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jacob\Git_Repositories_Python\tow_analysis\"/>
    </mc:Choice>
  </mc:AlternateContent>
  <xr:revisionPtr revIDLastSave="0" documentId="13_ncr:1_{5517403B-A0C7-4B1A-A55D-05DFB25C6F19}" xr6:coauthVersionLast="47" xr6:coauthVersionMax="47" xr10:uidLastSave="{00000000-0000-0000-0000-000000000000}"/>
  <bookViews>
    <workbookView xWindow="-120" yWindow="-120" windowWidth="29040" windowHeight="16440" xr2:uid="{00000000-000D-0000-FFFF-FFFF00000000}"/>
  </bookViews>
  <sheets>
    <sheet name="Database" sheetId="1" r:id="rId1"/>
    <sheet name="Tournament Analysis" sheetId="16" r:id="rId2"/>
    <sheet name="Players" sheetId="14" r:id="rId3"/>
    <sheet name="Rulesets" sheetId="12" r:id="rId4"/>
    <sheet name="Tournaments Included" sheetId="2" r:id="rId5"/>
    <sheet name="Sheet1" sheetId="9" state="hidden" r:id="rId6"/>
    <sheet name="Win Rate Based on Filters" sheetId="10" r:id="rId7"/>
  </sheets>
  <definedNames>
    <definedName name="_xlnm._FilterDatabase" localSheetId="0" hidden="1">Database!$A$1:$AE$2031</definedName>
    <definedName name="_xlnm._FilterDatabase" localSheetId="2" hidden="1">Players!$A$1:$M$842</definedName>
    <definedName name="_xlnm._FilterDatabase" localSheetId="4" hidden="1">'Tournaments Included'!$A$2:$L$92</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55" i="14" l="1"/>
  <c r="B71" i="2"/>
  <c r="C71" i="2"/>
  <c r="D71" i="2"/>
  <c r="E71" i="2"/>
  <c r="G71" i="2"/>
  <c r="H71" i="2"/>
  <c r="I71" i="2"/>
  <c r="B72" i="2"/>
  <c r="C72" i="2"/>
  <c r="D72" i="2"/>
  <c r="E72" i="2"/>
  <c r="G72" i="2"/>
  <c r="H72" i="2"/>
  <c r="I72" i="2"/>
  <c r="B73" i="2"/>
  <c r="C73" i="2"/>
  <c r="D73" i="2"/>
  <c r="E73" i="2"/>
  <c r="G73" i="2"/>
  <c r="H73" i="2"/>
  <c r="I73" i="2"/>
  <c r="B74" i="2"/>
  <c r="C74" i="2"/>
  <c r="D74" i="2"/>
  <c r="E74" i="2"/>
  <c r="G74" i="2"/>
  <c r="H74" i="2"/>
  <c r="I74" i="2"/>
  <c r="B75" i="2"/>
  <c r="C75" i="2"/>
  <c r="D75" i="2"/>
  <c r="E75" i="2"/>
  <c r="G75" i="2"/>
  <c r="H75" i="2"/>
  <c r="I75" i="2"/>
  <c r="B76" i="2"/>
  <c r="C76" i="2"/>
  <c r="D76" i="2"/>
  <c r="E76" i="2"/>
  <c r="G76" i="2"/>
  <c r="H76" i="2"/>
  <c r="I76" i="2"/>
  <c r="B77" i="2"/>
  <c r="C77" i="2"/>
  <c r="D77" i="2"/>
  <c r="E77" i="2"/>
  <c r="G77" i="2"/>
  <c r="H77" i="2"/>
  <c r="I77" i="2"/>
  <c r="B78" i="2"/>
  <c r="C78" i="2"/>
  <c r="D78" i="2"/>
  <c r="E78" i="2"/>
  <c r="G78" i="2"/>
  <c r="H78" i="2"/>
  <c r="I78" i="2"/>
  <c r="B79" i="2"/>
  <c r="C79" i="2"/>
  <c r="D79" i="2"/>
  <c r="E79" i="2"/>
  <c r="G79" i="2"/>
  <c r="H79" i="2"/>
  <c r="I79" i="2"/>
  <c r="B80" i="2"/>
  <c r="C80" i="2"/>
  <c r="D80" i="2"/>
  <c r="E80" i="2"/>
  <c r="G80" i="2"/>
  <c r="H80" i="2"/>
  <c r="I80" i="2"/>
  <c r="B81" i="2"/>
  <c r="C81" i="2"/>
  <c r="D81" i="2"/>
  <c r="E81" i="2"/>
  <c r="G81" i="2"/>
  <c r="H81" i="2"/>
  <c r="I81" i="2"/>
  <c r="B82" i="2"/>
  <c r="C82" i="2"/>
  <c r="D82" i="2"/>
  <c r="E82" i="2"/>
  <c r="G82" i="2"/>
  <c r="H82" i="2"/>
  <c r="I82" i="2"/>
  <c r="B83" i="2"/>
  <c r="C83" i="2"/>
  <c r="D83" i="2"/>
  <c r="E83" i="2"/>
  <c r="G83" i="2"/>
  <c r="H83" i="2"/>
  <c r="I83" i="2"/>
  <c r="B84" i="2"/>
  <c r="C84" i="2"/>
  <c r="D84" i="2"/>
  <c r="E84" i="2"/>
  <c r="G84" i="2"/>
  <c r="H84" i="2"/>
  <c r="I84" i="2"/>
  <c r="B85" i="2"/>
  <c r="C85" i="2"/>
  <c r="D85" i="2"/>
  <c r="E85" i="2"/>
  <c r="G85" i="2"/>
  <c r="H85" i="2"/>
  <c r="I85" i="2"/>
  <c r="B86" i="2"/>
  <c r="C86" i="2"/>
  <c r="D86" i="2"/>
  <c r="E86" i="2"/>
  <c r="G86" i="2"/>
  <c r="H86" i="2"/>
  <c r="I86" i="2"/>
  <c r="B87" i="2"/>
  <c r="C87" i="2"/>
  <c r="D87" i="2"/>
  <c r="E87" i="2"/>
  <c r="G87" i="2"/>
  <c r="H87" i="2"/>
  <c r="I87" i="2"/>
  <c r="B88" i="2"/>
  <c r="C88" i="2"/>
  <c r="D88" i="2"/>
  <c r="E88" i="2"/>
  <c r="G88" i="2"/>
  <c r="H88" i="2"/>
  <c r="I88" i="2"/>
  <c r="B89" i="2"/>
  <c r="C89" i="2"/>
  <c r="D89" i="2"/>
  <c r="E89" i="2"/>
  <c r="G89" i="2"/>
  <c r="H89" i="2"/>
  <c r="I89" i="2"/>
  <c r="B90" i="2"/>
  <c r="C90" i="2"/>
  <c r="D90" i="2"/>
  <c r="E90" i="2"/>
  <c r="G90" i="2"/>
  <c r="H90" i="2"/>
  <c r="I90" i="2"/>
  <c r="B91" i="2"/>
  <c r="C91" i="2"/>
  <c r="D91" i="2"/>
  <c r="E91" i="2"/>
  <c r="G91" i="2"/>
  <c r="H91" i="2"/>
  <c r="I91" i="2"/>
  <c r="B92" i="2"/>
  <c r="C92" i="2"/>
  <c r="D92" i="2"/>
  <c r="E92" i="2"/>
  <c r="G92" i="2"/>
  <c r="H92" i="2"/>
  <c r="I92" i="2"/>
  <c r="C3" i="12"/>
  <c r="C4" i="12"/>
  <c r="C2" i="12"/>
  <c r="F843" i="14"/>
  <c r="G843" i="14"/>
  <c r="H843" i="14"/>
  <c r="I843" i="14"/>
  <c r="K843" i="14"/>
  <c r="M843" i="14"/>
  <c r="F844" i="14"/>
  <c r="G844" i="14"/>
  <c r="H844" i="14"/>
  <c r="I844" i="14"/>
  <c r="K844" i="14"/>
  <c r="M844" i="14"/>
  <c r="F845" i="14"/>
  <c r="G845" i="14"/>
  <c r="H845" i="14"/>
  <c r="I845" i="14"/>
  <c r="K845" i="14"/>
  <c r="M845" i="14"/>
  <c r="F846" i="14"/>
  <c r="G846" i="14"/>
  <c r="H846" i="14"/>
  <c r="I846" i="14"/>
  <c r="K846" i="14"/>
  <c r="M846" i="14"/>
  <c r="F847" i="14"/>
  <c r="G847" i="14"/>
  <c r="H847" i="14"/>
  <c r="I847" i="14"/>
  <c r="K847" i="14"/>
  <c r="M847" i="14"/>
  <c r="F848" i="14"/>
  <c r="G848" i="14"/>
  <c r="H848" i="14"/>
  <c r="I848" i="14"/>
  <c r="K848" i="14"/>
  <c r="M848" i="14"/>
  <c r="F849" i="14"/>
  <c r="G849" i="14"/>
  <c r="H849" i="14"/>
  <c r="I849" i="14"/>
  <c r="K849" i="14"/>
  <c r="M849" i="14"/>
  <c r="F850" i="14"/>
  <c r="G850" i="14"/>
  <c r="H850" i="14"/>
  <c r="I850" i="14"/>
  <c r="K850" i="14"/>
  <c r="M850" i="14"/>
  <c r="F851" i="14"/>
  <c r="G851" i="14"/>
  <c r="H851" i="14"/>
  <c r="I851" i="14"/>
  <c r="K851" i="14"/>
  <c r="M851" i="14"/>
  <c r="F852" i="14"/>
  <c r="G852" i="14"/>
  <c r="H852" i="14"/>
  <c r="I852" i="14"/>
  <c r="K852" i="14"/>
  <c r="M852" i="14"/>
  <c r="F853" i="14"/>
  <c r="G853" i="14"/>
  <c r="H853" i="14"/>
  <c r="I853" i="14"/>
  <c r="K853" i="14"/>
  <c r="M853" i="14"/>
  <c r="F854" i="14"/>
  <c r="G854" i="14"/>
  <c r="H854" i="14"/>
  <c r="I854" i="14"/>
  <c r="K854" i="14"/>
  <c r="M854" i="14"/>
  <c r="F855" i="14"/>
  <c r="G855" i="14"/>
  <c r="H855" i="14"/>
  <c r="I855" i="14"/>
  <c r="K855" i="14"/>
  <c r="M855" i="14"/>
  <c r="F856" i="14"/>
  <c r="G856" i="14"/>
  <c r="H856" i="14"/>
  <c r="I856" i="14"/>
  <c r="K856" i="14"/>
  <c r="M856" i="14"/>
  <c r="F857" i="14"/>
  <c r="G857" i="14"/>
  <c r="H857" i="14"/>
  <c r="I857" i="14"/>
  <c r="K857" i="14"/>
  <c r="M857" i="14"/>
  <c r="F858" i="14"/>
  <c r="G858" i="14"/>
  <c r="H858" i="14"/>
  <c r="I858" i="14"/>
  <c r="K858" i="14"/>
  <c r="M858" i="14"/>
  <c r="F859" i="14"/>
  <c r="G859" i="14"/>
  <c r="H859" i="14"/>
  <c r="I859" i="14"/>
  <c r="K859" i="14"/>
  <c r="M859" i="14"/>
  <c r="F860" i="14"/>
  <c r="G860" i="14"/>
  <c r="H860" i="14"/>
  <c r="I860" i="14"/>
  <c r="K860" i="14"/>
  <c r="M860" i="14"/>
  <c r="F861" i="14"/>
  <c r="G861" i="14"/>
  <c r="H861" i="14"/>
  <c r="I861" i="14"/>
  <c r="K861" i="14"/>
  <c r="M861" i="14"/>
  <c r="F862" i="14"/>
  <c r="G862" i="14"/>
  <c r="H862" i="14"/>
  <c r="I862" i="14"/>
  <c r="K862" i="14"/>
  <c r="M862" i="14"/>
  <c r="F863" i="14"/>
  <c r="G863" i="14"/>
  <c r="H863" i="14"/>
  <c r="I863" i="14"/>
  <c r="K863" i="14"/>
  <c r="M863" i="14"/>
  <c r="F864" i="14"/>
  <c r="G864" i="14"/>
  <c r="H864" i="14"/>
  <c r="I864" i="14"/>
  <c r="K864" i="14"/>
  <c r="M864" i="14"/>
  <c r="F865" i="14"/>
  <c r="G865" i="14"/>
  <c r="H865" i="14"/>
  <c r="I865" i="14"/>
  <c r="K865" i="14"/>
  <c r="M865" i="14"/>
  <c r="F866" i="14"/>
  <c r="G866" i="14"/>
  <c r="H866" i="14"/>
  <c r="I866" i="14"/>
  <c r="K866" i="14"/>
  <c r="M866" i="14"/>
  <c r="F867" i="14"/>
  <c r="G867" i="14"/>
  <c r="H867" i="14"/>
  <c r="I867" i="14"/>
  <c r="K867" i="14"/>
  <c r="M867" i="14"/>
  <c r="F868" i="14"/>
  <c r="G868" i="14"/>
  <c r="H868" i="14"/>
  <c r="I868" i="14"/>
  <c r="K868" i="14"/>
  <c r="M868" i="14"/>
  <c r="F869" i="14"/>
  <c r="G869" i="14"/>
  <c r="H869" i="14"/>
  <c r="I869" i="14"/>
  <c r="K869" i="14"/>
  <c r="M869" i="14"/>
  <c r="F870" i="14"/>
  <c r="G870" i="14"/>
  <c r="H870" i="14"/>
  <c r="I870" i="14"/>
  <c r="K870" i="14"/>
  <c r="M870" i="14"/>
  <c r="F871" i="14"/>
  <c r="G871" i="14"/>
  <c r="H871" i="14"/>
  <c r="I871" i="14"/>
  <c r="K871" i="14"/>
  <c r="M871" i="14"/>
  <c r="F872" i="14"/>
  <c r="G872" i="14"/>
  <c r="H872" i="14"/>
  <c r="I872" i="14"/>
  <c r="K872" i="14"/>
  <c r="M872" i="14"/>
  <c r="F873" i="14"/>
  <c r="G873" i="14"/>
  <c r="H873" i="14"/>
  <c r="I873" i="14"/>
  <c r="K873" i="14"/>
  <c r="M873" i="14"/>
  <c r="F874" i="14"/>
  <c r="G874" i="14"/>
  <c r="H874" i="14"/>
  <c r="I874" i="14"/>
  <c r="K874" i="14"/>
  <c r="M874" i="14"/>
  <c r="F875" i="14"/>
  <c r="G875" i="14"/>
  <c r="H875" i="14"/>
  <c r="I875" i="14"/>
  <c r="K875" i="14"/>
  <c r="M875" i="14"/>
  <c r="F876" i="14"/>
  <c r="G876" i="14"/>
  <c r="H876" i="14"/>
  <c r="I876" i="14"/>
  <c r="K876" i="14"/>
  <c r="M876" i="14"/>
  <c r="F877" i="14"/>
  <c r="G877" i="14"/>
  <c r="H877" i="14"/>
  <c r="I877" i="14"/>
  <c r="K877" i="14"/>
  <c r="M877" i="14"/>
  <c r="F878" i="14"/>
  <c r="G878" i="14"/>
  <c r="H878" i="14"/>
  <c r="I878" i="14"/>
  <c r="K878" i="14"/>
  <c r="M878" i="14"/>
  <c r="F879" i="14"/>
  <c r="G879" i="14"/>
  <c r="H879" i="14"/>
  <c r="I879" i="14"/>
  <c r="K879" i="14"/>
  <c r="M879" i="14"/>
  <c r="F880" i="14"/>
  <c r="G880" i="14"/>
  <c r="H880" i="14"/>
  <c r="I880" i="14"/>
  <c r="K880" i="14"/>
  <c r="M880" i="14"/>
  <c r="F881" i="14"/>
  <c r="G881" i="14"/>
  <c r="H881" i="14"/>
  <c r="I881" i="14"/>
  <c r="K881" i="14"/>
  <c r="M881" i="14"/>
  <c r="F882" i="14"/>
  <c r="G882" i="14"/>
  <c r="H882" i="14"/>
  <c r="I882" i="14"/>
  <c r="K882" i="14"/>
  <c r="M882" i="14"/>
  <c r="F883" i="14"/>
  <c r="G883" i="14"/>
  <c r="H883" i="14"/>
  <c r="I883" i="14"/>
  <c r="K883" i="14"/>
  <c r="M883" i="14"/>
  <c r="F884" i="14"/>
  <c r="G884" i="14"/>
  <c r="H884" i="14"/>
  <c r="I884" i="14"/>
  <c r="K884" i="14"/>
  <c r="M884" i="14"/>
  <c r="F885" i="14"/>
  <c r="G885" i="14"/>
  <c r="H885" i="14"/>
  <c r="I885" i="14"/>
  <c r="K885" i="14"/>
  <c r="M885" i="14"/>
  <c r="F886" i="14"/>
  <c r="G886" i="14"/>
  <c r="H886" i="14"/>
  <c r="I886" i="14"/>
  <c r="K886" i="14"/>
  <c r="M886" i="14"/>
  <c r="F887" i="14"/>
  <c r="G887" i="14"/>
  <c r="H887" i="14"/>
  <c r="I887" i="14"/>
  <c r="K887" i="14"/>
  <c r="M887" i="14"/>
  <c r="F888" i="14"/>
  <c r="G888" i="14"/>
  <c r="H888" i="14"/>
  <c r="I888" i="14"/>
  <c r="K888" i="14"/>
  <c r="M888" i="14"/>
  <c r="F889" i="14"/>
  <c r="G889" i="14"/>
  <c r="H889" i="14"/>
  <c r="I889" i="14"/>
  <c r="K889" i="14"/>
  <c r="M889" i="14"/>
  <c r="F890" i="14"/>
  <c r="G890" i="14"/>
  <c r="H890" i="14"/>
  <c r="I890" i="14"/>
  <c r="K890" i="14"/>
  <c r="M890" i="14"/>
  <c r="F891" i="14"/>
  <c r="G891" i="14"/>
  <c r="H891" i="14"/>
  <c r="I891" i="14"/>
  <c r="K891" i="14"/>
  <c r="M891" i="14"/>
  <c r="F892" i="14"/>
  <c r="G892" i="14"/>
  <c r="H892" i="14"/>
  <c r="I892" i="14"/>
  <c r="K892" i="14"/>
  <c r="M892" i="14"/>
  <c r="F893" i="14"/>
  <c r="G893" i="14"/>
  <c r="H893" i="14"/>
  <c r="I893" i="14"/>
  <c r="K893" i="14"/>
  <c r="M893" i="14"/>
  <c r="F894" i="14"/>
  <c r="G894" i="14"/>
  <c r="H894" i="14"/>
  <c r="I894" i="14"/>
  <c r="K894" i="14"/>
  <c r="M894" i="14"/>
  <c r="F895" i="14"/>
  <c r="G895" i="14"/>
  <c r="H895" i="14"/>
  <c r="I895" i="14"/>
  <c r="K895" i="14"/>
  <c r="M895" i="14"/>
  <c r="F896" i="14"/>
  <c r="G896" i="14"/>
  <c r="H896" i="14"/>
  <c r="I896" i="14"/>
  <c r="K896" i="14"/>
  <c r="M896" i="14"/>
  <c r="F897" i="14"/>
  <c r="G897" i="14"/>
  <c r="H897" i="14"/>
  <c r="I897" i="14"/>
  <c r="K897" i="14"/>
  <c r="M897" i="14"/>
  <c r="F898" i="14"/>
  <c r="G898" i="14"/>
  <c r="H898" i="14"/>
  <c r="I898" i="14"/>
  <c r="K898" i="14"/>
  <c r="M898" i="14"/>
  <c r="F899" i="14"/>
  <c r="G899" i="14"/>
  <c r="H899" i="14"/>
  <c r="I899" i="14"/>
  <c r="K899" i="14"/>
  <c r="M899" i="14"/>
  <c r="F900" i="14"/>
  <c r="G900" i="14"/>
  <c r="H900" i="14"/>
  <c r="I900" i="14"/>
  <c r="K900" i="14"/>
  <c r="M900" i="14"/>
  <c r="F901" i="14"/>
  <c r="G901" i="14"/>
  <c r="H901" i="14"/>
  <c r="I901" i="14"/>
  <c r="K901" i="14"/>
  <c r="M901" i="14"/>
  <c r="F902" i="14"/>
  <c r="G902" i="14"/>
  <c r="H902" i="14"/>
  <c r="I902" i="14"/>
  <c r="K902" i="14"/>
  <c r="M902" i="14"/>
  <c r="F903" i="14"/>
  <c r="G903" i="14"/>
  <c r="H903" i="14"/>
  <c r="I903" i="14"/>
  <c r="K903" i="14"/>
  <c r="M903" i="14"/>
  <c r="F904" i="14"/>
  <c r="G904" i="14"/>
  <c r="H904" i="14"/>
  <c r="I904" i="14"/>
  <c r="K904" i="14"/>
  <c r="M904" i="14"/>
  <c r="F905" i="14"/>
  <c r="G905" i="14"/>
  <c r="H905" i="14"/>
  <c r="I905" i="14"/>
  <c r="K905" i="14"/>
  <c r="M905" i="14"/>
  <c r="F906" i="14"/>
  <c r="G906" i="14"/>
  <c r="H906" i="14"/>
  <c r="I906" i="14"/>
  <c r="K906" i="14"/>
  <c r="M906" i="14"/>
  <c r="F907" i="14"/>
  <c r="G907" i="14"/>
  <c r="H907" i="14"/>
  <c r="I907" i="14"/>
  <c r="K907" i="14"/>
  <c r="M907" i="14"/>
  <c r="F908" i="14"/>
  <c r="G908" i="14"/>
  <c r="H908" i="14"/>
  <c r="I908" i="14"/>
  <c r="K908" i="14"/>
  <c r="M908" i="14"/>
  <c r="F909" i="14"/>
  <c r="G909" i="14"/>
  <c r="H909" i="14"/>
  <c r="I909" i="14"/>
  <c r="K909" i="14"/>
  <c r="M909" i="14"/>
  <c r="F910" i="14"/>
  <c r="G910" i="14"/>
  <c r="H910" i="14"/>
  <c r="I910" i="14"/>
  <c r="K910" i="14"/>
  <c r="M910" i="14"/>
  <c r="F911" i="14"/>
  <c r="G911" i="14"/>
  <c r="H911" i="14"/>
  <c r="I911" i="14"/>
  <c r="K911" i="14"/>
  <c r="M911" i="14"/>
  <c r="F912" i="14"/>
  <c r="G912" i="14"/>
  <c r="H912" i="14"/>
  <c r="I912" i="14"/>
  <c r="K912" i="14"/>
  <c r="M912" i="14"/>
  <c r="F913" i="14"/>
  <c r="G913" i="14"/>
  <c r="H913" i="14"/>
  <c r="I913" i="14"/>
  <c r="K913" i="14"/>
  <c r="M913" i="14"/>
  <c r="F914" i="14"/>
  <c r="G914" i="14"/>
  <c r="H914" i="14"/>
  <c r="I914" i="14"/>
  <c r="K914" i="14"/>
  <c r="M914" i="14"/>
  <c r="F915" i="14"/>
  <c r="G915" i="14"/>
  <c r="H915" i="14"/>
  <c r="I915" i="14"/>
  <c r="K915" i="14"/>
  <c r="M915" i="14"/>
  <c r="F916" i="14"/>
  <c r="G916" i="14"/>
  <c r="H916" i="14"/>
  <c r="I916" i="14"/>
  <c r="K916" i="14"/>
  <c r="M916" i="14"/>
  <c r="F917" i="14"/>
  <c r="G917" i="14"/>
  <c r="H917" i="14"/>
  <c r="I917" i="14"/>
  <c r="K917" i="14"/>
  <c r="M917" i="14"/>
  <c r="F918" i="14"/>
  <c r="G918" i="14"/>
  <c r="H918" i="14"/>
  <c r="I918" i="14"/>
  <c r="K918" i="14"/>
  <c r="M918" i="14"/>
  <c r="F919" i="14"/>
  <c r="G919" i="14"/>
  <c r="H919" i="14"/>
  <c r="I919" i="14"/>
  <c r="K919" i="14"/>
  <c r="M919" i="14"/>
  <c r="F920" i="14"/>
  <c r="G920" i="14"/>
  <c r="H920" i="14"/>
  <c r="I920" i="14"/>
  <c r="K920" i="14"/>
  <c r="M920" i="14"/>
  <c r="F921" i="14"/>
  <c r="G921" i="14"/>
  <c r="H921" i="14"/>
  <c r="I921" i="14"/>
  <c r="K921" i="14"/>
  <c r="M921" i="14"/>
  <c r="F922" i="14"/>
  <c r="G922" i="14"/>
  <c r="H922" i="14"/>
  <c r="I922" i="14"/>
  <c r="K922" i="14"/>
  <c r="M922" i="14"/>
  <c r="F923" i="14"/>
  <c r="G923" i="14"/>
  <c r="H923" i="14"/>
  <c r="I923" i="14"/>
  <c r="K923" i="14"/>
  <c r="M923" i="14"/>
  <c r="F924" i="14"/>
  <c r="G924" i="14"/>
  <c r="H924" i="14"/>
  <c r="I924" i="14"/>
  <c r="K924" i="14"/>
  <c r="M924" i="14"/>
  <c r="F925" i="14"/>
  <c r="G925" i="14"/>
  <c r="H925" i="14"/>
  <c r="I925" i="14"/>
  <c r="K925" i="14"/>
  <c r="M925" i="14"/>
  <c r="F926" i="14"/>
  <c r="G926" i="14"/>
  <c r="H926" i="14"/>
  <c r="I926" i="14"/>
  <c r="K926" i="14"/>
  <c r="M926" i="14"/>
  <c r="F927" i="14"/>
  <c r="G927" i="14"/>
  <c r="H927" i="14"/>
  <c r="I927" i="14"/>
  <c r="K927" i="14"/>
  <c r="M927" i="14"/>
  <c r="F928" i="14"/>
  <c r="G928" i="14"/>
  <c r="H928" i="14"/>
  <c r="I928" i="14"/>
  <c r="K928" i="14"/>
  <c r="M928" i="14"/>
  <c r="F929" i="14"/>
  <c r="G929" i="14"/>
  <c r="H929" i="14"/>
  <c r="I929" i="14"/>
  <c r="K929" i="14"/>
  <c r="M929" i="14"/>
  <c r="F930" i="14"/>
  <c r="G930" i="14"/>
  <c r="H930" i="14"/>
  <c r="I930" i="14"/>
  <c r="K930" i="14"/>
  <c r="M930" i="14"/>
  <c r="F931" i="14"/>
  <c r="G931" i="14"/>
  <c r="H931" i="14"/>
  <c r="I931" i="14"/>
  <c r="K931" i="14"/>
  <c r="M931" i="14"/>
  <c r="F932" i="14"/>
  <c r="G932" i="14"/>
  <c r="H932" i="14"/>
  <c r="I932" i="14"/>
  <c r="K932" i="14"/>
  <c r="M932" i="14"/>
  <c r="F933" i="14"/>
  <c r="G933" i="14"/>
  <c r="H933" i="14"/>
  <c r="I933" i="14"/>
  <c r="K933" i="14"/>
  <c r="M933" i="14"/>
  <c r="F934" i="14"/>
  <c r="G934" i="14"/>
  <c r="H934" i="14"/>
  <c r="I934" i="14"/>
  <c r="K934" i="14"/>
  <c r="M934" i="14"/>
  <c r="F935" i="14"/>
  <c r="G935" i="14"/>
  <c r="H935" i="14"/>
  <c r="I935" i="14"/>
  <c r="K935" i="14"/>
  <c r="M935" i="14"/>
  <c r="F936" i="14"/>
  <c r="G936" i="14"/>
  <c r="H936" i="14"/>
  <c r="I936" i="14"/>
  <c r="K936" i="14"/>
  <c r="M936" i="14"/>
  <c r="F937" i="14"/>
  <c r="G937" i="14"/>
  <c r="H937" i="14"/>
  <c r="I937" i="14"/>
  <c r="K937" i="14"/>
  <c r="M937" i="14"/>
  <c r="F938" i="14"/>
  <c r="G938" i="14"/>
  <c r="H938" i="14"/>
  <c r="I938" i="14"/>
  <c r="K938" i="14"/>
  <c r="M938" i="14"/>
  <c r="F939" i="14"/>
  <c r="G939" i="14"/>
  <c r="H939" i="14"/>
  <c r="I939" i="14"/>
  <c r="K939" i="14"/>
  <c r="M939" i="14"/>
  <c r="F940" i="14"/>
  <c r="G940" i="14"/>
  <c r="H940" i="14"/>
  <c r="I940" i="14"/>
  <c r="K940" i="14"/>
  <c r="M940" i="14"/>
  <c r="F941" i="14"/>
  <c r="G941" i="14"/>
  <c r="H941" i="14"/>
  <c r="I941" i="14"/>
  <c r="K941" i="14"/>
  <c r="M941" i="14"/>
  <c r="F942" i="14"/>
  <c r="G942" i="14"/>
  <c r="H942" i="14"/>
  <c r="I942" i="14"/>
  <c r="K942" i="14"/>
  <c r="M942" i="14"/>
  <c r="F943" i="14"/>
  <c r="G943" i="14"/>
  <c r="H943" i="14"/>
  <c r="I943" i="14"/>
  <c r="K943" i="14"/>
  <c r="M943" i="14"/>
  <c r="F944" i="14"/>
  <c r="G944" i="14"/>
  <c r="H944" i="14"/>
  <c r="I944" i="14"/>
  <c r="K944" i="14"/>
  <c r="M944" i="14"/>
  <c r="F945" i="14"/>
  <c r="G945" i="14"/>
  <c r="H945" i="14"/>
  <c r="I945" i="14"/>
  <c r="K945" i="14"/>
  <c r="M945" i="14"/>
  <c r="F946" i="14"/>
  <c r="G946" i="14"/>
  <c r="H946" i="14"/>
  <c r="I946" i="14"/>
  <c r="K946" i="14"/>
  <c r="M946" i="14"/>
  <c r="F947" i="14"/>
  <c r="G947" i="14"/>
  <c r="H947" i="14"/>
  <c r="I947" i="14"/>
  <c r="K947" i="14"/>
  <c r="M947" i="14"/>
  <c r="F948" i="14"/>
  <c r="G948" i="14"/>
  <c r="H948" i="14"/>
  <c r="I948" i="14"/>
  <c r="K948" i="14"/>
  <c r="M948" i="14"/>
  <c r="F949" i="14"/>
  <c r="G949" i="14"/>
  <c r="H949" i="14"/>
  <c r="I949" i="14"/>
  <c r="K949" i="14"/>
  <c r="M949" i="14"/>
  <c r="F950" i="14"/>
  <c r="G950" i="14"/>
  <c r="H950" i="14"/>
  <c r="I950" i="14"/>
  <c r="K950" i="14"/>
  <c r="M950" i="14"/>
  <c r="F951" i="14"/>
  <c r="G951" i="14"/>
  <c r="H951" i="14"/>
  <c r="I951" i="14"/>
  <c r="K951" i="14"/>
  <c r="M951" i="14"/>
  <c r="F952" i="14"/>
  <c r="G952" i="14"/>
  <c r="H952" i="14"/>
  <c r="I952" i="14"/>
  <c r="K952" i="14"/>
  <c r="M952" i="14"/>
  <c r="F953" i="14"/>
  <c r="G953" i="14"/>
  <c r="H953" i="14"/>
  <c r="I953" i="14"/>
  <c r="K953" i="14"/>
  <c r="M953" i="14"/>
  <c r="F954" i="14"/>
  <c r="G954" i="14"/>
  <c r="H954" i="14"/>
  <c r="I954" i="14"/>
  <c r="K954" i="14"/>
  <c r="M954" i="14"/>
  <c r="F955" i="14"/>
  <c r="G955" i="14"/>
  <c r="H955" i="14"/>
  <c r="I955" i="14"/>
  <c r="K955" i="14"/>
  <c r="M955" i="14"/>
  <c r="F956" i="14"/>
  <c r="G956" i="14"/>
  <c r="H956" i="14"/>
  <c r="I956" i="14"/>
  <c r="K956" i="14"/>
  <c r="M956" i="14"/>
  <c r="F957" i="14"/>
  <c r="G957" i="14"/>
  <c r="H957" i="14"/>
  <c r="I957" i="14"/>
  <c r="K957" i="14"/>
  <c r="M957" i="14"/>
  <c r="F958" i="14"/>
  <c r="G958" i="14"/>
  <c r="H958" i="14"/>
  <c r="I958" i="14"/>
  <c r="K958" i="14"/>
  <c r="M958" i="14"/>
  <c r="F959" i="14"/>
  <c r="G959" i="14"/>
  <c r="H959" i="14"/>
  <c r="I959" i="14"/>
  <c r="K959" i="14"/>
  <c r="M959" i="14"/>
  <c r="F960" i="14"/>
  <c r="G960" i="14"/>
  <c r="H960" i="14"/>
  <c r="I960" i="14"/>
  <c r="K960" i="14"/>
  <c r="M960" i="14"/>
  <c r="F961" i="14"/>
  <c r="G961" i="14"/>
  <c r="H961" i="14"/>
  <c r="I961" i="14"/>
  <c r="K961" i="14"/>
  <c r="M961" i="14"/>
  <c r="F962" i="14"/>
  <c r="G962" i="14"/>
  <c r="H962" i="14"/>
  <c r="I962" i="14"/>
  <c r="K962" i="14"/>
  <c r="M962" i="14"/>
  <c r="F963" i="14"/>
  <c r="G963" i="14"/>
  <c r="H963" i="14"/>
  <c r="I963" i="14"/>
  <c r="K963" i="14"/>
  <c r="M963" i="14"/>
  <c r="F964" i="14"/>
  <c r="G964" i="14"/>
  <c r="H964" i="14"/>
  <c r="I964" i="14"/>
  <c r="K964" i="14"/>
  <c r="M964" i="14"/>
  <c r="F965" i="14"/>
  <c r="G965" i="14"/>
  <c r="H965" i="14"/>
  <c r="I965" i="14"/>
  <c r="K965" i="14"/>
  <c r="M965" i="14"/>
  <c r="F966" i="14"/>
  <c r="G966" i="14"/>
  <c r="H966" i="14"/>
  <c r="I966" i="14"/>
  <c r="K966" i="14"/>
  <c r="M966" i="14"/>
  <c r="F967" i="14"/>
  <c r="G967" i="14"/>
  <c r="H967" i="14"/>
  <c r="I967" i="14"/>
  <c r="K967" i="14"/>
  <c r="M967" i="14"/>
  <c r="F968" i="14"/>
  <c r="G968" i="14"/>
  <c r="H968" i="14"/>
  <c r="I968" i="14"/>
  <c r="K968" i="14"/>
  <c r="M968" i="14"/>
  <c r="F969" i="14"/>
  <c r="G969" i="14"/>
  <c r="H969" i="14"/>
  <c r="I969" i="14"/>
  <c r="K969" i="14"/>
  <c r="M969" i="14"/>
  <c r="F970" i="14"/>
  <c r="G970" i="14"/>
  <c r="H970" i="14"/>
  <c r="I970" i="14"/>
  <c r="K970" i="14"/>
  <c r="M970" i="14"/>
  <c r="F971" i="14"/>
  <c r="G971" i="14"/>
  <c r="H971" i="14"/>
  <c r="I971" i="14"/>
  <c r="K971" i="14"/>
  <c r="M971" i="14"/>
  <c r="F972" i="14"/>
  <c r="G972" i="14"/>
  <c r="H972" i="14"/>
  <c r="I972" i="14"/>
  <c r="K972" i="14"/>
  <c r="M972" i="14"/>
  <c r="F973" i="14"/>
  <c r="G973" i="14"/>
  <c r="H973" i="14"/>
  <c r="I973" i="14"/>
  <c r="K973" i="14"/>
  <c r="M973" i="14"/>
  <c r="F974" i="14"/>
  <c r="G974" i="14"/>
  <c r="H974" i="14"/>
  <c r="I974" i="14"/>
  <c r="K974" i="14"/>
  <c r="M974" i="14"/>
  <c r="F975" i="14"/>
  <c r="G975" i="14"/>
  <c r="H975" i="14"/>
  <c r="I975" i="14"/>
  <c r="K975" i="14"/>
  <c r="M975" i="14"/>
  <c r="F976" i="14"/>
  <c r="G976" i="14"/>
  <c r="H976" i="14"/>
  <c r="I976" i="14"/>
  <c r="K976" i="14"/>
  <c r="M976" i="14"/>
  <c r="F977" i="14"/>
  <c r="G977" i="14"/>
  <c r="H977" i="14"/>
  <c r="I977" i="14"/>
  <c r="K977" i="14"/>
  <c r="M977" i="14"/>
  <c r="F978" i="14"/>
  <c r="G978" i="14"/>
  <c r="H978" i="14"/>
  <c r="I978" i="14"/>
  <c r="K978" i="14"/>
  <c r="M978" i="14"/>
  <c r="F979" i="14"/>
  <c r="G979" i="14"/>
  <c r="H979" i="14"/>
  <c r="I979" i="14"/>
  <c r="K979" i="14"/>
  <c r="M979" i="14"/>
  <c r="F980" i="14"/>
  <c r="G980" i="14"/>
  <c r="H980" i="14"/>
  <c r="I980" i="14"/>
  <c r="K980" i="14"/>
  <c r="M980" i="14"/>
  <c r="F981" i="14"/>
  <c r="G981" i="14"/>
  <c r="H981" i="14"/>
  <c r="I981" i="14"/>
  <c r="K981" i="14"/>
  <c r="M981" i="14"/>
  <c r="F982" i="14"/>
  <c r="G982" i="14"/>
  <c r="H982" i="14"/>
  <c r="I982" i="14"/>
  <c r="K982" i="14"/>
  <c r="M982" i="14"/>
  <c r="F983" i="14"/>
  <c r="G983" i="14"/>
  <c r="H983" i="14"/>
  <c r="I983" i="14"/>
  <c r="K983" i="14"/>
  <c r="M983" i="14"/>
  <c r="F984" i="14"/>
  <c r="G984" i="14"/>
  <c r="H984" i="14"/>
  <c r="I984" i="14"/>
  <c r="K984" i="14"/>
  <c r="M984" i="14"/>
  <c r="F985" i="14"/>
  <c r="G985" i="14"/>
  <c r="H985" i="14"/>
  <c r="I985" i="14"/>
  <c r="K985" i="14"/>
  <c r="M985" i="14"/>
  <c r="F986" i="14"/>
  <c r="G986" i="14"/>
  <c r="H986" i="14"/>
  <c r="I986" i="14"/>
  <c r="K986" i="14"/>
  <c r="M986" i="14"/>
  <c r="F987" i="14"/>
  <c r="G987" i="14"/>
  <c r="H987" i="14"/>
  <c r="I987" i="14"/>
  <c r="K987" i="14"/>
  <c r="M987" i="14"/>
  <c r="F988" i="14"/>
  <c r="G988" i="14"/>
  <c r="H988" i="14"/>
  <c r="I988" i="14"/>
  <c r="K988" i="14"/>
  <c r="M988" i="14"/>
  <c r="F989" i="14"/>
  <c r="G989" i="14"/>
  <c r="H989" i="14"/>
  <c r="I989" i="14"/>
  <c r="K989" i="14"/>
  <c r="M989" i="14"/>
  <c r="F990" i="14"/>
  <c r="G990" i="14"/>
  <c r="H990" i="14"/>
  <c r="I990" i="14"/>
  <c r="K990" i="14"/>
  <c r="M990" i="14"/>
  <c r="F991" i="14"/>
  <c r="G991" i="14"/>
  <c r="H991" i="14"/>
  <c r="I991" i="14"/>
  <c r="K991" i="14"/>
  <c r="M991" i="14"/>
  <c r="F992" i="14"/>
  <c r="G992" i="14"/>
  <c r="H992" i="14"/>
  <c r="I992" i="14"/>
  <c r="K992" i="14"/>
  <c r="M992" i="14"/>
  <c r="F993" i="14"/>
  <c r="G993" i="14"/>
  <c r="H993" i="14"/>
  <c r="I993" i="14"/>
  <c r="K993" i="14"/>
  <c r="M993" i="14"/>
  <c r="F994" i="14"/>
  <c r="G994" i="14"/>
  <c r="H994" i="14"/>
  <c r="I994" i="14"/>
  <c r="K994" i="14"/>
  <c r="M994" i="14"/>
  <c r="F995" i="14"/>
  <c r="G995" i="14"/>
  <c r="H995" i="14"/>
  <c r="I995" i="14"/>
  <c r="K995" i="14"/>
  <c r="M995" i="14"/>
  <c r="F996" i="14"/>
  <c r="G996" i="14"/>
  <c r="H996" i="14"/>
  <c r="I996" i="14"/>
  <c r="K996" i="14"/>
  <c r="M996" i="14"/>
  <c r="F997" i="14"/>
  <c r="G997" i="14"/>
  <c r="H997" i="14"/>
  <c r="I997" i="14"/>
  <c r="K997" i="14"/>
  <c r="M997" i="14"/>
  <c r="F998" i="14"/>
  <c r="G998" i="14"/>
  <c r="H998" i="14"/>
  <c r="I998" i="14"/>
  <c r="K998" i="14"/>
  <c r="M998" i="14"/>
  <c r="F999" i="14"/>
  <c r="G999" i="14"/>
  <c r="H999" i="14"/>
  <c r="I999" i="14"/>
  <c r="K999" i="14"/>
  <c r="M999" i="14"/>
  <c r="F1000" i="14"/>
  <c r="G1000" i="14"/>
  <c r="H1000" i="14"/>
  <c r="I1000" i="14"/>
  <c r="K1000" i="14"/>
  <c r="M1000" i="14"/>
  <c r="F1001" i="14"/>
  <c r="G1001" i="14"/>
  <c r="H1001" i="14"/>
  <c r="I1001" i="14"/>
  <c r="K1001" i="14"/>
  <c r="M1001" i="14"/>
  <c r="F1002" i="14"/>
  <c r="G1002" i="14"/>
  <c r="H1002" i="14"/>
  <c r="I1002" i="14"/>
  <c r="K1002" i="14"/>
  <c r="M1002" i="14"/>
  <c r="F1003" i="14"/>
  <c r="G1003" i="14"/>
  <c r="H1003" i="14"/>
  <c r="I1003" i="14"/>
  <c r="K1003" i="14"/>
  <c r="M1003" i="14"/>
  <c r="F1004" i="14"/>
  <c r="G1004" i="14"/>
  <c r="H1004" i="14"/>
  <c r="I1004" i="14"/>
  <c r="K1004" i="14"/>
  <c r="M1004" i="14"/>
  <c r="F1005" i="14"/>
  <c r="G1005" i="14"/>
  <c r="H1005" i="14"/>
  <c r="I1005" i="14"/>
  <c r="K1005" i="14"/>
  <c r="M1005" i="14"/>
  <c r="F1006" i="14"/>
  <c r="G1006" i="14"/>
  <c r="H1006" i="14"/>
  <c r="I1006" i="14"/>
  <c r="K1006" i="14"/>
  <c r="M1006" i="14"/>
  <c r="F1007" i="14"/>
  <c r="G1007" i="14"/>
  <c r="H1007" i="14"/>
  <c r="I1007" i="14"/>
  <c r="K1007" i="14"/>
  <c r="M1007" i="14"/>
  <c r="F1008" i="14"/>
  <c r="G1008" i="14"/>
  <c r="H1008" i="14"/>
  <c r="I1008" i="14"/>
  <c r="K1008" i="14"/>
  <c r="M1008" i="14"/>
  <c r="F1009" i="14"/>
  <c r="G1009" i="14"/>
  <c r="H1009" i="14"/>
  <c r="I1009" i="14"/>
  <c r="K1009" i="14"/>
  <c r="M1009" i="14"/>
  <c r="F1010" i="14"/>
  <c r="G1010" i="14"/>
  <c r="H1010" i="14"/>
  <c r="I1010" i="14"/>
  <c r="K1010" i="14"/>
  <c r="M1010" i="14"/>
  <c r="F1011" i="14"/>
  <c r="G1011" i="14"/>
  <c r="H1011" i="14"/>
  <c r="I1011" i="14"/>
  <c r="K1011" i="14"/>
  <c r="M1011" i="14"/>
  <c r="F1012" i="14"/>
  <c r="G1012" i="14"/>
  <c r="H1012" i="14"/>
  <c r="I1012" i="14"/>
  <c r="K1012" i="14"/>
  <c r="M1012" i="14"/>
  <c r="F1013" i="14"/>
  <c r="G1013" i="14"/>
  <c r="H1013" i="14"/>
  <c r="I1013" i="14"/>
  <c r="K1013" i="14"/>
  <c r="M1013" i="14"/>
  <c r="F1014" i="14"/>
  <c r="G1014" i="14"/>
  <c r="H1014" i="14"/>
  <c r="I1014" i="14"/>
  <c r="K1014" i="14"/>
  <c r="M1014" i="14"/>
  <c r="F1015" i="14"/>
  <c r="G1015" i="14"/>
  <c r="H1015" i="14"/>
  <c r="I1015" i="14"/>
  <c r="K1015" i="14"/>
  <c r="M1015" i="14"/>
  <c r="F1016" i="14"/>
  <c r="G1016" i="14"/>
  <c r="H1016" i="14"/>
  <c r="I1016" i="14"/>
  <c r="K1016" i="14"/>
  <c r="M1016" i="14"/>
  <c r="F1017" i="14"/>
  <c r="G1017" i="14"/>
  <c r="H1017" i="14"/>
  <c r="I1017" i="14"/>
  <c r="K1017" i="14"/>
  <c r="M1017" i="14"/>
  <c r="F1018" i="14"/>
  <c r="G1018" i="14"/>
  <c r="H1018" i="14"/>
  <c r="I1018" i="14"/>
  <c r="K1018" i="14"/>
  <c r="M1018" i="14"/>
  <c r="F1019" i="14"/>
  <c r="G1019" i="14"/>
  <c r="H1019" i="14"/>
  <c r="I1019" i="14"/>
  <c r="K1019" i="14"/>
  <c r="M1019" i="14"/>
  <c r="F1020" i="14"/>
  <c r="G1020" i="14"/>
  <c r="H1020" i="14"/>
  <c r="I1020" i="14"/>
  <c r="K1020" i="14"/>
  <c r="M1020" i="14"/>
  <c r="F1021" i="14"/>
  <c r="G1021" i="14"/>
  <c r="H1021" i="14"/>
  <c r="I1021" i="14"/>
  <c r="K1021" i="14"/>
  <c r="M1021" i="14"/>
  <c r="F1022" i="14"/>
  <c r="G1022" i="14"/>
  <c r="H1022" i="14"/>
  <c r="I1022" i="14"/>
  <c r="K1022" i="14"/>
  <c r="M1022" i="14"/>
  <c r="F1023" i="14"/>
  <c r="G1023" i="14"/>
  <c r="H1023" i="14"/>
  <c r="I1023" i="14"/>
  <c r="K1023" i="14"/>
  <c r="M1023" i="14"/>
  <c r="F1024" i="14"/>
  <c r="G1024" i="14"/>
  <c r="H1024" i="14"/>
  <c r="I1024" i="14"/>
  <c r="K1024" i="14"/>
  <c r="M1024" i="14"/>
  <c r="F1025" i="14"/>
  <c r="G1025" i="14"/>
  <c r="H1025" i="14"/>
  <c r="I1025" i="14"/>
  <c r="K1025" i="14"/>
  <c r="M1025" i="14"/>
  <c r="F1026" i="14"/>
  <c r="G1026" i="14"/>
  <c r="H1026" i="14"/>
  <c r="I1026" i="14"/>
  <c r="K1026" i="14"/>
  <c r="M1026" i="14"/>
  <c r="F1027" i="14"/>
  <c r="G1027" i="14"/>
  <c r="H1027" i="14"/>
  <c r="I1027" i="14"/>
  <c r="K1027" i="14"/>
  <c r="M1027" i="14"/>
  <c r="F1028" i="14"/>
  <c r="G1028" i="14"/>
  <c r="H1028" i="14"/>
  <c r="I1028" i="14"/>
  <c r="K1028" i="14"/>
  <c r="M1028" i="14"/>
  <c r="F1029" i="14"/>
  <c r="G1029" i="14"/>
  <c r="H1029" i="14"/>
  <c r="I1029" i="14"/>
  <c r="K1029" i="14"/>
  <c r="M1029" i="14"/>
  <c r="F1030" i="14"/>
  <c r="G1030" i="14"/>
  <c r="H1030" i="14"/>
  <c r="I1030" i="14"/>
  <c r="K1030" i="14"/>
  <c r="M1030" i="14"/>
  <c r="F1031" i="14"/>
  <c r="G1031" i="14"/>
  <c r="H1031" i="14"/>
  <c r="I1031" i="14"/>
  <c r="K1031" i="14"/>
  <c r="M1031" i="14"/>
  <c r="F1032" i="14"/>
  <c r="G1032" i="14"/>
  <c r="H1032" i="14"/>
  <c r="I1032" i="14"/>
  <c r="K1032" i="14"/>
  <c r="M1032" i="14"/>
  <c r="F1033" i="14"/>
  <c r="G1033" i="14"/>
  <c r="H1033" i="14"/>
  <c r="I1033" i="14"/>
  <c r="K1033" i="14"/>
  <c r="M1033" i="14"/>
  <c r="F1034" i="14"/>
  <c r="G1034" i="14"/>
  <c r="H1034" i="14"/>
  <c r="I1034" i="14"/>
  <c r="K1034" i="14"/>
  <c r="M1034" i="14"/>
  <c r="F1035" i="14"/>
  <c r="G1035" i="14"/>
  <c r="H1035" i="14"/>
  <c r="I1035" i="14"/>
  <c r="K1035" i="14"/>
  <c r="M1035" i="14"/>
  <c r="F1036" i="14"/>
  <c r="G1036" i="14"/>
  <c r="H1036" i="14"/>
  <c r="I1036" i="14"/>
  <c r="K1036" i="14"/>
  <c r="M1036" i="14"/>
  <c r="F1037" i="14"/>
  <c r="G1037" i="14"/>
  <c r="H1037" i="14"/>
  <c r="I1037" i="14"/>
  <c r="K1037" i="14"/>
  <c r="M1037" i="14"/>
  <c r="F1038" i="14"/>
  <c r="G1038" i="14"/>
  <c r="H1038" i="14"/>
  <c r="I1038" i="14"/>
  <c r="K1038" i="14"/>
  <c r="M1038" i="14"/>
  <c r="F1039" i="14"/>
  <c r="G1039" i="14"/>
  <c r="H1039" i="14"/>
  <c r="I1039" i="14"/>
  <c r="K1039" i="14"/>
  <c r="M1039" i="14"/>
  <c r="F1040" i="14"/>
  <c r="G1040" i="14"/>
  <c r="H1040" i="14"/>
  <c r="I1040" i="14"/>
  <c r="K1040" i="14"/>
  <c r="M1040" i="14"/>
  <c r="F1041" i="14"/>
  <c r="G1041" i="14"/>
  <c r="H1041" i="14"/>
  <c r="I1041" i="14"/>
  <c r="K1041" i="14"/>
  <c r="M1041" i="14"/>
  <c r="F1042" i="14"/>
  <c r="G1042" i="14"/>
  <c r="H1042" i="14"/>
  <c r="I1042" i="14"/>
  <c r="K1042" i="14"/>
  <c r="M1042" i="14"/>
  <c r="F1043" i="14"/>
  <c r="G1043" i="14"/>
  <c r="H1043" i="14"/>
  <c r="I1043" i="14"/>
  <c r="K1043" i="14"/>
  <c r="M1043" i="14"/>
  <c r="F1044" i="14"/>
  <c r="G1044" i="14"/>
  <c r="H1044" i="14"/>
  <c r="I1044" i="14"/>
  <c r="K1044" i="14"/>
  <c r="M1044" i="14"/>
  <c r="F1045" i="14"/>
  <c r="G1045" i="14"/>
  <c r="H1045" i="14"/>
  <c r="I1045" i="14"/>
  <c r="K1045" i="14"/>
  <c r="M1045" i="14"/>
  <c r="F1046" i="14"/>
  <c r="G1046" i="14"/>
  <c r="H1046" i="14"/>
  <c r="I1046" i="14"/>
  <c r="K1046" i="14"/>
  <c r="M1046" i="14"/>
  <c r="F1047" i="14"/>
  <c r="G1047" i="14"/>
  <c r="H1047" i="14"/>
  <c r="I1047" i="14"/>
  <c r="K1047" i="14"/>
  <c r="M1047" i="14"/>
  <c r="F1048" i="14"/>
  <c r="G1048" i="14"/>
  <c r="H1048" i="14"/>
  <c r="I1048" i="14"/>
  <c r="K1048" i="14"/>
  <c r="M1048" i="14"/>
  <c r="F1049" i="14"/>
  <c r="G1049" i="14"/>
  <c r="H1049" i="14"/>
  <c r="I1049" i="14"/>
  <c r="K1049" i="14"/>
  <c r="M1049" i="14"/>
  <c r="F1050" i="14"/>
  <c r="G1050" i="14"/>
  <c r="H1050" i="14"/>
  <c r="I1050" i="14"/>
  <c r="K1050" i="14"/>
  <c r="M1050" i="14"/>
  <c r="F1051" i="14"/>
  <c r="G1051" i="14"/>
  <c r="H1051" i="14"/>
  <c r="I1051" i="14"/>
  <c r="K1051" i="14"/>
  <c r="M1051" i="14"/>
  <c r="F1052" i="14"/>
  <c r="G1052" i="14"/>
  <c r="H1052" i="14"/>
  <c r="I1052" i="14"/>
  <c r="K1052" i="14"/>
  <c r="M1052" i="14"/>
  <c r="F1053" i="14"/>
  <c r="G1053" i="14"/>
  <c r="H1053" i="14"/>
  <c r="I1053" i="14"/>
  <c r="K1053" i="14"/>
  <c r="M1053" i="14"/>
  <c r="F1054" i="14"/>
  <c r="G1054" i="14"/>
  <c r="H1054" i="14"/>
  <c r="I1054" i="14"/>
  <c r="K1054" i="14"/>
  <c r="M1054" i="14"/>
  <c r="F1055" i="14"/>
  <c r="G1055" i="14"/>
  <c r="H1055" i="14"/>
  <c r="I1055" i="14"/>
  <c r="K1055" i="14"/>
  <c r="M1055" i="14"/>
  <c r="F1056" i="14"/>
  <c r="G1056" i="14"/>
  <c r="H1056" i="14"/>
  <c r="I1056" i="14"/>
  <c r="K1056" i="14"/>
  <c r="M1056" i="14"/>
  <c r="F1057" i="14"/>
  <c r="G1057" i="14"/>
  <c r="H1057" i="14"/>
  <c r="I1057" i="14"/>
  <c r="K1057" i="14"/>
  <c r="M1057" i="14"/>
  <c r="F1058" i="14"/>
  <c r="G1058" i="14"/>
  <c r="H1058" i="14"/>
  <c r="I1058" i="14"/>
  <c r="K1058" i="14"/>
  <c r="M1058" i="14"/>
  <c r="F1059" i="14"/>
  <c r="G1059" i="14"/>
  <c r="H1059" i="14"/>
  <c r="I1059" i="14"/>
  <c r="K1059" i="14"/>
  <c r="M1059" i="14"/>
  <c r="F1060" i="14"/>
  <c r="G1060" i="14"/>
  <c r="H1060" i="14"/>
  <c r="I1060" i="14"/>
  <c r="K1060" i="14"/>
  <c r="M1060" i="14"/>
  <c r="F1061" i="14"/>
  <c r="G1061" i="14"/>
  <c r="H1061" i="14"/>
  <c r="I1061" i="14"/>
  <c r="K1061" i="14"/>
  <c r="M1061" i="14"/>
  <c r="F1062" i="14"/>
  <c r="G1062" i="14"/>
  <c r="H1062" i="14"/>
  <c r="I1062" i="14"/>
  <c r="K1062" i="14"/>
  <c r="M1062" i="14"/>
  <c r="F1063" i="14"/>
  <c r="G1063" i="14"/>
  <c r="H1063" i="14"/>
  <c r="I1063" i="14"/>
  <c r="K1063" i="14"/>
  <c r="M1063" i="14"/>
  <c r="F1064" i="14"/>
  <c r="G1064" i="14"/>
  <c r="H1064" i="14"/>
  <c r="I1064" i="14"/>
  <c r="K1064" i="14"/>
  <c r="M1064" i="14"/>
  <c r="F1065" i="14"/>
  <c r="G1065" i="14"/>
  <c r="H1065" i="14"/>
  <c r="I1065" i="14"/>
  <c r="K1065" i="14"/>
  <c r="M1065" i="14"/>
  <c r="F1066" i="14"/>
  <c r="G1066" i="14"/>
  <c r="H1066" i="14"/>
  <c r="I1066" i="14"/>
  <c r="K1066" i="14"/>
  <c r="M1066" i="14"/>
  <c r="F1067" i="14"/>
  <c r="G1067" i="14"/>
  <c r="H1067" i="14"/>
  <c r="I1067" i="14"/>
  <c r="K1067" i="14"/>
  <c r="M1067" i="14"/>
  <c r="F1068" i="14"/>
  <c r="G1068" i="14"/>
  <c r="H1068" i="14"/>
  <c r="I1068" i="14"/>
  <c r="K1068" i="14"/>
  <c r="M1068" i="14"/>
  <c r="F1069" i="14"/>
  <c r="G1069" i="14"/>
  <c r="H1069" i="14"/>
  <c r="I1069" i="14"/>
  <c r="K1069" i="14"/>
  <c r="M1069" i="14"/>
  <c r="F1070" i="14"/>
  <c r="G1070" i="14"/>
  <c r="H1070" i="14"/>
  <c r="I1070" i="14"/>
  <c r="K1070" i="14"/>
  <c r="M1070" i="14"/>
  <c r="F1071" i="14"/>
  <c r="G1071" i="14"/>
  <c r="H1071" i="14"/>
  <c r="I1071" i="14"/>
  <c r="K1071" i="14"/>
  <c r="M1071" i="14"/>
  <c r="F1072" i="14"/>
  <c r="G1072" i="14"/>
  <c r="H1072" i="14"/>
  <c r="I1072" i="14"/>
  <c r="K1072" i="14"/>
  <c r="M1072" i="14"/>
  <c r="F1073" i="14"/>
  <c r="G1073" i="14"/>
  <c r="H1073" i="14"/>
  <c r="I1073" i="14"/>
  <c r="K1073" i="14"/>
  <c r="M1073" i="14"/>
  <c r="F1074" i="14"/>
  <c r="G1074" i="14"/>
  <c r="H1074" i="14"/>
  <c r="I1074" i="14"/>
  <c r="K1074" i="14"/>
  <c r="M1074" i="14"/>
  <c r="F1075" i="14"/>
  <c r="G1075" i="14"/>
  <c r="H1075" i="14"/>
  <c r="I1075" i="14"/>
  <c r="K1075" i="14"/>
  <c r="M1075" i="14"/>
  <c r="F1076" i="14"/>
  <c r="G1076" i="14"/>
  <c r="H1076" i="14"/>
  <c r="I1076" i="14"/>
  <c r="K1076" i="14"/>
  <c r="M1076" i="14"/>
  <c r="F1077" i="14"/>
  <c r="G1077" i="14"/>
  <c r="H1077" i="14"/>
  <c r="I1077" i="14"/>
  <c r="K1077" i="14"/>
  <c r="M1077" i="14"/>
  <c r="F1078" i="14"/>
  <c r="G1078" i="14"/>
  <c r="H1078" i="14"/>
  <c r="I1078" i="14"/>
  <c r="K1078" i="14"/>
  <c r="M1078" i="14"/>
  <c r="F1079" i="14"/>
  <c r="G1079" i="14"/>
  <c r="H1079" i="14"/>
  <c r="I1079" i="14"/>
  <c r="K1079" i="14"/>
  <c r="M1079" i="14"/>
  <c r="F1080" i="14"/>
  <c r="G1080" i="14"/>
  <c r="H1080" i="14"/>
  <c r="I1080" i="14"/>
  <c r="K1080" i="14"/>
  <c r="M1080" i="14"/>
  <c r="F1081" i="14"/>
  <c r="G1081" i="14"/>
  <c r="H1081" i="14"/>
  <c r="I1081" i="14"/>
  <c r="K1081" i="14"/>
  <c r="M1081" i="14"/>
  <c r="F1082" i="14"/>
  <c r="G1082" i="14"/>
  <c r="H1082" i="14"/>
  <c r="I1082" i="14"/>
  <c r="K1082" i="14"/>
  <c r="M1082" i="14"/>
  <c r="F1083" i="14"/>
  <c r="G1083" i="14"/>
  <c r="H1083" i="14"/>
  <c r="I1083" i="14"/>
  <c r="K1083" i="14"/>
  <c r="M1083" i="14"/>
  <c r="F1084" i="14"/>
  <c r="G1084" i="14"/>
  <c r="H1084" i="14"/>
  <c r="I1084" i="14"/>
  <c r="K1084" i="14"/>
  <c r="M1084" i="14"/>
  <c r="F1085" i="14"/>
  <c r="G1085" i="14"/>
  <c r="H1085" i="14"/>
  <c r="I1085" i="14"/>
  <c r="K1085" i="14"/>
  <c r="M1085" i="14"/>
  <c r="F1086" i="14"/>
  <c r="G1086" i="14"/>
  <c r="H1086" i="14"/>
  <c r="I1086" i="14"/>
  <c r="K1086" i="14"/>
  <c r="M1086" i="14"/>
  <c r="F1087" i="14"/>
  <c r="G1087" i="14"/>
  <c r="H1087" i="14"/>
  <c r="I1087" i="14"/>
  <c r="K1087" i="14"/>
  <c r="M1087" i="14"/>
  <c r="F1088" i="14"/>
  <c r="G1088" i="14"/>
  <c r="H1088" i="14"/>
  <c r="I1088" i="14"/>
  <c r="K1088" i="14"/>
  <c r="M1088" i="14"/>
  <c r="F1089" i="14"/>
  <c r="G1089" i="14"/>
  <c r="H1089" i="14"/>
  <c r="I1089" i="14"/>
  <c r="K1089" i="14"/>
  <c r="M1089" i="14"/>
  <c r="F1090" i="14"/>
  <c r="G1090" i="14"/>
  <c r="H1090" i="14"/>
  <c r="I1090" i="14"/>
  <c r="K1090" i="14"/>
  <c r="M1090" i="14"/>
  <c r="F1091" i="14"/>
  <c r="G1091" i="14"/>
  <c r="H1091" i="14"/>
  <c r="I1091" i="14"/>
  <c r="K1091" i="14"/>
  <c r="M1091" i="14"/>
  <c r="F1092" i="14"/>
  <c r="G1092" i="14"/>
  <c r="H1092" i="14"/>
  <c r="I1092" i="14"/>
  <c r="K1092" i="14"/>
  <c r="M1092" i="14"/>
  <c r="F1093" i="14"/>
  <c r="G1093" i="14"/>
  <c r="H1093" i="14"/>
  <c r="I1093" i="14"/>
  <c r="K1093" i="14"/>
  <c r="M1093" i="14"/>
  <c r="F1094" i="14"/>
  <c r="G1094" i="14"/>
  <c r="H1094" i="14"/>
  <c r="I1094" i="14"/>
  <c r="K1094" i="14"/>
  <c r="M1094" i="14"/>
  <c r="F1095" i="14"/>
  <c r="G1095" i="14"/>
  <c r="H1095" i="14"/>
  <c r="I1095" i="14"/>
  <c r="K1095" i="14"/>
  <c r="M1095" i="14"/>
  <c r="F1096" i="14"/>
  <c r="G1096" i="14"/>
  <c r="H1096" i="14"/>
  <c r="I1096" i="14"/>
  <c r="K1096" i="14"/>
  <c r="M1096" i="14"/>
  <c r="F1097" i="14"/>
  <c r="G1097" i="14"/>
  <c r="H1097" i="14"/>
  <c r="I1097" i="14"/>
  <c r="K1097" i="14"/>
  <c r="M1097" i="14"/>
  <c r="F1098" i="14"/>
  <c r="G1098" i="14"/>
  <c r="H1098" i="14"/>
  <c r="I1098" i="14"/>
  <c r="K1098" i="14"/>
  <c r="M1098" i="14"/>
  <c r="F1099" i="14"/>
  <c r="G1099" i="14"/>
  <c r="H1099" i="14"/>
  <c r="I1099" i="14"/>
  <c r="K1099" i="14"/>
  <c r="M1099" i="14"/>
  <c r="F1100" i="14"/>
  <c r="G1100" i="14"/>
  <c r="H1100" i="14"/>
  <c r="I1100" i="14"/>
  <c r="K1100" i="14"/>
  <c r="M1100" i="14"/>
  <c r="F1101" i="14"/>
  <c r="G1101" i="14"/>
  <c r="H1101" i="14"/>
  <c r="I1101" i="14"/>
  <c r="K1101" i="14"/>
  <c r="M1101" i="14"/>
  <c r="F1102" i="14"/>
  <c r="G1102" i="14"/>
  <c r="H1102" i="14"/>
  <c r="I1102" i="14"/>
  <c r="K1102" i="14"/>
  <c r="M1102" i="14"/>
  <c r="F1103" i="14"/>
  <c r="G1103" i="14"/>
  <c r="H1103" i="14"/>
  <c r="I1103" i="14"/>
  <c r="K1103" i="14"/>
  <c r="M1103" i="14"/>
  <c r="F1104" i="14"/>
  <c r="G1104" i="14"/>
  <c r="H1104" i="14"/>
  <c r="I1104" i="14"/>
  <c r="K1104" i="14"/>
  <c r="M1104" i="14"/>
  <c r="F1105" i="14"/>
  <c r="G1105" i="14"/>
  <c r="H1105" i="14"/>
  <c r="I1105" i="14"/>
  <c r="K1105" i="14"/>
  <c r="M1105" i="14"/>
  <c r="F1106" i="14"/>
  <c r="G1106" i="14"/>
  <c r="H1106" i="14"/>
  <c r="I1106" i="14"/>
  <c r="K1106" i="14"/>
  <c r="M1106" i="14"/>
  <c r="F1107" i="14"/>
  <c r="G1107" i="14"/>
  <c r="H1107" i="14"/>
  <c r="I1107" i="14"/>
  <c r="K1107" i="14"/>
  <c r="M1107" i="14"/>
  <c r="F1108" i="14"/>
  <c r="G1108" i="14"/>
  <c r="H1108" i="14"/>
  <c r="I1108" i="14"/>
  <c r="K1108" i="14"/>
  <c r="M1108" i="14"/>
  <c r="F1109" i="14"/>
  <c r="G1109" i="14"/>
  <c r="H1109" i="14"/>
  <c r="I1109" i="14"/>
  <c r="K1109" i="14"/>
  <c r="M1109" i="14"/>
  <c r="F1110" i="14"/>
  <c r="G1110" i="14"/>
  <c r="H1110" i="14"/>
  <c r="I1110" i="14"/>
  <c r="K1110" i="14"/>
  <c r="M1110" i="14"/>
  <c r="F1111" i="14"/>
  <c r="G1111" i="14"/>
  <c r="H1111" i="14"/>
  <c r="I1111" i="14"/>
  <c r="K1111" i="14"/>
  <c r="M1111" i="14"/>
  <c r="F1112" i="14"/>
  <c r="G1112" i="14"/>
  <c r="H1112" i="14"/>
  <c r="I1112" i="14"/>
  <c r="K1112" i="14"/>
  <c r="M1112" i="14"/>
  <c r="F1113" i="14"/>
  <c r="G1113" i="14"/>
  <c r="H1113" i="14"/>
  <c r="I1113" i="14"/>
  <c r="K1113" i="14"/>
  <c r="M1113" i="14"/>
  <c r="F1114" i="14"/>
  <c r="G1114" i="14"/>
  <c r="H1114" i="14"/>
  <c r="I1114" i="14"/>
  <c r="K1114" i="14"/>
  <c r="M1114" i="14"/>
  <c r="F1115" i="14"/>
  <c r="G1115" i="14"/>
  <c r="H1115" i="14"/>
  <c r="I1115" i="14"/>
  <c r="K1115" i="14"/>
  <c r="M1115" i="14"/>
  <c r="F1116" i="14"/>
  <c r="G1116" i="14"/>
  <c r="H1116" i="14"/>
  <c r="I1116" i="14"/>
  <c r="K1116" i="14"/>
  <c r="M1116" i="14"/>
  <c r="F1117" i="14"/>
  <c r="G1117" i="14"/>
  <c r="H1117" i="14"/>
  <c r="I1117" i="14"/>
  <c r="K1117" i="14"/>
  <c r="M1117" i="14"/>
  <c r="F1118" i="14"/>
  <c r="G1118" i="14"/>
  <c r="H1118" i="14"/>
  <c r="I1118" i="14"/>
  <c r="K1118" i="14"/>
  <c r="M1118" i="14"/>
  <c r="F1119" i="14"/>
  <c r="G1119" i="14"/>
  <c r="H1119" i="14"/>
  <c r="I1119" i="14"/>
  <c r="K1119" i="14"/>
  <c r="M1119" i="14"/>
  <c r="F1120" i="14"/>
  <c r="G1120" i="14"/>
  <c r="H1120" i="14"/>
  <c r="I1120" i="14"/>
  <c r="K1120" i="14"/>
  <c r="M1120" i="14"/>
  <c r="F1121" i="14"/>
  <c r="G1121" i="14"/>
  <c r="H1121" i="14"/>
  <c r="I1121" i="14"/>
  <c r="K1121" i="14"/>
  <c r="M1121" i="14"/>
  <c r="F1122" i="14"/>
  <c r="G1122" i="14"/>
  <c r="H1122" i="14"/>
  <c r="I1122" i="14"/>
  <c r="K1122" i="14"/>
  <c r="M1122" i="14"/>
  <c r="F1123" i="14"/>
  <c r="G1123" i="14"/>
  <c r="H1123" i="14"/>
  <c r="I1123" i="14"/>
  <c r="K1123" i="14"/>
  <c r="M1123" i="14"/>
  <c r="F1124" i="14"/>
  <c r="G1124" i="14"/>
  <c r="H1124" i="14"/>
  <c r="I1124" i="14"/>
  <c r="K1124" i="14"/>
  <c r="M1124" i="14"/>
  <c r="F1125" i="14"/>
  <c r="G1125" i="14"/>
  <c r="H1125" i="14"/>
  <c r="I1125" i="14"/>
  <c r="K1125" i="14"/>
  <c r="M1125" i="14"/>
  <c r="F1126" i="14"/>
  <c r="G1126" i="14"/>
  <c r="H1126" i="14"/>
  <c r="I1126" i="14"/>
  <c r="K1126" i="14"/>
  <c r="M1126" i="14"/>
  <c r="F1127" i="14"/>
  <c r="G1127" i="14"/>
  <c r="H1127" i="14"/>
  <c r="I1127" i="14"/>
  <c r="K1127" i="14"/>
  <c r="M1127" i="14"/>
  <c r="F1128" i="14"/>
  <c r="G1128" i="14"/>
  <c r="H1128" i="14"/>
  <c r="I1128" i="14"/>
  <c r="K1128" i="14"/>
  <c r="M1128" i="14"/>
  <c r="F1129" i="14"/>
  <c r="G1129" i="14"/>
  <c r="H1129" i="14"/>
  <c r="I1129" i="14"/>
  <c r="K1129" i="14"/>
  <c r="M1129" i="14"/>
  <c r="F1130" i="14"/>
  <c r="G1130" i="14"/>
  <c r="H1130" i="14"/>
  <c r="I1130" i="14"/>
  <c r="K1130" i="14"/>
  <c r="M1130" i="14"/>
  <c r="F1131" i="14"/>
  <c r="G1131" i="14"/>
  <c r="H1131" i="14"/>
  <c r="I1131" i="14"/>
  <c r="K1131" i="14"/>
  <c r="M1131" i="14"/>
  <c r="F1132" i="14"/>
  <c r="G1132" i="14"/>
  <c r="H1132" i="14"/>
  <c r="I1132" i="14"/>
  <c r="K1132" i="14"/>
  <c r="M1132" i="14"/>
  <c r="F1133" i="14"/>
  <c r="G1133" i="14"/>
  <c r="H1133" i="14"/>
  <c r="I1133" i="14"/>
  <c r="K1133" i="14"/>
  <c r="M1133" i="14"/>
  <c r="F1134" i="14"/>
  <c r="G1134" i="14"/>
  <c r="H1134" i="14"/>
  <c r="I1134" i="14"/>
  <c r="K1134" i="14"/>
  <c r="M1134" i="14"/>
  <c r="F1135" i="14"/>
  <c r="G1135" i="14"/>
  <c r="H1135" i="14"/>
  <c r="I1135" i="14"/>
  <c r="K1135" i="14"/>
  <c r="M1135" i="14"/>
  <c r="F1136" i="14"/>
  <c r="G1136" i="14"/>
  <c r="H1136" i="14"/>
  <c r="I1136" i="14"/>
  <c r="K1136" i="14"/>
  <c r="M1136" i="14"/>
  <c r="F1137" i="14"/>
  <c r="G1137" i="14"/>
  <c r="H1137" i="14"/>
  <c r="I1137" i="14"/>
  <c r="K1137" i="14"/>
  <c r="M1137" i="14"/>
  <c r="F1138" i="14"/>
  <c r="G1138" i="14"/>
  <c r="H1138" i="14"/>
  <c r="I1138" i="14"/>
  <c r="K1138" i="14"/>
  <c r="M1138" i="14"/>
  <c r="F1139" i="14"/>
  <c r="G1139" i="14"/>
  <c r="H1139" i="14"/>
  <c r="I1139" i="14"/>
  <c r="K1139" i="14"/>
  <c r="M1139" i="14"/>
  <c r="F1140" i="14"/>
  <c r="G1140" i="14"/>
  <c r="H1140" i="14"/>
  <c r="I1140" i="14"/>
  <c r="K1140" i="14"/>
  <c r="M1140" i="14"/>
  <c r="F1141" i="14"/>
  <c r="G1141" i="14"/>
  <c r="H1141" i="14"/>
  <c r="I1141" i="14"/>
  <c r="K1141" i="14"/>
  <c r="M1141" i="14"/>
  <c r="F1142" i="14"/>
  <c r="G1142" i="14"/>
  <c r="H1142" i="14"/>
  <c r="I1142" i="14"/>
  <c r="K1142" i="14"/>
  <c r="M1142" i="14"/>
  <c r="F1143" i="14"/>
  <c r="G1143" i="14"/>
  <c r="H1143" i="14"/>
  <c r="I1143" i="14"/>
  <c r="K1143" i="14"/>
  <c r="M1143" i="14"/>
  <c r="F1144" i="14"/>
  <c r="G1144" i="14"/>
  <c r="H1144" i="14"/>
  <c r="I1144" i="14"/>
  <c r="K1144" i="14"/>
  <c r="M1144" i="14"/>
  <c r="F1145" i="14"/>
  <c r="G1145" i="14"/>
  <c r="H1145" i="14"/>
  <c r="I1145" i="14"/>
  <c r="K1145" i="14"/>
  <c r="M1145" i="14"/>
  <c r="F1146" i="14"/>
  <c r="G1146" i="14"/>
  <c r="H1146" i="14"/>
  <c r="I1146" i="14"/>
  <c r="K1146" i="14"/>
  <c r="M1146" i="14"/>
  <c r="F1147" i="14"/>
  <c r="G1147" i="14"/>
  <c r="H1147" i="14"/>
  <c r="I1147" i="14"/>
  <c r="K1147" i="14"/>
  <c r="M1147" i="14"/>
  <c r="F1148" i="14"/>
  <c r="G1148" i="14"/>
  <c r="H1148" i="14"/>
  <c r="I1148" i="14"/>
  <c r="K1148" i="14"/>
  <c r="M1148" i="14"/>
  <c r="F1149" i="14"/>
  <c r="G1149" i="14"/>
  <c r="H1149" i="14"/>
  <c r="I1149" i="14"/>
  <c r="K1149" i="14"/>
  <c r="M1149" i="14"/>
  <c r="F1150" i="14"/>
  <c r="G1150" i="14"/>
  <c r="H1150" i="14"/>
  <c r="I1150" i="14"/>
  <c r="K1150" i="14"/>
  <c r="M1150" i="14"/>
  <c r="F1151" i="14"/>
  <c r="G1151" i="14"/>
  <c r="H1151" i="14"/>
  <c r="I1151" i="14"/>
  <c r="K1151" i="14"/>
  <c r="M1151" i="14"/>
  <c r="F1152" i="14"/>
  <c r="G1152" i="14"/>
  <c r="H1152" i="14"/>
  <c r="I1152" i="14"/>
  <c r="K1152" i="14"/>
  <c r="M1152" i="14"/>
  <c r="F1153" i="14"/>
  <c r="G1153" i="14"/>
  <c r="H1153" i="14"/>
  <c r="I1153" i="14"/>
  <c r="K1153" i="14"/>
  <c r="M1153" i="14"/>
  <c r="F1154" i="14"/>
  <c r="G1154" i="14"/>
  <c r="H1154" i="14"/>
  <c r="I1154" i="14"/>
  <c r="K1154" i="14"/>
  <c r="M1154" i="14"/>
  <c r="F1155" i="14"/>
  <c r="H1155" i="14"/>
  <c r="I1155" i="14"/>
  <c r="K1155" i="14"/>
  <c r="M1155" i="14"/>
  <c r="F1156" i="14"/>
  <c r="G1156" i="14"/>
  <c r="H1156" i="14"/>
  <c r="I1156" i="14"/>
  <c r="K1156" i="14"/>
  <c r="M1156" i="14"/>
  <c r="F1157" i="14"/>
  <c r="G1157" i="14"/>
  <c r="H1157" i="14"/>
  <c r="I1157" i="14"/>
  <c r="K1157" i="14"/>
  <c r="M1157" i="14"/>
  <c r="F1158" i="14"/>
  <c r="G1158" i="14"/>
  <c r="H1158" i="14"/>
  <c r="I1158" i="14"/>
  <c r="K1158" i="14"/>
  <c r="M1158" i="14"/>
  <c r="F1159" i="14"/>
  <c r="G1159" i="14"/>
  <c r="H1159" i="14"/>
  <c r="I1159" i="14"/>
  <c r="K1159" i="14"/>
  <c r="M1159" i="14"/>
  <c r="F1160" i="14"/>
  <c r="G1160" i="14"/>
  <c r="H1160" i="14"/>
  <c r="I1160" i="14"/>
  <c r="K1160" i="14"/>
  <c r="M1160" i="14"/>
  <c r="F1161" i="14"/>
  <c r="G1161" i="14"/>
  <c r="H1161" i="14"/>
  <c r="I1161" i="14"/>
  <c r="K1161" i="14"/>
  <c r="M1161" i="14"/>
  <c r="F1162" i="14"/>
  <c r="G1162" i="14"/>
  <c r="H1162" i="14"/>
  <c r="I1162" i="14"/>
  <c r="K1162" i="14"/>
  <c r="M1162" i="14"/>
  <c r="F1163" i="14"/>
  <c r="G1163" i="14"/>
  <c r="H1163" i="14"/>
  <c r="I1163" i="14"/>
  <c r="K1163" i="14"/>
  <c r="M1163" i="14"/>
  <c r="F1164" i="14"/>
  <c r="G1164" i="14"/>
  <c r="H1164" i="14"/>
  <c r="I1164" i="14"/>
  <c r="K1164" i="14"/>
  <c r="M1164" i="14"/>
  <c r="F1165" i="14"/>
  <c r="G1165" i="14"/>
  <c r="H1165" i="14"/>
  <c r="I1165" i="14"/>
  <c r="K1165" i="14"/>
  <c r="M1165" i="14"/>
  <c r="F1166" i="14"/>
  <c r="G1166" i="14"/>
  <c r="H1166" i="14"/>
  <c r="I1166" i="14"/>
  <c r="K1166" i="14"/>
  <c r="M1166" i="14"/>
  <c r="F1167" i="14"/>
  <c r="G1167" i="14"/>
  <c r="H1167" i="14"/>
  <c r="I1167" i="14"/>
  <c r="K1167" i="14"/>
  <c r="M1167" i="14"/>
  <c r="AE2031" i="1"/>
  <c r="AA2031" i="1"/>
  <c r="Z2031" i="1"/>
  <c r="Y2031" i="1"/>
  <c r="W2031" i="1"/>
  <c r="AE2030" i="1"/>
  <c r="AA2030" i="1"/>
  <c r="Z2030" i="1"/>
  <c r="Y2030" i="1"/>
  <c r="W2030" i="1"/>
  <c r="AE2029" i="1"/>
  <c r="AA2029" i="1"/>
  <c r="Z2029" i="1"/>
  <c r="Y2029" i="1"/>
  <c r="W2029" i="1"/>
  <c r="AE2028" i="1"/>
  <c r="AA2028" i="1"/>
  <c r="Z2028" i="1"/>
  <c r="Y2028" i="1"/>
  <c r="W2028" i="1"/>
  <c r="AE2027" i="1"/>
  <c r="AA2027" i="1"/>
  <c r="Z2027" i="1"/>
  <c r="Y2027" i="1"/>
  <c r="W2027" i="1"/>
  <c r="AE2026" i="1"/>
  <c r="AA2026" i="1"/>
  <c r="Z2026" i="1"/>
  <c r="Y2026" i="1"/>
  <c r="W2026" i="1"/>
  <c r="AE2025" i="1"/>
  <c r="AA2025" i="1"/>
  <c r="Z2025" i="1"/>
  <c r="Y2025" i="1"/>
  <c r="W2025" i="1"/>
  <c r="AE2024" i="1"/>
  <c r="AA2024" i="1"/>
  <c r="Z2024" i="1"/>
  <c r="Y2024" i="1"/>
  <c r="W2024" i="1"/>
  <c r="AE2023" i="1"/>
  <c r="AA2023" i="1"/>
  <c r="Z2023" i="1"/>
  <c r="Y2023" i="1"/>
  <c r="W2023" i="1"/>
  <c r="AE2022" i="1"/>
  <c r="AA2022" i="1"/>
  <c r="Z2022" i="1"/>
  <c r="Y2022" i="1"/>
  <c r="W2022" i="1"/>
  <c r="AE2021" i="1"/>
  <c r="AA2021" i="1"/>
  <c r="Z2021" i="1"/>
  <c r="Y2021" i="1"/>
  <c r="W2021" i="1"/>
  <c r="AE2020" i="1"/>
  <c r="AA2020" i="1"/>
  <c r="Z2020" i="1"/>
  <c r="Y2020" i="1"/>
  <c r="W2020" i="1"/>
  <c r="AE2019" i="1"/>
  <c r="AA2019" i="1"/>
  <c r="Z2019" i="1"/>
  <c r="Y2019" i="1"/>
  <c r="W2019" i="1"/>
  <c r="AE2018" i="1"/>
  <c r="AA2018" i="1"/>
  <c r="Z2018" i="1"/>
  <c r="Y2018" i="1"/>
  <c r="W2018" i="1"/>
  <c r="AE2017" i="1"/>
  <c r="AA2017" i="1"/>
  <c r="L1122" i="14" s="1"/>
  <c r="Z2017" i="1"/>
  <c r="Y2017" i="1"/>
  <c r="W2017" i="1"/>
  <c r="J1166" i="14" s="1"/>
  <c r="AE2016" i="1"/>
  <c r="AA2016" i="1"/>
  <c r="Z2016" i="1"/>
  <c r="Y2016" i="1"/>
  <c r="W2016" i="1"/>
  <c r="AE2015" i="1"/>
  <c r="AA2015" i="1"/>
  <c r="Z2015" i="1"/>
  <c r="Y2015" i="1"/>
  <c r="W2015" i="1"/>
  <c r="AE2014" i="1"/>
  <c r="AA2014" i="1"/>
  <c r="Z2014" i="1"/>
  <c r="Y2014" i="1"/>
  <c r="W2014" i="1"/>
  <c r="AE2013" i="1"/>
  <c r="AA2013" i="1"/>
  <c r="Z2013" i="1"/>
  <c r="Y2013" i="1"/>
  <c r="W2013" i="1"/>
  <c r="AE2012" i="1"/>
  <c r="AA2012" i="1"/>
  <c r="Z2012" i="1"/>
  <c r="Y2012" i="1"/>
  <c r="W2012" i="1"/>
  <c r="AE2011" i="1"/>
  <c r="AA2011" i="1"/>
  <c r="Z2011" i="1"/>
  <c r="Y2011" i="1"/>
  <c r="W2011" i="1"/>
  <c r="AE2010" i="1"/>
  <c r="AA2010" i="1"/>
  <c r="Z2010" i="1"/>
  <c r="Y2010" i="1"/>
  <c r="W2010" i="1"/>
  <c r="AE2009" i="1"/>
  <c r="AA2009" i="1"/>
  <c r="Z2009" i="1"/>
  <c r="Y2009" i="1"/>
  <c r="W2009" i="1"/>
  <c r="AE2008" i="1"/>
  <c r="AA2008" i="1"/>
  <c r="Z2008" i="1"/>
  <c r="Y2008" i="1"/>
  <c r="W2008" i="1"/>
  <c r="AE2007" i="1"/>
  <c r="AA2007" i="1"/>
  <c r="Z2007" i="1"/>
  <c r="Y2007" i="1"/>
  <c r="W2007" i="1"/>
  <c r="AE2006" i="1"/>
  <c r="AA2006" i="1"/>
  <c r="Z2006" i="1"/>
  <c r="Y2006" i="1"/>
  <c r="W2006" i="1"/>
  <c r="AE2005" i="1"/>
  <c r="AA2005" i="1"/>
  <c r="Z2005" i="1"/>
  <c r="Y2005" i="1"/>
  <c r="W2005" i="1"/>
  <c r="AE2004" i="1"/>
  <c r="AA2004" i="1"/>
  <c r="Z2004" i="1"/>
  <c r="Y2004" i="1"/>
  <c r="W2004" i="1"/>
  <c r="AE2003" i="1"/>
  <c r="AA2003" i="1"/>
  <c r="Z2003" i="1"/>
  <c r="Y2003" i="1"/>
  <c r="W2003" i="1"/>
  <c r="AE2002" i="1"/>
  <c r="AA2002" i="1"/>
  <c r="Z2002" i="1"/>
  <c r="Y2002" i="1"/>
  <c r="W2002" i="1"/>
  <c r="AE2001" i="1"/>
  <c r="AA2001" i="1"/>
  <c r="Z2001" i="1"/>
  <c r="Y2001" i="1"/>
  <c r="W2001" i="1"/>
  <c r="AE2000" i="1"/>
  <c r="AA2000" i="1"/>
  <c r="Z2000" i="1"/>
  <c r="Y2000" i="1"/>
  <c r="W2000" i="1"/>
  <c r="AE1999" i="1"/>
  <c r="AA1999" i="1"/>
  <c r="Z1999" i="1"/>
  <c r="Y1999" i="1"/>
  <c r="W1999" i="1"/>
  <c r="AE1998" i="1"/>
  <c r="AA1998" i="1"/>
  <c r="Z1998" i="1"/>
  <c r="Y1998" i="1"/>
  <c r="W1998" i="1"/>
  <c r="AE1997" i="1"/>
  <c r="AA1997" i="1"/>
  <c r="Z1997" i="1"/>
  <c r="Y1997" i="1"/>
  <c r="W1997" i="1"/>
  <c r="AE1996" i="1"/>
  <c r="AA1996" i="1"/>
  <c r="Z1996" i="1"/>
  <c r="Y1996" i="1"/>
  <c r="W1996" i="1"/>
  <c r="AE1995" i="1"/>
  <c r="AA1995" i="1"/>
  <c r="Z1995" i="1"/>
  <c r="Y1995" i="1"/>
  <c r="W1995" i="1"/>
  <c r="AE1994" i="1"/>
  <c r="AA1994" i="1"/>
  <c r="Z1994" i="1"/>
  <c r="Y1994" i="1"/>
  <c r="W1994" i="1"/>
  <c r="AE1993" i="1"/>
  <c r="AA1993" i="1"/>
  <c r="Z1993" i="1"/>
  <c r="Y1993" i="1"/>
  <c r="W1993" i="1"/>
  <c r="AE1992" i="1"/>
  <c r="AA1992" i="1"/>
  <c r="Z1992" i="1"/>
  <c r="Y1992" i="1"/>
  <c r="W1992" i="1"/>
  <c r="AE1991" i="1"/>
  <c r="AA1991" i="1"/>
  <c r="Z1991" i="1"/>
  <c r="Y1991" i="1"/>
  <c r="W1991" i="1"/>
  <c r="AE1990" i="1"/>
  <c r="AA1990" i="1"/>
  <c r="Z1990" i="1"/>
  <c r="Y1990" i="1"/>
  <c r="W1990" i="1"/>
  <c r="AE1989" i="1"/>
  <c r="AA1989" i="1"/>
  <c r="Z1989" i="1"/>
  <c r="Y1989" i="1"/>
  <c r="W1989" i="1"/>
  <c r="AE1988" i="1"/>
  <c r="AA1988" i="1"/>
  <c r="Z1988" i="1"/>
  <c r="Y1988" i="1"/>
  <c r="W1988" i="1"/>
  <c r="AE1987" i="1"/>
  <c r="AA1987" i="1"/>
  <c r="Z1987" i="1"/>
  <c r="Y1987" i="1"/>
  <c r="W1987" i="1"/>
  <c r="AE1986" i="1"/>
  <c r="AA1986" i="1"/>
  <c r="Z1986" i="1"/>
  <c r="Y1986" i="1"/>
  <c r="W1986" i="1"/>
  <c r="AE1985" i="1"/>
  <c r="AA1985" i="1"/>
  <c r="Z1985" i="1"/>
  <c r="Y1985" i="1"/>
  <c r="W1985" i="1"/>
  <c r="AE1984" i="1"/>
  <c r="AA1984" i="1"/>
  <c r="Z1984" i="1"/>
  <c r="Y1984" i="1"/>
  <c r="W1984" i="1"/>
  <c r="AE1983" i="1"/>
  <c r="AA1983" i="1"/>
  <c r="Z1983" i="1"/>
  <c r="Y1983" i="1"/>
  <c r="W1983" i="1"/>
  <c r="AE1982" i="1"/>
  <c r="AA1982" i="1"/>
  <c r="Z1982" i="1"/>
  <c r="Y1982" i="1"/>
  <c r="W1982" i="1"/>
  <c r="AE1981" i="1"/>
  <c r="AA1981" i="1"/>
  <c r="Z1981" i="1"/>
  <c r="Y1981" i="1"/>
  <c r="W1981" i="1"/>
  <c r="AE1980" i="1"/>
  <c r="AA1980" i="1"/>
  <c r="Z1980" i="1"/>
  <c r="Y1980" i="1"/>
  <c r="W1980" i="1"/>
  <c r="AE1979" i="1"/>
  <c r="AA1979" i="1"/>
  <c r="Z1979" i="1"/>
  <c r="Y1979" i="1"/>
  <c r="W1979" i="1"/>
  <c r="AE1978" i="1"/>
  <c r="AA1978" i="1"/>
  <c r="Z1978" i="1"/>
  <c r="Y1978" i="1"/>
  <c r="W1978" i="1"/>
  <c r="AE1977" i="1"/>
  <c r="AA1977" i="1"/>
  <c r="Z1977" i="1"/>
  <c r="Y1977" i="1"/>
  <c r="W1977" i="1"/>
  <c r="AE1976" i="1"/>
  <c r="AA1976" i="1"/>
  <c r="Z1976" i="1"/>
  <c r="Y1976" i="1"/>
  <c r="W1976" i="1"/>
  <c r="AE1975" i="1"/>
  <c r="AA1975" i="1"/>
  <c r="Z1975" i="1"/>
  <c r="Y1975" i="1"/>
  <c r="W1975" i="1"/>
  <c r="AE1974" i="1"/>
  <c r="AA1974" i="1"/>
  <c r="Z1974" i="1"/>
  <c r="Y1974" i="1"/>
  <c r="W1974" i="1"/>
  <c r="AE1973" i="1"/>
  <c r="AA1973" i="1"/>
  <c r="Z1973" i="1"/>
  <c r="Y1973" i="1"/>
  <c r="W1973" i="1"/>
  <c r="AE1972" i="1"/>
  <c r="AA1972" i="1"/>
  <c r="Z1972" i="1"/>
  <c r="Y1972" i="1"/>
  <c r="W1972" i="1"/>
  <c r="AE1971" i="1"/>
  <c r="AA1971" i="1"/>
  <c r="Z1971" i="1"/>
  <c r="Y1971" i="1"/>
  <c r="W1971" i="1"/>
  <c r="AE1970" i="1"/>
  <c r="AA1970" i="1"/>
  <c r="Z1970" i="1"/>
  <c r="Y1970" i="1"/>
  <c r="W1970" i="1"/>
  <c r="AE1969" i="1"/>
  <c r="AA1969" i="1"/>
  <c r="Z1969" i="1"/>
  <c r="Y1969" i="1"/>
  <c r="W1969" i="1"/>
  <c r="AE1968" i="1"/>
  <c r="AA1968" i="1"/>
  <c r="Z1968" i="1"/>
  <c r="Y1968" i="1"/>
  <c r="W1968" i="1"/>
  <c r="AE1967" i="1"/>
  <c r="AA1967" i="1"/>
  <c r="Z1967" i="1"/>
  <c r="Y1967" i="1"/>
  <c r="W1967" i="1"/>
  <c r="AE1966" i="1"/>
  <c r="AA1966" i="1"/>
  <c r="Z1966" i="1"/>
  <c r="Y1966" i="1"/>
  <c r="W1966" i="1"/>
  <c r="AE1965" i="1"/>
  <c r="AA1965" i="1"/>
  <c r="Z1965" i="1"/>
  <c r="Y1965" i="1"/>
  <c r="W1965" i="1"/>
  <c r="AE1964" i="1"/>
  <c r="AA1964" i="1"/>
  <c r="Z1964" i="1"/>
  <c r="Y1964" i="1"/>
  <c r="W1964" i="1"/>
  <c r="AE1963" i="1"/>
  <c r="AA1963" i="1"/>
  <c r="Z1963" i="1"/>
  <c r="Y1963" i="1"/>
  <c r="W1963" i="1"/>
  <c r="AE1962" i="1"/>
  <c r="AA1962" i="1"/>
  <c r="Z1962" i="1"/>
  <c r="Y1962" i="1"/>
  <c r="W1962" i="1"/>
  <c r="AE1961" i="1"/>
  <c r="AA1961" i="1"/>
  <c r="Z1961" i="1"/>
  <c r="Y1961" i="1"/>
  <c r="W1961" i="1"/>
  <c r="AE1960" i="1"/>
  <c r="AA1960" i="1"/>
  <c r="Z1960" i="1"/>
  <c r="Y1960" i="1"/>
  <c r="W1960" i="1"/>
  <c r="AE1959" i="1"/>
  <c r="AA1959" i="1"/>
  <c r="Z1959" i="1"/>
  <c r="Y1959" i="1"/>
  <c r="W1959" i="1"/>
  <c r="AE1958" i="1"/>
  <c r="AA1958" i="1"/>
  <c r="Z1958" i="1"/>
  <c r="Y1958" i="1"/>
  <c r="W1958" i="1"/>
  <c r="AE1957" i="1"/>
  <c r="AA1957" i="1"/>
  <c r="Z1957" i="1"/>
  <c r="Y1957" i="1"/>
  <c r="W1957" i="1"/>
  <c r="AE1956" i="1"/>
  <c r="AA1956" i="1"/>
  <c r="F90" i="2" s="1"/>
  <c r="Z1956" i="1"/>
  <c r="Y1956" i="1"/>
  <c r="W1956" i="1"/>
  <c r="J1095" i="14" s="1"/>
  <c r="AE1955" i="1"/>
  <c r="AA1955" i="1"/>
  <c r="Z1955" i="1"/>
  <c r="Y1955" i="1"/>
  <c r="W1955" i="1"/>
  <c r="AE1954" i="1"/>
  <c r="AA1954" i="1"/>
  <c r="Z1954" i="1"/>
  <c r="Y1954" i="1"/>
  <c r="W1954" i="1"/>
  <c r="AE1953" i="1"/>
  <c r="AA1953" i="1"/>
  <c r="Z1953" i="1"/>
  <c r="Y1953" i="1"/>
  <c r="W1953" i="1"/>
  <c r="AE1952" i="1"/>
  <c r="AA1952" i="1"/>
  <c r="Z1952" i="1"/>
  <c r="Y1952" i="1"/>
  <c r="W1952" i="1"/>
  <c r="AE1951" i="1"/>
  <c r="AA1951" i="1"/>
  <c r="Z1951" i="1"/>
  <c r="Y1951" i="1"/>
  <c r="W1951" i="1"/>
  <c r="AE1950" i="1"/>
  <c r="AA1950" i="1"/>
  <c r="Z1950" i="1"/>
  <c r="Y1950" i="1"/>
  <c r="W1950" i="1"/>
  <c r="AE1949" i="1"/>
  <c r="AA1949" i="1"/>
  <c r="Z1949" i="1"/>
  <c r="Y1949" i="1"/>
  <c r="W1949" i="1"/>
  <c r="AE1948" i="1"/>
  <c r="AA1948" i="1"/>
  <c r="Z1948" i="1"/>
  <c r="Y1948" i="1"/>
  <c r="W1948" i="1"/>
  <c r="AE1947" i="1"/>
  <c r="AA1947" i="1"/>
  <c r="Z1947" i="1"/>
  <c r="Y1947" i="1"/>
  <c r="W1947" i="1"/>
  <c r="AE1946" i="1"/>
  <c r="AA1946" i="1"/>
  <c r="Z1946" i="1"/>
  <c r="Y1946" i="1"/>
  <c r="W1946" i="1"/>
  <c r="AE1945" i="1"/>
  <c r="AA1945" i="1"/>
  <c r="Z1945" i="1"/>
  <c r="Y1945" i="1"/>
  <c r="W1945" i="1"/>
  <c r="AE1944" i="1"/>
  <c r="AA1944" i="1"/>
  <c r="F89" i="2" s="1"/>
  <c r="Z1944" i="1"/>
  <c r="Y1944" i="1"/>
  <c r="W1944" i="1"/>
  <c r="J1087" i="14" s="1"/>
  <c r="AE1943" i="1"/>
  <c r="AA1943" i="1"/>
  <c r="Z1943" i="1"/>
  <c r="Y1943" i="1"/>
  <c r="W1943" i="1"/>
  <c r="AE1942" i="1"/>
  <c r="AA1942" i="1"/>
  <c r="Z1942" i="1"/>
  <c r="Y1942" i="1"/>
  <c r="W1942" i="1"/>
  <c r="AE1941" i="1"/>
  <c r="AA1941" i="1"/>
  <c r="Z1941" i="1"/>
  <c r="Y1941" i="1"/>
  <c r="W1941" i="1"/>
  <c r="AE1940" i="1"/>
  <c r="AA1940" i="1"/>
  <c r="Z1940" i="1"/>
  <c r="Y1940" i="1"/>
  <c r="W1940" i="1"/>
  <c r="AE1939" i="1"/>
  <c r="AA1939" i="1"/>
  <c r="Z1939" i="1"/>
  <c r="Y1939" i="1"/>
  <c r="W1939" i="1"/>
  <c r="AE1938" i="1"/>
  <c r="AA1938" i="1"/>
  <c r="Z1938" i="1"/>
  <c r="Y1938" i="1"/>
  <c r="W1938" i="1"/>
  <c r="AE1937" i="1"/>
  <c r="AA1937" i="1"/>
  <c r="Z1937" i="1"/>
  <c r="Y1937" i="1"/>
  <c r="W1937" i="1"/>
  <c r="AE1936" i="1"/>
  <c r="AA1936" i="1"/>
  <c r="Z1936" i="1"/>
  <c r="Y1936" i="1"/>
  <c r="W1936" i="1"/>
  <c r="AE1935" i="1"/>
  <c r="AA1935" i="1"/>
  <c r="Z1935" i="1"/>
  <c r="Y1935" i="1"/>
  <c r="W1935" i="1"/>
  <c r="AE1934" i="1"/>
  <c r="AA1934" i="1"/>
  <c r="Z1934" i="1"/>
  <c r="Y1934" i="1"/>
  <c r="W1934" i="1"/>
  <c r="AE1933" i="1"/>
  <c r="AA1933" i="1"/>
  <c r="Z1933" i="1"/>
  <c r="Y1933" i="1"/>
  <c r="W1933" i="1"/>
  <c r="AE1932" i="1"/>
  <c r="AA1932" i="1"/>
  <c r="L1079" i="14" s="1"/>
  <c r="Z1932" i="1"/>
  <c r="Y1932" i="1"/>
  <c r="W1932" i="1"/>
  <c r="J1158" i="14" s="1"/>
  <c r="AE1931" i="1"/>
  <c r="AA1931" i="1"/>
  <c r="Z1931" i="1"/>
  <c r="Y1931" i="1"/>
  <c r="W1931" i="1"/>
  <c r="AE1930" i="1"/>
  <c r="AA1930" i="1"/>
  <c r="Z1930" i="1"/>
  <c r="Y1930" i="1"/>
  <c r="W1930" i="1"/>
  <c r="AE1929" i="1"/>
  <c r="AA1929" i="1"/>
  <c r="Z1929" i="1"/>
  <c r="Y1929" i="1"/>
  <c r="W1929" i="1"/>
  <c r="AE1928" i="1"/>
  <c r="AA1928" i="1"/>
  <c r="Z1928" i="1"/>
  <c r="Y1928" i="1"/>
  <c r="W1928" i="1"/>
  <c r="AE1927" i="1"/>
  <c r="AA1927" i="1"/>
  <c r="Z1927" i="1"/>
  <c r="Y1927" i="1"/>
  <c r="W1927" i="1"/>
  <c r="AE1926" i="1"/>
  <c r="AA1926" i="1"/>
  <c r="Z1926" i="1"/>
  <c r="Y1926" i="1"/>
  <c r="W1926" i="1"/>
  <c r="AE1925" i="1"/>
  <c r="AA1925" i="1"/>
  <c r="Z1925" i="1"/>
  <c r="Y1925" i="1"/>
  <c r="W1925" i="1"/>
  <c r="AE1924" i="1"/>
  <c r="AA1924" i="1"/>
  <c r="Z1924" i="1"/>
  <c r="Y1924" i="1"/>
  <c r="W1924" i="1"/>
  <c r="AE1923" i="1"/>
  <c r="AA1923" i="1"/>
  <c r="Z1923" i="1"/>
  <c r="Y1923" i="1"/>
  <c r="W1923" i="1"/>
  <c r="AE1922" i="1"/>
  <c r="AA1922" i="1"/>
  <c r="Z1922" i="1"/>
  <c r="Y1922" i="1"/>
  <c r="W1922" i="1"/>
  <c r="AE1921" i="1"/>
  <c r="AA1921" i="1"/>
  <c r="Z1921" i="1"/>
  <c r="Y1921" i="1"/>
  <c r="W1921" i="1"/>
  <c r="AE1920" i="1"/>
  <c r="AA1920" i="1"/>
  <c r="Z1920" i="1"/>
  <c r="Y1920" i="1"/>
  <c r="W1920" i="1"/>
  <c r="AE1919" i="1"/>
  <c r="AA1919" i="1"/>
  <c r="Z1919" i="1"/>
  <c r="Y1919" i="1"/>
  <c r="W1919" i="1"/>
  <c r="AE1918" i="1"/>
  <c r="AA1918" i="1"/>
  <c r="Z1918" i="1"/>
  <c r="Y1918" i="1"/>
  <c r="W1918" i="1"/>
  <c r="AE1917" i="1"/>
  <c r="AA1917" i="1"/>
  <c r="Z1917" i="1"/>
  <c r="Y1917" i="1"/>
  <c r="W1917" i="1"/>
  <c r="AE1916" i="1"/>
  <c r="AA1916" i="1"/>
  <c r="Z1916" i="1"/>
  <c r="Y1916" i="1"/>
  <c r="P86" i="2" s="1"/>
  <c r="W1916" i="1"/>
  <c r="AE1915" i="1"/>
  <c r="AA1915" i="1"/>
  <c r="Z1915" i="1"/>
  <c r="Y1915" i="1"/>
  <c r="W1915" i="1"/>
  <c r="AE1914" i="1"/>
  <c r="AA1914" i="1"/>
  <c r="Z1914" i="1"/>
  <c r="Y1914" i="1"/>
  <c r="W1914" i="1"/>
  <c r="AE1913" i="1"/>
  <c r="AA1913" i="1"/>
  <c r="Z1913" i="1"/>
  <c r="Y1913" i="1"/>
  <c r="W1913" i="1"/>
  <c r="AE1912" i="1"/>
  <c r="AA1912" i="1"/>
  <c r="Z1912" i="1"/>
  <c r="Y1912" i="1"/>
  <c r="W1912" i="1"/>
  <c r="AE1911" i="1"/>
  <c r="AA1911" i="1"/>
  <c r="Z1911" i="1"/>
  <c r="Y1911" i="1"/>
  <c r="W1911" i="1"/>
  <c r="AE1910" i="1"/>
  <c r="AA1910" i="1"/>
  <c r="Z1910" i="1"/>
  <c r="Y1910" i="1"/>
  <c r="W1910" i="1"/>
  <c r="AE1909" i="1"/>
  <c r="AA1909" i="1"/>
  <c r="Z1909" i="1"/>
  <c r="Y1909" i="1"/>
  <c r="W1909" i="1"/>
  <c r="AE1908" i="1"/>
  <c r="AA1908" i="1"/>
  <c r="Z1908" i="1"/>
  <c r="Y1908" i="1"/>
  <c r="W1908" i="1"/>
  <c r="AE1907" i="1"/>
  <c r="AA1907" i="1"/>
  <c r="Z1907" i="1"/>
  <c r="Y1907" i="1"/>
  <c r="W1907" i="1"/>
  <c r="AE1906" i="1"/>
  <c r="AA1906" i="1"/>
  <c r="Z1906" i="1"/>
  <c r="Y1906" i="1"/>
  <c r="W1906" i="1"/>
  <c r="AE1905" i="1"/>
  <c r="AA1905" i="1"/>
  <c r="Z1905" i="1"/>
  <c r="Y1905" i="1"/>
  <c r="W1905" i="1"/>
  <c r="AE1904" i="1"/>
  <c r="AA1904" i="1"/>
  <c r="Z1904" i="1"/>
  <c r="Y1904" i="1"/>
  <c r="W1904" i="1"/>
  <c r="AE1903" i="1"/>
  <c r="AA1903" i="1"/>
  <c r="Z1903" i="1"/>
  <c r="Y1903" i="1"/>
  <c r="W1903" i="1"/>
  <c r="AE1902" i="1"/>
  <c r="AA1902" i="1"/>
  <c r="Z1902" i="1"/>
  <c r="Y1902" i="1"/>
  <c r="W1902" i="1"/>
  <c r="AE1901" i="1"/>
  <c r="AA1901" i="1"/>
  <c r="Z1901" i="1"/>
  <c r="Y1901" i="1"/>
  <c r="W1901" i="1"/>
  <c r="AE1900" i="1"/>
  <c r="AA1900" i="1"/>
  <c r="Z1900" i="1"/>
  <c r="Y1900" i="1"/>
  <c r="AE86" i="2" s="1"/>
  <c r="W1900" i="1"/>
  <c r="AE1899" i="1"/>
  <c r="AA1899" i="1"/>
  <c r="L1062" i="14" s="1"/>
  <c r="Z1899" i="1"/>
  <c r="Y1899" i="1"/>
  <c r="W1899" i="1"/>
  <c r="J1063" i="14" s="1"/>
  <c r="AE1898" i="1"/>
  <c r="AA1898" i="1"/>
  <c r="Z1898" i="1"/>
  <c r="Y1898" i="1"/>
  <c r="W1898" i="1"/>
  <c r="AE1897" i="1"/>
  <c r="AA1897" i="1"/>
  <c r="Z1897" i="1"/>
  <c r="Y1897" i="1"/>
  <c r="W1897" i="1"/>
  <c r="AE1896" i="1"/>
  <c r="AA1896" i="1"/>
  <c r="Z1896" i="1"/>
  <c r="Y1896" i="1"/>
  <c r="W1896" i="1"/>
  <c r="AE1895" i="1"/>
  <c r="AA1895" i="1"/>
  <c r="Z1895" i="1"/>
  <c r="Y1895" i="1"/>
  <c r="W1895" i="1"/>
  <c r="AE1894" i="1"/>
  <c r="AA1894" i="1"/>
  <c r="Z1894" i="1"/>
  <c r="Y1894" i="1"/>
  <c r="W1894" i="1"/>
  <c r="AE1893" i="1"/>
  <c r="AA1893" i="1"/>
  <c r="Z1893" i="1"/>
  <c r="Y1893" i="1"/>
  <c r="W1893" i="1"/>
  <c r="AE1892" i="1"/>
  <c r="AA1892" i="1"/>
  <c r="Z1892" i="1"/>
  <c r="Y1892" i="1"/>
  <c r="W1892" i="1"/>
  <c r="AE1891" i="1"/>
  <c r="AA1891" i="1"/>
  <c r="Z1891" i="1"/>
  <c r="Y1891" i="1"/>
  <c r="W1891" i="1"/>
  <c r="AE1890" i="1"/>
  <c r="AA1890" i="1"/>
  <c r="Z1890" i="1"/>
  <c r="Y1890" i="1"/>
  <c r="W1890" i="1"/>
  <c r="AE1889" i="1"/>
  <c r="AA1889" i="1"/>
  <c r="Z1889" i="1"/>
  <c r="Y1889" i="1"/>
  <c r="W1889" i="1"/>
  <c r="AE1888" i="1"/>
  <c r="AA1888" i="1"/>
  <c r="Z1888" i="1"/>
  <c r="Y1888" i="1"/>
  <c r="W1888" i="1"/>
  <c r="AE1887" i="1"/>
  <c r="AA1887" i="1"/>
  <c r="Z1887" i="1"/>
  <c r="Y1887" i="1"/>
  <c r="W1887" i="1"/>
  <c r="AE1886" i="1"/>
  <c r="AA1886" i="1"/>
  <c r="Z1886" i="1"/>
  <c r="Y1886" i="1"/>
  <c r="W1886" i="1"/>
  <c r="AE1885" i="1"/>
  <c r="AA1885" i="1"/>
  <c r="Z1885" i="1"/>
  <c r="Y1885" i="1"/>
  <c r="W1885" i="1"/>
  <c r="AE1884" i="1"/>
  <c r="AA1884" i="1"/>
  <c r="Z1884" i="1"/>
  <c r="Y1884" i="1"/>
  <c r="W1884" i="1"/>
  <c r="AE1883" i="1"/>
  <c r="AA1883" i="1"/>
  <c r="Z1883" i="1"/>
  <c r="Y1883" i="1"/>
  <c r="W1883" i="1"/>
  <c r="AE1882" i="1"/>
  <c r="AA1882" i="1"/>
  <c r="Z1882" i="1"/>
  <c r="Y1882" i="1"/>
  <c r="W1882" i="1"/>
  <c r="AE1881" i="1"/>
  <c r="AA1881" i="1"/>
  <c r="Z1881" i="1"/>
  <c r="Y1881" i="1"/>
  <c r="W1881" i="1"/>
  <c r="AE1880" i="1"/>
  <c r="AA1880" i="1"/>
  <c r="Z1880" i="1"/>
  <c r="Y1880" i="1"/>
  <c r="W1880" i="1"/>
  <c r="AE1879" i="1"/>
  <c r="AA1879" i="1"/>
  <c r="Z1879" i="1"/>
  <c r="Y1879" i="1"/>
  <c r="W1879" i="1"/>
  <c r="AE1878" i="1"/>
  <c r="AA1878" i="1"/>
  <c r="Z1878" i="1"/>
  <c r="Y1878" i="1"/>
  <c r="W1878" i="1"/>
  <c r="AE1877" i="1"/>
  <c r="AA1877" i="1"/>
  <c r="Z1877" i="1"/>
  <c r="Y1877" i="1"/>
  <c r="W1877" i="1"/>
  <c r="AE1876" i="1"/>
  <c r="AA1876" i="1"/>
  <c r="Z1876" i="1"/>
  <c r="Y1876" i="1"/>
  <c r="W1876" i="1"/>
  <c r="AE1875" i="1"/>
  <c r="AA1875" i="1"/>
  <c r="F85" i="2" s="1"/>
  <c r="Z1875" i="1"/>
  <c r="Y1875" i="1"/>
  <c r="W1875" i="1"/>
  <c r="J1047" i="14" s="1"/>
  <c r="AE1874" i="1"/>
  <c r="AA1874" i="1"/>
  <c r="Z1874" i="1"/>
  <c r="Y1874" i="1"/>
  <c r="W1874" i="1"/>
  <c r="AE1873" i="1"/>
  <c r="AA1873" i="1"/>
  <c r="Z1873" i="1"/>
  <c r="Y1873" i="1"/>
  <c r="W1873" i="1"/>
  <c r="AE1872" i="1"/>
  <c r="AA1872" i="1"/>
  <c r="Z1872" i="1"/>
  <c r="Y1872" i="1"/>
  <c r="W1872" i="1"/>
  <c r="AE1871" i="1"/>
  <c r="AA1871" i="1"/>
  <c r="Z1871" i="1"/>
  <c r="Y1871" i="1"/>
  <c r="W1871" i="1"/>
  <c r="AE1870" i="1"/>
  <c r="AA1870" i="1"/>
  <c r="Z1870" i="1"/>
  <c r="Y1870" i="1"/>
  <c r="W1870" i="1"/>
  <c r="AE1869" i="1"/>
  <c r="AA1869" i="1"/>
  <c r="Z1869" i="1"/>
  <c r="Y1869" i="1"/>
  <c r="W1869" i="1"/>
  <c r="AE1868" i="1"/>
  <c r="AA1868" i="1"/>
  <c r="Z1868" i="1"/>
  <c r="Y1868" i="1"/>
  <c r="W1868" i="1"/>
  <c r="AE1867" i="1"/>
  <c r="AA1867" i="1"/>
  <c r="Z1867" i="1"/>
  <c r="Y1867" i="1"/>
  <c r="W1867" i="1"/>
  <c r="AE1866" i="1"/>
  <c r="AA1866" i="1"/>
  <c r="Z1866" i="1"/>
  <c r="Y1866" i="1"/>
  <c r="W1866" i="1"/>
  <c r="AE1865" i="1"/>
  <c r="AA1865" i="1"/>
  <c r="Z1865" i="1"/>
  <c r="Y1865" i="1"/>
  <c r="W1865" i="1"/>
  <c r="AE1864" i="1"/>
  <c r="AA1864" i="1"/>
  <c r="Z1864" i="1"/>
  <c r="Y1864" i="1"/>
  <c r="W1864" i="1"/>
  <c r="AE1863" i="1"/>
  <c r="AA1863" i="1"/>
  <c r="Z1863" i="1"/>
  <c r="Y1863" i="1"/>
  <c r="W1863" i="1"/>
  <c r="AE1862" i="1"/>
  <c r="AA1862" i="1"/>
  <c r="Z1862" i="1"/>
  <c r="Y1862" i="1"/>
  <c r="W1862" i="1"/>
  <c r="AE1861" i="1"/>
  <c r="AA1861" i="1"/>
  <c r="Z1861" i="1"/>
  <c r="Y1861" i="1"/>
  <c r="W1861" i="1"/>
  <c r="AE1860" i="1"/>
  <c r="AA1860" i="1"/>
  <c r="Z1860" i="1"/>
  <c r="Y1860" i="1"/>
  <c r="W1860" i="1"/>
  <c r="AE1859" i="1"/>
  <c r="AA1859" i="1"/>
  <c r="Z1859" i="1"/>
  <c r="Y1859" i="1"/>
  <c r="W1859" i="1"/>
  <c r="AE1858" i="1"/>
  <c r="AA1858" i="1"/>
  <c r="Z1858" i="1"/>
  <c r="Y1858" i="1"/>
  <c r="W1858" i="1"/>
  <c r="AE1857" i="1"/>
  <c r="AA1857" i="1"/>
  <c r="Z1857" i="1"/>
  <c r="Y1857" i="1"/>
  <c r="W1857" i="1"/>
  <c r="AE1856" i="1"/>
  <c r="AA1856" i="1"/>
  <c r="Z1856" i="1"/>
  <c r="Y1856" i="1"/>
  <c r="W1856" i="1"/>
  <c r="AE1855" i="1"/>
  <c r="AA1855" i="1"/>
  <c r="F84" i="2" s="1"/>
  <c r="Z1855" i="1"/>
  <c r="Y1855" i="1"/>
  <c r="W1855" i="1"/>
  <c r="J1035" i="14" s="1"/>
  <c r="AE1854" i="1"/>
  <c r="AA1854" i="1"/>
  <c r="Z1854" i="1"/>
  <c r="Y1854" i="1"/>
  <c r="W1854" i="1"/>
  <c r="AE1853" i="1"/>
  <c r="AA1853" i="1"/>
  <c r="Z1853" i="1"/>
  <c r="Y1853" i="1"/>
  <c r="W1853" i="1"/>
  <c r="AE1852" i="1"/>
  <c r="AA1852" i="1"/>
  <c r="Z1852" i="1"/>
  <c r="Y1852" i="1"/>
  <c r="O83" i="2" s="1"/>
  <c r="W1852" i="1"/>
  <c r="AE1851" i="1"/>
  <c r="AA1851" i="1"/>
  <c r="Z1851" i="1"/>
  <c r="Y1851" i="1"/>
  <c r="W1851" i="1"/>
  <c r="AE1850" i="1"/>
  <c r="AA1850" i="1"/>
  <c r="Z1850" i="1"/>
  <c r="Y1850" i="1"/>
  <c r="W1850" i="1"/>
  <c r="AE1849" i="1"/>
  <c r="AA1849" i="1"/>
  <c r="Z1849" i="1"/>
  <c r="Y1849" i="1"/>
  <c r="W1849" i="1"/>
  <c r="AE1848" i="1"/>
  <c r="AA1848" i="1"/>
  <c r="Z1848" i="1"/>
  <c r="Y1848" i="1"/>
  <c r="W1848" i="1"/>
  <c r="AE1847" i="1"/>
  <c r="AA1847" i="1"/>
  <c r="Z1847" i="1"/>
  <c r="Y1847" i="1"/>
  <c r="W1847" i="1"/>
  <c r="AE1846" i="1"/>
  <c r="AA1846" i="1"/>
  <c r="Z1846" i="1"/>
  <c r="Y1846" i="1"/>
  <c r="W1846" i="1"/>
  <c r="AE1845" i="1"/>
  <c r="AA1845" i="1"/>
  <c r="Z1845" i="1"/>
  <c r="Y1845" i="1"/>
  <c r="W1845" i="1"/>
  <c r="AE1844" i="1"/>
  <c r="AA1844" i="1"/>
  <c r="Z1844" i="1"/>
  <c r="Y1844" i="1"/>
  <c r="W1844" i="1"/>
  <c r="AE1843" i="1"/>
  <c r="AA1843" i="1"/>
  <c r="Z1843" i="1"/>
  <c r="Y1843" i="1"/>
  <c r="W1843" i="1"/>
  <c r="AE1842" i="1"/>
  <c r="AA1842" i="1"/>
  <c r="Z1842" i="1"/>
  <c r="Y1842" i="1"/>
  <c r="W1842" i="1"/>
  <c r="AE1841" i="1"/>
  <c r="AA1841" i="1"/>
  <c r="Z1841" i="1"/>
  <c r="Y1841" i="1"/>
  <c r="W1841" i="1"/>
  <c r="AE1840" i="1"/>
  <c r="AA1840" i="1"/>
  <c r="Z1840" i="1"/>
  <c r="Y1840" i="1"/>
  <c r="W1840" i="1"/>
  <c r="AE1839" i="1"/>
  <c r="AA1839" i="1"/>
  <c r="Z1839" i="1"/>
  <c r="Y1839" i="1"/>
  <c r="W1839" i="1"/>
  <c r="AE1838" i="1"/>
  <c r="AA1838" i="1"/>
  <c r="Z1838" i="1"/>
  <c r="Y1838" i="1"/>
  <c r="W1838" i="1"/>
  <c r="AE1837" i="1"/>
  <c r="AA1837" i="1"/>
  <c r="Z1837" i="1"/>
  <c r="Y1837" i="1"/>
  <c r="W1837" i="1"/>
  <c r="AE1836" i="1"/>
  <c r="AA1836" i="1"/>
  <c r="Z1836" i="1"/>
  <c r="Y1836" i="1"/>
  <c r="U83" i="2" s="1"/>
  <c r="W1836" i="1"/>
  <c r="AE1835" i="1"/>
  <c r="AA1835" i="1"/>
  <c r="Z1835" i="1"/>
  <c r="Y1835" i="1"/>
  <c r="W1835" i="1"/>
  <c r="AE1834" i="1"/>
  <c r="AA1834" i="1"/>
  <c r="F83" i="2" s="1"/>
  <c r="Z1834" i="1"/>
  <c r="Y1834" i="1"/>
  <c r="W1834" i="1"/>
  <c r="J1023" i="14" s="1"/>
  <c r="AE1833" i="1"/>
  <c r="AA1833" i="1"/>
  <c r="Z1833" i="1"/>
  <c r="Y1833" i="1"/>
  <c r="W1833" i="1"/>
  <c r="AE1832" i="1"/>
  <c r="AA1832" i="1"/>
  <c r="Z1832" i="1"/>
  <c r="Y1832" i="1"/>
  <c r="W1832" i="1"/>
  <c r="AE1831" i="1"/>
  <c r="AA1831" i="1"/>
  <c r="Z1831" i="1"/>
  <c r="Y1831" i="1"/>
  <c r="W1831" i="1"/>
  <c r="AE1830" i="1"/>
  <c r="AA1830" i="1"/>
  <c r="Z1830" i="1"/>
  <c r="Y1830" i="1"/>
  <c r="W1830" i="1"/>
  <c r="AE1829" i="1"/>
  <c r="AA1829" i="1"/>
  <c r="Z1829" i="1"/>
  <c r="Y1829" i="1"/>
  <c r="W1829" i="1"/>
  <c r="AE1828" i="1"/>
  <c r="AA1828" i="1"/>
  <c r="Z1828" i="1"/>
  <c r="Y1828" i="1"/>
  <c r="W1828" i="1"/>
  <c r="AE1827" i="1"/>
  <c r="AA1827" i="1"/>
  <c r="Z1827" i="1"/>
  <c r="Y1827" i="1"/>
  <c r="W1827" i="1"/>
  <c r="AE1826" i="1"/>
  <c r="AA1826" i="1"/>
  <c r="Z1826" i="1"/>
  <c r="Y1826" i="1"/>
  <c r="W1826" i="1"/>
  <c r="AE1825" i="1"/>
  <c r="AA1825" i="1"/>
  <c r="Z1825" i="1"/>
  <c r="Y1825" i="1"/>
  <c r="W1825" i="1"/>
  <c r="AE1824" i="1"/>
  <c r="AA1824" i="1"/>
  <c r="Z1824" i="1"/>
  <c r="Y1824" i="1"/>
  <c r="W1824" i="1"/>
  <c r="AE1823" i="1"/>
  <c r="AA1823" i="1"/>
  <c r="Z1823" i="1"/>
  <c r="Y1823" i="1"/>
  <c r="W1823" i="1"/>
  <c r="AE1822" i="1"/>
  <c r="AA1822" i="1"/>
  <c r="Z1822" i="1"/>
  <c r="Y1822" i="1"/>
  <c r="W1822" i="1"/>
  <c r="AE1821" i="1"/>
  <c r="AA1821" i="1"/>
  <c r="Z1821" i="1"/>
  <c r="Y1821" i="1"/>
  <c r="W1821" i="1"/>
  <c r="AE1820" i="1"/>
  <c r="AA1820" i="1"/>
  <c r="Z1820" i="1"/>
  <c r="Y1820" i="1"/>
  <c r="O82" i="2" s="1"/>
  <c r="W1820" i="1"/>
  <c r="AE1819" i="1"/>
  <c r="AA1819" i="1"/>
  <c r="Z1819" i="1"/>
  <c r="Y1819" i="1"/>
  <c r="W1819" i="1"/>
  <c r="AE1818" i="1"/>
  <c r="AA1818" i="1"/>
  <c r="Z1818" i="1"/>
  <c r="Y1818" i="1"/>
  <c r="W1818" i="1"/>
  <c r="AE1817" i="1"/>
  <c r="AA1817" i="1"/>
  <c r="Z1817" i="1"/>
  <c r="Y1817" i="1"/>
  <c r="W1817" i="1"/>
  <c r="AE1816" i="1"/>
  <c r="AA1816" i="1"/>
  <c r="Z1816" i="1"/>
  <c r="Y1816" i="1"/>
  <c r="W1816" i="1"/>
  <c r="AE1815" i="1"/>
  <c r="AA1815" i="1"/>
  <c r="Z1815" i="1"/>
  <c r="Y1815" i="1"/>
  <c r="W1815" i="1"/>
  <c r="AE1814" i="1"/>
  <c r="AA1814" i="1"/>
  <c r="Z1814" i="1"/>
  <c r="Y1814" i="1"/>
  <c r="W1814" i="1"/>
  <c r="AE1813" i="1"/>
  <c r="AA1813" i="1"/>
  <c r="Z1813" i="1"/>
  <c r="Y1813" i="1"/>
  <c r="W1813" i="1"/>
  <c r="AE1812" i="1"/>
  <c r="AA1812" i="1"/>
  <c r="Z1812" i="1"/>
  <c r="Y1812" i="1"/>
  <c r="W1812" i="1"/>
  <c r="AE1811" i="1"/>
  <c r="AA1811" i="1"/>
  <c r="Z1811" i="1"/>
  <c r="Y1811" i="1"/>
  <c r="W1811" i="1"/>
  <c r="AE1810" i="1"/>
  <c r="AA1810" i="1"/>
  <c r="Z1810" i="1"/>
  <c r="Y1810" i="1"/>
  <c r="W1810" i="1"/>
  <c r="AE1809" i="1"/>
  <c r="AA1809" i="1"/>
  <c r="Z1809" i="1"/>
  <c r="Y1809" i="1"/>
  <c r="W1809" i="1"/>
  <c r="AE1808" i="1"/>
  <c r="AA1808" i="1"/>
  <c r="Z1808" i="1"/>
  <c r="Y1808" i="1"/>
  <c r="W1808" i="1"/>
  <c r="AE1807" i="1"/>
  <c r="AA1807" i="1"/>
  <c r="Z1807" i="1"/>
  <c r="Y1807" i="1"/>
  <c r="W1807" i="1"/>
  <c r="AE1806" i="1"/>
  <c r="AA1806" i="1"/>
  <c r="Z1806" i="1"/>
  <c r="Y1806" i="1"/>
  <c r="W1806" i="1"/>
  <c r="AE1805" i="1"/>
  <c r="AA1805" i="1"/>
  <c r="Z1805" i="1"/>
  <c r="Y1805" i="1"/>
  <c r="W1805" i="1"/>
  <c r="AE1804" i="1"/>
  <c r="AA1804" i="1"/>
  <c r="Z1804" i="1"/>
  <c r="Y1804" i="1"/>
  <c r="W1804" i="1"/>
  <c r="AE1803" i="1"/>
  <c r="AA1803" i="1"/>
  <c r="Z1803" i="1"/>
  <c r="Y1803" i="1"/>
  <c r="W1803" i="1"/>
  <c r="AE1802" i="1"/>
  <c r="AA1802" i="1"/>
  <c r="Z1802" i="1"/>
  <c r="Y1802" i="1"/>
  <c r="W1802" i="1"/>
  <c r="AE1801" i="1"/>
  <c r="AA1801" i="1"/>
  <c r="Z1801" i="1"/>
  <c r="Y1801" i="1"/>
  <c r="W1801" i="1"/>
  <c r="AE1800" i="1"/>
  <c r="AA1800" i="1"/>
  <c r="Z1800" i="1"/>
  <c r="Y1800" i="1"/>
  <c r="W1800" i="1"/>
  <c r="AE1799" i="1"/>
  <c r="AA1799" i="1"/>
  <c r="Z1799" i="1"/>
  <c r="Y1799" i="1"/>
  <c r="W1799" i="1"/>
  <c r="AE1798" i="1"/>
  <c r="AA1798" i="1"/>
  <c r="Z1798" i="1"/>
  <c r="Y1798" i="1"/>
  <c r="W1798" i="1"/>
  <c r="AE1797" i="1"/>
  <c r="AA1797" i="1"/>
  <c r="Z1797" i="1"/>
  <c r="Y1797" i="1"/>
  <c r="W1797" i="1"/>
  <c r="AE1796" i="1"/>
  <c r="AA1796" i="1"/>
  <c r="Z1796" i="1"/>
  <c r="Y1796" i="1"/>
  <c r="W1796" i="1"/>
  <c r="AE1795" i="1"/>
  <c r="AA1795" i="1"/>
  <c r="Z1795" i="1"/>
  <c r="Y1795" i="1"/>
  <c r="W1795" i="1"/>
  <c r="AE1794" i="1"/>
  <c r="AA1794" i="1"/>
  <c r="Z1794" i="1"/>
  <c r="Y1794" i="1"/>
  <c r="W1794" i="1"/>
  <c r="AE1793" i="1"/>
  <c r="AA1793" i="1"/>
  <c r="Z1793" i="1"/>
  <c r="Y1793" i="1"/>
  <c r="W1793" i="1"/>
  <c r="AE1792" i="1"/>
  <c r="AA1792" i="1"/>
  <c r="Z1792" i="1"/>
  <c r="Y1792" i="1"/>
  <c r="W1792" i="1"/>
  <c r="AE1791" i="1"/>
  <c r="AA1791" i="1"/>
  <c r="Z1791" i="1"/>
  <c r="Y1791" i="1"/>
  <c r="W1791" i="1"/>
  <c r="AE1790" i="1"/>
  <c r="AA1790" i="1"/>
  <c r="Z1790" i="1"/>
  <c r="Y1790" i="1"/>
  <c r="W1790" i="1"/>
  <c r="AE1789" i="1"/>
  <c r="AA1789" i="1"/>
  <c r="L1006" i="14" s="1"/>
  <c r="Z1789" i="1"/>
  <c r="Y1789" i="1"/>
  <c r="W1789" i="1"/>
  <c r="J996" i="14" s="1"/>
  <c r="AE1788" i="1"/>
  <c r="AA1788" i="1"/>
  <c r="Z1788" i="1"/>
  <c r="Y1788" i="1"/>
  <c r="W1788" i="1"/>
  <c r="AE1787" i="1"/>
  <c r="AA1787" i="1"/>
  <c r="Z1787" i="1"/>
  <c r="Y1787" i="1"/>
  <c r="W1787" i="1"/>
  <c r="AE1786" i="1"/>
  <c r="AA1786" i="1"/>
  <c r="Z1786" i="1"/>
  <c r="Y1786" i="1"/>
  <c r="W1786" i="1"/>
  <c r="AE1785" i="1"/>
  <c r="AA1785" i="1"/>
  <c r="Z1785" i="1"/>
  <c r="Y1785" i="1"/>
  <c r="W1785" i="1"/>
  <c r="AE1784" i="1"/>
  <c r="AA1784" i="1"/>
  <c r="Z1784" i="1"/>
  <c r="Y1784" i="1"/>
  <c r="W1784" i="1"/>
  <c r="AE1783" i="1"/>
  <c r="AA1783" i="1"/>
  <c r="Z1783" i="1"/>
  <c r="Y1783" i="1"/>
  <c r="W1783" i="1"/>
  <c r="AE1782" i="1"/>
  <c r="AA1782" i="1"/>
  <c r="Z1782" i="1"/>
  <c r="Y1782" i="1"/>
  <c r="W1782" i="1"/>
  <c r="AE1781" i="1"/>
  <c r="AA1781" i="1"/>
  <c r="Z1781" i="1"/>
  <c r="Y1781" i="1"/>
  <c r="W1781" i="1"/>
  <c r="AE1780" i="1"/>
  <c r="AA1780" i="1"/>
  <c r="Z1780" i="1"/>
  <c r="Y1780" i="1"/>
  <c r="W1780" i="1"/>
  <c r="AE1779" i="1"/>
  <c r="AA1779" i="1"/>
  <c r="Z1779" i="1"/>
  <c r="Y1779" i="1"/>
  <c r="W1779" i="1"/>
  <c r="AE1778" i="1"/>
  <c r="AA1778" i="1"/>
  <c r="Z1778" i="1"/>
  <c r="Y1778" i="1"/>
  <c r="W1778" i="1"/>
  <c r="AE1777" i="1"/>
  <c r="AA1777" i="1"/>
  <c r="L992" i="14" s="1"/>
  <c r="Z1777" i="1"/>
  <c r="Y1777" i="1"/>
  <c r="W1777" i="1"/>
  <c r="J1143" i="14" s="1"/>
  <c r="AE1776" i="1"/>
  <c r="AA1776" i="1"/>
  <c r="Z1776" i="1"/>
  <c r="Y1776" i="1"/>
  <c r="W1776" i="1"/>
  <c r="AE1775" i="1"/>
  <c r="AA1775" i="1"/>
  <c r="Z1775" i="1"/>
  <c r="Y1775" i="1"/>
  <c r="W1775" i="1"/>
  <c r="AE1774" i="1"/>
  <c r="AA1774" i="1"/>
  <c r="Z1774" i="1"/>
  <c r="Y1774" i="1"/>
  <c r="W1774" i="1"/>
  <c r="AE1773" i="1"/>
  <c r="AA1773" i="1"/>
  <c r="Z1773" i="1"/>
  <c r="Y1773" i="1"/>
  <c r="W1773" i="1"/>
  <c r="AE1772" i="1"/>
  <c r="AA1772" i="1"/>
  <c r="Z1772" i="1"/>
  <c r="Y1772" i="1"/>
  <c r="W1772" i="1"/>
  <c r="AE1771" i="1"/>
  <c r="AA1771" i="1"/>
  <c r="Z1771" i="1"/>
  <c r="Y1771" i="1"/>
  <c r="W1771" i="1"/>
  <c r="AE1770" i="1"/>
  <c r="AA1770" i="1"/>
  <c r="Z1770" i="1"/>
  <c r="Y1770" i="1"/>
  <c r="W1770" i="1"/>
  <c r="AE1769" i="1"/>
  <c r="AA1769" i="1"/>
  <c r="Z1769" i="1"/>
  <c r="Y1769" i="1"/>
  <c r="W1769" i="1"/>
  <c r="AE1768" i="1"/>
  <c r="AA1768" i="1"/>
  <c r="Z1768" i="1"/>
  <c r="Y1768" i="1"/>
  <c r="W1768" i="1"/>
  <c r="AE1767" i="1"/>
  <c r="AA1767" i="1"/>
  <c r="Z1767" i="1"/>
  <c r="Y1767" i="1"/>
  <c r="W1767" i="1"/>
  <c r="AE1766" i="1"/>
  <c r="AA1766" i="1"/>
  <c r="Z1766" i="1"/>
  <c r="Y1766" i="1"/>
  <c r="W1766" i="1"/>
  <c r="AE1765" i="1"/>
  <c r="AA1765" i="1"/>
  <c r="L988" i="14" s="1"/>
  <c r="Z1765" i="1"/>
  <c r="Y1765" i="1"/>
  <c r="W1765" i="1"/>
  <c r="J981" i="14" s="1"/>
  <c r="AE1764" i="1"/>
  <c r="AA1764" i="1"/>
  <c r="Z1764" i="1"/>
  <c r="Y1764" i="1"/>
  <c r="W1764" i="1"/>
  <c r="AE1763" i="1"/>
  <c r="AA1763" i="1"/>
  <c r="Z1763" i="1"/>
  <c r="Y1763" i="1"/>
  <c r="W1763" i="1"/>
  <c r="AE1762" i="1"/>
  <c r="AA1762" i="1"/>
  <c r="Z1762" i="1"/>
  <c r="Y1762" i="1"/>
  <c r="W1762" i="1"/>
  <c r="AE1761" i="1"/>
  <c r="AA1761" i="1"/>
  <c r="Z1761" i="1"/>
  <c r="Y1761" i="1"/>
  <c r="W1761" i="1"/>
  <c r="AE1760" i="1"/>
  <c r="AA1760" i="1"/>
  <c r="Z1760" i="1"/>
  <c r="Y1760" i="1"/>
  <c r="W1760" i="1"/>
  <c r="AE1759" i="1"/>
  <c r="AA1759" i="1"/>
  <c r="Z1759" i="1"/>
  <c r="Y1759" i="1"/>
  <c r="W1759" i="1"/>
  <c r="AE1758" i="1"/>
  <c r="AA1758" i="1"/>
  <c r="Z1758" i="1"/>
  <c r="Y1758" i="1"/>
  <c r="W1758" i="1"/>
  <c r="AE1757" i="1"/>
  <c r="AA1757" i="1"/>
  <c r="Z1757" i="1"/>
  <c r="Y1757" i="1"/>
  <c r="W1757" i="1"/>
  <c r="AE1756" i="1"/>
  <c r="AA1756" i="1"/>
  <c r="L980" i="14" s="1"/>
  <c r="Z1756" i="1"/>
  <c r="Y1756" i="1"/>
  <c r="W1756" i="1"/>
  <c r="J979" i="14" s="1"/>
  <c r="AE1755" i="1"/>
  <c r="AA1755" i="1"/>
  <c r="Z1755" i="1"/>
  <c r="Y1755" i="1"/>
  <c r="W1755" i="1"/>
  <c r="AE1754" i="1"/>
  <c r="AA1754" i="1"/>
  <c r="Z1754" i="1"/>
  <c r="Y1754" i="1"/>
  <c r="W1754" i="1"/>
  <c r="AE1753" i="1"/>
  <c r="AA1753" i="1"/>
  <c r="Z1753" i="1"/>
  <c r="Y1753" i="1"/>
  <c r="W1753" i="1"/>
  <c r="AE1752" i="1"/>
  <c r="AA1752" i="1"/>
  <c r="Z1752" i="1"/>
  <c r="Y1752" i="1"/>
  <c r="W1752" i="1"/>
  <c r="AE1751" i="1"/>
  <c r="AA1751" i="1"/>
  <c r="Z1751" i="1"/>
  <c r="Y1751" i="1"/>
  <c r="W1751" i="1"/>
  <c r="AE1750" i="1"/>
  <c r="AA1750" i="1"/>
  <c r="Z1750" i="1"/>
  <c r="Y1750" i="1"/>
  <c r="W1750" i="1"/>
  <c r="AE1749" i="1"/>
  <c r="AA1749" i="1"/>
  <c r="Z1749" i="1"/>
  <c r="Y1749" i="1"/>
  <c r="W1749" i="1"/>
  <c r="AE1748" i="1"/>
  <c r="AA1748" i="1"/>
  <c r="Z1748" i="1"/>
  <c r="Y1748" i="1"/>
  <c r="W1748" i="1"/>
  <c r="AE1747" i="1"/>
  <c r="AA1747" i="1"/>
  <c r="Z1747" i="1"/>
  <c r="Y1747" i="1"/>
  <c r="W1747" i="1"/>
  <c r="AE1746" i="1"/>
  <c r="AA1746" i="1"/>
  <c r="Z1746" i="1"/>
  <c r="Y1746" i="1"/>
  <c r="W1746" i="1"/>
  <c r="AE1745" i="1"/>
  <c r="AA1745" i="1"/>
  <c r="Z1745" i="1"/>
  <c r="Y1745" i="1"/>
  <c r="W1745" i="1"/>
  <c r="AE1744" i="1"/>
  <c r="AA1744" i="1"/>
  <c r="Z1744" i="1"/>
  <c r="Y1744" i="1"/>
  <c r="W1744" i="1"/>
  <c r="AE1743" i="1"/>
  <c r="AA1743" i="1"/>
  <c r="Z1743" i="1"/>
  <c r="Y1743" i="1"/>
  <c r="W1743" i="1"/>
  <c r="AE1742" i="1"/>
  <c r="AA1742" i="1"/>
  <c r="Z1742" i="1"/>
  <c r="Y1742" i="1"/>
  <c r="W1742" i="1"/>
  <c r="AE1741" i="1"/>
  <c r="AA1741" i="1"/>
  <c r="Z1741" i="1"/>
  <c r="Y1741" i="1"/>
  <c r="W1741" i="1"/>
  <c r="AE1740" i="1"/>
  <c r="AA1740" i="1"/>
  <c r="Z1740" i="1"/>
  <c r="Y1740" i="1"/>
  <c r="R78" i="2" s="1"/>
  <c r="W1740" i="1"/>
  <c r="AE1739" i="1"/>
  <c r="AA1739" i="1"/>
  <c r="Z1739" i="1"/>
  <c r="Y1739" i="1"/>
  <c r="W1739" i="1"/>
  <c r="AE1738" i="1"/>
  <c r="AA1738" i="1"/>
  <c r="Z1738" i="1"/>
  <c r="Y1738" i="1"/>
  <c r="W1738" i="1"/>
  <c r="AE1737" i="1"/>
  <c r="AA1737" i="1"/>
  <c r="Z1737" i="1"/>
  <c r="Y1737" i="1"/>
  <c r="W1737" i="1"/>
  <c r="AE1736" i="1"/>
  <c r="AA1736" i="1"/>
  <c r="Z1736" i="1"/>
  <c r="Y1736" i="1"/>
  <c r="W1736" i="1"/>
  <c r="AE1735" i="1"/>
  <c r="AA1735" i="1"/>
  <c r="Z1735" i="1"/>
  <c r="Y1735" i="1"/>
  <c r="W1735" i="1"/>
  <c r="AE1734" i="1"/>
  <c r="AA1734" i="1"/>
  <c r="Z1734" i="1"/>
  <c r="Y1734" i="1"/>
  <c r="W1734" i="1"/>
  <c r="AE1733" i="1"/>
  <c r="AA1733" i="1"/>
  <c r="Z1733" i="1"/>
  <c r="Y1733" i="1"/>
  <c r="W1733" i="1"/>
  <c r="AE1732" i="1"/>
  <c r="AA1732" i="1"/>
  <c r="Z1732" i="1"/>
  <c r="Y1732" i="1"/>
  <c r="W1732" i="1"/>
  <c r="AE1731" i="1"/>
  <c r="AA1731" i="1"/>
  <c r="Z1731" i="1"/>
  <c r="Y1731" i="1"/>
  <c r="W1731" i="1"/>
  <c r="AE1730" i="1"/>
  <c r="AA1730" i="1"/>
  <c r="Z1730" i="1"/>
  <c r="Y1730" i="1"/>
  <c r="W1730" i="1"/>
  <c r="AE1729" i="1"/>
  <c r="AA1729" i="1"/>
  <c r="Z1729" i="1"/>
  <c r="Y1729" i="1"/>
  <c r="W1729" i="1"/>
  <c r="AE1728" i="1"/>
  <c r="AA1728" i="1"/>
  <c r="Z1728" i="1"/>
  <c r="Y1728" i="1"/>
  <c r="W1728" i="1"/>
  <c r="AE1727" i="1"/>
  <c r="AA1727" i="1"/>
  <c r="Z1727" i="1"/>
  <c r="Y1727" i="1"/>
  <c r="W1727" i="1"/>
  <c r="AE1726" i="1"/>
  <c r="AA1726" i="1"/>
  <c r="Z1726" i="1"/>
  <c r="Y1726" i="1"/>
  <c r="W1726" i="1"/>
  <c r="AE1725" i="1"/>
  <c r="AA1725" i="1"/>
  <c r="Z1725" i="1"/>
  <c r="Y1725" i="1"/>
  <c r="W1725" i="1"/>
  <c r="AE1724" i="1"/>
  <c r="AA1724" i="1"/>
  <c r="Z1724" i="1"/>
  <c r="Y1724" i="1"/>
  <c r="W1724" i="1"/>
  <c r="AE1723" i="1"/>
  <c r="AA1723" i="1"/>
  <c r="Z1723" i="1"/>
  <c r="Y1723" i="1"/>
  <c r="W1723" i="1"/>
  <c r="AE1722" i="1"/>
  <c r="AA1722" i="1"/>
  <c r="Z1722" i="1"/>
  <c r="Y1722" i="1"/>
  <c r="W1722" i="1"/>
  <c r="AE1721" i="1"/>
  <c r="AA1721" i="1"/>
  <c r="Z1721" i="1"/>
  <c r="Y1721" i="1"/>
  <c r="W1721" i="1"/>
  <c r="AE1720" i="1"/>
  <c r="AA1720" i="1"/>
  <c r="Z1720" i="1"/>
  <c r="Y1720" i="1"/>
  <c r="W1720" i="1"/>
  <c r="AE1719" i="1"/>
  <c r="AA1719" i="1"/>
  <c r="Z1719" i="1"/>
  <c r="Y1719" i="1"/>
  <c r="W1719" i="1"/>
  <c r="AE1718" i="1"/>
  <c r="AA1718" i="1"/>
  <c r="Z1718" i="1"/>
  <c r="Y1718" i="1"/>
  <c r="W1718" i="1"/>
  <c r="AE1717" i="1"/>
  <c r="AA1717" i="1"/>
  <c r="Z1717" i="1"/>
  <c r="Y1717" i="1"/>
  <c r="W1717" i="1"/>
  <c r="AE1716" i="1"/>
  <c r="AA1716" i="1"/>
  <c r="Z1716" i="1"/>
  <c r="Y1716" i="1"/>
  <c r="W1716" i="1"/>
  <c r="AE1715" i="1"/>
  <c r="AA1715" i="1"/>
  <c r="Z1715" i="1"/>
  <c r="Y1715" i="1"/>
  <c r="W1715" i="1"/>
  <c r="AE1714" i="1"/>
  <c r="AA1714" i="1"/>
  <c r="Z1714" i="1"/>
  <c r="Y1714" i="1"/>
  <c r="W1714" i="1"/>
  <c r="AE1713" i="1"/>
  <c r="AA1713" i="1"/>
  <c r="Z1713" i="1"/>
  <c r="Y1713" i="1"/>
  <c r="W1713" i="1"/>
  <c r="AE1712" i="1"/>
  <c r="AA1712" i="1"/>
  <c r="Z1712" i="1"/>
  <c r="Y1712" i="1"/>
  <c r="W1712" i="1"/>
  <c r="AE1711" i="1"/>
  <c r="AA1711" i="1"/>
  <c r="Z1711" i="1"/>
  <c r="Y1711" i="1"/>
  <c r="W1711" i="1"/>
  <c r="AE1710" i="1"/>
  <c r="AA1710" i="1"/>
  <c r="Z1710" i="1"/>
  <c r="Y1710" i="1"/>
  <c r="W1710" i="1"/>
  <c r="AE1709" i="1"/>
  <c r="AA1709" i="1"/>
  <c r="Z1709" i="1"/>
  <c r="Y1709" i="1"/>
  <c r="W1709" i="1"/>
  <c r="AE1708" i="1"/>
  <c r="AA1708" i="1"/>
  <c r="Z1708" i="1"/>
  <c r="Y1708" i="1"/>
  <c r="W1708" i="1"/>
  <c r="AE1707" i="1"/>
  <c r="AA1707" i="1"/>
  <c r="Z1707" i="1"/>
  <c r="Y1707" i="1"/>
  <c r="W1707" i="1"/>
  <c r="AE1706" i="1"/>
  <c r="AA1706" i="1"/>
  <c r="Z1706" i="1"/>
  <c r="Y1706" i="1"/>
  <c r="W1706" i="1"/>
  <c r="AE1705" i="1"/>
  <c r="AA1705" i="1"/>
  <c r="Z1705" i="1"/>
  <c r="Y1705" i="1"/>
  <c r="W1705" i="1"/>
  <c r="AE1704" i="1"/>
  <c r="AA1704" i="1"/>
  <c r="Z1704" i="1"/>
  <c r="Y1704" i="1"/>
  <c r="W1704" i="1"/>
  <c r="AE1703" i="1"/>
  <c r="AA1703" i="1"/>
  <c r="Z1703" i="1"/>
  <c r="Y1703" i="1"/>
  <c r="W1703" i="1"/>
  <c r="AE1702" i="1"/>
  <c r="AA1702" i="1"/>
  <c r="Z1702" i="1"/>
  <c r="Y1702" i="1"/>
  <c r="W1702" i="1"/>
  <c r="AE1701" i="1"/>
  <c r="AA1701" i="1"/>
  <c r="Z1701" i="1"/>
  <c r="Y1701" i="1"/>
  <c r="W1701" i="1"/>
  <c r="AE1700" i="1"/>
  <c r="AA1700" i="1"/>
  <c r="Z1700" i="1"/>
  <c r="Y1700" i="1"/>
  <c r="W1700" i="1"/>
  <c r="AE1699" i="1"/>
  <c r="AA1699" i="1"/>
  <c r="Z1699" i="1"/>
  <c r="Y1699" i="1"/>
  <c r="W1699" i="1"/>
  <c r="AE1698" i="1"/>
  <c r="AA1698" i="1"/>
  <c r="Z1698" i="1"/>
  <c r="Y1698" i="1"/>
  <c r="W1698" i="1"/>
  <c r="AE1697" i="1"/>
  <c r="AA1697" i="1"/>
  <c r="Z1697" i="1"/>
  <c r="Y1697" i="1"/>
  <c r="W1697" i="1"/>
  <c r="AE1696" i="1"/>
  <c r="AA1696" i="1"/>
  <c r="Z1696" i="1"/>
  <c r="Y1696" i="1"/>
  <c r="W1696" i="1"/>
  <c r="AE1695" i="1"/>
  <c r="AA1695" i="1"/>
  <c r="Z1695" i="1"/>
  <c r="Y1695" i="1"/>
  <c r="W1695" i="1"/>
  <c r="AE1694" i="1"/>
  <c r="AA1694" i="1"/>
  <c r="Z1694" i="1"/>
  <c r="Y1694" i="1"/>
  <c r="W1694" i="1"/>
  <c r="AE1693" i="1"/>
  <c r="AA1693" i="1"/>
  <c r="Z1693" i="1"/>
  <c r="Y1693" i="1"/>
  <c r="W1693" i="1"/>
  <c r="AE1692" i="1"/>
  <c r="AA1692" i="1"/>
  <c r="Z1692" i="1"/>
  <c r="Y1692" i="1"/>
  <c r="W1692" i="1"/>
  <c r="AE1691" i="1"/>
  <c r="AA1691" i="1"/>
  <c r="L956" i="14" s="1"/>
  <c r="Z1691" i="1"/>
  <c r="Y1691" i="1"/>
  <c r="W1691" i="1"/>
  <c r="J964" i="14" s="1"/>
  <c r="AE1690" i="1"/>
  <c r="AA1690" i="1"/>
  <c r="Z1690" i="1"/>
  <c r="Y1690" i="1"/>
  <c r="W1690" i="1"/>
  <c r="AE1689" i="1"/>
  <c r="AA1689" i="1"/>
  <c r="Z1689" i="1"/>
  <c r="Y1689" i="1"/>
  <c r="W1689" i="1"/>
  <c r="AE1688" i="1"/>
  <c r="AA1688" i="1"/>
  <c r="Z1688" i="1"/>
  <c r="Y1688" i="1"/>
  <c r="W1688" i="1"/>
  <c r="AE1687" i="1"/>
  <c r="AA1687" i="1"/>
  <c r="Z1687" i="1"/>
  <c r="Y1687" i="1"/>
  <c r="W1687" i="1"/>
  <c r="AE1686" i="1"/>
  <c r="AA1686" i="1"/>
  <c r="Z1686" i="1"/>
  <c r="Y1686" i="1"/>
  <c r="W1686" i="1"/>
  <c r="AE1685" i="1"/>
  <c r="AA1685" i="1"/>
  <c r="Z1685" i="1"/>
  <c r="Y1685" i="1"/>
  <c r="W1685" i="1"/>
  <c r="AE1684" i="1"/>
  <c r="AA1684" i="1"/>
  <c r="Z1684" i="1"/>
  <c r="Y1684" i="1"/>
  <c r="W1684" i="1"/>
  <c r="AE1683" i="1"/>
  <c r="AA1683" i="1"/>
  <c r="Z1683" i="1"/>
  <c r="Y1683" i="1"/>
  <c r="W1683" i="1"/>
  <c r="AE1682" i="1"/>
  <c r="AA1682" i="1"/>
  <c r="Z1682" i="1"/>
  <c r="Y1682" i="1"/>
  <c r="W1682" i="1"/>
  <c r="AE1681" i="1"/>
  <c r="AA1681" i="1"/>
  <c r="Z1681" i="1"/>
  <c r="Y1681" i="1"/>
  <c r="W1681" i="1"/>
  <c r="AE1680" i="1"/>
  <c r="AA1680" i="1"/>
  <c r="Z1680" i="1"/>
  <c r="Y1680" i="1"/>
  <c r="W1680" i="1"/>
  <c r="AE1679" i="1"/>
  <c r="AA1679" i="1"/>
  <c r="Z1679" i="1"/>
  <c r="BC77" i="2" s="1"/>
  <c r="Y1679" i="1"/>
  <c r="W1679" i="1"/>
  <c r="AE1678" i="1"/>
  <c r="AA1678" i="1"/>
  <c r="Z1678" i="1"/>
  <c r="Y1678" i="1"/>
  <c r="W1678" i="1"/>
  <c r="AE1677" i="1"/>
  <c r="AA1677" i="1"/>
  <c r="Z1677" i="1"/>
  <c r="Y1677" i="1"/>
  <c r="W1677" i="1"/>
  <c r="AE1676" i="1"/>
  <c r="AA1676" i="1"/>
  <c r="Z1676" i="1"/>
  <c r="Y1676" i="1"/>
  <c r="W1676" i="1"/>
  <c r="AE1675" i="1"/>
  <c r="AA1675" i="1"/>
  <c r="Z1675" i="1"/>
  <c r="Y1675" i="1"/>
  <c r="W1675" i="1"/>
  <c r="AE1674" i="1"/>
  <c r="AA1674" i="1"/>
  <c r="L946" i="14" s="1"/>
  <c r="Z1674" i="1"/>
  <c r="Y1674" i="1"/>
  <c r="W1674" i="1"/>
  <c r="J949" i="14" s="1"/>
  <c r="AE1673" i="1"/>
  <c r="AA1673" i="1"/>
  <c r="Z1673" i="1"/>
  <c r="Y1673" i="1"/>
  <c r="W1673" i="1"/>
  <c r="AE1672" i="1"/>
  <c r="AA1672" i="1"/>
  <c r="Z1672" i="1"/>
  <c r="Y1672" i="1"/>
  <c r="W1672" i="1"/>
  <c r="AE1671" i="1"/>
  <c r="AA1671" i="1"/>
  <c r="Z1671" i="1"/>
  <c r="Y1671" i="1"/>
  <c r="W1671" i="1"/>
  <c r="AE1670" i="1"/>
  <c r="AA1670" i="1"/>
  <c r="Z1670" i="1"/>
  <c r="Y1670" i="1"/>
  <c r="W1670" i="1"/>
  <c r="AE1669" i="1"/>
  <c r="AA1669" i="1"/>
  <c r="Z1669" i="1"/>
  <c r="Y1669" i="1"/>
  <c r="W1669" i="1"/>
  <c r="AE1668" i="1"/>
  <c r="AA1668" i="1"/>
  <c r="Z1668" i="1"/>
  <c r="Y1668" i="1"/>
  <c r="W1668" i="1"/>
  <c r="AE1667" i="1"/>
  <c r="AA1667" i="1"/>
  <c r="Z1667" i="1"/>
  <c r="Y1667" i="1"/>
  <c r="W1667" i="1"/>
  <c r="AE1666" i="1"/>
  <c r="AA1666" i="1"/>
  <c r="Z1666" i="1"/>
  <c r="Y1666" i="1"/>
  <c r="W1666" i="1"/>
  <c r="AE1665" i="1"/>
  <c r="AA1665" i="1"/>
  <c r="Z1665" i="1"/>
  <c r="Y1665" i="1"/>
  <c r="W1665" i="1"/>
  <c r="AE1664" i="1"/>
  <c r="AA1664" i="1"/>
  <c r="Z1664" i="1"/>
  <c r="Y1664" i="1"/>
  <c r="W1664" i="1"/>
  <c r="AE1663" i="1"/>
  <c r="AA1663" i="1"/>
  <c r="Z1663" i="1"/>
  <c r="Y1663" i="1"/>
  <c r="W1663" i="1"/>
  <c r="AE1662" i="1"/>
  <c r="AA1662" i="1"/>
  <c r="Z1662" i="1"/>
  <c r="Y1662" i="1"/>
  <c r="W1662" i="1"/>
  <c r="AE1661" i="1"/>
  <c r="AA1661" i="1"/>
  <c r="Z1661" i="1"/>
  <c r="Y1661" i="1"/>
  <c r="W1661" i="1"/>
  <c r="AE1660" i="1"/>
  <c r="AA1660" i="1"/>
  <c r="Z1660" i="1"/>
  <c r="Y1660" i="1"/>
  <c r="W1660" i="1"/>
  <c r="AE1659" i="1"/>
  <c r="AA1659" i="1"/>
  <c r="Z1659" i="1"/>
  <c r="Y1659" i="1"/>
  <c r="W1659" i="1"/>
  <c r="AE1658" i="1"/>
  <c r="AA1658" i="1"/>
  <c r="Z1658" i="1"/>
  <c r="Y1658" i="1"/>
  <c r="W1658" i="1"/>
  <c r="AE1657" i="1"/>
  <c r="AA1657" i="1"/>
  <c r="Z1657" i="1"/>
  <c r="Y1657" i="1"/>
  <c r="W1657" i="1"/>
  <c r="AE1656" i="1"/>
  <c r="AA1656" i="1"/>
  <c r="Z1656" i="1"/>
  <c r="Y1656" i="1"/>
  <c r="W1656" i="1"/>
  <c r="AE1655" i="1"/>
  <c r="AA1655" i="1"/>
  <c r="Z1655" i="1"/>
  <c r="Y1655" i="1"/>
  <c r="W1655" i="1"/>
  <c r="AE1654" i="1"/>
  <c r="AA1654" i="1"/>
  <c r="Z1654" i="1"/>
  <c r="Y1654" i="1"/>
  <c r="W1654" i="1"/>
  <c r="AE1653" i="1"/>
  <c r="AA1653" i="1"/>
  <c r="L928" i="14" s="1"/>
  <c r="Z1653" i="1"/>
  <c r="Y1653" i="1"/>
  <c r="W1653" i="1"/>
  <c r="J932" i="14" s="1"/>
  <c r="AE1652" i="1"/>
  <c r="AA1652" i="1"/>
  <c r="Z1652" i="1"/>
  <c r="Y1652" i="1"/>
  <c r="W1652" i="1"/>
  <c r="AE1651" i="1"/>
  <c r="AA1651" i="1"/>
  <c r="Z1651" i="1"/>
  <c r="Y1651" i="1"/>
  <c r="W1651" i="1"/>
  <c r="AE1650" i="1"/>
  <c r="AA1650" i="1"/>
  <c r="Z1650" i="1"/>
  <c r="Y1650" i="1"/>
  <c r="W1650" i="1"/>
  <c r="AE1649" i="1"/>
  <c r="AA1649" i="1"/>
  <c r="Z1649" i="1"/>
  <c r="Y1649" i="1"/>
  <c r="W1649" i="1"/>
  <c r="AE1648" i="1"/>
  <c r="AA1648" i="1"/>
  <c r="Z1648" i="1"/>
  <c r="Y1648" i="1"/>
  <c r="W1648" i="1"/>
  <c r="AE1647" i="1"/>
  <c r="AA1647" i="1"/>
  <c r="Z1647" i="1"/>
  <c r="Y1647" i="1"/>
  <c r="W1647" i="1"/>
  <c r="AE1646" i="1"/>
  <c r="AA1646" i="1"/>
  <c r="Z1646" i="1"/>
  <c r="Y1646" i="1"/>
  <c r="W1646" i="1"/>
  <c r="AE1645" i="1"/>
  <c r="AA1645" i="1"/>
  <c r="Z1645" i="1"/>
  <c r="Y1645" i="1"/>
  <c r="W1645" i="1"/>
  <c r="AE1644" i="1"/>
  <c r="AA1644" i="1"/>
  <c r="Z1644" i="1"/>
  <c r="Y1644" i="1"/>
  <c r="W1644" i="1"/>
  <c r="AE1643" i="1"/>
  <c r="AA1643" i="1"/>
  <c r="Z1643" i="1"/>
  <c r="Y1643" i="1"/>
  <c r="W1643" i="1"/>
  <c r="AE1642" i="1"/>
  <c r="AA1642" i="1"/>
  <c r="Z1642" i="1"/>
  <c r="Y1642" i="1"/>
  <c r="W1642" i="1"/>
  <c r="AE1641" i="1"/>
  <c r="AA1641" i="1"/>
  <c r="Z1641" i="1"/>
  <c r="Y1641" i="1"/>
  <c r="W1641" i="1"/>
  <c r="AE1640" i="1"/>
  <c r="AA1640" i="1"/>
  <c r="Z1640" i="1"/>
  <c r="Y1640" i="1"/>
  <c r="W1640" i="1"/>
  <c r="AE1639" i="1"/>
  <c r="AA1639" i="1"/>
  <c r="Z1639" i="1"/>
  <c r="Y1639" i="1"/>
  <c r="W1639" i="1"/>
  <c r="AE1638" i="1"/>
  <c r="AA1638" i="1"/>
  <c r="Z1638" i="1"/>
  <c r="Y1638" i="1"/>
  <c r="W1638" i="1"/>
  <c r="J1135" i="14" s="1"/>
  <c r="AE1637" i="1"/>
  <c r="AA1637" i="1"/>
  <c r="Z1637" i="1"/>
  <c r="Y1637" i="1"/>
  <c r="W1637" i="1"/>
  <c r="AE1636" i="1"/>
  <c r="AA1636" i="1"/>
  <c r="Z1636" i="1"/>
  <c r="Y1636" i="1"/>
  <c r="W1636" i="1"/>
  <c r="AE1635" i="1"/>
  <c r="AA1635" i="1"/>
  <c r="Z1635" i="1"/>
  <c r="Y1635" i="1"/>
  <c r="W1635" i="1"/>
  <c r="AE1634" i="1"/>
  <c r="AA1634" i="1"/>
  <c r="Z1634" i="1"/>
  <c r="Y1634" i="1"/>
  <c r="W1634" i="1"/>
  <c r="AE1633" i="1"/>
  <c r="AA1633" i="1"/>
  <c r="Z1633" i="1"/>
  <c r="Y1633" i="1"/>
  <c r="W1633" i="1"/>
  <c r="AE1632" i="1"/>
  <c r="AA1632" i="1"/>
  <c r="Z1632" i="1"/>
  <c r="Y1632" i="1"/>
  <c r="W1632" i="1"/>
  <c r="AE1631" i="1"/>
  <c r="AA1631" i="1"/>
  <c r="Z1631" i="1"/>
  <c r="Y1631" i="1"/>
  <c r="W1631" i="1"/>
  <c r="AE1630" i="1"/>
  <c r="AA1630" i="1"/>
  <c r="Z1630" i="1"/>
  <c r="Y1630" i="1"/>
  <c r="W1630" i="1"/>
  <c r="AE1629" i="1"/>
  <c r="AA1629" i="1"/>
  <c r="Z1629" i="1"/>
  <c r="Y1629" i="1"/>
  <c r="W1629" i="1"/>
  <c r="AE1628" i="1"/>
  <c r="AA1628" i="1"/>
  <c r="Z1628" i="1"/>
  <c r="Y1628" i="1"/>
  <c r="W1628" i="1"/>
  <c r="AE1627" i="1"/>
  <c r="AA1627" i="1"/>
  <c r="Z1627" i="1"/>
  <c r="Y1627" i="1"/>
  <c r="W1627" i="1"/>
  <c r="AE1626" i="1"/>
  <c r="AA1626" i="1"/>
  <c r="Z1626" i="1"/>
  <c r="Y1626" i="1"/>
  <c r="W1626" i="1"/>
  <c r="AE1625" i="1"/>
  <c r="AA1625" i="1"/>
  <c r="Z1625" i="1"/>
  <c r="Y1625" i="1"/>
  <c r="W1625" i="1"/>
  <c r="AE1624" i="1"/>
  <c r="AA1624" i="1"/>
  <c r="Z1624" i="1"/>
  <c r="Y1624" i="1"/>
  <c r="W1624" i="1"/>
  <c r="AE1623" i="1"/>
  <c r="AA1623" i="1"/>
  <c r="Z1623" i="1"/>
  <c r="Y1623" i="1"/>
  <c r="W1623" i="1"/>
  <c r="AE1622" i="1"/>
  <c r="AA1622" i="1"/>
  <c r="Z1622" i="1"/>
  <c r="Y1622" i="1"/>
  <c r="W1622" i="1"/>
  <c r="AE1621" i="1"/>
  <c r="AA1621" i="1"/>
  <c r="Z1621" i="1"/>
  <c r="Y1621" i="1"/>
  <c r="W1621" i="1"/>
  <c r="AE1620" i="1"/>
  <c r="AA1620" i="1"/>
  <c r="Z1620" i="1"/>
  <c r="Y1620" i="1"/>
  <c r="W1620" i="1"/>
  <c r="AE1619" i="1"/>
  <c r="AA1619" i="1"/>
  <c r="Z1619" i="1"/>
  <c r="Y1619" i="1"/>
  <c r="W1619" i="1"/>
  <c r="AE1618" i="1"/>
  <c r="AA1618" i="1"/>
  <c r="Z1618" i="1"/>
  <c r="Y1618" i="1"/>
  <c r="W1618" i="1"/>
  <c r="AE1617" i="1"/>
  <c r="AA1617" i="1"/>
  <c r="Z1617" i="1"/>
  <c r="Y1617" i="1"/>
  <c r="W1617" i="1"/>
  <c r="AE1616" i="1"/>
  <c r="AA1616" i="1"/>
  <c r="Z1616" i="1"/>
  <c r="Y1616" i="1"/>
  <c r="W1616" i="1"/>
  <c r="AE1615" i="1"/>
  <c r="AA1615" i="1"/>
  <c r="Z1615" i="1"/>
  <c r="Y1615" i="1"/>
  <c r="W1615" i="1"/>
  <c r="AE1614" i="1"/>
  <c r="AA1614" i="1"/>
  <c r="Z1614" i="1"/>
  <c r="Y1614" i="1"/>
  <c r="W1614" i="1"/>
  <c r="AE1613" i="1"/>
  <c r="AA1613" i="1"/>
  <c r="Z1613" i="1"/>
  <c r="Y1613" i="1"/>
  <c r="W1613" i="1"/>
  <c r="AE1612" i="1"/>
  <c r="AA1612" i="1"/>
  <c r="Z1612" i="1"/>
  <c r="Y1612" i="1"/>
  <c r="W1612" i="1"/>
  <c r="AE1611" i="1"/>
  <c r="AA1611" i="1"/>
  <c r="Z1611" i="1"/>
  <c r="Y1611" i="1"/>
  <c r="W1611" i="1"/>
  <c r="AE1610" i="1"/>
  <c r="AA1610" i="1"/>
  <c r="Z1610" i="1"/>
  <c r="Y1610" i="1"/>
  <c r="W1610" i="1"/>
  <c r="AE1609" i="1"/>
  <c r="AA1609" i="1"/>
  <c r="Z1609" i="1"/>
  <c r="Y1609" i="1"/>
  <c r="W1609" i="1"/>
  <c r="AE1608" i="1"/>
  <c r="AA1608" i="1"/>
  <c r="Z1608" i="1"/>
  <c r="Y1608" i="1"/>
  <c r="W1608" i="1"/>
  <c r="AE1607" i="1"/>
  <c r="AA1607" i="1"/>
  <c r="Z1607" i="1"/>
  <c r="Y1607" i="1"/>
  <c r="W1607" i="1"/>
  <c r="AE1606" i="1"/>
  <c r="AA1606" i="1"/>
  <c r="Z1606" i="1"/>
  <c r="Y1606" i="1"/>
  <c r="W1606" i="1"/>
  <c r="AE1605" i="1"/>
  <c r="AA1605" i="1"/>
  <c r="Z1605" i="1"/>
  <c r="Y1605" i="1"/>
  <c r="W1605" i="1"/>
  <c r="AE1604" i="1"/>
  <c r="AA1604" i="1"/>
  <c r="Z1604" i="1"/>
  <c r="Y1604" i="1"/>
  <c r="W1604" i="1"/>
  <c r="AE1603" i="1"/>
  <c r="AA1603" i="1"/>
  <c r="Z1603" i="1"/>
  <c r="Y1603" i="1"/>
  <c r="W1603" i="1"/>
  <c r="AE1602" i="1"/>
  <c r="AA1602" i="1"/>
  <c r="Z1602" i="1"/>
  <c r="Y1602" i="1"/>
  <c r="W1602" i="1"/>
  <c r="AE1601" i="1"/>
  <c r="AA1601" i="1"/>
  <c r="Z1601" i="1"/>
  <c r="Y1601" i="1"/>
  <c r="W1601" i="1"/>
  <c r="AE1600" i="1"/>
  <c r="AA1600" i="1"/>
  <c r="Z1600" i="1"/>
  <c r="Y1600" i="1"/>
  <c r="W1600" i="1"/>
  <c r="AE1599" i="1"/>
  <c r="AA1599" i="1"/>
  <c r="Z1599" i="1"/>
  <c r="Y1599" i="1"/>
  <c r="W1599" i="1"/>
  <c r="AE1598" i="1"/>
  <c r="AA1598" i="1"/>
  <c r="Z1598" i="1"/>
  <c r="Y1598" i="1"/>
  <c r="W1598" i="1"/>
  <c r="AE1597" i="1"/>
  <c r="AA1597" i="1"/>
  <c r="Z1597" i="1"/>
  <c r="Y1597" i="1"/>
  <c r="W1597" i="1"/>
  <c r="AE1596" i="1"/>
  <c r="AA1596" i="1"/>
  <c r="Z1596" i="1"/>
  <c r="Y1596" i="1"/>
  <c r="W1596" i="1"/>
  <c r="AE1595" i="1"/>
  <c r="AA1595" i="1"/>
  <c r="Z1595" i="1"/>
  <c r="Y1595" i="1"/>
  <c r="W1595" i="1"/>
  <c r="AE1594" i="1"/>
  <c r="AA1594" i="1"/>
  <c r="Z1594" i="1"/>
  <c r="Y1594" i="1"/>
  <c r="W1594" i="1"/>
  <c r="AE1593" i="1"/>
  <c r="AA1593" i="1"/>
  <c r="Z1593" i="1"/>
  <c r="Y1593" i="1"/>
  <c r="W1593" i="1"/>
  <c r="AE1592" i="1"/>
  <c r="AA1592" i="1"/>
  <c r="Z1592" i="1"/>
  <c r="Y1592" i="1"/>
  <c r="W1592" i="1"/>
  <c r="AE1591" i="1"/>
  <c r="AA1591" i="1"/>
  <c r="Z1591" i="1"/>
  <c r="Y1591" i="1"/>
  <c r="W1591" i="1"/>
  <c r="AE1590" i="1"/>
  <c r="AA1590" i="1"/>
  <c r="Z1590" i="1"/>
  <c r="Y1590" i="1"/>
  <c r="W1590" i="1"/>
  <c r="AE1589" i="1"/>
  <c r="AA1589" i="1"/>
  <c r="Z1589" i="1"/>
  <c r="Y1589" i="1"/>
  <c r="W1589" i="1"/>
  <c r="AE1588" i="1"/>
  <c r="AA1588" i="1"/>
  <c r="Z1588" i="1"/>
  <c r="Y1588" i="1"/>
  <c r="W1588" i="1"/>
  <c r="AE1587" i="1"/>
  <c r="AA1587" i="1"/>
  <c r="Z1587" i="1"/>
  <c r="Y1587" i="1"/>
  <c r="W1587" i="1"/>
  <c r="AE1586" i="1"/>
  <c r="AA1586" i="1"/>
  <c r="Z1586" i="1"/>
  <c r="Y1586" i="1"/>
  <c r="W1586" i="1"/>
  <c r="AE1585" i="1"/>
  <c r="AA1585" i="1"/>
  <c r="Z1585" i="1"/>
  <c r="Y1585" i="1"/>
  <c r="W1585" i="1"/>
  <c r="AE1584" i="1"/>
  <c r="AA1584" i="1"/>
  <c r="Z1584" i="1"/>
  <c r="Y1584" i="1"/>
  <c r="W1584" i="1"/>
  <c r="AE1583" i="1"/>
  <c r="AA1583" i="1"/>
  <c r="Z1583" i="1"/>
  <c r="Y1583" i="1"/>
  <c r="W1583" i="1"/>
  <c r="AE1582" i="1"/>
  <c r="AA1582" i="1"/>
  <c r="Z1582" i="1"/>
  <c r="Y1582" i="1"/>
  <c r="W1582" i="1"/>
  <c r="AE1581" i="1"/>
  <c r="AA1581" i="1"/>
  <c r="Z1581" i="1"/>
  <c r="Y1581" i="1"/>
  <c r="W1581" i="1"/>
  <c r="AE1580" i="1"/>
  <c r="AA1580" i="1"/>
  <c r="Z1580" i="1"/>
  <c r="Y1580" i="1"/>
  <c r="W1580" i="1"/>
  <c r="AE1579" i="1"/>
  <c r="AA1579" i="1"/>
  <c r="Z1579" i="1"/>
  <c r="Y1579" i="1"/>
  <c r="W1579" i="1"/>
  <c r="AE1578" i="1"/>
  <c r="AA1578" i="1"/>
  <c r="Z1578" i="1"/>
  <c r="Y1578" i="1"/>
  <c r="W1578" i="1"/>
  <c r="AE1577" i="1"/>
  <c r="AA1577" i="1"/>
  <c r="Z1577" i="1"/>
  <c r="Y1577" i="1"/>
  <c r="W1577" i="1"/>
  <c r="AE1576" i="1"/>
  <c r="AA1576" i="1"/>
  <c r="Z1576" i="1"/>
  <c r="Y1576" i="1"/>
  <c r="W1576" i="1"/>
  <c r="AE1575" i="1"/>
  <c r="AA1575" i="1"/>
  <c r="Z1575" i="1"/>
  <c r="Y1575" i="1"/>
  <c r="W1575" i="1"/>
  <c r="AE1574" i="1"/>
  <c r="AA1574" i="1"/>
  <c r="Z1574" i="1"/>
  <c r="Y1574" i="1"/>
  <c r="W1574" i="1"/>
  <c r="AE1573" i="1"/>
  <c r="AA1573" i="1"/>
  <c r="Z1573" i="1"/>
  <c r="Y1573" i="1"/>
  <c r="W1573" i="1"/>
  <c r="AE1572" i="1"/>
  <c r="AA1572" i="1"/>
  <c r="Z1572" i="1"/>
  <c r="Y1572" i="1"/>
  <c r="W1572" i="1"/>
  <c r="AE1571" i="1"/>
  <c r="AA1571" i="1"/>
  <c r="Z1571" i="1"/>
  <c r="Y1571" i="1"/>
  <c r="W1571" i="1"/>
  <c r="AE1570" i="1"/>
  <c r="AA1570" i="1"/>
  <c r="Z1570" i="1"/>
  <c r="Y1570" i="1"/>
  <c r="W1570" i="1"/>
  <c r="AE1569" i="1"/>
  <c r="AA1569" i="1"/>
  <c r="Z1569" i="1"/>
  <c r="Y1569" i="1"/>
  <c r="W1569" i="1"/>
  <c r="AE1568" i="1"/>
  <c r="AA1568" i="1"/>
  <c r="Z1568" i="1"/>
  <c r="Y1568" i="1"/>
  <c r="W1568" i="1"/>
  <c r="AE1567" i="1"/>
  <c r="AA1567" i="1"/>
  <c r="Z1567" i="1"/>
  <c r="Y1567" i="1"/>
  <c r="W1567" i="1"/>
  <c r="AE1566" i="1"/>
  <c r="AA1566" i="1"/>
  <c r="Z1566" i="1"/>
  <c r="Y1566" i="1"/>
  <c r="W1566" i="1"/>
  <c r="AE1565" i="1"/>
  <c r="AA1565" i="1"/>
  <c r="Z1565" i="1"/>
  <c r="Y1565" i="1"/>
  <c r="W1565" i="1"/>
  <c r="AE1564" i="1"/>
  <c r="AA1564" i="1"/>
  <c r="Z1564" i="1"/>
  <c r="Y1564" i="1"/>
  <c r="W1564" i="1"/>
  <c r="AE1563" i="1"/>
  <c r="AA1563" i="1"/>
  <c r="Z1563" i="1"/>
  <c r="Y1563" i="1"/>
  <c r="W1563" i="1"/>
  <c r="AE1562" i="1"/>
  <c r="AA1562" i="1"/>
  <c r="Z1562" i="1"/>
  <c r="Y1562" i="1"/>
  <c r="W1562" i="1"/>
  <c r="AE1561" i="1"/>
  <c r="AA1561" i="1"/>
  <c r="Z1561" i="1"/>
  <c r="Y1561" i="1"/>
  <c r="W1561" i="1"/>
  <c r="AE1560" i="1"/>
  <c r="AA1560" i="1"/>
  <c r="Z1560" i="1"/>
  <c r="Y1560" i="1"/>
  <c r="W1560" i="1"/>
  <c r="AE1559" i="1"/>
  <c r="AA1559" i="1"/>
  <c r="Z1559" i="1"/>
  <c r="Y1559" i="1"/>
  <c r="W1559" i="1"/>
  <c r="AE1558" i="1"/>
  <c r="AA1558" i="1"/>
  <c r="Z1558" i="1"/>
  <c r="Y1558" i="1"/>
  <c r="W1558" i="1"/>
  <c r="AE1557" i="1"/>
  <c r="AA1557" i="1"/>
  <c r="Z1557" i="1"/>
  <c r="Y1557" i="1"/>
  <c r="W1557" i="1"/>
  <c r="AE1556" i="1"/>
  <c r="AA1556" i="1"/>
  <c r="Z1556" i="1"/>
  <c r="Y1556" i="1"/>
  <c r="W1556" i="1"/>
  <c r="AE1555" i="1"/>
  <c r="AA1555" i="1"/>
  <c r="Z1555" i="1"/>
  <c r="Y1555" i="1"/>
  <c r="W1555" i="1"/>
  <c r="AE1554" i="1"/>
  <c r="AA1554" i="1"/>
  <c r="Z1554" i="1"/>
  <c r="Y1554" i="1"/>
  <c r="W1554" i="1"/>
  <c r="AE1553" i="1"/>
  <c r="AA1553" i="1"/>
  <c r="Z1553" i="1"/>
  <c r="Y1553" i="1"/>
  <c r="W1553" i="1"/>
  <c r="AE1552" i="1"/>
  <c r="AA1552" i="1"/>
  <c r="Z1552" i="1"/>
  <c r="Y1552" i="1"/>
  <c r="W1552" i="1"/>
  <c r="AE1551" i="1"/>
  <c r="AA1551" i="1"/>
  <c r="Z1551" i="1"/>
  <c r="Y1551" i="1"/>
  <c r="W1551" i="1"/>
  <c r="AE1550" i="1"/>
  <c r="AA1550" i="1"/>
  <c r="Z1550" i="1"/>
  <c r="Y1550" i="1"/>
  <c r="W1550" i="1"/>
  <c r="AE1549" i="1"/>
  <c r="AA1549" i="1"/>
  <c r="Z1549" i="1"/>
  <c r="Y1549" i="1"/>
  <c r="W1549" i="1"/>
  <c r="AE1548" i="1"/>
  <c r="AA1548" i="1"/>
  <c r="Z1548" i="1"/>
  <c r="Y1548" i="1"/>
  <c r="W1548" i="1"/>
  <c r="AE1547" i="1"/>
  <c r="AA1547" i="1"/>
  <c r="Z1547" i="1"/>
  <c r="Y1547" i="1"/>
  <c r="W1547" i="1"/>
  <c r="AE1546" i="1"/>
  <c r="AA1546" i="1"/>
  <c r="Z1546" i="1"/>
  <c r="Y1546" i="1"/>
  <c r="W1546" i="1"/>
  <c r="AE1545" i="1"/>
  <c r="AA1545" i="1"/>
  <c r="Z1545" i="1"/>
  <c r="Y1545" i="1"/>
  <c r="W1545" i="1"/>
  <c r="AE1544" i="1"/>
  <c r="AA1544" i="1"/>
  <c r="Z1544" i="1"/>
  <c r="Y1544" i="1"/>
  <c r="W1544" i="1"/>
  <c r="AE1543" i="1"/>
  <c r="AA1543" i="1"/>
  <c r="Z1543" i="1"/>
  <c r="Y1543" i="1"/>
  <c r="W1543" i="1"/>
  <c r="AE1542" i="1"/>
  <c r="AA1542" i="1"/>
  <c r="Z1542" i="1"/>
  <c r="Y1542" i="1"/>
  <c r="W1542" i="1"/>
  <c r="AE1541" i="1"/>
  <c r="AA1541" i="1"/>
  <c r="Z1541" i="1"/>
  <c r="Y1541" i="1"/>
  <c r="W1541" i="1"/>
  <c r="AE1540" i="1"/>
  <c r="AA1540" i="1"/>
  <c r="Z1540" i="1"/>
  <c r="Y1540" i="1"/>
  <c r="W1540" i="1"/>
  <c r="AE1539" i="1"/>
  <c r="AA1539" i="1"/>
  <c r="Z1539" i="1"/>
  <c r="Y1539" i="1"/>
  <c r="W1539" i="1"/>
  <c r="AE1538" i="1"/>
  <c r="AA1538" i="1"/>
  <c r="Z1538" i="1"/>
  <c r="Y1538" i="1"/>
  <c r="W1538" i="1"/>
  <c r="AE1537" i="1"/>
  <c r="AA1537" i="1"/>
  <c r="Z1537" i="1"/>
  <c r="Y1537" i="1"/>
  <c r="W1537" i="1"/>
  <c r="AE1536" i="1"/>
  <c r="AA1536" i="1"/>
  <c r="Z1536" i="1"/>
  <c r="Y1536" i="1"/>
  <c r="W1536" i="1"/>
  <c r="AE1535" i="1"/>
  <c r="AA1535" i="1"/>
  <c r="Z1535" i="1"/>
  <c r="Y1535" i="1"/>
  <c r="W1535" i="1"/>
  <c r="AE1534" i="1"/>
  <c r="AA1534" i="1"/>
  <c r="Z1534" i="1"/>
  <c r="Y1534" i="1"/>
  <c r="W1534" i="1"/>
  <c r="AE1533" i="1"/>
  <c r="AA1533" i="1"/>
  <c r="Z1533" i="1"/>
  <c r="Y1533" i="1"/>
  <c r="W1533" i="1"/>
  <c r="AE1532" i="1"/>
  <c r="AA1532" i="1"/>
  <c r="Z1532" i="1"/>
  <c r="Y1532" i="1"/>
  <c r="W1532" i="1"/>
  <c r="AE1531" i="1"/>
  <c r="AA1531" i="1"/>
  <c r="Z1531" i="1"/>
  <c r="Y1531" i="1"/>
  <c r="W1531" i="1"/>
  <c r="AE1530" i="1"/>
  <c r="AA1530" i="1"/>
  <c r="Z1530" i="1"/>
  <c r="Y1530" i="1"/>
  <c r="W1530" i="1"/>
  <c r="AE1529" i="1"/>
  <c r="AA1529" i="1"/>
  <c r="Z1529" i="1"/>
  <c r="Y1529" i="1"/>
  <c r="W1529" i="1"/>
  <c r="AE1528" i="1"/>
  <c r="AA1528" i="1"/>
  <c r="Z1528" i="1"/>
  <c r="Y1528" i="1"/>
  <c r="W1528" i="1"/>
  <c r="AE1527" i="1"/>
  <c r="AA1527" i="1"/>
  <c r="Z1527" i="1"/>
  <c r="Y1527" i="1"/>
  <c r="W1527" i="1"/>
  <c r="AE1526" i="1"/>
  <c r="AA1526" i="1"/>
  <c r="Z1526" i="1"/>
  <c r="Y1526" i="1"/>
  <c r="W1526" i="1"/>
  <c r="AE1525" i="1"/>
  <c r="AA1525" i="1"/>
  <c r="Z1525" i="1"/>
  <c r="Y1525" i="1"/>
  <c r="W1525" i="1"/>
  <c r="AE1524" i="1"/>
  <c r="AA1524" i="1"/>
  <c r="Z1524" i="1"/>
  <c r="Y1524" i="1"/>
  <c r="W1524" i="1"/>
  <c r="AE1523" i="1"/>
  <c r="AA1523" i="1"/>
  <c r="Z1523" i="1"/>
  <c r="Y1523" i="1"/>
  <c r="W1523" i="1"/>
  <c r="AE1522" i="1"/>
  <c r="AA1522" i="1"/>
  <c r="Z1522" i="1"/>
  <c r="Y1522" i="1"/>
  <c r="W1522" i="1"/>
  <c r="AE1521" i="1"/>
  <c r="AA1521" i="1"/>
  <c r="Z1521" i="1"/>
  <c r="Y1521" i="1"/>
  <c r="W1521" i="1"/>
  <c r="AE1520" i="1"/>
  <c r="AA1520" i="1"/>
  <c r="Z1520" i="1"/>
  <c r="Y1520" i="1"/>
  <c r="W1520" i="1"/>
  <c r="AE1519" i="1"/>
  <c r="AA1519" i="1"/>
  <c r="Z1519" i="1"/>
  <c r="Y1519" i="1"/>
  <c r="W1519" i="1"/>
  <c r="AE1518" i="1"/>
  <c r="AA1518" i="1"/>
  <c r="Z1518" i="1"/>
  <c r="Y1518" i="1"/>
  <c r="W1518" i="1"/>
  <c r="AE1517" i="1"/>
  <c r="AA1517" i="1"/>
  <c r="Z1517" i="1"/>
  <c r="Y1517" i="1"/>
  <c r="W1517" i="1"/>
  <c r="AE1516" i="1"/>
  <c r="AA1516" i="1"/>
  <c r="Z1516" i="1"/>
  <c r="Y1516" i="1"/>
  <c r="W1516" i="1"/>
  <c r="AE1515" i="1"/>
  <c r="AA1515" i="1"/>
  <c r="Z1515" i="1"/>
  <c r="Y1515" i="1"/>
  <c r="W1515" i="1"/>
  <c r="AE1514" i="1"/>
  <c r="AA1514" i="1"/>
  <c r="Z1514" i="1"/>
  <c r="Y1514" i="1"/>
  <c r="W1514" i="1"/>
  <c r="AE1513" i="1"/>
  <c r="AA1513" i="1"/>
  <c r="Z1513" i="1"/>
  <c r="Y1513" i="1"/>
  <c r="W1513" i="1"/>
  <c r="AE1512" i="1"/>
  <c r="AA1512" i="1"/>
  <c r="Z1512" i="1"/>
  <c r="Y1512" i="1"/>
  <c r="W1512" i="1"/>
  <c r="AE1511" i="1"/>
  <c r="AA1511" i="1"/>
  <c r="Z1511" i="1"/>
  <c r="Y1511" i="1"/>
  <c r="W1511" i="1"/>
  <c r="AE1510" i="1"/>
  <c r="AA1510" i="1"/>
  <c r="Z1510" i="1"/>
  <c r="Y1510" i="1"/>
  <c r="W1510" i="1"/>
  <c r="AE1509" i="1"/>
  <c r="AA1509" i="1"/>
  <c r="Z1509" i="1"/>
  <c r="Y1509" i="1"/>
  <c r="W1509" i="1"/>
  <c r="AE1508" i="1"/>
  <c r="AA1508" i="1"/>
  <c r="Z1508" i="1"/>
  <c r="Y1508" i="1"/>
  <c r="W1508" i="1"/>
  <c r="AE1507" i="1"/>
  <c r="AA1507" i="1"/>
  <c r="Z1507" i="1"/>
  <c r="Y1507" i="1"/>
  <c r="W1507" i="1"/>
  <c r="AE1506" i="1"/>
  <c r="AA1506" i="1"/>
  <c r="Z1506" i="1"/>
  <c r="Y1506" i="1"/>
  <c r="W1506" i="1"/>
  <c r="AE1505" i="1"/>
  <c r="AA1505" i="1"/>
  <c r="Z1505" i="1"/>
  <c r="Y1505" i="1"/>
  <c r="W1505" i="1"/>
  <c r="AE1504" i="1"/>
  <c r="AA1504" i="1"/>
  <c r="Z1504" i="1"/>
  <c r="Y1504" i="1"/>
  <c r="W1504" i="1"/>
  <c r="AE1503" i="1"/>
  <c r="AA1503" i="1"/>
  <c r="Z1503" i="1"/>
  <c r="Y1503" i="1"/>
  <c r="W1503" i="1"/>
  <c r="AE1502" i="1"/>
  <c r="AA1502" i="1"/>
  <c r="Z1502" i="1"/>
  <c r="Y1502" i="1"/>
  <c r="W1502" i="1"/>
  <c r="AE1501" i="1"/>
  <c r="AA1501" i="1"/>
  <c r="Z1501" i="1"/>
  <c r="Y1501" i="1"/>
  <c r="W1501" i="1"/>
  <c r="AE1500" i="1"/>
  <c r="AA1500" i="1"/>
  <c r="Z1500" i="1"/>
  <c r="Y1500" i="1"/>
  <c r="W1500" i="1"/>
  <c r="AE1499" i="1"/>
  <c r="AA1499" i="1"/>
  <c r="Z1499" i="1"/>
  <c r="Y1499" i="1"/>
  <c r="W1499" i="1"/>
  <c r="AE1498" i="1"/>
  <c r="AA1498" i="1"/>
  <c r="L882" i="14" s="1"/>
  <c r="Z1498" i="1"/>
  <c r="Y1498" i="1"/>
  <c r="W1498" i="1"/>
  <c r="J869" i="14" s="1"/>
  <c r="AE1497" i="1"/>
  <c r="AA1497" i="1"/>
  <c r="Z1497" i="1"/>
  <c r="Y1497" i="1"/>
  <c r="W1497" i="1"/>
  <c r="AE1496" i="1"/>
  <c r="AA1496" i="1"/>
  <c r="Z1496" i="1"/>
  <c r="Y1496" i="1"/>
  <c r="W1496" i="1"/>
  <c r="AE1495" i="1"/>
  <c r="AA1495" i="1"/>
  <c r="Z1495" i="1"/>
  <c r="Y1495" i="1"/>
  <c r="W1495" i="1"/>
  <c r="AE1494" i="1"/>
  <c r="AA1494" i="1"/>
  <c r="Z1494" i="1"/>
  <c r="Y1494" i="1"/>
  <c r="W1494" i="1"/>
  <c r="AE1493" i="1"/>
  <c r="AA1493" i="1"/>
  <c r="Z1493" i="1"/>
  <c r="Y1493" i="1"/>
  <c r="W1493" i="1"/>
  <c r="AE1492" i="1"/>
  <c r="AA1492" i="1"/>
  <c r="Z1492" i="1"/>
  <c r="Y1492" i="1"/>
  <c r="W1492" i="1"/>
  <c r="AE1491" i="1"/>
  <c r="AA1491" i="1"/>
  <c r="Z1491" i="1"/>
  <c r="Y1491" i="1"/>
  <c r="W1491" i="1"/>
  <c r="AE1490" i="1"/>
  <c r="AA1490" i="1"/>
  <c r="Z1490" i="1"/>
  <c r="Y1490" i="1"/>
  <c r="W1490" i="1"/>
  <c r="AE1489" i="1"/>
  <c r="AA1489" i="1"/>
  <c r="Z1489" i="1"/>
  <c r="Y1489" i="1"/>
  <c r="W1489" i="1"/>
  <c r="AE1488" i="1"/>
  <c r="AA1488" i="1"/>
  <c r="Z1488" i="1"/>
  <c r="Y1488" i="1"/>
  <c r="W1488" i="1"/>
  <c r="AE1487" i="1"/>
  <c r="AA1487" i="1"/>
  <c r="Z1487" i="1"/>
  <c r="Y1487" i="1"/>
  <c r="W1487" i="1"/>
  <c r="AE1486" i="1"/>
  <c r="AA1486" i="1"/>
  <c r="Z1486" i="1"/>
  <c r="Y1486" i="1"/>
  <c r="W1486" i="1"/>
  <c r="AE1485" i="1"/>
  <c r="AA1485" i="1"/>
  <c r="Z1485" i="1"/>
  <c r="Y1485" i="1"/>
  <c r="W1485" i="1"/>
  <c r="AE1484" i="1"/>
  <c r="AA1484" i="1"/>
  <c r="L858" i="14" s="1"/>
  <c r="Z1484" i="1"/>
  <c r="Y1484" i="1"/>
  <c r="W73" i="2" s="1"/>
  <c r="W1484" i="1"/>
  <c r="J863" i="14" s="1"/>
  <c r="AE1483" i="1"/>
  <c r="AA1483" i="1"/>
  <c r="Z1483" i="1"/>
  <c r="Y1483" i="1"/>
  <c r="W1483" i="1"/>
  <c r="AE1482" i="1"/>
  <c r="AA1482" i="1"/>
  <c r="Z1482" i="1"/>
  <c r="Y1482" i="1"/>
  <c r="W1482" i="1"/>
  <c r="AE1481" i="1"/>
  <c r="AA1481" i="1"/>
  <c r="Z1481" i="1"/>
  <c r="Y1481" i="1"/>
  <c r="W1481" i="1"/>
  <c r="AE1480" i="1"/>
  <c r="AA1480" i="1"/>
  <c r="Z1480" i="1"/>
  <c r="Y1480" i="1"/>
  <c r="W1480" i="1"/>
  <c r="AE1479" i="1"/>
  <c r="AA1479" i="1"/>
  <c r="Z1479" i="1"/>
  <c r="Y1479" i="1"/>
  <c r="W1479" i="1"/>
  <c r="AE1478" i="1"/>
  <c r="AA1478" i="1"/>
  <c r="Z1478" i="1"/>
  <c r="Y1478" i="1"/>
  <c r="W1478" i="1"/>
  <c r="AE1477" i="1"/>
  <c r="AA1477" i="1"/>
  <c r="Z1477" i="1"/>
  <c r="Y1477" i="1"/>
  <c r="W1477" i="1"/>
  <c r="AE1476" i="1"/>
  <c r="AA1476" i="1"/>
  <c r="Z1476" i="1"/>
  <c r="Y1476" i="1"/>
  <c r="W1476" i="1"/>
  <c r="AE1475" i="1"/>
  <c r="AA1475" i="1"/>
  <c r="Z1475" i="1"/>
  <c r="Y1475" i="1"/>
  <c r="W1475" i="1"/>
  <c r="AE1474" i="1"/>
  <c r="AA1474" i="1"/>
  <c r="Z1474" i="1"/>
  <c r="Y1474" i="1"/>
  <c r="W1474" i="1"/>
  <c r="AE1473" i="1"/>
  <c r="AA1473" i="1"/>
  <c r="Z1473" i="1"/>
  <c r="Y1473" i="1"/>
  <c r="W1473" i="1"/>
  <c r="AE1472" i="1"/>
  <c r="AA1472" i="1"/>
  <c r="Z1472" i="1"/>
  <c r="Y1472" i="1"/>
  <c r="W1472" i="1"/>
  <c r="AE1471" i="1"/>
  <c r="AA1471" i="1"/>
  <c r="Z1471" i="1"/>
  <c r="Y1471" i="1"/>
  <c r="W1471" i="1"/>
  <c r="AE1470" i="1"/>
  <c r="AA1470" i="1"/>
  <c r="Z1470" i="1"/>
  <c r="Y1470" i="1"/>
  <c r="W1470" i="1"/>
  <c r="AE1469" i="1"/>
  <c r="AA1469" i="1"/>
  <c r="Z1469" i="1"/>
  <c r="Y1469" i="1"/>
  <c r="W1469" i="1"/>
  <c r="AE1468" i="1"/>
  <c r="AA1468" i="1"/>
  <c r="Z1468" i="1"/>
  <c r="Y1468" i="1"/>
  <c r="W1468" i="1"/>
  <c r="AE1467" i="1"/>
  <c r="AA1467" i="1"/>
  <c r="Z1467" i="1"/>
  <c r="Y1467" i="1"/>
  <c r="W1467" i="1"/>
  <c r="AE1466" i="1"/>
  <c r="AA1466" i="1"/>
  <c r="Z1466" i="1"/>
  <c r="Y1466" i="1"/>
  <c r="W1466" i="1"/>
  <c r="AE1465" i="1"/>
  <c r="AA1465" i="1"/>
  <c r="Z1465" i="1"/>
  <c r="Y1465" i="1"/>
  <c r="W1465" i="1"/>
  <c r="AE1464" i="1"/>
  <c r="AA1464" i="1"/>
  <c r="Z1464" i="1"/>
  <c r="Y1464" i="1"/>
  <c r="W1464" i="1"/>
  <c r="AE1463" i="1"/>
  <c r="Y1463" i="1"/>
  <c r="Z1463" i="1"/>
  <c r="AA1463" i="1"/>
  <c r="W1463" i="1"/>
  <c r="I2" i="14"/>
  <c r="I3" i="14"/>
  <c r="K3" i="14"/>
  <c r="M3" i="14"/>
  <c r="I4" i="14"/>
  <c r="K4" i="14"/>
  <c r="M4" i="14"/>
  <c r="I5" i="14"/>
  <c r="K5" i="14"/>
  <c r="M5" i="14"/>
  <c r="I6" i="14"/>
  <c r="K6" i="14"/>
  <c r="M6" i="14"/>
  <c r="I7" i="14"/>
  <c r="K7" i="14"/>
  <c r="M7" i="14"/>
  <c r="I8" i="14"/>
  <c r="K8" i="14"/>
  <c r="M8" i="14"/>
  <c r="I9" i="14"/>
  <c r="K9" i="14"/>
  <c r="M9" i="14"/>
  <c r="I10" i="14"/>
  <c r="K10" i="14"/>
  <c r="M10" i="14"/>
  <c r="I11" i="14"/>
  <c r="K11" i="14"/>
  <c r="M11" i="14"/>
  <c r="I12" i="14"/>
  <c r="K12" i="14"/>
  <c r="M12" i="14"/>
  <c r="I13" i="14"/>
  <c r="K13" i="14"/>
  <c r="M13" i="14"/>
  <c r="I14" i="14"/>
  <c r="K14" i="14"/>
  <c r="M14" i="14"/>
  <c r="I15" i="14"/>
  <c r="K15" i="14"/>
  <c r="M15" i="14"/>
  <c r="I16" i="14"/>
  <c r="K16" i="14"/>
  <c r="M16" i="14"/>
  <c r="I17" i="14"/>
  <c r="K17" i="14"/>
  <c r="M17" i="14"/>
  <c r="I18" i="14"/>
  <c r="K18" i="14"/>
  <c r="M18" i="14"/>
  <c r="I19" i="14"/>
  <c r="K19" i="14"/>
  <c r="M19" i="14"/>
  <c r="I20" i="14"/>
  <c r="K20" i="14"/>
  <c r="M20" i="14"/>
  <c r="I21" i="14"/>
  <c r="K21" i="14"/>
  <c r="M21" i="14"/>
  <c r="I22" i="14"/>
  <c r="K22" i="14"/>
  <c r="M22" i="14"/>
  <c r="I23" i="14"/>
  <c r="K23" i="14"/>
  <c r="M23" i="14"/>
  <c r="I24" i="14"/>
  <c r="K24" i="14"/>
  <c r="M24" i="14"/>
  <c r="I25" i="14"/>
  <c r="K25" i="14"/>
  <c r="M25" i="14"/>
  <c r="I26" i="14"/>
  <c r="K26" i="14"/>
  <c r="M26" i="14"/>
  <c r="I27" i="14"/>
  <c r="K27" i="14"/>
  <c r="M27" i="14"/>
  <c r="I28" i="14"/>
  <c r="K28" i="14"/>
  <c r="M28" i="14"/>
  <c r="I29" i="14"/>
  <c r="K29" i="14"/>
  <c r="M29" i="14"/>
  <c r="I30" i="14"/>
  <c r="K30" i="14"/>
  <c r="M30" i="14"/>
  <c r="I31" i="14"/>
  <c r="K31" i="14"/>
  <c r="M31" i="14"/>
  <c r="I32" i="14"/>
  <c r="K32" i="14"/>
  <c r="M32" i="14"/>
  <c r="I33" i="14"/>
  <c r="K33" i="14"/>
  <c r="M33" i="14"/>
  <c r="I34" i="14"/>
  <c r="K34" i="14"/>
  <c r="M34" i="14"/>
  <c r="I35" i="14"/>
  <c r="K35" i="14"/>
  <c r="M35" i="14"/>
  <c r="I36" i="14"/>
  <c r="K36" i="14"/>
  <c r="M36" i="14"/>
  <c r="I37" i="14"/>
  <c r="K37" i="14"/>
  <c r="M37" i="14"/>
  <c r="I38" i="14"/>
  <c r="K38" i="14"/>
  <c r="M38" i="14"/>
  <c r="I39" i="14"/>
  <c r="K39" i="14"/>
  <c r="M39" i="14"/>
  <c r="I40" i="14"/>
  <c r="K40" i="14"/>
  <c r="M40" i="14"/>
  <c r="I41" i="14"/>
  <c r="K41" i="14"/>
  <c r="M41" i="14"/>
  <c r="I42" i="14"/>
  <c r="K42" i="14"/>
  <c r="M42" i="14"/>
  <c r="I43" i="14"/>
  <c r="K43" i="14"/>
  <c r="M43" i="14"/>
  <c r="I44" i="14"/>
  <c r="K44" i="14"/>
  <c r="M44" i="14"/>
  <c r="I45" i="14"/>
  <c r="K45" i="14"/>
  <c r="M45" i="14"/>
  <c r="I46" i="14"/>
  <c r="K46" i="14"/>
  <c r="M46" i="14"/>
  <c r="I47" i="14"/>
  <c r="K47" i="14"/>
  <c r="M47" i="14"/>
  <c r="I48" i="14"/>
  <c r="K48" i="14"/>
  <c r="M48" i="14"/>
  <c r="I49" i="14"/>
  <c r="K49" i="14"/>
  <c r="M49" i="14"/>
  <c r="I50" i="14"/>
  <c r="K50" i="14"/>
  <c r="M50" i="14"/>
  <c r="I51" i="14"/>
  <c r="K51" i="14"/>
  <c r="M51" i="14"/>
  <c r="I52" i="14"/>
  <c r="K52" i="14"/>
  <c r="M52" i="14"/>
  <c r="I53" i="14"/>
  <c r="K53" i="14"/>
  <c r="M53" i="14"/>
  <c r="I54" i="14"/>
  <c r="K54" i="14"/>
  <c r="M54" i="14"/>
  <c r="I55" i="14"/>
  <c r="K55" i="14"/>
  <c r="M55" i="14"/>
  <c r="I56" i="14"/>
  <c r="K56" i="14"/>
  <c r="M56" i="14"/>
  <c r="I57" i="14"/>
  <c r="K57" i="14"/>
  <c r="M57" i="14"/>
  <c r="I58" i="14"/>
  <c r="K58" i="14"/>
  <c r="M58" i="14"/>
  <c r="I59" i="14"/>
  <c r="K59" i="14"/>
  <c r="M59" i="14"/>
  <c r="I60" i="14"/>
  <c r="K60" i="14"/>
  <c r="M60" i="14"/>
  <c r="I61" i="14"/>
  <c r="K61" i="14"/>
  <c r="M61" i="14"/>
  <c r="I62" i="14"/>
  <c r="K62" i="14"/>
  <c r="M62" i="14"/>
  <c r="I63" i="14"/>
  <c r="K63" i="14"/>
  <c r="M63" i="14"/>
  <c r="I64" i="14"/>
  <c r="K64" i="14"/>
  <c r="M64" i="14"/>
  <c r="I65" i="14"/>
  <c r="K65" i="14"/>
  <c r="M65" i="14"/>
  <c r="I66" i="14"/>
  <c r="K66" i="14"/>
  <c r="M66" i="14"/>
  <c r="I67" i="14"/>
  <c r="K67" i="14"/>
  <c r="M67" i="14"/>
  <c r="I68" i="14"/>
  <c r="K68" i="14"/>
  <c r="M68" i="14"/>
  <c r="I69" i="14"/>
  <c r="K69" i="14"/>
  <c r="M69" i="14"/>
  <c r="I70" i="14"/>
  <c r="K70" i="14"/>
  <c r="M70" i="14"/>
  <c r="I71" i="14"/>
  <c r="K71" i="14"/>
  <c r="M71" i="14"/>
  <c r="I72" i="14"/>
  <c r="K72" i="14"/>
  <c r="M72" i="14"/>
  <c r="I73" i="14"/>
  <c r="K73" i="14"/>
  <c r="M73" i="14"/>
  <c r="I74" i="14"/>
  <c r="K74" i="14"/>
  <c r="M74" i="14"/>
  <c r="I75" i="14"/>
  <c r="K75" i="14"/>
  <c r="M75" i="14"/>
  <c r="I76" i="14"/>
  <c r="K76" i="14"/>
  <c r="M76" i="14"/>
  <c r="I77" i="14"/>
  <c r="K77" i="14"/>
  <c r="M77" i="14"/>
  <c r="I78" i="14"/>
  <c r="K78" i="14"/>
  <c r="M78" i="14"/>
  <c r="I79" i="14"/>
  <c r="K79" i="14"/>
  <c r="M79" i="14"/>
  <c r="I80" i="14"/>
  <c r="K80" i="14"/>
  <c r="M80" i="14"/>
  <c r="I81" i="14"/>
  <c r="K81" i="14"/>
  <c r="M81" i="14"/>
  <c r="I82" i="14"/>
  <c r="K82" i="14"/>
  <c r="M82" i="14"/>
  <c r="I83" i="14"/>
  <c r="K83" i="14"/>
  <c r="M83" i="14"/>
  <c r="I84" i="14"/>
  <c r="K84" i="14"/>
  <c r="M84" i="14"/>
  <c r="I85" i="14"/>
  <c r="K85" i="14"/>
  <c r="M85" i="14"/>
  <c r="I86" i="14"/>
  <c r="K86" i="14"/>
  <c r="M86" i="14"/>
  <c r="I87" i="14"/>
  <c r="K87" i="14"/>
  <c r="M87" i="14"/>
  <c r="I88" i="14"/>
  <c r="K88" i="14"/>
  <c r="M88" i="14"/>
  <c r="I89" i="14"/>
  <c r="K89" i="14"/>
  <c r="M89" i="14"/>
  <c r="I90" i="14"/>
  <c r="K90" i="14"/>
  <c r="M90" i="14"/>
  <c r="I91" i="14"/>
  <c r="K91" i="14"/>
  <c r="M91" i="14"/>
  <c r="I92" i="14"/>
  <c r="K92" i="14"/>
  <c r="M92" i="14"/>
  <c r="I93" i="14"/>
  <c r="K93" i="14"/>
  <c r="M93" i="14"/>
  <c r="I94" i="14"/>
  <c r="K94" i="14"/>
  <c r="M94" i="14"/>
  <c r="I95" i="14"/>
  <c r="K95" i="14"/>
  <c r="M95" i="14"/>
  <c r="I96" i="14"/>
  <c r="K96" i="14"/>
  <c r="M96" i="14"/>
  <c r="I97" i="14"/>
  <c r="K97" i="14"/>
  <c r="M97" i="14"/>
  <c r="I98" i="14"/>
  <c r="K98" i="14"/>
  <c r="M98" i="14"/>
  <c r="I99" i="14"/>
  <c r="K99" i="14"/>
  <c r="M99" i="14"/>
  <c r="I100" i="14"/>
  <c r="K100" i="14"/>
  <c r="M100" i="14"/>
  <c r="I101" i="14"/>
  <c r="K101" i="14"/>
  <c r="M101" i="14"/>
  <c r="I102" i="14"/>
  <c r="K102" i="14"/>
  <c r="M102" i="14"/>
  <c r="I103" i="14"/>
  <c r="K103" i="14"/>
  <c r="M103" i="14"/>
  <c r="I104" i="14"/>
  <c r="K104" i="14"/>
  <c r="M104" i="14"/>
  <c r="I105" i="14"/>
  <c r="K105" i="14"/>
  <c r="M105" i="14"/>
  <c r="I106" i="14"/>
  <c r="K106" i="14"/>
  <c r="M106" i="14"/>
  <c r="I107" i="14"/>
  <c r="K107" i="14"/>
  <c r="M107" i="14"/>
  <c r="I108" i="14"/>
  <c r="K108" i="14"/>
  <c r="M108" i="14"/>
  <c r="I109" i="14"/>
  <c r="K109" i="14"/>
  <c r="M109" i="14"/>
  <c r="I110" i="14"/>
  <c r="K110" i="14"/>
  <c r="M110" i="14"/>
  <c r="I111" i="14"/>
  <c r="K111" i="14"/>
  <c r="M111" i="14"/>
  <c r="I112" i="14"/>
  <c r="K112" i="14"/>
  <c r="M112" i="14"/>
  <c r="I113" i="14"/>
  <c r="K113" i="14"/>
  <c r="M113" i="14"/>
  <c r="I114" i="14"/>
  <c r="K114" i="14"/>
  <c r="M114" i="14"/>
  <c r="I115" i="14"/>
  <c r="K115" i="14"/>
  <c r="M115" i="14"/>
  <c r="I116" i="14"/>
  <c r="K116" i="14"/>
  <c r="M116" i="14"/>
  <c r="I117" i="14"/>
  <c r="K117" i="14"/>
  <c r="M117" i="14"/>
  <c r="I118" i="14"/>
  <c r="K118" i="14"/>
  <c r="M118" i="14"/>
  <c r="I119" i="14"/>
  <c r="K119" i="14"/>
  <c r="M119" i="14"/>
  <c r="I120" i="14"/>
  <c r="K120" i="14"/>
  <c r="M120" i="14"/>
  <c r="I121" i="14"/>
  <c r="K121" i="14"/>
  <c r="M121" i="14"/>
  <c r="I122" i="14"/>
  <c r="K122" i="14"/>
  <c r="M122" i="14"/>
  <c r="I123" i="14"/>
  <c r="K123" i="14"/>
  <c r="M123" i="14"/>
  <c r="I124" i="14"/>
  <c r="K124" i="14"/>
  <c r="M124" i="14"/>
  <c r="I125" i="14"/>
  <c r="K125" i="14"/>
  <c r="M125" i="14"/>
  <c r="I126" i="14"/>
  <c r="K126" i="14"/>
  <c r="M126" i="14"/>
  <c r="I127" i="14"/>
  <c r="K127" i="14"/>
  <c r="M127" i="14"/>
  <c r="I128" i="14"/>
  <c r="K128" i="14"/>
  <c r="M128" i="14"/>
  <c r="I129" i="14"/>
  <c r="K129" i="14"/>
  <c r="M129" i="14"/>
  <c r="I130" i="14"/>
  <c r="K130" i="14"/>
  <c r="M130" i="14"/>
  <c r="I131" i="14"/>
  <c r="K131" i="14"/>
  <c r="M131" i="14"/>
  <c r="I132" i="14"/>
  <c r="K132" i="14"/>
  <c r="M132" i="14"/>
  <c r="I133" i="14"/>
  <c r="K133" i="14"/>
  <c r="M133" i="14"/>
  <c r="I134" i="14"/>
  <c r="K134" i="14"/>
  <c r="M134" i="14"/>
  <c r="I135" i="14"/>
  <c r="K135" i="14"/>
  <c r="M135" i="14"/>
  <c r="I136" i="14"/>
  <c r="K136" i="14"/>
  <c r="M136" i="14"/>
  <c r="I137" i="14"/>
  <c r="K137" i="14"/>
  <c r="M137" i="14"/>
  <c r="I138" i="14"/>
  <c r="K138" i="14"/>
  <c r="M138" i="14"/>
  <c r="I139" i="14"/>
  <c r="K139" i="14"/>
  <c r="M139" i="14"/>
  <c r="I140" i="14"/>
  <c r="K140" i="14"/>
  <c r="M140" i="14"/>
  <c r="I141" i="14"/>
  <c r="K141" i="14"/>
  <c r="M141" i="14"/>
  <c r="I142" i="14"/>
  <c r="K142" i="14"/>
  <c r="M142" i="14"/>
  <c r="I143" i="14"/>
  <c r="K143" i="14"/>
  <c r="M143" i="14"/>
  <c r="I144" i="14"/>
  <c r="K144" i="14"/>
  <c r="M144" i="14"/>
  <c r="I145" i="14"/>
  <c r="K145" i="14"/>
  <c r="M145" i="14"/>
  <c r="I146" i="14"/>
  <c r="K146" i="14"/>
  <c r="M146" i="14"/>
  <c r="I147" i="14"/>
  <c r="K147" i="14"/>
  <c r="M147" i="14"/>
  <c r="I148" i="14"/>
  <c r="K148" i="14"/>
  <c r="M148" i="14"/>
  <c r="I149" i="14"/>
  <c r="K149" i="14"/>
  <c r="M149" i="14"/>
  <c r="I150" i="14"/>
  <c r="K150" i="14"/>
  <c r="M150" i="14"/>
  <c r="I151" i="14"/>
  <c r="K151" i="14"/>
  <c r="M151" i="14"/>
  <c r="I152" i="14"/>
  <c r="K152" i="14"/>
  <c r="M152" i="14"/>
  <c r="I153" i="14"/>
  <c r="K153" i="14"/>
  <c r="M153" i="14"/>
  <c r="I154" i="14"/>
  <c r="K154" i="14"/>
  <c r="M154" i="14"/>
  <c r="I155" i="14"/>
  <c r="K155" i="14"/>
  <c r="M155" i="14"/>
  <c r="I156" i="14"/>
  <c r="K156" i="14"/>
  <c r="M156" i="14"/>
  <c r="I157" i="14"/>
  <c r="K157" i="14"/>
  <c r="M157" i="14"/>
  <c r="I158" i="14"/>
  <c r="K158" i="14"/>
  <c r="M158" i="14"/>
  <c r="I159" i="14"/>
  <c r="K159" i="14"/>
  <c r="M159" i="14"/>
  <c r="I160" i="14"/>
  <c r="K160" i="14"/>
  <c r="M160" i="14"/>
  <c r="I161" i="14"/>
  <c r="K161" i="14"/>
  <c r="M161" i="14"/>
  <c r="I162" i="14"/>
  <c r="K162" i="14"/>
  <c r="M162" i="14"/>
  <c r="I163" i="14"/>
  <c r="K163" i="14"/>
  <c r="M163" i="14"/>
  <c r="I164" i="14"/>
  <c r="K164" i="14"/>
  <c r="M164" i="14"/>
  <c r="I165" i="14"/>
  <c r="K165" i="14"/>
  <c r="M165" i="14"/>
  <c r="I166" i="14"/>
  <c r="K166" i="14"/>
  <c r="M166" i="14"/>
  <c r="I167" i="14"/>
  <c r="K167" i="14"/>
  <c r="M167" i="14"/>
  <c r="I168" i="14"/>
  <c r="K168" i="14"/>
  <c r="M168" i="14"/>
  <c r="I169" i="14"/>
  <c r="K169" i="14"/>
  <c r="M169" i="14"/>
  <c r="I170" i="14"/>
  <c r="K170" i="14"/>
  <c r="M170" i="14"/>
  <c r="I171" i="14"/>
  <c r="K171" i="14"/>
  <c r="M171" i="14"/>
  <c r="I172" i="14"/>
  <c r="K172" i="14"/>
  <c r="M172" i="14"/>
  <c r="I173" i="14"/>
  <c r="K173" i="14"/>
  <c r="M173" i="14"/>
  <c r="I174" i="14"/>
  <c r="K174" i="14"/>
  <c r="M174" i="14"/>
  <c r="I175" i="14"/>
  <c r="K175" i="14"/>
  <c r="M175" i="14"/>
  <c r="I176" i="14"/>
  <c r="K176" i="14"/>
  <c r="M176" i="14"/>
  <c r="I177" i="14"/>
  <c r="K177" i="14"/>
  <c r="M177" i="14"/>
  <c r="I178" i="14"/>
  <c r="K178" i="14"/>
  <c r="M178" i="14"/>
  <c r="I179" i="14"/>
  <c r="K179" i="14"/>
  <c r="M179" i="14"/>
  <c r="I180" i="14"/>
  <c r="K180" i="14"/>
  <c r="M180" i="14"/>
  <c r="I181" i="14"/>
  <c r="K181" i="14"/>
  <c r="M181" i="14"/>
  <c r="I182" i="14"/>
  <c r="K182" i="14"/>
  <c r="M182" i="14"/>
  <c r="I183" i="14"/>
  <c r="K183" i="14"/>
  <c r="M183" i="14"/>
  <c r="I184" i="14"/>
  <c r="K184" i="14"/>
  <c r="M184" i="14"/>
  <c r="I185" i="14"/>
  <c r="K185" i="14"/>
  <c r="M185" i="14"/>
  <c r="I186" i="14"/>
  <c r="K186" i="14"/>
  <c r="M186" i="14"/>
  <c r="I187" i="14"/>
  <c r="K187" i="14"/>
  <c r="M187" i="14"/>
  <c r="I188" i="14"/>
  <c r="K188" i="14"/>
  <c r="M188" i="14"/>
  <c r="I189" i="14"/>
  <c r="K189" i="14"/>
  <c r="M189" i="14"/>
  <c r="I190" i="14"/>
  <c r="K190" i="14"/>
  <c r="M190" i="14"/>
  <c r="I191" i="14"/>
  <c r="K191" i="14"/>
  <c r="M191" i="14"/>
  <c r="I192" i="14"/>
  <c r="K192" i="14"/>
  <c r="M192" i="14"/>
  <c r="I193" i="14"/>
  <c r="K193" i="14"/>
  <c r="M193" i="14"/>
  <c r="I194" i="14"/>
  <c r="K194" i="14"/>
  <c r="M194" i="14"/>
  <c r="I195" i="14"/>
  <c r="K195" i="14"/>
  <c r="M195" i="14"/>
  <c r="I196" i="14"/>
  <c r="K196" i="14"/>
  <c r="M196" i="14"/>
  <c r="I197" i="14"/>
  <c r="K197" i="14"/>
  <c r="M197" i="14"/>
  <c r="I198" i="14"/>
  <c r="K198" i="14"/>
  <c r="M198" i="14"/>
  <c r="I199" i="14"/>
  <c r="K199" i="14"/>
  <c r="M199" i="14"/>
  <c r="I200" i="14"/>
  <c r="K200" i="14"/>
  <c r="M200" i="14"/>
  <c r="I201" i="14"/>
  <c r="K201" i="14"/>
  <c r="M201" i="14"/>
  <c r="I202" i="14"/>
  <c r="K202" i="14"/>
  <c r="M202" i="14"/>
  <c r="I203" i="14"/>
  <c r="K203" i="14"/>
  <c r="M203" i="14"/>
  <c r="I204" i="14"/>
  <c r="K204" i="14"/>
  <c r="M204" i="14"/>
  <c r="I205" i="14"/>
  <c r="K205" i="14"/>
  <c r="M205" i="14"/>
  <c r="I206" i="14"/>
  <c r="K206" i="14"/>
  <c r="M206" i="14"/>
  <c r="I207" i="14"/>
  <c r="K207" i="14"/>
  <c r="M207" i="14"/>
  <c r="I208" i="14"/>
  <c r="K208" i="14"/>
  <c r="M208" i="14"/>
  <c r="I209" i="14"/>
  <c r="K209" i="14"/>
  <c r="M209" i="14"/>
  <c r="I210" i="14"/>
  <c r="K210" i="14"/>
  <c r="M210" i="14"/>
  <c r="I211" i="14"/>
  <c r="K211" i="14"/>
  <c r="M211" i="14"/>
  <c r="I212" i="14"/>
  <c r="K212" i="14"/>
  <c r="M212" i="14"/>
  <c r="I213" i="14"/>
  <c r="K213" i="14"/>
  <c r="M213" i="14"/>
  <c r="I214" i="14"/>
  <c r="K214" i="14"/>
  <c r="M214" i="14"/>
  <c r="I215" i="14"/>
  <c r="K215" i="14"/>
  <c r="M215" i="14"/>
  <c r="I216" i="14"/>
  <c r="K216" i="14"/>
  <c r="M216" i="14"/>
  <c r="I217" i="14"/>
  <c r="K217" i="14"/>
  <c r="M217" i="14"/>
  <c r="I218" i="14"/>
  <c r="K218" i="14"/>
  <c r="M218" i="14"/>
  <c r="I219" i="14"/>
  <c r="K219" i="14"/>
  <c r="M219" i="14"/>
  <c r="I220" i="14"/>
  <c r="K220" i="14"/>
  <c r="M220" i="14"/>
  <c r="I221" i="14"/>
  <c r="K221" i="14"/>
  <c r="M221" i="14"/>
  <c r="I222" i="14"/>
  <c r="K222" i="14"/>
  <c r="M222" i="14"/>
  <c r="I223" i="14"/>
  <c r="K223" i="14"/>
  <c r="M223" i="14"/>
  <c r="I224" i="14"/>
  <c r="K224" i="14"/>
  <c r="M224" i="14"/>
  <c r="I225" i="14"/>
  <c r="K225" i="14"/>
  <c r="M225" i="14"/>
  <c r="I226" i="14"/>
  <c r="K226" i="14"/>
  <c r="M226" i="14"/>
  <c r="I227" i="14"/>
  <c r="K227" i="14"/>
  <c r="M227" i="14"/>
  <c r="I228" i="14"/>
  <c r="K228" i="14"/>
  <c r="M228" i="14"/>
  <c r="I229" i="14"/>
  <c r="K229" i="14"/>
  <c r="M229" i="14"/>
  <c r="I230" i="14"/>
  <c r="K230" i="14"/>
  <c r="M230" i="14"/>
  <c r="I231" i="14"/>
  <c r="K231" i="14"/>
  <c r="M231" i="14"/>
  <c r="I232" i="14"/>
  <c r="K232" i="14"/>
  <c r="M232" i="14"/>
  <c r="I233" i="14"/>
  <c r="K233" i="14"/>
  <c r="M233" i="14"/>
  <c r="I234" i="14"/>
  <c r="K234" i="14"/>
  <c r="M234" i="14"/>
  <c r="I235" i="14"/>
  <c r="K235" i="14"/>
  <c r="M235" i="14"/>
  <c r="I236" i="14"/>
  <c r="K236" i="14"/>
  <c r="M236" i="14"/>
  <c r="I237" i="14"/>
  <c r="K237" i="14"/>
  <c r="M237" i="14"/>
  <c r="I238" i="14"/>
  <c r="K238" i="14"/>
  <c r="M238" i="14"/>
  <c r="I239" i="14"/>
  <c r="K239" i="14"/>
  <c r="M239" i="14"/>
  <c r="I240" i="14"/>
  <c r="K240" i="14"/>
  <c r="M240" i="14"/>
  <c r="I241" i="14"/>
  <c r="K241" i="14"/>
  <c r="M241" i="14"/>
  <c r="I242" i="14"/>
  <c r="K242" i="14"/>
  <c r="M242" i="14"/>
  <c r="I243" i="14"/>
  <c r="K243" i="14"/>
  <c r="M243" i="14"/>
  <c r="I244" i="14"/>
  <c r="K244" i="14"/>
  <c r="M244" i="14"/>
  <c r="I245" i="14"/>
  <c r="K245" i="14"/>
  <c r="M245" i="14"/>
  <c r="I246" i="14"/>
  <c r="K246" i="14"/>
  <c r="M246" i="14"/>
  <c r="I247" i="14"/>
  <c r="K247" i="14"/>
  <c r="M247" i="14"/>
  <c r="I248" i="14"/>
  <c r="K248" i="14"/>
  <c r="M248" i="14"/>
  <c r="I249" i="14"/>
  <c r="K249" i="14"/>
  <c r="M249" i="14"/>
  <c r="I250" i="14"/>
  <c r="K250" i="14"/>
  <c r="M250" i="14"/>
  <c r="I251" i="14"/>
  <c r="K251" i="14"/>
  <c r="M251" i="14"/>
  <c r="I252" i="14"/>
  <c r="K252" i="14"/>
  <c r="M252" i="14"/>
  <c r="I253" i="14"/>
  <c r="K253" i="14"/>
  <c r="M253" i="14"/>
  <c r="I254" i="14"/>
  <c r="K254" i="14"/>
  <c r="M254" i="14"/>
  <c r="I255" i="14"/>
  <c r="K255" i="14"/>
  <c r="M255" i="14"/>
  <c r="I256" i="14"/>
  <c r="K256" i="14"/>
  <c r="M256" i="14"/>
  <c r="I257" i="14"/>
  <c r="K257" i="14"/>
  <c r="M257" i="14"/>
  <c r="I258" i="14"/>
  <c r="K258" i="14"/>
  <c r="M258" i="14"/>
  <c r="I259" i="14"/>
  <c r="K259" i="14"/>
  <c r="M259" i="14"/>
  <c r="I260" i="14"/>
  <c r="K260" i="14"/>
  <c r="M260" i="14"/>
  <c r="I261" i="14"/>
  <c r="K261" i="14"/>
  <c r="M261" i="14"/>
  <c r="I262" i="14"/>
  <c r="K262" i="14"/>
  <c r="M262" i="14"/>
  <c r="I263" i="14"/>
  <c r="K263" i="14"/>
  <c r="M263" i="14"/>
  <c r="I264" i="14"/>
  <c r="K264" i="14"/>
  <c r="M264" i="14"/>
  <c r="I265" i="14"/>
  <c r="K265" i="14"/>
  <c r="M265" i="14"/>
  <c r="I266" i="14"/>
  <c r="K266" i="14"/>
  <c r="M266" i="14"/>
  <c r="I267" i="14"/>
  <c r="K267" i="14"/>
  <c r="M267" i="14"/>
  <c r="I268" i="14"/>
  <c r="K268" i="14"/>
  <c r="M268" i="14"/>
  <c r="I269" i="14"/>
  <c r="K269" i="14"/>
  <c r="M269" i="14"/>
  <c r="I270" i="14"/>
  <c r="K270" i="14"/>
  <c r="M270" i="14"/>
  <c r="I271" i="14"/>
  <c r="K271" i="14"/>
  <c r="M271" i="14"/>
  <c r="I272" i="14"/>
  <c r="K272" i="14"/>
  <c r="M272" i="14"/>
  <c r="I273" i="14"/>
  <c r="K273" i="14"/>
  <c r="M273" i="14"/>
  <c r="I274" i="14"/>
  <c r="K274" i="14"/>
  <c r="M274" i="14"/>
  <c r="I275" i="14"/>
  <c r="K275" i="14"/>
  <c r="M275" i="14"/>
  <c r="I276" i="14"/>
  <c r="K276" i="14"/>
  <c r="M276" i="14"/>
  <c r="I277" i="14"/>
  <c r="K277" i="14"/>
  <c r="M277" i="14"/>
  <c r="I278" i="14"/>
  <c r="K278" i="14"/>
  <c r="M278" i="14"/>
  <c r="I279" i="14"/>
  <c r="K279" i="14"/>
  <c r="M279" i="14"/>
  <c r="I280" i="14"/>
  <c r="K280" i="14"/>
  <c r="M280" i="14"/>
  <c r="I281" i="14"/>
  <c r="K281" i="14"/>
  <c r="M281" i="14"/>
  <c r="I282" i="14"/>
  <c r="K282" i="14"/>
  <c r="M282" i="14"/>
  <c r="I283" i="14"/>
  <c r="K283" i="14"/>
  <c r="M283" i="14"/>
  <c r="I284" i="14"/>
  <c r="K284" i="14"/>
  <c r="M284" i="14"/>
  <c r="I285" i="14"/>
  <c r="K285" i="14"/>
  <c r="M285" i="14"/>
  <c r="I286" i="14"/>
  <c r="K286" i="14"/>
  <c r="M286" i="14"/>
  <c r="I287" i="14"/>
  <c r="K287" i="14"/>
  <c r="M287" i="14"/>
  <c r="I288" i="14"/>
  <c r="K288" i="14"/>
  <c r="M288" i="14"/>
  <c r="I289" i="14"/>
  <c r="K289" i="14"/>
  <c r="M289" i="14"/>
  <c r="I290" i="14"/>
  <c r="K290" i="14"/>
  <c r="M290" i="14"/>
  <c r="I291" i="14"/>
  <c r="K291" i="14"/>
  <c r="M291" i="14"/>
  <c r="I292" i="14"/>
  <c r="K292" i="14"/>
  <c r="M292" i="14"/>
  <c r="I293" i="14"/>
  <c r="K293" i="14"/>
  <c r="M293" i="14"/>
  <c r="I294" i="14"/>
  <c r="K294" i="14"/>
  <c r="M294" i="14"/>
  <c r="I295" i="14"/>
  <c r="K295" i="14"/>
  <c r="M295" i="14"/>
  <c r="I296" i="14"/>
  <c r="K296" i="14"/>
  <c r="M296" i="14"/>
  <c r="I297" i="14"/>
  <c r="K297" i="14"/>
  <c r="M297" i="14"/>
  <c r="I298" i="14"/>
  <c r="K298" i="14"/>
  <c r="M298" i="14"/>
  <c r="I299" i="14"/>
  <c r="K299" i="14"/>
  <c r="M299" i="14"/>
  <c r="I300" i="14"/>
  <c r="K300" i="14"/>
  <c r="M300" i="14"/>
  <c r="I301" i="14"/>
  <c r="K301" i="14"/>
  <c r="M301" i="14"/>
  <c r="I302" i="14"/>
  <c r="K302" i="14"/>
  <c r="M302" i="14"/>
  <c r="I303" i="14"/>
  <c r="K303" i="14"/>
  <c r="M303" i="14"/>
  <c r="I304" i="14"/>
  <c r="K304" i="14"/>
  <c r="M304" i="14"/>
  <c r="I305" i="14"/>
  <c r="K305" i="14"/>
  <c r="M305" i="14"/>
  <c r="I306" i="14"/>
  <c r="K306" i="14"/>
  <c r="M306" i="14"/>
  <c r="I307" i="14"/>
  <c r="K307" i="14"/>
  <c r="M307" i="14"/>
  <c r="I308" i="14"/>
  <c r="K308" i="14"/>
  <c r="M308" i="14"/>
  <c r="I309" i="14"/>
  <c r="K309" i="14"/>
  <c r="M309" i="14"/>
  <c r="I310" i="14"/>
  <c r="K310" i="14"/>
  <c r="M310" i="14"/>
  <c r="I311" i="14"/>
  <c r="K311" i="14"/>
  <c r="M311" i="14"/>
  <c r="I312" i="14"/>
  <c r="K312" i="14"/>
  <c r="M312" i="14"/>
  <c r="I313" i="14"/>
  <c r="K313" i="14"/>
  <c r="M313" i="14"/>
  <c r="I314" i="14"/>
  <c r="K314" i="14"/>
  <c r="M314" i="14"/>
  <c r="I315" i="14"/>
  <c r="K315" i="14"/>
  <c r="M315" i="14"/>
  <c r="I316" i="14"/>
  <c r="K316" i="14"/>
  <c r="M316" i="14"/>
  <c r="I317" i="14"/>
  <c r="K317" i="14"/>
  <c r="M317" i="14"/>
  <c r="I318" i="14"/>
  <c r="K318" i="14"/>
  <c r="M318" i="14"/>
  <c r="I319" i="14"/>
  <c r="K319" i="14"/>
  <c r="M319" i="14"/>
  <c r="I320" i="14"/>
  <c r="K320" i="14"/>
  <c r="M320" i="14"/>
  <c r="I321" i="14"/>
  <c r="K321" i="14"/>
  <c r="M321" i="14"/>
  <c r="I322" i="14"/>
  <c r="K322" i="14"/>
  <c r="M322" i="14"/>
  <c r="I323" i="14"/>
  <c r="K323" i="14"/>
  <c r="M323" i="14"/>
  <c r="I324" i="14"/>
  <c r="K324" i="14"/>
  <c r="M324" i="14"/>
  <c r="I325" i="14"/>
  <c r="K325" i="14"/>
  <c r="M325" i="14"/>
  <c r="I326" i="14"/>
  <c r="K326" i="14"/>
  <c r="M326" i="14"/>
  <c r="I327" i="14"/>
  <c r="K327" i="14"/>
  <c r="M327" i="14"/>
  <c r="I328" i="14"/>
  <c r="K328" i="14"/>
  <c r="M328" i="14"/>
  <c r="I329" i="14"/>
  <c r="K329" i="14"/>
  <c r="M329" i="14"/>
  <c r="I330" i="14"/>
  <c r="K330" i="14"/>
  <c r="M330" i="14"/>
  <c r="I331" i="14"/>
  <c r="K331" i="14"/>
  <c r="M331" i="14"/>
  <c r="I332" i="14"/>
  <c r="K332" i="14"/>
  <c r="M332" i="14"/>
  <c r="I333" i="14"/>
  <c r="K333" i="14"/>
  <c r="M333" i="14"/>
  <c r="I334" i="14"/>
  <c r="K334" i="14"/>
  <c r="M334" i="14"/>
  <c r="I335" i="14"/>
  <c r="K335" i="14"/>
  <c r="M335" i="14"/>
  <c r="I336" i="14"/>
  <c r="K336" i="14"/>
  <c r="M336" i="14"/>
  <c r="I337" i="14"/>
  <c r="K337" i="14"/>
  <c r="M337" i="14"/>
  <c r="I338" i="14"/>
  <c r="K338" i="14"/>
  <c r="M338" i="14"/>
  <c r="I339" i="14"/>
  <c r="K339" i="14"/>
  <c r="M339" i="14"/>
  <c r="I340" i="14"/>
  <c r="K340" i="14"/>
  <c r="M340" i="14"/>
  <c r="I341" i="14"/>
  <c r="K341" i="14"/>
  <c r="M341" i="14"/>
  <c r="I342" i="14"/>
  <c r="K342" i="14"/>
  <c r="M342" i="14"/>
  <c r="I343" i="14"/>
  <c r="K343" i="14"/>
  <c r="M343" i="14"/>
  <c r="I344" i="14"/>
  <c r="K344" i="14"/>
  <c r="M344" i="14"/>
  <c r="I345" i="14"/>
  <c r="K345" i="14"/>
  <c r="M345" i="14"/>
  <c r="I346" i="14"/>
  <c r="K346" i="14"/>
  <c r="M346" i="14"/>
  <c r="I347" i="14"/>
  <c r="K347" i="14"/>
  <c r="M347" i="14"/>
  <c r="I348" i="14"/>
  <c r="K348" i="14"/>
  <c r="M348" i="14"/>
  <c r="I349" i="14"/>
  <c r="K349" i="14"/>
  <c r="M349" i="14"/>
  <c r="I350" i="14"/>
  <c r="K350" i="14"/>
  <c r="M350" i="14"/>
  <c r="I351" i="14"/>
  <c r="K351" i="14"/>
  <c r="M351" i="14"/>
  <c r="I352" i="14"/>
  <c r="K352" i="14"/>
  <c r="M352" i="14"/>
  <c r="I353" i="14"/>
  <c r="K353" i="14"/>
  <c r="M353" i="14"/>
  <c r="I354" i="14"/>
  <c r="K354" i="14"/>
  <c r="M354" i="14"/>
  <c r="I355" i="14"/>
  <c r="K355" i="14"/>
  <c r="M355" i="14"/>
  <c r="I356" i="14"/>
  <c r="K356" i="14"/>
  <c r="M356" i="14"/>
  <c r="I357" i="14"/>
  <c r="K357" i="14"/>
  <c r="M357" i="14"/>
  <c r="I358" i="14"/>
  <c r="K358" i="14"/>
  <c r="M358" i="14"/>
  <c r="I359" i="14"/>
  <c r="K359" i="14"/>
  <c r="M359" i="14"/>
  <c r="I360" i="14"/>
  <c r="K360" i="14"/>
  <c r="M360" i="14"/>
  <c r="I361" i="14"/>
  <c r="K361" i="14"/>
  <c r="M361" i="14"/>
  <c r="I362" i="14"/>
  <c r="K362" i="14"/>
  <c r="M362" i="14"/>
  <c r="I363" i="14"/>
  <c r="K363" i="14"/>
  <c r="M363" i="14"/>
  <c r="I364" i="14"/>
  <c r="K364" i="14"/>
  <c r="M364" i="14"/>
  <c r="I365" i="14"/>
  <c r="K365" i="14"/>
  <c r="M365" i="14"/>
  <c r="I366" i="14"/>
  <c r="K366" i="14"/>
  <c r="M366" i="14"/>
  <c r="I367" i="14"/>
  <c r="K367" i="14"/>
  <c r="M367" i="14"/>
  <c r="I368" i="14"/>
  <c r="K368" i="14"/>
  <c r="M368" i="14"/>
  <c r="I369" i="14"/>
  <c r="K369" i="14"/>
  <c r="M369" i="14"/>
  <c r="I370" i="14"/>
  <c r="K370" i="14"/>
  <c r="M370" i="14"/>
  <c r="I371" i="14"/>
  <c r="K371" i="14"/>
  <c r="M371" i="14"/>
  <c r="I372" i="14"/>
  <c r="K372" i="14"/>
  <c r="M372" i="14"/>
  <c r="I373" i="14"/>
  <c r="K373" i="14"/>
  <c r="M373" i="14"/>
  <c r="I374" i="14"/>
  <c r="K374" i="14"/>
  <c r="M374" i="14"/>
  <c r="I375" i="14"/>
  <c r="K375" i="14"/>
  <c r="M375" i="14"/>
  <c r="I376" i="14"/>
  <c r="K376" i="14"/>
  <c r="M376" i="14"/>
  <c r="I377" i="14"/>
  <c r="K377" i="14"/>
  <c r="M377" i="14"/>
  <c r="I378" i="14"/>
  <c r="K378" i="14"/>
  <c r="M378" i="14"/>
  <c r="I379" i="14"/>
  <c r="K379" i="14"/>
  <c r="M379" i="14"/>
  <c r="I380" i="14"/>
  <c r="K380" i="14"/>
  <c r="M380" i="14"/>
  <c r="I381" i="14"/>
  <c r="K381" i="14"/>
  <c r="M381" i="14"/>
  <c r="I382" i="14"/>
  <c r="K382" i="14"/>
  <c r="M382" i="14"/>
  <c r="I383" i="14"/>
  <c r="K383" i="14"/>
  <c r="M383" i="14"/>
  <c r="I384" i="14"/>
  <c r="K384" i="14"/>
  <c r="M384" i="14"/>
  <c r="I385" i="14"/>
  <c r="K385" i="14"/>
  <c r="M385" i="14"/>
  <c r="I386" i="14"/>
  <c r="K386" i="14"/>
  <c r="M386" i="14"/>
  <c r="I387" i="14"/>
  <c r="K387" i="14"/>
  <c r="M387" i="14"/>
  <c r="I388" i="14"/>
  <c r="K388" i="14"/>
  <c r="M388" i="14"/>
  <c r="I389" i="14"/>
  <c r="K389" i="14"/>
  <c r="M389" i="14"/>
  <c r="I390" i="14"/>
  <c r="K390" i="14"/>
  <c r="M390" i="14"/>
  <c r="I391" i="14"/>
  <c r="K391" i="14"/>
  <c r="M391" i="14"/>
  <c r="I392" i="14"/>
  <c r="K392" i="14"/>
  <c r="M392" i="14"/>
  <c r="I393" i="14"/>
  <c r="K393" i="14"/>
  <c r="M393" i="14"/>
  <c r="I394" i="14"/>
  <c r="K394" i="14"/>
  <c r="M394" i="14"/>
  <c r="I395" i="14"/>
  <c r="K395" i="14"/>
  <c r="M395" i="14"/>
  <c r="I396" i="14"/>
  <c r="K396" i="14"/>
  <c r="M396" i="14"/>
  <c r="I397" i="14"/>
  <c r="K397" i="14"/>
  <c r="M397" i="14"/>
  <c r="I398" i="14"/>
  <c r="K398" i="14"/>
  <c r="M398" i="14"/>
  <c r="I399" i="14"/>
  <c r="K399" i="14"/>
  <c r="M399" i="14"/>
  <c r="I400" i="14"/>
  <c r="K400" i="14"/>
  <c r="M400" i="14"/>
  <c r="I401" i="14"/>
  <c r="K401" i="14"/>
  <c r="M401" i="14"/>
  <c r="I402" i="14"/>
  <c r="K402" i="14"/>
  <c r="M402" i="14"/>
  <c r="I403" i="14"/>
  <c r="K403" i="14"/>
  <c r="M403" i="14"/>
  <c r="I404" i="14"/>
  <c r="K404" i="14"/>
  <c r="M404" i="14"/>
  <c r="I405" i="14"/>
  <c r="K405" i="14"/>
  <c r="M405" i="14"/>
  <c r="I406" i="14"/>
  <c r="K406" i="14"/>
  <c r="M406" i="14"/>
  <c r="I407" i="14"/>
  <c r="K407" i="14"/>
  <c r="M407" i="14"/>
  <c r="I408" i="14"/>
  <c r="K408" i="14"/>
  <c r="M408" i="14"/>
  <c r="I409" i="14"/>
  <c r="K409" i="14"/>
  <c r="M409" i="14"/>
  <c r="I410" i="14"/>
  <c r="K410" i="14"/>
  <c r="M410" i="14"/>
  <c r="I411" i="14"/>
  <c r="K411" i="14"/>
  <c r="M411" i="14"/>
  <c r="I412" i="14"/>
  <c r="K412" i="14"/>
  <c r="M412" i="14"/>
  <c r="I413" i="14"/>
  <c r="K413" i="14"/>
  <c r="M413" i="14"/>
  <c r="I414" i="14"/>
  <c r="K414" i="14"/>
  <c r="M414" i="14"/>
  <c r="I415" i="14"/>
  <c r="K415" i="14"/>
  <c r="M415" i="14"/>
  <c r="I416" i="14"/>
  <c r="K416" i="14"/>
  <c r="M416" i="14"/>
  <c r="I417" i="14"/>
  <c r="K417" i="14"/>
  <c r="M417" i="14"/>
  <c r="I418" i="14"/>
  <c r="K418" i="14"/>
  <c r="M418" i="14"/>
  <c r="I419" i="14"/>
  <c r="K419" i="14"/>
  <c r="M419" i="14"/>
  <c r="I420" i="14"/>
  <c r="K420" i="14"/>
  <c r="M420" i="14"/>
  <c r="I421" i="14"/>
  <c r="K421" i="14"/>
  <c r="M421" i="14"/>
  <c r="I422" i="14"/>
  <c r="K422" i="14"/>
  <c r="M422" i="14"/>
  <c r="I423" i="14"/>
  <c r="K423" i="14"/>
  <c r="M423" i="14"/>
  <c r="I424" i="14"/>
  <c r="K424" i="14"/>
  <c r="M424" i="14"/>
  <c r="I425" i="14"/>
  <c r="K425" i="14"/>
  <c r="M425" i="14"/>
  <c r="I426" i="14"/>
  <c r="K426" i="14"/>
  <c r="M426" i="14"/>
  <c r="I427" i="14"/>
  <c r="K427" i="14"/>
  <c r="M427" i="14"/>
  <c r="I428" i="14"/>
  <c r="K428" i="14"/>
  <c r="M428" i="14"/>
  <c r="I429" i="14"/>
  <c r="K429" i="14"/>
  <c r="M429" i="14"/>
  <c r="I430" i="14"/>
  <c r="K430" i="14"/>
  <c r="M430" i="14"/>
  <c r="I431" i="14"/>
  <c r="K431" i="14"/>
  <c r="M431" i="14"/>
  <c r="I432" i="14"/>
  <c r="K432" i="14"/>
  <c r="M432" i="14"/>
  <c r="I433" i="14"/>
  <c r="K433" i="14"/>
  <c r="M433" i="14"/>
  <c r="I434" i="14"/>
  <c r="K434" i="14"/>
  <c r="M434" i="14"/>
  <c r="I435" i="14"/>
  <c r="K435" i="14"/>
  <c r="M435" i="14"/>
  <c r="I436" i="14"/>
  <c r="K436" i="14"/>
  <c r="M436" i="14"/>
  <c r="I437" i="14"/>
  <c r="K437" i="14"/>
  <c r="M437" i="14"/>
  <c r="I438" i="14"/>
  <c r="K438" i="14"/>
  <c r="M438" i="14"/>
  <c r="I439" i="14"/>
  <c r="K439" i="14"/>
  <c r="M439" i="14"/>
  <c r="I440" i="14"/>
  <c r="K440" i="14"/>
  <c r="M440" i="14"/>
  <c r="I441" i="14"/>
  <c r="K441" i="14"/>
  <c r="M441" i="14"/>
  <c r="I442" i="14"/>
  <c r="K442" i="14"/>
  <c r="M442" i="14"/>
  <c r="I443" i="14"/>
  <c r="K443" i="14"/>
  <c r="M443" i="14"/>
  <c r="I444" i="14"/>
  <c r="K444" i="14"/>
  <c r="M444" i="14"/>
  <c r="I445" i="14"/>
  <c r="K445" i="14"/>
  <c r="M445" i="14"/>
  <c r="I446" i="14"/>
  <c r="K446" i="14"/>
  <c r="M446" i="14"/>
  <c r="I447" i="14"/>
  <c r="K447" i="14"/>
  <c r="M447" i="14"/>
  <c r="I448" i="14"/>
  <c r="K448" i="14"/>
  <c r="M448" i="14"/>
  <c r="I449" i="14"/>
  <c r="K449" i="14"/>
  <c r="M449" i="14"/>
  <c r="I450" i="14"/>
  <c r="K450" i="14"/>
  <c r="M450" i="14"/>
  <c r="I451" i="14"/>
  <c r="K451" i="14"/>
  <c r="M451" i="14"/>
  <c r="I452" i="14"/>
  <c r="K452" i="14"/>
  <c r="M452" i="14"/>
  <c r="I453" i="14"/>
  <c r="K453" i="14"/>
  <c r="M453" i="14"/>
  <c r="I454" i="14"/>
  <c r="K454" i="14"/>
  <c r="M454" i="14"/>
  <c r="I455" i="14"/>
  <c r="K455" i="14"/>
  <c r="M455" i="14"/>
  <c r="I456" i="14"/>
  <c r="K456" i="14"/>
  <c r="M456" i="14"/>
  <c r="I457" i="14"/>
  <c r="K457" i="14"/>
  <c r="M457" i="14"/>
  <c r="I458" i="14"/>
  <c r="K458" i="14"/>
  <c r="M458" i="14"/>
  <c r="I459" i="14"/>
  <c r="K459" i="14"/>
  <c r="M459" i="14"/>
  <c r="I460" i="14"/>
  <c r="K460" i="14"/>
  <c r="M460" i="14"/>
  <c r="I461" i="14"/>
  <c r="K461" i="14"/>
  <c r="M461" i="14"/>
  <c r="I462" i="14"/>
  <c r="K462" i="14"/>
  <c r="M462" i="14"/>
  <c r="I463" i="14"/>
  <c r="K463" i="14"/>
  <c r="M463" i="14"/>
  <c r="I464" i="14"/>
  <c r="K464" i="14"/>
  <c r="M464" i="14"/>
  <c r="I465" i="14"/>
  <c r="K465" i="14"/>
  <c r="M465" i="14"/>
  <c r="I466" i="14"/>
  <c r="K466" i="14"/>
  <c r="M466" i="14"/>
  <c r="I467" i="14"/>
  <c r="K467" i="14"/>
  <c r="M467" i="14"/>
  <c r="I468" i="14"/>
  <c r="K468" i="14"/>
  <c r="M468" i="14"/>
  <c r="I469" i="14"/>
  <c r="K469" i="14"/>
  <c r="M469" i="14"/>
  <c r="I470" i="14"/>
  <c r="K470" i="14"/>
  <c r="M470" i="14"/>
  <c r="I471" i="14"/>
  <c r="K471" i="14"/>
  <c r="M471" i="14"/>
  <c r="I472" i="14"/>
  <c r="K472" i="14"/>
  <c r="M472" i="14"/>
  <c r="I473" i="14"/>
  <c r="K473" i="14"/>
  <c r="M473" i="14"/>
  <c r="I474" i="14"/>
  <c r="K474" i="14"/>
  <c r="M474" i="14"/>
  <c r="I475" i="14"/>
  <c r="K475" i="14"/>
  <c r="M475" i="14"/>
  <c r="I476" i="14"/>
  <c r="K476" i="14"/>
  <c r="M476" i="14"/>
  <c r="I477" i="14"/>
  <c r="K477" i="14"/>
  <c r="M477" i="14"/>
  <c r="I478" i="14"/>
  <c r="K478" i="14"/>
  <c r="M478" i="14"/>
  <c r="I479" i="14"/>
  <c r="K479" i="14"/>
  <c r="M479" i="14"/>
  <c r="I480" i="14"/>
  <c r="K480" i="14"/>
  <c r="M480" i="14"/>
  <c r="I481" i="14"/>
  <c r="K481" i="14"/>
  <c r="M481" i="14"/>
  <c r="I482" i="14"/>
  <c r="K482" i="14"/>
  <c r="M482" i="14"/>
  <c r="I483" i="14"/>
  <c r="K483" i="14"/>
  <c r="M483" i="14"/>
  <c r="I484" i="14"/>
  <c r="K484" i="14"/>
  <c r="M484" i="14"/>
  <c r="I485" i="14"/>
  <c r="K485" i="14"/>
  <c r="M485" i="14"/>
  <c r="I486" i="14"/>
  <c r="K486" i="14"/>
  <c r="M486" i="14"/>
  <c r="I487" i="14"/>
  <c r="K487" i="14"/>
  <c r="M487" i="14"/>
  <c r="I488" i="14"/>
  <c r="K488" i="14"/>
  <c r="M488" i="14"/>
  <c r="I489" i="14"/>
  <c r="K489" i="14"/>
  <c r="M489" i="14"/>
  <c r="I490" i="14"/>
  <c r="K490" i="14"/>
  <c r="M490" i="14"/>
  <c r="I491" i="14"/>
  <c r="K491" i="14"/>
  <c r="M491" i="14"/>
  <c r="I492" i="14"/>
  <c r="K492" i="14"/>
  <c r="M492" i="14"/>
  <c r="I493" i="14"/>
  <c r="K493" i="14"/>
  <c r="M493" i="14"/>
  <c r="I494" i="14"/>
  <c r="K494" i="14"/>
  <c r="M494" i="14"/>
  <c r="I495" i="14"/>
  <c r="K495" i="14"/>
  <c r="M495" i="14"/>
  <c r="I496" i="14"/>
  <c r="K496" i="14"/>
  <c r="M496" i="14"/>
  <c r="I497" i="14"/>
  <c r="K497" i="14"/>
  <c r="M497" i="14"/>
  <c r="I498" i="14"/>
  <c r="K498" i="14"/>
  <c r="M498" i="14"/>
  <c r="I499" i="14"/>
  <c r="K499" i="14"/>
  <c r="M499" i="14"/>
  <c r="I500" i="14"/>
  <c r="K500" i="14"/>
  <c r="M500" i="14"/>
  <c r="I501" i="14"/>
  <c r="K501" i="14"/>
  <c r="M501" i="14"/>
  <c r="I502" i="14"/>
  <c r="K502" i="14"/>
  <c r="M502" i="14"/>
  <c r="I503" i="14"/>
  <c r="K503" i="14"/>
  <c r="M503" i="14"/>
  <c r="I504" i="14"/>
  <c r="K504" i="14"/>
  <c r="M504" i="14"/>
  <c r="I505" i="14"/>
  <c r="K505" i="14"/>
  <c r="M505" i="14"/>
  <c r="I506" i="14"/>
  <c r="K506" i="14"/>
  <c r="M506" i="14"/>
  <c r="I507" i="14"/>
  <c r="K507" i="14"/>
  <c r="M507" i="14"/>
  <c r="I508" i="14"/>
  <c r="K508" i="14"/>
  <c r="M508" i="14"/>
  <c r="I509" i="14"/>
  <c r="K509" i="14"/>
  <c r="M509" i="14"/>
  <c r="I510" i="14"/>
  <c r="K510" i="14"/>
  <c r="M510" i="14"/>
  <c r="I511" i="14"/>
  <c r="K511" i="14"/>
  <c r="M511" i="14"/>
  <c r="I512" i="14"/>
  <c r="K512" i="14"/>
  <c r="M512" i="14"/>
  <c r="I513" i="14"/>
  <c r="K513" i="14"/>
  <c r="M513" i="14"/>
  <c r="I514" i="14"/>
  <c r="K514" i="14"/>
  <c r="M514" i="14"/>
  <c r="I515" i="14"/>
  <c r="K515" i="14"/>
  <c r="M515" i="14"/>
  <c r="I516" i="14"/>
  <c r="K516" i="14"/>
  <c r="M516" i="14"/>
  <c r="I517" i="14"/>
  <c r="K517" i="14"/>
  <c r="M517" i="14"/>
  <c r="I518" i="14"/>
  <c r="K518" i="14"/>
  <c r="M518" i="14"/>
  <c r="I519" i="14"/>
  <c r="K519" i="14"/>
  <c r="M519" i="14"/>
  <c r="I520" i="14"/>
  <c r="K520" i="14"/>
  <c r="M520" i="14"/>
  <c r="I521" i="14"/>
  <c r="K521" i="14"/>
  <c r="M521" i="14"/>
  <c r="I522" i="14"/>
  <c r="K522" i="14"/>
  <c r="M522" i="14"/>
  <c r="I523" i="14"/>
  <c r="K523" i="14"/>
  <c r="M523" i="14"/>
  <c r="I524" i="14"/>
  <c r="K524" i="14"/>
  <c r="M524" i="14"/>
  <c r="I525" i="14"/>
  <c r="K525" i="14"/>
  <c r="M525" i="14"/>
  <c r="I526" i="14"/>
  <c r="K526" i="14"/>
  <c r="M526" i="14"/>
  <c r="I527" i="14"/>
  <c r="K527" i="14"/>
  <c r="M527" i="14"/>
  <c r="I528" i="14"/>
  <c r="K528" i="14"/>
  <c r="M528" i="14"/>
  <c r="I529" i="14"/>
  <c r="K529" i="14"/>
  <c r="M529" i="14"/>
  <c r="I530" i="14"/>
  <c r="K530" i="14"/>
  <c r="M530" i="14"/>
  <c r="I531" i="14"/>
  <c r="K531" i="14"/>
  <c r="M531" i="14"/>
  <c r="I532" i="14"/>
  <c r="K532" i="14"/>
  <c r="M532" i="14"/>
  <c r="I533" i="14"/>
  <c r="K533" i="14"/>
  <c r="M533" i="14"/>
  <c r="I534" i="14"/>
  <c r="K534" i="14"/>
  <c r="M534" i="14"/>
  <c r="I535" i="14"/>
  <c r="K535" i="14"/>
  <c r="M535" i="14"/>
  <c r="I536" i="14"/>
  <c r="K536" i="14"/>
  <c r="M536" i="14"/>
  <c r="I537" i="14"/>
  <c r="K537" i="14"/>
  <c r="M537" i="14"/>
  <c r="I538" i="14"/>
  <c r="K538" i="14"/>
  <c r="M538" i="14"/>
  <c r="I539" i="14"/>
  <c r="K539" i="14"/>
  <c r="M539" i="14"/>
  <c r="I540" i="14"/>
  <c r="K540" i="14"/>
  <c r="M540" i="14"/>
  <c r="I541" i="14"/>
  <c r="K541" i="14"/>
  <c r="M541" i="14"/>
  <c r="I542" i="14"/>
  <c r="K542" i="14"/>
  <c r="M542" i="14"/>
  <c r="I543" i="14"/>
  <c r="K543" i="14"/>
  <c r="M543" i="14"/>
  <c r="I544" i="14"/>
  <c r="K544" i="14"/>
  <c r="M544" i="14"/>
  <c r="I545" i="14"/>
  <c r="K545" i="14"/>
  <c r="M545" i="14"/>
  <c r="I546" i="14"/>
  <c r="K546" i="14"/>
  <c r="M546" i="14"/>
  <c r="I547" i="14"/>
  <c r="K547" i="14"/>
  <c r="M547" i="14"/>
  <c r="I548" i="14"/>
  <c r="K548" i="14"/>
  <c r="M548" i="14"/>
  <c r="I549" i="14"/>
  <c r="K549" i="14"/>
  <c r="M549" i="14"/>
  <c r="I550" i="14"/>
  <c r="K550" i="14"/>
  <c r="M550" i="14"/>
  <c r="I551" i="14"/>
  <c r="K551" i="14"/>
  <c r="M551" i="14"/>
  <c r="I552" i="14"/>
  <c r="K552" i="14"/>
  <c r="M552" i="14"/>
  <c r="I553" i="14"/>
  <c r="K553" i="14"/>
  <c r="M553" i="14"/>
  <c r="I554" i="14"/>
  <c r="K554" i="14"/>
  <c r="M554" i="14"/>
  <c r="I555" i="14"/>
  <c r="K555" i="14"/>
  <c r="M555" i="14"/>
  <c r="I556" i="14"/>
  <c r="K556" i="14"/>
  <c r="M556" i="14"/>
  <c r="I557" i="14"/>
  <c r="K557" i="14"/>
  <c r="M557" i="14"/>
  <c r="I558" i="14"/>
  <c r="K558" i="14"/>
  <c r="M558" i="14"/>
  <c r="I559" i="14"/>
  <c r="K559" i="14"/>
  <c r="M559" i="14"/>
  <c r="I560" i="14"/>
  <c r="K560" i="14"/>
  <c r="M560" i="14"/>
  <c r="I561" i="14"/>
  <c r="K561" i="14"/>
  <c r="M561" i="14"/>
  <c r="I562" i="14"/>
  <c r="K562" i="14"/>
  <c r="M562" i="14"/>
  <c r="I563" i="14"/>
  <c r="K563" i="14"/>
  <c r="M563" i="14"/>
  <c r="I564" i="14"/>
  <c r="K564" i="14"/>
  <c r="M564" i="14"/>
  <c r="I565" i="14"/>
  <c r="K565" i="14"/>
  <c r="M565" i="14"/>
  <c r="I566" i="14"/>
  <c r="K566" i="14"/>
  <c r="M566" i="14"/>
  <c r="I567" i="14"/>
  <c r="K567" i="14"/>
  <c r="M567" i="14"/>
  <c r="I568" i="14"/>
  <c r="K568" i="14"/>
  <c r="M568" i="14"/>
  <c r="I569" i="14"/>
  <c r="K569" i="14"/>
  <c r="M569" i="14"/>
  <c r="I570" i="14"/>
  <c r="K570" i="14"/>
  <c r="M570" i="14"/>
  <c r="I571" i="14"/>
  <c r="K571" i="14"/>
  <c r="M571" i="14"/>
  <c r="I572" i="14"/>
  <c r="K572" i="14"/>
  <c r="M572" i="14"/>
  <c r="I573" i="14"/>
  <c r="K573" i="14"/>
  <c r="M573" i="14"/>
  <c r="I574" i="14"/>
  <c r="K574" i="14"/>
  <c r="M574" i="14"/>
  <c r="I575" i="14"/>
  <c r="K575" i="14"/>
  <c r="M575" i="14"/>
  <c r="I576" i="14"/>
  <c r="K576" i="14"/>
  <c r="M576" i="14"/>
  <c r="I577" i="14"/>
  <c r="K577" i="14"/>
  <c r="M577" i="14"/>
  <c r="I578" i="14"/>
  <c r="K578" i="14"/>
  <c r="M578" i="14"/>
  <c r="I579" i="14"/>
  <c r="K579" i="14"/>
  <c r="M579" i="14"/>
  <c r="I580" i="14"/>
  <c r="K580" i="14"/>
  <c r="M580" i="14"/>
  <c r="I581" i="14"/>
  <c r="K581" i="14"/>
  <c r="M581" i="14"/>
  <c r="I582" i="14"/>
  <c r="K582" i="14"/>
  <c r="M582" i="14"/>
  <c r="I583" i="14"/>
  <c r="K583" i="14"/>
  <c r="M583" i="14"/>
  <c r="I584" i="14"/>
  <c r="K584" i="14"/>
  <c r="M584" i="14"/>
  <c r="I585" i="14"/>
  <c r="K585" i="14"/>
  <c r="M585" i="14"/>
  <c r="I586" i="14"/>
  <c r="K586" i="14"/>
  <c r="M586" i="14"/>
  <c r="I587" i="14"/>
  <c r="K587" i="14"/>
  <c r="M587" i="14"/>
  <c r="I588" i="14"/>
  <c r="K588" i="14"/>
  <c r="M588" i="14"/>
  <c r="I589" i="14"/>
  <c r="K589" i="14"/>
  <c r="M589" i="14"/>
  <c r="I590" i="14"/>
  <c r="K590" i="14"/>
  <c r="M590" i="14"/>
  <c r="I591" i="14"/>
  <c r="K591" i="14"/>
  <c r="M591" i="14"/>
  <c r="I592" i="14"/>
  <c r="K592" i="14"/>
  <c r="M592" i="14"/>
  <c r="I593" i="14"/>
  <c r="K593" i="14"/>
  <c r="M593" i="14"/>
  <c r="I594" i="14"/>
  <c r="K594" i="14"/>
  <c r="M594" i="14"/>
  <c r="I595" i="14"/>
  <c r="K595" i="14"/>
  <c r="M595" i="14"/>
  <c r="I596" i="14"/>
  <c r="K596" i="14"/>
  <c r="M596" i="14"/>
  <c r="I597" i="14"/>
  <c r="K597" i="14"/>
  <c r="M597" i="14"/>
  <c r="I598" i="14"/>
  <c r="K598" i="14"/>
  <c r="M598" i="14"/>
  <c r="I599" i="14"/>
  <c r="K599" i="14"/>
  <c r="M599" i="14"/>
  <c r="I600" i="14"/>
  <c r="K600" i="14"/>
  <c r="M600" i="14"/>
  <c r="I601" i="14"/>
  <c r="K601" i="14"/>
  <c r="M601" i="14"/>
  <c r="I602" i="14"/>
  <c r="K602" i="14"/>
  <c r="M602" i="14"/>
  <c r="I603" i="14"/>
  <c r="K603" i="14"/>
  <c r="M603" i="14"/>
  <c r="I604" i="14"/>
  <c r="K604" i="14"/>
  <c r="M604" i="14"/>
  <c r="I605" i="14"/>
  <c r="K605" i="14"/>
  <c r="M605" i="14"/>
  <c r="I606" i="14"/>
  <c r="K606" i="14"/>
  <c r="M606" i="14"/>
  <c r="I607" i="14"/>
  <c r="K607" i="14"/>
  <c r="M607" i="14"/>
  <c r="I608" i="14"/>
  <c r="K608" i="14"/>
  <c r="M608" i="14"/>
  <c r="I609" i="14"/>
  <c r="K609" i="14"/>
  <c r="M609" i="14"/>
  <c r="I610" i="14"/>
  <c r="K610" i="14"/>
  <c r="M610" i="14"/>
  <c r="I611" i="14"/>
  <c r="K611" i="14"/>
  <c r="M611" i="14"/>
  <c r="I612" i="14"/>
  <c r="K612" i="14"/>
  <c r="M612" i="14"/>
  <c r="I613" i="14"/>
  <c r="K613" i="14"/>
  <c r="M613" i="14"/>
  <c r="I614" i="14"/>
  <c r="K614" i="14"/>
  <c r="M614" i="14"/>
  <c r="I615" i="14"/>
  <c r="K615" i="14"/>
  <c r="M615" i="14"/>
  <c r="I616" i="14"/>
  <c r="K616" i="14"/>
  <c r="M616" i="14"/>
  <c r="I617" i="14"/>
  <c r="K617" i="14"/>
  <c r="M617" i="14"/>
  <c r="I618" i="14"/>
  <c r="K618" i="14"/>
  <c r="M618" i="14"/>
  <c r="I619" i="14"/>
  <c r="K619" i="14"/>
  <c r="M619" i="14"/>
  <c r="I620" i="14"/>
  <c r="K620" i="14"/>
  <c r="M620" i="14"/>
  <c r="I621" i="14"/>
  <c r="K621" i="14"/>
  <c r="M621" i="14"/>
  <c r="I622" i="14"/>
  <c r="K622" i="14"/>
  <c r="M622" i="14"/>
  <c r="I623" i="14"/>
  <c r="K623" i="14"/>
  <c r="M623" i="14"/>
  <c r="I624" i="14"/>
  <c r="K624" i="14"/>
  <c r="M624" i="14"/>
  <c r="I625" i="14"/>
  <c r="K625" i="14"/>
  <c r="M625" i="14"/>
  <c r="I626" i="14"/>
  <c r="K626" i="14"/>
  <c r="M626" i="14"/>
  <c r="I627" i="14"/>
  <c r="K627" i="14"/>
  <c r="M627" i="14"/>
  <c r="I628" i="14"/>
  <c r="K628" i="14"/>
  <c r="M628" i="14"/>
  <c r="I629" i="14"/>
  <c r="K629" i="14"/>
  <c r="M629" i="14"/>
  <c r="I630" i="14"/>
  <c r="K630" i="14"/>
  <c r="M630" i="14"/>
  <c r="I631" i="14"/>
  <c r="K631" i="14"/>
  <c r="M631" i="14"/>
  <c r="I632" i="14"/>
  <c r="K632" i="14"/>
  <c r="M632" i="14"/>
  <c r="I633" i="14"/>
  <c r="K633" i="14"/>
  <c r="M633" i="14"/>
  <c r="I634" i="14"/>
  <c r="K634" i="14"/>
  <c r="M634" i="14"/>
  <c r="I635" i="14"/>
  <c r="K635" i="14"/>
  <c r="M635" i="14"/>
  <c r="I636" i="14"/>
  <c r="K636" i="14"/>
  <c r="M636" i="14"/>
  <c r="I637" i="14"/>
  <c r="K637" i="14"/>
  <c r="M637" i="14"/>
  <c r="I638" i="14"/>
  <c r="K638" i="14"/>
  <c r="M638" i="14"/>
  <c r="I639" i="14"/>
  <c r="K639" i="14"/>
  <c r="M639" i="14"/>
  <c r="I640" i="14"/>
  <c r="K640" i="14"/>
  <c r="M640" i="14"/>
  <c r="I641" i="14"/>
  <c r="K641" i="14"/>
  <c r="M641" i="14"/>
  <c r="I642" i="14"/>
  <c r="K642" i="14"/>
  <c r="M642" i="14"/>
  <c r="I643" i="14"/>
  <c r="K643" i="14"/>
  <c r="M643" i="14"/>
  <c r="I644" i="14"/>
  <c r="K644" i="14"/>
  <c r="M644" i="14"/>
  <c r="I645" i="14"/>
  <c r="K645" i="14"/>
  <c r="M645" i="14"/>
  <c r="I646" i="14"/>
  <c r="K646" i="14"/>
  <c r="M646" i="14"/>
  <c r="I647" i="14"/>
  <c r="K647" i="14"/>
  <c r="M647" i="14"/>
  <c r="I648" i="14"/>
  <c r="K648" i="14"/>
  <c r="M648" i="14"/>
  <c r="I649" i="14"/>
  <c r="K649" i="14"/>
  <c r="M649" i="14"/>
  <c r="I650" i="14"/>
  <c r="K650" i="14"/>
  <c r="M650" i="14"/>
  <c r="I651" i="14"/>
  <c r="K651" i="14"/>
  <c r="M651" i="14"/>
  <c r="I652" i="14"/>
  <c r="K652" i="14"/>
  <c r="M652" i="14"/>
  <c r="I653" i="14"/>
  <c r="K653" i="14"/>
  <c r="M653" i="14"/>
  <c r="I654" i="14"/>
  <c r="K654" i="14"/>
  <c r="M654" i="14"/>
  <c r="I655" i="14"/>
  <c r="K655" i="14"/>
  <c r="M655" i="14"/>
  <c r="I656" i="14"/>
  <c r="K656" i="14"/>
  <c r="M656" i="14"/>
  <c r="I657" i="14"/>
  <c r="K657" i="14"/>
  <c r="M657" i="14"/>
  <c r="I658" i="14"/>
  <c r="K658" i="14"/>
  <c r="M658" i="14"/>
  <c r="I659" i="14"/>
  <c r="K659" i="14"/>
  <c r="M659" i="14"/>
  <c r="I660" i="14"/>
  <c r="K660" i="14"/>
  <c r="M660" i="14"/>
  <c r="I661" i="14"/>
  <c r="K661" i="14"/>
  <c r="M661" i="14"/>
  <c r="I662" i="14"/>
  <c r="K662" i="14"/>
  <c r="M662" i="14"/>
  <c r="I663" i="14"/>
  <c r="K663" i="14"/>
  <c r="M663" i="14"/>
  <c r="I664" i="14"/>
  <c r="K664" i="14"/>
  <c r="M664" i="14"/>
  <c r="I665" i="14"/>
  <c r="K665" i="14"/>
  <c r="M665" i="14"/>
  <c r="I666" i="14"/>
  <c r="K666" i="14"/>
  <c r="M666" i="14"/>
  <c r="I667" i="14"/>
  <c r="K667" i="14"/>
  <c r="M667" i="14"/>
  <c r="I668" i="14"/>
  <c r="K668" i="14"/>
  <c r="M668" i="14"/>
  <c r="I669" i="14"/>
  <c r="K669" i="14"/>
  <c r="M669" i="14"/>
  <c r="I670" i="14"/>
  <c r="K670" i="14"/>
  <c r="M670" i="14"/>
  <c r="I671" i="14"/>
  <c r="K671" i="14"/>
  <c r="M671" i="14"/>
  <c r="I672" i="14"/>
  <c r="K672" i="14"/>
  <c r="M672" i="14"/>
  <c r="I673" i="14"/>
  <c r="K673" i="14"/>
  <c r="M673" i="14"/>
  <c r="I674" i="14"/>
  <c r="K674" i="14"/>
  <c r="M674" i="14"/>
  <c r="I675" i="14"/>
  <c r="K675" i="14"/>
  <c r="M675" i="14"/>
  <c r="I676" i="14"/>
  <c r="K676" i="14"/>
  <c r="M676" i="14"/>
  <c r="I677" i="14"/>
  <c r="K677" i="14"/>
  <c r="M677" i="14"/>
  <c r="I678" i="14"/>
  <c r="K678" i="14"/>
  <c r="M678" i="14"/>
  <c r="I679" i="14"/>
  <c r="K679" i="14"/>
  <c r="M679" i="14"/>
  <c r="I680" i="14"/>
  <c r="K680" i="14"/>
  <c r="M680" i="14"/>
  <c r="I681" i="14"/>
  <c r="K681" i="14"/>
  <c r="M681" i="14"/>
  <c r="I682" i="14"/>
  <c r="K682" i="14"/>
  <c r="M682" i="14"/>
  <c r="I683" i="14"/>
  <c r="K683" i="14"/>
  <c r="M683" i="14"/>
  <c r="I684" i="14"/>
  <c r="K684" i="14"/>
  <c r="M684" i="14"/>
  <c r="I685" i="14"/>
  <c r="K685" i="14"/>
  <c r="M685" i="14"/>
  <c r="I686" i="14"/>
  <c r="K686" i="14"/>
  <c r="M686" i="14"/>
  <c r="I687" i="14"/>
  <c r="K687" i="14"/>
  <c r="M687" i="14"/>
  <c r="I688" i="14"/>
  <c r="K688" i="14"/>
  <c r="M688" i="14"/>
  <c r="I689" i="14"/>
  <c r="K689" i="14"/>
  <c r="M689" i="14"/>
  <c r="I690" i="14"/>
  <c r="K690" i="14"/>
  <c r="M690" i="14"/>
  <c r="I691" i="14"/>
  <c r="K691" i="14"/>
  <c r="M691" i="14"/>
  <c r="I692" i="14"/>
  <c r="K692" i="14"/>
  <c r="M692" i="14"/>
  <c r="I693" i="14"/>
  <c r="K693" i="14"/>
  <c r="M693" i="14"/>
  <c r="I694" i="14"/>
  <c r="K694" i="14"/>
  <c r="M694" i="14"/>
  <c r="I695" i="14"/>
  <c r="K695" i="14"/>
  <c r="M695" i="14"/>
  <c r="I696" i="14"/>
  <c r="K696" i="14"/>
  <c r="M696" i="14"/>
  <c r="I697" i="14"/>
  <c r="K697" i="14"/>
  <c r="M697" i="14"/>
  <c r="I698" i="14"/>
  <c r="K698" i="14"/>
  <c r="M698" i="14"/>
  <c r="I699" i="14"/>
  <c r="K699" i="14"/>
  <c r="M699" i="14"/>
  <c r="I700" i="14"/>
  <c r="K700" i="14"/>
  <c r="M700" i="14"/>
  <c r="I701" i="14"/>
  <c r="K701" i="14"/>
  <c r="M701" i="14"/>
  <c r="I702" i="14"/>
  <c r="K702" i="14"/>
  <c r="M702" i="14"/>
  <c r="I703" i="14"/>
  <c r="K703" i="14"/>
  <c r="M703" i="14"/>
  <c r="I704" i="14"/>
  <c r="K704" i="14"/>
  <c r="M704" i="14"/>
  <c r="I705" i="14"/>
  <c r="K705" i="14"/>
  <c r="M705" i="14"/>
  <c r="I706" i="14"/>
  <c r="K706" i="14"/>
  <c r="M706" i="14"/>
  <c r="I707" i="14"/>
  <c r="K707" i="14"/>
  <c r="M707" i="14"/>
  <c r="I708" i="14"/>
  <c r="K708" i="14"/>
  <c r="M708" i="14"/>
  <c r="I709" i="14"/>
  <c r="K709" i="14"/>
  <c r="M709" i="14"/>
  <c r="I710" i="14"/>
  <c r="K710" i="14"/>
  <c r="M710" i="14"/>
  <c r="I711" i="14"/>
  <c r="K711" i="14"/>
  <c r="M711" i="14"/>
  <c r="I712" i="14"/>
  <c r="K712" i="14"/>
  <c r="M712" i="14"/>
  <c r="I713" i="14"/>
  <c r="K713" i="14"/>
  <c r="M713" i="14"/>
  <c r="I714" i="14"/>
  <c r="K714" i="14"/>
  <c r="M714" i="14"/>
  <c r="I715" i="14"/>
  <c r="K715" i="14"/>
  <c r="M715" i="14"/>
  <c r="I716" i="14"/>
  <c r="K716" i="14"/>
  <c r="M716" i="14"/>
  <c r="I717" i="14"/>
  <c r="K717" i="14"/>
  <c r="M717" i="14"/>
  <c r="I718" i="14"/>
  <c r="K718" i="14"/>
  <c r="M718" i="14"/>
  <c r="I719" i="14"/>
  <c r="K719" i="14"/>
  <c r="M719" i="14"/>
  <c r="I720" i="14"/>
  <c r="K720" i="14"/>
  <c r="M720" i="14"/>
  <c r="I721" i="14"/>
  <c r="K721" i="14"/>
  <c r="M721" i="14"/>
  <c r="I722" i="14"/>
  <c r="K722" i="14"/>
  <c r="M722" i="14"/>
  <c r="I723" i="14"/>
  <c r="K723" i="14"/>
  <c r="M723" i="14"/>
  <c r="I724" i="14"/>
  <c r="K724" i="14"/>
  <c r="M724" i="14"/>
  <c r="I725" i="14"/>
  <c r="K725" i="14"/>
  <c r="M725" i="14"/>
  <c r="I726" i="14"/>
  <c r="K726" i="14"/>
  <c r="M726" i="14"/>
  <c r="I727" i="14"/>
  <c r="K727" i="14"/>
  <c r="M727" i="14"/>
  <c r="I728" i="14"/>
  <c r="K728" i="14"/>
  <c r="M728" i="14"/>
  <c r="I729" i="14"/>
  <c r="K729" i="14"/>
  <c r="M729" i="14"/>
  <c r="I730" i="14"/>
  <c r="K730" i="14"/>
  <c r="M730" i="14"/>
  <c r="I731" i="14"/>
  <c r="K731" i="14"/>
  <c r="M731" i="14"/>
  <c r="I732" i="14"/>
  <c r="K732" i="14"/>
  <c r="M732" i="14"/>
  <c r="I733" i="14"/>
  <c r="K733" i="14"/>
  <c r="M733" i="14"/>
  <c r="I734" i="14"/>
  <c r="K734" i="14"/>
  <c r="M734" i="14"/>
  <c r="I735" i="14"/>
  <c r="K735" i="14"/>
  <c r="M735" i="14"/>
  <c r="I736" i="14"/>
  <c r="K736" i="14"/>
  <c r="M736" i="14"/>
  <c r="I737" i="14"/>
  <c r="K737" i="14"/>
  <c r="M737" i="14"/>
  <c r="I738" i="14"/>
  <c r="K738" i="14"/>
  <c r="M738" i="14"/>
  <c r="I739" i="14"/>
  <c r="K739" i="14"/>
  <c r="M739" i="14"/>
  <c r="I740" i="14"/>
  <c r="K740" i="14"/>
  <c r="M740" i="14"/>
  <c r="I741" i="14"/>
  <c r="K741" i="14"/>
  <c r="M741" i="14"/>
  <c r="I742" i="14"/>
  <c r="K742" i="14"/>
  <c r="M742" i="14"/>
  <c r="I743" i="14"/>
  <c r="K743" i="14"/>
  <c r="M743" i="14"/>
  <c r="I744" i="14"/>
  <c r="K744" i="14"/>
  <c r="M744" i="14"/>
  <c r="I745" i="14"/>
  <c r="K745" i="14"/>
  <c r="M745" i="14"/>
  <c r="I746" i="14"/>
  <c r="K746" i="14"/>
  <c r="M746" i="14"/>
  <c r="I747" i="14"/>
  <c r="K747" i="14"/>
  <c r="M747" i="14"/>
  <c r="I748" i="14"/>
  <c r="K748" i="14"/>
  <c r="M748" i="14"/>
  <c r="I749" i="14"/>
  <c r="K749" i="14"/>
  <c r="M749" i="14"/>
  <c r="I750" i="14"/>
  <c r="K750" i="14"/>
  <c r="M750" i="14"/>
  <c r="I751" i="14"/>
  <c r="K751" i="14"/>
  <c r="M751" i="14"/>
  <c r="I752" i="14"/>
  <c r="K752" i="14"/>
  <c r="M752" i="14"/>
  <c r="I753" i="14"/>
  <c r="K753" i="14"/>
  <c r="M753" i="14"/>
  <c r="I754" i="14"/>
  <c r="K754" i="14"/>
  <c r="M754" i="14"/>
  <c r="I755" i="14"/>
  <c r="K755" i="14"/>
  <c r="M755" i="14"/>
  <c r="I756" i="14"/>
  <c r="K756" i="14"/>
  <c r="M756" i="14"/>
  <c r="I757" i="14"/>
  <c r="K757" i="14"/>
  <c r="M757" i="14"/>
  <c r="I758" i="14"/>
  <c r="K758" i="14"/>
  <c r="M758" i="14"/>
  <c r="I759" i="14"/>
  <c r="K759" i="14"/>
  <c r="M759" i="14"/>
  <c r="I760" i="14"/>
  <c r="K760" i="14"/>
  <c r="M760" i="14"/>
  <c r="I761" i="14"/>
  <c r="K761" i="14"/>
  <c r="M761" i="14"/>
  <c r="I762" i="14"/>
  <c r="K762" i="14"/>
  <c r="M762" i="14"/>
  <c r="I763" i="14"/>
  <c r="K763" i="14"/>
  <c r="M763" i="14"/>
  <c r="I764" i="14"/>
  <c r="K764" i="14"/>
  <c r="M764" i="14"/>
  <c r="I765" i="14"/>
  <c r="K765" i="14"/>
  <c r="M765" i="14"/>
  <c r="I766" i="14"/>
  <c r="K766" i="14"/>
  <c r="M766" i="14"/>
  <c r="I767" i="14"/>
  <c r="K767" i="14"/>
  <c r="M767" i="14"/>
  <c r="I768" i="14"/>
  <c r="K768" i="14"/>
  <c r="M768" i="14"/>
  <c r="I769" i="14"/>
  <c r="K769" i="14"/>
  <c r="M769" i="14"/>
  <c r="I770" i="14"/>
  <c r="K770" i="14"/>
  <c r="M770" i="14"/>
  <c r="I771" i="14"/>
  <c r="K771" i="14"/>
  <c r="M771" i="14"/>
  <c r="I772" i="14"/>
  <c r="K772" i="14"/>
  <c r="M772" i="14"/>
  <c r="I773" i="14"/>
  <c r="K773" i="14"/>
  <c r="M773" i="14"/>
  <c r="I774" i="14"/>
  <c r="K774" i="14"/>
  <c r="M774" i="14"/>
  <c r="I775" i="14"/>
  <c r="K775" i="14"/>
  <c r="M775" i="14"/>
  <c r="I776" i="14"/>
  <c r="K776" i="14"/>
  <c r="M776" i="14"/>
  <c r="I777" i="14"/>
  <c r="K777" i="14"/>
  <c r="M777" i="14"/>
  <c r="I778" i="14"/>
  <c r="K778" i="14"/>
  <c r="M778" i="14"/>
  <c r="I779" i="14"/>
  <c r="K779" i="14"/>
  <c r="M779" i="14"/>
  <c r="I780" i="14"/>
  <c r="K780" i="14"/>
  <c r="M780" i="14"/>
  <c r="I781" i="14"/>
  <c r="K781" i="14"/>
  <c r="M781" i="14"/>
  <c r="I782" i="14"/>
  <c r="K782" i="14"/>
  <c r="M782" i="14"/>
  <c r="I783" i="14"/>
  <c r="K783" i="14"/>
  <c r="M783" i="14"/>
  <c r="I784" i="14"/>
  <c r="K784" i="14"/>
  <c r="M784" i="14"/>
  <c r="I785" i="14"/>
  <c r="K785" i="14"/>
  <c r="M785" i="14"/>
  <c r="I786" i="14"/>
  <c r="K786" i="14"/>
  <c r="M786" i="14"/>
  <c r="I787" i="14"/>
  <c r="K787" i="14"/>
  <c r="M787" i="14"/>
  <c r="I788" i="14"/>
  <c r="K788" i="14"/>
  <c r="M788" i="14"/>
  <c r="I789" i="14"/>
  <c r="K789" i="14"/>
  <c r="M789" i="14"/>
  <c r="I790" i="14"/>
  <c r="K790" i="14"/>
  <c r="M790" i="14"/>
  <c r="I791" i="14"/>
  <c r="K791" i="14"/>
  <c r="M791" i="14"/>
  <c r="I792" i="14"/>
  <c r="K792" i="14"/>
  <c r="M792" i="14"/>
  <c r="I793" i="14"/>
  <c r="K793" i="14"/>
  <c r="M793" i="14"/>
  <c r="I794" i="14"/>
  <c r="K794" i="14"/>
  <c r="M794" i="14"/>
  <c r="I795" i="14"/>
  <c r="K795" i="14"/>
  <c r="M795" i="14"/>
  <c r="I796" i="14"/>
  <c r="K796" i="14"/>
  <c r="M796" i="14"/>
  <c r="I797" i="14"/>
  <c r="K797" i="14"/>
  <c r="M797" i="14"/>
  <c r="I798" i="14"/>
  <c r="K798" i="14"/>
  <c r="M798" i="14"/>
  <c r="I799" i="14"/>
  <c r="K799" i="14"/>
  <c r="M799" i="14"/>
  <c r="I800" i="14"/>
  <c r="K800" i="14"/>
  <c r="M800" i="14"/>
  <c r="I801" i="14"/>
  <c r="K801" i="14"/>
  <c r="M801" i="14"/>
  <c r="I802" i="14"/>
  <c r="K802" i="14"/>
  <c r="M802" i="14"/>
  <c r="I803" i="14"/>
  <c r="K803" i="14"/>
  <c r="M803" i="14"/>
  <c r="I804" i="14"/>
  <c r="K804" i="14"/>
  <c r="M804" i="14"/>
  <c r="I805" i="14"/>
  <c r="K805" i="14"/>
  <c r="M805" i="14"/>
  <c r="I806" i="14"/>
  <c r="K806" i="14"/>
  <c r="M806" i="14"/>
  <c r="I807" i="14"/>
  <c r="K807" i="14"/>
  <c r="M807" i="14"/>
  <c r="I808" i="14"/>
  <c r="K808" i="14"/>
  <c r="M808" i="14"/>
  <c r="I809" i="14"/>
  <c r="K809" i="14"/>
  <c r="M809" i="14"/>
  <c r="I810" i="14"/>
  <c r="K810" i="14"/>
  <c r="M810" i="14"/>
  <c r="I811" i="14"/>
  <c r="K811" i="14"/>
  <c r="M811" i="14"/>
  <c r="I812" i="14"/>
  <c r="K812" i="14"/>
  <c r="M812" i="14"/>
  <c r="I813" i="14"/>
  <c r="K813" i="14"/>
  <c r="M813" i="14"/>
  <c r="I814" i="14"/>
  <c r="K814" i="14"/>
  <c r="M814" i="14"/>
  <c r="I815" i="14"/>
  <c r="K815" i="14"/>
  <c r="M815" i="14"/>
  <c r="I816" i="14"/>
  <c r="K816" i="14"/>
  <c r="M816" i="14"/>
  <c r="I817" i="14"/>
  <c r="K817" i="14"/>
  <c r="M817" i="14"/>
  <c r="I818" i="14"/>
  <c r="K818" i="14"/>
  <c r="M818" i="14"/>
  <c r="I819" i="14"/>
  <c r="K819" i="14"/>
  <c r="M819" i="14"/>
  <c r="I820" i="14"/>
  <c r="K820" i="14"/>
  <c r="M820" i="14"/>
  <c r="I821" i="14"/>
  <c r="K821" i="14"/>
  <c r="M821" i="14"/>
  <c r="I822" i="14"/>
  <c r="K822" i="14"/>
  <c r="M822" i="14"/>
  <c r="I823" i="14"/>
  <c r="K823" i="14"/>
  <c r="M823" i="14"/>
  <c r="I824" i="14"/>
  <c r="K824" i="14"/>
  <c r="M824" i="14"/>
  <c r="I825" i="14"/>
  <c r="K825" i="14"/>
  <c r="M825" i="14"/>
  <c r="I826" i="14"/>
  <c r="K826" i="14"/>
  <c r="M826" i="14"/>
  <c r="I827" i="14"/>
  <c r="K827" i="14"/>
  <c r="M827" i="14"/>
  <c r="I828" i="14"/>
  <c r="K828" i="14"/>
  <c r="M828" i="14"/>
  <c r="I829" i="14"/>
  <c r="K829" i="14"/>
  <c r="M829" i="14"/>
  <c r="I830" i="14"/>
  <c r="K830" i="14"/>
  <c r="M830" i="14"/>
  <c r="I831" i="14"/>
  <c r="K831" i="14"/>
  <c r="M831" i="14"/>
  <c r="I832" i="14"/>
  <c r="K832" i="14"/>
  <c r="M832" i="14"/>
  <c r="I833" i="14"/>
  <c r="K833" i="14"/>
  <c r="M833" i="14"/>
  <c r="I834" i="14"/>
  <c r="K834" i="14"/>
  <c r="M834" i="14"/>
  <c r="I835" i="14"/>
  <c r="K835" i="14"/>
  <c r="M835" i="14"/>
  <c r="I836" i="14"/>
  <c r="K836" i="14"/>
  <c r="M836" i="14"/>
  <c r="I837" i="14"/>
  <c r="K837" i="14"/>
  <c r="M837" i="14"/>
  <c r="I838" i="14"/>
  <c r="K838" i="14"/>
  <c r="M838" i="14"/>
  <c r="I839" i="14"/>
  <c r="K839" i="14"/>
  <c r="M839" i="14"/>
  <c r="I840" i="14"/>
  <c r="K840" i="14"/>
  <c r="M840" i="14"/>
  <c r="I841" i="14"/>
  <c r="K841" i="14"/>
  <c r="M841" i="14"/>
  <c r="I842" i="14"/>
  <c r="K842" i="14"/>
  <c r="M842" i="14"/>
  <c r="M2" i="14"/>
  <c r="K2" i="14"/>
  <c r="F3" i="14"/>
  <c r="G3" i="14"/>
  <c r="H3" i="14"/>
  <c r="F4" i="14"/>
  <c r="G4" i="14"/>
  <c r="H4" i="14"/>
  <c r="F5" i="14"/>
  <c r="G5" i="14"/>
  <c r="H5" i="14"/>
  <c r="F6" i="14"/>
  <c r="G6" i="14"/>
  <c r="H6" i="14"/>
  <c r="F7" i="14"/>
  <c r="G7" i="14"/>
  <c r="H7" i="14"/>
  <c r="F8" i="14"/>
  <c r="G8" i="14"/>
  <c r="H8" i="14"/>
  <c r="F9" i="14"/>
  <c r="G9" i="14"/>
  <c r="H9" i="14"/>
  <c r="F10" i="14"/>
  <c r="G10" i="14"/>
  <c r="H10" i="14"/>
  <c r="F11" i="14"/>
  <c r="G11" i="14"/>
  <c r="H11" i="14"/>
  <c r="F12" i="14"/>
  <c r="G12" i="14"/>
  <c r="H12" i="14"/>
  <c r="F13" i="14"/>
  <c r="G13" i="14"/>
  <c r="H13" i="14"/>
  <c r="F14" i="14"/>
  <c r="G14" i="14"/>
  <c r="H14" i="14"/>
  <c r="F15" i="14"/>
  <c r="G15" i="14"/>
  <c r="H15" i="14"/>
  <c r="F16" i="14"/>
  <c r="G16" i="14"/>
  <c r="H16" i="14"/>
  <c r="F17" i="14"/>
  <c r="G17" i="14"/>
  <c r="H17" i="14"/>
  <c r="F18" i="14"/>
  <c r="G18" i="14"/>
  <c r="H18" i="14"/>
  <c r="F19" i="14"/>
  <c r="G19" i="14"/>
  <c r="H19" i="14"/>
  <c r="F20" i="14"/>
  <c r="G20" i="14"/>
  <c r="H20" i="14"/>
  <c r="F21" i="14"/>
  <c r="G21" i="14"/>
  <c r="H21" i="14"/>
  <c r="F22" i="14"/>
  <c r="G22" i="14"/>
  <c r="H22" i="14"/>
  <c r="F23" i="14"/>
  <c r="G23" i="14"/>
  <c r="H23" i="14"/>
  <c r="F24" i="14"/>
  <c r="G24" i="14"/>
  <c r="H24" i="14"/>
  <c r="F25" i="14"/>
  <c r="G25" i="14"/>
  <c r="H25" i="14"/>
  <c r="F26" i="14"/>
  <c r="G26" i="14"/>
  <c r="H26" i="14"/>
  <c r="F27" i="14"/>
  <c r="G27" i="14"/>
  <c r="H27" i="14"/>
  <c r="F28" i="14"/>
  <c r="G28" i="14"/>
  <c r="H28" i="14"/>
  <c r="F29" i="14"/>
  <c r="G29" i="14"/>
  <c r="H29" i="14"/>
  <c r="F30" i="14"/>
  <c r="G30" i="14"/>
  <c r="H30" i="14"/>
  <c r="F31" i="14"/>
  <c r="G31" i="14"/>
  <c r="H31" i="14"/>
  <c r="F32" i="14"/>
  <c r="G32" i="14"/>
  <c r="H32" i="14"/>
  <c r="F33" i="14"/>
  <c r="G33" i="14"/>
  <c r="H33" i="14"/>
  <c r="F34" i="14"/>
  <c r="G34" i="14"/>
  <c r="H34" i="14"/>
  <c r="F35" i="14"/>
  <c r="G35" i="14"/>
  <c r="H35" i="14"/>
  <c r="F36" i="14"/>
  <c r="G36" i="14"/>
  <c r="H36" i="14"/>
  <c r="F37" i="14"/>
  <c r="G37" i="14"/>
  <c r="H37" i="14"/>
  <c r="F38" i="14"/>
  <c r="G38" i="14"/>
  <c r="H38" i="14"/>
  <c r="F39" i="14"/>
  <c r="G39" i="14"/>
  <c r="H39" i="14"/>
  <c r="F40" i="14"/>
  <c r="G40" i="14"/>
  <c r="H40" i="14"/>
  <c r="F41" i="14"/>
  <c r="G41" i="14"/>
  <c r="H41" i="14"/>
  <c r="F42" i="14"/>
  <c r="G42" i="14"/>
  <c r="H42" i="14"/>
  <c r="F43" i="14"/>
  <c r="G43" i="14"/>
  <c r="H43" i="14"/>
  <c r="F44" i="14"/>
  <c r="G44" i="14"/>
  <c r="H44" i="14"/>
  <c r="F45" i="14"/>
  <c r="G45" i="14"/>
  <c r="H45" i="14"/>
  <c r="F46" i="14"/>
  <c r="G46" i="14"/>
  <c r="H46" i="14"/>
  <c r="F47" i="14"/>
  <c r="G47" i="14"/>
  <c r="H47" i="14"/>
  <c r="F48" i="14"/>
  <c r="G48" i="14"/>
  <c r="H48" i="14"/>
  <c r="F49" i="14"/>
  <c r="G49" i="14"/>
  <c r="H49" i="14"/>
  <c r="F50" i="14"/>
  <c r="G50" i="14"/>
  <c r="H50" i="14"/>
  <c r="F51" i="14"/>
  <c r="G51" i="14"/>
  <c r="H51" i="14"/>
  <c r="F52" i="14"/>
  <c r="G52" i="14"/>
  <c r="H52" i="14"/>
  <c r="F53" i="14"/>
  <c r="G53" i="14"/>
  <c r="H53" i="14"/>
  <c r="F54" i="14"/>
  <c r="G54" i="14"/>
  <c r="H54" i="14"/>
  <c r="F55" i="14"/>
  <c r="G55" i="14"/>
  <c r="H55" i="14"/>
  <c r="F56" i="14"/>
  <c r="G56" i="14"/>
  <c r="H56" i="14"/>
  <c r="F57" i="14"/>
  <c r="G57" i="14"/>
  <c r="H57" i="14"/>
  <c r="F58" i="14"/>
  <c r="G58" i="14"/>
  <c r="H58" i="14"/>
  <c r="F59" i="14"/>
  <c r="G59" i="14"/>
  <c r="H59" i="14"/>
  <c r="F60" i="14"/>
  <c r="G60" i="14"/>
  <c r="H60" i="14"/>
  <c r="F61" i="14"/>
  <c r="G61" i="14"/>
  <c r="H61" i="14"/>
  <c r="F62" i="14"/>
  <c r="G62" i="14"/>
  <c r="H62" i="14"/>
  <c r="F63" i="14"/>
  <c r="G63" i="14"/>
  <c r="H63" i="14"/>
  <c r="F64" i="14"/>
  <c r="G64" i="14"/>
  <c r="H64" i="14"/>
  <c r="F65" i="14"/>
  <c r="G65" i="14"/>
  <c r="H65" i="14"/>
  <c r="F66" i="14"/>
  <c r="G66" i="14"/>
  <c r="H66" i="14"/>
  <c r="F67" i="14"/>
  <c r="G67" i="14"/>
  <c r="H67" i="14"/>
  <c r="F68" i="14"/>
  <c r="G68" i="14"/>
  <c r="H68" i="14"/>
  <c r="F69" i="14"/>
  <c r="G69" i="14"/>
  <c r="H69" i="14"/>
  <c r="F70" i="14"/>
  <c r="G70" i="14"/>
  <c r="H70" i="14"/>
  <c r="F71" i="14"/>
  <c r="G71" i="14"/>
  <c r="H71" i="14"/>
  <c r="F72" i="14"/>
  <c r="G72" i="14"/>
  <c r="H72" i="14"/>
  <c r="F73" i="14"/>
  <c r="G73" i="14"/>
  <c r="H73" i="14"/>
  <c r="F74" i="14"/>
  <c r="G74" i="14"/>
  <c r="H74" i="14"/>
  <c r="F75" i="14"/>
  <c r="G75" i="14"/>
  <c r="H75" i="14"/>
  <c r="F76" i="14"/>
  <c r="G76" i="14"/>
  <c r="H76" i="14"/>
  <c r="F77" i="14"/>
  <c r="G77" i="14"/>
  <c r="H77" i="14"/>
  <c r="F78" i="14"/>
  <c r="G78" i="14"/>
  <c r="H78" i="14"/>
  <c r="F79" i="14"/>
  <c r="G79" i="14"/>
  <c r="H79" i="14"/>
  <c r="F80" i="14"/>
  <c r="G80" i="14"/>
  <c r="H80" i="14"/>
  <c r="F81" i="14"/>
  <c r="G81" i="14"/>
  <c r="H81" i="14"/>
  <c r="F82" i="14"/>
  <c r="G82" i="14"/>
  <c r="H82" i="14"/>
  <c r="F83" i="14"/>
  <c r="G83" i="14"/>
  <c r="H83" i="14"/>
  <c r="F84" i="14"/>
  <c r="G84" i="14"/>
  <c r="H84" i="14"/>
  <c r="F85" i="14"/>
  <c r="G85" i="14"/>
  <c r="H85" i="14"/>
  <c r="F86" i="14"/>
  <c r="G86" i="14"/>
  <c r="H86" i="14"/>
  <c r="F87" i="14"/>
  <c r="G87" i="14"/>
  <c r="H87" i="14"/>
  <c r="F88" i="14"/>
  <c r="G88" i="14"/>
  <c r="H88" i="14"/>
  <c r="F89" i="14"/>
  <c r="G89" i="14"/>
  <c r="H89" i="14"/>
  <c r="F90" i="14"/>
  <c r="G90" i="14"/>
  <c r="H90" i="14"/>
  <c r="F91" i="14"/>
  <c r="G91" i="14"/>
  <c r="H91" i="14"/>
  <c r="F92" i="14"/>
  <c r="G92" i="14"/>
  <c r="H92" i="14"/>
  <c r="F93" i="14"/>
  <c r="G93" i="14"/>
  <c r="H93" i="14"/>
  <c r="F94" i="14"/>
  <c r="G94" i="14"/>
  <c r="H94" i="14"/>
  <c r="F95" i="14"/>
  <c r="G95" i="14"/>
  <c r="H95" i="14"/>
  <c r="F96" i="14"/>
  <c r="G96" i="14"/>
  <c r="H96" i="14"/>
  <c r="F97" i="14"/>
  <c r="G97" i="14"/>
  <c r="H97" i="14"/>
  <c r="F98" i="14"/>
  <c r="G98" i="14"/>
  <c r="H98" i="14"/>
  <c r="F99" i="14"/>
  <c r="G99" i="14"/>
  <c r="H99" i="14"/>
  <c r="F100" i="14"/>
  <c r="G100" i="14"/>
  <c r="H100" i="14"/>
  <c r="F101" i="14"/>
  <c r="G101" i="14"/>
  <c r="H101" i="14"/>
  <c r="F102" i="14"/>
  <c r="G102" i="14"/>
  <c r="H102" i="14"/>
  <c r="F103" i="14"/>
  <c r="G103" i="14"/>
  <c r="H103" i="14"/>
  <c r="F104" i="14"/>
  <c r="G104" i="14"/>
  <c r="H104" i="14"/>
  <c r="F105" i="14"/>
  <c r="G105" i="14"/>
  <c r="H105" i="14"/>
  <c r="F106" i="14"/>
  <c r="G106" i="14"/>
  <c r="H106" i="14"/>
  <c r="F107" i="14"/>
  <c r="G107" i="14"/>
  <c r="H107" i="14"/>
  <c r="F108" i="14"/>
  <c r="G108" i="14"/>
  <c r="H108" i="14"/>
  <c r="F109" i="14"/>
  <c r="G109" i="14"/>
  <c r="H109" i="14"/>
  <c r="F110" i="14"/>
  <c r="G110" i="14"/>
  <c r="H110" i="14"/>
  <c r="F111" i="14"/>
  <c r="G111" i="14"/>
  <c r="H111" i="14"/>
  <c r="F112" i="14"/>
  <c r="G112" i="14"/>
  <c r="H112" i="14"/>
  <c r="F113" i="14"/>
  <c r="G113" i="14"/>
  <c r="H113" i="14"/>
  <c r="F114" i="14"/>
  <c r="G114" i="14"/>
  <c r="H114" i="14"/>
  <c r="F115" i="14"/>
  <c r="G115" i="14"/>
  <c r="H115" i="14"/>
  <c r="F116" i="14"/>
  <c r="G116" i="14"/>
  <c r="H116" i="14"/>
  <c r="F117" i="14"/>
  <c r="G117" i="14"/>
  <c r="H117" i="14"/>
  <c r="F118" i="14"/>
  <c r="G118" i="14"/>
  <c r="H118" i="14"/>
  <c r="F119" i="14"/>
  <c r="G119" i="14"/>
  <c r="H119" i="14"/>
  <c r="F120" i="14"/>
  <c r="G120" i="14"/>
  <c r="H120" i="14"/>
  <c r="F121" i="14"/>
  <c r="G121" i="14"/>
  <c r="H121" i="14"/>
  <c r="F122" i="14"/>
  <c r="G122" i="14"/>
  <c r="H122" i="14"/>
  <c r="F123" i="14"/>
  <c r="G123" i="14"/>
  <c r="H123" i="14"/>
  <c r="F124" i="14"/>
  <c r="G124" i="14"/>
  <c r="H124" i="14"/>
  <c r="F125" i="14"/>
  <c r="G125" i="14"/>
  <c r="H125" i="14"/>
  <c r="F126" i="14"/>
  <c r="G126" i="14"/>
  <c r="H126" i="14"/>
  <c r="F127" i="14"/>
  <c r="G127" i="14"/>
  <c r="H127" i="14"/>
  <c r="F128" i="14"/>
  <c r="G128" i="14"/>
  <c r="H128" i="14"/>
  <c r="F129" i="14"/>
  <c r="G129" i="14"/>
  <c r="H129" i="14"/>
  <c r="F130" i="14"/>
  <c r="G130" i="14"/>
  <c r="H130" i="14"/>
  <c r="F131" i="14"/>
  <c r="G131" i="14"/>
  <c r="H131" i="14"/>
  <c r="F132" i="14"/>
  <c r="G132" i="14"/>
  <c r="H132" i="14"/>
  <c r="F133" i="14"/>
  <c r="G133" i="14"/>
  <c r="H133" i="14"/>
  <c r="F134" i="14"/>
  <c r="G134" i="14"/>
  <c r="H134" i="14"/>
  <c r="F135" i="14"/>
  <c r="G135" i="14"/>
  <c r="H135" i="14"/>
  <c r="F136" i="14"/>
  <c r="G136" i="14"/>
  <c r="H136" i="14"/>
  <c r="F137" i="14"/>
  <c r="G137" i="14"/>
  <c r="H137" i="14"/>
  <c r="F138" i="14"/>
  <c r="G138" i="14"/>
  <c r="H138" i="14"/>
  <c r="F139" i="14"/>
  <c r="G139" i="14"/>
  <c r="H139" i="14"/>
  <c r="F140" i="14"/>
  <c r="G140" i="14"/>
  <c r="H140" i="14"/>
  <c r="F141" i="14"/>
  <c r="G141" i="14"/>
  <c r="H141" i="14"/>
  <c r="F142" i="14"/>
  <c r="G142" i="14"/>
  <c r="H142" i="14"/>
  <c r="F143" i="14"/>
  <c r="G143" i="14"/>
  <c r="H143" i="14"/>
  <c r="F144" i="14"/>
  <c r="G144" i="14"/>
  <c r="H144" i="14"/>
  <c r="F145" i="14"/>
  <c r="G145" i="14"/>
  <c r="H145" i="14"/>
  <c r="F146" i="14"/>
  <c r="G146" i="14"/>
  <c r="H146" i="14"/>
  <c r="F147" i="14"/>
  <c r="G147" i="14"/>
  <c r="H147" i="14"/>
  <c r="F148" i="14"/>
  <c r="G148" i="14"/>
  <c r="H148" i="14"/>
  <c r="F149" i="14"/>
  <c r="G149" i="14"/>
  <c r="H149" i="14"/>
  <c r="F150" i="14"/>
  <c r="G150" i="14"/>
  <c r="H150" i="14"/>
  <c r="F151" i="14"/>
  <c r="G151" i="14"/>
  <c r="H151" i="14"/>
  <c r="F152" i="14"/>
  <c r="G152" i="14"/>
  <c r="H152" i="14"/>
  <c r="F153" i="14"/>
  <c r="G153" i="14"/>
  <c r="H153" i="14"/>
  <c r="F154" i="14"/>
  <c r="G154" i="14"/>
  <c r="H154" i="14"/>
  <c r="F155" i="14"/>
  <c r="G155" i="14"/>
  <c r="H155" i="14"/>
  <c r="F156" i="14"/>
  <c r="G156" i="14"/>
  <c r="H156" i="14"/>
  <c r="F157" i="14"/>
  <c r="G157" i="14"/>
  <c r="H157" i="14"/>
  <c r="F158" i="14"/>
  <c r="G158" i="14"/>
  <c r="H158" i="14"/>
  <c r="F159" i="14"/>
  <c r="G159" i="14"/>
  <c r="H159" i="14"/>
  <c r="F160" i="14"/>
  <c r="G160" i="14"/>
  <c r="H160" i="14"/>
  <c r="F161" i="14"/>
  <c r="G161" i="14"/>
  <c r="H161" i="14"/>
  <c r="F162" i="14"/>
  <c r="G162" i="14"/>
  <c r="H162" i="14"/>
  <c r="F163" i="14"/>
  <c r="G163" i="14"/>
  <c r="H163" i="14"/>
  <c r="F164" i="14"/>
  <c r="G164" i="14"/>
  <c r="H164" i="14"/>
  <c r="F165" i="14"/>
  <c r="G165" i="14"/>
  <c r="H165" i="14"/>
  <c r="F166" i="14"/>
  <c r="G166" i="14"/>
  <c r="H166" i="14"/>
  <c r="F167" i="14"/>
  <c r="G167" i="14"/>
  <c r="H167" i="14"/>
  <c r="F168" i="14"/>
  <c r="G168" i="14"/>
  <c r="H168" i="14"/>
  <c r="F169" i="14"/>
  <c r="G169" i="14"/>
  <c r="H169" i="14"/>
  <c r="F170" i="14"/>
  <c r="G170" i="14"/>
  <c r="H170" i="14"/>
  <c r="F171" i="14"/>
  <c r="G171" i="14"/>
  <c r="H171" i="14"/>
  <c r="F172" i="14"/>
  <c r="G172" i="14"/>
  <c r="H172" i="14"/>
  <c r="F173" i="14"/>
  <c r="G173" i="14"/>
  <c r="H173" i="14"/>
  <c r="F174" i="14"/>
  <c r="G174" i="14"/>
  <c r="H174" i="14"/>
  <c r="F175" i="14"/>
  <c r="G175" i="14"/>
  <c r="H175" i="14"/>
  <c r="F176" i="14"/>
  <c r="G176" i="14"/>
  <c r="H176" i="14"/>
  <c r="F177" i="14"/>
  <c r="G177" i="14"/>
  <c r="H177" i="14"/>
  <c r="F178" i="14"/>
  <c r="G178" i="14"/>
  <c r="H178" i="14"/>
  <c r="F179" i="14"/>
  <c r="G179" i="14"/>
  <c r="H179" i="14"/>
  <c r="F180" i="14"/>
  <c r="G180" i="14"/>
  <c r="H180" i="14"/>
  <c r="F181" i="14"/>
  <c r="G181" i="14"/>
  <c r="H181" i="14"/>
  <c r="F182" i="14"/>
  <c r="G182" i="14"/>
  <c r="H182" i="14"/>
  <c r="F183" i="14"/>
  <c r="G183" i="14"/>
  <c r="H183" i="14"/>
  <c r="F184" i="14"/>
  <c r="G184" i="14"/>
  <c r="H184" i="14"/>
  <c r="F185" i="14"/>
  <c r="G185" i="14"/>
  <c r="H185" i="14"/>
  <c r="F186" i="14"/>
  <c r="G186" i="14"/>
  <c r="H186" i="14"/>
  <c r="F187" i="14"/>
  <c r="G187" i="14"/>
  <c r="H187" i="14"/>
  <c r="F188" i="14"/>
  <c r="G188" i="14"/>
  <c r="H188" i="14"/>
  <c r="F189" i="14"/>
  <c r="G189" i="14"/>
  <c r="H189" i="14"/>
  <c r="F190" i="14"/>
  <c r="G190" i="14"/>
  <c r="H190" i="14"/>
  <c r="F191" i="14"/>
  <c r="G191" i="14"/>
  <c r="H191" i="14"/>
  <c r="F192" i="14"/>
  <c r="G192" i="14"/>
  <c r="H192" i="14"/>
  <c r="F193" i="14"/>
  <c r="G193" i="14"/>
  <c r="H193" i="14"/>
  <c r="F194" i="14"/>
  <c r="G194" i="14"/>
  <c r="H194" i="14"/>
  <c r="F195" i="14"/>
  <c r="G195" i="14"/>
  <c r="H195" i="14"/>
  <c r="F196" i="14"/>
  <c r="G196" i="14"/>
  <c r="H196" i="14"/>
  <c r="F197" i="14"/>
  <c r="G197" i="14"/>
  <c r="H197" i="14"/>
  <c r="F198" i="14"/>
  <c r="G198" i="14"/>
  <c r="H198" i="14"/>
  <c r="F199" i="14"/>
  <c r="G199" i="14"/>
  <c r="H199" i="14"/>
  <c r="F200" i="14"/>
  <c r="G200" i="14"/>
  <c r="H200" i="14"/>
  <c r="F201" i="14"/>
  <c r="G201" i="14"/>
  <c r="H201" i="14"/>
  <c r="F202" i="14"/>
  <c r="G202" i="14"/>
  <c r="H202" i="14"/>
  <c r="F203" i="14"/>
  <c r="G203" i="14"/>
  <c r="H203" i="14"/>
  <c r="F204" i="14"/>
  <c r="G204" i="14"/>
  <c r="H204" i="14"/>
  <c r="F205" i="14"/>
  <c r="G205" i="14"/>
  <c r="H205" i="14"/>
  <c r="F206" i="14"/>
  <c r="G206" i="14"/>
  <c r="H206" i="14"/>
  <c r="F207" i="14"/>
  <c r="G207" i="14"/>
  <c r="H207" i="14"/>
  <c r="F208" i="14"/>
  <c r="G208" i="14"/>
  <c r="H208" i="14"/>
  <c r="F209" i="14"/>
  <c r="G209" i="14"/>
  <c r="H209" i="14"/>
  <c r="F210" i="14"/>
  <c r="G210" i="14"/>
  <c r="H210" i="14"/>
  <c r="F211" i="14"/>
  <c r="G211" i="14"/>
  <c r="H211" i="14"/>
  <c r="F212" i="14"/>
  <c r="G212" i="14"/>
  <c r="H212" i="14"/>
  <c r="F213" i="14"/>
  <c r="G213" i="14"/>
  <c r="H213" i="14"/>
  <c r="F214" i="14"/>
  <c r="G214" i="14"/>
  <c r="H214" i="14"/>
  <c r="F215" i="14"/>
  <c r="G215" i="14"/>
  <c r="H215" i="14"/>
  <c r="F216" i="14"/>
  <c r="G216" i="14"/>
  <c r="H216" i="14"/>
  <c r="F217" i="14"/>
  <c r="G217" i="14"/>
  <c r="H217" i="14"/>
  <c r="F218" i="14"/>
  <c r="G218" i="14"/>
  <c r="H218" i="14"/>
  <c r="F219" i="14"/>
  <c r="G219" i="14"/>
  <c r="H219" i="14"/>
  <c r="F220" i="14"/>
  <c r="G220" i="14"/>
  <c r="H220" i="14"/>
  <c r="F221" i="14"/>
  <c r="G221" i="14"/>
  <c r="H221" i="14"/>
  <c r="F222" i="14"/>
  <c r="G222" i="14"/>
  <c r="H222" i="14"/>
  <c r="F223" i="14"/>
  <c r="G223" i="14"/>
  <c r="H223" i="14"/>
  <c r="F224" i="14"/>
  <c r="G224" i="14"/>
  <c r="H224" i="14"/>
  <c r="F225" i="14"/>
  <c r="G225" i="14"/>
  <c r="H225" i="14"/>
  <c r="F226" i="14"/>
  <c r="G226" i="14"/>
  <c r="H226" i="14"/>
  <c r="F227" i="14"/>
  <c r="G227" i="14"/>
  <c r="H227" i="14"/>
  <c r="F228" i="14"/>
  <c r="G228" i="14"/>
  <c r="H228" i="14"/>
  <c r="F229" i="14"/>
  <c r="G229" i="14"/>
  <c r="H229" i="14"/>
  <c r="F230" i="14"/>
  <c r="G230" i="14"/>
  <c r="H230" i="14"/>
  <c r="F231" i="14"/>
  <c r="G231" i="14"/>
  <c r="H231" i="14"/>
  <c r="F232" i="14"/>
  <c r="G232" i="14"/>
  <c r="H232" i="14"/>
  <c r="F233" i="14"/>
  <c r="G233" i="14"/>
  <c r="H233" i="14"/>
  <c r="F234" i="14"/>
  <c r="G234" i="14"/>
  <c r="H234" i="14"/>
  <c r="F235" i="14"/>
  <c r="G235" i="14"/>
  <c r="H235" i="14"/>
  <c r="F236" i="14"/>
  <c r="G236" i="14"/>
  <c r="H236" i="14"/>
  <c r="F237" i="14"/>
  <c r="G237" i="14"/>
  <c r="H237" i="14"/>
  <c r="F238" i="14"/>
  <c r="G238" i="14"/>
  <c r="H238" i="14"/>
  <c r="F239" i="14"/>
  <c r="G239" i="14"/>
  <c r="H239" i="14"/>
  <c r="F240" i="14"/>
  <c r="G240" i="14"/>
  <c r="H240" i="14"/>
  <c r="F241" i="14"/>
  <c r="G241" i="14"/>
  <c r="H241" i="14"/>
  <c r="F242" i="14"/>
  <c r="G242" i="14"/>
  <c r="H242" i="14"/>
  <c r="F243" i="14"/>
  <c r="G243" i="14"/>
  <c r="H243" i="14"/>
  <c r="F244" i="14"/>
  <c r="G244" i="14"/>
  <c r="H244" i="14"/>
  <c r="F245" i="14"/>
  <c r="G245" i="14"/>
  <c r="H245" i="14"/>
  <c r="F246" i="14"/>
  <c r="G246" i="14"/>
  <c r="H246" i="14"/>
  <c r="F247" i="14"/>
  <c r="G247" i="14"/>
  <c r="H247" i="14"/>
  <c r="F248" i="14"/>
  <c r="G248" i="14"/>
  <c r="H248" i="14"/>
  <c r="F249" i="14"/>
  <c r="G249" i="14"/>
  <c r="H249" i="14"/>
  <c r="F250" i="14"/>
  <c r="G250" i="14"/>
  <c r="H250" i="14"/>
  <c r="F251" i="14"/>
  <c r="G251" i="14"/>
  <c r="H251" i="14"/>
  <c r="F252" i="14"/>
  <c r="G252" i="14"/>
  <c r="H252" i="14"/>
  <c r="F253" i="14"/>
  <c r="G253" i="14"/>
  <c r="H253" i="14"/>
  <c r="F254" i="14"/>
  <c r="G254" i="14"/>
  <c r="H254" i="14"/>
  <c r="F255" i="14"/>
  <c r="G255" i="14"/>
  <c r="H255" i="14"/>
  <c r="F256" i="14"/>
  <c r="G256" i="14"/>
  <c r="H256" i="14"/>
  <c r="F257" i="14"/>
  <c r="G257" i="14"/>
  <c r="H257" i="14"/>
  <c r="F258" i="14"/>
  <c r="G258" i="14"/>
  <c r="H258" i="14"/>
  <c r="F259" i="14"/>
  <c r="G259" i="14"/>
  <c r="H259" i="14"/>
  <c r="F260" i="14"/>
  <c r="G260" i="14"/>
  <c r="H260" i="14"/>
  <c r="F261" i="14"/>
  <c r="G261" i="14"/>
  <c r="H261" i="14"/>
  <c r="F262" i="14"/>
  <c r="G262" i="14"/>
  <c r="H262" i="14"/>
  <c r="F263" i="14"/>
  <c r="G263" i="14"/>
  <c r="H263" i="14"/>
  <c r="F264" i="14"/>
  <c r="G264" i="14"/>
  <c r="H264" i="14"/>
  <c r="F265" i="14"/>
  <c r="G265" i="14"/>
  <c r="H265" i="14"/>
  <c r="F266" i="14"/>
  <c r="G266" i="14"/>
  <c r="H266" i="14"/>
  <c r="F267" i="14"/>
  <c r="G267" i="14"/>
  <c r="H267" i="14"/>
  <c r="F268" i="14"/>
  <c r="G268" i="14"/>
  <c r="H268" i="14"/>
  <c r="F269" i="14"/>
  <c r="G269" i="14"/>
  <c r="H269" i="14"/>
  <c r="F270" i="14"/>
  <c r="G270" i="14"/>
  <c r="H270" i="14"/>
  <c r="F271" i="14"/>
  <c r="G271" i="14"/>
  <c r="H271" i="14"/>
  <c r="F272" i="14"/>
  <c r="G272" i="14"/>
  <c r="H272" i="14"/>
  <c r="F273" i="14"/>
  <c r="G273" i="14"/>
  <c r="H273" i="14"/>
  <c r="F274" i="14"/>
  <c r="G274" i="14"/>
  <c r="H274" i="14"/>
  <c r="F275" i="14"/>
  <c r="G275" i="14"/>
  <c r="H275" i="14"/>
  <c r="F276" i="14"/>
  <c r="G276" i="14"/>
  <c r="H276" i="14"/>
  <c r="F277" i="14"/>
  <c r="G277" i="14"/>
  <c r="H277" i="14"/>
  <c r="F278" i="14"/>
  <c r="G278" i="14"/>
  <c r="H278" i="14"/>
  <c r="F279" i="14"/>
  <c r="G279" i="14"/>
  <c r="H279" i="14"/>
  <c r="F280" i="14"/>
  <c r="G280" i="14"/>
  <c r="H280" i="14"/>
  <c r="F281" i="14"/>
  <c r="G281" i="14"/>
  <c r="H281" i="14"/>
  <c r="F282" i="14"/>
  <c r="G282" i="14"/>
  <c r="H282" i="14"/>
  <c r="F283" i="14"/>
  <c r="G283" i="14"/>
  <c r="H283" i="14"/>
  <c r="F284" i="14"/>
  <c r="G284" i="14"/>
  <c r="H284" i="14"/>
  <c r="F285" i="14"/>
  <c r="G285" i="14"/>
  <c r="H285" i="14"/>
  <c r="F286" i="14"/>
  <c r="G286" i="14"/>
  <c r="H286" i="14"/>
  <c r="F287" i="14"/>
  <c r="G287" i="14"/>
  <c r="H287" i="14"/>
  <c r="F288" i="14"/>
  <c r="G288" i="14"/>
  <c r="H288" i="14"/>
  <c r="F289" i="14"/>
  <c r="G289" i="14"/>
  <c r="H289" i="14"/>
  <c r="F290" i="14"/>
  <c r="G290" i="14"/>
  <c r="H290" i="14"/>
  <c r="F291" i="14"/>
  <c r="G291" i="14"/>
  <c r="H291" i="14"/>
  <c r="F292" i="14"/>
  <c r="G292" i="14"/>
  <c r="H292" i="14"/>
  <c r="F293" i="14"/>
  <c r="G293" i="14"/>
  <c r="H293" i="14"/>
  <c r="F294" i="14"/>
  <c r="G294" i="14"/>
  <c r="H294" i="14"/>
  <c r="F295" i="14"/>
  <c r="G295" i="14"/>
  <c r="H295" i="14"/>
  <c r="F296" i="14"/>
  <c r="G296" i="14"/>
  <c r="H296" i="14"/>
  <c r="F297" i="14"/>
  <c r="G297" i="14"/>
  <c r="H297" i="14"/>
  <c r="F298" i="14"/>
  <c r="G298" i="14"/>
  <c r="H298" i="14"/>
  <c r="F299" i="14"/>
  <c r="G299" i="14"/>
  <c r="H299" i="14"/>
  <c r="F300" i="14"/>
  <c r="G300" i="14"/>
  <c r="H300" i="14"/>
  <c r="F301" i="14"/>
  <c r="G301" i="14"/>
  <c r="H301" i="14"/>
  <c r="F302" i="14"/>
  <c r="G302" i="14"/>
  <c r="H302" i="14"/>
  <c r="F303" i="14"/>
  <c r="G303" i="14"/>
  <c r="H303" i="14"/>
  <c r="F304" i="14"/>
  <c r="G304" i="14"/>
  <c r="H304" i="14"/>
  <c r="F305" i="14"/>
  <c r="G305" i="14"/>
  <c r="H305" i="14"/>
  <c r="F306" i="14"/>
  <c r="G306" i="14"/>
  <c r="H306" i="14"/>
  <c r="F307" i="14"/>
  <c r="G307" i="14"/>
  <c r="H307" i="14"/>
  <c r="F308" i="14"/>
  <c r="G308" i="14"/>
  <c r="H308" i="14"/>
  <c r="F309" i="14"/>
  <c r="G309" i="14"/>
  <c r="H309" i="14"/>
  <c r="F310" i="14"/>
  <c r="G310" i="14"/>
  <c r="H310" i="14"/>
  <c r="F311" i="14"/>
  <c r="G311" i="14"/>
  <c r="H311" i="14"/>
  <c r="F312" i="14"/>
  <c r="G312" i="14"/>
  <c r="H312" i="14"/>
  <c r="F313" i="14"/>
  <c r="G313" i="14"/>
  <c r="H313" i="14"/>
  <c r="F314" i="14"/>
  <c r="G314" i="14"/>
  <c r="H314" i="14"/>
  <c r="F315" i="14"/>
  <c r="G315" i="14"/>
  <c r="H315" i="14"/>
  <c r="F316" i="14"/>
  <c r="G316" i="14"/>
  <c r="H316" i="14"/>
  <c r="F317" i="14"/>
  <c r="G317" i="14"/>
  <c r="H317" i="14"/>
  <c r="F318" i="14"/>
  <c r="G318" i="14"/>
  <c r="H318" i="14"/>
  <c r="F319" i="14"/>
  <c r="G319" i="14"/>
  <c r="H319" i="14"/>
  <c r="F320" i="14"/>
  <c r="G320" i="14"/>
  <c r="H320" i="14"/>
  <c r="F321" i="14"/>
  <c r="G321" i="14"/>
  <c r="H321" i="14"/>
  <c r="F322" i="14"/>
  <c r="G322" i="14"/>
  <c r="H322" i="14"/>
  <c r="F323" i="14"/>
  <c r="G323" i="14"/>
  <c r="H323" i="14"/>
  <c r="F324" i="14"/>
  <c r="G324" i="14"/>
  <c r="H324" i="14"/>
  <c r="F325" i="14"/>
  <c r="G325" i="14"/>
  <c r="H325" i="14"/>
  <c r="F326" i="14"/>
  <c r="G326" i="14"/>
  <c r="H326" i="14"/>
  <c r="F327" i="14"/>
  <c r="G327" i="14"/>
  <c r="H327" i="14"/>
  <c r="F328" i="14"/>
  <c r="G328" i="14"/>
  <c r="H328" i="14"/>
  <c r="F329" i="14"/>
  <c r="G329" i="14"/>
  <c r="H329" i="14"/>
  <c r="F330" i="14"/>
  <c r="G330" i="14"/>
  <c r="H330" i="14"/>
  <c r="F331" i="14"/>
  <c r="G331" i="14"/>
  <c r="H331" i="14"/>
  <c r="F332" i="14"/>
  <c r="G332" i="14"/>
  <c r="H332" i="14"/>
  <c r="F333" i="14"/>
  <c r="G333" i="14"/>
  <c r="H333" i="14"/>
  <c r="F334" i="14"/>
  <c r="G334" i="14"/>
  <c r="H334" i="14"/>
  <c r="F335" i="14"/>
  <c r="G335" i="14"/>
  <c r="H335" i="14"/>
  <c r="F336" i="14"/>
  <c r="G336" i="14"/>
  <c r="H336" i="14"/>
  <c r="F337" i="14"/>
  <c r="G337" i="14"/>
  <c r="H337" i="14"/>
  <c r="F338" i="14"/>
  <c r="G338" i="14"/>
  <c r="H338" i="14"/>
  <c r="F339" i="14"/>
  <c r="G339" i="14"/>
  <c r="H339" i="14"/>
  <c r="F340" i="14"/>
  <c r="G340" i="14"/>
  <c r="H340" i="14"/>
  <c r="F341" i="14"/>
  <c r="G341" i="14"/>
  <c r="H341" i="14"/>
  <c r="F342" i="14"/>
  <c r="G342" i="14"/>
  <c r="H342" i="14"/>
  <c r="F343" i="14"/>
  <c r="G343" i="14"/>
  <c r="H343" i="14"/>
  <c r="F344" i="14"/>
  <c r="G344" i="14"/>
  <c r="H344" i="14"/>
  <c r="F345" i="14"/>
  <c r="G345" i="14"/>
  <c r="H345" i="14"/>
  <c r="F346" i="14"/>
  <c r="G346" i="14"/>
  <c r="H346" i="14"/>
  <c r="F347" i="14"/>
  <c r="G347" i="14"/>
  <c r="H347" i="14"/>
  <c r="F348" i="14"/>
  <c r="G348" i="14"/>
  <c r="H348" i="14"/>
  <c r="F349" i="14"/>
  <c r="G349" i="14"/>
  <c r="H349" i="14"/>
  <c r="F350" i="14"/>
  <c r="G350" i="14"/>
  <c r="H350" i="14"/>
  <c r="F351" i="14"/>
  <c r="G351" i="14"/>
  <c r="H351" i="14"/>
  <c r="F352" i="14"/>
  <c r="G352" i="14"/>
  <c r="H352" i="14"/>
  <c r="F353" i="14"/>
  <c r="G353" i="14"/>
  <c r="H353" i="14"/>
  <c r="F354" i="14"/>
  <c r="G354" i="14"/>
  <c r="H354" i="14"/>
  <c r="F355" i="14"/>
  <c r="G355" i="14"/>
  <c r="H355" i="14"/>
  <c r="F356" i="14"/>
  <c r="G356" i="14"/>
  <c r="H356" i="14"/>
  <c r="F357" i="14"/>
  <c r="G357" i="14"/>
  <c r="H357" i="14"/>
  <c r="F358" i="14"/>
  <c r="G358" i="14"/>
  <c r="H358" i="14"/>
  <c r="F359" i="14"/>
  <c r="G359" i="14"/>
  <c r="H359" i="14"/>
  <c r="F360" i="14"/>
  <c r="G360" i="14"/>
  <c r="H360" i="14"/>
  <c r="F361" i="14"/>
  <c r="G361" i="14"/>
  <c r="H361" i="14"/>
  <c r="F362" i="14"/>
  <c r="G362" i="14"/>
  <c r="H362" i="14"/>
  <c r="F363" i="14"/>
  <c r="G363" i="14"/>
  <c r="H363" i="14"/>
  <c r="F364" i="14"/>
  <c r="G364" i="14"/>
  <c r="H364" i="14"/>
  <c r="F365" i="14"/>
  <c r="G365" i="14"/>
  <c r="H365" i="14"/>
  <c r="F366" i="14"/>
  <c r="G366" i="14"/>
  <c r="H366" i="14"/>
  <c r="F367" i="14"/>
  <c r="G367" i="14"/>
  <c r="H367" i="14"/>
  <c r="F368" i="14"/>
  <c r="G368" i="14"/>
  <c r="H368" i="14"/>
  <c r="F369" i="14"/>
  <c r="G369" i="14"/>
  <c r="H369" i="14"/>
  <c r="F370" i="14"/>
  <c r="G370" i="14"/>
  <c r="H370" i="14"/>
  <c r="F371" i="14"/>
  <c r="G371" i="14"/>
  <c r="H371" i="14"/>
  <c r="F372" i="14"/>
  <c r="G372" i="14"/>
  <c r="H372" i="14"/>
  <c r="F373" i="14"/>
  <c r="G373" i="14"/>
  <c r="H373" i="14"/>
  <c r="F374" i="14"/>
  <c r="G374" i="14"/>
  <c r="H374" i="14"/>
  <c r="F375" i="14"/>
  <c r="G375" i="14"/>
  <c r="H375" i="14"/>
  <c r="F376" i="14"/>
  <c r="G376" i="14"/>
  <c r="H376" i="14"/>
  <c r="F377" i="14"/>
  <c r="G377" i="14"/>
  <c r="H377" i="14"/>
  <c r="F378" i="14"/>
  <c r="G378" i="14"/>
  <c r="H378" i="14"/>
  <c r="F379" i="14"/>
  <c r="G379" i="14"/>
  <c r="H379" i="14"/>
  <c r="F380" i="14"/>
  <c r="G380" i="14"/>
  <c r="H380" i="14"/>
  <c r="F381" i="14"/>
  <c r="G381" i="14"/>
  <c r="H381" i="14"/>
  <c r="F382" i="14"/>
  <c r="G382" i="14"/>
  <c r="H382" i="14"/>
  <c r="F383" i="14"/>
  <c r="G383" i="14"/>
  <c r="H383" i="14"/>
  <c r="F384" i="14"/>
  <c r="G384" i="14"/>
  <c r="H384" i="14"/>
  <c r="F385" i="14"/>
  <c r="G385" i="14"/>
  <c r="H385" i="14"/>
  <c r="F386" i="14"/>
  <c r="G386" i="14"/>
  <c r="H386" i="14"/>
  <c r="F387" i="14"/>
  <c r="G387" i="14"/>
  <c r="H387" i="14"/>
  <c r="F388" i="14"/>
  <c r="G388" i="14"/>
  <c r="H388" i="14"/>
  <c r="F389" i="14"/>
  <c r="G389" i="14"/>
  <c r="H389" i="14"/>
  <c r="F390" i="14"/>
  <c r="G390" i="14"/>
  <c r="H390" i="14"/>
  <c r="F391" i="14"/>
  <c r="G391" i="14"/>
  <c r="H391" i="14"/>
  <c r="F392" i="14"/>
  <c r="G392" i="14"/>
  <c r="H392" i="14"/>
  <c r="F393" i="14"/>
  <c r="G393" i="14"/>
  <c r="H393" i="14"/>
  <c r="F394" i="14"/>
  <c r="G394" i="14"/>
  <c r="H394" i="14"/>
  <c r="F395" i="14"/>
  <c r="G395" i="14"/>
  <c r="H395" i="14"/>
  <c r="F396" i="14"/>
  <c r="G396" i="14"/>
  <c r="H396" i="14"/>
  <c r="F397" i="14"/>
  <c r="G397" i="14"/>
  <c r="H397" i="14"/>
  <c r="F398" i="14"/>
  <c r="G398" i="14"/>
  <c r="H398" i="14"/>
  <c r="F399" i="14"/>
  <c r="G399" i="14"/>
  <c r="H399" i="14"/>
  <c r="F400" i="14"/>
  <c r="G400" i="14"/>
  <c r="H400" i="14"/>
  <c r="F401" i="14"/>
  <c r="G401" i="14"/>
  <c r="H401" i="14"/>
  <c r="F402" i="14"/>
  <c r="G402" i="14"/>
  <c r="H402" i="14"/>
  <c r="F403" i="14"/>
  <c r="G403" i="14"/>
  <c r="H403" i="14"/>
  <c r="F404" i="14"/>
  <c r="G404" i="14"/>
  <c r="H404" i="14"/>
  <c r="F405" i="14"/>
  <c r="G405" i="14"/>
  <c r="H405" i="14"/>
  <c r="F406" i="14"/>
  <c r="G406" i="14"/>
  <c r="H406" i="14"/>
  <c r="F407" i="14"/>
  <c r="G407" i="14"/>
  <c r="H407" i="14"/>
  <c r="F408" i="14"/>
  <c r="G408" i="14"/>
  <c r="H408" i="14"/>
  <c r="F409" i="14"/>
  <c r="G409" i="14"/>
  <c r="H409" i="14"/>
  <c r="F410" i="14"/>
  <c r="G410" i="14"/>
  <c r="H410" i="14"/>
  <c r="F411" i="14"/>
  <c r="G411" i="14"/>
  <c r="H411" i="14"/>
  <c r="F412" i="14"/>
  <c r="G412" i="14"/>
  <c r="H412" i="14"/>
  <c r="F413" i="14"/>
  <c r="G413" i="14"/>
  <c r="H413" i="14"/>
  <c r="F414" i="14"/>
  <c r="G414" i="14"/>
  <c r="H414" i="14"/>
  <c r="F415" i="14"/>
  <c r="G415" i="14"/>
  <c r="H415" i="14"/>
  <c r="F416" i="14"/>
  <c r="G416" i="14"/>
  <c r="H416" i="14"/>
  <c r="F417" i="14"/>
  <c r="G417" i="14"/>
  <c r="H417" i="14"/>
  <c r="F418" i="14"/>
  <c r="G418" i="14"/>
  <c r="H418" i="14"/>
  <c r="F419" i="14"/>
  <c r="G419" i="14"/>
  <c r="H419" i="14"/>
  <c r="F420" i="14"/>
  <c r="G420" i="14"/>
  <c r="H420" i="14"/>
  <c r="F421" i="14"/>
  <c r="G421" i="14"/>
  <c r="H421" i="14"/>
  <c r="F422" i="14"/>
  <c r="G422" i="14"/>
  <c r="H422" i="14"/>
  <c r="F423" i="14"/>
  <c r="G423" i="14"/>
  <c r="H423" i="14"/>
  <c r="F424" i="14"/>
  <c r="G424" i="14"/>
  <c r="H424" i="14"/>
  <c r="F425" i="14"/>
  <c r="G425" i="14"/>
  <c r="H425" i="14"/>
  <c r="F426" i="14"/>
  <c r="G426" i="14"/>
  <c r="H426" i="14"/>
  <c r="F427" i="14"/>
  <c r="G427" i="14"/>
  <c r="H427" i="14"/>
  <c r="F428" i="14"/>
  <c r="G428" i="14"/>
  <c r="H428" i="14"/>
  <c r="F429" i="14"/>
  <c r="G429" i="14"/>
  <c r="H429" i="14"/>
  <c r="F430" i="14"/>
  <c r="G430" i="14"/>
  <c r="H430" i="14"/>
  <c r="F431" i="14"/>
  <c r="G431" i="14"/>
  <c r="H431" i="14"/>
  <c r="F432" i="14"/>
  <c r="G432" i="14"/>
  <c r="H432" i="14"/>
  <c r="F433" i="14"/>
  <c r="G433" i="14"/>
  <c r="H433" i="14"/>
  <c r="F434" i="14"/>
  <c r="G434" i="14"/>
  <c r="H434" i="14"/>
  <c r="F435" i="14"/>
  <c r="G435" i="14"/>
  <c r="H435" i="14"/>
  <c r="F436" i="14"/>
  <c r="G436" i="14"/>
  <c r="H436" i="14"/>
  <c r="F437" i="14"/>
  <c r="G437" i="14"/>
  <c r="H437" i="14"/>
  <c r="F438" i="14"/>
  <c r="G438" i="14"/>
  <c r="H438" i="14"/>
  <c r="F439" i="14"/>
  <c r="G439" i="14"/>
  <c r="H439" i="14"/>
  <c r="F440" i="14"/>
  <c r="G440" i="14"/>
  <c r="H440" i="14"/>
  <c r="F441" i="14"/>
  <c r="G441" i="14"/>
  <c r="H441" i="14"/>
  <c r="F442" i="14"/>
  <c r="G442" i="14"/>
  <c r="H442" i="14"/>
  <c r="F443" i="14"/>
  <c r="G443" i="14"/>
  <c r="H443" i="14"/>
  <c r="F444" i="14"/>
  <c r="G444" i="14"/>
  <c r="H444" i="14"/>
  <c r="F445" i="14"/>
  <c r="G445" i="14"/>
  <c r="H445" i="14"/>
  <c r="F446" i="14"/>
  <c r="G446" i="14"/>
  <c r="H446" i="14"/>
  <c r="F447" i="14"/>
  <c r="G447" i="14"/>
  <c r="H447" i="14"/>
  <c r="F448" i="14"/>
  <c r="G448" i="14"/>
  <c r="H448" i="14"/>
  <c r="F449" i="14"/>
  <c r="G449" i="14"/>
  <c r="H449" i="14"/>
  <c r="F450" i="14"/>
  <c r="G450" i="14"/>
  <c r="H450" i="14"/>
  <c r="F451" i="14"/>
  <c r="G451" i="14"/>
  <c r="H451" i="14"/>
  <c r="F452" i="14"/>
  <c r="G452" i="14"/>
  <c r="H452" i="14"/>
  <c r="F453" i="14"/>
  <c r="G453" i="14"/>
  <c r="H453" i="14"/>
  <c r="F454" i="14"/>
  <c r="G454" i="14"/>
  <c r="H454" i="14"/>
  <c r="F455" i="14"/>
  <c r="G455" i="14"/>
  <c r="H455" i="14"/>
  <c r="F456" i="14"/>
  <c r="G456" i="14"/>
  <c r="H456" i="14"/>
  <c r="F457" i="14"/>
  <c r="G457" i="14"/>
  <c r="H457" i="14"/>
  <c r="F458" i="14"/>
  <c r="G458" i="14"/>
  <c r="H458" i="14"/>
  <c r="F459" i="14"/>
  <c r="G459" i="14"/>
  <c r="H459" i="14"/>
  <c r="F460" i="14"/>
  <c r="G460" i="14"/>
  <c r="H460" i="14"/>
  <c r="F461" i="14"/>
  <c r="G461" i="14"/>
  <c r="H461" i="14"/>
  <c r="F462" i="14"/>
  <c r="G462" i="14"/>
  <c r="H462" i="14"/>
  <c r="F463" i="14"/>
  <c r="G463" i="14"/>
  <c r="H463" i="14"/>
  <c r="F464" i="14"/>
  <c r="G464" i="14"/>
  <c r="H464" i="14"/>
  <c r="F465" i="14"/>
  <c r="G465" i="14"/>
  <c r="H465" i="14"/>
  <c r="F466" i="14"/>
  <c r="G466" i="14"/>
  <c r="H466" i="14"/>
  <c r="F467" i="14"/>
  <c r="G467" i="14"/>
  <c r="H467" i="14"/>
  <c r="F468" i="14"/>
  <c r="G468" i="14"/>
  <c r="H468" i="14"/>
  <c r="F469" i="14"/>
  <c r="G469" i="14"/>
  <c r="H469" i="14"/>
  <c r="F470" i="14"/>
  <c r="G470" i="14"/>
  <c r="H470" i="14"/>
  <c r="F471" i="14"/>
  <c r="G471" i="14"/>
  <c r="H471" i="14"/>
  <c r="F472" i="14"/>
  <c r="G472" i="14"/>
  <c r="H472" i="14"/>
  <c r="F473" i="14"/>
  <c r="G473" i="14"/>
  <c r="H473" i="14"/>
  <c r="F474" i="14"/>
  <c r="G474" i="14"/>
  <c r="H474" i="14"/>
  <c r="F475" i="14"/>
  <c r="G475" i="14"/>
  <c r="H475" i="14"/>
  <c r="F476" i="14"/>
  <c r="G476" i="14"/>
  <c r="H476" i="14"/>
  <c r="F477" i="14"/>
  <c r="G477" i="14"/>
  <c r="H477" i="14"/>
  <c r="F478" i="14"/>
  <c r="G478" i="14"/>
  <c r="H478" i="14"/>
  <c r="F479" i="14"/>
  <c r="G479" i="14"/>
  <c r="H479" i="14"/>
  <c r="F480" i="14"/>
  <c r="G480" i="14"/>
  <c r="H480" i="14"/>
  <c r="F481" i="14"/>
  <c r="G481" i="14"/>
  <c r="H481" i="14"/>
  <c r="F482" i="14"/>
  <c r="G482" i="14"/>
  <c r="H482" i="14"/>
  <c r="F483" i="14"/>
  <c r="G483" i="14"/>
  <c r="H483" i="14"/>
  <c r="F484" i="14"/>
  <c r="G484" i="14"/>
  <c r="H484" i="14"/>
  <c r="F485" i="14"/>
  <c r="G485" i="14"/>
  <c r="H485" i="14"/>
  <c r="F486" i="14"/>
  <c r="G486" i="14"/>
  <c r="H486" i="14"/>
  <c r="F487" i="14"/>
  <c r="G487" i="14"/>
  <c r="H487" i="14"/>
  <c r="F488" i="14"/>
  <c r="G488" i="14"/>
  <c r="H488" i="14"/>
  <c r="F489" i="14"/>
  <c r="G489" i="14"/>
  <c r="H489" i="14"/>
  <c r="F490" i="14"/>
  <c r="G490" i="14"/>
  <c r="H490" i="14"/>
  <c r="F491" i="14"/>
  <c r="G491" i="14"/>
  <c r="H491" i="14"/>
  <c r="F492" i="14"/>
  <c r="G492" i="14"/>
  <c r="H492" i="14"/>
  <c r="F493" i="14"/>
  <c r="G493" i="14"/>
  <c r="H493" i="14"/>
  <c r="F494" i="14"/>
  <c r="G494" i="14"/>
  <c r="H494" i="14"/>
  <c r="F495" i="14"/>
  <c r="G495" i="14"/>
  <c r="H495" i="14"/>
  <c r="F496" i="14"/>
  <c r="G496" i="14"/>
  <c r="H496" i="14"/>
  <c r="F497" i="14"/>
  <c r="G497" i="14"/>
  <c r="H497" i="14"/>
  <c r="F498" i="14"/>
  <c r="G498" i="14"/>
  <c r="H498" i="14"/>
  <c r="F499" i="14"/>
  <c r="G499" i="14"/>
  <c r="H499" i="14"/>
  <c r="F500" i="14"/>
  <c r="G500" i="14"/>
  <c r="H500" i="14"/>
  <c r="F501" i="14"/>
  <c r="G501" i="14"/>
  <c r="H501" i="14"/>
  <c r="F502" i="14"/>
  <c r="G502" i="14"/>
  <c r="H502" i="14"/>
  <c r="F503" i="14"/>
  <c r="G503" i="14"/>
  <c r="H503" i="14"/>
  <c r="F504" i="14"/>
  <c r="G504" i="14"/>
  <c r="H504" i="14"/>
  <c r="F505" i="14"/>
  <c r="G505" i="14"/>
  <c r="H505" i="14"/>
  <c r="F506" i="14"/>
  <c r="G506" i="14"/>
  <c r="H506" i="14"/>
  <c r="F507" i="14"/>
  <c r="G507" i="14"/>
  <c r="H507" i="14"/>
  <c r="F508" i="14"/>
  <c r="G508" i="14"/>
  <c r="H508" i="14"/>
  <c r="F509" i="14"/>
  <c r="G509" i="14"/>
  <c r="H509" i="14"/>
  <c r="F510" i="14"/>
  <c r="G510" i="14"/>
  <c r="H510" i="14"/>
  <c r="F511" i="14"/>
  <c r="G511" i="14"/>
  <c r="H511" i="14"/>
  <c r="F512" i="14"/>
  <c r="G512" i="14"/>
  <c r="H512" i="14"/>
  <c r="F513" i="14"/>
  <c r="G513" i="14"/>
  <c r="H513" i="14"/>
  <c r="F514" i="14"/>
  <c r="G514" i="14"/>
  <c r="H514" i="14"/>
  <c r="F515" i="14"/>
  <c r="G515" i="14"/>
  <c r="H515" i="14"/>
  <c r="F516" i="14"/>
  <c r="G516" i="14"/>
  <c r="H516" i="14"/>
  <c r="F517" i="14"/>
  <c r="G517" i="14"/>
  <c r="H517" i="14"/>
  <c r="F518" i="14"/>
  <c r="G518" i="14"/>
  <c r="H518" i="14"/>
  <c r="F519" i="14"/>
  <c r="G519" i="14"/>
  <c r="H519" i="14"/>
  <c r="F520" i="14"/>
  <c r="G520" i="14"/>
  <c r="H520" i="14"/>
  <c r="F521" i="14"/>
  <c r="G521" i="14"/>
  <c r="H521" i="14"/>
  <c r="F522" i="14"/>
  <c r="G522" i="14"/>
  <c r="H522" i="14"/>
  <c r="F523" i="14"/>
  <c r="G523" i="14"/>
  <c r="H523" i="14"/>
  <c r="F524" i="14"/>
  <c r="G524" i="14"/>
  <c r="H524" i="14"/>
  <c r="F525" i="14"/>
  <c r="G525" i="14"/>
  <c r="H525" i="14"/>
  <c r="F526" i="14"/>
  <c r="G526" i="14"/>
  <c r="H526" i="14"/>
  <c r="F527" i="14"/>
  <c r="G527" i="14"/>
  <c r="H527" i="14"/>
  <c r="F528" i="14"/>
  <c r="G528" i="14"/>
  <c r="H528" i="14"/>
  <c r="F529" i="14"/>
  <c r="G529" i="14"/>
  <c r="H529" i="14"/>
  <c r="F530" i="14"/>
  <c r="G530" i="14"/>
  <c r="H530" i="14"/>
  <c r="F531" i="14"/>
  <c r="G531" i="14"/>
  <c r="H531" i="14"/>
  <c r="F532" i="14"/>
  <c r="G532" i="14"/>
  <c r="H532" i="14"/>
  <c r="F533" i="14"/>
  <c r="G533" i="14"/>
  <c r="H533" i="14"/>
  <c r="F534" i="14"/>
  <c r="G534" i="14"/>
  <c r="H534" i="14"/>
  <c r="F535" i="14"/>
  <c r="G535" i="14"/>
  <c r="H535" i="14"/>
  <c r="F536" i="14"/>
  <c r="G536" i="14"/>
  <c r="H536" i="14"/>
  <c r="F537" i="14"/>
  <c r="G537" i="14"/>
  <c r="H537" i="14"/>
  <c r="F538" i="14"/>
  <c r="G538" i="14"/>
  <c r="H538" i="14"/>
  <c r="F539" i="14"/>
  <c r="G539" i="14"/>
  <c r="H539" i="14"/>
  <c r="F540" i="14"/>
  <c r="G540" i="14"/>
  <c r="H540" i="14"/>
  <c r="F541" i="14"/>
  <c r="G541" i="14"/>
  <c r="H541" i="14"/>
  <c r="F542" i="14"/>
  <c r="G542" i="14"/>
  <c r="H542" i="14"/>
  <c r="F543" i="14"/>
  <c r="G543" i="14"/>
  <c r="H543" i="14"/>
  <c r="F544" i="14"/>
  <c r="G544" i="14"/>
  <c r="H544" i="14"/>
  <c r="F545" i="14"/>
  <c r="G545" i="14"/>
  <c r="H545" i="14"/>
  <c r="F546" i="14"/>
  <c r="G546" i="14"/>
  <c r="H546" i="14"/>
  <c r="F547" i="14"/>
  <c r="G547" i="14"/>
  <c r="H547" i="14"/>
  <c r="F548" i="14"/>
  <c r="G548" i="14"/>
  <c r="H548" i="14"/>
  <c r="F549" i="14"/>
  <c r="G549" i="14"/>
  <c r="H549" i="14"/>
  <c r="F550" i="14"/>
  <c r="G550" i="14"/>
  <c r="H550" i="14"/>
  <c r="F551" i="14"/>
  <c r="G551" i="14"/>
  <c r="H551" i="14"/>
  <c r="F552" i="14"/>
  <c r="G552" i="14"/>
  <c r="H552" i="14"/>
  <c r="F553" i="14"/>
  <c r="G553" i="14"/>
  <c r="H553" i="14"/>
  <c r="F554" i="14"/>
  <c r="G554" i="14"/>
  <c r="H554" i="14"/>
  <c r="F555" i="14"/>
  <c r="G555" i="14"/>
  <c r="H555" i="14"/>
  <c r="F556" i="14"/>
  <c r="G556" i="14"/>
  <c r="H556" i="14"/>
  <c r="F557" i="14"/>
  <c r="G557" i="14"/>
  <c r="H557" i="14"/>
  <c r="F558" i="14"/>
  <c r="G558" i="14"/>
  <c r="H558" i="14"/>
  <c r="F559" i="14"/>
  <c r="G559" i="14"/>
  <c r="H559" i="14"/>
  <c r="F560" i="14"/>
  <c r="G560" i="14"/>
  <c r="H560" i="14"/>
  <c r="F561" i="14"/>
  <c r="G561" i="14"/>
  <c r="H561" i="14"/>
  <c r="F562" i="14"/>
  <c r="G562" i="14"/>
  <c r="H562" i="14"/>
  <c r="F563" i="14"/>
  <c r="G563" i="14"/>
  <c r="H563" i="14"/>
  <c r="F564" i="14"/>
  <c r="G564" i="14"/>
  <c r="H564" i="14"/>
  <c r="F565" i="14"/>
  <c r="G565" i="14"/>
  <c r="H565" i="14"/>
  <c r="F566" i="14"/>
  <c r="G566" i="14"/>
  <c r="H566" i="14"/>
  <c r="F567" i="14"/>
  <c r="G567" i="14"/>
  <c r="H567" i="14"/>
  <c r="F568" i="14"/>
  <c r="G568" i="14"/>
  <c r="H568" i="14"/>
  <c r="F569" i="14"/>
  <c r="G569" i="14"/>
  <c r="H569" i="14"/>
  <c r="F570" i="14"/>
  <c r="G570" i="14"/>
  <c r="H570" i="14"/>
  <c r="F571" i="14"/>
  <c r="G571" i="14"/>
  <c r="H571" i="14"/>
  <c r="F572" i="14"/>
  <c r="G572" i="14"/>
  <c r="H572" i="14"/>
  <c r="F573" i="14"/>
  <c r="G573" i="14"/>
  <c r="H573" i="14"/>
  <c r="F574" i="14"/>
  <c r="G574" i="14"/>
  <c r="H574" i="14"/>
  <c r="F575" i="14"/>
  <c r="G575" i="14"/>
  <c r="H575" i="14"/>
  <c r="F576" i="14"/>
  <c r="G576" i="14"/>
  <c r="H576" i="14"/>
  <c r="F577" i="14"/>
  <c r="G577" i="14"/>
  <c r="H577" i="14"/>
  <c r="F578" i="14"/>
  <c r="G578" i="14"/>
  <c r="H578" i="14"/>
  <c r="F579" i="14"/>
  <c r="G579" i="14"/>
  <c r="H579" i="14"/>
  <c r="F580" i="14"/>
  <c r="G580" i="14"/>
  <c r="H580" i="14"/>
  <c r="F581" i="14"/>
  <c r="G581" i="14"/>
  <c r="H581" i="14"/>
  <c r="F582" i="14"/>
  <c r="G582" i="14"/>
  <c r="H582" i="14"/>
  <c r="F583" i="14"/>
  <c r="G583" i="14"/>
  <c r="H583" i="14"/>
  <c r="F584" i="14"/>
  <c r="G584" i="14"/>
  <c r="H584" i="14"/>
  <c r="F585" i="14"/>
  <c r="G585" i="14"/>
  <c r="H585" i="14"/>
  <c r="F586" i="14"/>
  <c r="G586" i="14"/>
  <c r="H586" i="14"/>
  <c r="F587" i="14"/>
  <c r="G587" i="14"/>
  <c r="H587" i="14"/>
  <c r="F588" i="14"/>
  <c r="G588" i="14"/>
  <c r="H588" i="14"/>
  <c r="F589" i="14"/>
  <c r="G589" i="14"/>
  <c r="H589" i="14"/>
  <c r="F590" i="14"/>
  <c r="G590" i="14"/>
  <c r="H590" i="14"/>
  <c r="F591" i="14"/>
  <c r="G591" i="14"/>
  <c r="H591" i="14"/>
  <c r="F592" i="14"/>
  <c r="G592" i="14"/>
  <c r="H592" i="14"/>
  <c r="F593" i="14"/>
  <c r="G593" i="14"/>
  <c r="H593" i="14"/>
  <c r="F594" i="14"/>
  <c r="G594" i="14"/>
  <c r="H594" i="14"/>
  <c r="F595" i="14"/>
  <c r="G595" i="14"/>
  <c r="H595" i="14"/>
  <c r="F596" i="14"/>
  <c r="G596" i="14"/>
  <c r="H596" i="14"/>
  <c r="F597" i="14"/>
  <c r="G597" i="14"/>
  <c r="H597" i="14"/>
  <c r="F598" i="14"/>
  <c r="G598" i="14"/>
  <c r="H598" i="14"/>
  <c r="F599" i="14"/>
  <c r="G599" i="14"/>
  <c r="H599" i="14"/>
  <c r="F600" i="14"/>
  <c r="G600" i="14"/>
  <c r="H600" i="14"/>
  <c r="F601" i="14"/>
  <c r="G601" i="14"/>
  <c r="H601" i="14"/>
  <c r="F602" i="14"/>
  <c r="G602" i="14"/>
  <c r="H602" i="14"/>
  <c r="F603" i="14"/>
  <c r="G603" i="14"/>
  <c r="H603" i="14"/>
  <c r="F604" i="14"/>
  <c r="G604" i="14"/>
  <c r="H604" i="14"/>
  <c r="F605" i="14"/>
  <c r="G605" i="14"/>
  <c r="H605" i="14"/>
  <c r="F606" i="14"/>
  <c r="G606" i="14"/>
  <c r="H606" i="14"/>
  <c r="F607" i="14"/>
  <c r="G607" i="14"/>
  <c r="H607" i="14"/>
  <c r="F608" i="14"/>
  <c r="G608" i="14"/>
  <c r="H608" i="14"/>
  <c r="F609" i="14"/>
  <c r="G609" i="14"/>
  <c r="H609" i="14"/>
  <c r="F610" i="14"/>
  <c r="G610" i="14"/>
  <c r="H610" i="14"/>
  <c r="F611" i="14"/>
  <c r="G611" i="14"/>
  <c r="H611" i="14"/>
  <c r="F612" i="14"/>
  <c r="G612" i="14"/>
  <c r="H612" i="14"/>
  <c r="F613" i="14"/>
  <c r="G613" i="14"/>
  <c r="H613" i="14"/>
  <c r="F614" i="14"/>
  <c r="G614" i="14"/>
  <c r="H614" i="14"/>
  <c r="F615" i="14"/>
  <c r="G615" i="14"/>
  <c r="H615" i="14"/>
  <c r="F616" i="14"/>
  <c r="G616" i="14"/>
  <c r="H616" i="14"/>
  <c r="F617" i="14"/>
  <c r="G617" i="14"/>
  <c r="H617" i="14"/>
  <c r="F618" i="14"/>
  <c r="G618" i="14"/>
  <c r="H618" i="14"/>
  <c r="F619" i="14"/>
  <c r="G619" i="14"/>
  <c r="H619" i="14"/>
  <c r="F620" i="14"/>
  <c r="G620" i="14"/>
  <c r="H620" i="14"/>
  <c r="F621" i="14"/>
  <c r="G621" i="14"/>
  <c r="H621" i="14"/>
  <c r="F622" i="14"/>
  <c r="G622" i="14"/>
  <c r="H622" i="14"/>
  <c r="F623" i="14"/>
  <c r="G623" i="14"/>
  <c r="H623" i="14"/>
  <c r="F624" i="14"/>
  <c r="G624" i="14"/>
  <c r="H624" i="14"/>
  <c r="F625" i="14"/>
  <c r="G625" i="14"/>
  <c r="H625" i="14"/>
  <c r="F626" i="14"/>
  <c r="G626" i="14"/>
  <c r="H626" i="14"/>
  <c r="F627" i="14"/>
  <c r="G627" i="14"/>
  <c r="H627" i="14"/>
  <c r="F628" i="14"/>
  <c r="G628" i="14"/>
  <c r="H628" i="14"/>
  <c r="F629" i="14"/>
  <c r="G629" i="14"/>
  <c r="H629" i="14"/>
  <c r="F630" i="14"/>
  <c r="G630" i="14"/>
  <c r="H630" i="14"/>
  <c r="F631" i="14"/>
  <c r="G631" i="14"/>
  <c r="H631" i="14"/>
  <c r="F632" i="14"/>
  <c r="G632" i="14"/>
  <c r="H632" i="14"/>
  <c r="F633" i="14"/>
  <c r="G633" i="14"/>
  <c r="H633" i="14"/>
  <c r="F634" i="14"/>
  <c r="G634" i="14"/>
  <c r="H634" i="14"/>
  <c r="F635" i="14"/>
  <c r="G635" i="14"/>
  <c r="H635" i="14"/>
  <c r="F636" i="14"/>
  <c r="G636" i="14"/>
  <c r="H636" i="14"/>
  <c r="F637" i="14"/>
  <c r="G637" i="14"/>
  <c r="H637" i="14"/>
  <c r="F638" i="14"/>
  <c r="G638" i="14"/>
  <c r="H638" i="14"/>
  <c r="F639" i="14"/>
  <c r="G639" i="14"/>
  <c r="H639" i="14"/>
  <c r="F640" i="14"/>
  <c r="G640" i="14"/>
  <c r="H640" i="14"/>
  <c r="F641" i="14"/>
  <c r="G641" i="14"/>
  <c r="H641" i="14"/>
  <c r="F642" i="14"/>
  <c r="G642" i="14"/>
  <c r="H642" i="14"/>
  <c r="F643" i="14"/>
  <c r="G643" i="14"/>
  <c r="H643" i="14"/>
  <c r="F644" i="14"/>
  <c r="G644" i="14"/>
  <c r="H644" i="14"/>
  <c r="F645" i="14"/>
  <c r="G645" i="14"/>
  <c r="H645" i="14"/>
  <c r="F646" i="14"/>
  <c r="G646" i="14"/>
  <c r="H646" i="14"/>
  <c r="F647" i="14"/>
  <c r="G647" i="14"/>
  <c r="H647" i="14"/>
  <c r="F648" i="14"/>
  <c r="G648" i="14"/>
  <c r="H648" i="14"/>
  <c r="F649" i="14"/>
  <c r="G649" i="14"/>
  <c r="H649" i="14"/>
  <c r="F650" i="14"/>
  <c r="G650" i="14"/>
  <c r="H650" i="14"/>
  <c r="F651" i="14"/>
  <c r="G651" i="14"/>
  <c r="H651" i="14"/>
  <c r="F652" i="14"/>
  <c r="G652" i="14"/>
  <c r="H652" i="14"/>
  <c r="F653" i="14"/>
  <c r="G653" i="14"/>
  <c r="H653" i="14"/>
  <c r="F654" i="14"/>
  <c r="G654" i="14"/>
  <c r="H654" i="14"/>
  <c r="F655" i="14"/>
  <c r="G655" i="14"/>
  <c r="H655" i="14"/>
  <c r="F656" i="14"/>
  <c r="G656" i="14"/>
  <c r="H656" i="14"/>
  <c r="F657" i="14"/>
  <c r="G657" i="14"/>
  <c r="H657" i="14"/>
  <c r="F658" i="14"/>
  <c r="G658" i="14"/>
  <c r="H658" i="14"/>
  <c r="F659" i="14"/>
  <c r="G659" i="14"/>
  <c r="H659" i="14"/>
  <c r="F660" i="14"/>
  <c r="G660" i="14"/>
  <c r="H660" i="14"/>
  <c r="F661" i="14"/>
  <c r="G661" i="14"/>
  <c r="H661" i="14"/>
  <c r="F662" i="14"/>
  <c r="G662" i="14"/>
  <c r="H662" i="14"/>
  <c r="F663" i="14"/>
  <c r="G663" i="14"/>
  <c r="H663" i="14"/>
  <c r="F664" i="14"/>
  <c r="G664" i="14"/>
  <c r="H664" i="14"/>
  <c r="F665" i="14"/>
  <c r="G665" i="14"/>
  <c r="H665" i="14"/>
  <c r="F666" i="14"/>
  <c r="G666" i="14"/>
  <c r="H666" i="14"/>
  <c r="F667" i="14"/>
  <c r="G667" i="14"/>
  <c r="H667" i="14"/>
  <c r="F668" i="14"/>
  <c r="G668" i="14"/>
  <c r="H668" i="14"/>
  <c r="F669" i="14"/>
  <c r="G669" i="14"/>
  <c r="H669" i="14"/>
  <c r="F670" i="14"/>
  <c r="G670" i="14"/>
  <c r="H670" i="14"/>
  <c r="F671" i="14"/>
  <c r="G671" i="14"/>
  <c r="H671" i="14"/>
  <c r="F672" i="14"/>
  <c r="G672" i="14"/>
  <c r="H672" i="14"/>
  <c r="F673" i="14"/>
  <c r="G673" i="14"/>
  <c r="H673" i="14"/>
  <c r="F674" i="14"/>
  <c r="G674" i="14"/>
  <c r="H674" i="14"/>
  <c r="F675" i="14"/>
  <c r="G675" i="14"/>
  <c r="H675" i="14"/>
  <c r="F676" i="14"/>
  <c r="G676" i="14"/>
  <c r="H676" i="14"/>
  <c r="F677" i="14"/>
  <c r="G677" i="14"/>
  <c r="H677" i="14"/>
  <c r="F678" i="14"/>
  <c r="G678" i="14"/>
  <c r="H678" i="14"/>
  <c r="F679" i="14"/>
  <c r="G679" i="14"/>
  <c r="H679" i="14"/>
  <c r="F680" i="14"/>
  <c r="G680" i="14"/>
  <c r="H680" i="14"/>
  <c r="F681" i="14"/>
  <c r="G681" i="14"/>
  <c r="H681" i="14"/>
  <c r="F682" i="14"/>
  <c r="G682" i="14"/>
  <c r="H682" i="14"/>
  <c r="F683" i="14"/>
  <c r="G683" i="14"/>
  <c r="H683" i="14"/>
  <c r="F684" i="14"/>
  <c r="G684" i="14"/>
  <c r="H684" i="14"/>
  <c r="F685" i="14"/>
  <c r="G685" i="14"/>
  <c r="H685" i="14"/>
  <c r="F686" i="14"/>
  <c r="G686" i="14"/>
  <c r="H686" i="14"/>
  <c r="F687" i="14"/>
  <c r="G687" i="14"/>
  <c r="H687" i="14"/>
  <c r="F688" i="14"/>
  <c r="G688" i="14"/>
  <c r="H688" i="14"/>
  <c r="F689" i="14"/>
  <c r="G689" i="14"/>
  <c r="H689" i="14"/>
  <c r="F690" i="14"/>
  <c r="G690" i="14"/>
  <c r="H690" i="14"/>
  <c r="F691" i="14"/>
  <c r="G691" i="14"/>
  <c r="H691" i="14"/>
  <c r="F692" i="14"/>
  <c r="G692" i="14"/>
  <c r="H692" i="14"/>
  <c r="F693" i="14"/>
  <c r="G693" i="14"/>
  <c r="H693" i="14"/>
  <c r="F694" i="14"/>
  <c r="G694" i="14"/>
  <c r="H694" i="14"/>
  <c r="F695" i="14"/>
  <c r="G695" i="14"/>
  <c r="H695" i="14"/>
  <c r="F696" i="14"/>
  <c r="G696" i="14"/>
  <c r="H696" i="14"/>
  <c r="F697" i="14"/>
  <c r="G697" i="14"/>
  <c r="H697" i="14"/>
  <c r="F698" i="14"/>
  <c r="G698" i="14"/>
  <c r="H698" i="14"/>
  <c r="F699" i="14"/>
  <c r="G699" i="14"/>
  <c r="H699" i="14"/>
  <c r="F700" i="14"/>
  <c r="G700" i="14"/>
  <c r="H700" i="14"/>
  <c r="F701" i="14"/>
  <c r="G701" i="14"/>
  <c r="H701" i="14"/>
  <c r="F702" i="14"/>
  <c r="G702" i="14"/>
  <c r="H702" i="14"/>
  <c r="F703" i="14"/>
  <c r="G703" i="14"/>
  <c r="H703" i="14"/>
  <c r="F704" i="14"/>
  <c r="G704" i="14"/>
  <c r="H704" i="14"/>
  <c r="F705" i="14"/>
  <c r="G705" i="14"/>
  <c r="H705" i="14"/>
  <c r="F706" i="14"/>
  <c r="G706" i="14"/>
  <c r="H706" i="14"/>
  <c r="F707" i="14"/>
  <c r="G707" i="14"/>
  <c r="H707" i="14"/>
  <c r="F708" i="14"/>
  <c r="G708" i="14"/>
  <c r="H708" i="14"/>
  <c r="F709" i="14"/>
  <c r="G709" i="14"/>
  <c r="H709" i="14"/>
  <c r="F710" i="14"/>
  <c r="G710" i="14"/>
  <c r="H710" i="14"/>
  <c r="F711" i="14"/>
  <c r="G711" i="14"/>
  <c r="H711" i="14"/>
  <c r="F712" i="14"/>
  <c r="G712" i="14"/>
  <c r="H712" i="14"/>
  <c r="F713" i="14"/>
  <c r="G713" i="14"/>
  <c r="H713" i="14"/>
  <c r="F714" i="14"/>
  <c r="G714" i="14"/>
  <c r="H714" i="14"/>
  <c r="F715" i="14"/>
  <c r="G715" i="14"/>
  <c r="H715" i="14"/>
  <c r="F716" i="14"/>
  <c r="G716" i="14"/>
  <c r="H716" i="14"/>
  <c r="F717" i="14"/>
  <c r="G717" i="14"/>
  <c r="H717" i="14"/>
  <c r="F718" i="14"/>
  <c r="G718" i="14"/>
  <c r="H718" i="14"/>
  <c r="F719" i="14"/>
  <c r="G719" i="14"/>
  <c r="H719" i="14"/>
  <c r="F720" i="14"/>
  <c r="G720" i="14"/>
  <c r="H720" i="14"/>
  <c r="F721" i="14"/>
  <c r="G721" i="14"/>
  <c r="H721" i="14"/>
  <c r="F722" i="14"/>
  <c r="G722" i="14"/>
  <c r="H722" i="14"/>
  <c r="F723" i="14"/>
  <c r="G723" i="14"/>
  <c r="H723" i="14"/>
  <c r="F724" i="14"/>
  <c r="G724" i="14"/>
  <c r="H724" i="14"/>
  <c r="F725" i="14"/>
  <c r="G725" i="14"/>
  <c r="H725" i="14"/>
  <c r="F726" i="14"/>
  <c r="G726" i="14"/>
  <c r="H726" i="14"/>
  <c r="F727" i="14"/>
  <c r="G727" i="14"/>
  <c r="H727" i="14"/>
  <c r="F728" i="14"/>
  <c r="G728" i="14"/>
  <c r="H728" i="14"/>
  <c r="F729" i="14"/>
  <c r="G729" i="14"/>
  <c r="H729" i="14"/>
  <c r="F730" i="14"/>
  <c r="G730" i="14"/>
  <c r="H730" i="14"/>
  <c r="F731" i="14"/>
  <c r="G731" i="14"/>
  <c r="H731" i="14"/>
  <c r="F732" i="14"/>
  <c r="G732" i="14"/>
  <c r="H732" i="14"/>
  <c r="F733" i="14"/>
  <c r="G733" i="14"/>
  <c r="H733" i="14"/>
  <c r="F734" i="14"/>
  <c r="G734" i="14"/>
  <c r="H734" i="14"/>
  <c r="F735" i="14"/>
  <c r="G735" i="14"/>
  <c r="H735" i="14"/>
  <c r="F736" i="14"/>
  <c r="G736" i="14"/>
  <c r="H736" i="14"/>
  <c r="F737" i="14"/>
  <c r="G737" i="14"/>
  <c r="H737" i="14"/>
  <c r="F738" i="14"/>
  <c r="G738" i="14"/>
  <c r="H738" i="14"/>
  <c r="F739" i="14"/>
  <c r="G739" i="14"/>
  <c r="H739" i="14"/>
  <c r="F740" i="14"/>
  <c r="G740" i="14"/>
  <c r="H740" i="14"/>
  <c r="F741" i="14"/>
  <c r="G741" i="14"/>
  <c r="H741" i="14"/>
  <c r="F742" i="14"/>
  <c r="G742" i="14"/>
  <c r="H742" i="14"/>
  <c r="F743" i="14"/>
  <c r="G743" i="14"/>
  <c r="H743" i="14"/>
  <c r="F744" i="14"/>
  <c r="G744" i="14"/>
  <c r="H744" i="14"/>
  <c r="F745" i="14"/>
  <c r="G745" i="14"/>
  <c r="H745" i="14"/>
  <c r="F746" i="14"/>
  <c r="G746" i="14"/>
  <c r="H746" i="14"/>
  <c r="F747" i="14"/>
  <c r="G747" i="14"/>
  <c r="H747" i="14"/>
  <c r="F748" i="14"/>
  <c r="G748" i="14"/>
  <c r="H748" i="14"/>
  <c r="F749" i="14"/>
  <c r="G749" i="14"/>
  <c r="H749" i="14"/>
  <c r="F750" i="14"/>
  <c r="G750" i="14"/>
  <c r="H750" i="14"/>
  <c r="F751" i="14"/>
  <c r="G751" i="14"/>
  <c r="H751" i="14"/>
  <c r="F752" i="14"/>
  <c r="G752" i="14"/>
  <c r="H752" i="14"/>
  <c r="F753" i="14"/>
  <c r="G753" i="14"/>
  <c r="H753" i="14"/>
  <c r="F754" i="14"/>
  <c r="G754" i="14"/>
  <c r="H754" i="14"/>
  <c r="F755" i="14"/>
  <c r="G755" i="14"/>
  <c r="H755" i="14"/>
  <c r="F756" i="14"/>
  <c r="G756" i="14"/>
  <c r="H756" i="14"/>
  <c r="F757" i="14"/>
  <c r="G757" i="14"/>
  <c r="H757" i="14"/>
  <c r="F758" i="14"/>
  <c r="G758" i="14"/>
  <c r="H758" i="14"/>
  <c r="F759" i="14"/>
  <c r="G759" i="14"/>
  <c r="H759" i="14"/>
  <c r="F760" i="14"/>
  <c r="G760" i="14"/>
  <c r="H760" i="14"/>
  <c r="F761" i="14"/>
  <c r="G761" i="14"/>
  <c r="H761" i="14"/>
  <c r="F762" i="14"/>
  <c r="G762" i="14"/>
  <c r="H762" i="14"/>
  <c r="F763" i="14"/>
  <c r="G763" i="14"/>
  <c r="H763" i="14"/>
  <c r="F764" i="14"/>
  <c r="G764" i="14"/>
  <c r="H764" i="14"/>
  <c r="F765" i="14"/>
  <c r="G765" i="14"/>
  <c r="H765" i="14"/>
  <c r="F766" i="14"/>
  <c r="G766" i="14"/>
  <c r="H766" i="14"/>
  <c r="F767" i="14"/>
  <c r="G767" i="14"/>
  <c r="H767" i="14"/>
  <c r="F768" i="14"/>
  <c r="G768" i="14"/>
  <c r="H768" i="14"/>
  <c r="F769" i="14"/>
  <c r="G769" i="14"/>
  <c r="H769" i="14"/>
  <c r="F770" i="14"/>
  <c r="G770" i="14"/>
  <c r="H770" i="14"/>
  <c r="F771" i="14"/>
  <c r="G771" i="14"/>
  <c r="H771" i="14"/>
  <c r="F772" i="14"/>
  <c r="G772" i="14"/>
  <c r="H772" i="14"/>
  <c r="F773" i="14"/>
  <c r="G773" i="14"/>
  <c r="H773" i="14"/>
  <c r="F774" i="14"/>
  <c r="G774" i="14"/>
  <c r="H774" i="14"/>
  <c r="F775" i="14"/>
  <c r="G775" i="14"/>
  <c r="H775" i="14"/>
  <c r="F776" i="14"/>
  <c r="G776" i="14"/>
  <c r="H776" i="14"/>
  <c r="F777" i="14"/>
  <c r="G777" i="14"/>
  <c r="H777" i="14"/>
  <c r="F778" i="14"/>
  <c r="G778" i="14"/>
  <c r="H778" i="14"/>
  <c r="F779" i="14"/>
  <c r="G779" i="14"/>
  <c r="H779" i="14"/>
  <c r="F780" i="14"/>
  <c r="G780" i="14"/>
  <c r="H780" i="14"/>
  <c r="F781" i="14"/>
  <c r="G781" i="14"/>
  <c r="H781" i="14"/>
  <c r="F782" i="14"/>
  <c r="G782" i="14"/>
  <c r="H782" i="14"/>
  <c r="F783" i="14"/>
  <c r="G783" i="14"/>
  <c r="H783" i="14"/>
  <c r="F784" i="14"/>
  <c r="G784" i="14"/>
  <c r="H784" i="14"/>
  <c r="F785" i="14"/>
  <c r="G785" i="14"/>
  <c r="H785" i="14"/>
  <c r="F786" i="14"/>
  <c r="G786" i="14"/>
  <c r="H786" i="14"/>
  <c r="F787" i="14"/>
  <c r="G787" i="14"/>
  <c r="H787" i="14"/>
  <c r="F788" i="14"/>
  <c r="G788" i="14"/>
  <c r="H788" i="14"/>
  <c r="F789" i="14"/>
  <c r="G789" i="14"/>
  <c r="H789" i="14"/>
  <c r="F790" i="14"/>
  <c r="G790" i="14"/>
  <c r="H790" i="14"/>
  <c r="F791" i="14"/>
  <c r="G791" i="14"/>
  <c r="H791" i="14"/>
  <c r="F792" i="14"/>
  <c r="G792" i="14"/>
  <c r="H792" i="14"/>
  <c r="F793" i="14"/>
  <c r="G793" i="14"/>
  <c r="H793" i="14"/>
  <c r="F794" i="14"/>
  <c r="G794" i="14"/>
  <c r="H794" i="14"/>
  <c r="F795" i="14"/>
  <c r="G795" i="14"/>
  <c r="H795" i="14"/>
  <c r="F796" i="14"/>
  <c r="G796" i="14"/>
  <c r="H796" i="14"/>
  <c r="F797" i="14"/>
  <c r="G797" i="14"/>
  <c r="H797" i="14"/>
  <c r="F798" i="14"/>
  <c r="G798" i="14"/>
  <c r="H798" i="14"/>
  <c r="F799" i="14"/>
  <c r="G799" i="14"/>
  <c r="H799" i="14"/>
  <c r="F800" i="14"/>
  <c r="G800" i="14"/>
  <c r="H800" i="14"/>
  <c r="F801" i="14"/>
  <c r="G801" i="14"/>
  <c r="H801" i="14"/>
  <c r="F802" i="14"/>
  <c r="G802" i="14"/>
  <c r="H802" i="14"/>
  <c r="F803" i="14"/>
  <c r="G803" i="14"/>
  <c r="H803" i="14"/>
  <c r="F804" i="14"/>
  <c r="G804" i="14"/>
  <c r="H804" i="14"/>
  <c r="F805" i="14"/>
  <c r="G805" i="14"/>
  <c r="H805" i="14"/>
  <c r="F806" i="14"/>
  <c r="G806" i="14"/>
  <c r="H806" i="14"/>
  <c r="F807" i="14"/>
  <c r="G807" i="14"/>
  <c r="H807" i="14"/>
  <c r="F808" i="14"/>
  <c r="G808" i="14"/>
  <c r="H808" i="14"/>
  <c r="F809" i="14"/>
  <c r="G809" i="14"/>
  <c r="H809" i="14"/>
  <c r="F810" i="14"/>
  <c r="G810" i="14"/>
  <c r="H810" i="14"/>
  <c r="F811" i="14"/>
  <c r="G811" i="14"/>
  <c r="H811" i="14"/>
  <c r="F812" i="14"/>
  <c r="G812" i="14"/>
  <c r="H812" i="14"/>
  <c r="F813" i="14"/>
  <c r="G813" i="14"/>
  <c r="H813" i="14"/>
  <c r="F814" i="14"/>
  <c r="G814" i="14"/>
  <c r="H814" i="14"/>
  <c r="F815" i="14"/>
  <c r="G815" i="14"/>
  <c r="H815" i="14"/>
  <c r="F816" i="14"/>
  <c r="G816" i="14"/>
  <c r="H816" i="14"/>
  <c r="F817" i="14"/>
  <c r="G817" i="14"/>
  <c r="H817" i="14"/>
  <c r="F818" i="14"/>
  <c r="G818" i="14"/>
  <c r="H818" i="14"/>
  <c r="F819" i="14"/>
  <c r="G819" i="14"/>
  <c r="H819" i="14"/>
  <c r="F820" i="14"/>
  <c r="G820" i="14"/>
  <c r="H820" i="14"/>
  <c r="F821" i="14"/>
  <c r="G821" i="14"/>
  <c r="H821" i="14"/>
  <c r="F822" i="14"/>
  <c r="G822" i="14"/>
  <c r="H822" i="14"/>
  <c r="F823" i="14"/>
  <c r="G823" i="14"/>
  <c r="H823" i="14"/>
  <c r="F824" i="14"/>
  <c r="G824" i="14"/>
  <c r="H824" i="14"/>
  <c r="F825" i="14"/>
  <c r="G825" i="14"/>
  <c r="H825" i="14"/>
  <c r="F826" i="14"/>
  <c r="G826" i="14"/>
  <c r="H826" i="14"/>
  <c r="F827" i="14"/>
  <c r="G827" i="14"/>
  <c r="H827" i="14"/>
  <c r="F828" i="14"/>
  <c r="G828" i="14"/>
  <c r="H828" i="14"/>
  <c r="F829" i="14"/>
  <c r="G829" i="14"/>
  <c r="H829" i="14"/>
  <c r="F830" i="14"/>
  <c r="G830" i="14"/>
  <c r="H830" i="14"/>
  <c r="F831" i="14"/>
  <c r="G831" i="14"/>
  <c r="H831" i="14"/>
  <c r="F832" i="14"/>
  <c r="G832" i="14"/>
  <c r="H832" i="14"/>
  <c r="F833" i="14"/>
  <c r="G833" i="14"/>
  <c r="H833" i="14"/>
  <c r="F834" i="14"/>
  <c r="G834" i="14"/>
  <c r="H834" i="14"/>
  <c r="F835" i="14"/>
  <c r="G835" i="14"/>
  <c r="H835" i="14"/>
  <c r="F836" i="14"/>
  <c r="G836" i="14"/>
  <c r="H836" i="14"/>
  <c r="F837" i="14"/>
  <c r="G837" i="14"/>
  <c r="H837" i="14"/>
  <c r="F838" i="14"/>
  <c r="G838" i="14"/>
  <c r="H838" i="14"/>
  <c r="F839" i="14"/>
  <c r="G839" i="14"/>
  <c r="H839" i="14"/>
  <c r="F840" i="14"/>
  <c r="G840" i="14"/>
  <c r="H840" i="14"/>
  <c r="F841" i="14"/>
  <c r="G841" i="14"/>
  <c r="H841" i="14"/>
  <c r="F842" i="14"/>
  <c r="G842" i="14"/>
  <c r="H842" i="14"/>
  <c r="H2" i="14"/>
  <c r="G2" i="14"/>
  <c r="F2" i="14"/>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2" i="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3" i="2"/>
  <c r="D3" i="2"/>
  <c r="AA20" i="1"/>
  <c r="G4" i="2"/>
  <c r="H4" i="2"/>
  <c r="I4" i="2"/>
  <c r="AA29" i="1"/>
  <c r="G5" i="2"/>
  <c r="H5" i="2"/>
  <c r="I5" i="2"/>
  <c r="AA49" i="1"/>
  <c r="G6" i="2"/>
  <c r="H6" i="2"/>
  <c r="I6" i="2"/>
  <c r="AA82" i="1"/>
  <c r="G7" i="2"/>
  <c r="H7" i="2"/>
  <c r="I7" i="2"/>
  <c r="AA106" i="1"/>
  <c r="G8" i="2"/>
  <c r="H8" i="2"/>
  <c r="I8" i="2"/>
  <c r="AA123" i="1"/>
  <c r="G9" i="2"/>
  <c r="H9" i="2"/>
  <c r="I9" i="2"/>
  <c r="AA132" i="1"/>
  <c r="G10" i="2"/>
  <c r="H10" i="2"/>
  <c r="I10" i="2"/>
  <c r="AA144" i="1"/>
  <c r="G11" i="2"/>
  <c r="H11" i="2"/>
  <c r="I11" i="2"/>
  <c r="AA159" i="1"/>
  <c r="G12" i="2"/>
  <c r="H12" i="2"/>
  <c r="I12" i="2"/>
  <c r="AA177" i="1"/>
  <c r="G13" i="2"/>
  <c r="H13" i="2"/>
  <c r="I13" i="2"/>
  <c r="AA192" i="1"/>
  <c r="G14" i="2"/>
  <c r="H14" i="2"/>
  <c r="I14" i="2"/>
  <c r="AA207" i="1"/>
  <c r="G15" i="2"/>
  <c r="H15" i="2"/>
  <c r="I15" i="2"/>
  <c r="AA215" i="1"/>
  <c r="G16" i="2"/>
  <c r="H16" i="2"/>
  <c r="I16" i="2"/>
  <c r="AA227" i="1"/>
  <c r="G17" i="2"/>
  <c r="H17" i="2"/>
  <c r="I17" i="2"/>
  <c r="AA239" i="1"/>
  <c r="G18" i="2"/>
  <c r="H18" i="2"/>
  <c r="I18" i="2"/>
  <c r="AA249" i="1"/>
  <c r="G19" i="2"/>
  <c r="H19" i="2"/>
  <c r="I19" i="2"/>
  <c r="AA254" i="1"/>
  <c r="G20" i="2"/>
  <c r="H20" i="2"/>
  <c r="I20" i="2"/>
  <c r="AA271" i="1"/>
  <c r="G21" i="2"/>
  <c r="H21" i="2"/>
  <c r="I21" i="2"/>
  <c r="AA286" i="1"/>
  <c r="G22" i="2"/>
  <c r="H22" i="2"/>
  <c r="I22" i="2"/>
  <c r="AA328" i="1"/>
  <c r="G23" i="2"/>
  <c r="H23" i="2"/>
  <c r="I23" i="2"/>
  <c r="AA411" i="1"/>
  <c r="G24" i="2"/>
  <c r="H24" i="2"/>
  <c r="I24" i="2"/>
  <c r="AA422" i="1"/>
  <c r="G25" i="2"/>
  <c r="H25" i="2"/>
  <c r="I25" i="2"/>
  <c r="AA452" i="1"/>
  <c r="G26" i="2"/>
  <c r="H26" i="2"/>
  <c r="I26" i="2"/>
  <c r="AA479" i="1"/>
  <c r="G27" i="2"/>
  <c r="H27" i="2"/>
  <c r="I27" i="2"/>
  <c r="AA515" i="1"/>
  <c r="G28" i="2"/>
  <c r="H28" i="2"/>
  <c r="I28" i="2"/>
  <c r="AA548" i="1"/>
  <c r="G29" i="2"/>
  <c r="H29" i="2"/>
  <c r="I29" i="2"/>
  <c r="AA566" i="1"/>
  <c r="G30" i="2"/>
  <c r="H30" i="2"/>
  <c r="I30" i="2"/>
  <c r="AA575" i="1"/>
  <c r="G31" i="2"/>
  <c r="H31" i="2"/>
  <c r="I31" i="2"/>
  <c r="AA614" i="1"/>
  <c r="G32" i="2"/>
  <c r="H32" i="2"/>
  <c r="I32" i="2"/>
  <c r="AA633" i="1"/>
  <c r="G33" i="2"/>
  <c r="H33" i="2"/>
  <c r="I33" i="2"/>
  <c r="AA642" i="1"/>
  <c r="G34" i="2"/>
  <c r="H34" i="2"/>
  <c r="I34" i="2"/>
  <c r="AA675" i="1"/>
  <c r="G35" i="2"/>
  <c r="H35" i="2"/>
  <c r="I35" i="2"/>
  <c r="AA686" i="1"/>
  <c r="G36" i="2"/>
  <c r="H36" i="2"/>
  <c r="I36" i="2"/>
  <c r="AA698" i="1"/>
  <c r="G37" i="2"/>
  <c r="H37" i="2"/>
  <c r="I37" i="2"/>
  <c r="AA712" i="1"/>
  <c r="G38" i="2"/>
  <c r="H38" i="2"/>
  <c r="I38" i="2"/>
  <c r="AA727" i="1"/>
  <c r="G39" i="2"/>
  <c r="H39" i="2"/>
  <c r="I39" i="2"/>
  <c r="AA739" i="1"/>
  <c r="G40" i="2"/>
  <c r="H40" i="2"/>
  <c r="I40" i="2"/>
  <c r="AA748" i="1"/>
  <c r="G41" i="2"/>
  <c r="H41" i="2"/>
  <c r="I41" i="2"/>
  <c r="AA805" i="1"/>
  <c r="G42" i="2"/>
  <c r="H42" i="2"/>
  <c r="I42" i="2"/>
  <c r="AA814" i="1"/>
  <c r="G43" i="2"/>
  <c r="H43" i="2"/>
  <c r="I43" i="2"/>
  <c r="AA831" i="1"/>
  <c r="G44" i="2"/>
  <c r="H44" i="2"/>
  <c r="I44" i="2"/>
  <c r="AA849" i="1"/>
  <c r="G45" i="2"/>
  <c r="H45" i="2"/>
  <c r="I45" i="2"/>
  <c r="AA855" i="1"/>
  <c r="G46" i="2"/>
  <c r="H46" i="2"/>
  <c r="I46" i="2"/>
  <c r="AA947" i="1"/>
  <c r="G47" i="2"/>
  <c r="H47" i="2"/>
  <c r="I47" i="2"/>
  <c r="AA962" i="1"/>
  <c r="G48" i="2"/>
  <c r="H48" i="2"/>
  <c r="I48" i="2"/>
  <c r="AA977" i="1"/>
  <c r="G49" i="2"/>
  <c r="H49" i="2"/>
  <c r="I49" i="2"/>
  <c r="AA992" i="1"/>
  <c r="G50" i="2"/>
  <c r="H50" i="2"/>
  <c r="I50" i="2"/>
  <c r="AA1244" i="1"/>
  <c r="G51" i="2"/>
  <c r="H51" i="2"/>
  <c r="I51" i="2"/>
  <c r="AA1358" i="1"/>
  <c r="G52" i="2"/>
  <c r="H52" i="2"/>
  <c r="I52" i="2"/>
  <c r="AA1442" i="1"/>
  <c r="G53" i="2"/>
  <c r="H53" i="2"/>
  <c r="I53" i="2"/>
  <c r="AA1448" i="1"/>
  <c r="G54" i="2"/>
  <c r="H54" i="2"/>
  <c r="I54" i="2"/>
  <c r="AA1022" i="1"/>
  <c r="G55" i="2"/>
  <c r="H55" i="2"/>
  <c r="I55" i="2"/>
  <c r="AA1195" i="1"/>
  <c r="G56" i="2"/>
  <c r="H56" i="2"/>
  <c r="I56" i="2"/>
  <c r="AA1409" i="1"/>
  <c r="G57" i="2"/>
  <c r="H57" i="2"/>
  <c r="I57" i="2"/>
  <c r="AA1189" i="1"/>
  <c r="G58" i="2"/>
  <c r="H58" i="2"/>
  <c r="I58" i="2"/>
  <c r="AA1433" i="1"/>
  <c r="G59" i="2"/>
  <c r="H59" i="2"/>
  <c r="I59" i="2"/>
  <c r="AA1111" i="1"/>
  <c r="G60" i="2"/>
  <c r="H60" i="2"/>
  <c r="I60" i="2"/>
  <c r="AA1373" i="1"/>
  <c r="G61" i="2"/>
  <c r="H61" i="2"/>
  <c r="I61" i="2"/>
  <c r="AA1217" i="1"/>
  <c r="G62" i="2"/>
  <c r="H62" i="2"/>
  <c r="I62" i="2"/>
  <c r="AA1129" i="1"/>
  <c r="G63" i="2"/>
  <c r="H63" i="2"/>
  <c r="I63" i="2"/>
  <c r="AA1287" i="1"/>
  <c r="G64" i="2"/>
  <c r="H64" i="2"/>
  <c r="I64" i="2"/>
  <c r="AA1337" i="1"/>
  <c r="G65" i="2"/>
  <c r="H65" i="2"/>
  <c r="I65" i="2"/>
  <c r="AA1418" i="1"/>
  <c r="G66" i="2"/>
  <c r="H66" i="2"/>
  <c r="I66" i="2"/>
  <c r="AA1205" i="1"/>
  <c r="G67" i="2"/>
  <c r="H67" i="2"/>
  <c r="I67" i="2"/>
  <c r="AA1272" i="1"/>
  <c r="G68" i="2"/>
  <c r="H68" i="2"/>
  <c r="I68" i="2"/>
  <c r="AA1226" i="1"/>
  <c r="G69" i="2"/>
  <c r="H69" i="2"/>
  <c r="I69" i="2"/>
  <c r="AA1388" i="1"/>
  <c r="G70" i="2"/>
  <c r="H70" i="2"/>
  <c r="I70" i="2"/>
  <c r="I3" i="2"/>
  <c r="H3" i="2"/>
  <c r="G3" i="2"/>
  <c r="AA2" i="1"/>
  <c r="B55" i="2"/>
  <c r="C55" i="2"/>
  <c r="D55" i="2"/>
  <c r="B56" i="2"/>
  <c r="C56" i="2"/>
  <c r="D56" i="2"/>
  <c r="B57" i="2"/>
  <c r="C57" i="2"/>
  <c r="D57" i="2"/>
  <c r="B58" i="2"/>
  <c r="C58" i="2"/>
  <c r="D58" i="2"/>
  <c r="B59" i="2"/>
  <c r="C59" i="2"/>
  <c r="D59" i="2"/>
  <c r="B60" i="2"/>
  <c r="C60" i="2"/>
  <c r="D60" i="2"/>
  <c r="B61" i="2"/>
  <c r="C61" i="2"/>
  <c r="D61" i="2"/>
  <c r="B62" i="2"/>
  <c r="C62" i="2"/>
  <c r="D62" i="2"/>
  <c r="B63" i="2"/>
  <c r="C63" i="2"/>
  <c r="D63" i="2"/>
  <c r="B64" i="2"/>
  <c r="C64" i="2"/>
  <c r="D64" i="2"/>
  <c r="B65" i="2"/>
  <c r="C65" i="2"/>
  <c r="D65" i="2"/>
  <c r="B66" i="2"/>
  <c r="C66" i="2"/>
  <c r="D66" i="2"/>
  <c r="B67" i="2"/>
  <c r="C67" i="2"/>
  <c r="D67" i="2"/>
  <c r="B68" i="2"/>
  <c r="C68" i="2"/>
  <c r="D68" i="2"/>
  <c r="B69" i="2"/>
  <c r="C69" i="2"/>
  <c r="D69" i="2"/>
  <c r="B70" i="2"/>
  <c r="C70" i="2"/>
  <c r="D70" i="2"/>
  <c r="W1244" i="1"/>
  <c r="Y1244" i="1"/>
  <c r="Z1244" i="1"/>
  <c r="W1245" i="1"/>
  <c r="Y1245" i="1"/>
  <c r="Z1245" i="1"/>
  <c r="AA1245" i="1"/>
  <c r="W1246" i="1"/>
  <c r="Y1246" i="1"/>
  <c r="Z1246" i="1"/>
  <c r="AA1246" i="1"/>
  <c r="W1247" i="1"/>
  <c r="Y1247" i="1"/>
  <c r="Z1247" i="1"/>
  <c r="AA1247" i="1"/>
  <c r="W1248" i="1"/>
  <c r="Y1248" i="1"/>
  <c r="Z1248" i="1"/>
  <c r="AA1248" i="1"/>
  <c r="W1249" i="1"/>
  <c r="Y1249" i="1"/>
  <c r="Z1249" i="1"/>
  <c r="AA1249" i="1"/>
  <c r="W1250" i="1"/>
  <c r="Y1250" i="1"/>
  <c r="Z1250" i="1"/>
  <c r="AA1250" i="1"/>
  <c r="W1251" i="1"/>
  <c r="Y1251" i="1"/>
  <c r="Z1251" i="1"/>
  <c r="AA1251" i="1"/>
  <c r="W1252" i="1"/>
  <c r="Y1252" i="1"/>
  <c r="Z1252" i="1"/>
  <c r="AA1252" i="1"/>
  <c r="W1253" i="1"/>
  <c r="Y1253" i="1"/>
  <c r="Z1253" i="1"/>
  <c r="AA1253" i="1"/>
  <c r="W1254" i="1"/>
  <c r="Y1254" i="1"/>
  <c r="Z1254" i="1"/>
  <c r="AA1254" i="1"/>
  <c r="W1255" i="1"/>
  <c r="Y1255" i="1"/>
  <c r="Z1255" i="1"/>
  <c r="AA1255" i="1"/>
  <c r="W1256" i="1"/>
  <c r="Y1256" i="1"/>
  <c r="Z1256" i="1"/>
  <c r="AA1256" i="1"/>
  <c r="W1257" i="1"/>
  <c r="Y1257" i="1"/>
  <c r="Z1257" i="1"/>
  <c r="AA1257" i="1"/>
  <c r="W1258" i="1"/>
  <c r="Y1258" i="1"/>
  <c r="Z1258" i="1"/>
  <c r="AA1258" i="1"/>
  <c r="W1259" i="1"/>
  <c r="Y1259" i="1"/>
  <c r="Z1259" i="1"/>
  <c r="AA1259" i="1"/>
  <c r="W1260" i="1"/>
  <c r="Y1260" i="1"/>
  <c r="Z1260" i="1"/>
  <c r="AA1260" i="1"/>
  <c r="W1261" i="1"/>
  <c r="Y1261" i="1"/>
  <c r="Z1261" i="1"/>
  <c r="AA1261" i="1"/>
  <c r="W1262" i="1"/>
  <c r="Y1262" i="1"/>
  <c r="Z1262" i="1"/>
  <c r="AA1262" i="1"/>
  <c r="W1263" i="1"/>
  <c r="Y1263" i="1"/>
  <c r="Z1263" i="1"/>
  <c r="AA1263" i="1"/>
  <c r="W1264" i="1"/>
  <c r="Y1264" i="1"/>
  <c r="Z1264" i="1"/>
  <c r="AA1264" i="1"/>
  <c r="W1265" i="1"/>
  <c r="Y1265" i="1"/>
  <c r="Z1265" i="1"/>
  <c r="AA1265" i="1"/>
  <c r="W1266" i="1"/>
  <c r="Y1266" i="1"/>
  <c r="Z1266" i="1"/>
  <c r="AA1266" i="1"/>
  <c r="W1267" i="1"/>
  <c r="Y1267" i="1"/>
  <c r="Z1267" i="1"/>
  <c r="AA1267" i="1"/>
  <c r="W1268" i="1"/>
  <c r="Y1268" i="1"/>
  <c r="Z1268" i="1"/>
  <c r="AA1268" i="1"/>
  <c r="W1269" i="1"/>
  <c r="Y1269" i="1"/>
  <c r="Z1269" i="1"/>
  <c r="AA1269" i="1"/>
  <c r="W1270" i="1"/>
  <c r="Y1270" i="1"/>
  <c r="Z1270" i="1"/>
  <c r="AA1270" i="1"/>
  <c r="W1271" i="1"/>
  <c r="Y1271" i="1"/>
  <c r="Z1271" i="1"/>
  <c r="AA1271" i="1"/>
  <c r="W1358" i="1"/>
  <c r="Y1358" i="1"/>
  <c r="Z1358" i="1"/>
  <c r="W1359" i="1"/>
  <c r="Y1359" i="1"/>
  <c r="Z1359" i="1"/>
  <c r="AA1359" i="1"/>
  <c r="W1360" i="1"/>
  <c r="Y1360" i="1"/>
  <c r="Z1360" i="1"/>
  <c r="AA1360" i="1"/>
  <c r="W1361" i="1"/>
  <c r="Y1361" i="1"/>
  <c r="Z1361" i="1"/>
  <c r="AA1361" i="1"/>
  <c r="W1362" i="1"/>
  <c r="Y1362" i="1"/>
  <c r="Z1362" i="1"/>
  <c r="AA1362" i="1"/>
  <c r="W1363" i="1"/>
  <c r="Y1363" i="1"/>
  <c r="Z1363" i="1"/>
  <c r="AA1363" i="1"/>
  <c r="W1364" i="1"/>
  <c r="Y1364" i="1"/>
  <c r="AY63" i="2" s="1"/>
  <c r="Z1364" i="1"/>
  <c r="AA1364" i="1"/>
  <c r="W1365" i="1"/>
  <c r="Y1365" i="1"/>
  <c r="Z1365" i="1"/>
  <c r="Q63" i="2" s="1"/>
  <c r="AA1365" i="1"/>
  <c r="W1366" i="1"/>
  <c r="Y1366" i="1"/>
  <c r="Z1366" i="1"/>
  <c r="O63" i="2" s="1"/>
  <c r="AA1366" i="1"/>
  <c r="W1367" i="1"/>
  <c r="Y1367" i="1"/>
  <c r="Z1367" i="1"/>
  <c r="AA1367" i="1"/>
  <c r="W1368" i="1"/>
  <c r="Y1368" i="1"/>
  <c r="AI63" i="2" s="1"/>
  <c r="Z1368" i="1"/>
  <c r="AA1368" i="1"/>
  <c r="W1369" i="1"/>
  <c r="Y1369" i="1"/>
  <c r="Z1369" i="1"/>
  <c r="AA1369" i="1"/>
  <c r="W1370" i="1"/>
  <c r="Y1370" i="1"/>
  <c r="Z1370" i="1"/>
  <c r="AA1370" i="1"/>
  <c r="W1371" i="1"/>
  <c r="Y1371" i="1"/>
  <c r="Z1371" i="1"/>
  <c r="AA1371" i="1"/>
  <c r="W1372" i="1"/>
  <c r="Y1372" i="1"/>
  <c r="T63" i="2" s="1"/>
  <c r="Z1372" i="1"/>
  <c r="AA1372" i="1"/>
  <c r="W1442" i="1"/>
  <c r="Y1442" i="1"/>
  <c r="Z1442" i="1"/>
  <c r="W1443" i="1"/>
  <c r="Y1443" i="1"/>
  <c r="Z1443" i="1"/>
  <c r="AA1443" i="1"/>
  <c r="W1444" i="1"/>
  <c r="Y1444" i="1"/>
  <c r="Z1444" i="1"/>
  <c r="AA1444" i="1"/>
  <c r="W1445" i="1"/>
  <c r="Y1445" i="1"/>
  <c r="Z1445" i="1"/>
  <c r="AA1445" i="1"/>
  <c r="W1446" i="1"/>
  <c r="Y1446" i="1"/>
  <c r="Z1446" i="1"/>
  <c r="AA1446" i="1"/>
  <c r="W1447" i="1"/>
  <c r="Y1447" i="1"/>
  <c r="Z1447" i="1"/>
  <c r="AA1447" i="1"/>
  <c r="W1448" i="1"/>
  <c r="Y1448" i="1"/>
  <c r="Z1448" i="1"/>
  <c r="W1449" i="1"/>
  <c r="Y1449" i="1"/>
  <c r="Z1449" i="1"/>
  <c r="AA1449" i="1"/>
  <c r="W1450" i="1"/>
  <c r="Y1450" i="1"/>
  <c r="Z1450" i="1"/>
  <c r="AA1450" i="1"/>
  <c r="W1451" i="1"/>
  <c r="Y1451" i="1"/>
  <c r="Z1451" i="1"/>
  <c r="AA1451" i="1"/>
  <c r="W1452" i="1"/>
  <c r="Y1452" i="1"/>
  <c r="Z1452" i="1"/>
  <c r="AA1452" i="1"/>
  <c r="W1453" i="1"/>
  <c r="Y1453" i="1"/>
  <c r="Z1453" i="1"/>
  <c r="AA1453" i="1"/>
  <c r="W1454" i="1"/>
  <c r="Y1454" i="1"/>
  <c r="Z1454" i="1"/>
  <c r="AA1454" i="1"/>
  <c r="W1455" i="1"/>
  <c r="Y1455" i="1"/>
  <c r="Z1455" i="1"/>
  <c r="AA1455" i="1"/>
  <c r="W1456" i="1"/>
  <c r="Y1456" i="1"/>
  <c r="Z1456" i="1"/>
  <c r="AA1456" i="1"/>
  <c r="W1457" i="1"/>
  <c r="Y1457" i="1"/>
  <c r="Z1457" i="1"/>
  <c r="AA1457" i="1"/>
  <c r="W1458" i="1"/>
  <c r="Y1458" i="1"/>
  <c r="Z1458" i="1"/>
  <c r="AA1458" i="1"/>
  <c r="W1459" i="1"/>
  <c r="Y1459" i="1"/>
  <c r="Z1459" i="1"/>
  <c r="AA1459" i="1"/>
  <c r="W1460" i="1"/>
  <c r="Y1460" i="1"/>
  <c r="Z1460" i="1"/>
  <c r="AA1460" i="1"/>
  <c r="W1461" i="1"/>
  <c r="Y1461" i="1"/>
  <c r="Z1461" i="1"/>
  <c r="AA1461" i="1"/>
  <c r="W1462" i="1"/>
  <c r="Y1462" i="1"/>
  <c r="Z1462" i="1"/>
  <c r="AA1462" i="1"/>
  <c r="W1022" i="1"/>
  <c r="Y1022" i="1"/>
  <c r="Z1022" i="1"/>
  <c r="W1023" i="1"/>
  <c r="Y1023" i="1"/>
  <c r="Z1023" i="1"/>
  <c r="AA1023" i="1"/>
  <c r="W1024" i="1"/>
  <c r="Y1024" i="1"/>
  <c r="Z1024" i="1"/>
  <c r="AA1024" i="1"/>
  <c r="W1025" i="1"/>
  <c r="Y1025" i="1"/>
  <c r="Z1025" i="1"/>
  <c r="AA1025" i="1"/>
  <c r="W1026" i="1"/>
  <c r="Y1026" i="1"/>
  <c r="Z1026" i="1"/>
  <c r="AA1026" i="1"/>
  <c r="W1027" i="1"/>
  <c r="Y1027" i="1"/>
  <c r="Z1027" i="1"/>
  <c r="AA1027" i="1"/>
  <c r="W1028" i="1"/>
  <c r="Y1028" i="1"/>
  <c r="Z1028" i="1"/>
  <c r="AA1028" i="1"/>
  <c r="W1029" i="1"/>
  <c r="Y1029" i="1"/>
  <c r="Z1029" i="1"/>
  <c r="AA1029" i="1"/>
  <c r="W1030" i="1"/>
  <c r="Y1030" i="1"/>
  <c r="Z1030" i="1"/>
  <c r="AA1030" i="1"/>
  <c r="W1031" i="1"/>
  <c r="Y1031" i="1"/>
  <c r="Z1031" i="1"/>
  <c r="AA1031" i="1"/>
  <c r="W1032" i="1"/>
  <c r="Y1032" i="1"/>
  <c r="Z1032" i="1"/>
  <c r="AA1032" i="1"/>
  <c r="W1033" i="1"/>
  <c r="Y1033" i="1"/>
  <c r="Z1033" i="1"/>
  <c r="AA1033" i="1"/>
  <c r="W1034" i="1"/>
  <c r="Y1034" i="1"/>
  <c r="Z1034" i="1"/>
  <c r="AA1034" i="1"/>
  <c r="W1035" i="1"/>
  <c r="Y1035" i="1"/>
  <c r="Z1035" i="1"/>
  <c r="AA1035" i="1"/>
  <c r="W1036" i="1"/>
  <c r="Y1036" i="1"/>
  <c r="Z1036" i="1"/>
  <c r="AA1036" i="1"/>
  <c r="W1037" i="1"/>
  <c r="Y1037" i="1"/>
  <c r="Z1037" i="1"/>
  <c r="AA1037" i="1"/>
  <c r="W1038" i="1"/>
  <c r="Y1038" i="1"/>
  <c r="Z1038" i="1"/>
  <c r="AA1038" i="1"/>
  <c r="W1039" i="1"/>
  <c r="Y1039" i="1"/>
  <c r="Z1039" i="1"/>
  <c r="AA1039" i="1"/>
  <c r="W1040" i="1"/>
  <c r="Y1040" i="1"/>
  <c r="Z1040" i="1"/>
  <c r="AA1040" i="1"/>
  <c r="W1041" i="1"/>
  <c r="Y1041" i="1"/>
  <c r="Z1041" i="1"/>
  <c r="AA1041" i="1"/>
  <c r="W1042" i="1"/>
  <c r="Y1042" i="1"/>
  <c r="Z1042" i="1"/>
  <c r="AA1042" i="1"/>
  <c r="W1043" i="1"/>
  <c r="Y1043" i="1"/>
  <c r="Z1043" i="1"/>
  <c r="AA1043" i="1"/>
  <c r="W1044" i="1"/>
  <c r="Y1044" i="1"/>
  <c r="Z1044" i="1"/>
  <c r="AA1044" i="1"/>
  <c r="W1045" i="1"/>
  <c r="Y1045" i="1"/>
  <c r="Z1045" i="1"/>
  <c r="AA1045" i="1"/>
  <c r="W1046" i="1"/>
  <c r="Y1046" i="1"/>
  <c r="Z1046" i="1"/>
  <c r="AA1046" i="1"/>
  <c r="W1047" i="1"/>
  <c r="Y1047" i="1"/>
  <c r="Z1047" i="1"/>
  <c r="AA1047" i="1"/>
  <c r="W1048" i="1"/>
  <c r="Y1048" i="1"/>
  <c r="Z1048" i="1"/>
  <c r="AA1048" i="1"/>
  <c r="W1049" i="1"/>
  <c r="Y1049" i="1"/>
  <c r="Z1049" i="1"/>
  <c r="AA1049" i="1"/>
  <c r="W1050" i="1"/>
  <c r="Y1050" i="1"/>
  <c r="Z1050" i="1"/>
  <c r="AA1050" i="1"/>
  <c r="W1051" i="1"/>
  <c r="Y1051" i="1"/>
  <c r="Z1051" i="1"/>
  <c r="AA1051" i="1"/>
  <c r="W1052" i="1"/>
  <c r="Y1052" i="1"/>
  <c r="Z1052" i="1"/>
  <c r="AA1052" i="1"/>
  <c r="W1053" i="1"/>
  <c r="Y1053" i="1"/>
  <c r="Z1053" i="1"/>
  <c r="AA1053" i="1"/>
  <c r="W1054" i="1"/>
  <c r="Y1054" i="1"/>
  <c r="Z1054" i="1"/>
  <c r="AA1054" i="1"/>
  <c r="W1055" i="1"/>
  <c r="Y1055" i="1"/>
  <c r="Z1055" i="1"/>
  <c r="AA1055" i="1"/>
  <c r="W1056" i="1"/>
  <c r="Y1056" i="1"/>
  <c r="Z1056" i="1"/>
  <c r="AA1056" i="1"/>
  <c r="W1057" i="1"/>
  <c r="Y1057" i="1"/>
  <c r="Z1057" i="1"/>
  <c r="AA1057" i="1"/>
  <c r="W1058" i="1"/>
  <c r="Y1058" i="1"/>
  <c r="Z1058" i="1"/>
  <c r="AA1058" i="1"/>
  <c r="W1059" i="1"/>
  <c r="Y1059" i="1"/>
  <c r="Z1059" i="1"/>
  <c r="AA1059" i="1"/>
  <c r="W1060" i="1"/>
  <c r="Y1060" i="1"/>
  <c r="Z1060" i="1"/>
  <c r="AA1060" i="1"/>
  <c r="W1061" i="1"/>
  <c r="Y1061" i="1"/>
  <c r="Z1061" i="1"/>
  <c r="AA1061" i="1"/>
  <c r="W1062" i="1"/>
  <c r="Y1062" i="1"/>
  <c r="Z1062" i="1"/>
  <c r="AA1062" i="1"/>
  <c r="W1063" i="1"/>
  <c r="Y1063" i="1"/>
  <c r="Z1063" i="1"/>
  <c r="AA1063" i="1"/>
  <c r="W1064" i="1"/>
  <c r="Y1064" i="1"/>
  <c r="Z1064" i="1"/>
  <c r="AA1064" i="1"/>
  <c r="W1065" i="1"/>
  <c r="Y1065" i="1"/>
  <c r="Z1065" i="1"/>
  <c r="AA1065" i="1"/>
  <c r="W1066" i="1"/>
  <c r="Y1066" i="1"/>
  <c r="Z1066" i="1"/>
  <c r="AA1066" i="1"/>
  <c r="W1067" i="1"/>
  <c r="Y1067" i="1"/>
  <c r="Z1067" i="1"/>
  <c r="AA1067" i="1"/>
  <c r="W1068" i="1"/>
  <c r="Y1068" i="1"/>
  <c r="Z1068" i="1"/>
  <c r="AA1068" i="1"/>
  <c r="W1069" i="1"/>
  <c r="Y1069" i="1"/>
  <c r="Z1069" i="1"/>
  <c r="AA1069" i="1"/>
  <c r="W1070" i="1"/>
  <c r="Y1070" i="1"/>
  <c r="Z1070" i="1"/>
  <c r="AA1070" i="1"/>
  <c r="W1071" i="1"/>
  <c r="Y1071" i="1"/>
  <c r="Z1071" i="1"/>
  <c r="AA1071" i="1"/>
  <c r="W1072" i="1"/>
  <c r="Y1072" i="1"/>
  <c r="Z1072" i="1"/>
  <c r="AA1072" i="1"/>
  <c r="W1073" i="1"/>
  <c r="Y1073" i="1"/>
  <c r="Z1073" i="1"/>
  <c r="AA1073" i="1"/>
  <c r="W1074" i="1"/>
  <c r="Y1074" i="1"/>
  <c r="Z1074" i="1"/>
  <c r="AA1074" i="1"/>
  <c r="W1075" i="1"/>
  <c r="Y1075" i="1"/>
  <c r="Z1075" i="1"/>
  <c r="AA1075" i="1"/>
  <c r="W1076" i="1"/>
  <c r="Y1076" i="1"/>
  <c r="Z1076" i="1"/>
  <c r="AA1076" i="1"/>
  <c r="W1077" i="1"/>
  <c r="Y1077" i="1"/>
  <c r="Z1077" i="1"/>
  <c r="AA1077" i="1"/>
  <c r="W1078" i="1"/>
  <c r="Y1078" i="1"/>
  <c r="Z1078" i="1"/>
  <c r="AA1078" i="1"/>
  <c r="W1079" i="1"/>
  <c r="Y1079" i="1"/>
  <c r="Z1079" i="1"/>
  <c r="AA1079" i="1"/>
  <c r="W1080" i="1"/>
  <c r="Y1080" i="1"/>
  <c r="Z1080" i="1"/>
  <c r="AA1080" i="1"/>
  <c r="W1081" i="1"/>
  <c r="Y1081" i="1"/>
  <c r="Z1081" i="1"/>
  <c r="AA1081" i="1"/>
  <c r="W1082" i="1"/>
  <c r="Y1082" i="1"/>
  <c r="Z1082" i="1"/>
  <c r="AA1082" i="1"/>
  <c r="W1083" i="1"/>
  <c r="Y1083" i="1"/>
  <c r="Z1083" i="1"/>
  <c r="AA1083" i="1"/>
  <c r="W1084" i="1"/>
  <c r="Y1084" i="1"/>
  <c r="Z1084" i="1"/>
  <c r="AA1084" i="1"/>
  <c r="W1085" i="1"/>
  <c r="Y1085" i="1"/>
  <c r="Z1085" i="1"/>
  <c r="AA1085" i="1"/>
  <c r="W1086" i="1"/>
  <c r="Y1086" i="1"/>
  <c r="Z1086" i="1"/>
  <c r="AA1086" i="1"/>
  <c r="W1087" i="1"/>
  <c r="Y1087" i="1"/>
  <c r="Z1087" i="1"/>
  <c r="AA1087" i="1"/>
  <c r="W1088" i="1"/>
  <c r="Y1088" i="1"/>
  <c r="Z1088" i="1"/>
  <c r="AA1088" i="1"/>
  <c r="W1089" i="1"/>
  <c r="Y1089" i="1"/>
  <c r="Z1089" i="1"/>
  <c r="AA1089" i="1"/>
  <c r="W1090" i="1"/>
  <c r="Y1090" i="1"/>
  <c r="Z1090" i="1"/>
  <c r="AA1090" i="1"/>
  <c r="W1091" i="1"/>
  <c r="Y1091" i="1"/>
  <c r="Z1091" i="1"/>
  <c r="AA1091" i="1"/>
  <c r="W1092" i="1"/>
  <c r="Y1092" i="1"/>
  <c r="Z1092" i="1"/>
  <c r="AA1092" i="1"/>
  <c r="W1093" i="1"/>
  <c r="Y1093" i="1"/>
  <c r="Z1093" i="1"/>
  <c r="AA1093" i="1"/>
  <c r="W1094" i="1"/>
  <c r="Y1094" i="1"/>
  <c r="Z1094" i="1"/>
  <c r="AA1094" i="1"/>
  <c r="W1095" i="1"/>
  <c r="Y1095" i="1"/>
  <c r="Z1095" i="1"/>
  <c r="AA1095" i="1"/>
  <c r="W1096" i="1"/>
  <c r="Y1096" i="1"/>
  <c r="Z1096" i="1"/>
  <c r="AA1096" i="1"/>
  <c r="W1097" i="1"/>
  <c r="Y1097" i="1"/>
  <c r="Z1097" i="1"/>
  <c r="AA1097" i="1"/>
  <c r="W1098" i="1"/>
  <c r="Y1098" i="1"/>
  <c r="Z1098" i="1"/>
  <c r="AA1098" i="1"/>
  <c r="W1099" i="1"/>
  <c r="Y1099" i="1"/>
  <c r="Z1099" i="1"/>
  <c r="AA1099" i="1"/>
  <c r="W1100" i="1"/>
  <c r="Y1100" i="1"/>
  <c r="Z1100" i="1"/>
  <c r="AA1100" i="1"/>
  <c r="W1101" i="1"/>
  <c r="Y1101" i="1"/>
  <c r="Z1101" i="1"/>
  <c r="AA1101" i="1"/>
  <c r="W1102" i="1"/>
  <c r="Y1102" i="1"/>
  <c r="Z1102" i="1"/>
  <c r="AA1102" i="1"/>
  <c r="W1103" i="1"/>
  <c r="Y1103" i="1"/>
  <c r="Z1103" i="1"/>
  <c r="AA1103" i="1"/>
  <c r="W1104" i="1"/>
  <c r="Y1104" i="1"/>
  <c r="Z1104" i="1"/>
  <c r="AA1104" i="1"/>
  <c r="W1105" i="1"/>
  <c r="Y1105" i="1"/>
  <c r="Z1105" i="1"/>
  <c r="AA1105" i="1"/>
  <c r="W1106" i="1"/>
  <c r="Y1106" i="1"/>
  <c r="Z1106" i="1"/>
  <c r="AA1106" i="1"/>
  <c r="W1107" i="1"/>
  <c r="Y1107" i="1"/>
  <c r="Z1107" i="1"/>
  <c r="AA1107" i="1"/>
  <c r="W1108" i="1"/>
  <c r="Y1108" i="1"/>
  <c r="Z1108" i="1"/>
  <c r="AA1108" i="1"/>
  <c r="W1109" i="1"/>
  <c r="Y1109" i="1"/>
  <c r="Z1109" i="1"/>
  <c r="AA1109" i="1"/>
  <c r="W1110" i="1"/>
  <c r="Y1110" i="1"/>
  <c r="Z1110" i="1"/>
  <c r="AA1110" i="1"/>
  <c r="W1195" i="1"/>
  <c r="Y1195" i="1"/>
  <c r="Z1195" i="1"/>
  <c r="W1196" i="1"/>
  <c r="Y1196" i="1"/>
  <c r="Z1196" i="1"/>
  <c r="AA1196" i="1"/>
  <c r="W1197" i="1"/>
  <c r="Y1197" i="1"/>
  <c r="Z1197" i="1"/>
  <c r="AA1197" i="1"/>
  <c r="W1198" i="1"/>
  <c r="Y1198" i="1"/>
  <c r="Z1198" i="1"/>
  <c r="AA1198" i="1"/>
  <c r="W1199" i="1"/>
  <c r="Y1199" i="1"/>
  <c r="Z1199" i="1"/>
  <c r="AA1199" i="1"/>
  <c r="W1200" i="1"/>
  <c r="Y1200" i="1"/>
  <c r="Z1200" i="1"/>
  <c r="AA1200" i="1"/>
  <c r="W1201" i="1"/>
  <c r="Y1201" i="1"/>
  <c r="Z1201" i="1"/>
  <c r="AA1201" i="1"/>
  <c r="W1202" i="1"/>
  <c r="Y1202" i="1"/>
  <c r="Z1202" i="1"/>
  <c r="AA1202" i="1"/>
  <c r="W1203" i="1"/>
  <c r="Y1203" i="1"/>
  <c r="Z1203" i="1"/>
  <c r="AA1203" i="1"/>
  <c r="W1204" i="1"/>
  <c r="Y1204" i="1"/>
  <c r="Z1204" i="1"/>
  <c r="AA1204" i="1"/>
  <c r="W1409" i="1"/>
  <c r="Y1409" i="1"/>
  <c r="Z1409" i="1"/>
  <c r="W1410" i="1"/>
  <c r="Y1410" i="1"/>
  <c r="Z1410" i="1"/>
  <c r="AA1410" i="1"/>
  <c r="W1411" i="1"/>
  <c r="Y1411" i="1"/>
  <c r="Z1411" i="1"/>
  <c r="AA1411" i="1"/>
  <c r="W1412" i="1"/>
  <c r="Y1412" i="1"/>
  <c r="Z1412" i="1"/>
  <c r="AA1412" i="1"/>
  <c r="W1413" i="1"/>
  <c r="Y1413" i="1"/>
  <c r="Z1413" i="1"/>
  <c r="AA1413" i="1"/>
  <c r="W1414" i="1"/>
  <c r="Y1414" i="1"/>
  <c r="Z1414" i="1"/>
  <c r="AA1414" i="1"/>
  <c r="W1415" i="1"/>
  <c r="Y1415" i="1"/>
  <c r="Z1415" i="1"/>
  <c r="AA1415" i="1"/>
  <c r="W1416" i="1"/>
  <c r="Y1416" i="1"/>
  <c r="Z1416" i="1"/>
  <c r="AA1416" i="1"/>
  <c r="W1417" i="1"/>
  <c r="Y1417" i="1"/>
  <c r="Z1417" i="1"/>
  <c r="AA1417" i="1"/>
  <c r="W1189" i="1"/>
  <c r="Y1189" i="1"/>
  <c r="Z1189" i="1"/>
  <c r="W1190" i="1"/>
  <c r="Y1190" i="1"/>
  <c r="Z1190" i="1"/>
  <c r="AA1190" i="1"/>
  <c r="W1191" i="1"/>
  <c r="Y1191" i="1"/>
  <c r="Z1191" i="1"/>
  <c r="AA1191" i="1"/>
  <c r="W1192" i="1"/>
  <c r="Y1192" i="1"/>
  <c r="Z1192" i="1"/>
  <c r="AA1192" i="1"/>
  <c r="W1193" i="1"/>
  <c r="Y1193" i="1"/>
  <c r="Z1193" i="1"/>
  <c r="AA1193" i="1"/>
  <c r="W1194" i="1"/>
  <c r="Y1194" i="1"/>
  <c r="Z1194" i="1"/>
  <c r="AA1194" i="1"/>
  <c r="W1433" i="1"/>
  <c r="Y1433" i="1"/>
  <c r="Z1433" i="1"/>
  <c r="W1434" i="1"/>
  <c r="Y1434" i="1"/>
  <c r="Z1434" i="1"/>
  <c r="AA1434" i="1"/>
  <c r="W1435" i="1"/>
  <c r="Y1435" i="1"/>
  <c r="Z1435" i="1"/>
  <c r="AA1435" i="1"/>
  <c r="W1436" i="1"/>
  <c r="Y1436" i="1"/>
  <c r="Z1436" i="1"/>
  <c r="AA1436" i="1"/>
  <c r="W1437" i="1"/>
  <c r="Y1437" i="1"/>
  <c r="Z1437" i="1"/>
  <c r="AA1437" i="1"/>
  <c r="W1438" i="1"/>
  <c r="Y1438" i="1"/>
  <c r="Z1438" i="1"/>
  <c r="AA1438" i="1"/>
  <c r="W1439" i="1"/>
  <c r="Y1439" i="1"/>
  <c r="Z1439" i="1"/>
  <c r="AA1439" i="1"/>
  <c r="W1440" i="1"/>
  <c r="Y1440" i="1"/>
  <c r="Z1440" i="1"/>
  <c r="AA1440" i="1"/>
  <c r="W1441" i="1"/>
  <c r="Y1441" i="1"/>
  <c r="Z1441" i="1"/>
  <c r="AA1441" i="1"/>
  <c r="W1111" i="1"/>
  <c r="Y1111" i="1"/>
  <c r="Z1111" i="1"/>
  <c r="W1112" i="1"/>
  <c r="Y1112" i="1"/>
  <c r="Z1112" i="1"/>
  <c r="AA1112" i="1"/>
  <c r="W1113" i="1"/>
  <c r="Y1113" i="1"/>
  <c r="Z1113" i="1"/>
  <c r="AA1113" i="1"/>
  <c r="W1114" i="1"/>
  <c r="Y1114" i="1"/>
  <c r="Z1114" i="1"/>
  <c r="AA1114" i="1"/>
  <c r="W1115" i="1"/>
  <c r="Y1115" i="1"/>
  <c r="Z1115" i="1"/>
  <c r="AA1115" i="1"/>
  <c r="W1116" i="1"/>
  <c r="Y1116" i="1"/>
  <c r="Z1116" i="1"/>
  <c r="AA1116" i="1"/>
  <c r="W1117" i="1"/>
  <c r="Y1117" i="1"/>
  <c r="Z1117" i="1"/>
  <c r="AA1117" i="1"/>
  <c r="W1118" i="1"/>
  <c r="Y1118" i="1"/>
  <c r="Z1118" i="1"/>
  <c r="AA1118" i="1"/>
  <c r="W1119" i="1"/>
  <c r="Y1119" i="1"/>
  <c r="Z1119" i="1"/>
  <c r="AA1119" i="1"/>
  <c r="W1120" i="1"/>
  <c r="Y1120" i="1"/>
  <c r="Z1120" i="1"/>
  <c r="AA1120" i="1"/>
  <c r="W1121" i="1"/>
  <c r="Y1121" i="1"/>
  <c r="Z1121" i="1"/>
  <c r="AA1121" i="1"/>
  <c r="W1122" i="1"/>
  <c r="Y1122" i="1"/>
  <c r="Z1122" i="1"/>
  <c r="AA1122" i="1"/>
  <c r="W1123" i="1"/>
  <c r="Y1123" i="1"/>
  <c r="Z1123" i="1"/>
  <c r="AA1123" i="1"/>
  <c r="W1124" i="1"/>
  <c r="Y1124" i="1"/>
  <c r="Z1124" i="1"/>
  <c r="AA1124" i="1"/>
  <c r="W1125" i="1"/>
  <c r="Y1125" i="1"/>
  <c r="Z1125" i="1"/>
  <c r="AA1125" i="1"/>
  <c r="W1126" i="1"/>
  <c r="Y1126" i="1"/>
  <c r="Z1126" i="1"/>
  <c r="AA1126" i="1"/>
  <c r="W1127" i="1"/>
  <c r="Y1127" i="1"/>
  <c r="Z1127" i="1"/>
  <c r="AA1127" i="1"/>
  <c r="W1128" i="1"/>
  <c r="Y1128" i="1"/>
  <c r="Z1128" i="1"/>
  <c r="AA1128" i="1"/>
  <c r="W1373" i="1"/>
  <c r="Y1373" i="1"/>
  <c r="Z1373" i="1"/>
  <c r="W1374" i="1"/>
  <c r="Y1374" i="1"/>
  <c r="Z1374" i="1"/>
  <c r="AA1374" i="1"/>
  <c r="W1375" i="1"/>
  <c r="Y1375" i="1"/>
  <c r="Z1375" i="1"/>
  <c r="AA1375" i="1"/>
  <c r="W1376" i="1"/>
  <c r="Y1376" i="1"/>
  <c r="Z1376" i="1"/>
  <c r="AA1376" i="1"/>
  <c r="W1377" i="1"/>
  <c r="Y1377" i="1"/>
  <c r="Z1377" i="1"/>
  <c r="AA1377" i="1"/>
  <c r="W1378" i="1"/>
  <c r="Y1378" i="1"/>
  <c r="Z1378" i="1"/>
  <c r="AA1378" i="1"/>
  <c r="W1379" i="1"/>
  <c r="Y1379" i="1"/>
  <c r="Z1379" i="1"/>
  <c r="AA1379" i="1"/>
  <c r="W1380" i="1"/>
  <c r="Y1380" i="1"/>
  <c r="Z1380" i="1"/>
  <c r="AA1380" i="1"/>
  <c r="W1381" i="1"/>
  <c r="Y1381" i="1"/>
  <c r="Z1381" i="1"/>
  <c r="AA1381" i="1"/>
  <c r="W1382" i="1"/>
  <c r="Y1382" i="1"/>
  <c r="Z1382" i="1"/>
  <c r="AA1382" i="1"/>
  <c r="W1383" i="1"/>
  <c r="Y1383" i="1"/>
  <c r="Z1383" i="1"/>
  <c r="AA1383" i="1"/>
  <c r="W1384" i="1"/>
  <c r="Y1384" i="1"/>
  <c r="Z1384" i="1"/>
  <c r="AA1384" i="1"/>
  <c r="W1385" i="1"/>
  <c r="Y1385" i="1"/>
  <c r="Z1385" i="1"/>
  <c r="AA1385" i="1"/>
  <c r="W1386" i="1"/>
  <c r="Y1386" i="1"/>
  <c r="Z1386" i="1"/>
  <c r="AA1386" i="1"/>
  <c r="W1387" i="1"/>
  <c r="Y1387" i="1"/>
  <c r="Z1387" i="1"/>
  <c r="AA1387" i="1"/>
  <c r="W1217" i="1"/>
  <c r="J598" i="14" s="1"/>
  <c r="Y1217" i="1"/>
  <c r="Z1217" i="1"/>
  <c r="W1218" i="1"/>
  <c r="Y1218" i="1"/>
  <c r="Z1218" i="1"/>
  <c r="AA1218" i="1"/>
  <c r="W1219" i="1"/>
  <c r="Y1219" i="1"/>
  <c r="Z1219" i="1"/>
  <c r="AA1219" i="1"/>
  <c r="W1220" i="1"/>
  <c r="Y1220" i="1"/>
  <c r="Z1220" i="1"/>
  <c r="AA1220" i="1"/>
  <c r="W1221" i="1"/>
  <c r="Y1221" i="1"/>
  <c r="Z1221" i="1"/>
  <c r="AA1221" i="1"/>
  <c r="W1222" i="1"/>
  <c r="Y1222" i="1"/>
  <c r="Z1222" i="1"/>
  <c r="AA1222" i="1"/>
  <c r="W1223" i="1"/>
  <c r="Y1223" i="1"/>
  <c r="Z1223" i="1"/>
  <c r="AA1223" i="1"/>
  <c r="W1224" i="1"/>
  <c r="Y1224" i="1"/>
  <c r="Z1224" i="1"/>
  <c r="AA1224" i="1"/>
  <c r="W1225" i="1"/>
  <c r="Y1225" i="1"/>
  <c r="Z1225" i="1"/>
  <c r="AA1225" i="1"/>
  <c r="W1129" i="1"/>
  <c r="Y1129" i="1"/>
  <c r="Z1129" i="1"/>
  <c r="W1130" i="1"/>
  <c r="Y1130" i="1"/>
  <c r="Z1130" i="1"/>
  <c r="AA1130" i="1"/>
  <c r="W1131" i="1"/>
  <c r="Y1131" i="1"/>
  <c r="Z1131" i="1"/>
  <c r="AA1131" i="1"/>
  <c r="W1132" i="1"/>
  <c r="Y1132" i="1"/>
  <c r="Z1132" i="1"/>
  <c r="X53" i="2" s="1"/>
  <c r="AA1132" i="1"/>
  <c r="W1133" i="1"/>
  <c r="Y1133" i="1"/>
  <c r="Z1133" i="1"/>
  <c r="AA1133" i="1"/>
  <c r="W1134" i="1"/>
  <c r="Y1134" i="1"/>
  <c r="Z1134" i="1"/>
  <c r="AA1134" i="1"/>
  <c r="W1135" i="1"/>
  <c r="Y1135" i="1"/>
  <c r="Z1135" i="1"/>
  <c r="AA1135" i="1"/>
  <c r="W1136" i="1"/>
  <c r="Y1136" i="1"/>
  <c r="Z1136" i="1"/>
  <c r="AA1136" i="1"/>
  <c r="W1137" i="1"/>
  <c r="Y1137" i="1"/>
  <c r="Z1137" i="1"/>
  <c r="AA1137" i="1"/>
  <c r="W1138" i="1"/>
  <c r="Y1138" i="1"/>
  <c r="Z1138" i="1"/>
  <c r="AA1138" i="1"/>
  <c r="W1139" i="1"/>
  <c r="Y1139" i="1"/>
  <c r="Z1139" i="1"/>
  <c r="AA1139" i="1"/>
  <c r="W1140" i="1"/>
  <c r="Y1140" i="1"/>
  <c r="Z1140" i="1"/>
  <c r="AA1140" i="1"/>
  <c r="W1141" i="1"/>
  <c r="Y1141" i="1"/>
  <c r="Z1141" i="1"/>
  <c r="AA1141" i="1"/>
  <c r="W1142" i="1"/>
  <c r="Y1142" i="1"/>
  <c r="Z1142" i="1"/>
  <c r="AA1142" i="1"/>
  <c r="W1143" i="1"/>
  <c r="Y1143" i="1"/>
  <c r="Z1143" i="1"/>
  <c r="AA1143" i="1"/>
  <c r="W1144" i="1"/>
  <c r="Y1144" i="1"/>
  <c r="Z1144" i="1"/>
  <c r="N53" i="2" s="1"/>
  <c r="AA1144" i="1"/>
  <c r="W1145" i="1"/>
  <c r="Y1145" i="1"/>
  <c r="Z1145" i="1"/>
  <c r="AA1145" i="1"/>
  <c r="W1146" i="1"/>
  <c r="Y1146" i="1"/>
  <c r="Z1146" i="1"/>
  <c r="AA1146" i="1"/>
  <c r="W1147" i="1"/>
  <c r="Y1147" i="1"/>
  <c r="Z1147" i="1"/>
  <c r="AA1147" i="1"/>
  <c r="W1148" i="1"/>
  <c r="Y1148" i="1"/>
  <c r="Z1148" i="1"/>
  <c r="V53" i="2" s="1"/>
  <c r="AA1148" i="1"/>
  <c r="W1149" i="1"/>
  <c r="Y1149" i="1"/>
  <c r="Z1149" i="1"/>
  <c r="AA1149" i="1"/>
  <c r="W1150" i="1"/>
  <c r="Y1150" i="1"/>
  <c r="BA53" i="2" s="1"/>
  <c r="Z1150" i="1"/>
  <c r="AA1150" i="1"/>
  <c r="W1151" i="1"/>
  <c r="Y1151" i="1"/>
  <c r="Z1151" i="1"/>
  <c r="AA1151" i="1"/>
  <c r="W1152" i="1"/>
  <c r="Y1152" i="1"/>
  <c r="Z1152" i="1"/>
  <c r="AA1152" i="1"/>
  <c r="W1153" i="1"/>
  <c r="Y1153" i="1"/>
  <c r="Z1153" i="1"/>
  <c r="AA1153" i="1"/>
  <c r="W1154" i="1"/>
  <c r="Y1154" i="1"/>
  <c r="Z1154" i="1"/>
  <c r="AA1154" i="1"/>
  <c r="W1155" i="1"/>
  <c r="Y1155" i="1"/>
  <c r="Z1155" i="1"/>
  <c r="AA1155" i="1"/>
  <c r="W1156" i="1"/>
  <c r="Y1156" i="1"/>
  <c r="Z1156" i="1"/>
  <c r="AK53" i="2" s="1"/>
  <c r="AA1156" i="1"/>
  <c r="W1157" i="1"/>
  <c r="Y1157" i="1"/>
  <c r="Z1157" i="1"/>
  <c r="AA1157" i="1"/>
  <c r="W1158" i="1"/>
  <c r="Y1158" i="1"/>
  <c r="Z1158" i="1"/>
  <c r="AA1158" i="1"/>
  <c r="W1159" i="1"/>
  <c r="Y1159" i="1"/>
  <c r="Z1159" i="1"/>
  <c r="AA1159" i="1"/>
  <c r="W1160" i="1"/>
  <c r="Y1160" i="1"/>
  <c r="Z1160" i="1"/>
  <c r="AA1160" i="1"/>
  <c r="W1161" i="1"/>
  <c r="Y1161" i="1"/>
  <c r="Z1161" i="1"/>
  <c r="AA1161" i="1"/>
  <c r="W1162" i="1"/>
  <c r="Y1162" i="1"/>
  <c r="Z1162" i="1"/>
  <c r="AA1162" i="1"/>
  <c r="W1163" i="1"/>
  <c r="Y1163" i="1"/>
  <c r="Z1163" i="1"/>
  <c r="AA1163" i="1"/>
  <c r="W1164" i="1"/>
  <c r="Y1164" i="1"/>
  <c r="Z1164" i="1"/>
  <c r="BB53" i="2" s="1"/>
  <c r="AA1164" i="1"/>
  <c r="W1165" i="1"/>
  <c r="Y1165" i="1"/>
  <c r="Z1165" i="1"/>
  <c r="AA1165" i="1"/>
  <c r="W1166" i="1"/>
  <c r="Y1166" i="1"/>
  <c r="Z1166" i="1"/>
  <c r="AA1166" i="1"/>
  <c r="W1167" i="1"/>
  <c r="Y1167" i="1"/>
  <c r="Z1167" i="1"/>
  <c r="AA1167" i="1"/>
  <c r="W1168" i="1"/>
  <c r="Y1168" i="1"/>
  <c r="Z1168" i="1"/>
  <c r="AA1168" i="1"/>
  <c r="W1169" i="1"/>
  <c r="Y1169" i="1"/>
  <c r="Z1169" i="1"/>
  <c r="AA1169" i="1"/>
  <c r="W1170" i="1"/>
  <c r="Y1170" i="1"/>
  <c r="T53" i="2" s="1"/>
  <c r="Z1170" i="1"/>
  <c r="AA1170" i="1"/>
  <c r="W1171" i="1"/>
  <c r="Y1171" i="1"/>
  <c r="Z1171" i="1"/>
  <c r="AA1171" i="1"/>
  <c r="W1172" i="1"/>
  <c r="Y1172" i="1"/>
  <c r="Z1172" i="1"/>
  <c r="AA1172" i="1"/>
  <c r="W1173" i="1"/>
  <c r="Y1173" i="1"/>
  <c r="Z1173" i="1"/>
  <c r="AA1173" i="1"/>
  <c r="W1174" i="1"/>
  <c r="Y1174" i="1"/>
  <c r="Z1174" i="1"/>
  <c r="AA1174" i="1"/>
  <c r="W1175" i="1"/>
  <c r="Y1175" i="1"/>
  <c r="Z1175" i="1"/>
  <c r="AA1175" i="1"/>
  <c r="W1176" i="1"/>
  <c r="Y1176" i="1"/>
  <c r="Z1176" i="1"/>
  <c r="AA1176" i="1"/>
  <c r="W1177" i="1"/>
  <c r="Y1177" i="1"/>
  <c r="Z1177" i="1"/>
  <c r="AA1177" i="1"/>
  <c r="W1178" i="1"/>
  <c r="Y1178" i="1"/>
  <c r="Z1178" i="1"/>
  <c r="AA1178" i="1"/>
  <c r="W1179" i="1"/>
  <c r="Y1179" i="1"/>
  <c r="Z1179" i="1"/>
  <c r="AA1179" i="1"/>
  <c r="W1180" i="1"/>
  <c r="Y1180" i="1"/>
  <c r="Z1180" i="1"/>
  <c r="AD53" i="2" s="1"/>
  <c r="AA1180" i="1"/>
  <c r="W1181" i="1"/>
  <c r="Y1181" i="1"/>
  <c r="Z1181" i="1"/>
  <c r="AA1181" i="1"/>
  <c r="W1182" i="1"/>
  <c r="Y1182" i="1"/>
  <c r="Z1182" i="1"/>
  <c r="AA1182" i="1"/>
  <c r="W1183" i="1"/>
  <c r="Y1183" i="1"/>
  <c r="Z1183" i="1"/>
  <c r="AA1183" i="1"/>
  <c r="W1184" i="1"/>
  <c r="Y1184" i="1"/>
  <c r="Z1184" i="1"/>
  <c r="AA1184" i="1"/>
  <c r="W1185" i="1"/>
  <c r="Y1185" i="1"/>
  <c r="Z1185" i="1"/>
  <c r="AA1185" i="1"/>
  <c r="W1186" i="1"/>
  <c r="Y1186" i="1"/>
  <c r="Z1186" i="1"/>
  <c r="AA1186" i="1"/>
  <c r="W1187" i="1"/>
  <c r="Y1187" i="1"/>
  <c r="Z1187" i="1"/>
  <c r="AA1187" i="1"/>
  <c r="W1188" i="1"/>
  <c r="Y1188" i="1"/>
  <c r="Z1188" i="1"/>
  <c r="BD53" i="2" s="1"/>
  <c r="AA1188" i="1"/>
  <c r="W1287" i="1"/>
  <c r="Y1287" i="1"/>
  <c r="Z1287" i="1"/>
  <c r="W1288" i="1"/>
  <c r="Y1288" i="1"/>
  <c r="Z1288" i="1"/>
  <c r="AA1288" i="1"/>
  <c r="W1289" i="1"/>
  <c r="Y1289" i="1"/>
  <c r="Z1289" i="1"/>
  <c r="AA1289" i="1"/>
  <c r="W1290" i="1"/>
  <c r="Y1290" i="1"/>
  <c r="Z1290" i="1"/>
  <c r="AA1290" i="1"/>
  <c r="W1291" i="1"/>
  <c r="Y1291" i="1"/>
  <c r="Z1291" i="1"/>
  <c r="AA1291" i="1"/>
  <c r="W1292" i="1"/>
  <c r="Y1292" i="1"/>
  <c r="Z1292" i="1"/>
  <c r="AA1292" i="1"/>
  <c r="W1293" i="1"/>
  <c r="Y1293" i="1"/>
  <c r="Z1293" i="1"/>
  <c r="AA1293" i="1"/>
  <c r="W1294" i="1"/>
  <c r="Y1294" i="1"/>
  <c r="Z1294" i="1"/>
  <c r="AA1294" i="1"/>
  <c r="W1295" i="1"/>
  <c r="Y1295" i="1"/>
  <c r="Q61" i="2" s="1"/>
  <c r="Z1295" i="1"/>
  <c r="AA1295" i="1"/>
  <c r="W1296" i="1"/>
  <c r="Y1296" i="1"/>
  <c r="Z1296" i="1"/>
  <c r="AA1296" i="1"/>
  <c r="W1297" i="1"/>
  <c r="Y1297" i="1"/>
  <c r="Z1297" i="1"/>
  <c r="AA1297" i="1"/>
  <c r="W1298" i="1"/>
  <c r="Y1298" i="1"/>
  <c r="Z1298" i="1"/>
  <c r="AA1298" i="1"/>
  <c r="W1299" i="1"/>
  <c r="Y1299" i="1"/>
  <c r="Z1299" i="1"/>
  <c r="AA1299" i="1"/>
  <c r="W1300" i="1"/>
  <c r="Y1300" i="1"/>
  <c r="Z1300" i="1"/>
  <c r="AA1300" i="1"/>
  <c r="W1301" i="1"/>
  <c r="Y1301" i="1"/>
  <c r="Z1301" i="1"/>
  <c r="AA1301" i="1"/>
  <c r="W1302" i="1"/>
  <c r="Y1302" i="1"/>
  <c r="Z1302" i="1"/>
  <c r="AA1302" i="1"/>
  <c r="W1303" i="1"/>
  <c r="Y1303" i="1"/>
  <c r="Z1303" i="1"/>
  <c r="AA1303" i="1"/>
  <c r="W1304" i="1"/>
  <c r="Y1304" i="1"/>
  <c r="Z1304" i="1"/>
  <c r="AA1304" i="1"/>
  <c r="W1305" i="1"/>
  <c r="Y1305" i="1"/>
  <c r="Z1305" i="1"/>
  <c r="AA1305" i="1"/>
  <c r="W1306" i="1"/>
  <c r="Y1306" i="1"/>
  <c r="Z1306" i="1"/>
  <c r="AA1306" i="1"/>
  <c r="W1307" i="1"/>
  <c r="Y1307" i="1"/>
  <c r="Z1307" i="1"/>
  <c r="AA1307" i="1"/>
  <c r="W1308" i="1"/>
  <c r="Y1308" i="1"/>
  <c r="Z1308" i="1"/>
  <c r="AA1308" i="1"/>
  <c r="W1309" i="1"/>
  <c r="Y1309" i="1"/>
  <c r="Z1309" i="1"/>
  <c r="AA1309" i="1"/>
  <c r="W1310" i="1"/>
  <c r="Y1310" i="1"/>
  <c r="Z1310" i="1"/>
  <c r="AA1310" i="1"/>
  <c r="W1311" i="1"/>
  <c r="Y1311" i="1"/>
  <c r="AN61" i="2" s="1"/>
  <c r="Z1311" i="1"/>
  <c r="AA1311" i="1"/>
  <c r="W1312" i="1"/>
  <c r="Y1312" i="1"/>
  <c r="Z1312" i="1"/>
  <c r="AA1312" i="1"/>
  <c r="W1313" i="1"/>
  <c r="Y1313" i="1"/>
  <c r="Z1313" i="1"/>
  <c r="AA1313" i="1"/>
  <c r="W1314" i="1"/>
  <c r="Y1314" i="1"/>
  <c r="Z1314" i="1"/>
  <c r="AA1314" i="1"/>
  <c r="W1315" i="1"/>
  <c r="Y1315" i="1"/>
  <c r="BA61" i="2" s="1"/>
  <c r="Z1315" i="1"/>
  <c r="AA1315" i="1"/>
  <c r="W1316" i="1"/>
  <c r="Y1316" i="1"/>
  <c r="Z1316" i="1"/>
  <c r="AA1316" i="1"/>
  <c r="W1317" i="1"/>
  <c r="Y1317" i="1"/>
  <c r="Z1317" i="1"/>
  <c r="AA1317" i="1"/>
  <c r="W1318" i="1"/>
  <c r="Y1318" i="1"/>
  <c r="Z1318" i="1"/>
  <c r="AA1318" i="1"/>
  <c r="W1319" i="1"/>
  <c r="Y1319" i="1"/>
  <c r="Z1319" i="1"/>
  <c r="AA1319" i="1"/>
  <c r="W1320" i="1"/>
  <c r="Y1320" i="1"/>
  <c r="Z1320" i="1"/>
  <c r="AA1320" i="1"/>
  <c r="W1321" i="1"/>
  <c r="Y1321" i="1"/>
  <c r="Z1321" i="1"/>
  <c r="AA1321" i="1"/>
  <c r="W1322" i="1"/>
  <c r="Y1322" i="1"/>
  <c r="Z1322" i="1"/>
  <c r="AA1322" i="1"/>
  <c r="W1323" i="1"/>
  <c r="Y1323" i="1"/>
  <c r="Z1323" i="1"/>
  <c r="AA1323" i="1"/>
  <c r="W1324" i="1"/>
  <c r="Y1324" i="1"/>
  <c r="Z1324" i="1"/>
  <c r="AA1324" i="1"/>
  <c r="W1325" i="1"/>
  <c r="Y1325" i="1"/>
  <c r="Z1325" i="1"/>
  <c r="AA1325" i="1"/>
  <c r="W1326" i="1"/>
  <c r="Y1326" i="1"/>
  <c r="Z1326" i="1"/>
  <c r="AA1326" i="1"/>
  <c r="W1327" i="1"/>
  <c r="Y1327" i="1"/>
  <c r="T61" i="2" s="1"/>
  <c r="Z1327" i="1"/>
  <c r="AA1327" i="1"/>
  <c r="W1328" i="1"/>
  <c r="Y1328" i="1"/>
  <c r="Z1328" i="1"/>
  <c r="AA1328" i="1"/>
  <c r="W1329" i="1"/>
  <c r="Y1329" i="1"/>
  <c r="Z1329" i="1"/>
  <c r="AA1329" i="1"/>
  <c r="W1330" i="1"/>
  <c r="Y1330" i="1"/>
  <c r="Z1330" i="1"/>
  <c r="AA1330" i="1"/>
  <c r="W1331" i="1"/>
  <c r="Y1331" i="1"/>
  <c r="Z1331" i="1"/>
  <c r="AA1331" i="1"/>
  <c r="W1332" i="1"/>
  <c r="Y1332" i="1"/>
  <c r="Z1332" i="1"/>
  <c r="AA1332" i="1"/>
  <c r="W1333" i="1"/>
  <c r="Y1333" i="1"/>
  <c r="Z1333" i="1"/>
  <c r="AA1333" i="1"/>
  <c r="W1334" i="1"/>
  <c r="Y1334" i="1"/>
  <c r="Z1334" i="1"/>
  <c r="AA1334" i="1"/>
  <c r="W1335" i="1"/>
  <c r="Y1335" i="1"/>
  <c r="Z1335" i="1"/>
  <c r="AA1335" i="1"/>
  <c r="W1336" i="1"/>
  <c r="Y1336" i="1"/>
  <c r="Z1336" i="1"/>
  <c r="AA1336" i="1"/>
  <c r="W1337" i="1"/>
  <c r="Y1337" i="1"/>
  <c r="Z1337" i="1"/>
  <c r="W1338" i="1"/>
  <c r="Y1338" i="1"/>
  <c r="Z1338" i="1"/>
  <c r="AA1338" i="1"/>
  <c r="W1339" i="1"/>
  <c r="Y1339" i="1"/>
  <c r="Z1339" i="1"/>
  <c r="AA1339" i="1"/>
  <c r="W1340" i="1"/>
  <c r="Y1340" i="1"/>
  <c r="Z1340" i="1"/>
  <c r="AA1340" i="1"/>
  <c r="W1341" i="1"/>
  <c r="Y1341" i="1"/>
  <c r="Z1341" i="1"/>
  <c r="AA1341" i="1"/>
  <c r="W1342" i="1"/>
  <c r="Y1342" i="1"/>
  <c r="Z1342" i="1"/>
  <c r="AA1342" i="1"/>
  <c r="W1343" i="1"/>
  <c r="Y1343" i="1"/>
  <c r="Z1343" i="1"/>
  <c r="AA1343" i="1"/>
  <c r="W1344" i="1"/>
  <c r="Y1344" i="1"/>
  <c r="Z1344" i="1"/>
  <c r="AA1344" i="1"/>
  <c r="W1345" i="1"/>
  <c r="Y1345" i="1"/>
  <c r="Z1345" i="1"/>
  <c r="AA1345" i="1"/>
  <c r="W1346" i="1"/>
  <c r="Y1346" i="1"/>
  <c r="Z1346" i="1"/>
  <c r="AA1346" i="1"/>
  <c r="W1347" i="1"/>
  <c r="Y1347" i="1"/>
  <c r="Z1347" i="1"/>
  <c r="AA1347" i="1"/>
  <c r="W1348" i="1"/>
  <c r="Y1348" i="1"/>
  <c r="Z1348" i="1"/>
  <c r="AA1348" i="1"/>
  <c r="W1349" i="1"/>
  <c r="Y1349" i="1"/>
  <c r="Z1349" i="1"/>
  <c r="AA1349" i="1"/>
  <c r="W1350" i="1"/>
  <c r="Y1350" i="1"/>
  <c r="Z1350" i="1"/>
  <c r="AA1350" i="1"/>
  <c r="W1351" i="1"/>
  <c r="Y1351" i="1"/>
  <c r="Z1351" i="1"/>
  <c r="AA1351" i="1"/>
  <c r="W1352" i="1"/>
  <c r="Y1352" i="1"/>
  <c r="Z1352" i="1"/>
  <c r="AA1352" i="1"/>
  <c r="W1353" i="1"/>
  <c r="Y1353" i="1"/>
  <c r="Z1353" i="1"/>
  <c r="AA1353" i="1"/>
  <c r="W1354" i="1"/>
  <c r="Y1354" i="1"/>
  <c r="Z1354" i="1"/>
  <c r="AA1354" i="1"/>
  <c r="W1355" i="1"/>
  <c r="Y1355" i="1"/>
  <c r="Z1355" i="1"/>
  <c r="AA1355" i="1"/>
  <c r="W1356" i="1"/>
  <c r="Y1356" i="1"/>
  <c r="Z1356" i="1"/>
  <c r="AA1356" i="1"/>
  <c r="W1357" i="1"/>
  <c r="Y1357" i="1"/>
  <c r="Z1357" i="1"/>
  <c r="AA1357" i="1"/>
  <c r="W1418" i="1"/>
  <c r="Y1418" i="1"/>
  <c r="Z1418" i="1"/>
  <c r="W1419" i="1"/>
  <c r="Y1419" i="1"/>
  <c r="Z1419" i="1"/>
  <c r="AA1419" i="1"/>
  <c r="W1420" i="1"/>
  <c r="Y1420" i="1"/>
  <c r="Z1420" i="1"/>
  <c r="AA1420" i="1"/>
  <c r="W1421" i="1"/>
  <c r="Y1421" i="1"/>
  <c r="Z1421" i="1"/>
  <c r="AA1421" i="1"/>
  <c r="W1422" i="1"/>
  <c r="Y1422" i="1"/>
  <c r="Z1422" i="1"/>
  <c r="AA1422" i="1"/>
  <c r="W1423" i="1"/>
  <c r="Y1423" i="1"/>
  <c r="Z1423" i="1"/>
  <c r="AA1423" i="1"/>
  <c r="W1424" i="1"/>
  <c r="Y1424" i="1"/>
  <c r="Z1424" i="1"/>
  <c r="AA1424" i="1"/>
  <c r="W1425" i="1"/>
  <c r="Y1425" i="1"/>
  <c r="Z1425" i="1"/>
  <c r="AA1425" i="1"/>
  <c r="W1426" i="1"/>
  <c r="Y1426" i="1"/>
  <c r="Z1426" i="1"/>
  <c r="AA1426" i="1"/>
  <c r="W1427" i="1"/>
  <c r="Y1427" i="1"/>
  <c r="Z1427" i="1"/>
  <c r="AA1427" i="1"/>
  <c r="W1428" i="1"/>
  <c r="Y1428" i="1"/>
  <c r="Z1428" i="1"/>
  <c r="AA1428" i="1"/>
  <c r="W1429" i="1"/>
  <c r="Y1429" i="1"/>
  <c r="Z1429" i="1"/>
  <c r="AA1429" i="1"/>
  <c r="W1430" i="1"/>
  <c r="Y1430" i="1"/>
  <c r="Z1430" i="1"/>
  <c r="AA1430" i="1"/>
  <c r="W1431" i="1"/>
  <c r="Y1431" i="1"/>
  <c r="Z1431" i="1"/>
  <c r="AA1431" i="1"/>
  <c r="W1432" i="1"/>
  <c r="Y1432" i="1"/>
  <c r="Z1432" i="1"/>
  <c r="AA1432" i="1"/>
  <c r="W1205" i="1"/>
  <c r="Y1205" i="1"/>
  <c r="Z1205" i="1"/>
  <c r="W1206" i="1"/>
  <c r="Y1206" i="1"/>
  <c r="Z1206" i="1"/>
  <c r="AA1206" i="1"/>
  <c r="W1207" i="1"/>
  <c r="Y1207" i="1"/>
  <c r="Z1207" i="1"/>
  <c r="AA1207" i="1"/>
  <c r="W1208" i="1"/>
  <c r="Y1208" i="1"/>
  <c r="Z1208" i="1"/>
  <c r="AA1208" i="1"/>
  <c r="W1209" i="1"/>
  <c r="Y1209" i="1"/>
  <c r="Z1209" i="1"/>
  <c r="AA1209" i="1"/>
  <c r="W1210" i="1"/>
  <c r="Y1210" i="1"/>
  <c r="Z1210" i="1"/>
  <c r="AA1210" i="1"/>
  <c r="W1211" i="1"/>
  <c r="Y1211" i="1"/>
  <c r="Z1211" i="1"/>
  <c r="AA1211" i="1"/>
  <c r="W1212" i="1"/>
  <c r="Y1212" i="1"/>
  <c r="Z1212" i="1"/>
  <c r="AA1212" i="1"/>
  <c r="W1213" i="1"/>
  <c r="Y1213" i="1"/>
  <c r="Z1213" i="1"/>
  <c r="AA1213" i="1"/>
  <c r="W1214" i="1"/>
  <c r="Y1214" i="1"/>
  <c r="Z1214" i="1"/>
  <c r="AA1214" i="1"/>
  <c r="W1215" i="1"/>
  <c r="Y1215" i="1"/>
  <c r="Z1215" i="1"/>
  <c r="AA1215" i="1"/>
  <c r="W1216" i="1"/>
  <c r="Y1216" i="1"/>
  <c r="Z1216" i="1"/>
  <c r="AA1216" i="1"/>
  <c r="W1272" i="1"/>
  <c r="Y1272" i="1"/>
  <c r="Z1272" i="1"/>
  <c r="W1273" i="1"/>
  <c r="Y1273" i="1"/>
  <c r="Z1273" i="1"/>
  <c r="AA1273" i="1"/>
  <c r="W1274" i="1"/>
  <c r="Y1274" i="1"/>
  <c r="Z1274" i="1"/>
  <c r="AA1274" i="1"/>
  <c r="W1275" i="1"/>
  <c r="Y1275" i="1"/>
  <c r="AB60" i="2" s="1"/>
  <c r="Z1275" i="1"/>
  <c r="AA1275" i="1"/>
  <c r="W1276" i="1"/>
  <c r="Y1276" i="1"/>
  <c r="Z1276" i="1"/>
  <c r="T60" i="2" s="1"/>
  <c r="AA1276" i="1"/>
  <c r="W1277" i="1"/>
  <c r="Y1277" i="1"/>
  <c r="Z1277" i="1"/>
  <c r="AA1277" i="1"/>
  <c r="W1278" i="1"/>
  <c r="Y1278" i="1"/>
  <c r="Z1278" i="1"/>
  <c r="AA1278" i="1"/>
  <c r="W1279" i="1"/>
  <c r="Y1279" i="1"/>
  <c r="BC60" i="2" s="1"/>
  <c r="Z1279" i="1"/>
  <c r="AA1279" i="1"/>
  <c r="W1280" i="1"/>
  <c r="Y1280" i="1"/>
  <c r="Z1280" i="1"/>
  <c r="V60" i="2" s="1"/>
  <c r="AA1280" i="1"/>
  <c r="W1281" i="1"/>
  <c r="Y1281" i="1"/>
  <c r="Z1281" i="1"/>
  <c r="AA1281" i="1"/>
  <c r="W1282" i="1"/>
  <c r="Y1282" i="1"/>
  <c r="Z1282" i="1"/>
  <c r="AA1282" i="1"/>
  <c r="W1283" i="1"/>
  <c r="Y1283" i="1"/>
  <c r="Z1283" i="1"/>
  <c r="AA1283" i="1"/>
  <c r="W1284" i="1"/>
  <c r="Y1284" i="1"/>
  <c r="Z1284" i="1"/>
  <c r="AA1284" i="1"/>
  <c r="W1285" i="1"/>
  <c r="Y1285" i="1"/>
  <c r="Z1285" i="1"/>
  <c r="AA1285" i="1"/>
  <c r="W1286" i="1"/>
  <c r="Y1286" i="1"/>
  <c r="Z1286" i="1"/>
  <c r="AA1286" i="1"/>
  <c r="W1226" i="1"/>
  <c r="Y1226" i="1"/>
  <c r="Z1226" i="1"/>
  <c r="W1227" i="1"/>
  <c r="Y1227" i="1"/>
  <c r="Z1227" i="1"/>
  <c r="AA1227" i="1"/>
  <c r="W1228" i="1"/>
  <c r="Y1228" i="1"/>
  <c r="Z1228" i="1"/>
  <c r="AA1228" i="1"/>
  <c r="W1229" i="1"/>
  <c r="Y1229" i="1"/>
  <c r="Z1229" i="1"/>
  <c r="AA1229" i="1"/>
  <c r="W1230" i="1"/>
  <c r="Y1230" i="1"/>
  <c r="Z1230" i="1"/>
  <c r="AA1230" i="1"/>
  <c r="W1231" i="1"/>
  <c r="Y1231" i="1"/>
  <c r="Z1231" i="1"/>
  <c r="AA1231" i="1"/>
  <c r="W1232" i="1"/>
  <c r="Y1232" i="1"/>
  <c r="Z1232" i="1"/>
  <c r="AA1232" i="1"/>
  <c r="W1233" i="1"/>
  <c r="Y1233" i="1"/>
  <c r="Z1233" i="1"/>
  <c r="AA1233" i="1"/>
  <c r="W1234" i="1"/>
  <c r="Y1234" i="1"/>
  <c r="Z1234" i="1"/>
  <c r="AA1234" i="1"/>
  <c r="W1235" i="1"/>
  <c r="Y1235" i="1"/>
  <c r="Z1235" i="1"/>
  <c r="AA1235" i="1"/>
  <c r="W1236" i="1"/>
  <c r="Y1236" i="1"/>
  <c r="Z1236" i="1"/>
  <c r="AA1236" i="1"/>
  <c r="W1237" i="1"/>
  <c r="Y1237" i="1"/>
  <c r="Z1237" i="1"/>
  <c r="AA1237" i="1"/>
  <c r="W1238" i="1"/>
  <c r="Y1238" i="1"/>
  <c r="Z1238" i="1"/>
  <c r="AA1238" i="1"/>
  <c r="W1239" i="1"/>
  <c r="Y1239" i="1"/>
  <c r="Z1239" i="1"/>
  <c r="AA1239" i="1"/>
  <c r="W1240" i="1"/>
  <c r="Y1240" i="1"/>
  <c r="Z1240" i="1"/>
  <c r="AA1240" i="1"/>
  <c r="W1241" i="1"/>
  <c r="Y1241" i="1"/>
  <c r="Z1241" i="1"/>
  <c r="AA1241" i="1"/>
  <c r="W1242" i="1"/>
  <c r="Y1242" i="1"/>
  <c r="Z1242" i="1"/>
  <c r="AA1242" i="1"/>
  <c r="W1243" i="1"/>
  <c r="Y1243" i="1"/>
  <c r="Z1243" i="1"/>
  <c r="AA1243" i="1"/>
  <c r="W1388" i="1"/>
  <c r="Y1388" i="1"/>
  <c r="Z1388" i="1"/>
  <c r="W1389" i="1"/>
  <c r="Y1389" i="1"/>
  <c r="Z1389" i="1"/>
  <c r="AA1389" i="1"/>
  <c r="W1390" i="1"/>
  <c r="Y1390" i="1"/>
  <c r="Z1390" i="1"/>
  <c r="AA1390" i="1"/>
  <c r="W1391" i="1"/>
  <c r="Y1391" i="1"/>
  <c r="Z1391" i="1"/>
  <c r="AA1391" i="1"/>
  <c r="W1392" i="1"/>
  <c r="Y1392" i="1"/>
  <c r="Z1392" i="1"/>
  <c r="AA1392" i="1"/>
  <c r="W1393" i="1"/>
  <c r="Y1393" i="1"/>
  <c r="Z1393" i="1"/>
  <c r="AA1393" i="1"/>
  <c r="W1394" i="1"/>
  <c r="Y1394" i="1"/>
  <c r="Z1394" i="1"/>
  <c r="AA1394" i="1"/>
  <c r="W1395" i="1"/>
  <c r="Y1395" i="1"/>
  <c r="Z1395" i="1"/>
  <c r="AA1395" i="1"/>
  <c r="W1396" i="1"/>
  <c r="Y1396" i="1"/>
  <c r="Z1396" i="1"/>
  <c r="AC65" i="2" s="1"/>
  <c r="AA1396" i="1"/>
  <c r="W1397" i="1"/>
  <c r="Y1397" i="1"/>
  <c r="Z1397" i="1"/>
  <c r="AA1397" i="1"/>
  <c r="W1398" i="1"/>
  <c r="Y1398" i="1"/>
  <c r="Z1398" i="1"/>
  <c r="AA1398" i="1"/>
  <c r="W1399" i="1"/>
  <c r="Y1399" i="1"/>
  <c r="Z1399" i="1"/>
  <c r="AA1399" i="1"/>
  <c r="W1400" i="1"/>
  <c r="Y1400" i="1"/>
  <c r="Z1400" i="1"/>
  <c r="AA1400" i="1"/>
  <c r="W1401" i="1"/>
  <c r="Y1401" i="1"/>
  <c r="Z1401" i="1"/>
  <c r="AA1401" i="1"/>
  <c r="W1402" i="1"/>
  <c r="Y1402" i="1"/>
  <c r="Z1402" i="1"/>
  <c r="AA1402" i="1"/>
  <c r="W1403" i="1"/>
  <c r="Y1403" i="1"/>
  <c r="Z1403" i="1"/>
  <c r="AA1403" i="1"/>
  <c r="W1404" i="1"/>
  <c r="Y1404" i="1"/>
  <c r="Z1404" i="1"/>
  <c r="AA1404" i="1"/>
  <c r="W1405" i="1"/>
  <c r="Y1405" i="1"/>
  <c r="Z1405" i="1"/>
  <c r="AA1405" i="1"/>
  <c r="W1406" i="1"/>
  <c r="Y1406" i="1"/>
  <c r="Z1406" i="1"/>
  <c r="AA1406" i="1"/>
  <c r="W1407" i="1"/>
  <c r="Y1407" i="1"/>
  <c r="Z1407" i="1"/>
  <c r="AA1407" i="1"/>
  <c r="W1408" i="1"/>
  <c r="Y1408" i="1"/>
  <c r="Z1408" i="1"/>
  <c r="AA1408" i="1"/>
  <c r="O3" i="2"/>
  <c r="O4" i="2"/>
  <c r="Z298" i="1"/>
  <c r="Y298" i="1"/>
  <c r="Z302" i="1"/>
  <c r="Y302" i="1"/>
  <c r="Z2" i="1"/>
  <c r="Z3" i="1"/>
  <c r="Z4" i="1"/>
  <c r="Z5" i="1"/>
  <c r="Z6" i="1"/>
  <c r="Z7" i="1"/>
  <c r="Z8" i="1"/>
  <c r="Z9" i="1"/>
  <c r="Z10" i="1"/>
  <c r="Z11" i="1"/>
  <c r="Z12" i="1"/>
  <c r="Z13" i="1"/>
  <c r="Z14" i="1"/>
  <c r="Z15" i="1"/>
  <c r="Z16" i="1"/>
  <c r="Z17" i="1"/>
  <c r="Z18" i="1"/>
  <c r="Z19" i="1"/>
  <c r="AX3" i="2" s="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V11" i="2" s="1"/>
  <c r="Z146" i="1"/>
  <c r="Z147" i="1"/>
  <c r="Z148" i="1"/>
  <c r="Z149" i="1"/>
  <c r="Z150" i="1"/>
  <c r="Z151" i="1"/>
  <c r="Z152" i="1"/>
  <c r="Z153" i="1"/>
  <c r="Z154" i="1"/>
  <c r="AY11" i="2" s="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U15" i="2" s="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AD21" i="2" s="1"/>
  <c r="Z274" i="1"/>
  <c r="Z275" i="1"/>
  <c r="Z276" i="1"/>
  <c r="Z277" i="1"/>
  <c r="Z278" i="1"/>
  <c r="Z279" i="1"/>
  <c r="Z280" i="1"/>
  <c r="Z281" i="1"/>
  <c r="Z282" i="1"/>
  <c r="AC21" i="2" s="1"/>
  <c r="Z283" i="1"/>
  <c r="Z284" i="1"/>
  <c r="Z285" i="1"/>
  <c r="Z286" i="1"/>
  <c r="Z287" i="1"/>
  <c r="Z288" i="1"/>
  <c r="Z289" i="1"/>
  <c r="Z290" i="1"/>
  <c r="Z291" i="1"/>
  <c r="Z292" i="1"/>
  <c r="Z293" i="1"/>
  <c r="Z294" i="1"/>
  <c r="Z295" i="1"/>
  <c r="Z296" i="1"/>
  <c r="Z297" i="1"/>
  <c r="Z299" i="1"/>
  <c r="Z300" i="1"/>
  <c r="Z301" i="1"/>
  <c r="Z303" i="1"/>
  <c r="Z304" i="1"/>
  <c r="Z305" i="1"/>
  <c r="Z306" i="1"/>
  <c r="Z307" i="1"/>
  <c r="V22" i="2" s="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BA23" i="2" s="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AH23" i="2" s="1"/>
  <c r="Z372" i="1"/>
  <c r="Z373" i="1"/>
  <c r="BB23" i="2" s="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AT27" i="2" s="1"/>
  <c r="Z500" i="1"/>
  <c r="W27" i="2" s="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AC28" i="2" s="1"/>
  <c r="Z532" i="1"/>
  <c r="Z533" i="1"/>
  <c r="AY28" i="2" s="1"/>
  <c r="Z534" i="1"/>
  <c r="Z535" i="1"/>
  <c r="Z536" i="1"/>
  <c r="Z537" i="1"/>
  <c r="Z538" i="1"/>
  <c r="Z539" i="1"/>
  <c r="Z540" i="1"/>
  <c r="Z541" i="1"/>
  <c r="Z542" i="1"/>
  <c r="Z543" i="1"/>
  <c r="Z544" i="1"/>
  <c r="Z545" i="1"/>
  <c r="Z546" i="1"/>
  <c r="Z547" i="1"/>
  <c r="BH28" i="2" s="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AJ46" i="2" s="1"/>
  <c r="Z885" i="1"/>
  <c r="Z886" i="1"/>
  <c r="Z887" i="1"/>
  <c r="Z888" i="1"/>
  <c r="Z889" i="1"/>
  <c r="Z890" i="1"/>
  <c r="Z891" i="1"/>
  <c r="Z892" i="1"/>
  <c r="Z893" i="1"/>
  <c r="Z894" i="1"/>
  <c r="Z895" i="1"/>
  <c r="Z896" i="1"/>
  <c r="Z897" i="1"/>
  <c r="Z898" i="1"/>
  <c r="Z899" i="1"/>
  <c r="AL46" i="2" s="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AX21" i="2" s="1"/>
  <c r="Y280" i="1"/>
  <c r="Y281" i="1"/>
  <c r="AT21" i="2" s="1"/>
  <c r="Y282" i="1"/>
  <c r="Y283" i="1"/>
  <c r="Y284" i="1"/>
  <c r="Y285" i="1"/>
  <c r="Y286" i="1"/>
  <c r="Y287" i="1"/>
  <c r="Y288" i="1"/>
  <c r="Y289" i="1"/>
  <c r="Y290" i="1"/>
  <c r="Y291" i="1"/>
  <c r="Y292" i="1"/>
  <c r="Y293" i="1"/>
  <c r="Y294" i="1"/>
  <c r="Y295" i="1"/>
  <c r="BI22" i="2" s="1"/>
  <c r="Y296" i="1"/>
  <c r="Y297" i="1"/>
  <c r="Y299" i="1"/>
  <c r="Y300" i="1"/>
  <c r="Y301" i="1"/>
  <c r="Y303" i="1"/>
  <c r="Y304" i="1"/>
  <c r="Y305" i="1"/>
  <c r="Y306" i="1"/>
  <c r="Y307" i="1"/>
  <c r="Y308" i="1"/>
  <c r="Y309" i="1"/>
  <c r="Y310" i="1"/>
  <c r="Y311" i="1"/>
  <c r="Y312" i="1"/>
  <c r="Y313" i="1"/>
  <c r="BH22" i="2" s="1"/>
  <c r="Y314" i="1"/>
  <c r="Y315" i="1"/>
  <c r="AH22" i="2" s="1"/>
  <c r="Y316" i="1"/>
  <c r="Y317" i="1"/>
  <c r="Y318" i="1"/>
  <c r="Y319" i="1"/>
  <c r="Y320" i="1"/>
  <c r="Y321" i="1"/>
  <c r="Y322" i="1"/>
  <c r="Y323" i="1"/>
  <c r="Y324" i="1"/>
  <c r="Y325" i="1"/>
  <c r="Y326" i="1"/>
  <c r="Y327" i="1"/>
  <c r="Y328" i="1"/>
  <c r="Y329" i="1"/>
  <c r="Y330" i="1"/>
  <c r="Y331" i="1"/>
  <c r="S23" i="2" s="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U27" i="2" s="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N28" i="2" s="1"/>
  <c r="Y522" i="1"/>
  <c r="Y523" i="1"/>
  <c r="T28" i="2" s="1"/>
  <c r="Y524" i="1"/>
  <c r="Y525" i="1"/>
  <c r="Y526" i="1"/>
  <c r="Y527" i="1"/>
  <c r="Y528" i="1"/>
  <c r="Y529" i="1"/>
  <c r="Y530" i="1"/>
  <c r="V28" i="2" s="1"/>
  <c r="Y531" i="1"/>
  <c r="Y532" i="1"/>
  <c r="Y533" i="1"/>
  <c r="Y534" i="1"/>
  <c r="Y535" i="1"/>
  <c r="Y536" i="1"/>
  <c r="Y537" i="1"/>
  <c r="Y538" i="1"/>
  <c r="S28" i="2" s="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S32" i="2" s="1"/>
  <c r="Y619" i="1"/>
  <c r="AZ32" i="2" s="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BE37" i="2" s="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AM46" i="2" s="1"/>
  <c r="Y883" i="1"/>
  <c r="Y884" i="1"/>
  <c r="Y885" i="1"/>
  <c r="Y886" i="1"/>
  <c r="Y887" i="1"/>
  <c r="Y888" i="1"/>
  <c r="Y889" i="1"/>
  <c r="Y890" i="1"/>
  <c r="Y891" i="1"/>
  <c r="Y892" i="1"/>
  <c r="Y893" i="1"/>
  <c r="Y894" i="1"/>
  <c r="Y895" i="1"/>
  <c r="Y896" i="1"/>
  <c r="Y897" i="1"/>
  <c r="Y898" i="1"/>
  <c r="Y899" i="1"/>
  <c r="Y900" i="1"/>
  <c r="Y901" i="1"/>
  <c r="Y902" i="1"/>
  <c r="Y903" i="1"/>
  <c r="Y904" i="1"/>
  <c r="Y905" i="1"/>
  <c r="Y906" i="1"/>
  <c r="AT46" i="2" s="1"/>
  <c r="Y907" i="1"/>
  <c r="AG46" i="2" s="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O5" i="2"/>
  <c r="O6" i="2"/>
  <c r="O7" i="2"/>
  <c r="O9" i="2"/>
  <c r="O10" i="2"/>
  <c r="O12" i="2"/>
  <c r="O13" i="2"/>
  <c r="O14" i="2"/>
  <c r="O15" i="2"/>
  <c r="O16" i="2"/>
  <c r="O17" i="2"/>
  <c r="O18" i="2"/>
  <c r="O19" i="2"/>
  <c r="O20" i="2"/>
  <c r="O21" i="2"/>
  <c r="O24" i="2"/>
  <c r="O26" i="2"/>
  <c r="O29" i="2"/>
  <c r="O30" i="2"/>
  <c r="O31" i="2"/>
  <c r="O33" i="2"/>
  <c r="O34" i="2"/>
  <c r="O35" i="2"/>
  <c r="O36" i="2"/>
  <c r="O37" i="2"/>
  <c r="O38" i="2"/>
  <c r="O39" i="2"/>
  <c r="O40" i="2"/>
  <c r="O41" i="2"/>
  <c r="O42" i="2"/>
  <c r="O43" i="2"/>
  <c r="O44" i="2"/>
  <c r="O45" i="2"/>
  <c r="O47" i="2"/>
  <c r="O48" i="2"/>
  <c r="O49" i="2"/>
  <c r="O50" i="2"/>
  <c r="O51" i="2"/>
  <c r="O52" i="2"/>
  <c r="O54" i="2"/>
  <c r="O55" i="2"/>
  <c r="O56" i="2"/>
  <c r="O57" i="2"/>
  <c r="O58" i="2"/>
  <c r="O59" i="2"/>
  <c r="O60" i="2"/>
  <c r="O62" i="2"/>
  <c r="O64" i="2"/>
  <c r="O66" i="2"/>
  <c r="O67" i="2"/>
  <c r="O68" i="2"/>
  <c r="O69" i="2"/>
  <c r="O71" i="2"/>
  <c r="O72" i="2"/>
  <c r="O74" i="2"/>
  <c r="O75" i="2"/>
  <c r="O76" i="2"/>
  <c r="O77" i="2"/>
  <c r="O79" i="2"/>
  <c r="O80" i="2"/>
  <c r="O81" i="2"/>
  <c r="O84" i="2"/>
  <c r="O85" i="2"/>
  <c r="O87" i="2"/>
  <c r="O88" i="2"/>
  <c r="O89" i="2"/>
  <c r="O92" i="2"/>
  <c r="O93" i="2"/>
  <c r="O94" i="2"/>
  <c r="O95" i="2"/>
  <c r="O96" i="2"/>
  <c r="O97" i="2"/>
  <c r="O98" i="2"/>
  <c r="O99" i="2"/>
  <c r="O100" i="2"/>
  <c r="O101" i="2"/>
  <c r="O102" i="2"/>
  <c r="O103" i="2"/>
  <c r="O104" i="2"/>
  <c r="O105" i="2"/>
  <c r="O106" i="2"/>
  <c r="O107" i="2"/>
  <c r="O108" i="2"/>
  <c r="O109" i="2"/>
  <c r="O110" i="2"/>
  <c r="O111" i="2"/>
  <c r="O112" i="2"/>
  <c r="AE8" i="2"/>
  <c r="AE3" i="2"/>
  <c r="AE4" i="2"/>
  <c r="AE5" i="2"/>
  <c r="AE6" i="2"/>
  <c r="AE7" i="2"/>
  <c r="AE9" i="2"/>
  <c r="AE10" i="2"/>
  <c r="AE11" i="2"/>
  <c r="AE12" i="2"/>
  <c r="AE13" i="2"/>
  <c r="AE14" i="2"/>
  <c r="AE15" i="2"/>
  <c r="AE16" i="2"/>
  <c r="AE17" i="2"/>
  <c r="AE18" i="2"/>
  <c r="AE19" i="2"/>
  <c r="AE20" i="2"/>
  <c r="AE21" i="2"/>
  <c r="AE24" i="2"/>
  <c r="AE25" i="2"/>
  <c r="AE26" i="2"/>
  <c r="AE27" i="2"/>
  <c r="AE28" i="2"/>
  <c r="AE29" i="2"/>
  <c r="AE30" i="2"/>
  <c r="AE31" i="2"/>
  <c r="AE32" i="2"/>
  <c r="AE33" i="2"/>
  <c r="AE34" i="2"/>
  <c r="AE35" i="2"/>
  <c r="AE36" i="2"/>
  <c r="AE37" i="2"/>
  <c r="AE38" i="2"/>
  <c r="AE39" i="2"/>
  <c r="AE40" i="2"/>
  <c r="AE41" i="2"/>
  <c r="AE42" i="2"/>
  <c r="AE43" i="2"/>
  <c r="AE44" i="2"/>
  <c r="AE45" i="2"/>
  <c r="AE47" i="2"/>
  <c r="AE48" i="2"/>
  <c r="AE49" i="2"/>
  <c r="AE50" i="2"/>
  <c r="AE51" i="2"/>
  <c r="AE52" i="2"/>
  <c r="AE54" i="2"/>
  <c r="AE55" i="2"/>
  <c r="AE56" i="2"/>
  <c r="AE57" i="2"/>
  <c r="AE58" i="2"/>
  <c r="AE59" i="2"/>
  <c r="AE60" i="2"/>
  <c r="AE62" i="2"/>
  <c r="AE64" i="2"/>
  <c r="AE65" i="2"/>
  <c r="AE66" i="2"/>
  <c r="AE67" i="2"/>
  <c r="AE68" i="2"/>
  <c r="AE69" i="2"/>
  <c r="AE70" i="2"/>
  <c r="AE71" i="2"/>
  <c r="AE72" i="2"/>
  <c r="AE73" i="2"/>
  <c r="AE74" i="2"/>
  <c r="AE75" i="2"/>
  <c r="AE76" i="2"/>
  <c r="AE77" i="2"/>
  <c r="AE78" i="2"/>
  <c r="AE79" i="2"/>
  <c r="AE80" i="2"/>
  <c r="AE81" i="2"/>
  <c r="AE83" i="2"/>
  <c r="AE84" i="2"/>
  <c r="AE85"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U8" i="2"/>
  <c r="AU4" i="2"/>
  <c r="AU5" i="2"/>
  <c r="AU6" i="2"/>
  <c r="AU7" i="2"/>
  <c r="AU9" i="2"/>
  <c r="AU10" i="2"/>
  <c r="AU12" i="2"/>
  <c r="AU13" i="2"/>
  <c r="AU14" i="2"/>
  <c r="AU15" i="2"/>
  <c r="AU16" i="2"/>
  <c r="AU17" i="2"/>
  <c r="AU18" i="2"/>
  <c r="AU19" i="2"/>
  <c r="AU20" i="2"/>
  <c r="AU21" i="2"/>
  <c r="AU24" i="2"/>
  <c r="AU26" i="2"/>
  <c r="AU29" i="2"/>
  <c r="AU30" i="2"/>
  <c r="AU31" i="2"/>
  <c r="AU33" i="2"/>
  <c r="AU34" i="2"/>
  <c r="AU35" i="2"/>
  <c r="AU36" i="2"/>
  <c r="AU37" i="2"/>
  <c r="AU38" i="2"/>
  <c r="AU39" i="2"/>
  <c r="AU40" i="2"/>
  <c r="AU41" i="2"/>
  <c r="AU42" i="2"/>
  <c r="AU43" i="2"/>
  <c r="AU44" i="2"/>
  <c r="AU45" i="2"/>
  <c r="AU47" i="2"/>
  <c r="AU48" i="2"/>
  <c r="AU49" i="2"/>
  <c r="AU50" i="2"/>
  <c r="AU51" i="2"/>
  <c r="AU52" i="2"/>
  <c r="AU54" i="2"/>
  <c r="AU55" i="2"/>
  <c r="AU56" i="2"/>
  <c r="AU57" i="2"/>
  <c r="AU58" i="2"/>
  <c r="AU59" i="2"/>
  <c r="AU60" i="2"/>
  <c r="AU62" i="2"/>
  <c r="AU64" i="2"/>
  <c r="AU66" i="2"/>
  <c r="AU67" i="2"/>
  <c r="AU68" i="2"/>
  <c r="AU69" i="2"/>
  <c r="AU71" i="2"/>
  <c r="AU72" i="2"/>
  <c r="AU73" i="2"/>
  <c r="AU74" i="2"/>
  <c r="AU75" i="2"/>
  <c r="AU76" i="2"/>
  <c r="AU77" i="2"/>
  <c r="AU79" i="2"/>
  <c r="AU80" i="2"/>
  <c r="AU81" i="2"/>
  <c r="AU84" i="2"/>
  <c r="AU85" i="2"/>
  <c r="AU86" i="2"/>
  <c r="AU87" i="2"/>
  <c r="AU88" i="2"/>
  <c r="AU89" i="2"/>
  <c r="AU90" i="2"/>
  <c r="AU92" i="2"/>
  <c r="AU93" i="2"/>
  <c r="AU94" i="2"/>
  <c r="AU95" i="2"/>
  <c r="AU96" i="2"/>
  <c r="AU97" i="2"/>
  <c r="AU98" i="2"/>
  <c r="AU99" i="2"/>
  <c r="AU100" i="2"/>
  <c r="AU101" i="2"/>
  <c r="AU102" i="2"/>
  <c r="AU103" i="2"/>
  <c r="AU104" i="2"/>
  <c r="AU105" i="2"/>
  <c r="AU106" i="2"/>
  <c r="AU107" i="2"/>
  <c r="AU108" i="2"/>
  <c r="AU109" i="2"/>
  <c r="AU110" i="2"/>
  <c r="AU111" i="2"/>
  <c r="AU112" i="2"/>
  <c r="P8" i="2"/>
  <c r="P4" i="2"/>
  <c r="P5" i="2"/>
  <c r="P6" i="2"/>
  <c r="P7" i="2"/>
  <c r="P9" i="2"/>
  <c r="P10" i="2"/>
  <c r="P12" i="2"/>
  <c r="P13" i="2"/>
  <c r="P14" i="2"/>
  <c r="P15" i="2"/>
  <c r="P16" i="2"/>
  <c r="P17" i="2"/>
  <c r="P18" i="2"/>
  <c r="P19" i="2"/>
  <c r="P20" i="2"/>
  <c r="P21" i="2"/>
  <c r="P24" i="2"/>
  <c r="P26" i="2"/>
  <c r="P29" i="2"/>
  <c r="P30" i="2"/>
  <c r="P31" i="2"/>
  <c r="P32" i="2"/>
  <c r="P33" i="2"/>
  <c r="P34" i="2"/>
  <c r="P35" i="2"/>
  <c r="P36" i="2"/>
  <c r="P38" i="2"/>
  <c r="P39" i="2"/>
  <c r="P40" i="2"/>
  <c r="P41" i="2"/>
  <c r="P42" i="2"/>
  <c r="P43" i="2"/>
  <c r="P45" i="2"/>
  <c r="P47" i="2"/>
  <c r="P48" i="2"/>
  <c r="P49" i="2"/>
  <c r="P50" i="2"/>
  <c r="P51" i="2"/>
  <c r="P52" i="2"/>
  <c r="P54" i="2"/>
  <c r="P55" i="2"/>
  <c r="P56" i="2"/>
  <c r="P57" i="2"/>
  <c r="P58" i="2"/>
  <c r="P59" i="2"/>
  <c r="P62" i="2"/>
  <c r="P64" i="2"/>
  <c r="P66" i="2"/>
  <c r="P67" i="2"/>
  <c r="P68" i="2"/>
  <c r="P69" i="2"/>
  <c r="P71" i="2"/>
  <c r="P74" i="2"/>
  <c r="P75" i="2"/>
  <c r="P76" i="2"/>
  <c r="P77" i="2"/>
  <c r="P79" i="2"/>
  <c r="P80" i="2"/>
  <c r="P81" i="2"/>
  <c r="P84" i="2"/>
  <c r="P87" i="2"/>
  <c r="P88" i="2"/>
  <c r="P89" i="2"/>
  <c r="P90" i="2"/>
  <c r="P92" i="2"/>
  <c r="P93" i="2"/>
  <c r="P94" i="2"/>
  <c r="P95" i="2"/>
  <c r="P96" i="2"/>
  <c r="P97" i="2"/>
  <c r="P98" i="2"/>
  <c r="P99" i="2"/>
  <c r="P100" i="2"/>
  <c r="P101" i="2"/>
  <c r="P102" i="2"/>
  <c r="P103" i="2"/>
  <c r="P104" i="2"/>
  <c r="P105" i="2"/>
  <c r="P106" i="2"/>
  <c r="P107" i="2"/>
  <c r="P108" i="2"/>
  <c r="P109" i="2"/>
  <c r="P110" i="2"/>
  <c r="P111" i="2"/>
  <c r="P112" i="2"/>
  <c r="AF8" i="2"/>
  <c r="AF3" i="2"/>
  <c r="AF4" i="2"/>
  <c r="AF5" i="2"/>
  <c r="AF6" i="2"/>
  <c r="AF7"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7" i="2"/>
  <c r="AF48" i="2"/>
  <c r="AF49" i="2"/>
  <c r="AF50" i="2"/>
  <c r="AF51" i="2"/>
  <c r="AF52"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104" i="2"/>
  <c r="AF105" i="2"/>
  <c r="AF106" i="2"/>
  <c r="AF107" i="2"/>
  <c r="AF108" i="2"/>
  <c r="AF109" i="2"/>
  <c r="AF110" i="2"/>
  <c r="AF111" i="2"/>
  <c r="AF112" i="2"/>
  <c r="AV8" i="2"/>
  <c r="AV4" i="2"/>
  <c r="AV5" i="2"/>
  <c r="AV6" i="2"/>
  <c r="AV7" i="2"/>
  <c r="AV9" i="2"/>
  <c r="AV10" i="2"/>
  <c r="AV12" i="2"/>
  <c r="AV13" i="2"/>
  <c r="AV14" i="2"/>
  <c r="AV15" i="2"/>
  <c r="AV16" i="2"/>
  <c r="AV17" i="2"/>
  <c r="AV18" i="2"/>
  <c r="AV19" i="2"/>
  <c r="AV20" i="2"/>
  <c r="AV21" i="2"/>
  <c r="AV24" i="2"/>
  <c r="AV25" i="2"/>
  <c r="AV26" i="2"/>
  <c r="AV29" i="2"/>
  <c r="AV30" i="2"/>
  <c r="AV31" i="2"/>
  <c r="AV32" i="2"/>
  <c r="AV33" i="2"/>
  <c r="AV34" i="2"/>
  <c r="AV35" i="2"/>
  <c r="AV36" i="2"/>
  <c r="AV38" i="2"/>
  <c r="AV39" i="2"/>
  <c r="AV40" i="2"/>
  <c r="AV41" i="2"/>
  <c r="AV42" i="2"/>
  <c r="AV43" i="2"/>
  <c r="AV45" i="2"/>
  <c r="AV47" i="2"/>
  <c r="AV48" i="2"/>
  <c r="AV49" i="2"/>
  <c r="AV50" i="2"/>
  <c r="AV51" i="2"/>
  <c r="AV52" i="2"/>
  <c r="AV54" i="2"/>
  <c r="AV55" i="2"/>
  <c r="AV56" i="2"/>
  <c r="AV57" i="2"/>
  <c r="AV58" i="2"/>
  <c r="AV59" i="2"/>
  <c r="AV62" i="2"/>
  <c r="AV64" i="2"/>
  <c r="AV66" i="2"/>
  <c r="AV67" i="2"/>
  <c r="AV68" i="2"/>
  <c r="AV69" i="2"/>
  <c r="AV71" i="2"/>
  <c r="AV72" i="2"/>
  <c r="AV73" i="2"/>
  <c r="AV74" i="2"/>
  <c r="AV75" i="2"/>
  <c r="AV76" i="2"/>
  <c r="AV77" i="2"/>
  <c r="AV78" i="2"/>
  <c r="AV79" i="2"/>
  <c r="AV80" i="2"/>
  <c r="AV81" i="2"/>
  <c r="AV83" i="2"/>
  <c r="AV84" i="2"/>
  <c r="AV87" i="2"/>
  <c r="AV88" i="2"/>
  <c r="AV89" i="2"/>
  <c r="AV92" i="2"/>
  <c r="AV93" i="2"/>
  <c r="AV94" i="2"/>
  <c r="AV95" i="2"/>
  <c r="AV96" i="2"/>
  <c r="AV97" i="2"/>
  <c r="AV98" i="2"/>
  <c r="AV99" i="2"/>
  <c r="AV100" i="2"/>
  <c r="AV101" i="2"/>
  <c r="AV102" i="2"/>
  <c r="AV103" i="2"/>
  <c r="AV104" i="2"/>
  <c r="AV105" i="2"/>
  <c r="AV106" i="2"/>
  <c r="AV107" i="2"/>
  <c r="AV108" i="2"/>
  <c r="AV109" i="2"/>
  <c r="AV110" i="2"/>
  <c r="AV111" i="2"/>
  <c r="AV112" i="2"/>
  <c r="Q8" i="2"/>
  <c r="Q4" i="2"/>
  <c r="Q5" i="2"/>
  <c r="Q6" i="2"/>
  <c r="Q7" i="2"/>
  <c r="Q9" i="2"/>
  <c r="Q10" i="2"/>
  <c r="Q12" i="2"/>
  <c r="Q13" i="2"/>
  <c r="Q14" i="2"/>
  <c r="Q15" i="2"/>
  <c r="Q16" i="2"/>
  <c r="Q17" i="2"/>
  <c r="Q18" i="2"/>
  <c r="Q19" i="2"/>
  <c r="Q20" i="2"/>
  <c r="Q21" i="2"/>
  <c r="Q24" i="2"/>
  <c r="Q26" i="2"/>
  <c r="Q29" i="2"/>
  <c r="Q30" i="2"/>
  <c r="Q31" i="2"/>
  <c r="Q33" i="2"/>
  <c r="Q34" i="2"/>
  <c r="Q35" i="2"/>
  <c r="Q36" i="2"/>
  <c r="Q37" i="2"/>
  <c r="Q38" i="2"/>
  <c r="Q39" i="2"/>
  <c r="Q40" i="2"/>
  <c r="Q41" i="2"/>
  <c r="Q42" i="2"/>
  <c r="Q43" i="2"/>
  <c r="Q44" i="2"/>
  <c r="Q45" i="2"/>
  <c r="Q47" i="2"/>
  <c r="Q48" i="2"/>
  <c r="Q49" i="2"/>
  <c r="Q50" i="2"/>
  <c r="Q51" i="2"/>
  <c r="Q52" i="2"/>
  <c r="Q54" i="2"/>
  <c r="Q55" i="2"/>
  <c r="Q56" i="2"/>
  <c r="Q57" i="2"/>
  <c r="Q58" i="2"/>
  <c r="Q59" i="2"/>
  <c r="Q60" i="2"/>
  <c r="Q62" i="2"/>
  <c r="Q64" i="2"/>
  <c r="Q66" i="2"/>
  <c r="Q67" i="2"/>
  <c r="Q68" i="2"/>
  <c r="Q69" i="2"/>
  <c r="Q70" i="2"/>
  <c r="Q71" i="2"/>
  <c r="Q72" i="2"/>
  <c r="Q74" i="2"/>
  <c r="Q75" i="2"/>
  <c r="Q76" i="2"/>
  <c r="Q79" i="2"/>
  <c r="Q80" i="2"/>
  <c r="Q81" i="2"/>
  <c r="Q84" i="2"/>
  <c r="Q85" i="2"/>
  <c r="Q87" i="2"/>
  <c r="Q88" i="2"/>
  <c r="Q89" i="2"/>
  <c r="Q92" i="2"/>
  <c r="Q93" i="2"/>
  <c r="Q94" i="2"/>
  <c r="Q95" i="2"/>
  <c r="Q96" i="2"/>
  <c r="Q97" i="2"/>
  <c r="Q98" i="2"/>
  <c r="Q99" i="2"/>
  <c r="Q100" i="2"/>
  <c r="Q101" i="2"/>
  <c r="Q102" i="2"/>
  <c r="Q103" i="2"/>
  <c r="Q104" i="2"/>
  <c r="Q105" i="2"/>
  <c r="Q106" i="2"/>
  <c r="Q107" i="2"/>
  <c r="Q108" i="2"/>
  <c r="Q109" i="2"/>
  <c r="Q110" i="2"/>
  <c r="Q111" i="2"/>
  <c r="Q112" i="2"/>
  <c r="AG8" i="2"/>
  <c r="AG3" i="2"/>
  <c r="AG4" i="2"/>
  <c r="AG5" i="2"/>
  <c r="AG6" i="2"/>
  <c r="AG7" i="2"/>
  <c r="AG9" i="2"/>
  <c r="AG10" i="2"/>
  <c r="AG11" i="2"/>
  <c r="AG12" i="2"/>
  <c r="AG13" i="2"/>
  <c r="AG14" i="2"/>
  <c r="AG15" i="2"/>
  <c r="AG16" i="2"/>
  <c r="AG17" i="2"/>
  <c r="AG18" i="2"/>
  <c r="AG19" i="2"/>
  <c r="AG20" i="2"/>
  <c r="AG21" i="2"/>
  <c r="AG22" i="2"/>
  <c r="AG24" i="2"/>
  <c r="AG25" i="2"/>
  <c r="AG26" i="2"/>
  <c r="AG27" i="2"/>
  <c r="AG28" i="2"/>
  <c r="AG29" i="2"/>
  <c r="AG30" i="2"/>
  <c r="AG31" i="2"/>
  <c r="AG32" i="2"/>
  <c r="AG33" i="2"/>
  <c r="AG34" i="2"/>
  <c r="AG35" i="2"/>
  <c r="AG36" i="2"/>
  <c r="AG37" i="2"/>
  <c r="AG38" i="2"/>
  <c r="AG39" i="2"/>
  <c r="AG40" i="2"/>
  <c r="AG41" i="2"/>
  <c r="AG42" i="2"/>
  <c r="AG43" i="2"/>
  <c r="AG44" i="2"/>
  <c r="AG45" i="2"/>
  <c r="AG47" i="2"/>
  <c r="AG48" i="2"/>
  <c r="AG49" i="2"/>
  <c r="AG50" i="2"/>
  <c r="AG51" i="2"/>
  <c r="AG52"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W8" i="2"/>
  <c r="AW4" i="2"/>
  <c r="AW5" i="2"/>
  <c r="AW6" i="2"/>
  <c r="AW7" i="2"/>
  <c r="AW9" i="2"/>
  <c r="AW10" i="2"/>
  <c r="AW11" i="2"/>
  <c r="AW12" i="2"/>
  <c r="AW13" i="2"/>
  <c r="AW14" i="2"/>
  <c r="AW15" i="2"/>
  <c r="AW16" i="2"/>
  <c r="AW17" i="2"/>
  <c r="AW18" i="2"/>
  <c r="AW19" i="2"/>
  <c r="AW20" i="2"/>
  <c r="AW21" i="2"/>
  <c r="AW24" i="2"/>
  <c r="AW26" i="2"/>
  <c r="AW29" i="2"/>
  <c r="AW30" i="2"/>
  <c r="AW31" i="2"/>
  <c r="AW33" i="2"/>
  <c r="AW34" i="2"/>
  <c r="AW35" i="2"/>
  <c r="AW36" i="2"/>
  <c r="AW38" i="2"/>
  <c r="AW39" i="2"/>
  <c r="AW40" i="2"/>
  <c r="AW41" i="2"/>
  <c r="AW42" i="2"/>
  <c r="AW43" i="2"/>
  <c r="AW44" i="2"/>
  <c r="AW45" i="2"/>
  <c r="AW47" i="2"/>
  <c r="AW48" i="2"/>
  <c r="AW49" i="2"/>
  <c r="AW50" i="2"/>
  <c r="AW51" i="2"/>
  <c r="AW52" i="2"/>
  <c r="AW54" i="2"/>
  <c r="AW55" i="2"/>
  <c r="AW56" i="2"/>
  <c r="AW57" i="2"/>
  <c r="AW58" i="2"/>
  <c r="AW59" i="2"/>
  <c r="AW62" i="2"/>
  <c r="AW64" i="2"/>
  <c r="AW66" i="2"/>
  <c r="AW67" i="2"/>
  <c r="AW68" i="2"/>
  <c r="AW69" i="2"/>
  <c r="AW70" i="2"/>
  <c r="AW71" i="2"/>
  <c r="AW72" i="2"/>
  <c r="AW73" i="2"/>
  <c r="AW74" i="2"/>
  <c r="AW75" i="2"/>
  <c r="AW76" i="2"/>
  <c r="AW77" i="2"/>
  <c r="AW78" i="2"/>
  <c r="AW79" i="2"/>
  <c r="AW80" i="2"/>
  <c r="AW81" i="2"/>
  <c r="AW83" i="2"/>
  <c r="AW84" i="2"/>
  <c r="AW87" i="2"/>
  <c r="AW88" i="2"/>
  <c r="AW89" i="2"/>
  <c r="AW91" i="2"/>
  <c r="AW92" i="2"/>
  <c r="AW93" i="2"/>
  <c r="AW94" i="2"/>
  <c r="AW95" i="2"/>
  <c r="AW96" i="2"/>
  <c r="AW97" i="2"/>
  <c r="AW98" i="2"/>
  <c r="AW99" i="2"/>
  <c r="AW100" i="2"/>
  <c r="AW101" i="2"/>
  <c r="AW102" i="2"/>
  <c r="AW103" i="2"/>
  <c r="AW104" i="2"/>
  <c r="AW105" i="2"/>
  <c r="AW106" i="2"/>
  <c r="AW107" i="2"/>
  <c r="AW108" i="2"/>
  <c r="AW109" i="2"/>
  <c r="AW110" i="2"/>
  <c r="AW111" i="2"/>
  <c r="AW112" i="2"/>
  <c r="R8" i="2"/>
  <c r="R4" i="2"/>
  <c r="R5" i="2"/>
  <c r="R6" i="2"/>
  <c r="R7" i="2"/>
  <c r="R9" i="2"/>
  <c r="R10" i="2"/>
  <c r="R11" i="2"/>
  <c r="R12" i="2"/>
  <c r="R13" i="2"/>
  <c r="R14" i="2"/>
  <c r="R15" i="2"/>
  <c r="R16" i="2"/>
  <c r="R17" i="2"/>
  <c r="R18" i="2"/>
  <c r="R19" i="2"/>
  <c r="R20" i="2"/>
  <c r="R22" i="2"/>
  <c r="R24" i="2"/>
  <c r="R26" i="2"/>
  <c r="R27" i="2"/>
  <c r="R28" i="2"/>
  <c r="R29" i="2"/>
  <c r="R30" i="2"/>
  <c r="R31" i="2"/>
  <c r="R32" i="2"/>
  <c r="R33" i="2"/>
  <c r="R34" i="2"/>
  <c r="R35" i="2"/>
  <c r="R36" i="2"/>
  <c r="R37" i="2"/>
  <c r="R38" i="2"/>
  <c r="R39" i="2"/>
  <c r="R40" i="2"/>
  <c r="R41" i="2"/>
  <c r="R42" i="2"/>
  <c r="R43" i="2"/>
  <c r="R45" i="2"/>
  <c r="R47" i="2"/>
  <c r="R48" i="2"/>
  <c r="R49" i="2"/>
  <c r="R50" i="2"/>
  <c r="R51" i="2"/>
  <c r="R52" i="2"/>
  <c r="R53" i="2"/>
  <c r="R54" i="2"/>
  <c r="R55" i="2"/>
  <c r="R56" i="2"/>
  <c r="R57" i="2"/>
  <c r="R58" i="2"/>
  <c r="R59" i="2"/>
  <c r="R60" i="2"/>
  <c r="R62" i="2"/>
  <c r="R63" i="2"/>
  <c r="R64" i="2"/>
  <c r="R65" i="2"/>
  <c r="R66" i="2"/>
  <c r="R67" i="2"/>
  <c r="R68" i="2"/>
  <c r="R69" i="2"/>
  <c r="R71" i="2"/>
  <c r="R72" i="2"/>
  <c r="R73" i="2"/>
  <c r="R74" i="2"/>
  <c r="R75" i="2"/>
  <c r="R76" i="2"/>
  <c r="R77" i="2"/>
  <c r="R79" i="2"/>
  <c r="R80" i="2"/>
  <c r="R81" i="2"/>
  <c r="R82" i="2"/>
  <c r="R83" i="2"/>
  <c r="R84"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AH8" i="2"/>
  <c r="AH3" i="2"/>
  <c r="AH4" i="2"/>
  <c r="AH5" i="2"/>
  <c r="AH6" i="2"/>
  <c r="AH7" i="2"/>
  <c r="AH9" i="2"/>
  <c r="AH10" i="2"/>
  <c r="AH11" i="2"/>
  <c r="AH12" i="2"/>
  <c r="AH13" i="2"/>
  <c r="AH14" i="2"/>
  <c r="AH15" i="2"/>
  <c r="AH16" i="2"/>
  <c r="AH17" i="2"/>
  <c r="AH18" i="2"/>
  <c r="AH19" i="2"/>
  <c r="AH20" i="2"/>
  <c r="AH24" i="2"/>
  <c r="AH25" i="2"/>
  <c r="AH26" i="2"/>
  <c r="AH27" i="2"/>
  <c r="AH28" i="2"/>
  <c r="AH29" i="2"/>
  <c r="AH30" i="2"/>
  <c r="AH31" i="2"/>
  <c r="AH32" i="2"/>
  <c r="AH33" i="2"/>
  <c r="AH34" i="2"/>
  <c r="AH35" i="2"/>
  <c r="AH36" i="2"/>
  <c r="AH37" i="2"/>
  <c r="AH38" i="2"/>
  <c r="AH39" i="2"/>
  <c r="AH40" i="2"/>
  <c r="AH41" i="2"/>
  <c r="AH42" i="2"/>
  <c r="AH43" i="2"/>
  <c r="AH44" i="2"/>
  <c r="AH45"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1" i="2"/>
  <c r="AH112" i="2"/>
  <c r="AX8" i="2"/>
  <c r="AX4" i="2"/>
  <c r="AX5" i="2"/>
  <c r="AX6" i="2"/>
  <c r="AX7" i="2"/>
  <c r="AX9" i="2"/>
  <c r="AX10" i="2"/>
  <c r="AX11" i="2"/>
  <c r="AX12" i="2"/>
  <c r="AX13" i="2"/>
  <c r="AX14" i="2"/>
  <c r="AX15" i="2"/>
  <c r="AX16" i="2"/>
  <c r="AX17" i="2"/>
  <c r="AX18" i="2"/>
  <c r="AX19" i="2"/>
  <c r="AX20" i="2"/>
  <c r="AX22" i="2"/>
  <c r="AX24" i="2"/>
  <c r="AX25" i="2"/>
  <c r="AX26" i="2"/>
  <c r="AX27" i="2"/>
  <c r="AX28" i="2"/>
  <c r="AX29" i="2"/>
  <c r="AX30" i="2"/>
  <c r="AX31" i="2"/>
  <c r="AX32" i="2"/>
  <c r="AX33" i="2"/>
  <c r="AX34" i="2"/>
  <c r="AX35" i="2"/>
  <c r="AX36" i="2"/>
  <c r="AX37" i="2"/>
  <c r="AX38" i="2"/>
  <c r="AX39" i="2"/>
  <c r="AX40" i="2"/>
  <c r="AX41" i="2"/>
  <c r="AX42" i="2"/>
  <c r="AX43" i="2"/>
  <c r="AX45" i="2"/>
  <c r="AX47" i="2"/>
  <c r="AX48" i="2"/>
  <c r="AX49" i="2"/>
  <c r="AX50" i="2"/>
  <c r="AX51" i="2"/>
  <c r="AX52" i="2"/>
  <c r="AX53" i="2"/>
  <c r="AX54" i="2"/>
  <c r="AX55" i="2"/>
  <c r="AX56" i="2"/>
  <c r="AX57" i="2"/>
  <c r="AX58" i="2"/>
  <c r="AX59" i="2"/>
  <c r="AX60" i="2"/>
  <c r="AX62" i="2"/>
  <c r="AX63" i="2"/>
  <c r="AX64" i="2"/>
  <c r="AX65" i="2"/>
  <c r="AX66" i="2"/>
  <c r="AX67" i="2"/>
  <c r="AX68" i="2"/>
  <c r="AX69" i="2"/>
  <c r="AX70" i="2"/>
  <c r="AX71" i="2"/>
  <c r="AX73" i="2"/>
  <c r="AX74" i="2"/>
  <c r="AX75" i="2"/>
  <c r="AX76" i="2"/>
  <c r="AX77" i="2"/>
  <c r="AX78" i="2"/>
  <c r="AX79" i="2"/>
  <c r="AX80" i="2"/>
  <c r="AX81" i="2"/>
  <c r="AX82" i="2"/>
  <c r="AX83" i="2"/>
  <c r="AX84" i="2"/>
  <c r="AX85" i="2"/>
  <c r="AX86" i="2"/>
  <c r="AX87" i="2"/>
  <c r="AX88" i="2"/>
  <c r="AX89" i="2"/>
  <c r="AX90" i="2"/>
  <c r="AX91" i="2"/>
  <c r="AX92" i="2"/>
  <c r="AX93" i="2"/>
  <c r="AX94" i="2"/>
  <c r="AX95" i="2"/>
  <c r="AX96" i="2"/>
  <c r="AX97" i="2"/>
  <c r="AX98" i="2"/>
  <c r="AX99" i="2"/>
  <c r="AX100" i="2"/>
  <c r="AX101" i="2"/>
  <c r="AX102" i="2"/>
  <c r="AX103" i="2"/>
  <c r="AX104" i="2"/>
  <c r="AX105" i="2"/>
  <c r="AX106" i="2"/>
  <c r="AX107" i="2"/>
  <c r="AX108" i="2"/>
  <c r="AX109" i="2"/>
  <c r="AX110" i="2"/>
  <c r="AX111" i="2"/>
  <c r="AX112" i="2"/>
  <c r="S8" i="2"/>
  <c r="S4" i="2"/>
  <c r="S5" i="2"/>
  <c r="S6" i="2"/>
  <c r="S7" i="2"/>
  <c r="S9" i="2"/>
  <c r="S10" i="2"/>
  <c r="S12" i="2"/>
  <c r="S13" i="2"/>
  <c r="S14" i="2"/>
  <c r="S15" i="2"/>
  <c r="S16" i="2"/>
  <c r="S17" i="2"/>
  <c r="S18" i="2"/>
  <c r="S19" i="2"/>
  <c r="S20" i="2"/>
  <c r="S24" i="2"/>
  <c r="S25" i="2"/>
  <c r="S26" i="2"/>
  <c r="S29" i="2"/>
  <c r="S30" i="2"/>
  <c r="S31" i="2"/>
  <c r="S33" i="2"/>
  <c r="S34" i="2"/>
  <c r="S35" i="2"/>
  <c r="S36" i="2"/>
  <c r="S37" i="2"/>
  <c r="S38" i="2"/>
  <c r="S39" i="2"/>
  <c r="S40" i="2"/>
  <c r="S41" i="2"/>
  <c r="S42" i="2"/>
  <c r="S43" i="2"/>
  <c r="S44" i="2"/>
  <c r="S45" i="2"/>
  <c r="S47" i="2"/>
  <c r="S48" i="2"/>
  <c r="S49" i="2"/>
  <c r="S50" i="2"/>
  <c r="S51" i="2"/>
  <c r="S52" i="2"/>
  <c r="S54" i="2"/>
  <c r="S55" i="2"/>
  <c r="S56" i="2"/>
  <c r="S57" i="2"/>
  <c r="S58" i="2"/>
  <c r="S59" i="2"/>
  <c r="S60" i="2"/>
  <c r="S62" i="2"/>
  <c r="S63" i="2"/>
  <c r="S64" i="2"/>
  <c r="S65" i="2"/>
  <c r="S66" i="2"/>
  <c r="S67" i="2"/>
  <c r="S68" i="2"/>
  <c r="S69" i="2"/>
  <c r="S70" i="2"/>
  <c r="S71" i="2"/>
  <c r="S72" i="2"/>
  <c r="S74" i="2"/>
  <c r="S75" i="2"/>
  <c r="S76" i="2"/>
  <c r="S77" i="2"/>
  <c r="S78" i="2"/>
  <c r="S79" i="2"/>
  <c r="S80" i="2"/>
  <c r="S81" i="2"/>
  <c r="S83" i="2"/>
  <c r="S84" i="2"/>
  <c r="S85"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AI8" i="2"/>
  <c r="AI3" i="2"/>
  <c r="AI4" i="2"/>
  <c r="AI5" i="2"/>
  <c r="AI6" i="2"/>
  <c r="AI7" i="2"/>
  <c r="AI9" i="2"/>
  <c r="AI10" i="2"/>
  <c r="AI11" i="2"/>
  <c r="AI12" i="2"/>
  <c r="AI13" i="2"/>
  <c r="AI14" i="2"/>
  <c r="AI15" i="2"/>
  <c r="AI16" i="2"/>
  <c r="AI17" i="2"/>
  <c r="AI18" i="2"/>
  <c r="AI19" i="2"/>
  <c r="AI20" i="2"/>
  <c r="AI22" i="2"/>
  <c r="AI23" i="2"/>
  <c r="AI24" i="2"/>
  <c r="AI25" i="2"/>
  <c r="AI26" i="2"/>
  <c r="AI27" i="2"/>
  <c r="AI28" i="2"/>
  <c r="AI29" i="2"/>
  <c r="AI30" i="2"/>
  <c r="AI31" i="2"/>
  <c r="AI32" i="2"/>
  <c r="AI33" i="2"/>
  <c r="AI34" i="2"/>
  <c r="AI35" i="2"/>
  <c r="AI36" i="2"/>
  <c r="AI37" i="2"/>
  <c r="AI38" i="2"/>
  <c r="AI39" i="2"/>
  <c r="AI40" i="2"/>
  <c r="AI41" i="2"/>
  <c r="AI42" i="2"/>
  <c r="AI43" i="2"/>
  <c r="AI44" i="2"/>
  <c r="AI45" i="2"/>
  <c r="AI47" i="2"/>
  <c r="AI48" i="2"/>
  <c r="AI49" i="2"/>
  <c r="AI50" i="2"/>
  <c r="AI51" i="2"/>
  <c r="AI52" i="2"/>
  <c r="AI53" i="2"/>
  <c r="AI54" i="2"/>
  <c r="AI55" i="2"/>
  <c r="AI56" i="2"/>
  <c r="AI57" i="2"/>
  <c r="AI58" i="2"/>
  <c r="AI59" i="2"/>
  <c r="AI60" i="2"/>
  <c r="AI61" i="2"/>
  <c r="AI62" i="2"/>
  <c r="AI64" i="2"/>
  <c r="AI65" i="2"/>
  <c r="AI66" i="2"/>
  <c r="AI67" i="2"/>
  <c r="AI68" i="2"/>
  <c r="AI69" i="2"/>
  <c r="AI70" i="2"/>
  <c r="AI71" i="2"/>
  <c r="AI72" i="2"/>
  <c r="AI73" i="2"/>
  <c r="AI74" i="2"/>
  <c r="AI75" i="2"/>
  <c r="AI76" i="2"/>
  <c r="AI77" i="2"/>
  <c r="AI78" i="2"/>
  <c r="AI79" i="2"/>
  <c r="AI80" i="2"/>
  <c r="AI81"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Y8" i="2"/>
  <c r="AY4" i="2"/>
  <c r="AY5" i="2"/>
  <c r="AY6" i="2"/>
  <c r="AY7" i="2"/>
  <c r="AY9" i="2"/>
  <c r="AY10" i="2"/>
  <c r="AY12" i="2"/>
  <c r="AY13" i="2"/>
  <c r="AY14" i="2"/>
  <c r="AY15" i="2"/>
  <c r="AY16" i="2"/>
  <c r="AY17" i="2"/>
  <c r="AY18" i="2"/>
  <c r="AY19" i="2"/>
  <c r="AY20" i="2"/>
  <c r="AY21" i="2"/>
  <c r="AY24" i="2"/>
  <c r="AY26" i="2"/>
  <c r="AY29" i="2"/>
  <c r="AY30" i="2"/>
  <c r="AY31" i="2"/>
  <c r="AY32" i="2"/>
  <c r="AY33" i="2"/>
  <c r="AY34" i="2"/>
  <c r="AY35" i="2"/>
  <c r="AY36" i="2"/>
  <c r="AY37" i="2"/>
  <c r="AY38" i="2"/>
  <c r="AY39" i="2"/>
  <c r="AY40" i="2"/>
  <c r="AY41" i="2"/>
  <c r="AY42" i="2"/>
  <c r="AY43" i="2"/>
  <c r="AY44" i="2"/>
  <c r="AY45" i="2"/>
  <c r="AY47" i="2"/>
  <c r="AY48" i="2"/>
  <c r="AY49" i="2"/>
  <c r="AY50" i="2"/>
  <c r="AY51" i="2"/>
  <c r="AY52" i="2"/>
  <c r="AY54" i="2"/>
  <c r="AY55" i="2"/>
  <c r="AY56" i="2"/>
  <c r="AY57" i="2"/>
  <c r="AY58" i="2"/>
  <c r="AY59" i="2"/>
  <c r="AY60" i="2"/>
  <c r="AY62" i="2"/>
  <c r="AY64" i="2"/>
  <c r="AY65" i="2"/>
  <c r="AY66" i="2"/>
  <c r="AY67" i="2"/>
  <c r="AY68" i="2"/>
  <c r="AY69" i="2"/>
  <c r="AY70" i="2"/>
  <c r="AY71" i="2"/>
  <c r="AY72" i="2"/>
  <c r="AY74" i="2"/>
  <c r="AY75" i="2"/>
  <c r="AY76" i="2"/>
  <c r="AY77" i="2"/>
  <c r="AY78" i="2"/>
  <c r="AY79" i="2"/>
  <c r="AY80" i="2"/>
  <c r="AY81" i="2"/>
  <c r="AY83" i="2"/>
  <c r="AY84" i="2"/>
  <c r="AY85" i="2"/>
  <c r="AY87" i="2"/>
  <c r="AY88" i="2"/>
  <c r="AY89" i="2"/>
  <c r="AY90" i="2"/>
  <c r="AY91" i="2"/>
  <c r="AY92" i="2"/>
  <c r="AY93" i="2"/>
  <c r="AY94" i="2"/>
  <c r="AY95" i="2"/>
  <c r="AY96" i="2"/>
  <c r="AY97" i="2"/>
  <c r="AY98" i="2"/>
  <c r="AY99" i="2"/>
  <c r="AY100" i="2"/>
  <c r="AY101" i="2"/>
  <c r="AY102" i="2"/>
  <c r="AY103" i="2"/>
  <c r="AY104" i="2"/>
  <c r="AY105" i="2"/>
  <c r="AY106" i="2"/>
  <c r="AY107" i="2"/>
  <c r="AY108" i="2"/>
  <c r="AY109" i="2"/>
  <c r="AY110" i="2"/>
  <c r="AY111" i="2"/>
  <c r="AY112" i="2"/>
  <c r="T8" i="2"/>
  <c r="T4" i="2"/>
  <c r="T5" i="2"/>
  <c r="T6" i="2"/>
  <c r="T7" i="2"/>
  <c r="T9" i="2"/>
  <c r="T10" i="2"/>
  <c r="T11" i="2"/>
  <c r="T12" i="2"/>
  <c r="T13" i="2"/>
  <c r="T14" i="2"/>
  <c r="T15" i="2"/>
  <c r="T16" i="2"/>
  <c r="T17" i="2"/>
  <c r="T18" i="2"/>
  <c r="T19" i="2"/>
  <c r="T20" i="2"/>
  <c r="T21" i="2"/>
  <c r="T22" i="2"/>
  <c r="T24" i="2"/>
  <c r="T26" i="2"/>
  <c r="T29" i="2"/>
  <c r="T30" i="2"/>
  <c r="T31" i="2"/>
  <c r="T33" i="2"/>
  <c r="T34" i="2"/>
  <c r="T35" i="2"/>
  <c r="T36" i="2"/>
  <c r="T37" i="2"/>
  <c r="T38" i="2"/>
  <c r="T39" i="2"/>
  <c r="T40" i="2"/>
  <c r="T41" i="2"/>
  <c r="T42" i="2"/>
  <c r="T43" i="2"/>
  <c r="T44" i="2"/>
  <c r="T45" i="2"/>
  <c r="T47" i="2"/>
  <c r="T48" i="2"/>
  <c r="T49" i="2"/>
  <c r="T50" i="2"/>
  <c r="T51" i="2"/>
  <c r="T52" i="2"/>
  <c r="T54" i="2"/>
  <c r="T55" i="2"/>
  <c r="T56" i="2"/>
  <c r="T57" i="2"/>
  <c r="T58" i="2"/>
  <c r="T59" i="2"/>
  <c r="T62" i="2"/>
  <c r="T64" i="2"/>
  <c r="T66" i="2"/>
  <c r="T67" i="2"/>
  <c r="T68" i="2"/>
  <c r="T69" i="2"/>
  <c r="T71" i="2"/>
  <c r="T73" i="2"/>
  <c r="T74" i="2"/>
  <c r="T75" i="2"/>
  <c r="T76" i="2"/>
  <c r="T77" i="2"/>
  <c r="T78" i="2"/>
  <c r="T79" i="2"/>
  <c r="T80" i="2"/>
  <c r="T81" i="2"/>
  <c r="T82" i="2"/>
  <c r="T83" i="2"/>
  <c r="T84" i="2"/>
  <c r="T85" i="2"/>
  <c r="T86" i="2"/>
  <c r="T87" i="2"/>
  <c r="T88" i="2"/>
  <c r="T89" i="2"/>
  <c r="T90" i="2"/>
  <c r="T92" i="2"/>
  <c r="T93" i="2"/>
  <c r="T94" i="2"/>
  <c r="T95" i="2"/>
  <c r="T96" i="2"/>
  <c r="T97" i="2"/>
  <c r="T98" i="2"/>
  <c r="T99" i="2"/>
  <c r="T100" i="2"/>
  <c r="T101" i="2"/>
  <c r="T102" i="2"/>
  <c r="T103" i="2"/>
  <c r="T104" i="2"/>
  <c r="T105" i="2"/>
  <c r="T106" i="2"/>
  <c r="T107" i="2"/>
  <c r="T108" i="2"/>
  <c r="T109" i="2"/>
  <c r="T110" i="2"/>
  <c r="T111" i="2"/>
  <c r="T112" i="2"/>
  <c r="AJ8" i="2"/>
  <c r="AJ3" i="2"/>
  <c r="AJ4" i="2"/>
  <c r="AJ5" i="2"/>
  <c r="AJ6" i="2"/>
  <c r="AJ7" i="2"/>
  <c r="AJ9" i="2"/>
  <c r="AJ10" i="2"/>
  <c r="AJ11" i="2"/>
  <c r="AJ12" i="2"/>
  <c r="AJ13" i="2"/>
  <c r="AJ14" i="2"/>
  <c r="AJ15" i="2"/>
  <c r="AJ16" i="2"/>
  <c r="AJ17" i="2"/>
  <c r="AJ18" i="2"/>
  <c r="AJ19" i="2"/>
  <c r="AJ20" i="2"/>
  <c r="AJ22" i="2"/>
  <c r="AJ24" i="2"/>
  <c r="AJ25" i="2"/>
  <c r="AJ26" i="2"/>
  <c r="AJ27" i="2"/>
  <c r="AJ28" i="2"/>
  <c r="AJ29" i="2"/>
  <c r="AJ30" i="2"/>
  <c r="AJ31" i="2"/>
  <c r="AJ32" i="2"/>
  <c r="AJ33" i="2"/>
  <c r="AJ34" i="2"/>
  <c r="AJ35" i="2"/>
  <c r="AJ36" i="2"/>
  <c r="AJ37" i="2"/>
  <c r="AJ38" i="2"/>
  <c r="AJ39" i="2"/>
  <c r="AJ40" i="2"/>
  <c r="AJ41" i="2"/>
  <c r="AJ42" i="2"/>
  <c r="AJ43" i="2"/>
  <c r="AJ44" i="2"/>
  <c r="AJ45" i="2"/>
  <c r="AJ47" i="2"/>
  <c r="AJ48" i="2"/>
  <c r="AJ49" i="2"/>
  <c r="AJ50" i="2"/>
  <c r="AJ51" i="2"/>
  <c r="AJ52" i="2"/>
  <c r="AJ54" i="2"/>
  <c r="AJ55" i="2"/>
  <c r="AJ56" i="2"/>
  <c r="AJ57" i="2"/>
  <c r="AJ58" i="2"/>
  <c r="AJ59" i="2"/>
  <c r="AJ60" i="2"/>
  <c r="AJ61" i="2"/>
  <c r="AJ62" i="2"/>
  <c r="AJ63" i="2"/>
  <c r="AJ64"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AJ107" i="2"/>
  <c r="AJ108" i="2"/>
  <c r="AJ109" i="2"/>
  <c r="AJ110" i="2"/>
  <c r="AJ111" i="2"/>
  <c r="AJ112" i="2"/>
  <c r="AZ8" i="2"/>
  <c r="AZ4" i="2"/>
  <c r="AZ5" i="2"/>
  <c r="AZ6" i="2"/>
  <c r="AZ7" i="2"/>
  <c r="AZ9" i="2"/>
  <c r="AZ10" i="2"/>
  <c r="AZ11" i="2"/>
  <c r="AZ12" i="2"/>
  <c r="AZ13" i="2"/>
  <c r="AZ14" i="2"/>
  <c r="AZ15" i="2"/>
  <c r="AZ16" i="2"/>
  <c r="AZ17" i="2"/>
  <c r="AZ18" i="2"/>
  <c r="AZ19" i="2"/>
  <c r="AZ20" i="2"/>
  <c r="AZ24" i="2"/>
  <c r="AZ26" i="2"/>
  <c r="AZ29" i="2"/>
  <c r="AZ30" i="2"/>
  <c r="AZ31" i="2"/>
  <c r="AZ33" i="2"/>
  <c r="AZ34" i="2"/>
  <c r="AZ35" i="2"/>
  <c r="AZ36" i="2"/>
  <c r="AZ37" i="2"/>
  <c r="AZ38" i="2"/>
  <c r="AZ39" i="2"/>
  <c r="AZ40" i="2"/>
  <c r="AZ41" i="2"/>
  <c r="AZ42" i="2"/>
  <c r="AZ43" i="2"/>
  <c r="AZ44" i="2"/>
  <c r="AZ45" i="2"/>
  <c r="AZ47" i="2"/>
  <c r="AZ48" i="2"/>
  <c r="AZ49" i="2"/>
  <c r="AZ50" i="2"/>
  <c r="AZ51" i="2"/>
  <c r="AZ52" i="2"/>
  <c r="AZ54" i="2"/>
  <c r="AZ55" i="2"/>
  <c r="AZ56" i="2"/>
  <c r="AZ57" i="2"/>
  <c r="AZ58" i="2"/>
  <c r="AZ59" i="2"/>
  <c r="AZ60" i="2"/>
  <c r="AZ62" i="2"/>
  <c r="AZ63" i="2"/>
  <c r="AZ64" i="2"/>
  <c r="AZ65" i="2"/>
  <c r="AZ66" i="2"/>
  <c r="AZ67" i="2"/>
  <c r="AZ68" i="2"/>
  <c r="AZ69" i="2"/>
  <c r="AZ71" i="2"/>
  <c r="AZ73" i="2"/>
  <c r="AZ74" i="2"/>
  <c r="AZ75" i="2"/>
  <c r="AZ76" i="2"/>
  <c r="AZ79" i="2"/>
  <c r="AZ80" i="2"/>
  <c r="AZ81" i="2"/>
  <c r="AZ83" i="2"/>
  <c r="AZ84" i="2"/>
  <c r="AZ87" i="2"/>
  <c r="AZ88" i="2"/>
  <c r="AZ89" i="2"/>
  <c r="AZ91" i="2"/>
  <c r="AZ92" i="2"/>
  <c r="AZ93" i="2"/>
  <c r="AZ94" i="2"/>
  <c r="AZ95" i="2"/>
  <c r="AZ96" i="2"/>
  <c r="AZ97" i="2"/>
  <c r="AZ98" i="2"/>
  <c r="AZ99" i="2"/>
  <c r="AZ100" i="2"/>
  <c r="AZ101" i="2"/>
  <c r="AZ102" i="2"/>
  <c r="AZ103" i="2"/>
  <c r="AZ104" i="2"/>
  <c r="AZ105" i="2"/>
  <c r="AZ106" i="2"/>
  <c r="AZ107" i="2"/>
  <c r="AZ108" i="2"/>
  <c r="AZ109" i="2"/>
  <c r="AZ110" i="2"/>
  <c r="AZ111" i="2"/>
  <c r="AZ112" i="2"/>
  <c r="U8" i="2"/>
  <c r="U3" i="2"/>
  <c r="U4" i="2"/>
  <c r="U5" i="2"/>
  <c r="U6" i="2"/>
  <c r="U7" i="2"/>
  <c r="U9" i="2"/>
  <c r="U10" i="2"/>
  <c r="U11" i="2"/>
  <c r="U12" i="2"/>
  <c r="U13" i="2"/>
  <c r="U14" i="2"/>
  <c r="U16" i="2"/>
  <c r="U17" i="2"/>
  <c r="U18" i="2"/>
  <c r="U19" i="2"/>
  <c r="U20" i="2"/>
  <c r="U21" i="2"/>
  <c r="U24" i="2"/>
  <c r="U26" i="2"/>
  <c r="U29" i="2"/>
  <c r="U30" i="2"/>
  <c r="U31"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2" i="2"/>
  <c r="U63" i="2"/>
  <c r="U64" i="2"/>
  <c r="U65" i="2"/>
  <c r="U66" i="2"/>
  <c r="U67" i="2"/>
  <c r="U68" i="2"/>
  <c r="U69" i="2"/>
  <c r="U70" i="2"/>
  <c r="U71" i="2"/>
  <c r="U72" i="2"/>
  <c r="U73" i="2"/>
  <c r="U74" i="2"/>
  <c r="U75" i="2"/>
  <c r="U76" i="2"/>
  <c r="U77" i="2"/>
  <c r="U78" i="2"/>
  <c r="U79" i="2"/>
  <c r="U80" i="2"/>
  <c r="U81" i="2"/>
  <c r="U84" i="2"/>
  <c r="U86" i="2"/>
  <c r="U87" i="2"/>
  <c r="U88" i="2"/>
  <c r="U89" i="2"/>
  <c r="U90" i="2"/>
  <c r="U92" i="2"/>
  <c r="U93" i="2"/>
  <c r="U94" i="2"/>
  <c r="U95" i="2"/>
  <c r="U96" i="2"/>
  <c r="U97" i="2"/>
  <c r="U98" i="2"/>
  <c r="U99" i="2"/>
  <c r="U100" i="2"/>
  <c r="U101" i="2"/>
  <c r="U102" i="2"/>
  <c r="U103" i="2"/>
  <c r="U104" i="2"/>
  <c r="U105" i="2"/>
  <c r="U106" i="2"/>
  <c r="U107" i="2"/>
  <c r="U108" i="2"/>
  <c r="U109" i="2"/>
  <c r="U110" i="2"/>
  <c r="U111" i="2"/>
  <c r="U112" i="2"/>
  <c r="AK8" i="2"/>
  <c r="AK3" i="2"/>
  <c r="AK4" i="2"/>
  <c r="AK5" i="2"/>
  <c r="AK6" i="2"/>
  <c r="AK7" i="2"/>
  <c r="AK9" i="2"/>
  <c r="AK10" i="2"/>
  <c r="AK11" i="2"/>
  <c r="AK12" i="2"/>
  <c r="AK13" i="2"/>
  <c r="AK14" i="2"/>
  <c r="AK15" i="2"/>
  <c r="AK16" i="2"/>
  <c r="AK17" i="2"/>
  <c r="AK18" i="2"/>
  <c r="AK19" i="2"/>
  <c r="AK20" i="2"/>
  <c r="AK21"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BA8" i="2"/>
  <c r="BA3" i="2"/>
  <c r="BA4" i="2"/>
  <c r="BA5" i="2"/>
  <c r="BA6" i="2"/>
  <c r="BA7" i="2"/>
  <c r="BA9" i="2"/>
  <c r="BA10" i="2"/>
  <c r="BA11" i="2"/>
  <c r="BA12" i="2"/>
  <c r="BA13" i="2"/>
  <c r="BA14" i="2"/>
  <c r="BA15" i="2"/>
  <c r="BA16" i="2"/>
  <c r="BA17" i="2"/>
  <c r="BA18" i="2"/>
  <c r="BA19" i="2"/>
  <c r="BA20" i="2"/>
  <c r="BA21" i="2"/>
  <c r="BA22" i="2"/>
  <c r="BA24" i="2"/>
  <c r="BA26" i="2"/>
  <c r="BA29" i="2"/>
  <c r="BA30" i="2"/>
  <c r="BA31" i="2"/>
  <c r="BA32" i="2"/>
  <c r="BA33" i="2"/>
  <c r="BA34" i="2"/>
  <c r="BA35" i="2"/>
  <c r="BA36" i="2"/>
  <c r="BA37" i="2"/>
  <c r="BA38" i="2"/>
  <c r="BA39" i="2"/>
  <c r="BA40" i="2"/>
  <c r="BA41" i="2"/>
  <c r="BA42" i="2"/>
  <c r="BA43" i="2"/>
  <c r="BA44" i="2"/>
  <c r="BA45" i="2"/>
  <c r="BA47" i="2"/>
  <c r="BA48" i="2"/>
  <c r="BA49" i="2"/>
  <c r="BA50" i="2"/>
  <c r="BA51" i="2"/>
  <c r="BA52" i="2"/>
  <c r="BA54" i="2"/>
  <c r="BA55" i="2"/>
  <c r="BA56" i="2"/>
  <c r="BA57" i="2"/>
  <c r="BA58" i="2"/>
  <c r="BA59" i="2"/>
  <c r="BA60" i="2"/>
  <c r="BA62" i="2"/>
  <c r="BA63" i="2"/>
  <c r="BA64" i="2"/>
  <c r="BA65" i="2"/>
  <c r="BA66" i="2"/>
  <c r="BA67" i="2"/>
  <c r="BA68" i="2"/>
  <c r="BA69" i="2"/>
  <c r="BA70" i="2"/>
  <c r="BA71" i="2"/>
  <c r="BA72" i="2"/>
  <c r="BA73" i="2"/>
  <c r="BA74" i="2"/>
  <c r="BA75" i="2"/>
  <c r="BA76" i="2"/>
  <c r="BA77" i="2"/>
  <c r="BA78" i="2"/>
  <c r="BA79" i="2"/>
  <c r="BA80" i="2"/>
  <c r="BA81" i="2"/>
  <c r="BA82" i="2"/>
  <c r="BA83" i="2"/>
  <c r="BA84" i="2"/>
  <c r="BA85" i="2"/>
  <c r="BA86" i="2"/>
  <c r="BA87" i="2"/>
  <c r="BA88" i="2"/>
  <c r="BA89" i="2"/>
  <c r="BA90" i="2"/>
  <c r="BA92" i="2"/>
  <c r="BA93" i="2"/>
  <c r="BA94" i="2"/>
  <c r="BA95" i="2"/>
  <c r="BA96" i="2"/>
  <c r="BA97" i="2"/>
  <c r="BA98" i="2"/>
  <c r="BA99" i="2"/>
  <c r="BA100" i="2"/>
  <c r="BA101" i="2"/>
  <c r="BA102" i="2"/>
  <c r="BA103" i="2"/>
  <c r="BA104" i="2"/>
  <c r="BA105" i="2"/>
  <c r="BA106" i="2"/>
  <c r="BA107" i="2"/>
  <c r="BA108" i="2"/>
  <c r="BA109" i="2"/>
  <c r="BA110" i="2"/>
  <c r="BA111" i="2"/>
  <c r="BA112" i="2"/>
  <c r="V8" i="2"/>
  <c r="V3" i="2"/>
  <c r="V4" i="2"/>
  <c r="V5" i="2"/>
  <c r="V6" i="2"/>
  <c r="V7" i="2"/>
  <c r="V9" i="2"/>
  <c r="V10" i="2"/>
  <c r="V12" i="2"/>
  <c r="V13" i="2"/>
  <c r="V14" i="2"/>
  <c r="V15" i="2"/>
  <c r="V16" i="2"/>
  <c r="V17" i="2"/>
  <c r="V18" i="2"/>
  <c r="V19" i="2"/>
  <c r="V20" i="2"/>
  <c r="V21" i="2"/>
  <c r="V24" i="2"/>
  <c r="V26" i="2"/>
  <c r="V29" i="2"/>
  <c r="V30" i="2"/>
  <c r="V31" i="2"/>
  <c r="V32" i="2"/>
  <c r="V33" i="2"/>
  <c r="V34" i="2"/>
  <c r="V35" i="2"/>
  <c r="V36" i="2"/>
  <c r="V38" i="2"/>
  <c r="V39" i="2"/>
  <c r="V40" i="2"/>
  <c r="V41" i="2"/>
  <c r="V42" i="2"/>
  <c r="V43" i="2"/>
  <c r="V44" i="2"/>
  <c r="V45" i="2"/>
  <c r="V47" i="2"/>
  <c r="V48" i="2"/>
  <c r="V49" i="2"/>
  <c r="V50" i="2"/>
  <c r="V51" i="2"/>
  <c r="V52" i="2"/>
  <c r="V54" i="2"/>
  <c r="V55" i="2"/>
  <c r="V56" i="2"/>
  <c r="V57" i="2"/>
  <c r="V58" i="2"/>
  <c r="V59" i="2"/>
  <c r="V61" i="2"/>
  <c r="V62" i="2"/>
  <c r="V63" i="2"/>
  <c r="V64" i="2"/>
  <c r="V66" i="2"/>
  <c r="V67" i="2"/>
  <c r="V68" i="2"/>
  <c r="V69" i="2"/>
  <c r="V71" i="2"/>
  <c r="V72" i="2"/>
  <c r="V73" i="2"/>
  <c r="V74" i="2"/>
  <c r="V75" i="2"/>
  <c r="V76" i="2"/>
  <c r="V79" i="2"/>
  <c r="V80" i="2"/>
  <c r="V81" i="2"/>
  <c r="V84" i="2"/>
  <c r="V86" i="2"/>
  <c r="V87" i="2"/>
  <c r="V88" i="2"/>
  <c r="V89" i="2"/>
  <c r="V91" i="2"/>
  <c r="V92" i="2"/>
  <c r="V93" i="2"/>
  <c r="V94" i="2"/>
  <c r="V95" i="2"/>
  <c r="V96" i="2"/>
  <c r="V97" i="2"/>
  <c r="V98" i="2"/>
  <c r="V99" i="2"/>
  <c r="V100" i="2"/>
  <c r="V101" i="2"/>
  <c r="V102" i="2"/>
  <c r="V103" i="2"/>
  <c r="V104" i="2"/>
  <c r="V105" i="2"/>
  <c r="V106" i="2"/>
  <c r="V107" i="2"/>
  <c r="V108" i="2"/>
  <c r="V109" i="2"/>
  <c r="V110" i="2"/>
  <c r="V111" i="2"/>
  <c r="V112" i="2"/>
  <c r="AL8" i="2"/>
  <c r="AL3" i="2"/>
  <c r="AL4" i="2"/>
  <c r="AL5" i="2"/>
  <c r="AL6" i="2"/>
  <c r="AL7" i="2"/>
  <c r="AL9" i="2"/>
  <c r="AL10" i="2"/>
  <c r="AL11" i="2"/>
  <c r="AL12" i="2"/>
  <c r="AL13" i="2"/>
  <c r="AL14" i="2"/>
  <c r="AL15" i="2"/>
  <c r="AL16" i="2"/>
  <c r="AL17" i="2"/>
  <c r="AL18" i="2"/>
  <c r="AL19" i="2"/>
  <c r="AL20" i="2"/>
  <c r="AL21" i="2"/>
  <c r="AL22" i="2"/>
  <c r="AL24" i="2"/>
  <c r="AL25" i="2"/>
  <c r="AL26" i="2"/>
  <c r="AL27" i="2"/>
  <c r="AL28" i="2"/>
  <c r="AL29" i="2"/>
  <c r="AL30" i="2"/>
  <c r="AL31" i="2"/>
  <c r="AL32" i="2"/>
  <c r="AL33" i="2"/>
  <c r="AL34" i="2"/>
  <c r="AL35" i="2"/>
  <c r="AL36" i="2"/>
  <c r="AL37" i="2"/>
  <c r="AL38" i="2"/>
  <c r="AL39" i="2"/>
  <c r="AL40" i="2"/>
  <c r="AL41" i="2"/>
  <c r="AL42" i="2"/>
  <c r="AL43" i="2"/>
  <c r="AL44" i="2"/>
  <c r="AL45"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7" i="2"/>
  <c r="AL88" i="2"/>
  <c r="AL89" i="2"/>
  <c r="AL91" i="2"/>
  <c r="AL92" i="2"/>
  <c r="AL93" i="2"/>
  <c r="AL94" i="2"/>
  <c r="AL95" i="2"/>
  <c r="AL96" i="2"/>
  <c r="AL97" i="2"/>
  <c r="AL98" i="2"/>
  <c r="AL99" i="2"/>
  <c r="AL100" i="2"/>
  <c r="AL101" i="2"/>
  <c r="AL102" i="2"/>
  <c r="AL103" i="2"/>
  <c r="AL104" i="2"/>
  <c r="AL105" i="2"/>
  <c r="AL106" i="2"/>
  <c r="AL107" i="2"/>
  <c r="AL108" i="2"/>
  <c r="AL109" i="2"/>
  <c r="AL110" i="2"/>
  <c r="AL111" i="2"/>
  <c r="AL112" i="2"/>
  <c r="BB8" i="2"/>
  <c r="BB3" i="2"/>
  <c r="BB4" i="2"/>
  <c r="BB5" i="2"/>
  <c r="BB6" i="2"/>
  <c r="BB7" i="2"/>
  <c r="BB9" i="2"/>
  <c r="BB10" i="2"/>
  <c r="BB11" i="2"/>
  <c r="BB12" i="2"/>
  <c r="BB13" i="2"/>
  <c r="BB14" i="2"/>
  <c r="BB16" i="2"/>
  <c r="BB17" i="2"/>
  <c r="BB18" i="2"/>
  <c r="BB19" i="2"/>
  <c r="BB20" i="2"/>
  <c r="BB21" i="2"/>
  <c r="BB24" i="2"/>
  <c r="BB26" i="2"/>
  <c r="BB28" i="2"/>
  <c r="BB29" i="2"/>
  <c r="BB30" i="2"/>
  <c r="BB31" i="2"/>
  <c r="BB32" i="2"/>
  <c r="BB33" i="2"/>
  <c r="BB34" i="2"/>
  <c r="BB35" i="2"/>
  <c r="BB36" i="2"/>
  <c r="BB38" i="2"/>
  <c r="BB39" i="2"/>
  <c r="BB40" i="2"/>
  <c r="BB41" i="2"/>
  <c r="BB42" i="2"/>
  <c r="BB43" i="2"/>
  <c r="BB44" i="2"/>
  <c r="BB45" i="2"/>
  <c r="BB47" i="2"/>
  <c r="BB48" i="2"/>
  <c r="BB49" i="2"/>
  <c r="BB50" i="2"/>
  <c r="BB51" i="2"/>
  <c r="BB52" i="2"/>
  <c r="BB54" i="2"/>
  <c r="BB55" i="2"/>
  <c r="BB56" i="2"/>
  <c r="BB57" i="2"/>
  <c r="BB58" i="2"/>
  <c r="BB59" i="2"/>
  <c r="BB60" i="2"/>
  <c r="BB62" i="2"/>
  <c r="BB63" i="2"/>
  <c r="BB64" i="2"/>
  <c r="BB66" i="2"/>
  <c r="BB67" i="2"/>
  <c r="BB68" i="2"/>
  <c r="BB69" i="2"/>
  <c r="BB71" i="2"/>
  <c r="BB72" i="2"/>
  <c r="BB73" i="2"/>
  <c r="BB74" i="2"/>
  <c r="BB75" i="2"/>
  <c r="BB76" i="2"/>
  <c r="BB77" i="2"/>
  <c r="BB79" i="2"/>
  <c r="BB80" i="2"/>
  <c r="BB81" i="2"/>
  <c r="BB82" i="2"/>
  <c r="BB83" i="2"/>
  <c r="BB84" i="2"/>
  <c r="BB85" i="2"/>
  <c r="BB86" i="2"/>
  <c r="BB87" i="2"/>
  <c r="BB88" i="2"/>
  <c r="BB89" i="2"/>
  <c r="BB90" i="2"/>
  <c r="BB92" i="2"/>
  <c r="BB93" i="2"/>
  <c r="BB94" i="2"/>
  <c r="BB95" i="2"/>
  <c r="BB96" i="2"/>
  <c r="BB97" i="2"/>
  <c r="BB98" i="2"/>
  <c r="BB99" i="2"/>
  <c r="BB100" i="2"/>
  <c r="BB101" i="2"/>
  <c r="BB102" i="2"/>
  <c r="BB103" i="2"/>
  <c r="BB104" i="2"/>
  <c r="BB105" i="2"/>
  <c r="BB106" i="2"/>
  <c r="BB107" i="2"/>
  <c r="BB108" i="2"/>
  <c r="BB109" i="2"/>
  <c r="BB110" i="2"/>
  <c r="BB111" i="2"/>
  <c r="BB112" i="2"/>
  <c r="W8" i="2"/>
  <c r="W3" i="2"/>
  <c r="W4" i="2"/>
  <c r="W5" i="2"/>
  <c r="W6" i="2"/>
  <c r="W7" i="2"/>
  <c r="W9" i="2"/>
  <c r="W10" i="2"/>
  <c r="W12" i="2"/>
  <c r="W13" i="2"/>
  <c r="W14" i="2"/>
  <c r="W15" i="2"/>
  <c r="W16" i="2"/>
  <c r="W17" i="2"/>
  <c r="W18" i="2"/>
  <c r="W19" i="2"/>
  <c r="W20" i="2"/>
  <c r="W22" i="2"/>
  <c r="W23" i="2"/>
  <c r="W24" i="2"/>
  <c r="W25" i="2"/>
  <c r="W26" i="2"/>
  <c r="W29" i="2"/>
  <c r="W30" i="2"/>
  <c r="W31" i="2"/>
  <c r="W32" i="2"/>
  <c r="W33" i="2"/>
  <c r="W34" i="2"/>
  <c r="W35" i="2"/>
  <c r="W36" i="2"/>
  <c r="W37" i="2"/>
  <c r="W38" i="2"/>
  <c r="W39" i="2"/>
  <c r="W40" i="2"/>
  <c r="W41" i="2"/>
  <c r="W42" i="2"/>
  <c r="W43" i="2"/>
  <c r="W44" i="2"/>
  <c r="W45" i="2"/>
  <c r="W47" i="2"/>
  <c r="W48" i="2"/>
  <c r="W49" i="2"/>
  <c r="W50" i="2"/>
  <c r="W51" i="2"/>
  <c r="W52" i="2"/>
  <c r="W53" i="2"/>
  <c r="W54" i="2"/>
  <c r="W55" i="2"/>
  <c r="W56" i="2"/>
  <c r="W57" i="2"/>
  <c r="W58" i="2"/>
  <c r="W59" i="2"/>
  <c r="W60" i="2"/>
  <c r="W61" i="2"/>
  <c r="W62" i="2"/>
  <c r="W63" i="2"/>
  <c r="W64" i="2"/>
  <c r="W65" i="2"/>
  <c r="W66" i="2"/>
  <c r="W67" i="2"/>
  <c r="W68" i="2"/>
  <c r="W69" i="2"/>
  <c r="W70" i="2"/>
  <c r="W71" i="2"/>
  <c r="W72" i="2"/>
  <c r="W74" i="2"/>
  <c r="W75" i="2"/>
  <c r="W76" i="2"/>
  <c r="W79" i="2"/>
  <c r="W80" i="2"/>
  <c r="W81" i="2"/>
  <c r="W82" i="2"/>
  <c r="W83" i="2"/>
  <c r="W84" i="2"/>
  <c r="W85"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AM8" i="2"/>
  <c r="AM3" i="2"/>
  <c r="AM4" i="2"/>
  <c r="AM5" i="2"/>
  <c r="AM6" i="2"/>
  <c r="AM7"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7" i="2"/>
  <c r="AM48" i="2"/>
  <c r="AM49" i="2"/>
  <c r="AM50" i="2"/>
  <c r="AM51" i="2"/>
  <c r="AM52" i="2"/>
  <c r="AM53" i="2"/>
  <c r="AM54" i="2"/>
  <c r="AM55" i="2"/>
  <c r="AM56" i="2"/>
  <c r="AM57" i="2"/>
  <c r="AM58" i="2"/>
  <c r="AM59" i="2"/>
  <c r="AM60" i="2"/>
  <c r="AM61" i="2"/>
  <c r="AM62" i="2"/>
  <c r="AM63" i="2"/>
  <c r="AM64" i="2"/>
  <c r="AM66" i="2"/>
  <c r="AM67" i="2"/>
  <c r="AM68" i="2"/>
  <c r="AM69" i="2"/>
  <c r="AM70" i="2"/>
  <c r="AM71" i="2"/>
  <c r="AM72" i="2"/>
  <c r="AM73" i="2"/>
  <c r="AM74" i="2"/>
  <c r="AM75" i="2"/>
  <c r="AM76" i="2"/>
  <c r="AM77" i="2"/>
  <c r="AM78" i="2"/>
  <c r="AM79" i="2"/>
  <c r="AM80" i="2"/>
  <c r="AM81" i="2"/>
  <c r="AM82" i="2"/>
  <c r="AM83" i="2"/>
  <c r="AM84" i="2"/>
  <c r="AM85" i="2"/>
  <c r="AM86" i="2"/>
  <c r="AM87" i="2"/>
  <c r="AM88" i="2"/>
  <c r="AM89" i="2"/>
  <c r="AM91" i="2"/>
  <c r="AM92" i="2"/>
  <c r="AM93" i="2"/>
  <c r="AM94" i="2"/>
  <c r="AM95" i="2"/>
  <c r="AM96" i="2"/>
  <c r="AM97" i="2"/>
  <c r="AM98" i="2"/>
  <c r="AM99" i="2"/>
  <c r="AM100" i="2"/>
  <c r="AM101" i="2"/>
  <c r="AM102" i="2"/>
  <c r="AM103" i="2"/>
  <c r="AM104" i="2"/>
  <c r="AM105" i="2"/>
  <c r="AM106" i="2"/>
  <c r="AM107" i="2"/>
  <c r="AM108" i="2"/>
  <c r="AM109" i="2"/>
  <c r="AM110" i="2"/>
  <c r="AM111" i="2"/>
  <c r="AM112" i="2"/>
  <c r="BC8" i="2"/>
  <c r="BC3" i="2"/>
  <c r="BC4" i="2"/>
  <c r="BC5" i="2"/>
  <c r="BC6" i="2"/>
  <c r="BC7" i="2"/>
  <c r="BC9" i="2"/>
  <c r="BC10" i="2"/>
  <c r="BC12" i="2"/>
  <c r="BC13" i="2"/>
  <c r="BC14" i="2"/>
  <c r="BC15" i="2"/>
  <c r="BC16" i="2"/>
  <c r="BC17" i="2"/>
  <c r="BC18" i="2"/>
  <c r="BC19" i="2"/>
  <c r="BC20" i="2"/>
  <c r="BC21" i="2"/>
  <c r="BC23" i="2"/>
  <c r="BC24" i="2"/>
  <c r="BC26" i="2"/>
  <c r="BC27" i="2"/>
  <c r="BC29" i="2"/>
  <c r="BC30" i="2"/>
  <c r="BC31" i="2"/>
  <c r="BC32" i="2"/>
  <c r="BC33" i="2"/>
  <c r="BC34" i="2"/>
  <c r="BC35" i="2"/>
  <c r="BC36" i="2"/>
  <c r="BC37" i="2"/>
  <c r="BC38" i="2"/>
  <c r="BC39" i="2"/>
  <c r="BC40" i="2"/>
  <c r="BC41" i="2"/>
  <c r="BC42" i="2"/>
  <c r="BC43" i="2"/>
  <c r="BC44" i="2"/>
  <c r="BC45" i="2"/>
  <c r="BC47" i="2"/>
  <c r="BC48" i="2"/>
  <c r="BC49" i="2"/>
  <c r="BC50" i="2"/>
  <c r="BC51" i="2"/>
  <c r="BC52" i="2"/>
  <c r="BC54" i="2"/>
  <c r="BC55" i="2"/>
  <c r="BC56" i="2"/>
  <c r="BC57" i="2"/>
  <c r="BC58" i="2"/>
  <c r="BC59" i="2"/>
  <c r="BC61" i="2"/>
  <c r="BC62" i="2"/>
  <c r="BC63" i="2"/>
  <c r="BC64" i="2"/>
  <c r="BC65" i="2"/>
  <c r="BC66" i="2"/>
  <c r="BC67" i="2"/>
  <c r="BC68" i="2"/>
  <c r="BC69" i="2"/>
  <c r="BC71" i="2"/>
  <c r="BC72" i="2"/>
  <c r="BC73" i="2"/>
  <c r="BC74" i="2"/>
  <c r="BC75" i="2"/>
  <c r="BC76" i="2"/>
  <c r="BC79" i="2"/>
  <c r="BC80" i="2"/>
  <c r="BC81" i="2"/>
  <c r="BC82" i="2"/>
  <c r="BC84" i="2"/>
  <c r="BC85" i="2"/>
  <c r="BC86" i="2"/>
  <c r="BC87" i="2"/>
  <c r="BC88" i="2"/>
  <c r="BC89" i="2"/>
  <c r="BC90" i="2"/>
  <c r="BC92" i="2"/>
  <c r="BC93" i="2"/>
  <c r="BC94" i="2"/>
  <c r="BC95" i="2"/>
  <c r="BC96" i="2"/>
  <c r="BC97" i="2"/>
  <c r="BC98" i="2"/>
  <c r="BC99" i="2"/>
  <c r="BC100" i="2"/>
  <c r="BC101" i="2"/>
  <c r="BC102" i="2"/>
  <c r="BC103" i="2"/>
  <c r="BC104" i="2"/>
  <c r="BC105" i="2"/>
  <c r="BC106" i="2"/>
  <c r="BC107" i="2"/>
  <c r="BC108" i="2"/>
  <c r="BC109" i="2"/>
  <c r="BC110" i="2"/>
  <c r="BC111" i="2"/>
  <c r="BC112" i="2"/>
  <c r="X8" i="2"/>
  <c r="X3" i="2"/>
  <c r="X4" i="2"/>
  <c r="X5" i="2"/>
  <c r="X6" i="2"/>
  <c r="X7" i="2"/>
  <c r="X9" i="2"/>
  <c r="X10" i="2"/>
  <c r="X11" i="2"/>
  <c r="X12" i="2"/>
  <c r="X13" i="2"/>
  <c r="X14" i="2"/>
  <c r="X15" i="2"/>
  <c r="X16" i="2"/>
  <c r="X17" i="2"/>
  <c r="X18" i="2"/>
  <c r="X19" i="2"/>
  <c r="X20" i="2"/>
  <c r="X21" i="2"/>
  <c r="X22" i="2"/>
  <c r="X24" i="2"/>
  <c r="X25" i="2"/>
  <c r="X26" i="2"/>
  <c r="X27" i="2"/>
  <c r="X28" i="2"/>
  <c r="X29" i="2"/>
  <c r="X30" i="2"/>
  <c r="X31" i="2"/>
  <c r="X32" i="2"/>
  <c r="X33" i="2"/>
  <c r="X34" i="2"/>
  <c r="X35" i="2"/>
  <c r="X36" i="2"/>
  <c r="X37" i="2"/>
  <c r="X38" i="2"/>
  <c r="X39" i="2"/>
  <c r="X40" i="2"/>
  <c r="X41" i="2"/>
  <c r="X42" i="2"/>
  <c r="X43" i="2"/>
  <c r="X44" i="2"/>
  <c r="X45" i="2"/>
  <c r="X47" i="2"/>
  <c r="X48" i="2"/>
  <c r="X49" i="2"/>
  <c r="X50" i="2"/>
  <c r="X51" i="2"/>
  <c r="X52" i="2"/>
  <c r="X54" i="2"/>
  <c r="X55" i="2"/>
  <c r="X56" i="2"/>
  <c r="X57" i="2"/>
  <c r="X58" i="2"/>
  <c r="X59" i="2"/>
  <c r="X60" i="2"/>
  <c r="X62" i="2"/>
  <c r="X63" i="2"/>
  <c r="X64" i="2"/>
  <c r="X66" i="2"/>
  <c r="X67" i="2"/>
  <c r="X68" i="2"/>
  <c r="X69" i="2"/>
  <c r="X71" i="2"/>
  <c r="X72" i="2"/>
  <c r="X73" i="2"/>
  <c r="X74" i="2"/>
  <c r="X75" i="2"/>
  <c r="X76" i="2"/>
  <c r="X77"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AN8" i="2"/>
  <c r="AN3" i="2"/>
  <c r="AN4" i="2"/>
  <c r="AN5" i="2"/>
  <c r="AN6" i="2"/>
  <c r="AN7"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BD8" i="2"/>
  <c r="BD3" i="2"/>
  <c r="BD4" i="2"/>
  <c r="BD5" i="2"/>
  <c r="BD6" i="2"/>
  <c r="BD7" i="2"/>
  <c r="BD9" i="2"/>
  <c r="BD10" i="2"/>
  <c r="BD11" i="2"/>
  <c r="BD12" i="2"/>
  <c r="BD13" i="2"/>
  <c r="BD14" i="2"/>
  <c r="BD15" i="2"/>
  <c r="BD16" i="2"/>
  <c r="BD17" i="2"/>
  <c r="BD18" i="2"/>
  <c r="BD19" i="2"/>
  <c r="BD20" i="2"/>
  <c r="BD22" i="2"/>
  <c r="BD24" i="2"/>
  <c r="BD25" i="2"/>
  <c r="BD26" i="2"/>
  <c r="BD27" i="2"/>
  <c r="BD28" i="2"/>
  <c r="BD29" i="2"/>
  <c r="BD30" i="2"/>
  <c r="BD31" i="2"/>
  <c r="BD32" i="2"/>
  <c r="BD33" i="2"/>
  <c r="BD34" i="2"/>
  <c r="BD35" i="2"/>
  <c r="BD36" i="2"/>
  <c r="BD37" i="2"/>
  <c r="BD38" i="2"/>
  <c r="BD39" i="2"/>
  <c r="BD40" i="2"/>
  <c r="BD41" i="2"/>
  <c r="BD42" i="2"/>
  <c r="BD43" i="2"/>
  <c r="BD44" i="2"/>
  <c r="BD45" i="2"/>
  <c r="BD47" i="2"/>
  <c r="BD48" i="2"/>
  <c r="BD49" i="2"/>
  <c r="BD50" i="2"/>
  <c r="BD51" i="2"/>
  <c r="BD52" i="2"/>
  <c r="BD54" i="2"/>
  <c r="BD55" i="2"/>
  <c r="BD56" i="2"/>
  <c r="BD57" i="2"/>
  <c r="BD58" i="2"/>
  <c r="BD59" i="2"/>
  <c r="BD60" i="2"/>
  <c r="BD62" i="2"/>
  <c r="BD63" i="2"/>
  <c r="BD64" i="2"/>
  <c r="BD66" i="2"/>
  <c r="BD67" i="2"/>
  <c r="BD68" i="2"/>
  <c r="BD69" i="2"/>
  <c r="BD71" i="2"/>
  <c r="BD72" i="2"/>
  <c r="BD73" i="2"/>
  <c r="BD74" i="2"/>
  <c r="BD75" i="2"/>
  <c r="BD76" i="2"/>
  <c r="BD77" i="2"/>
  <c r="BD79" i="2"/>
  <c r="BD80" i="2"/>
  <c r="BD81" i="2"/>
  <c r="BD82" i="2"/>
  <c r="BD83" i="2"/>
  <c r="BD84" i="2"/>
  <c r="BD86" i="2"/>
  <c r="BD87" i="2"/>
  <c r="BD88" i="2"/>
  <c r="BD89" i="2"/>
  <c r="BD90" i="2"/>
  <c r="BD91" i="2"/>
  <c r="BD92" i="2"/>
  <c r="BD93" i="2"/>
  <c r="BD94" i="2"/>
  <c r="BD95" i="2"/>
  <c r="BD96" i="2"/>
  <c r="BD97" i="2"/>
  <c r="BD98" i="2"/>
  <c r="BD99" i="2"/>
  <c r="BD100" i="2"/>
  <c r="BD101" i="2"/>
  <c r="BD102" i="2"/>
  <c r="BD103" i="2"/>
  <c r="BD104" i="2"/>
  <c r="BD105" i="2"/>
  <c r="BD106" i="2"/>
  <c r="BD107" i="2"/>
  <c r="BD108" i="2"/>
  <c r="BD109" i="2"/>
  <c r="BD110" i="2"/>
  <c r="BD111" i="2"/>
  <c r="BD112" i="2"/>
  <c r="Y8" i="2"/>
  <c r="Y3" i="2"/>
  <c r="Y4" i="2"/>
  <c r="Y5" i="2"/>
  <c r="Y6" i="2"/>
  <c r="Y7" i="2"/>
  <c r="Y9" i="2"/>
  <c r="Y10" i="2"/>
  <c r="Y11" i="2"/>
  <c r="Y12" i="2"/>
  <c r="Y13" i="2"/>
  <c r="Y14" i="2"/>
  <c r="Y15" i="2"/>
  <c r="Y16" i="2"/>
  <c r="Y17" i="2"/>
  <c r="Y18" i="2"/>
  <c r="Y19" i="2"/>
  <c r="Y20" i="2"/>
  <c r="Y21" i="2"/>
  <c r="Y22" i="2"/>
  <c r="Y23" i="2"/>
  <c r="Y24" i="2"/>
  <c r="Y26" i="2"/>
  <c r="Y27" i="2"/>
  <c r="Y28" i="2"/>
  <c r="Y29" i="2"/>
  <c r="Y30" i="2"/>
  <c r="Y31" i="2"/>
  <c r="Y32" i="2"/>
  <c r="Y33" i="2"/>
  <c r="Y34" i="2"/>
  <c r="Y35" i="2"/>
  <c r="Y36" i="2"/>
  <c r="Y38" i="2"/>
  <c r="Y39" i="2"/>
  <c r="Y40" i="2"/>
  <c r="Y41" i="2"/>
  <c r="Y42" i="2"/>
  <c r="Y43" i="2"/>
  <c r="Y44" i="2"/>
  <c r="Y45" i="2"/>
  <c r="Y47" i="2"/>
  <c r="Y48" i="2"/>
  <c r="Y49" i="2"/>
  <c r="Y50" i="2"/>
  <c r="Y51" i="2"/>
  <c r="Y52" i="2"/>
  <c r="Y53" i="2"/>
  <c r="Y54" i="2"/>
  <c r="Y55" i="2"/>
  <c r="Y56" i="2"/>
  <c r="Y57" i="2"/>
  <c r="Y58" i="2"/>
  <c r="Y59" i="2"/>
  <c r="Y60" i="2"/>
  <c r="Y62" i="2"/>
  <c r="Y63" i="2"/>
  <c r="Y64" i="2"/>
  <c r="Y65" i="2"/>
  <c r="Y66" i="2"/>
  <c r="Y67" i="2"/>
  <c r="Y68" i="2"/>
  <c r="Y69" i="2"/>
  <c r="Y70" i="2"/>
  <c r="Y71"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AO8" i="2"/>
  <c r="AO3" i="2"/>
  <c r="AO4" i="2"/>
  <c r="AO5" i="2"/>
  <c r="AO6" i="2"/>
  <c r="AO7" i="2"/>
  <c r="AO9" i="2"/>
  <c r="AO10" i="2"/>
  <c r="AO11" i="2"/>
  <c r="AO12" i="2"/>
  <c r="AO13" i="2"/>
  <c r="AO14" i="2"/>
  <c r="AO15" i="2"/>
  <c r="AO16" i="2"/>
  <c r="AO17" i="2"/>
  <c r="AO18" i="2"/>
  <c r="AO19" i="2"/>
  <c r="AO20" i="2"/>
  <c r="AO21" i="2"/>
  <c r="AO23" i="2"/>
  <c r="AO24" i="2"/>
  <c r="AO25" i="2"/>
  <c r="AO26" i="2"/>
  <c r="AO27" i="2"/>
  <c r="AO28" i="2"/>
  <c r="AO29" i="2"/>
  <c r="AO30" i="2"/>
  <c r="AO31" i="2"/>
  <c r="AO32" i="2"/>
  <c r="AO33" i="2"/>
  <c r="AO34" i="2"/>
  <c r="AO35" i="2"/>
  <c r="AO36" i="2"/>
  <c r="AO37" i="2"/>
  <c r="AO38" i="2"/>
  <c r="AO39" i="2"/>
  <c r="AO40" i="2"/>
  <c r="AO41" i="2"/>
  <c r="AO42" i="2"/>
  <c r="AO43" i="2"/>
  <c r="AO44" i="2"/>
  <c r="AO45" i="2"/>
  <c r="AO47" i="2"/>
  <c r="AO48" i="2"/>
  <c r="AO49" i="2"/>
  <c r="AO50" i="2"/>
  <c r="AO51" i="2"/>
  <c r="AO52" i="2"/>
  <c r="AO53" i="2"/>
  <c r="AO54" i="2"/>
  <c r="AO55" i="2"/>
  <c r="AO56" i="2"/>
  <c r="AO57" i="2"/>
  <c r="AO58" i="2"/>
  <c r="AO59" i="2"/>
  <c r="AO60" i="2"/>
  <c r="AO61" i="2"/>
  <c r="AO62" i="2"/>
  <c r="AO63" i="2"/>
  <c r="AO64" i="2"/>
  <c r="AO65" i="2"/>
  <c r="AO66" i="2"/>
  <c r="AO67" i="2"/>
  <c r="AO68" i="2"/>
  <c r="AO69" i="2"/>
  <c r="AO70" i="2"/>
  <c r="AO71" i="2"/>
  <c r="AO72" i="2"/>
  <c r="AO73" i="2"/>
  <c r="AO74" i="2"/>
  <c r="AO75" i="2"/>
  <c r="AO76" i="2"/>
  <c r="AO77" i="2"/>
  <c r="AO78" i="2"/>
  <c r="AO79" i="2"/>
  <c r="AO80" i="2"/>
  <c r="AO81" i="2"/>
  <c r="AO82" i="2"/>
  <c r="AO83" i="2"/>
  <c r="AO84" i="2"/>
  <c r="AO85" i="2"/>
  <c r="AO86" i="2"/>
  <c r="AO87" i="2"/>
  <c r="AO88" i="2"/>
  <c r="AO89" i="2"/>
  <c r="AO90" i="2"/>
  <c r="AO91" i="2"/>
  <c r="AO92" i="2"/>
  <c r="AO93" i="2"/>
  <c r="AO94" i="2"/>
  <c r="AO95" i="2"/>
  <c r="AO96" i="2"/>
  <c r="AO97" i="2"/>
  <c r="AO98" i="2"/>
  <c r="AO99" i="2"/>
  <c r="AO100" i="2"/>
  <c r="AO101" i="2"/>
  <c r="AO102" i="2"/>
  <c r="AO103" i="2"/>
  <c r="AO104" i="2"/>
  <c r="AO105" i="2"/>
  <c r="AO106" i="2"/>
  <c r="AO107" i="2"/>
  <c r="AO108" i="2"/>
  <c r="AO109" i="2"/>
  <c r="AO110" i="2"/>
  <c r="AO111" i="2"/>
  <c r="AO112" i="2"/>
  <c r="BE8" i="2"/>
  <c r="BE3" i="2"/>
  <c r="BE4" i="2"/>
  <c r="BE5" i="2"/>
  <c r="BE6" i="2"/>
  <c r="BE7" i="2"/>
  <c r="BE9" i="2"/>
  <c r="BE10" i="2"/>
  <c r="BE11" i="2"/>
  <c r="BE12" i="2"/>
  <c r="BE13" i="2"/>
  <c r="BE14" i="2"/>
  <c r="BE15" i="2"/>
  <c r="BE16" i="2"/>
  <c r="BE17" i="2"/>
  <c r="BE18" i="2"/>
  <c r="BE19" i="2"/>
  <c r="BE20" i="2"/>
  <c r="BE21" i="2"/>
  <c r="BE22" i="2"/>
  <c r="BE24" i="2"/>
  <c r="BE26" i="2"/>
  <c r="BE28" i="2"/>
  <c r="BE29" i="2"/>
  <c r="BE30" i="2"/>
  <c r="BE31" i="2"/>
  <c r="BE33" i="2"/>
  <c r="BE34" i="2"/>
  <c r="BE35" i="2"/>
  <c r="BE36" i="2"/>
  <c r="BE38" i="2"/>
  <c r="BE39" i="2"/>
  <c r="BE40" i="2"/>
  <c r="BE41" i="2"/>
  <c r="BE42" i="2"/>
  <c r="BE43" i="2"/>
  <c r="BE44" i="2"/>
  <c r="BE45" i="2"/>
  <c r="BE47" i="2"/>
  <c r="BE48" i="2"/>
  <c r="BE49" i="2"/>
  <c r="BE50" i="2"/>
  <c r="BE51" i="2"/>
  <c r="BE52" i="2"/>
  <c r="BE53" i="2"/>
  <c r="BE54" i="2"/>
  <c r="BE55" i="2"/>
  <c r="BE56" i="2"/>
  <c r="BE57" i="2"/>
  <c r="BE58" i="2"/>
  <c r="BE59" i="2"/>
  <c r="BE60" i="2"/>
  <c r="BE61" i="2"/>
  <c r="BE62" i="2"/>
  <c r="BE63" i="2"/>
  <c r="BE64" i="2"/>
  <c r="BE65" i="2"/>
  <c r="BE66" i="2"/>
  <c r="BE67" i="2"/>
  <c r="BE68" i="2"/>
  <c r="BE69" i="2"/>
  <c r="BE70" i="2"/>
  <c r="BE71" i="2"/>
  <c r="BE72" i="2"/>
  <c r="BE73" i="2"/>
  <c r="BE74" i="2"/>
  <c r="BE75" i="2"/>
  <c r="BE76" i="2"/>
  <c r="BE77" i="2"/>
  <c r="BE78" i="2"/>
  <c r="BE79" i="2"/>
  <c r="BE80" i="2"/>
  <c r="BE81" i="2"/>
  <c r="BE82" i="2"/>
  <c r="BE84" i="2"/>
  <c r="BE85" i="2"/>
  <c r="BE86" i="2"/>
  <c r="BE87" i="2"/>
  <c r="BE88" i="2"/>
  <c r="BE89" i="2"/>
  <c r="BE90" i="2"/>
  <c r="BE91" i="2"/>
  <c r="BE92" i="2"/>
  <c r="BE93" i="2"/>
  <c r="BE94" i="2"/>
  <c r="BE95" i="2"/>
  <c r="BE96" i="2"/>
  <c r="BE97" i="2"/>
  <c r="BE98" i="2"/>
  <c r="BE99" i="2"/>
  <c r="BE100" i="2"/>
  <c r="BE101" i="2"/>
  <c r="BE102" i="2"/>
  <c r="BE103" i="2"/>
  <c r="BE104" i="2"/>
  <c r="BE105" i="2"/>
  <c r="BE106" i="2"/>
  <c r="BE107" i="2"/>
  <c r="BE108" i="2"/>
  <c r="BE109" i="2"/>
  <c r="BE110" i="2"/>
  <c r="BE111" i="2"/>
  <c r="BE112" i="2"/>
  <c r="Z8" i="2"/>
  <c r="Z3" i="2"/>
  <c r="Z4" i="2"/>
  <c r="Z5" i="2"/>
  <c r="Z6" i="2"/>
  <c r="Z7" i="2"/>
  <c r="Z9" i="2"/>
  <c r="Z10" i="2"/>
  <c r="Z11" i="2"/>
  <c r="Z12" i="2"/>
  <c r="Z13" i="2"/>
  <c r="Z14" i="2"/>
  <c r="Z15" i="2"/>
  <c r="Z16" i="2"/>
  <c r="Z17" i="2"/>
  <c r="Z18" i="2"/>
  <c r="Z19" i="2"/>
  <c r="Z20" i="2"/>
  <c r="Z21" i="2"/>
  <c r="Z22" i="2"/>
  <c r="Z24" i="2"/>
  <c r="Z25" i="2"/>
  <c r="Z26" i="2"/>
  <c r="Z27" i="2"/>
  <c r="Z29" i="2"/>
  <c r="Z30" i="2"/>
  <c r="Z31" i="2"/>
  <c r="Z33" i="2"/>
  <c r="Z34" i="2"/>
  <c r="Z35" i="2"/>
  <c r="Z36" i="2"/>
  <c r="Z37" i="2"/>
  <c r="Z38" i="2"/>
  <c r="Z39" i="2"/>
  <c r="Z40" i="2"/>
  <c r="Z41" i="2"/>
  <c r="Z42" i="2"/>
  <c r="Z43" i="2"/>
  <c r="Z44" i="2"/>
  <c r="Z45" i="2"/>
  <c r="Z47" i="2"/>
  <c r="Z48" i="2"/>
  <c r="Z49" i="2"/>
  <c r="Z50" i="2"/>
  <c r="Z51" i="2"/>
  <c r="Z52" i="2"/>
  <c r="Z53" i="2"/>
  <c r="Z54" i="2"/>
  <c r="Z55" i="2"/>
  <c r="Z56" i="2"/>
  <c r="Z57" i="2"/>
  <c r="Z58" i="2"/>
  <c r="Z59" i="2"/>
  <c r="Z60" i="2"/>
  <c r="Z61" i="2"/>
  <c r="Z62" i="2"/>
  <c r="Z63" i="2"/>
  <c r="Z64" i="2"/>
  <c r="Z66" i="2"/>
  <c r="Z67" i="2"/>
  <c r="Z68" i="2"/>
  <c r="Z69" i="2"/>
  <c r="Z70" i="2"/>
  <c r="Z71" i="2"/>
  <c r="Z72" i="2"/>
  <c r="Z73" i="2"/>
  <c r="Z74" i="2"/>
  <c r="Z75" i="2"/>
  <c r="Z76" i="2"/>
  <c r="Z77"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AP8" i="2"/>
  <c r="AP3" i="2"/>
  <c r="AP4" i="2"/>
  <c r="AP5" i="2"/>
  <c r="AP6" i="2"/>
  <c r="AP7"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AP107" i="2"/>
  <c r="AP108" i="2"/>
  <c r="AP109" i="2"/>
  <c r="AP110" i="2"/>
  <c r="AP111" i="2"/>
  <c r="AP112" i="2"/>
  <c r="BF8" i="2"/>
  <c r="BF3" i="2"/>
  <c r="BF4" i="2"/>
  <c r="BF5" i="2"/>
  <c r="BF6" i="2"/>
  <c r="BF7" i="2"/>
  <c r="BF9" i="2"/>
  <c r="BF10" i="2"/>
  <c r="BF12" i="2"/>
  <c r="BF13" i="2"/>
  <c r="BF14" i="2"/>
  <c r="BF15" i="2"/>
  <c r="BF16" i="2"/>
  <c r="BF17" i="2"/>
  <c r="BF18" i="2"/>
  <c r="BF19" i="2"/>
  <c r="BF20" i="2"/>
  <c r="BF21" i="2"/>
  <c r="BF22" i="2"/>
  <c r="BF24" i="2"/>
  <c r="BF25" i="2"/>
  <c r="BF26" i="2"/>
  <c r="BF27" i="2"/>
  <c r="BF29" i="2"/>
  <c r="BF30" i="2"/>
  <c r="BF31" i="2"/>
  <c r="BF33" i="2"/>
  <c r="BF34" i="2"/>
  <c r="BF35" i="2"/>
  <c r="BF36" i="2"/>
  <c r="BF37" i="2"/>
  <c r="BF38" i="2"/>
  <c r="BF39" i="2"/>
  <c r="BF40" i="2"/>
  <c r="BF41" i="2"/>
  <c r="BF42" i="2"/>
  <c r="BF43" i="2"/>
  <c r="BF44" i="2"/>
  <c r="BF45" i="2"/>
  <c r="BF47" i="2"/>
  <c r="BF48" i="2"/>
  <c r="BF49"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BF92" i="2"/>
  <c r="BF93" i="2"/>
  <c r="BF94" i="2"/>
  <c r="BF95" i="2"/>
  <c r="BF96" i="2"/>
  <c r="BF97" i="2"/>
  <c r="BF98" i="2"/>
  <c r="BF99" i="2"/>
  <c r="BF100" i="2"/>
  <c r="BF101" i="2"/>
  <c r="BF102" i="2"/>
  <c r="BF103" i="2"/>
  <c r="BF104" i="2"/>
  <c r="BF105" i="2"/>
  <c r="BF106" i="2"/>
  <c r="BF107" i="2"/>
  <c r="BF108" i="2"/>
  <c r="BF109" i="2"/>
  <c r="BF110" i="2"/>
  <c r="BF111" i="2"/>
  <c r="BF112" i="2"/>
  <c r="AA8" i="2"/>
  <c r="AA3" i="2"/>
  <c r="AA4" i="2"/>
  <c r="AA5" i="2"/>
  <c r="AA6" i="2"/>
  <c r="AA7" i="2"/>
  <c r="AA9" i="2"/>
  <c r="AA10" i="2"/>
  <c r="AA11" i="2"/>
  <c r="AA12" i="2"/>
  <c r="AA13" i="2"/>
  <c r="AA14" i="2"/>
  <c r="AA15" i="2"/>
  <c r="AA16" i="2"/>
  <c r="AA17" i="2"/>
  <c r="AA18" i="2"/>
  <c r="AA19" i="2"/>
  <c r="AA20" i="2"/>
  <c r="AA21" i="2"/>
  <c r="AA23" i="2"/>
  <c r="AA24" i="2"/>
  <c r="AA25" i="2"/>
  <c r="AA26"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Q8" i="2"/>
  <c r="AQ3" i="2"/>
  <c r="AQ4" i="2"/>
  <c r="AQ5" i="2"/>
  <c r="AQ6" i="2"/>
  <c r="AQ7"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BG8" i="2"/>
  <c r="BG3" i="2"/>
  <c r="BG4" i="2"/>
  <c r="BG5" i="2"/>
  <c r="BG6" i="2"/>
  <c r="BG7" i="2"/>
  <c r="BG9" i="2"/>
  <c r="BG10" i="2"/>
  <c r="BG11" i="2"/>
  <c r="BG12" i="2"/>
  <c r="BG13" i="2"/>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G58" i="2"/>
  <c r="BG59" i="2"/>
  <c r="BG60" i="2"/>
  <c r="BG61" i="2"/>
  <c r="BG62" i="2"/>
  <c r="BG63" i="2"/>
  <c r="BG64" i="2"/>
  <c r="BG65" i="2"/>
  <c r="BG66" i="2"/>
  <c r="BG67" i="2"/>
  <c r="BG68" i="2"/>
  <c r="BG69" i="2"/>
  <c r="BG70" i="2"/>
  <c r="BG71" i="2"/>
  <c r="BG72" i="2"/>
  <c r="BG74" i="2"/>
  <c r="BG75" i="2"/>
  <c r="BG76" i="2"/>
  <c r="BG77" i="2"/>
  <c r="BG78" i="2"/>
  <c r="BG79" i="2"/>
  <c r="BG80" i="2"/>
  <c r="BG81" i="2"/>
  <c r="BG83" i="2"/>
  <c r="BG84" i="2"/>
  <c r="BG85" i="2"/>
  <c r="BG86" i="2"/>
  <c r="BG87" i="2"/>
  <c r="BG88" i="2"/>
  <c r="BG89" i="2"/>
  <c r="BG90" i="2"/>
  <c r="BG91" i="2"/>
  <c r="BG92" i="2"/>
  <c r="BG93" i="2"/>
  <c r="BG94" i="2"/>
  <c r="BG95" i="2"/>
  <c r="BG96" i="2"/>
  <c r="BG97" i="2"/>
  <c r="BG98" i="2"/>
  <c r="BG99" i="2"/>
  <c r="BG100" i="2"/>
  <c r="BG101" i="2"/>
  <c r="BG102" i="2"/>
  <c r="BG103" i="2"/>
  <c r="BG104" i="2"/>
  <c r="BG105" i="2"/>
  <c r="BG106" i="2"/>
  <c r="BG107" i="2"/>
  <c r="BG108" i="2"/>
  <c r="BG109" i="2"/>
  <c r="BG110" i="2"/>
  <c r="BG111" i="2"/>
  <c r="BG112" i="2"/>
  <c r="AB8" i="2"/>
  <c r="AB3" i="2"/>
  <c r="AB4" i="2"/>
  <c r="AB5" i="2"/>
  <c r="AB6" i="2"/>
  <c r="AB7" i="2"/>
  <c r="AB9" i="2"/>
  <c r="AB10" i="2"/>
  <c r="AB11" i="2"/>
  <c r="AB12" i="2"/>
  <c r="AB13" i="2"/>
  <c r="AB14" i="2"/>
  <c r="AB15" i="2"/>
  <c r="AB16" i="2"/>
  <c r="AB17" i="2"/>
  <c r="AB18" i="2"/>
  <c r="AB19" i="2"/>
  <c r="AB20" i="2"/>
  <c r="AB21" i="2"/>
  <c r="AB24" i="2"/>
  <c r="AB25" i="2"/>
  <c r="AB26"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1" i="2"/>
  <c r="AB62" i="2"/>
  <c r="AB63" i="2"/>
  <c r="AB64" i="2"/>
  <c r="AB65" i="2"/>
  <c r="AB66" i="2"/>
  <c r="AB67" i="2"/>
  <c r="AB68" i="2"/>
  <c r="AB69" i="2"/>
  <c r="AB71" i="2"/>
  <c r="AB72" i="2"/>
  <c r="AB73" i="2"/>
  <c r="AB74" i="2"/>
  <c r="AB75" i="2"/>
  <c r="AB76" i="2"/>
  <c r="AB77" i="2"/>
  <c r="AB78" i="2"/>
  <c r="AB79" i="2"/>
  <c r="AB80" i="2"/>
  <c r="AB81" i="2"/>
  <c r="AB83" i="2"/>
  <c r="AB84" i="2"/>
  <c r="AB85" i="2"/>
  <c r="AB86" i="2"/>
  <c r="AB87" i="2"/>
  <c r="AB88" i="2"/>
  <c r="AB89" i="2"/>
  <c r="AB91" i="2"/>
  <c r="AB92" i="2"/>
  <c r="AB93" i="2"/>
  <c r="AB94" i="2"/>
  <c r="AB95" i="2"/>
  <c r="AB96" i="2"/>
  <c r="AB97" i="2"/>
  <c r="AB98" i="2"/>
  <c r="AB99" i="2"/>
  <c r="AB100" i="2"/>
  <c r="AB101" i="2"/>
  <c r="AB102" i="2"/>
  <c r="AB103" i="2"/>
  <c r="AB104" i="2"/>
  <c r="AB105" i="2"/>
  <c r="AB106" i="2"/>
  <c r="AB107" i="2"/>
  <c r="AB108" i="2"/>
  <c r="AB109" i="2"/>
  <c r="AB110" i="2"/>
  <c r="AB111" i="2"/>
  <c r="AB112" i="2"/>
  <c r="AR8" i="2"/>
  <c r="AR3" i="2"/>
  <c r="AR4" i="2"/>
  <c r="AR5" i="2"/>
  <c r="AR6" i="2"/>
  <c r="AR7" i="2"/>
  <c r="AR9" i="2"/>
  <c r="AR10" i="2"/>
  <c r="AR11" i="2"/>
  <c r="AR12" i="2"/>
  <c r="AR13" i="2"/>
  <c r="AR14" i="2"/>
  <c r="AR15" i="2"/>
  <c r="AR16" i="2"/>
  <c r="AR17" i="2"/>
  <c r="AR18" i="2"/>
  <c r="AR19" i="2"/>
  <c r="AR20" i="2"/>
  <c r="AR21" i="2"/>
  <c r="AR22" i="2"/>
  <c r="AR23" i="2"/>
  <c r="AR24" i="2"/>
  <c r="AR25" i="2"/>
  <c r="AR26" i="2"/>
  <c r="AR27" i="2"/>
  <c r="AR28" i="2"/>
  <c r="AR29" i="2"/>
  <c r="AR30" i="2"/>
  <c r="AR31" i="2"/>
  <c r="AR32"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71" i="2"/>
  <c r="AR72" i="2"/>
  <c r="AR73" i="2"/>
  <c r="AR74" i="2"/>
  <c r="AR75" i="2"/>
  <c r="AR76" i="2"/>
  <c r="AR77" i="2"/>
  <c r="AR78" i="2"/>
  <c r="AR79" i="2"/>
  <c r="AR80" i="2"/>
  <c r="AR81" i="2"/>
  <c r="AR82" i="2"/>
  <c r="AR83" i="2"/>
  <c r="AR84" i="2"/>
  <c r="AR85" i="2"/>
  <c r="AR86" i="2"/>
  <c r="AR87" i="2"/>
  <c r="AR88" i="2"/>
  <c r="AR89" i="2"/>
  <c r="AR90" i="2"/>
  <c r="AR91" i="2"/>
  <c r="AR92" i="2"/>
  <c r="AR93" i="2"/>
  <c r="AR94" i="2"/>
  <c r="AR95" i="2"/>
  <c r="AR96" i="2"/>
  <c r="AR97" i="2"/>
  <c r="AR98" i="2"/>
  <c r="AR99" i="2"/>
  <c r="AR100" i="2"/>
  <c r="AR101" i="2"/>
  <c r="AR102" i="2"/>
  <c r="AR103" i="2"/>
  <c r="AR104" i="2"/>
  <c r="AR105" i="2"/>
  <c r="AR106" i="2"/>
  <c r="AR107" i="2"/>
  <c r="AR108" i="2"/>
  <c r="AR109" i="2"/>
  <c r="AR110" i="2"/>
  <c r="AR111" i="2"/>
  <c r="AR112" i="2"/>
  <c r="BH8" i="2"/>
  <c r="BH3" i="2"/>
  <c r="BH4" i="2"/>
  <c r="BH5" i="2"/>
  <c r="BH6" i="2"/>
  <c r="BH7" i="2"/>
  <c r="BH9" i="2"/>
  <c r="BH10" i="2"/>
  <c r="BH11" i="2"/>
  <c r="BH12" i="2"/>
  <c r="BH13" i="2"/>
  <c r="BH14" i="2"/>
  <c r="BH15" i="2"/>
  <c r="BH16" i="2"/>
  <c r="BH17" i="2"/>
  <c r="BH18" i="2"/>
  <c r="BH19" i="2"/>
  <c r="BH20" i="2"/>
  <c r="BH21" i="2"/>
  <c r="BH24" i="2"/>
  <c r="BH25" i="2"/>
  <c r="BH26" i="2"/>
  <c r="BH27" i="2"/>
  <c r="BH29" i="2"/>
  <c r="BH30" i="2"/>
  <c r="BH31" i="2"/>
  <c r="BH32" i="2"/>
  <c r="BH33" i="2"/>
  <c r="BH34" i="2"/>
  <c r="BH35" i="2"/>
  <c r="BH36" i="2"/>
  <c r="BH37" i="2"/>
  <c r="BH38" i="2"/>
  <c r="BH39" i="2"/>
  <c r="BH40" i="2"/>
  <c r="BH41" i="2"/>
  <c r="BH42" i="2"/>
  <c r="BH43" i="2"/>
  <c r="BH44" i="2"/>
  <c r="BH45" i="2"/>
  <c r="BH47" i="2"/>
  <c r="BH48" i="2"/>
  <c r="BH49" i="2"/>
  <c r="BH50" i="2"/>
  <c r="BH51" i="2"/>
  <c r="BH52" i="2"/>
  <c r="BH53" i="2"/>
  <c r="BH54" i="2"/>
  <c r="BH55" i="2"/>
  <c r="BH56" i="2"/>
  <c r="BH57" i="2"/>
  <c r="BH58" i="2"/>
  <c r="BH59" i="2"/>
  <c r="BH60" i="2"/>
  <c r="BH61" i="2"/>
  <c r="BH62" i="2"/>
  <c r="BH63" i="2"/>
  <c r="BH64" i="2"/>
  <c r="BH66" i="2"/>
  <c r="BH67" i="2"/>
  <c r="BH68" i="2"/>
  <c r="BH69" i="2"/>
  <c r="BH71" i="2"/>
  <c r="BH72" i="2"/>
  <c r="BH73" i="2"/>
  <c r="BH74" i="2"/>
  <c r="BH75" i="2"/>
  <c r="BH76" i="2"/>
  <c r="BH77" i="2"/>
  <c r="BH78" i="2"/>
  <c r="BH79" i="2"/>
  <c r="BH80" i="2"/>
  <c r="BH81" i="2"/>
  <c r="BH82" i="2"/>
  <c r="BH83" i="2"/>
  <c r="BH84" i="2"/>
  <c r="BH85" i="2"/>
  <c r="BH86" i="2"/>
  <c r="BH87" i="2"/>
  <c r="BH88" i="2"/>
  <c r="BH89" i="2"/>
  <c r="BH91" i="2"/>
  <c r="BH92" i="2"/>
  <c r="BH93" i="2"/>
  <c r="BH94" i="2"/>
  <c r="BH95" i="2"/>
  <c r="BH96" i="2"/>
  <c r="BH97" i="2"/>
  <c r="BH98" i="2"/>
  <c r="BH99" i="2"/>
  <c r="BH100" i="2"/>
  <c r="BH101" i="2"/>
  <c r="BH102" i="2"/>
  <c r="BH103" i="2"/>
  <c r="BH104" i="2"/>
  <c r="BH105" i="2"/>
  <c r="BH106" i="2"/>
  <c r="BH107" i="2"/>
  <c r="BH108" i="2"/>
  <c r="BH109" i="2"/>
  <c r="BH110" i="2"/>
  <c r="BH111" i="2"/>
  <c r="BH112" i="2"/>
  <c r="AC8" i="2"/>
  <c r="AC3" i="2"/>
  <c r="AC4" i="2"/>
  <c r="AC5" i="2"/>
  <c r="AC6" i="2"/>
  <c r="AC7" i="2"/>
  <c r="AC9" i="2"/>
  <c r="AC10" i="2"/>
  <c r="AC11" i="2"/>
  <c r="AC12" i="2"/>
  <c r="AC13" i="2"/>
  <c r="AC14" i="2"/>
  <c r="AC15" i="2"/>
  <c r="AC16" i="2"/>
  <c r="AC17" i="2"/>
  <c r="AC18" i="2"/>
  <c r="AC19" i="2"/>
  <c r="AC20" i="2"/>
  <c r="AC24" i="2"/>
  <c r="AC25" i="2"/>
  <c r="AC26" i="2"/>
  <c r="AC27" i="2"/>
  <c r="AC29" i="2"/>
  <c r="AC30" i="2"/>
  <c r="AC31" i="2"/>
  <c r="AC32" i="2"/>
  <c r="AC33" i="2"/>
  <c r="AC34" i="2"/>
  <c r="AC35" i="2"/>
  <c r="AC36"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S8" i="2"/>
  <c r="AS3" i="2"/>
  <c r="AS4" i="2"/>
  <c r="AS5" i="2"/>
  <c r="AS6" i="2"/>
  <c r="AS7" i="2"/>
  <c r="AS9" i="2"/>
  <c r="AS10" i="2"/>
  <c r="AS11" i="2"/>
  <c r="AS12" i="2"/>
  <c r="AS13" i="2"/>
  <c r="AS14" i="2"/>
  <c r="AS15" i="2"/>
  <c r="AS16" i="2"/>
  <c r="AS17" i="2"/>
  <c r="AS18" i="2"/>
  <c r="AS19" i="2"/>
  <c r="AS20" i="2"/>
  <c r="AS22" i="2"/>
  <c r="AS23" i="2"/>
  <c r="AS24" i="2"/>
  <c r="AS25" i="2"/>
  <c r="AS26" i="2"/>
  <c r="AS27" i="2"/>
  <c r="AS28" i="2"/>
  <c r="AS29" i="2"/>
  <c r="AS30" i="2"/>
  <c r="AS31" i="2"/>
  <c r="AS32" i="2"/>
  <c r="AS33" i="2"/>
  <c r="AS34" i="2"/>
  <c r="AS35" i="2"/>
  <c r="AS36" i="2"/>
  <c r="AS37" i="2"/>
  <c r="AS38" i="2"/>
  <c r="AS39" i="2"/>
  <c r="AS40" i="2"/>
  <c r="AS41" i="2"/>
  <c r="AS42" i="2"/>
  <c r="AS43" i="2"/>
  <c r="AS44" i="2"/>
  <c r="AS45"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S106" i="2"/>
  <c r="AS107" i="2"/>
  <c r="AS108" i="2"/>
  <c r="AS109" i="2"/>
  <c r="AS110" i="2"/>
  <c r="AS111" i="2"/>
  <c r="AS112" i="2"/>
  <c r="BI8" i="2"/>
  <c r="BI3" i="2"/>
  <c r="BI4" i="2"/>
  <c r="BI5" i="2"/>
  <c r="BI6" i="2"/>
  <c r="BI7" i="2"/>
  <c r="BI9" i="2"/>
  <c r="BI10" i="2"/>
  <c r="BI11" i="2"/>
  <c r="BI12" i="2"/>
  <c r="BI13" i="2"/>
  <c r="BI14" i="2"/>
  <c r="BI15" i="2"/>
  <c r="BI16" i="2"/>
  <c r="BI17" i="2"/>
  <c r="BI18" i="2"/>
  <c r="BI19" i="2"/>
  <c r="BI20" i="2"/>
  <c r="BI24" i="2"/>
  <c r="BI25" i="2"/>
  <c r="BI26" i="2"/>
  <c r="BI27" i="2"/>
  <c r="BI29" i="2"/>
  <c r="BI30" i="2"/>
  <c r="BI31" i="2"/>
  <c r="BI32" i="2"/>
  <c r="BI33" i="2"/>
  <c r="BI34" i="2"/>
  <c r="BI35" i="2"/>
  <c r="BI36" i="2"/>
  <c r="BI38" i="2"/>
  <c r="BI39" i="2"/>
  <c r="BI40" i="2"/>
  <c r="BI41" i="2"/>
  <c r="BI42" i="2"/>
  <c r="BI43" i="2"/>
  <c r="BI44" i="2"/>
  <c r="BI45" i="2"/>
  <c r="BI47" i="2"/>
  <c r="BI48" i="2"/>
  <c r="BI49" i="2"/>
  <c r="BI50" i="2"/>
  <c r="BI51" i="2"/>
  <c r="BI52" i="2"/>
  <c r="BI53" i="2"/>
  <c r="BI54" i="2"/>
  <c r="BI55" i="2"/>
  <c r="BI56" i="2"/>
  <c r="BI57" i="2"/>
  <c r="BI58" i="2"/>
  <c r="BI59" i="2"/>
  <c r="BI60" i="2"/>
  <c r="BI61" i="2"/>
  <c r="BI62" i="2"/>
  <c r="BI63" i="2"/>
  <c r="BI64" i="2"/>
  <c r="BI66" i="2"/>
  <c r="BI67" i="2"/>
  <c r="BI68" i="2"/>
  <c r="BI69" i="2"/>
  <c r="BI70" i="2"/>
  <c r="BI71" i="2"/>
  <c r="BI72" i="2"/>
  <c r="BI73" i="2"/>
  <c r="BI74" i="2"/>
  <c r="BI75" i="2"/>
  <c r="BI76" i="2"/>
  <c r="BI79" i="2"/>
  <c r="BI80" i="2"/>
  <c r="BI81" i="2"/>
  <c r="BI82" i="2"/>
  <c r="BI83" i="2"/>
  <c r="BI84" i="2"/>
  <c r="BI85" i="2"/>
  <c r="BI87" i="2"/>
  <c r="BI88" i="2"/>
  <c r="BI89" i="2"/>
  <c r="BI90" i="2"/>
  <c r="BI91" i="2"/>
  <c r="BI92" i="2"/>
  <c r="BI93" i="2"/>
  <c r="BI94" i="2"/>
  <c r="BI95" i="2"/>
  <c r="BI96" i="2"/>
  <c r="BI97" i="2"/>
  <c r="BI98" i="2"/>
  <c r="BI99" i="2"/>
  <c r="BI100" i="2"/>
  <c r="BI101" i="2"/>
  <c r="BI102" i="2"/>
  <c r="BI103" i="2"/>
  <c r="BI104" i="2"/>
  <c r="BI105" i="2"/>
  <c r="BI106" i="2"/>
  <c r="BI107" i="2"/>
  <c r="BI108" i="2"/>
  <c r="BI109" i="2"/>
  <c r="BI110" i="2"/>
  <c r="BI111" i="2"/>
  <c r="BI112" i="2"/>
  <c r="N8" i="2"/>
  <c r="N4" i="2"/>
  <c r="N5" i="2"/>
  <c r="N6" i="2"/>
  <c r="N7" i="2"/>
  <c r="N9" i="2"/>
  <c r="N10" i="2"/>
  <c r="N11" i="2"/>
  <c r="N12" i="2"/>
  <c r="N13" i="2"/>
  <c r="N14" i="2"/>
  <c r="N15" i="2"/>
  <c r="N16" i="2"/>
  <c r="N17" i="2"/>
  <c r="N18" i="2"/>
  <c r="N19" i="2"/>
  <c r="N20" i="2"/>
  <c r="N21" i="2"/>
  <c r="N24" i="2"/>
  <c r="N25" i="2"/>
  <c r="N26" i="2"/>
  <c r="N29" i="2"/>
  <c r="N30" i="2"/>
  <c r="N31" i="2"/>
  <c r="N32" i="2"/>
  <c r="N33" i="2"/>
  <c r="N34" i="2"/>
  <c r="N35" i="2"/>
  <c r="N36" i="2"/>
  <c r="N37" i="2"/>
  <c r="N38" i="2"/>
  <c r="N39" i="2"/>
  <c r="N40" i="2"/>
  <c r="N41" i="2"/>
  <c r="N42" i="2"/>
  <c r="N43" i="2"/>
  <c r="N45" i="2"/>
  <c r="N47" i="2"/>
  <c r="N48" i="2"/>
  <c r="N49" i="2"/>
  <c r="N50" i="2"/>
  <c r="N51" i="2"/>
  <c r="N52"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AD8" i="2"/>
  <c r="AD3" i="2"/>
  <c r="AD4" i="2"/>
  <c r="AD5" i="2"/>
  <c r="AD6" i="2"/>
  <c r="AD7" i="2"/>
  <c r="AD9" i="2"/>
  <c r="AD10" i="2"/>
  <c r="AD11" i="2"/>
  <c r="AD12" i="2"/>
  <c r="AD13" i="2"/>
  <c r="AD14" i="2"/>
  <c r="AD15" i="2"/>
  <c r="AD16" i="2"/>
  <c r="AD17" i="2"/>
  <c r="AD18" i="2"/>
  <c r="AD19" i="2"/>
  <c r="AD20" i="2"/>
  <c r="AD22" i="2"/>
  <c r="AD23" i="2"/>
  <c r="AD24" i="2"/>
  <c r="AD25" i="2"/>
  <c r="AD26" i="2"/>
  <c r="AD27" i="2"/>
  <c r="AD28" i="2"/>
  <c r="AD29" i="2"/>
  <c r="AD30" i="2"/>
  <c r="AD31" i="2"/>
  <c r="AD32" i="2"/>
  <c r="AD33" i="2"/>
  <c r="AD34" i="2"/>
  <c r="AD35" i="2"/>
  <c r="AD36" i="2"/>
  <c r="AD37" i="2"/>
  <c r="AD38" i="2"/>
  <c r="AD39" i="2"/>
  <c r="AD40" i="2"/>
  <c r="AD41" i="2"/>
  <c r="AD42" i="2"/>
  <c r="AD43" i="2"/>
  <c r="AD44" i="2"/>
  <c r="AD45" i="2"/>
  <c r="AD47" i="2"/>
  <c r="AD48" i="2"/>
  <c r="AD49" i="2"/>
  <c r="AD50" i="2"/>
  <c r="AD51" i="2"/>
  <c r="AD52"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T8" i="2"/>
  <c r="AT4" i="2"/>
  <c r="AT5" i="2"/>
  <c r="AT6" i="2"/>
  <c r="AT7" i="2"/>
  <c r="AT9" i="2"/>
  <c r="AT10" i="2"/>
  <c r="AT11" i="2"/>
  <c r="AT12" i="2"/>
  <c r="AT13" i="2"/>
  <c r="AT14" i="2"/>
  <c r="AT15" i="2"/>
  <c r="AT16" i="2"/>
  <c r="AT17" i="2"/>
  <c r="AT18" i="2"/>
  <c r="AT19" i="2"/>
  <c r="AT20" i="2"/>
  <c r="AT24" i="2"/>
  <c r="AT25" i="2"/>
  <c r="AT26" i="2"/>
  <c r="AT29" i="2"/>
  <c r="AT30" i="2"/>
  <c r="AT31" i="2"/>
  <c r="AT32" i="2"/>
  <c r="AT33" i="2"/>
  <c r="AT34" i="2"/>
  <c r="AT35" i="2"/>
  <c r="AT36" i="2"/>
  <c r="AT38" i="2"/>
  <c r="AT39" i="2"/>
  <c r="AT40" i="2"/>
  <c r="AT41" i="2"/>
  <c r="AT42" i="2"/>
  <c r="AT43" i="2"/>
  <c r="AT45" i="2"/>
  <c r="AT47" i="2"/>
  <c r="AT48" i="2"/>
  <c r="AT49" i="2"/>
  <c r="AT50" i="2"/>
  <c r="AT51" i="2"/>
  <c r="AT52" i="2"/>
  <c r="AT54" i="2"/>
  <c r="AT55" i="2"/>
  <c r="AT56" i="2"/>
  <c r="AT57" i="2"/>
  <c r="AT58" i="2"/>
  <c r="AT59" i="2"/>
  <c r="AT60" i="2"/>
  <c r="AT61" i="2"/>
  <c r="AT62" i="2"/>
  <c r="AT63" i="2"/>
  <c r="AT64" i="2"/>
  <c r="AT65" i="2"/>
  <c r="AT66" i="2"/>
  <c r="AT67" i="2"/>
  <c r="AT68" i="2"/>
  <c r="AT69" i="2"/>
  <c r="AT70" i="2"/>
  <c r="AT71" i="2"/>
  <c r="AT72" i="2"/>
  <c r="AT73" i="2"/>
  <c r="AT74" i="2"/>
  <c r="AT75" i="2"/>
  <c r="AT76" i="2"/>
  <c r="AT77" i="2"/>
  <c r="AT79" i="2"/>
  <c r="AT80" i="2"/>
  <c r="AT81" i="2"/>
  <c r="AT82" i="2"/>
  <c r="AT83" i="2"/>
  <c r="AT84" i="2"/>
  <c r="AT85" i="2"/>
  <c r="AT86" i="2"/>
  <c r="AT87" i="2"/>
  <c r="AT88" i="2"/>
  <c r="AT89" i="2"/>
  <c r="AT90" i="2"/>
  <c r="AT91" i="2"/>
  <c r="AT92" i="2"/>
  <c r="AT93" i="2"/>
  <c r="AT94" i="2"/>
  <c r="AT95" i="2"/>
  <c r="AT96" i="2"/>
  <c r="AT97" i="2"/>
  <c r="AT98" i="2"/>
  <c r="AT99" i="2"/>
  <c r="AT100" i="2"/>
  <c r="AT101" i="2"/>
  <c r="AT102" i="2"/>
  <c r="AT103" i="2"/>
  <c r="AT104" i="2"/>
  <c r="AT105" i="2"/>
  <c r="AT106" i="2"/>
  <c r="AT107" i="2"/>
  <c r="AT108" i="2"/>
  <c r="AT109" i="2"/>
  <c r="AT110" i="2"/>
  <c r="AT111" i="2"/>
  <c r="AT112" i="2"/>
  <c r="AA3" i="1"/>
  <c r="AA4" i="1"/>
  <c r="AA5" i="1"/>
  <c r="AA6" i="1"/>
  <c r="AA7" i="1"/>
  <c r="AA8" i="1"/>
  <c r="AA9" i="1"/>
  <c r="AA10" i="1"/>
  <c r="AA11" i="1"/>
  <c r="AA12" i="1"/>
  <c r="AA13" i="1"/>
  <c r="AA14" i="1"/>
  <c r="AA15" i="1"/>
  <c r="AA16" i="1"/>
  <c r="AA17" i="1"/>
  <c r="AA18" i="1"/>
  <c r="AA19" i="1"/>
  <c r="AA21" i="1"/>
  <c r="AA22" i="1"/>
  <c r="AA23" i="1"/>
  <c r="AA24" i="1"/>
  <c r="AA25" i="1"/>
  <c r="AA26" i="1"/>
  <c r="AA27" i="1"/>
  <c r="AA28" i="1"/>
  <c r="AA30" i="1"/>
  <c r="AA31" i="1"/>
  <c r="AA32" i="1"/>
  <c r="AA33" i="1"/>
  <c r="AA34" i="1"/>
  <c r="AA35" i="1"/>
  <c r="AA36" i="1"/>
  <c r="AA37" i="1"/>
  <c r="AA38" i="1"/>
  <c r="AA39" i="1"/>
  <c r="AA40" i="1"/>
  <c r="AA41" i="1"/>
  <c r="AA42" i="1"/>
  <c r="AA43" i="1"/>
  <c r="AA44" i="1"/>
  <c r="AA45" i="1"/>
  <c r="AA46" i="1"/>
  <c r="AA47" i="1"/>
  <c r="AA48"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3" i="1"/>
  <c r="AA84" i="1"/>
  <c r="AA85" i="1"/>
  <c r="AA86" i="1"/>
  <c r="AA87" i="1"/>
  <c r="AA88" i="1"/>
  <c r="AA89" i="1"/>
  <c r="AA90" i="1"/>
  <c r="AA91" i="1"/>
  <c r="AA92" i="1"/>
  <c r="AA93" i="1"/>
  <c r="AA94" i="1"/>
  <c r="AA95" i="1"/>
  <c r="AA96" i="1"/>
  <c r="AA97" i="1"/>
  <c r="AA98" i="1"/>
  <c r="AA99" i="1"/>
  <c r="AA100" i="1"/>
  <c r="AA101" i="1"/>
  <c r="AA102" i="1"/>
  <c r="AA103" i="1"/>
  <c r="AA104" i="1"/>
  <c r="AA105" i="1"/>
  <c r="AA107" i="1"/>
  <c r="AA108" i="1"/>
  <c r="AA109" i="1"/>
  <c r="AA110" i="1"/>
  <c r="AA111" i="1"/>
  <c r="AA112" i="1"/>
  <c r="AA113" i="1"/>
  <c r="AA114" i="1"/>
  <c r="AA115" i="1"/>
  <c r="AA116" i="1"/>
  <c r="AA117" i="1"/>
  <c r="AA118" i="1"/>
  <c r="AA119" i="1"/>
  <c r="AA120" i="1"/>
  <c r="AA121" i="1"/>
  <c r="AA122" i="1"/>
  <c r="AA124" i="1"/>
  <c r="AA125" i="1"/>
  <c r="AA126" i="1"/>
  <c r="AA127" i="1"/>
  <c r="AA128" i="1"/>
  <c r="AA129" i="1"/>
  <c r="AA130" i="1"/>
  <c r="AA131" i="1"/>
  <c r="AA133" i="1"/>
  <c r="AA134" i="1"/>
  <c r="AA135" i="1"/>
  <c r="AA136" i="1"/>
  <c r="AA137" i="1"/>
  <c r="AA138" i="1"/>
  <c r="AA139" i="1"/>
  <c r="AA140" i="1"/>
  <c r="AA141" i="1"/>
  <c r="AA142" i="1"/>
  <c r="AA143" i="1"/>
  <c r="AA145" i="1"/>
  <c r="AA146" i="1"/>
  <c r="AA147" i="1"/>
  <c r="AA148" i="1"/>
  <c r="AA149" i="1"/>
  <c r="AA150" i="1"/>
  <c r="AA151" i="1"/>
  <c r="AA152" i="1"/>
  <c r="AA153" i="1"/>
  <c r="AA154" i="1"/>
  <c r="AA155" i="1"/>
  <c r="AA156" i="1"/>
  <c r="AA157" i="1"/>
  <c r="AA158" i="1"/>
  <c r="AA160" i="1"/>
  <c r="AA161" i="1"/>
  <c r="AA162" i="1"/>
  <c r="AA163" i="1"/>
  <c r="AA164" i="1"/>
  <c r="AA165" i="1"/>
  <c r="AA166" i="1"/>
  <c r="AA167" i="1"/>
  <c r="AA168" i="1"/>
  <c r="AA169" i="1"/>
  <c r="AA170" i="1"/>
  <c r="AA171" i="1"/>
  <c r="AA172" i="1"/>
  <c r="AA173" i="1"/>
  <c r="AA174" i="1"/>
  <c r="AA175" i="1"/>
  <c r="AA176" i="1"/>
  <c r="AA178" i="1"/>
  <c r="AA179" i="1"/>
  <c r="AA180" i="1"/>
  <c r="AA181" i="1"/>
  <c r="AA182" i="1"/>
  <c r="AA183" i="1"/>
  <c r="AA184" i="1"/>
  <c r="AA185" i="1"/>
  <c r="AA186" i="1"/>
  <c r="AA187" i="1"/>
  <c r="AA188" i="1"/>
  <c r="AA189" i="1"/>
  <c r="AA190" i="1"/>
  <c r="AA191" i="1"/>
  <c r="AA193" i="1"/>
  <c r="AA194" i="1"/>
  <c r="AA195" i="1"/>
  <c r="AA196" i="1"/>
  <c r="AA197" i="1"/>
  <c r="AA198" i="1"/>
  <c r="AA199" i="1"/>
  <c r="AA200" i="1"/>
  <c r="AA201" i="1"/>
  <c r="AA202" i="1"/>
  <c r="AA203" i="1"/>
  <c r="AA204" i="1"/>
  <c r="AA205" i="1"/>
  <c r="AA206" i="1"/>
  <c r="AA208" i="1"/>
  <c r="AA209" i="1"/>
  <c r="AA210" i="1"/>
  <c r="AA211" i="1"/>
  <c r="AA212" i="1"/>
  <c r="AA213" i="1"/>
  <c r="AA214" i="1"/>
  <c r="AA216" i="1"/>
  <c r="AA217" i="1"/>
  <c r="AA218" i="1"/>
  <c r="AA219" i="1"/>
  <c r="AA220" i="1"/>
  <c r="AA221" i="1"/>
  <c r="AA222" i="1"/>
  <c r="AA223" i="1"/>
  <c r="AA224" i="1"/>
  <c r="AA225" i="1"/>
  <c r="AA226" i="1"/>
  <c r="AA228" i="1"/>
  <c r="AA229" i="1"/>
  <c r="AA230" i="1"/>
  <c r="AA231" i="1"/>
  <c r="AA232" i="1"/>
  <c r="AA233" i="1"/>
  <c r="AA234" i="1"/>
  <c r="AA235" i="1"/>
  <c r="AA236" i="1"/>
  <c r="AA237" i="1"/>
  <c r="AA238" i="1"/>
  <c r="AA240" i="1"/>
  <c r="AA241" i="1"/>
  <c r="AA242" i="1"/>
  <c r="AA243" i="1"/>
  <c r="AA244" i="1"/>
  <c r="AA245" i="1"/>
  <c r="AA246" i="1"/>
  <c r="AA247" i="1"/>
  <c r="AA248" i="1"/>
  <c r="AA250" i="1"/>
  <c r="AA251" i="1"/>
  <c r="AA252" i="1"/>
  <c r="AA253" i="1"/>
  <c r="AA255" i="1"/>
  <c r="AA256" i="1"/>
  <c r="AA257" i="1"/>
  <c r="AA258" i="1"/>
  <c r="AA259" i="1"/>
  <c r="AA260" i="1"/>
  <c r="AA261" i="1"/>
  <c r="AA262" i="1"/>
  <c r="AA263" i="1"/>
  <c r="AA264" i="1"/>
  <c r="AA265" i="1"/>
  <c r="AA266" i="1"/>
  <c r="AA267" i="1"/>
  <c r="AA268" i="1"/>
  <c r="AA269" i="1"/>
  <c r="AA270" i="1"/>
  <c r="AA272" i="1"/>
  <c r="AA273" i="1"/>
  <c r="AA274" i="1"/>
  <c r="AA275" i="1"/>
  <c r="AA276" i="1"/>
  <c r="AA277" i="1"/>
  <c r="AA278" i="1"/>
  <c r="AA279" i="1"/>
  <c r="AA280" i="1"/>
  <c r="AA281" i="1"/>
  <c r="AA282" i="1"/>
  <c r="AA283" i="1"/>
  <c r="AA284" i="1"/>
  <c r="AA285"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2" i="1"/>
  <c r="AA413" i="1"/>
  <c r="AA414" i="1"/>
  <c r="AA415" i="1"/>
  <c r="AA416" i="1"/>
  <c r="AA417" i="1"/>
  <c r="AA418" i="1"/>
  <c r="AA419" i="1"/>
  <c r="AA420" i="1"/>
  <c r="AA421"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9" i="1"/>
  <c r="AA550" i="1"/>
  <c r="AA551" i="1"/>
  <c r="AA552" i="1"/>
  <c r="AA553" i="1"/>
  <c r="AA554" i="1"/>
  <c r="AA555" i="1"/>
  <c r="AA556" i="1"/>
  <c r="AA557" i="1"/>
  <c r="AA558" i="1"/>
  <c r="AA559" i="1"/>
  <c r="AA560" i="1"/>
  <c r="AA561" i="1"/>
  <c r="AA562" i="1"/>
  <c r="AA563" i="1"/>
  <c r="AA564" i="1"/>
  <c r="AA565" i="1"/>
  <c r="AA567" i="1"/>
  <c r="AA568" i="1"/>
  <c r="AA569" i="1"/>
  <c r="AA570" i="1"/>
  <c r="AA571" i="1"/>
  <c r="AA572" i="1"/>
  <c r="AA573" i="1"/>
  <c r="AA574"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5" i="1"/>
  <c r="AA616" i="1"/>
  <c r="AA617" i="1"/>
  <c r="AA618" i="1"/>
  <c r="AA619" i="1"/>
  <c r="AA620" i="1"/>
  <c r="AA621" i="1"/>
  <c r="AA622" i="1"/>
  <c r="AA623" i="1"/>
  <c r="AA624" i="1"/>
  <c r="AA625" i="1"/>
  <c r="AA626" i="1"/>
  <c r="AA627" i="1"/>
  <c r="AA628" i="1"/>
  <c r="AA629" i="1"/>
  <c r="AA630" i="1"/>
  <c r="AA631" i="1"/>
  <c r="AA632" i="1"/>
  <c r="AA634" i="1"/>
  <c r="AA635" i="1"/>
  <c r="AA636" i="1"/>
  <c r="AA637" i="1"/>
  <c r="AA638" i="1"/>
  <c r="AA639" i="1"/>
  <c r="AA640" i="1"/>
  <c r="AA641"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6" i="1"/>
  <c r="AA677" i="1"/>
  <c r="AA678" i="1"/>
  <c r="AA679" i="1"/>
  <c r="AA680" i="1"/>
  <c r="AA681" i="1"/>
  <c r="AA682" i="1"/>
  <c r="AA683" i="1"/>
  <c r="AA684" i="1"/>
  <c r="AA685" i="1"/>
  <c r="AA687" i="1"/>
  <c r="AA688" i="1"/>
  <c r="AA689" i="1"/>
  <c r="AA690" i="1"/>
  <c r="AA691" i="1"/>
  <c r="AA692" i="1"/>
  <c r="AA693" i="1"/>
  <c r="AA694" i="1"/>
  <c r="AA695" i="1"/>
  <c r="AA696" i="1"/>
  <c r="AA697" i="1"/>
  <c r="AA699" i="1"/>
  <c r="AA700" i="1"/>
  <c r="AA701" i="1"/>
  <c r="AA702" i="1"/>
  <c r="AA703" i="1"/>
  <c r="AA704" i="1"/>
  <c r="AA705" i="1"/>
  <c r="AA706" i="1"/>
  <c r="AA707" i="1"/>
  <c r="AA708" i="1"/>
  <c r="AA709" i="1"/>
  <c r="AA710" i="1"/>
  <c r="AA711" i="1"/>
  <c r="AA713" i="1"/>
  <c r="AA714" i="1"/>
  <c r="AA715" i="1"/>
  <c r="AA716" i="1"/>
  <c r="AA717" i="1"/>
  <c r="AA718" i="1"/>
  <c r="AA719" i="1"/>
  <c r="AA720" i="1"/>
  <c r="AA721" i="1"/>
  <c r="AA722" i="1"/>
  <c r="AA723" i="1"/>
  <c r="AA724" i="1"/>
  <c r="AA725" i="1"/>
  <c r="AA726" i="1"/>
  <c r="AA728" i="1"/>
  <c r="AA729" i="1"/>
  <c r="AA730" i="1"/>
  <c r="AA731" i="1"/>
  <c r="AA732" i="1"/>
  <c r="AA733" i="1"/>
  <c r="AA734" i="1"/>
  <c r="AA735" i="1"/>
  <c r="AA736" i="1"/>
  <c r="AA737" i="1"/>
  <c r="AA738" i="1"/>
  <c r="AA740" i="1"/>
  <c r="AA741" i="1"/>
  <c r="AA742" i="1"/>
  <c r="AA743" i="1"/>
  <c r="AA744" i="1"/>
  <c r="AA745" i="1"/>
  <c r="AA746" i="1"/>
  <c r="AA747"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6" i="1"/>
  <c r="AA807" i="1"/>
  <c r="AA808" i="1"/>
  <c r="AA809" i="1"/>
  <c r="AA810" i="1"/>
  <c r="AA811" i="1"/>
  <c r="AA812" i="1"/>
  <c r="AA813" i="1"/>
  <c r="AA815" i="1"/>
  <c r="AA816" i="1"/>
  <c r="AA817" i="1"/>
  <c r="AA818" i="1"/>
  <c r="AA819" i="1"/>
  <c r="AA820" i="1"/>
  <c r="AA821" i="1"/>
  <c r="AA822" i="1"/>
  <c r="AA823" i="1"/>
  <c r="AA824" i="1"/>
  <c r="AA825" i="1"/>
  <c r="AA826" i="1"/>
  <c r="AA827" i="1"/>
  <c r="AA828" i="1"/>
  <c r="AA829" i="1"/>
  <c r="AA830" i="1"/>
  <c r="AA832" i="1"/>
  <c r="AA833" i="1"/>
  <c r="AA834" i="1"/>
  <c r="AA835" i="1"/>
  <c r="AA836" i="1"/>
  <c r="AA837" i="1"/>
  <c r="AA838" i="1"/>
  <c r="AA839" i="1"/>
  <c r="AA840" i="1"/>
  <c r="AA841" i="1"/>
  <c r="AA842" i="1"/>
  <c r="AA843" i="1"/>
  <c r="AA844" i="1"/>
  <c r="AA845" i="1"/>
  <c r="AA846" i="1"/>
  <c r="AA847" i="1"/>
  <c r="AA848" i="1"/>
  <c r="AA850" i="1"/>
  <c r="AA851" i="1"/>
  <c r="AA852" i="1"/>
  <c r="AA853" i="1"/>
  <c r="AA854"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8" i="1"/>
  <c r="AA949" i="1"/>
  <c r="AA950" i="1"/>
  <c r="AA951" i="1"/>
  <c r="AA952" i="1"/>
  <c r="AA953" i="1"/>
  <c r="AA954" i="1"/>
  <c r="AA955" i="1"/>
  <c r="AA956" i="1"/>
  <c r="AA957" i="1"/>
  <c r="AA958" i="1"/>
  <c r="AA959" i="1"/>
  <c r="AA960" i="1"/>
  <c r="AA961" i="1"/>
  <c r="AA963" i="1"/>
  <c r="AA964" i="1"/>
  <c r="AA965" i="1"/>
  <c r="AA966" i="1"/>
  <c r="AA967" i="1"/>
  <c r="AA968" i="1"/>
  <c r="AA969" i="1"/>
  <c r="AA970" i="1"/>
  <c r="AA971" i="1"/>
  <c r="AA972" i="1"/>
  <c r="AA973" i="1"/>
  <c r="AA974" i="1"/>
  <c r="AA975" i="1"/>
  <c r="AA976" i="1"/>
  <c r="AA978" i="1"/>
  <c r="AA979" i="1"/>
  <c r="AA980" i="1"/>
  <c r="AA981" i="1"/>
  <c r="AA982" i="1"/>
  <c r="AA983" i="1"/>
  <c r="AA984" i="1"/>
  <c r="AA985" i="1"/>
  <c r="AA986" i="1"/>
  <c r="AA987" i="1"/>
  <c r="AA988" i="1"/>
  <c r="AA989" i="1"/>
  <c r="AA990" i="1"/>
  <c r="AA991"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B4" i="2"/>
  <c r="C4" i="2"/>
  <c r="D4" i="2"/>
  <c r="B5" i="2"/>
  <c r="C5" i="2"/>
  <c r="D5" i="2"/>
  <c r="B6" i="2"/>
  <c r="C6" i="2"/>
  <c r="D6" i="2"/>
  <c r="B7" i="2"/>
  <c r="C7" i="2"/>
  <c r="D7" i="2"/>
  <c r="B8" i="2"/>
  <c r="C8" i="2"/>
  <c r="D8" i="2"/>
  <c r="B9" i="2"/>
  <c r="C9" i="2"/>
  <c r="D9" i="2"/>
  <c r="B10" i="2"/>
  <c r="C10" i="2"/>
  <c r="D10" i="2"/>
  <c r="B11" i="2"/>
  <c r="C11" i="2"/>
  <c r="D11" i="2"/>
  <c r="B12" i="2"/>
  <c r="C12" i="2"/>
  <c r="D12" i="2"/>
  <c r="B13" i="2"/>
  <c r="C13" i="2"/>
  <c r="D13" i="2"/>
  <c r="B14" i="2"/>
  <c r="C14" i="2"/>
  <c r="D14" i="2"/>
  <c r="B15" i="2"/>
  <c r="C15" i="2"/>
  <c r="D15" i="2"/>
  <c r="B16" i="2"/>
  <c r="C16" i="2"/>
  <c r="D16" i="2"/>
  <c r="B17" i="2"/>
  <c r="C17" i="2"/>
  <c r="D17" i="2"/>
  <c r="B18" i="2"/>
  <c r="C18" i="2"/>
  <c r="D18" i="2"/>
  <c r="B19" i="2"/>
  <c r="C19" i="2"/>
  <c r="D19" i="2"/>
  <c r="B20" i="2"/>
  <c r="C20" i="2"/>
  <c r="D20" i="2"/>
  <c r="B21" i="2"/>
  <c r="C21" i="2"/>
  <c r="D21" i="2"/>
  <c r="B22" i="2"/>
  <c r="C22" i="2"/>
  <c r="D22" i="2"/>
  <c r="B23" i="2"/>
  <c r="C23" i="2"/>
  <c r="D23" i="2"/>
  <c r="B24" i="2"/>
  <c r="C24" i="2"/>
  <c r="D24" i="2"/>
  <c r="B25" i="2"/>
  <c r="C25" i="2"/>
  <c r="D25" i="2"/>
  <c r="B26" i="2"/>
  <c r="C26" i="2"/>
  <c r="D26" i="2"/>
  <c r="B27" i="2"/>
  <c r="C27" i="2"/>
  <c r="D27" i="2"/>
  <c r="B28" i="2"/>
  <c r="C28" i="2"/>
  <c r="D28" i="2"/>
  <c r="B29" i="2"/>
  <c r="C29" i="2"/>
  <c r="D29" i="2"/>
  <c r="B30" i="2"/>
  <c r="C30" i="2"/>
  <c r="D30" i="2"/>
  <c r="B31" i="2"/>
  <c r="C31" i="2"/>
  <c r="D31" i="2"/>
  <c r="B32" i="2"/>
  <c r="C32" i="2"/>
  <c r="D32" i="2"/>
  <c r="B33" i="2"/>
  <c r="C33" i="2"/>
  <c r="D33" i="2"/>
  <c r="B34" i="2"/>
  <c r="C34" i="2"/>
  <c r="D34" i="2"/>
  <c r="B35" i="2"/>
  <c r="C35" i="2"/>
  <c r="D35" i="2"/>
  <c r="B36" i="2"/>
  <c r="C36" i="2"/>
  <c r="D36" i="2"/>
  <c r="B37" i="2"/>
  <c r="C37" i="2"/>
  <c r="D37" i="2"/>
  <c r="B38" i="2"/>
  <c r="C38" i="2"/>
  <c r="D38" i="2"/>
  <c r="B39" i="2"/>
  <c r="C39" i="2"/>
  <c r="D39" i="2"/>
  <c r="B40" i="2"/>
  <c r="C40" i="2"/>
  <c r="D40" i="2"/>
  <c r="B41" i="2"/>
  <c r="C41" i="2"/>
  <c r="D41" i="2"/>
  <c r="B42" i="2"/>
  <c r="C42" i="2"/>
  <c r="D42" i="2"/>
  <c r="B43" i="2"/>
  <c r="C43" i="2"/>
  <c r="D43" i="2"/>
  <c r="B44" i="2"/>
  <c r="C44" i="2"/>
  <c r="D44" i="2"/>
  <c r="B45" i="2"/>
  <c r="C45" i="2"/>
  <c r="D45" i="2"/>
  <c r="B46" i="2"/>
  <c r="C46" i="2"/>
  <c r="D46" i="2"/>
  <c r="B47" i="2"/>
  <c r="C47" i="2"/>
  <c r="D47" i="2"/>
  <c r="B48" i="2"/>
  <c r="C48" i="2"/>
  <c r="D48" i="2"/>
  <c r="B49" i="2"/>
  <c r="C49" i="2"/>
  <c r="D49" i="2"/>
  <c r="B50" i="2"/>
  <c r="C50" i="2"/>
  <c r="D50" i="2"/>
  <c r="B51" i="2"/>
  <c r="C51" i="2"/>
  <c r="D51" i="2"/>
  <c r="B52" i="2"/>
  <c r="C52" i="2"/>
  <c r="D52" i="2"/>
  <c r="B53" i="2"/>
  <c r="C53" i="2"/>
  <c r="D53" i="2"/>
  <c r="B54" i="2"/>
  <c r="C54" i="2"/>
  <c r="D54" i="2"/>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C3" i="2"/>
  <c r="B3"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J129" i="14" s="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BB15" i="2" l="1"/>
  <c r="BI23" i="2"/>
  <c r="AZ25" i="2"/>
  <c r="AV46" i="2"/>
  <c r="BF46" i="2"/>
  <c r="Z28" i="2"/>
  <c r="BF28" i="2"/>
  <c r="BH23" i="2"/>
  <c r="AJ65" i="2"/>
  <c r="AT53" i="2"/>
  <c r="AS21" i="2"/>
  <c r="AE46" i="2"/>
  <c r="AL86" i="2"/>
  <c r="BA28" i="2"/>
  <c r="AA28" i="2"/>
  <c r="Z32" i="2"/>
  <c r="AU22" i="2"/>
  <c r="AU70" i="2"/>
  <c r="AZ22" i="2"/>
  <c r="AS46" i="2"/>
  <c r="BI46" i="2"/>
  <c r="AA22" i="2"/>
  <c r="BD61" i="2"/>
  <c r="X61" i="2"/>
  <c r="AW63" i="2"/>
  <c r="Y72" i="2"/>
  <c r="P73" i="2"/>
  <c r="BB78" i="2"/>
  <c r="Z78" i="2"/>
  <c r="U82" i="2"/>
  <c r="AV82" i="2"/>
  <c r="BE83" i="2"/>
  <c r="AV85" i="2"/>
  <c r="U85" i="2"/>
  <c r="AY86" i="2"/>
  <c r="V90" i="2"/>
  <c r="BC91" i="2"/>
  <c r="U91" i="2"/>
  <c r="BB91" i="2"/>
  <c r="AT23" i="2"/>
  <c r="X70" i="2"/>
  <c r="AZ70" i="2"/>
  <c r="R70" i="2"/>
  <c r="AZ72" i="2"/>
  <c r="W78" i="2"/>
  <c r="AW82" i="2"/>
  <c r="U23" i="2"/>
  <c r="D12" i="10" s="1"/>
  <c r="AC22" i="2"/>
  <c r="AT3" i="2"/>
  <c r="AY46" i="2"/>
  <c r="BD46" i="2"/>
  <c r="Y46" i="2"/>
  <c r="AZ61" i="2"/>
  <c r="BB61" i="2"/>
  <c r="AY61" i="2"/>
  <c r="R61" i="2"/>
  <c r="BC53" i="2"/>
  <c r="AY53" i="2"/>
  <c r="T3" i="2"/>
  <c r="AV37" i="2"/>
  <c r="N27" i="2"/>
  <c r="BE27" i="2"/>
  <c r="BC25" i="2"/>
  <c r="AB22" i="2"/>
  <c r="U22" i="2"/>
  <c r="AV11" i="2"/>
  <c r="R3" i="2"/>
  <c r="AC37" i="2"/>
  <c r="Q27" i="2"/>
  <c r="BE25" i="2"/>
  <c r="W21" i="2"/>
  <c r="N3" i="2"/>
  <c r="P72" i="2"/>
  <c r="AY73" i="2"/>
  <c r="W77" i="2"/>
  <c r="BC78" i="2"/>
  <c r="Q78" i="2"/>
  <c r="AY82" i="2"/>
  <c r="BD23" i="2"/>
  <c r="Y61" i="2"/>
  <c r="AC23" i="2"/>
  <c r="AV28" i="2"/>
  <c r="N44" i="2"/>
  <c r="N46" i="2"/>
  <c r="AT44" i="2"/>
  <c r="S22" i="2"/>
  <c r="AV60" i="2"/>
  <c r="T27" i="2"/>
  <c r="AY25" i="2"/>
  <c r="AZ53" i="2"/>
  <c r="BE46" i="2"/>
  <c r="BI65" i="2"/>
  <c r="S82" i="2"/>
  <c r="V82" i="2"/>
  <c r="P83" i="2"/>
  <c r="Q83" i="2"/>
  <c r="V85" i="2"/>
  <c r="AZ86" i="2"/>
  <c r="AW86" i="2"/>
  <c r="S86" i="2"/>
  <c r="AM90" i="2"/>
  <c r="P91" i="2"/>
  <c r="O91" i="2"/>
  <c r="AU91" i="2"/>
  <c r="O61" i="2"/>
  <c r="AV44" i="2"/>
  <c r="BB37" i="2"/>
  <c r="U32" i="2"/>
  <c r="W28" i="2"/>
  <c r="BC28" i="2"/>
  <c r="AK22" i="2"/>
  <c r="E12" i="10" s="1"/>
  <c r="AE22" i="2"/>
  <c r="V27" i="2"/>
  <c r="Q3" i="2"/>
  <c r="L1127" i="14"/>
  <c r="T32" i="2"/>
  <c r="AY27" i="2"/>
  <c r="AJ23" i="2"/>
  <c r="R44" i="2"/>
  <c r="P37" i="2"/>
  <c r="P60" i="2"/>
  <c r="AW60" i="2"/>
  <c r="AE61" i="2"/>
  <c r="P61" i="2"/>
  <c r="AV63" i="2"/>
  <c r="V77" i="2"/>
  <c r="BI77" i="2"/>
  <c r="Q82" i="2"/>
  <c r="P82" i="2"/>
  <c r="V83" i="2"/>
  <c r="AZ85" i="2"/>
  <c r="O86" i="2"/>
  <c r="BI86" i="2"/>
  <c r="AB90" i="2"/>
  <c r="T91" i="2"/>
  <c r="BA91" i="2"/>
  <c r="U28" i="2"/>
  <c r="AX61" i="2"/>
  <c r="AV53" i="2"/>
  <c r="Q73" i="2"/>
  <c r="AU83" i="2"/>
  <c r="AV61" i="2"/>
  <c r="AL90" i="2"/>
  <c r="E13" i="10" s="1"/>
  <c r="AW3" i="2"/>
  <c r="AV91" i="2"/>
  <c r="AU63" i="2"/>
  <c r="Q22" i="2"/>
  <c r="AU32" i="2"/>
  <c r="O27" i="2"/>
  <c r="L906" i="14"/>
  <c r="V46" i="2"/>
  <c r="AW46" i="2"/>
  <c r="AA27" i="2"/>
  <c r="AZ27" i="2"/>
  <c r="AU23" i="2"/>
  <c r="AY22" i="2"/>
  <c r="AT22" i="2"/>
  <c r="R21" i="2"/>
  <c r="BC11" i="2"/>
  <c r="W46" i="2"/>
  <c r="BH46" i="2"/>
  <c r="V37" i="2"/>
  <c r="AB28" i="2"/>
  <c r="Y25" i="2"/>
  <c r="X23" i="2"/>
  <c r="BF23" i="2"/>
  <c r="Z65" i="2"/>
  <c r="AW65" i="2"/>
  <c r="V65" i="2"/>
  <c r="BC70" i="2"/>
  <c r="BH70" i="2"/>
  <c r="AX72" i="2"/>
  <c r="T72" i="2"/>
  <c r="BG73" i="2"/>
  <c r="AZ77" i="2"/>
  <c r="V78" i="2"/>
  <c r="AU78" i="2"/>
  <c r="AT78" i="2"/>
  <c r="BI78" i="2"/>
  <c r="O78" i="2"/>
  <c r="BD78" i="2"/>
  <c r="AB82" i="2"/>
  <c r="AE82" i="2"/>
  <c r="BC83" i="2"/>
  <c r="R85" i="2"/>
  <c r="BD85" i="2"/>
  <c r="BH90" i="2"/>
  <c r="AW90" i="2"/>
  <c r="AV90" i="2"/>
  <c r="BF91" i="2"/>
  <c r="Q91" i="2"/>
  <c r="AB23" i="2"/>
  <c r="BI28" i="2"/>
  <c r="W86" i="2"/>
  <c r="U61" i="2"/>
  <c r="J1044" i="14"/>
  <c r="Q32" i="2"/>
  <c r="L1086" i="14"/>
  <c r="J1155" i="14"/>
  <c r="AW28" i="2"/>
  <c r="AV3" i="2"/>
  <c r="AW22" i="2"/>
  <c r="AV22" i="2"/>
  <c r="P11" i="2"/>
  <c r="AE63" i="2"/>
  <c r="J966" i="14"/>
  <c r="V25" i="2"/>
  <c r="S11" i="2"/>
  <c r="BI21" i="2"/>
  <c r="AE23" i="2"/>
  <c r="BB22" i="2"/>
  <c r="AM65" i="2"/>
  <c r="E14" i="10" s="1"/>
  <c r="O28" i="2"/>
  <c r="AD46" i="2"/>
  <c r="AH46" i="2"/>
  <c r="AW32" i="2"/>
  <c r="AW27" i="2"/>
  <c r="AI21" i="2"/>
  <c r="S27" i="2"/>
  <c r="AB70" i="2"/>
  <c r="AZ90" i="2"/>
  <c r="Q77" i="2"/>
  <c r="J1037" i="14"/>
  <c r="J983" i="14"/>
  <c r="J919" i="14"/>
  <c r="AU61" i="2"/>
  <c r="L1088" i="14"/>
  <c r="J1046" i="14"/>
  <c r="L1008" i="14"/>
  <c r="BG82" i="2"/>
  <c r="AZ21" i="2"/>
  <c r="P85" i="2"/>
  <c r="L1129" i="14"/>
  <c r="J1039" i="14"/>
  <c r="J998" i="14"/>
  <c r="L970" i="14"/>
  <c r="J968" i="14"/>
  <c r="L908" i="14"/>
  <c r="BD21" i="2"/>
  <c r="X65" i="2"/>
  <c r="D15" i="10" s="1"/>
  <c r="AZ3" i="2"/>
  <c r="Q90" i="2"/>
  <c r="AU82" i="2"/>
  <c r="L1090" i="14"/>
  <c r="L990" i="14"/>
  <c r="J921" i="14"/>
  <c r="AT37" i="2"/>
  <c r="AI82" i="2"/>
  <c r="O11" i="2"/>
  <c r="AW37" i="2"/>
  <c r="O32" i="2"/>
  <c r="AF53" i="2"/>
  <c r="AW53" i="2"/>
  <c r="O53" i="2"/>
  <c r="J1150" i="14"/>
  <c r="J1041" i="14"/>
  <c r="J970" i="14"/>
  <c r="J934" i="14"/>
  <c r="J887" i="14"/>
  <c r="AU28" i="2"/>
  <c r="S3" i="2"/>
  <c r="AX46" i="2"/>
  <c r="P27" i="2"/>
  <c r="P3" i="2"/>
  <c r="S61" i="2"/>
  <c r="AW61" i="2"/>
  <c r="AG53" i="2"/>
  <c r="L1092" i="14"/>
  <c r="J1034" i="14"/>
  <c r="J972" i="14"/>
  <c r="X78" i="2"/>
  <c r="S46" i="2"/>
  <c r="P28" i="2"/>
  <c r="R23" i="2"/>
  <c r="AW23" i="2"/>
  <c r="J1043" i="14"/>
  <c r="Q86" i="2"/>
  <c r="J1036" i="14"/>
  <c r="AZ82" i="2"/>
  <c r="AI46" i="2"/>
  <c r="AW85" i="2"/>
  <c r="P23" i="2"/>
  <c r="AF46" i="2"/>
  <c r="P65" i="2"/>
  <c r="P70" i="2"/>
  <c r="E2" i="14"/>
  <c r="L1087" i="14"/>
  <c r="J1045" i="14"/>
  <c r="L1002" i="14"/>
  <c r="BH65" i="2"/>
  <c r="L1123" i="14"/>
  <c r="J1038" i="14"/>
  <c r="J902" i="14"/>
  <c r="Z46" i="2"/>
  <c r="BA27" i="2"/>
  <c r="S73" i="2"/>
  <c r="L1089" i="14"/>
  <c r="L976" i="14"/>
  <c r="L938" i="14"/>
  <c r="AB27" i="2"/>
  <c r="T46" i="2"/>
  <c r="BA25" i="2"/>
  <c r="AW25" i="2"/>
  <c r="AX23" i="2"/>
  <c r="BE23" i="2"/>
  <c r="Q46" i="2"/>
  <c r="BB46" i="2"/>
  <c r="BC46" i="2"/>
  <c r="X46" i="2"/>
  <c r="Y37" i="2"/>
  <c r="BF32" i="2"/>
  <c r="AZ28" i="2"/>
  <c r="AV27" i="2"/>
  <c r="BB25" i="2"/>
  <c r="AU25" i="2"/>
  <c r="Z23" i="2"/>
  <c r="AK23" i="2"/>
  <c r="Q23" i="2"/>
  <c r="V23" i="2"/>
  <c r="N22" i="2"/>
  <c r="P22" i="2"/>
  <c r="BF11" i="2"/>
  <c r="BB65" i="2"/>
  <c r="AV65" i="2"/>
  <c r="AU65" i="2"/>
  <c r="T65" i="2"/>
  <c r="O65" i="2"/>
  <c r="AV70" i="2"/>
  <c r="O70" i="2"/>
  <c r="V70" i="2"/>
  <c r="T70" i="2"/>
  <c r="O73" i="2"/>
  <c r="P78" i="2"/>
  <c r="O90" i="2"/>
  <c r="J1040" i="14"/>
  <c r="L1004" i="14"/>
  <c r="J989" i="14"/>
  <c r="J969" i="14"/>
  <c r="J951" i="14"/>
  <c r="AZ78" i="2"/>
  <c r="Q11" i="2"/>
  <c r="BA46" i="2"/>
  <c r="Q28" i="2"/>
  <c r="U25" i="2"/>
  <c r="AZ23" i="2"/>
  <c r="AJ21" i="2"/>
  <c r="P44" i="2"/>
  <c r="AG23" i="2"/>
  <c r="AH21" i="2"/>
  <c r="E9" i="10" s="1"/>
  <c r="AJ53" i="2"/>
  <c r="S53" i="2"/>
  <c r="AE53" i="2"/>
  <c r="AU53" i="2"/>
  <c r="Q53" i="2"/>
  <c r="L1125" i="14"/>
  <c r="L1091" i="14"/>
  <c r="J971" i="14"/>
  <c r="AT28" i="2"/>
  <c r="AA83" i="2"/>
  <c r="R46" i="2"/>
  <c r="D9" i="10" s="1"/>
  <c r="AX44" i="2"/>
  <c r="AV23" i="2"/>
  <c r="AZ46" i="2"/>
  <c r="O46" i="2"/>
  <c r="S21" i="2"/>
  <c r="J1167" i="14"/>
  <c r="J1042" i="14"/>
  <c r="L940" i="14"/>
  <c r="AV86" i="2"/>
  <c r="Q25" i="2"/>
  <c r="Q65" i="2"/>
  <c r="L1093" i="14"/>
  <c r="J973" i="14"/>
  <c r="J953" i="14"/>
  <c r="BE32" i="2"/>
  <c r="AO46" i="2"/>
  <c r="BB27" i="2"/>
  <c r="N23" i="2"/>
  <c r="BI37" i="2"/>
  <c r="BD70" i="2"/>
  <c r="W11" i="2"/>
  <c r="AL23" i="2"/>
  <c r="T25" i="2"/>
  <c r="AY23" i="2"/>
  <c r="P46" i="2"/>
  <c r="P53" i="2"/>
  <c r="P25" i="2"/>
  <c r="AU46" i="2"/>
  <c r="AU27" i="2"/>
  <c r="O23" i="2"/>
  <c r="P63" i="2"/>
  <c r="T23" i="2"/>
  <c r="AU3" i="2"/>
  <c r="AO22" i="2"/>
  <c r="BB70" i="2"/>
  <c r="AY3" i="2"/>
  <c r="BD65" i="2"/>
  <c r="R25" i="2"/>
  <c r="AU11" i="2"/>
  <c r="O22" i="2"/>
  <c r="J1156" i="14"/>
  <c r="J1073" i="14"/>
  <c r="J1075" i="14"/>
  <c r="J1077" i="14"/>
  <c r="J1074" i="14"/>
  <c r="J1076" i="14"/>
  <c r="J1078" i="14"/>
  <c r="J1157" i="14"/>
  <c r="O25" i="2"/>
  <c r="BC22" i="2"/>
  <c r="J846" i="14"/>
  <c r="J848" i="14"/>
  <c r="J850" i="14"/>
  <c r="J852" i="14"/>
  <c r="J854" i="14"/>
  <c r="J847" i="14"/>
  <c r="J849" i="14"/>
  <c r="J851" i="14"/>
  <c r="F75" i="2"/>
  <c r="L919" i="14"/>
  <c r="L921" i="14"/>
  <c r="L923" i="14"/>
  <c r="L925" i="14"/>
  <c r="J1160" i="14"/>
  <c r="J1162" i="14"/>
  <c r="J1164" i="14"/>
  <c r="J1000" i="14"/>
  <c r="J985" i="14"/>
  <c r="L972" i="14"/>
  <c r="J936" i="14"/>
  <c r="J904" i="14"/>
  <c r="J889" i="14"/>
  <c r="L878" i="14"/>
  <c r="L862" i="14"/>
  <c r="J853" i="14"/>
  <c r="J866" i="14"/>
  <c r="J868" i="14"/>
  <c r="J870" i="14"/>
  <c r="J872" i="14"/>
  <c r="J874" i="14"/>
  <c r="J876" i="14"/>
  <c r="J878" i="14"/>
  <c r="J880" i="14"/>
  <c r="J1002" i="14"/>
  <c r="J987" i="14"/>
  <c r="L974" i="14"/>
  <c r="J955" i="14"/>
  <c r="L942" i="14"/>
  <c r="J938" i="14"/>
  <c r="J923" i="14"/>
  <c r="L910" i="14"/>
  <c r="J906" i="14"/>
  <c r="J891" i="14"/>
  <c r="J844" i="14"/>
  <c r="J843" i="14"/>
  <c r="J845" i="14"/>
  <c r="L1156" i="14"/>
  <c r="F87" i="2"/>
  <c r="L1157" i="14"/>
  <c r="J1004" i="14"/>
  <c r="J957" i="14"/>
  <c r="L944" i="14"/>
  <c r="J940" i="14"/>
  <c r="J925" i="14"/>
  <c r="L912" i="14"/>
  <c r="J908" i="14"/>
  <c r="J893" i="14"/>
  <c r="L880" i="14"/>
  <c r="J871" i="14"/>
  <c r="L864" i="14"/>
  <c r="J855" i="14"/>
  <c r="L844" i="14"/>
  <c r="F71" i="2"/>
  <c r="L843" i="14"/>
  <c r="L845" i="14"/>
  <c r="L846" i="14"/>
  <c r="L848" i="14"/>
  <c r="L850" i="14"/>
  <c r="L852" i="14"/>
  <c r="L847" i="14"/>
  <c r="L849" i="14"/>
  <c r="L851" i="14"/>
  <c r="L853" i="14"/>
  <c r="L855" i="14"/>
  <c r="F72" i="2"/>
  <c r="L997" i="14"/>
  <c r="L999" i="14"/>
  <c r="L1001" i="14"/>
  <c r="L1003" i="14"/>
  <c r="L1005" i="14"/>
  <c r="L1007" i="14"/>
  <c r="L1009" i="14"/>
  <c r="L1011" i="14"/>
  <c r="F82" i="2"/>
  <c r="L1160" i="14"/>
  <c r="L1162" i="14"/>
  <c r="L1164" i="14"/>
  <c r="F91" i="2"/>
  <c r="L1159" i="14"/>
  <c r="L1161" i="14"/>
  <c r="L1163" i="14"/>
  <c r="L1165" i="14"/>
  <c r="L1010" i="14"/>
  <c r="J1006" i="14"/>
  <c r="J991" i="14"/>
  <c r="L978" i="14"/>
  <c r="J974" i="14"/>
  <c r="J959" i="14"/>
  <c r="J942" i="14"/>
  <c r="J927" i="14"/>
  <c r="L914" i="14"/>
  <c r="J910" i="14"/>
  <c r="J895" i="14"/>
  <c r="L865" i="14"/>
  <c r="L867" i="14"/>
  <c r="L869" i="14"/>
  <c r="L871" i="14"/>
  <c r="L873" i="14"/>
  <c r="L875" i="14"/>
  <c r="L877" i="14"/>
  <c r="L879" i="14"/>
  <c r="L881" i="14"/>
  <c r="L883" i="14"/>
  <c r="L885" i="14"/>
  <c r="L887" i="14"/>
  <c r="L889" i="14"/>
  <c r="L891" i="14"/>
  <c r="L893" i="14"/>
  <c r="L895" i="14"/>
  <c r="L897" i="14"/>
  <c r="L899" i="14"/>
  <c r="L901" i="14"/>
  <c r="L903" i="14"/>
  <c r="L905" i="14"/>
  <c r="L907" i="14"/>
  <c r="L909" i="14"/>
  <c r="L911" i="14"/>
  <c r="L913" i="14"/>
  <c r="L915" i="14"/>
  <c r="L917" i="14"/>
  <c r="F74" i="2"/>
  <c r="F77" i="2"/>
  <c r="L941" i="14"/>
  <c r="L943" i="14"/>
  <c r="L945" i="14"/>
  <c r="L947" i="14"/>
  <c r="L949" i="14"/>
  <c r="L1154" i="14"/>
  <c r="L1152" i="14"/>
  <c r="L1150" i="14"/>
  <c r="L1148" i="14"/>
  <c r="L1146" i="14"/>
  <c r="L1144" i="14"/>
  <c r="L1142" i="14"/>
  <c r="L1140" i="14"/>
  <c r="L1138" i="14"/>
  <c r="L1136" i="14"/>
  <c r="L1134" i="14"/>
  <c r="L1132" i="14"/>
  <c r="L1130" i="14"/>
  <c r="L1128" i="14"/>
  <c r="L1126" i="14"/>
  <c r="L1124" i="14"/>
  <c r="L1120" i="14"/>
  <c r="L1118" i="14"/>
  <c r="L1116" i="14"/>
  <c r="L1114" i="14"/>
  <c r="L1112" i="14"/>
  <c r="L1110" i="14"/>
  <c r="L1108" i="14"/>
  <c r="L1106" i="14"/>
  <c r="L1104" i="14"/>
  <c r="L1102" i="14"/>
  <c r="L1100" i="14"/>
  <c r="L1098" i="14"/>
  <c r="L1096" i="14"/>
  <c r="L1094" i="14"/>
  <c r="L1084" i="14"/>
  <c r="L1082" i="14"/>
  <c r="L1080" i="14"/>
  <c r="L1078" i="14"/>
  <c r="L1076" i="14"/>
  <c r="L1074" i="14"/>
  <c r="L1072" i="14"/>
  <c r="L1070" i="14"/>
  <c r="L1068" i="14"/>
  <c r="L1066" i="14"/>
  <c r="L1064" i="14"/>
  <c r="L1060" i="14"/>
  <c r="L1058" i="14"/>
  <c r="L1056" i="14"/>
  <c r="L1054" i="14"/>
  <c r="L1052" i="14"/>
  <c r="L1050" i="14"/>
  <c r="L1048" i="14"/>
  <c r="L1046" i="14"/>
  <c r="L1044" i="14"/>
  <c r="L1042" i="14"/>
  <c r="L1040" i="14"/>
  <c r="L1038" i="14"/>
  <c r="L1036" i="14"/>
  <c r="L1034" i="14"/>
  <c r="L1032" i="14"/>
  <c r="L1030" i="14"/>
  <c r="L1028" i="14"/>
  <c r="L1026" i="14"/>
  <c r="L1024" i="14"/>
  <c r="L1022" i="14"/>
  <c r="L1020" i="14"/>
  <c r="L1018" i="14"/>
  <c r="L1016" i="14"/>
  <c r="L1014" i="14"/>
  <c r="L1012" i="14"/>
  <c r="J1008" i="14"/>
  <c r="J993" i="14"/>
  <c r="J976" i="14"/>
  <c r="J961" i="14"/>
  <c r="L948" i="14"/>
  <c r="J944" i="14"/>
  <c r="J929" i="14"/>
  <c r="L916" i="14"/>
  <c r="J912" i="14"/>
  <c r="J897" i="14"/>
  <c r="L884" i="14"/>
  <c r="J873" i="14"/>
  <c r="L866" i="14"/>
  <c r="J857" i="14"/>
  <c r="J1159" i="14"/>
  <c r="J1010" i="14"/>
  <c r="J995" i="14"/>
  <c r="L982" i="14"/>
  <c r="J978" i="14"/>
  <c r="J963" i="14"/>
  <c r="L950" i="14"/>
  <c r="J946" i="14"/>
  <c r="J931" i="14"/>
  <c r="L918" i="14"/>
  <c r="J914" i="14"/>
  <c r="J899" i="14"/>
  <c r="L886" i="14"/>
  <c r="J882" i="14"/>
  <c r="J1154" i="14"/>
  <c r="J1152" i="14"/>
  <c r="J1148" i="14"/>
  <c r="J1146" i="14"/>
  <c r="J1144" i="14"/>
  <c r="J1142" i="14"/>
  <c r="J1140" i="14"/>
  <c r="J1138" i="14"/>
  <c r="J1136" i="14"/>
  <c r="J1134" i="14"/>
  <c r="J1132" i="14"/>
  <c r="J1130" i="14"/>
  <c r="J1128" i="14"/>
  <c r="J1126" i="14"/>
  <c r="J1124" i="14"/>
  <c r="J1122" i="14"/>
  <c r="J1120" i="14"/>
  <c r="J1118" i="14"/>
  <c r="J1116" i="14"/>
  <c r="J1114" i="14"/>
  <c r="J1112" i="14"/>
  <c r="J1110" i="14"/>
  <c r="J1108" i="14"/>
  <c r="J1106" i="14"/>
  <c r="J1104" i="14"/>
  <c r="J1102" i="14"/>
  <c r="J1100" i="14"/>
  <c r="J1098" i="14"/>
  <c r="J1096" i="14"/>
  <c r="J1094" i="14"/>
  <c r="J1092" i="14"/>
  <c r="J1090" i="14"/>
  <c r="J1088" i="14"/>
  <c r="J1086" i="14"/>
  <c r="J1084" i="14"/>
  <c r="J1082" i="14"/>
  <c r="J1080" i="14"/>
  <c r="J1072" i="14"/>
  <c r="J1070" i="14"/>
  <c r="J1068" i="14"/>
  <c r="J1066" i="14"/>
  <c r="J1064" i="14"/>
  <c r="J1062" i="14"/>
  <c r="J1060" i="14"/>
  <c r="J1058" i="14"/>
  <c r="J1056" i="14"/>
  <c r="J1054" i="14"/>
  <c r="J1052" i="14"/>
  <c r="J1050" i="14"/>
  <c r="J1048" i="14"/>
  <c r="J1032" i="14"/>
  <c r="J1030" i="14"/>
  <c r="J1028" i="14"/>
  <c r="J1026" i="14"/>
  <c r="J1024" i="14"/>
  <c r="J1022" i="14"/>
  <c r="J1020" i="14"/>
  <c r="J1018" i="14"/>
  <c r="J1016" i="14"/>
  <c r="J1014" i="14"/>
  <c r="J1012" i="14"/>
  <c r="J997" i="14"/>
  <c r="L984" i="14"/>
  <c r="J980" i="14"/>
  <c r="J965" i="14"/>
  <c r="L952" i="14"/>
  <c r="J948" i="14"/>
  <c r="J933" i="14"/>
  <c r="L920" i="14"/>
  <c r="J916" i="14"/>
  <c r="J901" i="14"/>
  <c r="L888" i="14"/>
  <c r="J884" i="14"/>
  <c r="J875" i="14"/>
  <c r="L868" i="14"/>
  <c r="J859" i="14"/>
  <c r="F81" i="2"/>
  <c r="L989" i="14"/>
  <c r="L991" i="14"/>
  <c r="L993" i="14"/>
  <c r="L995" i="14"/>
  <c r="L1166" i="14"/>
  <c r="L1167" i="14"/>
  <c r="F92" i="2"/>
  <c r="J999" i="14"/>
  <c r="L986" i="14"/>
  <c r="J982" i="14"/>
  <c r="J967" i="14"/>
  <c r="L954" i="14"/>
  <c r="J950" i="14"/>
  <c r="J935" i="14"/>
  <c r="L922" i="14"/>
  <c r="J918" i="14"/>
  <c r="J903" i="14"/>
  <c r="L890" i="14"/>
  <c r="J886" i="14"/>
  <c r="J1161" i="14"/>
  <c r="J1001" i="14"/>
  <c r="J984" i="14"/>
  <c r="J952" i="14"/>
  <c r="J937" i="14"/>
  <c r="L924" i="14"/>
  <c r="J920" i="14"/>
  <c r="J905" i="14"/>
  <c r="L892" i="14"/>
  <c r="J888" i="14"/>
  <c r="J877" i="14"/>
  <c r="L870" i="14"/>
  <c r="J861" i="14"/>
  <c r="L854" i="14"/>
  <c r="L951" i="14"/>
  <c r="L953" i="14"/>
  <c r="L955" i="14"/>
  <c r="L957" i="14"/>
  <c r="L959" i="14"/>
  <c r="L961" i="14"/>
  <c r="L963" i="14"/>
  <c r="L965" i="14"/>
  <c r="L967" i="14"/>
  <c r="L969" i="14"/>
  <c r="L971" i="14"/>
  <c r="L973" i="14"/>
  <c r="F78" i="2"/>
  <c r="L1155" i="14"/>
  <c r="F86" i="2"/>
  <c r="J1003" i="14"/>
  <c r="J986" i="14"/>
  <c r="L958" i="14"/>
  <c r="J954" i="14"/>
  <c r="J939" i="14"/>
  <c r="L926" i="14"/>
  <c r="J922" i="14"/>
  <c r="J907" i="14"/>
  <c r="L894" i="14"/>
  <c r="J890" i="14"/>
  <c r="J1005" i="14"/>
  <c r="J988" i="14"/>
  <c r="L960" i="14"/>
  <c r="J956" i="14"/>
  <c r="J941" i="14"/>
  <c r="J924" i="14"/>
  <c r="J909" i="14"/>
  <c r="L896" i="14"/>
  <c r="J892" i="14"/>
  <c r="J879" i="14"/>
  <c r="L872" i="14"/>
  <c r="L856" i="14"/>
  <c r="J856" i="14"/>
  <c r="J858" i="14"/>
  <c r="J860" i="14"/>
  <c r="J862" i="14"/>
  <c r="J864" i="14"/>
  <c r="L927" i="14"/>
  <c r="L929" i="14"/>
  <c r="L931" i="14"/>
  <c r="L933" i="14"/>
  <c r="L935" i="14"/>
  <c r="L937" i="14"/>
  <c r="L939" i="14"/>
  <c r="F76" i="2"/>
  <c r="L981" i="14"/>
  <c r="L983" i="14"/>
  <c r="L985" i="14"/>
  <c r="L987" i="14"/>
  <c r="F80" i="2"/>
  <c r="J1163" i="14"/>
  <c r="J1007" i="14"/>
  <c r="L994" i="14"/>
  <c r="J990" i="14"/>
  <c r="J975" i="14"/>
  <c r="L962" i="14"/>
  <c r="J958" i="14"/>
  <c r="J943" i="14"/>
  <c r="L930" i="14"/>
  <c r="J926" i="14"/>
  <c r="J911" i="14"/>
  <c r="L898" i="14"/>
  <c r="J894" i="14"/>
  <c r="L1153" i="14"/>
  <c r="L1151" i="14"/>
  <c r="L1149" i="14"/>
  <c r="L1147" i="14"/>
  <c r="L1145" i="14"/>
  <c r="L1143" i="14"/>
  <c r="L1141" i="14"/>
  <c r="L1139" i="14"/>
  <c r="L1137" i="14"/>
  <c r="L1135" i="14"/>
  <c r="L1133" i="14"/>
  <c r="L1131" i="14"/>
  <c r="L1121" i="14"/>
  <c r="L1119" i="14"/>
  <c r="L1117" i="14"/>
  <c r="L1115" i="14"/>
  <c r="L1113" i="14"/>
  <c r="L1111" i="14"/>
  <c r="L1109" i="14"/>
  <c r="L1107" i="14"/>
  <c r="L1105" i="14"/>
  <c r="L1103" i="14"/>
  <c r="L1101" i="14"/>
  <c r="L1099" i="14"/>
  <c r="L1097" i="14"/>
  <c r="L1095" i="14"/>
  <c r="L1085" i="14"/>
  <c r="L1083" i="14"/>
  <c r="L1081" i="14"/>
  <c r="L1077" i="14"/>
  <c r="L1075" i="14"/>
  <c r="L1073" i="14"/>
  <c r="L1071" i="14"/>
  <c r="L1069" i="14"/>
  <c r="L1067" i="14"/>
  <c r="L1065" i="14"/>
  <c r="L1063" i="14"/>
  <c r="L1061" i="14"/>
  <c r="L1059" i="14"/>
  <c r="L1057" i="14"/>
  <c r="L1055" i="14"/>
  <c r="L1053" i="14"/>
  <c r="L1051" i="14"/>
  <c r="L1049" i="14"/>
  <c r="L1047" i="14"/>
  <c r="L1045" i="14"/>
  <c r="L1043" i="14"/>
  <c r="L1041" i="14"/>
  <c r="L1039" i="14"/>
  <c r="L1037" i="14"/>
  <c r="L1035" i="14"/>
  <c r="L1033" i="14"/>
  <c r="L1031" i="14"/>
  <c r="L1029" i="14"/>
  <c r="L1027" i="14"/>
  <c r="L1025" i="14"/>
  <c r="L1023" i="14"/>
  <c r="L1021" i="14"/>
  <c r="L1019" i="14"/>
  <c r="L1017" i="14"/>
  <c r="L1015" i="14"/>
  <c r="L1013" i="14"/>
  <c r="J1009" i="14"/>
  <c r="L996" i="14"/>
  <c r="J992" i="14"/>
  <c r="J977" i="14"/>
  <c r="L964" i="14"/>
  <c r="J960" i="14"/>
  <c r="J945" i="14"/>
  <c r="L932" i="14"/>
  <c r="J928" i="14"/>
  <c r="J913" i="14"/>
  <c r="L900" i="14"/>
  <c r="J896" i="14"/>
  <c r="J881" i="14"/>
  <c r="L874" i="14"/>
  <c r="J865" i="14"/>
  <c r="J1011" i="14"/>
  <c r="L998" i="14"/>
  <c r="J994" i="14"/>
  <c r="L966" i="14"/>
  <c r="J962" i="14"/>
  <c r="J947" i="14"/>
  <c r="L934" i="14"/>
  <c r="J930" i="14"/>
  <c r="J915" i="14"/>
  <c r="L902" i="14"/>
  <c r="J898" i="14"/>
  <c r="J883" i="14"/>
  <c r="F73" i="2"/>
  <c r="L857" i="14"/>
  <c r="L859" i="14"/>
  <c r="L861" i="14"/>
  <c r="L863" i="14"/>
  <c r="F79" i="2"/>
  <c r="L975" i="14"/>
  <c r="L977" i="14"/>
  <c r="L979" i="14"/>
  <c r="L1158" i="14"/>
  <c r="F88" i="2"/>
  <c r="J1165" i="14"/>
  <c r="J1153" i="14"/>
  <c r="J1151" i="14"/>
  <c r="J1149" i="14"/>
  <c r="J1147" i="14"/>
  <c r="J1145" i="14"/>
  <c r="J1141" i="14"/>
  <c r="J1139" i="14"/>
  <c r="J1137" i="14"/>
  <c r="J1133" i="14"/>
  <c r="J1131" i="14"/>
  <c r="J1129" i="14"/>
  <c r="J1127" i="14"/>
  <c r="J1125" i="14"/>
  <c r="J1123" i="14"/>
  <c r="J1121" i="14"/>
  <c r="J1119" i="14"/>
  <c r="J1117" i="14"/>
  <c r="J1115" i="14"/>
  <c r="J1113" i="14"/>
  <c r="J1111" i="14"/>
  <c r="J1109" i="14"/>
  <c r="J1107" i="14"/>
  <c r="J1105" i="14"/>
  <c r="J1103" i="14"/>
  <c r="J1101" i="14"/>
  <c r="J1099" i="14"/>
  <c r="J1097" i="14"/>
  <c r="J1093" i="14"/>
  <c r="J1091" i="14"/>
  <c r="J1089" i="14"/>
  <c r="J1085" i="14"/>
  <c r="J1083" i="14"/>
  <c r="J1081" i="14"/>
  <c r="J1079" i="14"/>
  <c r="J1071" i="14"/>
  <c r="J1069" i="14"/>
  <c r="J1067" i="14"/>
  <c r="J1065" i="14"/>
  <c r="J1061" i="14"/>
  <c r="J1059" i="14"/>
  <c r="J1057" i="14"/>
  <c r="J1055" i="14"/>
  <c r="J1053" i="14"/>
  <c r="J1051" i="14"/>
  <c r="J1049" i="14"/>
  <c r="J1033" i="14"/>
  <c r="J1031" i="14"/>
  <c r="J1029" i="14"/>
  <c r="J1027" i="14"/>
  <c r="J1025" i="14"/>
  <c r="J1021" i="14"/>
  <c r="J1019" i="14"/>
  <c r="J1017" i="14"/>
  <c r="J1015" i="14"/>
  <c r="J1013" i="14"/>
  <c r="L1000" i="14"/>
  <c r="L968" i="14"/>
  <c r="L936" i="14"/>
  <c r="J917" i="14"/>
  <c r="L904" i="14"/>
  <c r="J900" i="14"/>
  <c r="J885" i="14"/>
  <c r="L876" i="14"/>
  <c r="J867" i="14"/>
  <c r="L860" i="14"/>
  <c r="E1167" i="14"/>
  <c r="E1166" i="14"/>
  <c r="E1165" i="14"/>
  <c r="E1164" i="14"/>
  <c r="E1163" i="14"/>
  <c r="E1162" i="14"/>
  <c r="E1161" i="14"/>
  <c r="E1160" i="14"/>
  <c r="E1159" i="14"/>
  <c r="E1158" i="14"/>
  <c r="E1157" i="14"/>
  <c r="E1156" i="14"/>
  <c r="E1155" i="14"/>
  <c r="E1154" i="14"/>
  <c r="E1153" i="14"/>
  <c r="E1152" i="14"/>
  <c r="E1151" i="14"/>
  <c r="E1150" i="14"/>
  <c r="E1149" i="14"/>
  <c r="E1148" i="14"/>
  <c r="E1147" i="14"/>
  <c r="E1146" i="14"/>
  <c r="E1145" i="14"/>
  <c r="E1144" i="14"/>
  <c r="E1143" i="14"/>
  <c r="E1142" i="14"/>
  <c r="E1141" i="14"/>
  <c r="E1140" i="14"/>
  <c r="E1139" i="14"/>
  <c r="E1138" i="14"/>
  <c r="E1137" i="14"/>
  <c r="E1136" i="14"/>
  <c r="E1135" i="14"/>
  <c r="E1134" i="14"/>
  <c r="E1133" i="14"/>
  <c r="E1132" i="14"/>
  <c r="E1131" i="14"/>
  <c r="E1130" i="14"/>
  <c r="E1129" i="14"/>
  <c r="E1128" i="14"/>
  <c r="E1127" i="14"/>
  <c r="E1126" i="14"/>
  <c r="E1125" i="14"/>
  <c r="E1124" i="14"/>
  <c r="E1123" i="14"/>
  <c r="E1122" i="14"/>
  <c r="E1121" i="14"/>
  <c r="E1120" i="14"/>
  <c r="E1119" i="14"/>
  <c r="E1118" i="14"/>
  <c r="E1117" i="14"/>
  <c r="E1116" i="14"/>
  <c r="E1115" i="14"/>
  <c r="E1114" i="14"/>
  <c r="E1113" i="14"/>
  <c r="E1112" i="14"/>
  <c r="E1111" i="14"/>
  <c r="E1110" i="14"/>
  <c r="E1109" i="14"/>
  <c r="E1108" i="14"/>
  <c r="E1107" i="14"/>
  <c r="E1106" i="14"/>
  <c r="E1105" i="14"/>
  <c r="E1104" i="14"/>
  <c r="E1103" i="14"/>
  <c r="E1102" i="14"/>
  <c r="E1101" i="14"/>
  <c r="E1100" i="14"/>
  <c r="E1099" i="14"/>
  <c r="E1098" i="14"/>
  <c r="E1097" i="14"/>
  <c r="E1096" i="14"/>
  <c r="E1095" i="14"/>
  <c r="E1094" i="14"/>
  <c r="E1093" i="14"/>
  <c r="E1092" i="14"/>
  <c r="E1091" i="14"/>
  <c r="E1090" i="14"/>
  <c r="E1089" i="14"/>
  <c r="E1088" i="14"/>
  <c r="E1087" i="14"/>
  <c r="E1086" i="14"/>
  <c r="E1085" i="14"/>
  <c r="E1084" i="14"/>
  <c r="E1083" i="14"/>
  <c r="E1082" i="14"/>
  <c r="E1081" i="14"/>
  <c r="E1080" i="14"/>
  <c r="E1079" i="14"/>
  <c r="E1078" i="14"/>
  <c r="E1077" i="14"/>
  <c r="E1076" i="14"/>
  <c r="E1075" i="14"/>
  <c r="E1074" i="14"/>
  <c r="E1073" i="14"/>
  <c r="E1072" i="14"/>
  <c r="E1071" i="14"/>
  <c r="E1070" i="14"/>
  <c r="E1069" i="14"/>
  <c r="E1068" i="14"/>
  <c r="E1067" i="14"/>
  <c r="E1066" i="14"/>
  <c r="E1065" i="14"/>
  <c r="E1064" i="14"/>
  <c r="E1063" i="14"/>
  <c r="E1062" i="14"/>
  <c r="E1061" i="14"/>
  <c r="E1060" i="14"/>
  <c r="E1059" i="14"/>
  <c r="E1058" i="14"/>
  <c r="E1057" i="14"/>
  <c r="E1056" i="14"/>
  <c r="E1055" i="14"/>
  <c r="E1054" i="14"/>
  <c r="E1053" i="14"/>
  <c r="E1052" i="14"/>
  <c r="E1051" i="14"/>
  <c r="E1050" i="14"/>
  <c r="E1049" i="14"/>
  <c r="E1048" i="14"/>
  <c r="E1047" i="14"/>
  <c r="E1046" i="14"/>
  <c r="E1045" i="14"/>
  <c r="E1044" i="14"/>
  <c r="E1043" i="14"/>
  <c r="E1042" i="14"/>
  <c r="E1041" i="14"/>
  <c r="E1040" i="14"/>
  <c r="E1039" i="14"/>
  <c r="E1038" i="14"/>
  <c r="E1037" i="14"/>
  <c r="E1036" i="14"/>
  <c r="E1035" i="14"/>
  <c r="E1034" i="14"/>
  <c r="E1033" i="14"/>
  <c r="E1032" i="14"/>
  <c r="E1031" i="14"/>
  <c r="E1030" i="14"/>
  <c r="E1029" i="14"/>
  <c r="E1028" i="14"/>
  <c r="E1027" i="14"/>
  <c r="E1026" i="14"/>
  <c r="E1025" i="14"/>
  <c r="E1024" i="14"/>
  <c r="E1023" i="14"/>
  <c r="E1022" i="14"/>
  <c r="E1021" i="14"/>
  <c r="E1020" i="14"/>
  <c r="E1019" i="14"/>
  <c r="E1018" i="14"/>
  <c r="E1017" i="14"/>
  <c r="E1016" i="14"/>
  <c r="E1015" i="14"/>
  <c r="E1014" i="14"/>
  <c r="E1013" i="14"/>
  <c r="E1012" i="14"/>
  <c r="E1011" i="14"/>
  <c r="E1010" i="14"/>
  <c r="E1009" i="14"/>
  <c r="E1008" i="14"/>
  <c r="E1007" i="14"/>
  <c r="E1006" i="14"/>
  <c r="E1005" i="14"/>
  <c r="E1004" i="14"/>
  <c r="E1003" i="14"/>
  <c r="E1002" i="14"/>
  <c r="E1001" i="14"/>
  <c r="E1000" i="14"/>
  <c r="E999" i="14"/>
  <c r="E998" i="14"/>
  <c r="E997" i="14"/>
  <c r="E996" i="14"/>
  <c r="E995" i="14"/>
  <c r="E994" i="14"/>
  <c r="E993" i="14"/>
  <c r="E992" i="14"/>
  <c r="E991" i="14"/>
  <c r="E990" i="14"/>
  <c r="E989" i="14"/>
  <c r="E988" i="14"/>
  <c r="E987" i="14"/>
  <c r="E986" i="14"/>
  <c r="E985" i="14"/>
  <c r="E984" i="14"/>
  <c r="E983" i="14"/>
  <c r="E982" i="14"/>
  <c r="E981" i="14"/>
  <c r="E980" i="14"/>
  <c r="E979" i="14"/>
  <c r="E978" i="14"/>
  <c r="E977" i="14"/>
  <c r="E976" i="14"/>
  <c r="E975" i="14"/>
  <c r="E974" i="14"/>
  <c r="E973" i="14"/>
  <c r="E972" i="14"/>
  <c r="E971" i="14"/>
  <c r="E970" i="14"/>
  <c r="E969" i="14"/>
  <c r="E968" i="14"/>
  <c r="E967" i="14"/>
  <c r="E966" i="14"/>
  <c r="E965" i="14"/>
  <c r="E964" i="14"/>
  <c r="E963" i="14"/>
  <c r="E962" i="14"/>
  <c r="E961" i="14"/>
  <c r="E960" i="14"/>
  <c r="E959" i="14"/>
  <c r="E958" i="14"/>
  <c r="E957" i="14"/>
  <c r="E956" i="14"/>
  <c r="E955" i="14"/>
  <c r="E954" i="14"/>
  <c r="E953" i="14"/>
  <c r="E952" i="14"/>
  <c r="E951" i="14"/>
  <c r="E950" i="14"/>
  <c r="E949" i="14"/>
  <c r="E948" i="14"/>
  <c r="E947" i="14"/>
  <c r="E946" i="14"/>
  <c r="E945" i="14"/>
  <c r="E944" i="14"/>
  <c r="E943" i="14"/>
  <c r="E942" i="14"/>
  <c r="E941" i="14"/>
  <c r="E940" i="14"/>
  <c r="E939" i="14"/>
  <c r="E938" i="14"/>
  <c r="E937" i="14"/>
  <c r="E936" i="14"/>
  <c r="E935" i="14"/>
  <c r="E934" i="14"/>
  <c r="E933" i="14"/>
  <c r="E932" i="14"/>
  <c r="E931" i="14"/>
  <c r="E930" i="14"/>
  <c r="E929" i="14"/>
  <c r="E928" i="14"/>
  <c r="E927" i="14"/>
  <c r="E926" i="14"/>
  <c r="E925" i="14"/>
  <c r="E924" i="14"/>
  <c r="E923" i="14"/>
  <c r="E922" i="14"/>
  <c r="E921" i="14"/>
  <c r="E920" i="14"/>
  <c r="E919" i="14"/>
  <c r="E918" i="14"/>
  <c r="E917" i="14"/>
  <c r="E916" i="14"/>
  <c r="E915" i="14"/>
  <c r="E914" i="14"/>
  <c r="E913" i="14"/>
  <c r="E912" i="14"/>
  <c r="E911" i="14"/>
  <c r="E910" i="14"/>
  <c r="E909" i="14"/>
  <c r="E908" i="14"/>
  <c r="E907" i="14"/>
  <c r="E906" i="14"/>
  <c r="E905" i="14"/>
  <c r="E904" i="14"/>
  <c r="E903" i="14"/>
  <c r="E902" i="14"/>
  <c r="E901" i="14"/>
  <c r="E900" i="14"/>
  <c r="E899" i="14"/>
  <c r="E898" i="14"/>
  <c r="E897" i="14"/>
  <c r="E896" i="14"/>
  <c r="E895" i="14"/>
  <c r="E894" i="14"/>
  <c r="E893" i="14"/>
  <c r="E892" i="14"/>
  <c r="E891" i="14"/>
  <c r="E890" i="14"/>
  <c r="E889" i="14"/>
  <c r="E888" i="14"/>
  <c r="E887" i="14"/>
  <c r="E886" i="14"/>
  <c r="E885" i="14"/>
  <c r="E884" i="14"/>
  <c r="E883" i="14"/>
  <c r="E882" i="14"/>
  <c r="E881" i="14"/>
  <c r="E880" i="14"/>
  <c r="E879" i="14"/>
  <c r="E878" i="14"/>
  <c r="E877" i="14"/>
  <c r="E876" i="14"/>
  <c r="E875" i="14"/>
  <c r="E874" i="14"/>
  <c r="E873" i="14"/>
  <c r="E872" i="14"/>
  <c r="E871" i="14"/>
  <c r="E870" i="14"/>
  <c r="E869" i="14"/>
  <c r="E868" i="14"/>
  <c r="E867" i="14"/>
  <c r="E866" i="14"/>
  <c r="E865" i="14"/>
  <c r="E864" i="14"/>
  <c r="E863" i="14"/>
  <c r="E862" i="14"/>
  <c r="E861" i="14"/>
  <c r="E860" i="14"/>
  <c r="E859" i="14"/>
  <c r="E858" i="14"/>
  <c r="E857" i="14"/>
  <c r="E856" i="14"/>
  <c r="E855" i="14"/>
  <c r="E854" i="14"/>
  <c r="E853" i="14"/>
  <c r="E852" i="14"/>
  <c r="E851" i="14"/>
  <c r="E850" i="14"/>
  <c r="E849" i="14"/>
  <c r="E848" i="14"/>
  <c r="E847" i="14"/>
  <c r="E846" i="14"/>
  <c r="E845" i="14"/>
  <c r="E844" i="14"/>
  <c r="E843" i="14"/>
  <c r="J354" i="14"/>
  <c r="J355" i="14"/>
  <c r="J356" i="14"/>
  <c r="J357" i="14"/>
  <c r="J358" i="14"/>
  <c r="J359" i="14"/>
  <c r="J360" i="14"/>
  <c r="J361" i="14"/>
  <c r="J362" i="14"/>
  <c r="J792" i="14"/>
  <c r="J347" i="14"/>
  <c r="J348" i="14"/>
  <c r="J349" i="14"/>
  <c r="J350" i="14"/>
  <c r="J351" i="14"/>
  <c r="J352" i="14"/>
  <c r="J353" i="14"/>
  <c r="J791" i="14"/>
  <c r="J344" i="14"/>
  <c r="J345" i="14"/>
  <c r="J346" i="14"/>
  <c r="J789" i="14"/>
  <c r="J790" i="14"/>
  <c r="J326" i="14"/>
  <c r="J327" i="14"/>
  <c r="J328" i="14"/>
  <c r="J329" i="14"/>
  <c r="J330" i="14"/>
  <c r="J331" i="14"/>
  <c r="J332" i="14"/>
  <c r="J333" i="14"/>
  <c r="J334" i="14"/>
  <c r="J335" i="14"/>
  <c r="J336" i="14"/>
  <c r="J337" i="14"/>
  <c r="J338" i="14"/>
  <c r="J339" i="14"/>
  <c r="J340" i="14"/>
  <c r="J341" i="14"/>
  <c r="J342" i="14"/>
  <c r="J343" i="14"/>
  <c r="J785" i="14"/>
  <c r="J786" i="14"/>
  <c r="J787" i="14"/>
  <c r="J788" i="14"/>
  <c r="J322" i="14"/>
  <c r="J323" i="14"/>
  <c r="J324" i="14"/>
  <c r="J325" i="14"/>
  <c r="J314" i="14"/>
  <c r="J315" i="14"/>
  <c r="J316" i="14"/>
  <c r="J317" i="14"/>
  <c r="J318" i="14"/>
  <c r="J319" i="14"/>
  <c r="J320" i="14"/>
  <c r="J321" i="14"/>
  <c r="J784" i="14"/>
  <c r="J293" i="14"/>
  <c r="J294" i="14"/>
  <c r="J295" i="14"/>
  <c r="J296" i="14"/>
  <c r="J297" i="14"/>
  <c r="J298" i="14"/>
  <c r="J299" i="14"/>
  <c r="J300" i="14"/>
  <c r="J301" i="14"/>
  <c r="J302" i="14"/>
  <c r="J303" i="14"/>
  <c r="J304" i="14"/>
  <c r="J305" i="14"/>
  <c r="J306" i="14"/>
  <c r="J307" i="14"/>
  <c r="J308" i="14"/>
  <c r="J309" i="14"/>
  <c r="J310" i="14"/>
  <c r="J311" i="14"/>
  <c r="J312" i="14"/>
  <c r="J313" i="14"/>
  <c r="J779" i="14"/>
  <c r="J780" i="14"/>
  <c r="J781" i="14"/>
  <c r="J782" i="14"/>
  <c r="J783" i="14"/>
  <c r="J290" i="14"/>
  <c r="J291" i="14"/>
  <c r="J292" i="14"/>
  <c r="J778" i="14"/>
  <c r="J288" i="14"/>
  <c r="J289" i="14"/>
  <c r="J267" i="14"/>
  <c r="J268" i="14"/>
  <c r="J269" i="14"/>
  <c r="J270" i="14"/>
  <c r="J271" i="14"/>
  <c r="J272" i="14"/>
  <c r="J273" i="14"/>
  <c r="J274" i="14"/>
  <c r="J275" i="14"/>
  <c r="J276" i="14"/>
  <c r="J277" i="14"/>
  <c r="J278" i="14"/>
  <c r="J279" i="14"/>
  <c r="J280" i="14"/>
  <c r="J281" i="14"/>
  <c r="J282" i="14"/>
  <c r="J283" i="14"/>
  <c r="J284" i="14"/>
  <c r="J285" i="14"/>
  <c r="J286" i="14"/>
  <c r="J287" i="14"/>
  <c r="J777" i="14"/>
  <c r="J245" i="14"/>
  <c r="J246" i="14"/>
  <c r="J247" i="14"/>
  <c r="J248" i="14"/>
  <c r="J249" i="14"/>
  <c r="J250" i="14"/>
  <c r="J251" i="14"/>
  <c r="J252" i="14"/>
  <c r="J253" i="14"/>
  <c r="J254" i="14"/>
  <c r="J255" i="14"/>
  <c r="J256" i="14"/>
  <c r="J257" i="14"/>
  <c r="J258" i="14"/>
  <c r="J259" i="14"/>
  <c r="J260" i="14"/>
  <c r="J261" i="14"/>
  <c r="J262" i="14"/>
  <c r="J263" i="14"/>
  <c r="J264" i="14"/>
  <c r="J265" i="14"/>
  <c r="J266" i="14"/>
  <c r="J774" i="14"/>
  <c r="J775" i="14"/>
  <c r="J776" i="14"/>
  <c r="J228" i="14"/>
  <c r="J229" i="14"/>
  <c r="J230" i="14"/>
  <c r="J231" i="14"/>
  <c r="J232" i="14"/>
  <c r="J233" i="14"/>
  <c r="J234" i="14"/>
  <c r="J235" i="14"/>
  <c r="J236" i="14"/>
  <c r="J237" i="14"/>
  <c r="J238" i="14"/>
  <c r="J239" i="14"/>
  <c r="J240" i="14"/>
  <c r="J241" i="14"/>
  <c r="J242" i="14"/>
  <c r="J243" i="14"/>
  <c r="J244" i="14"/>
  <c r="J773" i="14"/>
  <c r="J211" i="14"/>
  <c r="J212" i="14"/>
  <c r="J213" i="14"/>
  <c r="J214" i="14"/>
  <c r="J215" i="14"/>
  <c r="J216" i="14"/>
  <c r="J217" i="14"/>
  <c r="J218" i="14"/>
  <c r="J219" i="14"/>
  <c r="J220" i="14"/>
  <c r="J221" i="14"/>
  <c r="J222" i="14"/>
  <c r="J223" i="14"/>
  <c r="J224" i="14"/>
  <c r="J225" i="14"/>
  <c r="J226" i="14"/>
  <c r="J227" i="14"/>
  <c r="J770" i="14"/>
  <c r="J771" i="14"/>
  <c r="J772" i="14"/>
  <c r="J209" i="14"/>
  <c r="J210" i="14"/>
  <c r="J768" i="14"/>
  <c r="J769"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152" i="14"/>
  <c r="J153" i="14"/>
  <c r="J154" i="14"/>
  <c r="J155" i="14"/>
  <c r="J156" i="14"/>
  <c r="J157" i="14"/>
  <c r="J158" i="14"/>
  <c r="J159" i="14"/>
  <c r="J160" i="14"/>
  <c r="J161" i="14"/>
  <c r="J162" i="14"/>
  <c r="J163" i="14"/>
  <c r="J164" i="14"/>
  <c r="J165" i="14"/>
  <c r="J166" i="14"/>
  <c r="J167" i="14"/>
  <c r="J168" i="14"/>
  <c r="J169" i="14"/>
  <c r="J170" i="14"/>
  <c r="J171" i="14"/>
  <c r="J172" i="14"/>
  <c r="J173" i="14"/>
  <c r="J174" i="14"/>
  <c r="J762" i="14"/>
  <c r="J763" i="14"/>
  <c r="J764" i="14"/>
  <c r="J765" i="14"/>
  <c r="J766" i="14"/>
  <c r="J767" i="14"/>
  <c r="J143" i="14"/>
  <c r="J144" i="14"/>
  <c r="J145" i="14"/>
  <c r="J146" i="14"/>
  <c r="J147" i="14"/>
  <c r="J148" i="14"/>
  <c r="J149" i="14"/>
  <c r="J150" i="14"/>
  <c r="J151" i="14"/>
  <c r="J760" i="14"/>
  <c r="J761" i="14"/>
  <c r="J139" i="14"/>
  <c r="J140" i="14"/>
  <c r="J141" i="14"/>
  <c r="J142" i="14"/>
  <c r="J758" i="14"/>
  <c r="J759" i="14"/>
  <c r="J134" i="14"/>
  <c r="J135" i="14"/>
  <c r="J136" i="14"/>
  <c r="J137" i="14"/>
  <c r="J138" i="14"/>
  <c r="J753" i="14"/>
  <c r="J754" i="14"/>
  <c r="J755" i="14"/>
  <c r="J756" i="14"/>
  <c r="J757" i="14"/>
  <c r="J130" i="14"/>
  <c r="J131" i="14"/>
  <c r="J132" i="14"/>
  <c r="J133" i="14"/>
  <c r="J751" i="14"/>
  <c r="J752" i="14"/>
  <c r="J121" i="14"/>
  <c r="J122" i="14"/>
  <c r="J123" i="14"/>
  <c r="J124" i="14"/>
  <c r="J125" i="14"/>
  <c r="J126" i="14"/>
  <c r="J127" i="14"/>
  <c r="J128" i="14"/>
  <c r="J113" i="14"/>
  <c r="J114" i="14"/>
  <c r="J115" i="14"/>
  <c r="J116" i="14"/>
  <c r="J117" i="14"/>
  <c r="J118" i="14"/>
  <c r="J119" i="14"/>
  <c r="J120" i="14"/>
  <c r="J743" i="14"/>
  <c r="J744" i="14"/>
  <c r="J745" i="14"/>
  <c r="J746" i="14"/>
  <c r="J747" i="14"/>
  <c r="J748" i="14"/>
  <c r="J749" i="14"/>
  <c r="J750" i="14"/>
  <c r="J104" i="14"/>
  <c r="J105" i="14"/>
  <c r="J106" i="14"/>
  <c r="J107" i="14"/>
  <c r="J108" i="14"/>
  <c r="J109" i="14"/>
  <c r="J110" i="14"/>
  <c r="J111" i="14"/>
  <c r="J112" i="14"/>
  <c r="J742" i="14"/>
  <c r="J96" i="14"/>
  <c r="J97" i="14"/>
  <c r="J98" i="14"/>
  <c r="J99" i="14"/>
  <c r="J100" i="14"/>
  <c r="J101" i="14"/>
  <c r="J102" i="14"/>
  <c r="J103" i="14"/>
  <c r="J741" i="14"/>
  <c r="J85" i="14"/>
  <c r="J86" i="14"/>
  <c r="J87" i="14"/>
  <c r="J88" i="14"/>
  <c r="J89" i="14"/>
  <c r="J90" i="14"/>
  <c r="J91" i="14"/>
  <c r="J92" i="14"/>
  <c r="J93" i="14"/>
  <c r="J94" i="14"/>
  <c r="J95" i="14"/>
  <c r="J740" i="14"/>
  <c r="J77" i="14"/>
  <c r="J78" i="14"/>
  <c r="J79" i="14"/>
  <c r="J80" i="14"/>
  <c r="J81" i="14"/>
  <c r="J82" i="14"/>
  <c r="J83" i="14"/>
  <c r="J84" i="14"/>
  <c r="J738" i="14"/>
  <c r="J739" i="14"/>
  <c r="J73" i="14"/>
  <c r="J74" i="14"/>
  <c r="J75" i="14"/>
  <c r="J76" i="14"/>
  <c r="J69" i="14"/>
  <c r="J70" i="14"/>
  <c r="J71" i="14"/>
  <c r="J72" i="14"/>
  <c r="J737" i="14"/>
  <c r="J59" i="14"/>
  <c r="J60" i="14"/>
  <c r="J61" i="14"/>
  <c r="J62" i="14"/>
  <c r="J63" i="14"/>
  <c r="J64" i="14"/>
  <c r="J65" i="14"/>
  <c r="J66" i="14"/>
  <c r="J67" i="14"/>
  <c r="J68" i="14"/>
  <c r="J735" i="14"/>
  <c r="J736" i="14"/>
  <c r="J45" i="14"/>
  <c r="J46" i="14"/>
  <c r="J47" i="14"/>
  <c r="J48" i="14"/>
  <c r="J49" i="14"/>
  <c r="J50" i="14"/>
  <c r="J51" i="14"/>
  <c r="J52" i="14"/>
  <c r="J53" i="14"/>
  <c r="J54" i="14"/>
  <c r="J55" i="14"/>
  <c r="J56" i="14"/>
  <c r="J57" i="14"/>
  <c r="J58" i="14"/>
  <c r="J733" i="14"/>
  <c r="J734" i="14"/>
  <c r="J27" i="14"/>
  <c r="J28" i="14"/>
  <c r="J29" i="14"/>
  <c r="J30" i="14"/>
  <c r="J31" i="14"/>
  <c r="J32" i="14"/>
  <c r="J33" i="14"/>
  <c r="J34" i="14"/>
  <c r="J35" i="14"/>
  <c r="J36" i="14"/>
  <c r="J37" i="14"/>
  <c r="J38" i="14"/>
  <c r="J39" i="14"/>
  <c r="J40" i="14"/>
  <c r="J41" i="14"/>
  <c r="J42" i="14"/>
  <c r="J43" i="14"/>
  <c r="J44" i="14"/>
  <c r="J729" i="14"/>
  <c r="J730" i="14"/>
  <c r="J731" i="14"/>
  <c r="J732" i="14"/>
  <c r="J16" i="14"/>
  <c r="J17" i="14"/>
  <c r="J18" i="14"/>
  <c r="J19" i="14"/>
  <c r="J20" i="14"/>
  <c r="J21" i="14"/>
  <c r="J22" i="14"/>
  <c r="J23" i="14"/>
  <c r="J24" i="14"/>
  <c r="J25" i="14"/>
  <c r="J26" i="14"/>
  <c r="J10" i="14"/>
  <c r="J11" i="14"/>
  <c r="J12" i="14"/>
  <c r="J13" i="14"/>
  <c r="J14" i="14"/>
  <c r="J15" i="14"/>
  <c r="J728" i="14"/>
  <c r="J3" i="14"/>
  <c r="J4" i="14"/>
  <c r="J5" i="14"/>
  <c r="J6" i="14"/>
  <c r="J7" i="14"/>
  <c r="J8" i="14"/>
  <c r="J9" i="14"/>
  <c r="J727" i="14"/>
  <c r="J2" i="14"/>
  <c r="J430" i="14"/>
  <c r="J431" i="14"/>
  <c r="J432" i="14"/>
  <c r="J433" i="14"/>
  <c r="J424" i="14"/>
  <c r="J425" i="14"/>
  <c r="J426" i="14"/>
  <c r="J427" i="14"/>
  <c r="J428" i="14"/>
  <c r="J429" i="14"/>
  <c r="J419" i="14"/>
  <c r="J420" i="14"/>
  <c r="J421" i="14"/>
  <c r="J422" i="14"/>
  <c r="J423" i="14"/>
  <c r="J799"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795" i="14"/>
  <c r="J796" i="14"/>
  <c r="J797" i="14"/>
  <c r="J798" i="14"/>
  <c r="J380" i="14"/>
  <c r="J381" i="14"/>
  <c r="J382" i="14"/>
  <c r="J383" i="14"/>
  <c r="J384" i="14"/>
  <c r="J794" i="14"/>
  <c r="J372" i="14"/>
  <c r="J373" i="14"/>
  <c r="J374" i="14"/>
  <c r="J375" i="14"/>
  <c r="J376" i="14"/>
  <c r="J377" i="14"/>
  <c r="J378" i="14"/>
  <c r="J379" i="14"/>
  <c r="J363" i="14"/>
  <c r="J364" i="14"/>
  <c r="J365" i="14"/>
  <c r="J366" i="14"/>
  <c r="J367" i="14"/>
  <c r="J368" i="14"/>
  <c r="J369" i="14"/>
  <c r="J370" i="14"/>
  <c r="J371" i="14"/>
  <c r="J793" i="14"/>
  <c r="J512" i="14"/>
  <c r="J513" i="14"/>
  <c r="J514" i="14"/>
  <c r="J515" i="14"/>
  <c r="J516" i="14"/>
  <c r="J517" i="14"/>
  <c r="J518" i="14"/>
  <c r="J519" i="14"/>
  <c r="J520" i="14"/>
  <c r="J521" i="14"/>
  <c r="J522" i="14"/>
  <c r="J523" i="14"/>
  <c r="J524" i="14"/>
  <c r="J525" i="14"/>
  <c r="J526" i="14"/>
  <c r="J527" i="14"/>
  <c r="J810" i="14"/>
  <c r="J811" i="14"/>
  <c r="J812" i="14"/>
  <c r="J813" i="14"/>
  <c r="J506" i="14"/>
  <c r="J507" i="14"/>
  <c r="J508" i="14"/>
  <c r="J509" i="14"/>
  <c r="J510" i="14"/>
  <c r="J511" i="14"/>
  <c r="J500" i="14"/>
  <c r="J501" i="14"/>
  <c r="J502" i="14"/>
  <c r="J503" i="14"/>
  <c r="J504" i="14"/>
  <c r="J505" i="14"/>
  <c r="J492" i="14"/>
  <c r="J493" i="14"/>
  <c r="J494" i="14"/>
  <c r="J495" i="14"/>
  <c r="J496" i="14"/>
  <c r="J497" i="14"/>
  <c r="J498" i="14"/>
  <c r="J499" i="14"/>
  <c r="J808" i="14"/>
  <c r="J809" i="14"/>
  <c r="J438" i="14"/>
  <c r="J439" i="14"/>
  <c r="J440" i="14"/>
  <c r="J441" i="14"/>
  <c r="J442" i="14"/>
  <c r="J443" i="14"/>
  <c r="J444" i="14"/>
  <c r="J445" i="14"/>
  <c r="J446" i="14"/>
  <c r="J447" i="14"/>
  <c r="J448" i="14"/>
  <c r="J449" i="14"/>
  <c r="J450" i="14"/>
  <c r="J451" i="14"/>
  <c r="J452" i="14"/>
  <c r="J453" i="14"/>
  <c r="J454" i="14"/>
  <c r="J455" i="14"/>
  <c r="J456" i="14"/>
  <c r="J457" i="14"/>
  <c r="J458" i="14"/>
  <c r="J459" i="14"/>
  <c r="J460" i="14"/>
  <c r="J461" i="14"/>
  <c r="J462" i="14"/>
  <c r="J463" i="14"/>
  <c r="J464" i="14"/>
  <c r="J465" i="14"/>
  <c r="J466" i="14"/>
  <c r="J467" i="14"/>
  <c r="J468" i="14"/>
  <c r="J469" i="14"/>
  <c r="J470" i="14"/>
  <c r="J471" i="14"/>
  <c r="J472" i="14"/>
  <c r="J473" i="14"/>
  <c r="J474" i="14"/>
  <c r="J475" i="14"/>
  <c r="J476" i="14"/>
  <c r="J477" i="14"/>
  <c r="J478" i="14"/>
  <c r="J479" i="14"/>
  <c r="J480" i="14"/>
  <c r="J481" i="14"/>
  <c r="J482" i="14"/>
  <c r="J483" i="14"/>
  <c r="J484" i="14"/>
  <c r="J485" i="14"/>
  <c r="J486" i="14"/>
  <c r="J487" i="14"/>
  <c r="J488" i="14"/>
  <c r="J489" i="14"/>
  <c r="J490" i="14"/>
  <c r="J491" i="14"/>
  <c r="J801" i="14"/>
  <c r="J802" i="14"/>
  <c r="J803" i="14"/>
  <c r="J804" i="14"/>
  <c r="J805" i="14"/>
  <c r="J806" i="14"/>
  <c r="J807" i="14"/>
  <c r="J434" i="14"/>
  <c r="J435" i="14"/>
  <c r="J436" i="14"/>
  <c r="J437" i="14"/>
  <c r="J800" i="14"/>
  <c r="O8" i="2"/>
  <c r="J685" i="14"/>
  <c r="J686" i="14"/>
  <c r="J687" i="14"/>
  <c r="J688" i="14"/>
  <c r="J689" i="14"/>
  <c r="J690" i="14"/>
  <c r="J691" i="14"/>
  <c r="J692" i="14"/>
  <c r="J693" i="14"/>
  <c r="J694" i="14"/>
  <c r="J695" i="14"/>
  <c r="J836" i="14"/>
  <c r="J837" i="14"/>
  <c r="J838" i="14"/>
  <c r="J839" i="14"/>
  <c r="J599" i="14"/>
  <c r="J600" i="14"/>
  <c r="J601" i="14"/>
  <c r="J602" i="14"/>
  <c r="J603" i="14"/>
  <c r="J604" i="14"/>
  <c r="J605" i="14"/>
  <c r="J606" i="14"/>
  <c r="J607" i="14"/>
  <c r="J825" i="14"/>
  <c r="J826" i="14"/>
  <c r="J827" i="14"/>
  <c r="J626" i="14"/>
  <c r="J627" i="14"/>
  <c r="J628" i="14"/>
  <c r="J629" i="14"/>
  <c r="J630" i="14"/>
  <c r="J631" i="14"/>
  <c r="J632" i="14"/>
  <c r="J633" i="14"/>
  <c r="J634" i="14"/>
  <c r="J830" i="14"/>
  <c r="J592" i="14"/>
  <c r="J593" i="14"/>
  <c r="J594" i="14"/>
  <c r="J595" i="14"/>
  <c r="J596" i="14"/>
  <c r="J597" i="14"/>
  <c r="J823" i="14"/>
  <c r="J824" i="14"/>
  <c r="J701" i="14"/>
  <c r="J702" i="14"/>
  <c r="J703" i="14"/>
  <c r="J704" i="14"/>
  <c r="J705" i="14"/>
  <c r="J706" i="14"/>
  <c r="J707" i="14"/>
  <c r="J708" i="14"/>
  <c r="J709" i="14"/>
  <c r="J841" i="14"/>
  <c r="J655" i="14"/>
  <c r="J656" i="14"/>
  <c r="J657" i="14"/>
  <c r="J658" i="14"/>
  <c r="J659" i="14"/>
  <c r="J660" i="14"/>
  <c r="J661" i="14"/>
  <c r="J662" i="14"/>
  <c r="J663" i="14"/>
  <c r="J664" i="14"/>
  <c r="J665" i="14"/>
  <c r="J832" i="14"/>
  <c r="J833" i="14"/>
  <c r="J834" i="14"/>
  <c r="J635" i="14"/>
  <c r="J636" i="14"/>
  <c r="J637" i="14"/>
  <c r="J638" i="14"/>
  <c r="J639" i="14"/>
  <c r="J640" i="14"/>
  <c r="J641" i="14"/>
  <c r="J642" i="14"/>
  <c r="J643" i="14"/>
  <c r="J644" i="14"/>
  <c r="J645" i="14"/>
  <c r="J646" i="14"/>
  <c r="J647" i="14"/>
  <c r="J648" i="14"/>
  <c r="J649" i="14"/>
  <c r="J650" i="14"/>
  <c r="J651" i="14"/>
  <c r="J652" i="14"/>
  <c r="J653" i="14"/>
  <c r="J654" i="14"/>
  <c r="J831" i="14"/>
  <c r="J564" i="14"/>
  <c r="J565" i="14"/>
  <c r="J566" i="14"/>
  <c r="J567" i="14"/>
  <c r="J568" i="14"/>
  <c r="J569" i="14"/>
  <c r="J570" i="14"/>
  <c r="J571" i="14"/>
  <c r="J572" i="14"/>
  <c r="J573" i="14"/>
  <c r="J574" i="14"/>
  <c r="J575" i="14"/>
  <c r="J576" i="14"/>
  <c r="J577" i="14"/>
  <c r="J578" i="14"/>
  <c r="J579" i="14"/>
  <c r="J580" i="14"/>
  <c r="J581" i="14"/>
  <c r="J582" i="14"/>
  <c r="J583" i="14"/>
  <c r="J584" i="14"/>
  <c r="J585" i="14"/>
  <c r="J821" i="14"/>
  <c r="J676" i="14"/>
  <c r="J677" i="14"/>
  <c r="J678" i="14"/>
  <c r="J679" i="14"/>
  <c r="J680" i="14"/>
  <c r="J681" i="14"/>
  <c r="J682" i="14"/>
  <c r="J683" i="14"/>
  <c r="J684" i="14"/>
  <c r="J835" i="14"/>
  <c r="J553" i="14"/>
  <c r="J554" i="14"/>
  <c r="J555" i="14"/>
  <c r="J556" i="14"/>
  <c r="J557" i="14"/>
  <c r="J558" i="14"/>
  <c r="J559" i="14"/>
  <c r="J560" i="14"/>
  <c r="J561" i="14"/>
  <c r="J562" i="14"/>
  <c r="J563" i="14"/>
  <c r="J820" i="14"/>
  <c r="J710" i="14"/>
  <c r="J711" i="14"/>
  <c r="J712" i="14"/>
  <c r="J713" i="14"/>
  <c r="J714" i="14"/>
  <c r="J842" i="14"/>
  <c r="J586" i="14"/>
  <c r="J587" i="14"/>
  <c r="J588" i="14"/>
  <c r="J589" i="14"/>
  <c r="J590" i="14"/>
  <c r="J696" i="14"/>
  <c r="J697" i="14"/>
  <c r="J698" i="14"/>
  <c r="J699" i="14"/>
  <c r="J700" i="14"/>
  <c r="J840" i="14"/>
  <c r="J591" i="14"/>
  <c r="J822" i="14"/>
  <c r="J528" i="14"/>
  <c r="J529" i="14"/>
  <c r="J530" i="14"/>
  <c r="J531" i="14"/>
  <c r="J532" i="14"/>
  <c r="J533" i="14"/>
  <c r="J534" i="14"/>
  <c r="J535" i="14"/>
  <c r="J536" i="14"/>
  <c r="J537" i="14"/>
  <c r="J538" i="14"/>
  <c r="J539" i="14"/>
  <c r="J540" i="14"/>
  <c r="J541" i="14"/>
  <c r="J542" i="14"/>
  <c r="J543" i="14"/>
  <c r="J544" i="14"/>
  <c r="J545" i="14"/>
  <c r="J546" i="14"/>
  <c r="J547" i="14"/>
  <c r="J548" i="14"/>
  <c r="J549" i="14"/>
  <c r="J550" i="14"/>
  <c r="J551" i="14"/>
  <c r="J552" i="14"/>
  <c r="J814" i="14"/>
  <c r="J815" i="14"/>
  <c r="J816" i="14"/>
  <c r="J817" i="14"/>
  <c r="J818" i="14"/>
  <c r="J819" i="14"/>
  <c r="J717" i="14"/>
  <c r="J718" i="14"/>
  <c r="J719" i="14"/>
  <c r="J720" i="14"/>
  <c r="J721" i="14"/>
  <c r="J722" i="14"/>
  <c r="J723" i="14"/>
  <c r="J724" i="14"/>
  <c r="J725" i="14"/>
  <c r="J726" i="14"/>
  <c r="J715" i="14"/>
  <c r="J716" i="14"/>
  <c r="J666" i="14"/>
  <c r="J667" i="14"/>
  <c r="J668" i="14"/>
  <c r="J669" i="14"/>
  <c r="J670" i="14"/>
  <c r="J671" i="14"/>
  <c r="J672" i="14"/>
  <c r="J673" i="14"/>
  <c r="J674" i="14"/>
  <c r="J675" i="14"/>
  <c r="J608" i="14"/>
  <c r="J609" i="14"/>
  <c r="J610" i="14"/>
  <c r="J611" i="14"/>
  <c r="J612" i="14"/>
  <c r="J613" i="14"/>
  <c r="J614" i="14"/>
  <c r="J615" i="14"/>
  <c r="J616" i="14"/>
  <c r="J617" i="14"/>
  <c r="J618" i="14"/>
  <c r="J619" i="14"/>
  <c r="J620" i="14"/>
  <c r="J621" i="14"/>
  <c r="J622" i="14"/>
  <c r="J623" i="14"/>
  <c r="J624" i="14"/>
  <c r="J625" i="14"/>
  <c r="J828" i="14"/>
  <c r="J829" i="14"/>
  <c r="F3" i="2"/>
  <c r="L3" i="14"/>
  <c r="L4" i="14"/>
  <c r="L5" i="14"/>
  <c r="L6" i="14"/>
  <c r="L7" i="14"/>
  <c r="L8" i="14"/>
  <c r="L9" i="14"/>
  <c r="L727" i="14"/>
  <c r="L2" i="14"/>
  <c r="F70" i="2"/>
  <c r="L685" i="14"/>
  <c r="L686" i="14"/>
  <c r="L687" i="14"/>
  <c r="L688" i="14"/>
  <c r="L689" i="14"/>
  <c r="L690" i="14"/>
  <c r="L691" i="14"/>
  <c r="L692" i="14"/>
  <c r="L693" i="14"/>
  <c r="L694" i="14"/>
  <c r="L695" i="14"/>
  <c r="L836" i="14"/>
  <c r="L837" i="14"/>
  <c r="L838" i="14"/>
  <c r="L839" i="14"/>
  <c r="F69" i="2"/>
  <c r="L599" i="14"/>
  <c r="L600" i="14"/>
  <c r="L601" i="14"/>
  <c r="L602" i="14"/>
  <c r="L603" i="14"/>
  <c r="L604" i="14"/>
  <c r="L605" i="14"/>
  <c r="L606" i="14"/>
  <c r="L607" i="14"/>
  <c r="L825" i="14"/>
  <c r="L826" i="14"/>
  <c r="L827" i="14"/>
  <c r="F68" i="2"/>
  <c r="L626" i="14"/>
  <c r="L627" i="14"/>
  <c r="L628" i="14"/>
  <c r="L629" i="14"/>
  <c r="L630" i="14"/>
  <c r="L631" i="14"/>
  <c r="L632" i="14"/>
  <c r="L633" i="14"/>
  <c r="L634" i="14"/>
  <c r="L830" i="14"/>
  <c r="F67" i="2"/>
  <c r="L592" i="14"/>
  <c r="L593" i="14"/>
  <c r="L594" i="14"/>
  <c r="L595" i="14"/>
  <c r="L596" i="14"/>
  <c r="L597" i="14"/>
  <c r="L823" i="14"/>
  <c r="L824" i="14"/>
  <c r="F66" i="2"/>
  <c r="L701" i="14"/>
  <c r="L702" i="14"/>
  <c r="L703" i="14"/>
  <c r="L704" i="14"/>
  <c r="L705" i="14"/>
  <c r="L706" i="14"/>
  <c r="L707" i="14"/>
  <c r="L708" i="14"/>
  <c r="L709" i="14"/>
  <c r="L841" i="14"/>
  <c r="F65" i="2"/>
  <c r="L655" i="14"/>
  <c r="L656" i="14"/>
  <c r="L657" i="14"/>
  <c r="L658" i="14"/>
  <c r="L659" i="14"/>
  <c r="L660" i="14"/>
  <c r="L661" i="14"/>
  <c r="L662" i="14"/>
  <c r="L663" i="14"/>
  <c r="L664" i="14"/>
  <c r="L665" i="14"/>
  <c r="L832" i="14"/>
  <c r="L833" i="14"/>
  <c r="L834" i="14"/>
  <c r="F64" i="2"/>
  <c r="L635" i="14"/>
  <c r="L636" i="14"/>
  <c r="L637" i="14"/>
  <c r="L638" i="14"/>
  <c r="L639" i="14"/>
  <c r="L640" i="14"/>
  <c r="L641" i="14"/>
  <c r="L642" i="14"/>
  <c r="L643" i="14"/>
  <c r="L644" i="14"/>
  <c r="L645" i="14"/>
  <c r="L646" i="14"/>
  <c r="L647" i="14"/>
  <c r="L648" i="14"/>
  <c r="L649" i="14"/>
  <c r="L650" i="14"/>
  <c r="L651" i="14"/>
  <c r="L652" i="14"/>
  <c r="L653" i="14"/>
  <c r="L654" i="14"/>
  <c r="L831" i="14"/>
  <c r="F63" i="2"/>
  <c r="L564" i="14"/>
  <c r="L565" i="14"/>
  <c r="L566" i="14"/>
  <c r="L567" i="14"/>
  <c r="L568" i="14"/>
  <c r="L569" i="14"/>
  <c r="L570" i="14"/>
  <c r="L571" i="14"/>
  <c r="L572" i="14"/>
  <c r="L573" i="14"/>
  <c r="L574" i="14"/>
  <c r="L575" i="14"/>
  <c r="L576" i="14"/>
  <c r="L577" i="14"/>
  <c r="L578" i="14"/>
  <c r="L579" i="14"/>
  <c r="L580" i="14"/>
  <c r="L581" i="14"/>
  <c r="L582" i="14"/>
  <c r="L583" i="14"/>
  <c r="L584" i="14"/>
  <c r="L585" i="14"/>
  <c r="L821" i="14"/>
  <c r="F62" i="2"/>
  <c r="L598" i="14"/>
  <c r="F61" i="2"/>
  <c r="L676" i="14"/>
  <c r="L677" i="14"/>
  <c r="L678" i="14"/>
  <c r="L679" i="14"/>
  <c r="L680" i="14"/>
  <c r="L681" i="14"/>
  <c r="L682" i="14"/>
  <c r="L683" i="14"/>
  <c r="L684" i="14"/>
  <c r="L835" i="14"/>
  <c r="F60" i="2"/>
  <c r="L553" i="14"/>
  <c r="L554" i="14"/>
  <c r="L555" i="14"/>
  <c r="L556" i="14"/>
  <c r="L557" i="14"/>
  <c r="L558" i="14"/>
  <c r="L559" i="14"/>
  <c r="L560" i="14"/>
  <c r="L561" i="14"/>
  <c r="L562" i="14"/>
  <c r="L563" i="14"/>
  <c r="L820" i="14"/>
  <c r="F59" i="2"/>
  <c r="L710" i="14"/>
  <c r="L711" i="14"/>
  <c r="L712" i="14"/>
  <c r="L713" i="14"/>
  <c r="L714" i="14"/>
  <c r="L842" i="14"/>
  <c r="F58" i="2"/>
  <c r="L586" i="14"/>
  <c r="L587" i="14"/>
  <c r="L588" i="14"/>
  <c r="L589" i="14"/>
  <c r="L590" i="14"/>
  <c r="F57" i="2"/>
  <c r="L696" i="14"/>
  <c r="L697" i="14"/>
  <c r="L698" i="14"/>
  <c r="L699" i="14"/>
  <c r="L700" i="14"/>
  <c r="L840" i="14"/>
  <c r="F56" i="2"/>
  <c r="L591" i="14"/>
  <c r="L822" i="14"/>
  <c r="F55" i="2"/>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814" i="14"/>
  <c r="L815" i="14"/>
  <c r="L816" i="14"/>
  <c r="L817" i="14"/>
  <c r="L818" i="14"/>
  <c r="L819" i="14"/>
  <c r="F54" i="2"/>
  <c r="L717" i="14"/>
  <c r="L718" i="14"/>
  <c r="L719" i="14"/>
  <c r="L720" i="14"/>
  <c r="L721" i="14"/>
  <c r="L722" i="14"/>
  <c r="L723" i="14"/>
  <c r="L724" i="14"/>
  <c r="L725" i="14"/>
  <c r="L726" i="14"/>
  <c r="F53" i="2"/>
  <c r="L715" i="14"/>
  <c r="L716" i="14"/>
  <c r="F52" i="2"/>
  <c r="L666" i="14"/>
  <c r="L667" i="14"/>
  <c r="L668" i="14"/>
  <c r="L669" i="14"/>
  <c r="L670" i="14"/>
  <c r="L671" i="14"/>
  <c r="L672" i="14"/>
  <c r="L673" i="14"/>
  <c r="L674" i="14"/>
  <c r="L675" i="14"/>
  <c r="F51" i="2"/>
  <c r="L608" i="14"/>
  <c r="L609" i="14"/>
  <c r="L610" i="14"/>
  <c r="L611" i="14"/>
  <c r="L612" i="14"/>
  <c r="L613" i="14"/>
  <c r="L614" i="14"/>
  <c r="L615" i="14"/>
  <c r="L616" i="14"/>
  <c r="L617" i="14"/>
  <c r="L618" i="14"/>
  <c r="L619" i="14"/>
  <c r="L620" i="14"/>
  <c r="L621" i="14"/>
  <c r="L622" i="14"/>
  <c r="L623" i="14"/>
  <c r="L624" i="14"/>
  <c r="L625" i="14"/>
  <c r="L828" i="14"/>
  <c r="L829" i="14"/>
  <c r="F50" i="2"/>
  <c r="L512" i="14"/>
  <c r="L513" i="14"/>
  <c r="L514" i="14"/>
  <c r="L515" i="14"/>
  <c r="L516" i="14"/>
  <c r="L517" i="14"/>
  <c r="L518" i="14"/>
  <c r="L519" i="14"/>
  <c r="L520" i="14"/>
  <c r="L521" i="14"/>
  <c r="L522" i="14"/>
  <c r="L523" i="14"/>
  <c r="L524" i="14"/>
  <c r="L525" i="14"/>
  <c r="L526" i="14"/>
  <c r="L527" i="14"/>
  <c r="L810" i="14"/>
  <c r="L811" i="14"/>
  <c r="L812" i="14"/>
  <c r="L813" i="14"/>
  <c r="F49" i="2"/>
  <c r="L506" i="14"/>
  <c r="L507" i="14"/>
  <c r="L508" i="14"/>
  <c r="L509" i="14"/>
  <c r="L510" i="14"/>
  <c r="L511" i="14"/>
  <c r="F48" i="2"/>
  <c r="L500" i="14"/>
  <c r="L501" i="14"/>
  <c r="L502" i="14"/>
  <c r="L503" i="14"/>
  <c r="L504" i="14"/>
  <c r="L505" i="14"/>
  <c r="F47" i="2"/>
  <c r="L492" i="14"/>
  <c r="L493" i="14"/>
  <c r="L494" i="14"/>
  <c r="L495" i="14"/>
  <c r="L496" i="14"/>
  <c r="L497" i="14"/>
  <c r="L498" i="14"/>
  <c r="L499" i="14"/>
  <c r="L808" i="14"/>
  <c r="L809" i="14"/>
  <c r="F46" i="2"/>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801" i="14"/>
  <c r="L802" i="14"/>
  <c r="L803" i="14"/>
  <c r="L804" i="14"/>
  <c r="L805" i="14"/>
  <c r="L806" i="14"/>
  <c r="L807" i="14"/>
  <c r="F45" i="2"/>
  <c r="L434" i="14"/>
  <c r="L435" i="14"/>
  <c r="L436" i="14"/>
  <c r="L437" i="14"/>
  <c r="L800" i="14"/>
  <c r="F44" i="2"/>
  <c r="L430" i="14"/>
  <c r="L431" i="14"/>
  <c r="L432" i="14"/>
  <c r="L433" i="14"/>
  <c r="F43" i="2"/>
  <c r="L424" i="14"/>
  <c r="L425" i="14"/>
  <c r="L426" i="14"/>
  <c r="L427" i="14"/>
  <c r="L428" i="14"/>
  <c r="L429" i="14"/>
  <c r="F42" i="2"/>
  <c r="L419" i="14"/>
  <c r="L420" i="14"/>
  <c r="L421" i="14"/>
  <c r="L422" i="14"/>
  <c r="L423" i="14"/>
  <c r="L799" i="14"/>
  <c r="F41" i="2"/>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795" i="14"/>
  <c r="L796" i="14"/>
  <c r="L797" i="14"/>
  <c r="L798" i="14"/>
  <c r="F40" i="2"/>
  <c r="L380" i="14"/>
  <c r="L381" i="14"/>
  <c r="L382" i="14"/>
  <c r="L383" i="14"/>
  <c r="L384" i="14"/>
  <c r="L794" i="14"/>
  <c r="F39" i="2"/>
  <c r="L372" i="14"/>
  <c r="L373" i="14"/>
  <c r="L374" i="14"/>
  <c r="L375" i="14"/>
  <c r="L376" i="14"/>
  <c r="L377" i="14"/>
  <c r="L378" i="14"/>
  <c r="L379" i="14"/>
  <c r="F38" i="2"/>
  <c r="L363" i="14"/>
  <c r="L364" i="14"/>
  <c r="L365" i="14"/>
  <c r="L366" i="14"/>
  <c r="L367" i="14"/>
  <c r="L368" i="14"/>
  <c r="L369" i="14"/>
  <c r="L370" i="14"/>
  <c r="L371" i="14"/>
  <c r="L793" i="14"/>
  <c r="F37" i="2"/>
  <c r="L354" i="14"/>
  <c r="L355" i="14"/>
  <c r="L356" i="14"/>
  <c r="L357" i="14"/>
  <c r="L358" i="14"/>
  <c r="L359" i="14"/>
  <c r="L360" i="14"/>
  <c r="L361" i="14"/>
  <c r="L362" i="14"/>
  <c r="L792" i="14"/>
  <c r="F36" i="2"/>
  <c r="L347" i="14"/>
  <c r="L348" i="14"/>
  <c r="L349" i="14"/>
  <c r="L350" i="14"/>
  <c r="L351" i="14"/>
  <c r="L352" i="14"/>
  <c r="L353" i="14"/>
  <c r="L791" i="14"/>
  <c r="F35" i="2"/>
  <c r="L344" i="14"/>
  <c r="L345" i="14"/>
  <c r="L346" i="14"/>
  <c r="L789" i="14"/>
  <c r="L790" i="14"/>
  <c r="F34" i="2"/>
  <c r="L326" i="14"/>
  <c r="L327" i="14"/>
  <c r="L328" i="14"/>
  <c r="L329" i="14"/>
  <c r="L330" i="14"/>
  <c r="L331" i="14"/>
  <c r="L332" i="14"/>
  <c r="L333" i="14"/>
  <c r="L334" i="14"/>
  <c r="L335" i="14"/>
  <c r="L336" i="14"/>
  <c r="L337" i="14"/>
  <c r="L338" i="14"/>
  <c r="L339" i="14"/>
  <c r="L340" i="14"/>
  <c r="L341" i="14"/>
  <c r="L342" i="14"/>
  <c r="L343" i="14"/>
  <c r="L785" i="14"/>
  <c r="L786" i="14"/>
  <c r="L787" i="14"/>
  <c r="L788" i="14"/>
  <c r="F33" i="2"/>
  <c r="L322" i="14"/>
  <c r="L323" i="14"/>
  <c r="L324" i="14"/>
  <c r="L325" i="14"/>
  <c r="F32" i="2"/>
  <c r="L314" i="14"/>
  <c r="L315" i="14"/>
  <c r="L316" i="14"/>
  <c r="L317" i="14"/>
  <c r="L318" i="14"/>
  <c r="L319" i="14"/>
  <c r="L320" i="14"/>
  <c r="L321" i="14"/>
  <c r="L784" i="14"/>
  <c r="F31" i="2"/>
  <c r="L293" i="14"/>
  <c r="L294" i="14"/>
  <c r="L295" i="14"/>
  <c r="L296" i="14"/>
  <c r="L297" i="14"/>
  <c r="L298" i="14"/>
  <c r="L299" i="14"/>
  <c r="L300" i="14"/>
  <c r="L301" i="14"/>
  <c r="L302" i="14"/>
  <c r="L303" i="14"/>
  <c r="L304" i="14"/>
  <c r="L305" i="14"/>
  <c r="L306" i="14"/>
  <c r="L307" i="14"/>
  <c r="L308" i="14"/>
  <c r="L309" i="14"/>
  <c r="L310" i="14"/>
  <c r="L311" i="14"/>
  <c r="L312" i="14"/>
  <c r="L313" i="14"/>
  <c r="L779" i="14"/>
  <c r="L780" i="14"/>
  <c r="L781" i="14"/>
  <c r="L782" i="14"/>
  <c r="L783" i="14"/>
  <c r="F30" i="2"/>
  <c r="L290" i="14"/>
  <c r="L291" i="14"/>
  <c r="L292" i="14"/>
  <c r="L778" i="14"/>
  <c r="F29" i="2"/>
  <c r="L288" i="14"/>
  <c r="L289" i="14"/>
  <c r="F28" i="2"/>
  <c r="L267" i="14"/>
  <c r="L268" i="14"/>
  <c r="L269" i="14"/>
  <c r="L270" i="14"/>
  <c r="L271" i="14"/>
  <c r="L272" i="14"/>
  <c r="L273" i="14"/>
  <c r="L274" i="14"/>
  <c r="L275" i="14"/>
  <c r="L276" i="14"/>
  <c r="L277" i="14"/>
  <c r="L278" i="14"/>
  <c r="L279" i="14"/>
  <c r="L280" i="14"/>
  <c r="L281" i="14"/>
  <c r="L282" i="14"/>
  <c r="L283" i="14"/>
  <c r="L284" i="14"/>
  <c r="L285" i="14"/>
  <c r="L286" i="14"/>
  <c r="L287" i="14"/>
  <c r="L777" i="14"/>
  <c r="F27" i="2"/>
  <c r="L245" i="14"/>
  <c r="L246" i="14"/>
  <c r="L247" i="14"/>
  <c r="L248" i="14"/>
  <c r="L249" i="14"/>
  <c r="L250" i="14"/>
  <c r="L251" i="14"/>
  <c r="L252" i="14"/>
  <c r="L253" i="14"/>
  <c r="L254" i="14"/>
  <c r="L255" i="14"/>
  <c r="L256" i="14"/>
  <c r="L257" i="14"/>
  <c r="L258" i="14"/>
  <c r="L259" i="14"/>
  <c r="L260" i="14"/>
  <c r="L261" i="14"/>
  <c r="L262" i="14"/>
  <c r="L263" i="14"/>
  <c r="L264" i="14"/>
  <c r="L265" i="14"/>
  <c r="L266" i="14"/>
  <c r="L774" i="14"/>
  <c r="L775" i="14"/>
  <c r="L776" i="14"/>
  <c r="F26" i="2"/>
  <c r="L228" i="14"/>
  <c r="L229" i="14"/>
  <c r="L230" i="14"/>
  <c r="L231" i="14"/>
  <c r="L232" i="14"/>
  <c r="L233" i="14"/>
  <c r="L234" i="14"/>
  <c r="L235" i="14"/>
  <c r="L236" i="14"/>
  <c r="L237" i="14"/>
  <c r="L238" i="14"/>
  <c r="L239" i="14"/>
  <c r="L240" i="14"/>
  <c r="L241" i="14"/>
  <c r="L242" i="14"/>
  <c r="L243" i="14"/>
  <c r="L244" i="14"/>
  <c r="L773" i="14"/>
  <c r="F25" i="2"/>
  <c r="L211" i="14"/>
  <c r="L212" i="14"/>
  <c r="L213" i="14"/>
  <c r="L214" i="14"/>
  <c r="L215" i="14"/>
  <c r="L216" i="14"/>
  <c r="L217" i="14"/>
  <c r="L218" i="14"/>
  <c r="L219" i="14"/>
  <c r="L220" i="14"/>
  <c r="L221" i="14"/>
  <c r="L222" i="14"/>
  <c r="L223" i="14"/>
  <c r="L224" i="14"/>
  <c r="L225" i="14"/>
  <c r="L226" i="14"/>
  <c r="L227" i="14"/>
  <c r="L770" i="14"/>
  <c r="L771" i="14"/>
  <c r="L772" i="14"/>
  <c r="F24" i="2"/>
  <c r="L209" i="14"/>
  <c r="L210" i="14"/>
  <c r="L768" i="14"/>
  <c r="L769" i="14"/>
  <c r="F23" i="2"/>
  <c r="L175" i="14"/>
  <c r="L176" i="14"/>
  <c r="L177" i="14"/>
  <c r="L178" i="14"/>
  <c r="L179" i="14"/>
  <c r="L180" i="14"/>
  <c r="L181" i="14"/>
  <c r="L182" i="14"/>
  <c r="L183" i="14"/>
  <c r="L184" i="14"/>
  <c r="L185" i="14"/>
  <c r="L186" i="14"/>
  <c r="L187" i="14"/>
  <c r="L188" i="14"/>
  <c r="L189" i="14"/>
  <c r="L190" i="14"/>
  <c r="L191" i="14"/>
  <c r="L192" i="14"/>
  <c r="L193" i="14"/>
  <c r="L194" i="14"/>
  <c r="L195" i="14"/>
  <c r="L196" i="14"/>
  <c r="L197" i="14"/>
  <c r="L198" i="14"/>
  <c r="L199" i="14"/>
  <c r="L200" i="14"/>
  <c r="L201" i="14"/>
  <c r="L202" i="14"/>
  <c r="L203" i="14"/>
  <c r="L204" i="14"/>
  <c r="L205" i="14"/>
  <c r="L206" i="14"/>
  <c r="L207" i="14"/>
  <c r="L208" i="14"/>
  <c r="F22" i="2"/>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762" i="14"/>
  <c r="L763" i="14"/>
  <c r="L764" i="14"/>
  <c r="L765" i="14"/>
  <c r="L766" i="14"/>
  <c r="L767" i="14"/>
  <c r="F21" i="2"/>
  <c r="L143" i="14"/>
  <c r="L144" i="14"/>
  <c r="L145" i="14"/>
  <c r="L146" i="14"/>
  <c r="L147" i="14"/>
  <c r="L148" i="14"/>
  <c r="L149" i="14"/>
  <c r="L150" i="14"/>
  <c r="L151" i="14"/>
  <c r="L760" i="14"/>
  <c r="L761" i="14"/>
  <c r="F20" i="2"/>
  <c r="L139" i="14"/>
  <c r="L140" i="14"/>
  <c r="L141" i="14"/>
  <c r="L142" i="14"/>
  <c r="L758" i="14"/>
  <c r="L759" i="14"/>
  <c r="F19" i="2"/>
  <c r="L134" i="14"/>
  <c r="L135" i="14"/>
  <c r="L136" i="14"/>
  <c r="L137" i="14"/>
  <c r="L138" i="14"/>
  <c r="L753" i="14"/>
  <c r="L754" i="14"/>
  <c r="L755" i="14"/>
  <c r="L756" i="14"/>
  <c r="L757" i="14"/>
  <c r="F18" i="2"/>
  <c r="L130" i="14"/>
  <c r="L131" i="14"/>
  <c r="L132" i="14"/>
  <c r="L133" i="14"/>
  <c r="L751" i="14"/>
  <c r="L752" i="14"/>
  <c r="F17" i="2"/>
  <c r="L129" i="14"/>
  <c r="F16" i="2"/>
  <c r="L121" i="14"/>
  <c r="L122" i="14"/>
  <c r="L123" i="14"/>
  <c r="L124" i="14"/>
  <c r="L125" i="14"/>
  <c r="L126" i="14"/>
  <c r="L127" i="14"/>
  <c r="L128" i="14"/>
  <c r="F15" i="2"/>
  <c r="L113" i="14"/>
  <c r="L114" i="14"/>
  <c r="L115" i="14"/>
  <c r="L116" i="14"/>
  <c r="L117" i="14"/>
  <c r="L118" i="14"/>
  <c r="L119" i="14"/>
  <c r="L120" i="14"/>
  <c r="L743" i="14"/>
  <c r="L744" i="14"/>
  <c r="L745" i="14"/>
  <c r="L746" i="14"/>
  <c r="L747" i="14"/>
  <c r="L748" i="14"/>
  <c r="L749" i="14"/>
  <c r="L750" i="14"/>
  <c r="F14" i="2"/>
  <c r="L104" i="14"/>
  <c r="L105" i="14"/>
  <c r="L106" i="14"/>
  <c r="L107" i="14"/>
  <c r="L108" i="14"/>
  <c r="L109" i="14"/>
  <c r="L110" i="14"/>
  <c r="L111" i="14"/>
  <c r="L112" i="14"/>
  <c r="L742" i="14"/>
  <c r="F13" i="2"/>
  <c r="L96" i="14"/>
  <c r="L97" i="14"/>
  <c r="L98" i="14"/>
  <c r="L99" i="14"/>
  <c r="L100" i="14"/>
  <c r="L101" i="14"/>
  <c r="L102" i="14"/>
  <c r="L103" i="14"/>
  <c r="L741" i="14"/>
  <c r="F12" i="2"/>
  <c r="L85" i="14"/>
  <c r="L86" i="14"/>
  <c r="L87" i="14"/>
  <c r="L88" i="14"/>
  <c r="L89" i="14"/>
  <c r="L90" i="14"/>
  <c r="L91" i="14"/>
  <c r="L92" i="14"/>
  <c r="L93" i="14"/>
  <c r="L94" i="14"/>
  <c r="L95" i="14"/>
  <c r="L740" i="14"/>
  <c r="F11" i="2"/>
  <c r="L77" i="14"/>
  <c r="L78" i="14"/>
  <c r="L79" i="14"/>
  <c r="L80" i="14"/>
  <c r="L81" i="14"/>
  <c r="L82" i="14"/>
  <c r="L83" i="14"/>
  <c r="L84" i="14"/>
  <c r="L738" i="14"/>
  <c r="L739" i="14"/>
  <c r="F10" i="2"/>
  <c r="L73" i="14"/>
  <c r="L74" i="14"/>
  <c r="L75" i="14"/>
  <c r="L76" i="14"/>
  <c r="F9" i="2"/>
  <c r="L69" i="14"/>
  <c r="L70" i="14"/>
  <c r="L71" i="14"/>
  <c r="L72" i="14"/>
  <c r="L737" i="14"/>
  <c r="F8" i="2"/>
  <c r="L59" i="14"/>
  <c r="L60" i="14"/>
  <c r="L61" i="14"/>
  <c r="L62" i="14"/>
  <c r="L63" i="14"/>
  <c r="L64" i="14"/>
  <c r="L65" i="14"/>
  <c r="L66" i="14"/>
  <c r="L67" i="14"/>
  <c r="L68" i="14"/>
  <c r="L735" i="14"/>
  <c r="L736" i="14"/>
  <c r="F7" i="2"/>
  <c r="L45" i="14"/>
  <c r="L46" i="14"/>
  <c r="L47" i="14"/>
  <c r="L48" i="14"/>
  <c r="L49" i="14"/>
  <c r="L50" i="14"/>
  <c r="L51" i="14"/>
  <c r="L52" i="14"/>
  <c r="L53" i="14"/>
  <c r="L54" i="14"/>
  <c r="L55" i="14"/>
  <c r="L56" i="14"/>
  <c r="L57" i="14"/>
  <c r="L58" i="14"/>
  <c r="L733" i="14"/>
  <c r="L734" i="14"/>
  <c r="F6" i="2"/>
  <c r="L27" i="14"/>
  <c r="L28" i="14"/>
  <c r="L29" i="14"/>
  <c r="L30" i="14"/>
  <c r="L31" i="14"/>
  <c r="L32" i="14"/>
  <c r="L33" i="14"/>
  <c r="L34" i="14"/>
  <c r="L35" i="14"/>
  <c r="L36" i="14"/>
  <c r="L37" i="14"/>
  <c r="L38" i="14"/>
  <c r="L39" i="14"/>
  <c r="L40" i="14"/>
  <c r="L41" i="14"/>
  <c r="L42" i="14"/>
  <c r="L43" i="14"/>
  <c r="L44" i="14"/>
  <c r="L729" i="14"/>
  <c r="L730" i="14"/>
  <c r="L731" i="14"/>
  <c r="L732" i="14"/>
  <c r="F5" i="2"/>
  <c r="L16" i="14"/>
  <c r="L17" i="14"/>
  <c r="L18" i="14"/>
  <c r="L19" i="14"/>
  <c r="L20" i="14"/>
  <c r="L21" i="14"/>
  <c r="L22" i="14"/>
  <c r="L23" i="14"/>
  <c r="L24" i="14"/>
  <c r="L25" i="14"/>
  <c r="L26" i="14"/>
  <c r="F4" i="2"/>
  <c r="L10" i="14"/>
  <c r="L11" i="14"/>
  <c r="L12" i="14"/>
  <c r="L13" i="14"/>
  <c r="L14" i="14"/>
  <c r="L15" i="14"/>
  <c r="L728" i="14"/>
  <c r="E842" i="14"/>
  <c r="E841" i="14"/>
  <c r="E840" i="14"/>
  <c r="E839" i="14"/>
  <c r="E838" i="14"/>
  <c r="E837" i="14"/>
  <c r="E836" i="14"/>
  <c r="E835" i="14"/>
  <c r="E834" i="14"/>
  <c r="E833" i="14"/>
  <c r="E832" i="14"/>
  <c r="E831" i="14"/>
  <c r="E830" i="14"/>
  <c r="E829" i="14"/>
  <c r="E828" i="14"/>
  <c r="E827" i="14"/>
  <c r="E826" i="14"/>
  <c r="E825" i="14"/>
  <c r="E824" i="14"/>
  <c r="E823" i="14"/>
  <c r="E822" i="14"/>
  <c r="E821" i="14"/>
  <c r="E820" i="14"/>
  <c r="E819" i="14"/>
  <c r="E818" i="14"/>
  <c r="E817" i="14"/>
  <c r="E816" i="14"/>
  <c r="E815" i="14"/>
  <c r="E814" i="14"/>
  <c r="E813" i="14"/>
  <c r="E812" i="14"/>
  <c r="E811" i="14"/>
  <c r="E810" i="14"/>
  <c r="E809" i="14"/>
  <c r="E808" i="14"/>
  <c r="E807" i="14"/>
  <c r="E806" i="14"/>
  <c r="E805" i="14"/>
  <c r="E804" i="14"/>
  <c r="E803" i="14"/>
  <c r="E802" i="14"/>
  <c r="E801" i="14"/>
  <c r="E800" i="14"/>
  <c r="E799" i="14"/>
  <c r="E798" i="14"/>
  <c r="E797" i="14"/>
  <c r="E796" i="14"/>
  <c r="E795" i="14"/>
  <c r="E794" i="14"/>
  <c r="E793" i="14"/>
  <c r="E792" i="14"/>
  <c r="E791" i="14"/>
  <c r="E790" i="14"/>
  <c r="E789" i="14"/>
  <c r="E788" i="14"/>
  <c r="E787" i="14"/>
  <c r="E786" i="14"/>
  <c r="E785" i="14"/>
  <c r="E784" i="14"/>
  <c r="E783" i="14"/>
  <c r="E782" i="14"/>
  <c r="E781" i="14"/>
  <c r="E780" i="14"/>
  <c r="E779" i="14"/>
  <c r="E778" i="14"/>
  <c r="E777" i="14"/>
  <c r="E776" i="14"/>
  <c r="E775" i="14"/>
  <c r="E774" i="14"/>
  <c r="E773" i="14"/>
  <c r="E772" i="14"/>
  <c r="E771" i="14"/>
  <c r="E770" i="14"/>
  <c r="E769" i="14"/>
  <c r="E768" i="14"/>
  <c r="E767" i="14"/>
  <c r="E766" i="14"/>
  <c r="E765" i="14"/>
  <c r="E764" i="14"/>
  <c r="E763" i="14"/>
  <c r="E762" i="14"/>
  <c r="E761" i="14"/>
  <c r="E760" i="14"/>
  <c r="E759" i="14"/>
  <c r="E758" i="14"/>
  <c r="E757" i="14"/>
  <c r="E756" i="14"/>
  <c r="E755" i="14"/>
  <c r="E754" i="14"/>
  <c r="E753" i="14"/>
  <c r="E752" i="14"/>
  <c r="E751" i="14"/>
  <c r="E750" i="14"/>
  <c r="E749" i="14"/>
  <c r="E748" i="14"/>
  <c r="E747" i="14"/>
  <c r="E746" i="14"/>
  <c r="E745" i="14"/>
  <c r="E744" i="14"/>
  <c r="E743" i="14"/>
  <c r="E742" i="14"/>
  <c r="E741" i="14"/>
  <c r="E740" i="14"/>
  <c r="E739" i="14"/>
  <c r="E738" i="14"/>
  <c r="E737" i="14"/>
  <c r="E736" i="14"/>
  <c r="E735" i="14"/>
  <c r="E734" i="14"/>
  <c r="E733" i="14"/>
  <c r="E732" i="14"/>
  <c r="E731" i="14"/>
  <c r="E730" i="14"/>
  <c r="E729" i="14"/>
  <c r="E728" i="14"/>
  <c r="E727" i="14"/>
  <c r="E726" i="14"/>
  <c r="E725" i="14"/>
  <c r="E724" i="14"/>
  <c r="E723" i="14"/>
  <c r="E722" i="14"/>
  <c r="E721" i="14"/>
  <c r="E720" i="14"/>
  <c r="E719" i="14"/>
  <c r="E718" i="14"/>
  <c r="E717" i="14"/>
  <c r="E716" i="14"/>
  <c r="E715" i="14"/>
  <c r="E714" i="14"/>
  <c r="E713" i="14"/>
  <c r="E712" i="14"/>
  <c r="E711" i="14"/>
  <c r="E710" i="14"/>
  <c r="E709" i="14"/>
  <c r="E708" i="14"/>
  <c r="E707" i="14"/>
  <c r="E706" i="14"/>
  <c r="E705" i="14"/>
  <c r="E704" i="14"/>
  <c r="E703" i="14"/>
  <c r="E702" i="14"/>
  <c r="E701" i="14"/>
  <c r="E700" i="14"/>
  <c r="E699" i="14"/>
  <c r="E698" i="14"/>
  <c r="E697" i="14"/>
  <c r="E696" i="14"/>
  <c r="E695" i="14"/>
  <c r="E694" i="14"/>
  <c r="E693" i="14"/>
  <c r="E692" i="14"/>
  <c r="E691" i="14"/>
  <c r="E690" i="14"/>
  <c r="E689" i="14"/>
  <c r="E688" i="14"/>
  <c r="E687" i="14"/>
  <c r="E686" i="14"/>
  <c r="E685" i="14"/>
  <c r="E684" i="14"/>
  <c r="E683" i="14"/>
  <c r="E682" i="14"/>
  <c r="E681" i="14"/>
  <c r="E680" i="14"/>
  <c r="E679" i="14"/>
  <c r="E678" i="14"/>
  <c r="E677" i="14"/>
  <c r="E676" i="14"/>
  <c r="E675" i="14"/>
  <c r="E674" i="14"/>
  <c r="E673" i="14"/>
  <c r="E672" i="14"/>
  <c r="E671" i="14"/>
  <c r="E670" i="14"/>
  <c r="E669" i="14"/>
  <c r="E668" i="14"/>
  <c r="E667" i="14"/>
  <c r="E666" i="14"/>
  <c r="E665" i="14"/>
  <c r="E664" i="14"/>
  <c r="E663" i="14"/>
  <c r="E662" i="14"/>
  <c r="E661" i="14"/>
  <c r="E660" i="14"/>
  <c r="E659" i="14"/>
  <c r="E658" i="14"/>
  <c r="E657" i="14"/>
  <c r="E656" i="14"/>
  <c r="E655" i="14"/>
  <c r="E654" i="14"/>
  <c r="E653" i="14"/>
  <c r="E652" i="14"/>
  <c r="E651" i="14"/>
  <c r="E650" i="14"/>
  <c r="E649" i="14"/>
  <c r="E648" i="14"/>
  <c r="E647" i="14"/>
  <c r="E646" i="14"/>
  <c r="E645" i="14"/>
  <c r="E644" i="14"/>
  <c r="E643" i="14"/>
  <c r="E642" i="14"/>
  <c r="E641" i="14"/>
  <c r="E640" i="14"/>
  <c r="E639" i="14"/>
  <c r="E638" i="14"/>
  <c r="E637" i="14"/>
  <c r="E636" i="14"/>
  <c r="E635" i="14"/>
  <c r="E634" i="14"/>
  <c r="E633" i="14"/>
  <c r="E632" i="14"/>
  <c r="E631" i="14"/>
  <c r="E630" i="14"/>
  <c r="E629" i="14"/>
  <c r="E628" i="14"/>
  <c r="E627" i="14"/>
  <c r="E626" i="14"/>
  <c r="E625" i="14"/>
  <c r="E624" i="14"/>
  <c r="E623" i="14"/>
  <c r="E622" i="14"/>
  <c r="E621" i="14"/>
  <c r="E620" i="14"/>
  <c r="E619" i="14"/>
  <c r="E618" i="14"/>
  <c r="E617" i="14"/>
  <c r="E616" i="14"/>
  <c r="E615" i="14"/>
  <c r="E614" i="14"/>
  <c r="E613" i="14"/>
  <c r="E612" i="14"/>
  <c r="E611" i="14"/>
  <c r="E610" i="14"/>
  <c r="E609" i="14"/>
  <c r="E608" i="14"/>
  <c r="E607" i="14"/>
  <c r="E606" i="14"/>
  <c r="E605" i="14"/>
  <c r="E604" i="14"/>
  <c r="E603" i="14"/>
  <c r="E602" i="14"/>
  <c r="E601" i="14"/>
  <c r="E600" i="14"/>
  <c r="E599" i="14"/>
  <c r="E598" i="14"/>
  <c r="E597" i="14"/>
  <c r="E596" i="14"/>
  <c r="E595" i="14"/>
  <c r="E594" i="14"/>
  <c r="E593" i="14"/>
  <c r="E592" i="14"/>
  <c r="E591" i="14"/>
  <c r="E590" i="14"/>
  <c r="E589" i="14"/>
  <c r="E588" i="14"/>
  <c r="E587" i="14"/>
  <c r="E586" i="14"/>
  <c r="E585" i="14"/>
  <c r="E584" i="14"/>
  <c r="E583" i="14"/>
  <c r="E582" i="14"/>
  <c r="E581" i="14"/>
  <c r="E580" i="14"/>
  <c r="E579" i="14"/>
  <c r="E578" i="14"/>
  <c r="E577" i="14"/>
  <c r="E576" i="14"/>
  <c r="E575" i="14"/>
  <c r="E574" i="14"/>
  <c r="E573" i="14"/>
  <c r="E572" i="14"/>
  <c r="E571" i="14"/>
  <c r="E570" i="14"/>
  <c r="E569" i="14"/>
  <c r="E568" i="14"/>
  <c r="E567" i="14"/>
  <c r="E566" i="14"/>
  <c r="E565" i="14"/>
  <c r="E564" i="14"/>
  <c r="E563" i="14"/>
  <c r="E562" i="14"/>
  <c r="E561" i="14"/>
  <c r="E560" i="14"/>
  <c r="E559" i="14"/>
  <c r="E558" i="14"/>
  <c r="E557" i="14"/>
  <c r="E556" i="14"/>
  <c r="E555" i="14"/>
  <c r="E554" i="14"/>
  <c r="E553" i="14"/>
  <c r="E552" i="14"/>
  <c r="E551" i="14"/>
  <c r="E550" i="14"/>
  <c r="E549" i="14"/>
  <c r="E548" i="14"/>
  <c r="E547" i="14"/>
  <c r="E546" i="14"/>
  <c r="E545" i="14"/>
  <c r="E544" i="14"/>
  <c r="E543" i="14"/>
  <c r="E542" i="14"/>
  <c r="E541" i="14"/>
  <c r="E540" i="14"/>
  <c r="E539" i="14"/>
  <c r="E538" i="14"/>
  <c r="E537" i="14"/>
  <c r="E536" i="14"/>
  <c r="E535" i="14"/>
  <c r="E534" i="14"/>
  <c r="E533" i="14"/>
  <c r="E532" i="14"/>
  <c r="E531" i="14"/>
  <c r="E530" i="14"/>
  <c r="E529" i="14"/>
  <c r="E528" i="14"/>
  <c r="E527" i="14"/>
  <c r="E526" i="14"/>
  <c r="E525" i="14"/>
  <c r="E524" i="14"/>
  <c r="E523" i="14"/>
  <c r="E522" i="14"/>
  <c r="E521" i="14"/>
  <c r="E520" i="14"/>
  <c r="E519" i="14"/>
  <c r="E518" i="14"/>
  <c r="E517" i="14"/>
  <c r="E516" i="14"/>
  <c r="E515" i="14"/>
  <c r="E514" i="14"/>
  <c r="E513" i="14"/>
  <c r="E512" i="14"/>
  <c r="E511" i="14"/>
  <c r="E510" i="14"/>
  <c r="E509" i="14"/>
  <c r="E508" i="14"/>
  <c r="E507" i="14"/>
  <c r="E506" i="14"/>
  <c r="E505" i="14"/>
  <c r="E504" i="14"/>
  <c r="E503" i="14"/>
  <c r="E502" i="14"/>
  <c r="E501" i="14"/>
  <c r="E500" i="14"/>
  <c r="E499" i="14"/>
  <c r="E498" i="14"/>
  <c r="E497" i="14"/>
  <c r="E496" i="14"/>
  <c r="E495" i="14"/>
  <c r="E494" i="14"/>
  <c r="E493" i="14"/>
  <c r="E492" i="14"/>
  <c r="E491" i="14"/>
  <c r="E490" i="14"/>
  <c r="E489" i="14"/>
  <c r="E488" i="14"/>
  <c r="E487" i="14"/>
  <c r="E486" i="14"/>
  <c r="E485" i="14"/>
  <c r="E484" i="14"/>
  <c r="E483" i="14"/>
  <c r="E482" i="14"/>
  <c r="E481" i="14"/>
  <c r="E480" i="14"/>
  <c r="E479" i="14"/>
  <c r="E478" i="14"/>
  <c r="E477" i="14"/>
  <c r="E476" i="14"/>
  <c r="E475" i="14"/>
  <c r="E474" i="14"/>
  <c r="E473" i="14"/>
  <c r="E472" i="14"/>
  <c r="E471" i="14"/>
  <c r="E470" i="14"/>
  <c r="E469" i="14"/>
  <c r="E468" i="14"/>
  <c r="E467" i="14"/>
  <c r="E466" i="14"/>
  <c r="E465" i="14"/>
  <c r="E464" i="14"/>
  <c r="E463" i="14"/>
  <c r="E462" i="14"/>
  <c r="E461" i="14"/>
  <c r="E460" i="14"/>
  <c r="E459" i="14"/>
  <c r="E458" i="14"/>
  <c r="E457" i="14"/>
  <c r="E456" i="14"/>
  <c r="E455" i="14"/>
  <c r="E454" i="14"/>
  <c r="E453" i="14"/>
  <c r="E452" i="14"/>
  <c r="E451" i="14"/>
  <c r="E450" i="14"/>
  <c r="E449" i="14"/>
  <c r="E448" i="14"/>
  <c r="E447" i="14"/>
  <c r="E446" i="14"/>
  <c r="E445" i="14"/>
  <c r="E444" i="14"/>
  <c r="E443" i="14"/>
  <c r="E442" i="14"/>
  <c r="E441" i="14"/>
  <c r="E440" i="14"/>
  <c r="E439" i="14"/>
  <c r="E438" i="14"/>
  <c r="E437" i="14"/>
  <c r="E436" i="14"/>
  <c r="E435" i="14"/>
  <c r="E434" i="14"/>
  <c r="E433" i="14"/>
  <c r="E432" i="14"/>
  <c r="E431" i="14"/>
  <c r="E430" i="14"/>
  <c r="E429" i="14"/>
  <c r="E428" i="14"/>
  <c r="E427" i="14"/>
  <c r="E426" i="14"/>
  <c r="E425" i="14"/>
  <c r="E424" i="14"/>
  <c r="E423" i="14"/>
  <c r="E422" i="14"/>
  <c r="E421" i="14"/>
  <c r="E420" i="14"/>
  <c r="E419" i="14"/>
  <c r="E418" i="14"/>
  <c r="E417" i="14"/>
  <c r="E416" i="14"/>
  <c r="E415" i="14"/>
  <c r="E414" i="14"/>
  <c r="E413" i="14"/>
  <c r="E412" i="14"/>
  <c r="E411" i="14"/>
  <c r="E410" i="14"/>
  <c r="E409" i="14"/>
  <c r="E408" i="14"/>
  <c r="E407" i="14"/>
  <c r="E406" i="14"/>
  <c r="E405" i="14"/>
  <c r="E404" i="14"/>
  <c r="E403" i="14"/>
  <c r="E402" i="14"/>
  <c r="E401" i="14"/>
  <c r="E400" i="14"/>
  <c r="E399" i="14"/>
  <c r="E398" i="14"/>
  <c r="E397" i="14"/>
  <c r="E396" i="14"/>
  <c r="E395" i="14"/>
  <c r="E394" i="14"/>
  <c r="E393" i="14"/>
  <c r="E392" i="14"/>
  <c r="E391" i="14"/>
  <c r="E390" i="14"/>
  <c r="E389" i="14"/>
  <c r="E388" i="14"/>
  <c r="E387" i="14"/>
  <c r="E386" i="14"/>
  <c r="E385" i="14"/>
  <c r="E384" i="14"/>
  <c r="E383" i="14"/>
  <c r="E382" i="14"/>
  <c r="E381" i="14"/>
  <c r="E380" i="14"/>
  <c r="E379" i="14"/>
  <c r="E378" i="14"/>
  <c r="E377" i="14"/>
  <c r="E376" i="14"/>
  <c r="E375" i="14"/>
  <c r="E374" i="14"/>
  <c r="E373" i="14"/>
  <c r="E372" i="14"/>
  <c r="E371" i="14"/>
  <c r="E370" i="14"/>
  <c r="E369" i="14"/>
  <c r="E368" i="14"/>
  <c r="E367" i="14"/>
  <c r="E366" i="14"/>
  <c r="E365" i="14"/>
  <c r="E364" i="14"/>
  <c r="E363" i="14"/>
  <c r="E362" i="14"/>
  <c r="E361" i="14"/>
  <c r="E360" i="14"/>
  <c r="E359" i="14"/>
  <c r="E358" i="14"/>
  <c r="E357" i="14"/>
  <c r="E356" i="14"/>
  <c r="E355" i="14"/>
  <c r="E354" i="14"/>
  <c r="E353" i="14"/>
  <c r="E352" i="14"/>
  <c r="E351" i="14"/>
  <c r="E350" i="14"/>
  <c r="E349" i="14"/>
  <c r="E348" i="14"/>
  <c r="E347" i="14"/>
  <c r="E346" i="14"/>
  <c r="E345" i="14"/>
  <c r="E344" i="14"/>
  <c r="E343" i="14"/>
  <c r="E342" i="14"/>
  <c r="E341" i="14"/>
  <c r="E340" i="14"/>
  <c r="E339" i="14"/>
  <c r="E338" i="14"/>
  <c r="E337"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4" i="14"/>
  <c r="E283" i="14"/>
  <c r="E282" i="14"/>
  <c r="E281" i="14"/>
  <c r="E280" i="14"/>
  <c r="E279" i="14"/>
  <c r="E278" i="14"/>
  <c r="E277" i="14"/>
  <c r="E276" i="14"/>
  <c r="E275" i="14"/>
  <c r="E274" i="14"/>
  <c r="E273" i="14"/>
  <c r="E272" i="14"/>
  <c r="E271" i="14"/>
  <c r="E270" i="14"/>
  <c r="E269" i="14"/>
  <c r="E268" i="14"/>
  <c r="E267" i="14"/>
  <c r="E266" i="14"/>
  <c r="E265" i="14"/>
  <c r="E264" i="14"/>
  <c r="E263" i="14"/>
  <c r="E262" i="14"/>
  <c r="E261" i="14"/>
  <c r="E260" i="14"/>
  <c r="E259" i="14"/>
  <c r="E258" i="14"/>
  <c r="E257" i="14"/>
  <c r="E256" i="14"/>
  <c r="E255" i="14"/>
  <c r="E254" i="14"/>
  <c r="E253" i="14"/>
  <c r="E252" i="14"/>
  <c r="E251" i="14"/>
  <c r="E250" i="14"/>
  <c r="E249" i="14"/>
  <c r="E248" i="14"/>
  <c r="E247" i="14"/>
  <c r="E246" i="14"/>
  <c r="E245" i="14"/>
  <c r="E244" i="14"/>
  <c r="E243" i="14"/>
  <c r="E242" i="14"/>
  <c r="E241" i="14"/>
  <c r="E240" i="14"/>
  <c r="E239" i="14"/>
  <c r="E238" i="14"/>
  <c r="E237" i="14"/>
  <c r="E236" i="14"/>
  <c r="E235" i="14"/>
  <c r="E234" i="14"/>
  <c r="E233" i="14"/>
  <c r="E232" i="14"/>
  <c r="E231" i="14"/>
  <c r="E230" i="14"/>
  <c r="E229" i="14"/>
  <c r="E228" i="14"/>
  <c r="E227" i="14"/>
  <c r="E226" i="14"/>
  <c r="E225" i="14"/>
  <c r="E224" i="14"/>
  <c r="E223" i="14"/>
  <c r="E222" i="14"/>
  <c r="E221" i="14"/>
  <c r="E220" i="14"/>
  <c r="E219" i="14"/>
  <c r="E218" i="14"/>
  <c r="E217" i="14"/>
  <c r="E216" i="14"/>
  <c r="E215" i="14"/>
  <c r="E214" i="14"/>
  <c r="E213" i="14"/>
  <c r="E212" i="14"/>
  <c r="E211"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17" i="10"/>
  <c r="D18" i="10"/>
  <c r="E20" i="10"/>
  <c r="E15" i="10"/>
  <c r="E5" i="10"/>
  <c r="F5" i="10"/>
  <c r="E19" i="10"/>
  <c r="D17" i="10"/>
  <c r="F17" i="10"/>
  <c r="F18" i="10"/>
  <c r="F12" i="10"/>
  <c r="E18" i="10"/>
  <c r="D19" i="10"/>
  <c r="F20" i="10" l="1"/>
  <c r="E7" i="10"/>
  <c r="D16" i="10"/>
  <c r="D20" i="10"/>
  <c r="E6" i="10"/>
  <c r="F16" i="10"/>
  <c r="F14" i="10"/>
  <c r="D5" i="10"/>
  <c r="D13" i="10"/>
  <c r="E10" i="10"/>
  <c r="F9" i="10"/>
  <c r="C9" i="10" s="1"/>
  <c r="B9" i="10" s="1"/>
  <c r="D8" i="10"/>
  <c r="F15" i="10"/>
  <c r="C15" i="10" s="1"/>
  <c r="B15" i="10" s="1"/>
  <c r="D14" i="10"/>
  <c r="C14" i="10" s="1"/>
  <c r="B14" i="10" s="1"/>
  <c r="F10" i="10"/>
  <c r="E16" i="10"/>
  <c r="C16" i="10" s="1"/>
  <c r="B16" i="10" s="1"/>
  <c r="E11" i="10"/>
  <c r="F8" i="10"/>
  <c r="F11" i="10"/>
  <c r="E8" i="10"/>
  <c r="D10" i="10"/>
  <c r="F19" i="10"/>
  <c r="C19" i="10" s="1"/>
  <c r="B19" i="10" s="1"/>
  <c r="F13" i="10"/>
  <c r="F6" i="10"/>
  <c r="D11" i="10"/>
  <c r="F7" i="10"/>
  <c r="D7" i="10"/>
  <c r="D6" i="10"/>
  <c r="C5" i="10"/>
  <c r="B5" i="10" s="1"/>
  <c r="C17" i="10"/>
  <c r="B17" i="10" s="1"/>
  <c r="C18" i="10"/>
  <c r="B18" i="10" s="1"/>
  <c r="C20" i="10"/>
  <c r="B20" i="10" s="1"/>
  <c r="C12" i="10"/>
  <c r="B12" i="10" s="1"/>
  <c r="C13" i="10" l="1"/>
  <c r="C11" i="10"/>
  <c r="B11" i="10" s="1"/>
  <c r="C10" i="10"/>
  <c r="B10" i="10" s="1"/>
  <c r="B13" i="10"/>
  <c r="G13" i="10"/>
  <c r="C8" i="10"/>
  <c r="B8" i="10" s="1"/>
  <c r="C6" i="10"/>
  <c r="B6" i="10" s="1"/>
  <c r="C7" i="10"/>
  <c r="B7" i="10" s="1"/>
  <c r="G10" i="10"/>
  <c r="G17" i="10"/>
  <c r="G20" i="10"/>
  <c r="G18" i="10"/>
  <c r="G6" i="10"/>
  <c r="G16" i="10"/>
  <c r="G7" i="10"/>
  <c r="G11" i="10"/>
  <c r="G14" i="10"/>
  <c r="G5" i="10"/>
  <c r="G19" i="10"/>
  <c r="G15" i="10"/>
  <c r="G9" i="10"/>
  <c r="G12" i="10"/>
  <c r="G8" i="10" l="1"/>
</calcChain>
</file>

<file path=xl/sharedStrings.xml><?xml version="1.0" encoding="utf-8"?>
<sst xmlns="http://schemas.openxmlformats.org/spreadsheetml/2006/main" count="26868" uniqueCount="2521">
  <si>
    <t>pairing_id</t>
  </si>
  <si>
    <t>round</t>
  </si>
  <si>
    <t>player1_name</t>
  </si>
  <si>
    <t>player2_name</t>
  </si>
  <si>
    <t>player1_result</t>
  </si>
  <si>
    <t>player2_result</t>
  </si>
  <si>
    <t>player1_score</t>
  </si>
  <si>
    <t>player2_score</t>
  </si>
  <si>
    <t>event_name</t>
  </si>
  <si>
    <t>event_date</t>
  </si>
  <si>
    <t>event_end_date</t>
  </si>
  <si>
    <t>event_country</t>
  </si>
  <si>
    <t>event_online</t>
  </si>
  <si>
    <t>season</t>
  </si>
  <si>
    <t>player1_faction</t>
  </si>
  <si>
    <t>player1_subfaction</t>
  </si>
  <si>
    <t>player2_faction</t>
  </si>
  <si>
    <t>player2_subfaction</t>
  </si>
  <si>
    <t>player1_list_url</t>
  </si>
  <si>
    <t>player2_list_url</t>
  </si>
  <si>
    <t>source</t>
  </si>
  <si>
    <t>Carlos HernÃ¡ndez</t>
  </si>
  <si>
    <t>Ricard Saus</t>
  </si>
  <si>
    <t>1er Torneo Old World GTS Barcelona</t>
  </si>
  <si>
    <t>EspaÃ±a</t>
  </si>
  <si>
    <t xml:space="preserve">Kingdom of Bretonnia - Bretonia GT1 - [1992pts]
## Main Force [1992pts]
### Characters [637pts]
Baron [246pts]: 
â€¢ 1x Baron: General, Lance, Hand Weapon, Heavy Armour, Bedazzling Helm, Royal Pegasus, Barding, Hand Weapon, Shield, The Grail Vow
Paladin [196pts]: 
â€¢ 1x Paladin: Battle Standard Bearer, War Banner, Great Weapon, Hand Weapon, Heavy Armour, Royal Pegasus, Barding, Hand Weapon, Shield, Virtue of Duty, The Grail Vow
Prophetess [195pts]: 
â€¢ 1x Prophetess: Hand Weapon, Battle Magic, Lore Familiar, Wizard Level 4
### Core [858pts]
Men-At-Arms [145pts]: 
â€¢ 1x Grail Monk: Blessed Triptyck
â€¢ 1x Musician
â€¢ 1x Standard Bearer
â€¢ 1x Yeoman
â€¢ 24x Man-At-Arms: Hand Weapon, Light Armour, Polearm, Shield
Mounted Knights of the Realm [261pts]: 
â€¢ 1x First Knight
â€¢ 1x Musician
â€¢ 1x Standard Bearer
â€¢ 10x Mounted Knight of the Realm: Bretonnian Warhorse, Barding, Hand Weapon, Hand Weapon, Heavy Armour, Lance, Shield
  The Knight's Vow
Mounted Knights of the Realm [261pts]: 
â€¢ 1x First Knight
â€¢ 1x Musician
â€¢ 1x Standard Bearer
â€¢ 10x Mounted Knight of the Realm: Bretonnian Warhorse, Barding, Hand Weapon, Hand Weapon, Heavy Armour, Lance, Shield
  The Knight's Vow
Peasant Bowmen [191pts]: Burning Braziers
â€¢ 1x Musician
â€¢ 1x Standard Bearer
â€¢ 1x Villein
  , Defensive Stakes
â€¢ 24x Peasant Bowman: Light Armour, Hand Weapon, Longbow
### Special [186pts]
Pegasus Knights [186pts]: 
â€¢ 1x First Knight
â€¢ 1x Musician
â€¢ 1x Standard Bearer
â€¢ 3x Pegasus Knight: Barded Pegasus, Barding, Hand Weapon, Hand Weapon, Heavy Armour, Lance, Shield
  The Knight's Vow
### Rare [311pts]
Field Trebuchet [100pts]: 
â€¢ 1x Field Trebuchet: 2x Peasant Crew, Hand Weapon
Grail Knights [211pts]: 
â€¢ 1x Grail Guardian
â€¢ 1x Musician
â€¢ 1x Standard Bearer
â€¢ 5x Grail Knight: Bretonnian Warhorse, Barding, Hand Weapon, Hand Weapon, Heavy Armour, Lance, Shield
</t>
  </si>
  <si>
    <t>===
CV1999 [1998 pts]
Warhammer: The Old World, Vampire Counts
===
++ Characters [880 pts] ++
Master Necromancer [440 pts]
- Hand weapon
- General
- Level 4 Wizard
- Mortis Engine
- Crown Of The Damned
- Sceptre Of De Noirot
- Spell Familiar
- Dark Magic
Wight Lord [135 pts]
- Hand weapon
- Heavy Armor
- Battle Standard Bearer
- War Banner
- On foot
- Helm Of Commandment
- Charmed Shield
Necromantic Acolyte [120 pts]
- Hand weapon
- Level 2 Wizard
- On foot
- Ruby Ring of Ruin
- Dark Magic
Necromantic Acolyte [135 pts]
- Hand weapon
- Level 2 Wizard
- On foot
- Spell Familiar
- Lore Familiar
- Dark Magic
Cairn Wraith [50 pts]
- Spectral Scythe
++ Core Units [501 pts] ++
29 Grave Guard [401 pts]
- Hand weapons &amp; Shields
- Heavy Armor
- Seneschal
- Obsidian Lodestone
- Standard bearer
- Drakenhof Banner
5 Dire Wolves [40 pts]
- Claws and Fangs (Hand weapons)
20 Zombies [60 pts]
- Hand weapon
++ Special Units [133 pts] ++
1 Corpse Cart [133 pts]
- Cavalry spear (Corpsemaster)
- Hand weapons (Restless Dead)
- Warped Tintinnabulation (mutually exclusive with Balefire Brazier)
++ Rare Units [484 pts] ++
6 Blood Knights [298 pts]
- Hand weapons
- Lances &amp; Shields
- Iron-Shod Hooves
- Full plate Armor &amp; Barding
- Kastellan
- Obsidian Lodestone
- Standard bearer
6 Hexwraiths [186 pts]
- Hand weapons
- Great weapons
- Skeletal Hooves (Hand weapons)</t>
  </si>
  <si>
    <t>bcp</t>
  </si>
  <si>
    <t>Alberto San Martin</t>
  </si>
  <si>
    <t>Alex Pares</t>
  </si>
  <si>
    <t xml:space="preserve">Kingdom of Bretonnia - Errantry Crusade - Torneo Errantry Crusade - [1999pts]
## Main Force [1999pts]
### Characters [770pts]
Damsel [90pts]: 
â€¢ 1x Damsel: Hand Weapon, Battle Magic, Wizard Level 2
Damsel [90pts]: 
â€¢ 1x Damsel: Hand Weapon, Elementalism, Wizard Level 2
Duke [317pts]: 
â€¢ 1x Duke: General, Lance, Hand Weapon, Heavy Armour, bedazzling helm, Bretonnian Warhorse, Barding, Hand Weapon, Shield, Virtue of Heroism
Paladin [122pts]: 
â€¢ 1x Paladin: Battle Standard Bearer, Crusaderâ€™s Tapestry, Lance, Hand Weapon, Heavy Armour, Bretonnian Warhorse, Barding, Hand Weapon, Shield, The Knight's Vow
Prophetess [151pts]: 
â€¢ 1x Prophetess: Hand Weapon, Illusion, Bretonnian Warhorse, Barding, Hand Weapon, Wizard Level 3
### Core [854pts]
Knights Errant [183pts]: 
â€¢ 1x Gallant
â€¢ 1x Standard Bearer
â€¢ 9x Knight Errant: Bretonnian Warhorse, Barding, Hand Weapon, Hand Weapon, Heavy Armour, Lance, Shield
Knights Errant [126pts]: 
â€¢ 1x Gallant
â€¢ 1x Standard Bearer
â€¢ 6x Knight Errant: Bretonnian Warhorse, Barding, Hand Weapon, Hand Weapon, Heavy Armour, Lance, Shield
Mounted Knights of the Realm [230pts]: 
â€¢ 1x First Knight
â€¢ 1x Standard Bearer
â€¢ 9x Mounted Knight of the Realm: Bretonnian Warhorse, Barding, Hand Weapon, Hand Weapon, Heavy Armour, Lance, Shield
Mounted Knights of the Realm [230pts]: 
â€¢ 1x First Knight
â€¢ 1x Standard Bearer
â€¢ 9x Mounted Knight of the Realm: Bretonnian Warhorse, Barding, Hand Weapon, Hand Weapon, Heavy Armour, Lance, Shield
Squires [85pts]: 
â€¢ 1x Standard Bearer
â€¢ 10x Squire: Hand Weapon, Longbow, Scouts
### Special [300pts]
Men-At-Arms [100pts]: 
â€¢ 1x Grail Monk
â€¢ 1x Musician
â€¢ 1x Standard Bearer
â€¢ 1x Yeoman
â€¢ 19x Man-At-Arms: Hand Weapon, Light Armour, Polearm, Shield
Men-At-Arms [100pts]: 
â€¢ 1x Grail Monk
â€¢ 1x Musician
â€¢ 1x Standard Bearer
â€¢ 1x Yeoman
â€¢ 19x Man-At-Arms: Hand Weapon, Light Armour, Polearm, Shield
Peasant Bowmen [50pts]: 
â€¢ 10x Peasant Bowman: Hand Weapon, Longbow
Peasant Bowmen [50pts]: 
â€¢ 10x Peasant Bowman: Hand Weapon, Longbow
### Rare [75pts]
Mounted Yeomen [75pts]: 
â€¢ 5x Mounted Yeomen: Cavalry Spear, Feigned Flight, Hand Weapon, Shortbow, Warhorse, Hand Weapon
</t>
  </si>
  <si>
    <t xml:space="preserve">Orc and Goblin Tribes - Da Boyz - [1999pts]
## Main Force [1999pts]
### Characters [628pts]
Black Orc Warboss [308pts]: 
â€¢ 1x Black Orc Warboss: General, Additional Hand Weapon, Full Plate Armour, Hand Weapon, Enchanted Shield, Giant Blade, Wyvern, Heavy Armour, Venomous Tail, Wicked claws
Night Goblin Oddgit [85pts]: 
â€¢ 1x Night Goblin Oddgit: Hand Weapon, Illusion, Wizard Level 2
Night Goblin Oddgit [90pts]: 
â€¢ 1x Night Goblin Oddgit: Hand Weapon, Waaagh! Magic, Earthing Rod, Wizard Level 2
Orc Weirdnob [145pts]: 
â€¢ 1x Orc Weirdnob: Hand Weapon, Battle Magic, Charmed Shield, Wizard Level 3
### Core [901pts]
Black Orc Mobs [126pts]: 
â€¢ 8x Black Orc: Full Plate Armour, Hand Weapon, Shield, Additional Hand Weapon
â€¢ 1x Boss
  , Veteran
Goblin Spider Rider Mobs [147pts]: Boss
â€¢ 10x Spider Rider: Giant Spider, Poisonous fangs, Hand Weapon, Light Armour, Shield, Shortbow
Goblin Wolf Rider Mobs [96pts]: Reserve Move
â€¢ 8x Wolf Rider: Shortbow, Giant Wolf, Claws and fangs, Hand Weapon, Light Armour
Goblin Wolf Rider Mobs [96pts]: Reserve Move
â€¢ 8x Wolf Rider: Shortbow, Giant Wolf, Claws and fangs, Hand Weapon, Light Armour
Night Goblin Mobs [142pts]: 
â€¢ 1x Boss
â€¢ 1x Musician
â€¢ 1x Standard Bearer
â€¢ 1x Fanatic: Fanatic Ball &amp; Chain
  Netters
â€¢ 20x Night Goblin: Thrusting Spear, Shield, Hand Weapon
Night Goblin Mobs [142pts]: 
â€¢ 1x Boss
â€¢ 1x Musician
â€¢ 1x Standard Bearer
â€¢ 1x Fanatic: Fanatic Ball &amp; Chain
  Netters
â€¢ 20x Night Goblin: Thrusting Spear, Shield, Hand Weapon
Orc Mobs [152pts]: Big Un's
â€¢ 1x Boss
â€¢ 1x Musician
â€¢ 1x Standard Bearer
  , Close Order
â€¢ 15x Orc Boy: Light Armour, Additional Hand Weapon, Hand Weapon, Shield
### Special [270pts]
Goblin Bolt Throwas [45pts]: 
â€¢ 1x Bolt Throwa: Bolt Thrower, Goblin Crew, Hand Weapon
Goblin Bolt Throwas [45pts]: 
â€¢ 1x Bolt Throwa: Bolt Thrower, Goblin Crew, Hand Weapon
Orc Boar Chariots [90pts]: 
â€¢ 1x Orc Boar Chariot: 2x Orc Crew, Cavalry Spear, Hand Weapon, 2x War Boar, Tusks
Orc Boar Chariots [90pts]: 
â€¢ 1x Orc Boar Chariot: 2x Orc Crew, Cavalry Spear, Hand Weapon, 2x War Boar, Tusks
### Rare [200pts]
Giants [200pts]: 
â€¢ 1x Giant: Callowared Hide, Giant Club
</t>
  </si>
  <si>
    <t>Miquel DomÃ­nguez</t>
  </si>
  <si>
    <t>Oriol MagriÃ±Ã  Palau</t>
  </si>
  <si>
    <t xml:space="preserve">Wood Elf Realms - GTS Feb - [1999pts]
## Main Force [1999pts]
### Characters [540pts]
Treemen Ancients [295pts]: 
â€¢ 1x Treemen Ancient: General, Full Plate Armour, Battle Magic, Oaken Fists, Strangleroots, Wizard Level 3
Branchwraiths [114pts]: 
â€¢ 1x Branchwraith: Great Weapon, Hand Weapon, Light Armour, Battle Magic, Wizard Level 2
Waystalkers [131pts]: 
â€¢ 1x Waystalker: Asrai Longbow, Swiftshiver Shards, Hand Weapon, Bow of Loren
### Core [523pts]
Dryads [135pts]: 
â€¢ 1x Nymph
â€¢ 10x Dryad: Hand Weapon, Light Armour
Glade Guard [273pts]: 
â€¢ 1x Lord's Bowman: Wailing Arrow
â€¢ 1x Musician
â€¢ 1x Standard Bearer: Razor Standard
â€¢ 15x Glade Guard: Asrai Longbow, Arcane Bodkins, Hand Weapon
  Magic Standard
Glade Riders [115pts]: 
â€¢ 5x Glade Rider: Asrai Longbow, Cavalry Spear, Elven Steed, Hand Weapon, Hagbane Tips, Hand Weapon
  Ambushers, Reserve Move
### Special [641pts]
Tree Kin [153pts]: 
â€¢ 3x Tree Kin: Hand Weapon, Heavy Armour
Tree Kin [153pts]: 
â€¢ 3x Tree Kin: Hand Weapon, Heavy Armour
Warhawk Riders [134pts]: Hagbane Tips
â€¢ 3x Warhawk Rider: Asrai Longbow, Cavalry Spear, Hand Weapon, Warhawk, Wicked Claws
Wild Riders [201pts]: 
â€¢ 1x Musician
â€¢ 1x Standard Bearer: Banner of the Wildwood
â€¢ 1x Wild Hunter
â€¢ 5x Wild Rider: Shield, Hand Weapon, Hunting Spear, Light Armour, Steeds of Kornous, Hand Weapon
### Rare [295pts]
Great Eagles [60pts]: 
â€¢ 1x Great Eagle: Serrated Maw, Wicked Claws
Treemen [235pts]: 
â€¢ 1x Treemen: A Lamentation of Despairs, Full Plate Armour, Oaken Fists, Strangleroots
</t>
  </si>
  <si>
    <t xml:space="preserve">++ Personajes [510 pts] ++
Black Orc Warboss [212 pts]
(Hand weapon, Full plate armour, Shield, General, Da Choppiest Choppa, Trollhide Trousers)
Orc Bigboss [83 pts]
(Hand weapon, Heavy armour, Biting Blade, Enchanted Shield)
Orc Weirdboy [130 pts]
(Level 2 Wizard, Ruby Ring of Ruin, Earthing Rod, Waaagh! Magic)
Night Goblin Oddgit [85 pts]
(Level 2 Wizard, Waaagh! Magic)
++ Unidades BÃ¡sicas [872 pts] ++
24 Orc Mob [185 pts]
(Thrusting spears, Light armour, Shields, Boss (champion), Standard bearer, Musician)
19 Orc Mob [150 pts]
(Thrusting spears, Light armour, Shields, Boss (champion), Standard bearer, Musician)
16 Orc Mob [198 pts]
(Thrusting spears, Frenzy, Warpaint, Big Stabbas, Shields, Big 'Uns, Skirmishers, Boss (champion), Standard bearer, Musician)
19 Black Orc Mob [339 pts]
(Full plate armour, Stubborn, 11 Shields, 5 Great weapons, 3 Additional hand weapons, Boss (champion), Standard bearer, The Big Red Raggedy Flag, Musician)
++ Unidades Especiales [435 pts] ++
10 Orc Boar Boy Mob [255 pts]
(Cavalry spears, Heavy armour, Shields, Big 'Uns, Boss (champion), Standard bearer, Da Banner of Butchery, Musician)
Orc Boar Chariot [90 pts]
Orc Boar Chariot [90 pts]
++ Unidades Singulares [180 pts] ++
Doom Diver Catapult [105 pts]
(Orc Bully)
Goblin Rock Lobber [75 pts]
</t>
  </si>
  <si>
    <t>Oriol Artigas</t>
  </si>
  <si>
    <t xml:space="preserve">Dwarfen Mountain Holds - "A mi no me gana ningÃºn orejas picudas!" - [1999pts]
## Main Force [1999pts]
### Characters [702pts]
Anvil of Doom [310pts]: General
â€¢ 1x Forgfather &amp; Anvil Guard: Anvil of Doom, Hand Weapon, Heavy Armour, Shield
  Rune of Preservation, 2x Rune of Spellbreaking
Dwarf Engineer [50pts]: 
â€¢ 1x Engineer: Hand Weapon, Heavy Armour
Runesmith [145pts]: 
â€¢ 1x Runesmith: Full Plate Armour, Shield, Hand Weapon, Master Rune of Calm, Rune of Spellbreaking
Thane [197pts]: 
â€¢ 1x Thane: Battle Standard Bearer, Master Rune of Grungni, Shield, Full Plate Armour, Hand Weapon, Rune of Fortitude
### Core [620pts]
Dwarf Warriors [235pts]: 
â€¢ 1x Musician
â€¢ 1x Standard Bearer: Rune of Battle, Rune of Courage
â€¢ 1x Veteran
â€¢ 15x Dwarf Warrior: Great Weapon, Shield, Hand Weapon, Heavy Armour
  Drilled, Standard Runes, Veterans
Dwarf Warriors [249pts]: 
â€¢ 1x Musician
â€¢ 1x Standard Bearer: Rune of Battle
â€¢ 1x Veteran
â€¢ 19x Dwarf Warrior: Shield, Hand Weapon, Heavy Armour
  Drilled, Standard Runes, Veterans
Rangers [136pts]: 
â€¢ 1x Ol Deadeye: Crossbow
â€¢ 10x Ranger: Great Weapon, Hand Weapon, Heavy Armour, Crossbow
### Special [557pts]
Bolt Thrower [75pts]: 
â€¢ 1x Bolt Thrower: Dwarf Crew, Hand Weapon, Light Armour
  Rune of Skewering
Grudge Thrower [125pts]: 2x Rune of Forging
â€¢ 1x Grudge Thrower: Dwarf Crew, Hand Weapon, Light Armour, Stone Thrower
Hammerers [357pts]: 
â€¢ 1x Musician
â€¢ 1x Royal Champion
â€¢ 1x Standard Bearer: Master Rune of Hesitation, Rune of Battle
â€¢ 14x Hammerer: Drilled, Shields, Shield, Great hammer, Hand Weapon, Heavy Armour, Veterans
### Rare [120pts]
Organ Gun [120pts]: 
â€¢ 1x Organ Gun: Dwarf Crew, Hand Weapon, Light Armour, Organ Gun
</t>
  </si>
  <si>
    <t>Steffen Nilsen</t>
  </si>
  <si>
    <t>JÃ¸rn Andreas Opedal</t>
  </si>
  <si>
    <t>2D6 - Oslo Skjaldborg</t>
  </si>
  <si>
    <t>NO</t>
  </si>
  <si>
    <t>Warriors of Chaos - 2k Tournament Final - [1999pts]
# Main Force [1999pts]
## Characters [890pts]
1x Daemon Princes[485pts]
â€¢ 1x Daemon Prince[485pts]: Hand Weapon, Fly (9), General, Mark of Nurgle, Wizard Level 4, Daemonology, Light Armour, Ogre Blade, Armour of Meteoric Iron, 2x Favour of the Gods, Enchanting Aura
1x Sorcerer Lord[405pts]
â€¢ 1x Sorcerer Lord[405pts]: Hand Weapon, Heavy Armour, Daemonic Mount, Hand Weapon, Mark of Tzeentch, Wizard Level 4, Battle Magic, Spell Familiar, Infernal Puppet, Favour of the Gods, Ruby Ring of Ruin, Diabolic Splendour
## Core [533pts]
1x Chaos Knights[173pts]
â€¢ 5x Chaos Knight[31pts]: Chaos Steed, Barding, Hand Weapon, Hand Weapon, Heavy Armour, Shield, Lance, Mark of Slaneesh
â€¢ 1x Champion[6pts]
â€¢ 1x Musician[6pts]
â€¢ 1x Standard Bearer[6pts]
1x Chaos Warhounds[30pts]
â€¢ 5x Chaos Warhound[6pts]: Hand Weapon
2x Forsaken[114pts]
â€¢ 6x Forsaken[19pts]: Hand Weapon, Heavy Armour, Forsaken by Slaneesh
1x Marauder Horsemen[102pts]
â€¢ 6x Marauder Horsemen[15pts]: Warhorse, Hand Weapon, Hand Weapon, Light Armour, Shield, Mark of Chaos Undivided, Javelin, Flail
â€¢ 1x Musician[5pts]
â€¢ 1x Marauder Horsemaster[7pts]
## Special [576pts]
1x Chimera[225pts]
â€¢ 1x Chimera[225pts]: Hand Weapon, Heavy Armour, Fiend Tail, Regeneration (5+), Flaming Breath
1x Chosen Chaos Knights[351pts]
â€¢ 6x Chosen Chaos Knight[45pts]: Chaos Steed, Barding, Hand Weapon, Hand Weapon, Shield, Drilled, Lance, Mark of Slaneesh, Full Plate Armour
â€¢ 1x Champion[27pts]: Brazen Collar
â€¢ 1x Musician[7pts]
â€¢ 1x Standard Bearer[47pts]: Blasted Standard</t>
  </si>
  <si>
    <t>===
2D6 Launch Tournament [2000 pts]
JÃ¸rn Andreas Opedal
Warhammer: The Old World, Empire of Man
===
++ Characters [545 pts] ++
General of the Empire [163 pts]
- Hand weapon
- Full plate armour
- Shield
- Pistol
- General
- On foot
- The White Cloak
- Giant Blade
Wizard Lord [200 pts]
- Hand weapon
- Level 4 Wizard
- On foot
- Armour of Tarnus
- Earthing Rod
- Daemonology
Captain of the Empire [83 pts]
- Hand weapon
- Full plate armour
- Shield
- Pistol
- Battle Standard Bearer
- On foot
Priest of Ulric [99 pts]
- Hand weapon
- Great weapon
- Heavy armour
- Shield
- On foot
- Talisman of Protection
++ Core Units [536 pts] ++
25 Veteran State Troops [265 pts]
- Hand weapons
- Thrusting spears
- Light armour
- Shields
- Sergeant (champion)
- Standard bearer [War Banner]
- Musician
5 State Missile Troops [40 pts]
- Hand weapons
- Handguns
- No armour
- Detachment (Parent unit= Veteran Spearmen)
24 State Troops [159 pts]
- Hand weapons
- Light armour
- Shields
- Sergeant (champion)
- Standard bearer
- Musician
12 Free Company Militia [72 pts]
- Additional hand weapons
- Throwing weapons (mixed weapons)
- Detachment (Parent Unit= State troop Swordsmen)
++ Special Units [421 pts] ++
6 Inner Circle Knights [201 pts]
- Hand weapons
- Lances
- Shields
- Full plate armour
- Inner Circle Preceptor (champion)
- Standard bearer
- Musician
Great Cannon [125 pts]
Mortar [95 pts]
++ Rare Units [498 pts] ++
Steam Tank [270 pts]
- Repeater pistol
17 Flagellants [228 pts]
- Hand weapons
- Flails
- Prophet of Doom (champion)
---
Created with "Old World Builder"
[https://old-world-builder.com]</t>
  </si>
  <si>
    <t>Andreas Flateland</t>
  </si>
  <si>
    <t>Terje Mork</t>
  </si>
  <si>
    <t xml:space="preserve">==
Turnering februar 2000p [1999 pts]
Warhammer: The Old World, Orc &amp; Goblin Tribes
===
++ Characters [621 pts] ++
Orc Weirdnob [170 pts]
- Hand weapon
- No armour
- Level 4 Wizard
- On foot
- Elementalism
Black Orc Warboss [309 pts]
- Hand weapon
- Cavalry spear (if appropriately mounted)
- Full plate armour
- Shield
- General
- Wyvern
- Trollhide Trousers
Orc Bigboss [87 pts]
- Hand weapon
- Great weapon
- Heavy armour
- Battle Standard Bearer
- On foot
Orc Bigboss [55 pts]
- Hand weapon
- Light armour
- On foot
++ Core Units [1045 pts] ++
25 Black Orc Mob [319 pts]
- Hand weapons
- Full plate armour
- 1 Shields
- Boss (champion)
- Standard bearer
- Musician
24 Orc Mob [257 pts]
- Hand weapons
- Thrusting spears
- Frenzy (no armour)
- Big Stabba
- Shields
- Big 'Uns
- Boss (champion)
- Standard bearer
20 Goblin Wolf Rider Mob [267 pts]
- Hand weapons
- Shields
- Cavalry spears
- Light armour
- Boss (champion)
- Standard bearer [Da Banner of Butchery]
30 Night Goblin Mob [202 pts]
- Hand weapons
- Thrusting spears
- Shields
- Netters
- 2 Fanatics
- Boss (champion)
- Standard bearer
++ Special Units [238 pts] ++
Orc Boar Chariot [90 pts]
- Hand weapons
- Cavalry spears
Orc Boar Chariot [90 pts]
- Hand weapons
- Cavalry spears
1 Goblin Wolf Chariot [58 pts]
- Hand weapons
- Cavalry spears
- Shortbows
- Standard bearer
++ Rare Units [95 pts] ++
Mangler Squigs [95 pts]
- Colossal fang-filled gob
- Heavy armour
</t>
  </si>
  <si>
    <t>Warriors of Chaos - Tourney - [1999pts]
# Main Force [1999pts]
## Characters [710pts]
1x Aspiring Champion[162pts]
â€¢ 1x Aspiring Champion[162pts]: Hand Weapon, Heavy Armour, Shield, Battle Standard Bearer, Doom Totem, Mark of Chaos Undivided
1x Chaos Lord[253pts]
â€¢ 1x Chaos Lord[253pts]: Full Plate Armour, Hand Weapon, Shield, General, Chaos Steed, Barding, Hand Weapon, Mark of Chaos Undivided, Crown of Everlasting Conquest
1x Sorcerer Lord[295pts]
â€¢ 1x Sorcerer Lord[295pts]: Hand Weapon, Heavy Armour, Mark of Chaos Undivided, Wizard Level 4, Daemonology, Spell Familiar, Brazen Collar, Enchanting Aura
## Core [503pts]
1x Chaos Marauders[107pts]: Open Order
â€¢ 10x Chaos Marauder[9pts]: Hand Weapon, Mark of Chaos Undivided, Light Armour, Shield, Flail
â€¢ 1x Musician[5pts]
â€¢ 1x Standard Bearer[5pts]
â€¢ 1x Marauder Chieftain[7pts]
1x Chaos Warriors[206pts]
â€¢ 12x Chaos Warrior[14pts]: Hand Weapon, Heavy Armour, Shield, Mark of Chaos Undivided
â€¢ 1x Champion[26pts]: Brazen Collar
â€¢ 1x Musician[6pts]
â€¢ 1x Standard Bearer[6pts]
2x Forsaken[95pts]
â€¢ 5x Forsaken[19pts]: Hand Weapon, Heavy Armour, Forsaken by Khorne
## Special [651pts]
1x Chaos Chariots[110pts]
â€¢ 1x Chaos Chariot[110pts]: 2x Chaos Steed, Barding, Hand Weapon, 2x Chaos Charioteer, Halberd, Hand Weapon, Mark of Chaos Undivided
1x Chosen Chaos Knights[190pts]
â€¢ 4x Chosen Chaos Knight[39pts]: Chaos Steed, Barding, Hand Weapon, Hand Weapon, Shield, Mark of Chaos Undivided, Full Plate Armour
â€¢ 1x Champion[27pts]: Brazen Collar
â€¢ 1x Standard Bearer[7pts]
1x Chosen Chaos Warriors[211pts]
â€¢ 8x Chosen Chaos Warrior[20pts]: Hand Weapon, Shield, Mark of Chaos Undivided, Full Plate Armour
â€¢ 1x Champion[7pts]
â€¢ 1x Musician[7pts]
â€¢ 1x Standard Bearer[37pts]: Rampaging Banner
2x Dragon Ogres[70pts]
â€¢ 1x Dragon Ogre[63pts]: Hand Weapon, Heavy Armour, Great Weapon
â€¢ 1x Shartak[7pts]
## Rare [135pts]
1x Gorebeast Chariots[135pts]
â€¢ 1x Gorebeast Chariot[135pts]: 2x Chaos Charioteer, Halberd, Hand Weapon, Gorebeast, Hand Weapon, Mark of Chaos Undivided</t>
  </si>
  <si>
    <t>Tobias Ruus</t>
  </si>
  <si>
    <t>Michal Wlodarczyk</t>
  </si>
  <si>
    <t>High Elf Realms - 2000 poeng - Turnering - [2000pts]
# Main Force [2000pts]
## Characters [771pts]
1x Archmage[245pts]
â€¢ 1x Archmage[245pts]: Hand Weapon, Wizard Level 4, High Magic, Silvery Wand, Seed of Rebirth, The Loremaster's Cloak
1x Prince[526pts]
â€¢ 1x Prince[526pts]: Hand Weapon, General, Star Dragon, Dragon Fire, Full Plate Armour, Wicked Claws, Full Plate Armour, Ogre Blade, Charmed Shield, Dragon Helm, Seed of Rebirth
## Core [556pts]
2x Lothern Sea Guard[173pts]
â€¢ 13x Lothern Sea Guard[12pts]: Hand Weapon, Light Armour, Thrusting Spear, Warbow, Shield
â€¢ 1x Musician[5pts]
â€¢ 1x Standard Bearer[5pts]
â€¢ 1x Sea Master[7pts]
1x Silver Helms[210pts]
â€¢ 8x Silver Helm[24pts]: Barded Elven Steed, Barding, Hand Weapon, Hand Weapon, Heavy Armour, Lance, Shield
â€¢ 1x High Helm[6pts]
â€¢ 1x Musician[6pts]
â€¢ 1x Standard Bearer[6pts]
## Special [393pts]
1x Phoenix Guard[309pts]
â€¢ 18x Phoenix Guard[16pts]: Ceremonial Halberd, Full Plate Armour, Hand Weapon
â€¢ 1x Keeper of the Flame[7pts]
â€¢ 1x Musician[7pts]
â€¢ 1x Standard Bearer[7pts]
1x Shadow Warriors[84pts]
â€¢ 6x Shadow Warrior[14pts]: Hand Weapon, Light Armour, Longbow
## Rare [280pts]
2x Eagle-Claw Bolt Thrower[80pts]
â€¢ 1x Eagle-Claw Bolt Thrower[80pts]: Sea Guard Crew, Bolt Thrower, Repeater Bolt Thrower
2x Great Eagles[60pts]
â€¢ 1x Great Eagle[60pts]: Serrated Maw, Wicked Claws</t>
  </si>
  <si>
    <t>The Empire of Man - Michal Wlodarczyk - [1997pts]
# Main Force [1997pts]
## Characters [833pts]
1x Captain of the Empire[267pts]
â€¢ 1x Captain of the Empire[267pts]: Hand Weapon, Shield, Battle Standard Bearer, War Banner, Griffon, Serrated Maw, Wicked Claws, Lance, Full Plate Armour, The White Cloak
1x Grand Master[299pts]
â€¢ 1x Grand Master[299pts]: Hand Weapon, Shield, General, Demigryph, Barding, Hand Weapon, Wicked Claws, Full Plate Armour, Potion of Strength, Laurels of Victory, Talisman Of Protection, Lance
1x Wizard Lord[267pts]
â€¢ 1x Wizard Lord[267pts]: Hand Weapon, Empire Warhorse, Hand Weapon, Wizard Level 4, Daemonology, Armour of Tarnus, Lore Familiar, Ruby Ring of Ruin
## Core [513pts]
1x Empire Archers[35pts]
â€¢ 5x Archer[7pts]: Hand Weapon, Warbow
1x Free Company Militia[133pts]
â€¢ 21x Militia Fighter[6pts]: Throwing Weapon, Two Hand Weapon
â€¢ 1x Militia Leader[7pts]
1x Veteran State Troops[345pts]
â€¢ 28x Veteran State Trooper[10pts]: Hand Weapon, Light Armour, Drilled, Shield, Thrusting Spear
â€¢ 1x Musician[5pts]
â€¢ 1x Sergeant[5pts]
â€¢ 1x Standard Bearer[55pts]: Griffon Standard
## Special [386pts]
1x Demigryph Knights[260pts]
â€¢ 3x Demigryph Knight[63pts]: Demigryph, Barding, Hand Weapon, Wicked Claws, Hand Weapon, Heavy Armour, Shield, Full Plate Armour, Lance
â€¢ 1x Demigryph Preceptor[27pts]: Charmed Shield, The Silver Horn
â€¢ 1x Musician[7pts]
â€¢ 1x Standard Bearer[37pts]: Rampaging Banner
1x Outriders[126pts]
â€¢ 6x Outrider[19pts]: Empire Warhorse, Hand Weapon, Hand Weapon, Heavy Armour, Pistol, Repeater Handgun
â€¢ 1x Musician[6pts]
â€¢ 1x Sharpshooter[6pts]: Repeater Handgun
## Rare [265pts]
1x Empire Steam Tanks[265pts]
â€¢ 1x Steam Tank[265pts]: Engineer Commander, Steam Cannon, Steam Gun</t>
  </si>
  <si>
    <t>Kevin Van Doren</t>
  </si>
  <si>
    <t>Tomasz Rydel</t>
  </si>
  <si>
    <t>++ Characters [987 pts] ++
Tomb King [438 pts]
(Halberd, Heavy armour, General, Necrolith Bone Dragon, Crook &amp; Flail of Radiance, Crown of Kings)
Royal Herald [197 pts]
(Hand weapon, Light armour, Battle Standard Bearer [Standard of the Cursing Word], Skeletal Steed, Death Mask of Kharnutt)
High Priest [225 pts]
(Hand weapon, May be a Level 4 Wizard, On foot, Talisman of Protection, Hieratic Jar, Illusion)
Mortuary Priest [127 pts]
(Hand weapon, Level 2 Wizard, Skeletal Steed, Enkhil's Kanopi, Necromancy)
++ Core Units [782 pts] ++
20 Tomb Guard [298 pts]
(Halberds, Light armour, Shields, Have the Nehekharan Phalanx Special Rule (one per 1000pts), Tomb Captain (champion), Standard bearer [Razor Standard], Musician)
15 Skeleton Archers [90 pts]
(Hand weapons, War Bows, No armour, Master of Arrows (champion), Standard bearer, Musician)
12 Skeleton Archers [75 pts]
(Hand weapons, War Bows, No armour, Master of Arrows (champion), Standard bearer, Musician)
3 Skeleton Chariots [129 pts]
(Hand weapons, Cavalry spears, Warbows, Skeletal Hooves (Count as Hand weapons))
5 Skeleton Horse Archers [55 pts]
(Hand weapons, Warbows, No armour)
9 Skeleton Horsemen [135 pts]
(Cavalry spears, Light armour, Shields, Master of Horse (champion), Standard bearer, Musician)
++ Special Units [229 pts] ++
3 Ushabti [154 pts]
(Hand weapons, Ritual Blades, Heavy armour, Ancient (champion))
Tomb Scorpion [75 pts]
(Decapitating Claws, Envenomed Sting, Bone Carapace (Counts as Heavy Armour), Ambushers)
---
Created with "Old World Builder"
[https://old-world-builder.com]</t>
  </si>
  <si>
    <t>++ Characters [600 pts] ++
General of the Empire [343 pts]
(Hand weapon, Full plate armour, Shield, General, Imperial Griffon, Two heads, Sword of Swiftness, Laurels of Victory)
Wizard Lord [202 pts]
(Hand weapon, Level 4 Wizard, Empire Warhorse, Lore Familiar, Daemonology)
Empire Engineer [55 pts]
(Hand weapon, Hochland long rifle, No armour)
++ Core Units [546 pts] ++
20 State Troops [155 pts]
(Hand weapons, Thrusting spears, Light armour, Shields, Sergeant (champion), Standard bearer, Musician)
10 State Missile Troops [93 pts]
(Hand weapons, Handguns, No armour, Sergeant (champion) [Hochland long rifle])
10 State Missile Troops [90 pts]
(Hand weapons, Handguns, No armour, Sergeant (champion) [Repeater handgun])
10 State Missile Troops [80 pts]
(Hand weapons, Crossbows, No armour, Sergeant (champion) [Repeater handgun])
5 Empire Knights [128 pts]
(Hand weapons, Lances, Shields, Heavy armour, Preceptor (champion), Standard bearer, Musician)
++ Special Units [852 pts] ++
Great Cannon [125 pts]
Great Cannon [125 pts]
Great Cannon [125 pts]
25 Empire Greatswords [289 pts]
(Great weapons, Full plate armour, Count's Champion (champion), Standard bearer)
6 Inner Circle Knights [188 pts]
(Hand weapons, Great weapons, Full plate armour, Inner Circle Preceptor (champion), Standard bearer)
---
Created with "Old World Builder"
[https://old-world-builder.com]</t>
  </si>
  <si>
    <t>Inge Skrove Falch</t>
  </si>
  <si>
    <t>Odd Eirik</t>
  </si>
  <si>
    <t>===
Bretonnia 2000 [1997 pts]
Warhammer: The Old World, Kingdom of Bretonnia
===
++ Characters [856 pts] ++
Duke [416 pts]
- Lance
- Heavy armour
- Shield
- General
- Hippogryph with Barding
- Gromril Great Helm
- Virtue of Heroism
Special Rules: Blessings of the Lady, Rallying Cry, the Grail Vow
Paladin [93 pts]
- Hand weapon
- Heavy armour
- Shield
- The Questing Vow
- Battle Standard Bearer
- Bretonnian Warhorse
Special Rules: Blessings of the Lady, Rallying Cry, the Knight's Vow
Prophetess [225 pts]
- Hand weapon
- Level 4 Wizard
- Royal Pegasus
- Battle Magic
Special Rules: Aura of the Lady, Blessings of the Lady, Lore of the Lady, Magical Attacks, Magic Resistance (-2), Shield of the Lady
Paladin [122 pts]
- Lance
- Heavy armour
- Shield
- Bretonnian Warhorse
- Sword of Striking
- Antlers of the Great Hunt
Special Rules: Blessings of the Lady, Rallying Cry, the Knight's Vow
++ Core Units [524 pts] ++
6 Mounted Knights of the Realm [165 pts]
- Hand weapons
- Lances
- Shields
- Heavy armour
- First Knight (champion)
- Standard bearer
- Musician
Special Rules: Blessings of the Lady, Close Order, Counter Charge, Finest Warhorses, First Charge, Lance Formation, Swiftstride, the Knight's Vow
22 Men-At-Arms [105 pts]
- Hand weapons
- Polearms
- Shields
- Light armour
- Yeoman (champion)
- Standard bearer
- Musician
Special Rules: Close Order, Horde, Levies, Peasantry, Shieldwall, Warband
16 Peasant Bowmen [113 pts]
- Hand weapons
- Longbows
- Light armour
- Villein (champion)
- Standard bearer
- Musician
Special Rules: Close Order, Levies, Peasantry
5 Mounted Knights of the Realm [141 pts]
- Hand weapons
- Lances
- Shields
- Heavy armour
- First Knight (champion)
- Standard bearer
- Musician
Special Rules: Blessings of the Lady, Close Order, Counter Charge, Finest Warhorses, First Charge, Lance Formation, Swiftstride, the Knight's Vow
++ Special Units [368 pts] ++
9 Questing Knights [255 pts]
- Hand weapons
- Great weapons
- Shields
- Heavy armour
- Paragon (champion)
- Standard bearer
- Musician
Special Rules: Blessings of the Lady, Close Order, Finest Warhorses, First Charge, Lance Formation, Swiftstride, the Questing Vow
6 Battle Pilgrims [113 pts]
- Hand weapons
- Shields
- Light armour
- Grail Reliquae
++ Rare Units [249 pts] ++
6 Grail Knights [249 pts]
- Hand weapons
- Lances
- Shields
- Heavy armour
- Grail Guardian (champion)
- Standard bearer
- Musician
Special Rules: Blessings of the Lady, Close Order, Counter Charge, Finest Warhorses, First Charge, Lance Formation, Living Saints, Swiftstride, the Grail Vow
---
Created with "Old World Builder"
[https://old-world-builder.com]</t>
  </si>
  <si>
    <t>Print list
Preview
CD 2000 turnering
[1998 pts]
Warhammer: The Old World, Chaos Dwarfs
Characters [788 pts]
Sorcerer-Prophet[425 pts]
Darkforged weapon, Heavy armour, Level 4 Wizard, General, Lammasu Sorcerous Exhalation, Daemon Flask, Mantle of stone, Daemonology
Special Rules: Blackshard Armour. Ensorcelled Weapons, Infernal Engineer, Lore of Hashut, Resolute, Sorcerer's Curse, Stubborn
Model	M	WS	BS	S	T	W	I	A	Ld
Bull Centaur Taur'ruk[198 pts]
Hand weapon, Heavy armour, Shield, Dragon Slaying Sword
Special Rules: Armour Bane(1), Armoured Hide(1), Blackshard Armour, Ensorcelled Weapons, Fear, First Charge, Impact Hits(D3+1), Loner, Stampede, Stubborn, Swiftstride
Model	M	WS	BS	S	T	W	I	A	Ld
Infernal Seneschal[80 pts]
Hand weapon, Heavy armour, Berserker Blade
Special Rules: Blackshard Armour, Ensorcelled Weapons, Rallying Cry, Resolute, Stubborn
Model	M	WS	BS	S	T	W	I	A	Ld
Daemonsmith Sorcerer[85 pts]
Hand weapon, Heavy armour, On foot, Daemonology
Special Rules: Blackshard Armour. Ensorcelled Weapons, Infernal Engineer, Lore of Hashut, Resolute, Sorcerer's Curse, Stubborn
Model	M	WS	BS	S	T	W	I	A	Ld
Core Units [597 pts]
10 Hobgoblin Cutthroats[30 pts]
Hand weapons, Shields
Special Rules: Backstab, Close Order, Horde, Levies, Warband
Model	M	WS	BS	S	T	W	I	A	Ld
10 Hobgoblin Cutthroats[30 pts]
Hand weapons, Shields
Special Rules: Backstab, Close Order, Horde, Levies, Warband
Model	M	WS	BS	S	T	W	I	A	Ld
18 Infernal Guard[288 pts]
Hailshot blunderbluss, Heavy armour
Special Rules: Close Order, Detachment, Regimental Unit, Resolute, Shieldwall, Stubborn
Model	M	WS	BS	S	T	W	I	A	Ld
19 Infernal Guard[249 pts]
Hand weapons, Heavy armour, Shield, Deathmask (champion) [Pistol], Standard bearer, Musician
Special Rules: Close Order, Detachment, Regimental Unit, Resolute, Shieldwall, Stubborn
Model	M	WS	BS	S	T	W	I	A	Ld
Special Units [448 pts]
5 Bull Centaur Renders[328 pts]
Hand weapons, Light armour, Ba'hal, Standard bearer [Ashen Banner], Musician
Special Rules: Armoured Hide (1), Blackshard Armour, Close Order, Ensorcelled Weapons, Fear, First Charge, Impact Hits (D3), Loner, Stampede, Stubborn, Swiftstride
Model	M	WS	BS	S	T	W	I	A	Ld
1 Deathshrieker Rocket Launcher[120 pts]
Demolition Rockets, Infernal Incendiaries, Hand weapons, Heavy armour
Special Rules: Blackshard armour, Skirmishers
Model	M	WS	BS	S	T	W	I	A	Ld
Rare Units [165 pts]
1 Dreadquake Mortar[165 pts]
Dreadquake Mortar, Hand weapons, Heavy armour
Special Rules: Blackshard Armour, Skirmishers
Model	M	WS	BS	S	T	W	I	A	Ld
Created with "Old World Builder"
[old-world-builder.com]</t>
  </si>
  <si>
    <t>Darryl Jones</t>
  </si>
  <si>
    <t>Kenneth Knott</t>
  </si>
  <si>
    <t>A Mustering Of Arms</t>
  </si>
  <si>
    <t>GB</t>
  </si>
  <si>
    <t>Tomb Kings of Khemri - 2000 Comp TK - [1994pts]
# Main Force [1994pts]
## Characters [977pts]
High Priest [245pts]:
â€¢ 1x High Priest [245pts]: Hand Weapon, Wizard Level 4, Necromancy, Earthing Rod, Orb Of Ptra, Amulet of the Serpent
Mortuary Priest [85pts]:
â€¢ 1x Mortuary Priest [85pts]: Hand Weapon, Wizard Level 2, Elementalism
Necrotect [55pts]:
â€¢ 1x Necrotect [55pts]: Hand Weapon, Light Armour, Whip
Royal Herald [137pts]:
â€¢ 1x Royal Herald [137pts]: Hand Weapon, Light Armour, Shield, Battle Standard Bearer, Icon of the Sacred Eye
Tomb King [455pts]:
â€¢ 1x Tomb King [455pts]: Hand Weapon, Heavy Armour, General, Necrolith Bone Dragon, Breath of Dessication, Full Plate Armour, Wicked Claws, Sword of Might, Armour of the Ages, Talisman Of Protection
## Core [562pts]
Skeleton Archers [130pts]:
â€¢ 20x Skeleton Archer [6pts]: Hand Weapon, Warbow, Light Armour
â€¢ 1x Master of Arrows [5pts]
â€¢ 1x Standard Bearer [5pts]
2x Skeleton Horse Archers [55pts]:
â€¢ 5x Skeleton Horse Archer [11pts]: Skeletal Steed, Hand Weapon, Hand Weapon, Warbow
Tomb Guard [322pts]:
â€¢ 26x Tomb Guard [10pts]: Hand Weapon, Light Armour, Shield
â€¢ 1x Standard Bearer [36pts]: Banner Of The Desert Winds
â€¢ 1x Tomb Captain [26pts]: Death Mask of Kharnutt
## Rare [455pts]
Casket of Souls [135pts]:
â€¢ 1x Casket of Souls [135pts]
Necrosphinx [195pts]:
â€¢ 1x Necrosphinx [195pts]: Cleaving Blades, Decapitating Strike, Heavy Armour
Screaming Skull Catapult [125pts]:
â€¢ 1x Screaming Skull Catapult [125pts]: Stone Thrower, Skeleton Catapult Crew, Hand Weapon, Light Armour, Skulls of the Foe</t>
  </si>
  <si>
    <t xml:space="preserve">
++ Characters [345 pts] ++
Runesmith [135 pts]
(Hand weapon, Full plate armour, Shield, General, Master Rune of Balance, Rune of Spellbreaking, Rune of Passage)
Runesmith [98 pts]
(Hand weapon, Full plate armour, Rune of Passage, Rune of Spellbreaking)
Thane [112 pts]
(Hand weapon, Full plate armour, Shield, Battle Standard Bearer, Rune of Battle, On foot)
++ Core Units [545 pts] ++
17 Dwarf Warriors [151 pts]
(Hand weapons, Heavy armour, Veteran, Standard bearer, Musician)
15 Dwarf Warriors [160 pts]
(Hand weapons, Heavy armour, Great weapons, Shields, Veteran, Standard bearer)
14 Rangers [174 pts]
(Hand weapons, Crossbows, Heavy armour, Shields, Standard bearer)
6 Thunderers [60 pts]
(Hand weapons, Handguns, Heavy armour)
++ Special Units [926 pts] ++
1 Gyrocopters [60 pts]
(Hand weapons, Steam guns, Full plate armour (armoured fuselage))
17 Ironbreakers [276 pts]
(Hand weapons, Shields, Full plate armour, Ironbeard (champion), Standard bearer, Musician)
17 Hammerers [350 pts]
(Hand weapons, Great hammers, Heavy armour, Shields, Royal Champion (Up to 25pts of each rune type), Rune of Passage, Standard bearer, Rune of Confusion, Musician)
Cannon [125 pts]
(Hand weapons, Light armour, Rune of Burning, Rune of Forging)
Cannon [115 pts]
(Hand weapons, Light armour, Rune of Forging)
++ Rare Units [180 pts] ++
6 Irondrakes [90 pts]
(Hand weapons, Drakeguns, Full plate armour)
6 Irondrakes [90 pts]
(Hand weapons, Drakeguns, Full plate armour)
---
Created with "Old World Builder"
[https://old-world-builder.com]</t>
  </si>
  <si>
    <t>Liam Howie</t>
  </si>
  <si>
    <t>Todd Mitchell</t>
  </si>
  <si>
    <t>===
Necromancers  [1998 pts]
Warhammer: The Old World, Vampire Counts
===
++ Characters [566 pts] ++
Master Necromancer [195 pts]
- Hand weapon
- Level 4 Wizard
- General
- On foot
- Sceptre Of De Noirot
- Necromancy
Master Necromancer [175 pts]
- Hand weapon
- Level 4 Wizard
- On foot
- Spell Familiar
- Necromancy
Wight King [129 pts]
- Great Weapon
- Heavy armour
- On foot
- Helm Of Commandment
Wight Lord [67 pts]
- Hand weapon
- Heavy armour
- Shield
- Battle Standard Bearer
- On foot
++ Core Units [1124 pts] ++
31 Skeleton Warriors [196 pts]
- Thrusting spears &amp; Shields
- Light armour
- Skeleton Champion
- Standard bearer
31 Skeleton Warriors [196 pts]
- Thrusting spears &amp; Shields
- Light armour
- Skeleton Champion
- Standard bearer
32 Skeleton Warriors [202 pts]
- Thrusting spears &amp; Shields
- Light armour
- Skeleton Champion
- Standard bearer
31 Grave Guard [440 pts]
- Hand weapons &amp; Shields
- Heavy armour
- Implacable Defence (0-1 per 1000pts)
- Seneschal
- Standard bearer [Drakenhof Banner]
- Musician
10 Crypt Ghouls [90 pts]
- Hand weapons
++ Rare Units [308 pts] ++
7 Blood Knights [308 pts]
- Hand weapons
- Lances &amp; Shields
- Iron-Shod Hooves
- Full plate Armor &amp; Barding
---
Created with "Old World Builder"
[https://old-world-builder.com]</t>
  </si>
  <si>
    <t>===
Empire of Man [1999 pts]
Warhammer: The Old World, Empire of Man
===
++ Characters [657 pts] ++
General of the Empire [348 pts]
- Hand weapon
- Full plate armour
- Shield
- General
- Imperial Griffon
- Sword of Justice
- Laurels of Victory
Priest of Ulric [79 pts]
- Hand weapon
- Great weapon
- Heavy armour
- Empire Warhorse
Wizard Lord [142 pts]
- Hand weapon
- Empire Warhorse
- Battle Magic
Captain of the Empire [88 pts]
- Hand weapon
- Full plate armour
- Battle Standard Bearer
- Empire warhorse
++ Core Units [604 pts] ++
9 Empire Knights [216 pts]
- Hand weapons
- Lances
- Shields
- Heavy armour
- Preceptor (champion)
- Standard bearer
- Musician
8 Empire Knights [194 pts]
- Hand weapons
- Great weapons
- Shields
- Heavy armour
- Preceptor (champion)
- Standard bearer
- Musician
8 Empire Knights [194 pts]
- Hand weapons
- Great weapons
- Shields
- Heavy armour
- Preceptor (champion)
- Standard bearer
- Musician
++ Special Units [473 pts] ++
8 Inner Circle Knights [277 pts]
- Hand weapons
- Lances
- Shields
- Full plate armour
- Stubborn
- Inner Circle Preceptor (champion)
- Standard bearer
- Musician
3 Demigryph Knights [196 pts]
- Halberds
- Shields
- Full plate armour
- Demigryph Preceptor (champion)
++ Rare Units [265 pts] ++
Steam Tank [265 pts]</t>
  </si>
  <si>
    <t>Mark Muslek</t>
  </si>
  <si>
    <t>Mike Crossley</t>
  </si>
  <si>
    <t>Main Force [1999pts] (Wood Elf Realms)
NAME	PTS	OPTIONS
Glade Lord	523	1x Glade Lord [523pts]: Asrai Longbow, Hand Weapon, Light Armour, General, Forest Dragon [275pts], Full Plate Armour, Soporific Breath, Wicked Claws, Ogre Blade [65pts], Talisman Of Protection [30pts], Moonfire Shot [3pts], An Annoyance of Netlings [15pts]
Spellsinger	125	1x Spellsinger [125pts]: Hand Weapon, Wizard Level 1, High Magic, Deepwood Sphere [45pts]
Spellweaver	245	1x Spellweaver [245pts]: Hand Weapon, Wizard Level 4 [30pts], Elementalism, Lore Familiar [30pts], Ruby Ring of Ruin [30pts]
(10) Deepwood Scouts	150	10x Deepwood Scout [150pts]: Asrai Longbow, Hand Weapon, Hagbane Tips [2pts]
(10) Deepwood Scouts	150	10x Deepwood Scout [150pts]: Asrai Longbow, Hand Weapon, Hagbane Tips [2pts]
(5) Dryads	70	5x Dryad [65pts]: Hand Weapon, Light Armour
1x Nymph [5pts]
(10) Glade Guard	130	10x Glade Guard [130pts]: Asrai Longbow, Hand Weapon, Hagbane Tips [2pts]
(5) Deepwood Scouts	75	5x Deepwood Scout [75pts]: Asrai Longbow, Hand Weapon, Hagbane Tips [2pts]
(5) Deepwood Scouts	75	5x Deepwood Scout [75pts]: Asrai Longbow, Hand Weapon, Hagbane Tips [2pts]
(10) Deepwood Scouts	150	10x Deepwood Scout [150pts]: Asrai Longbow, Hand Weapon, Hagbane Tips [2pts]
(5) Sisters Of The Thorn	134	5x Sister Of The Thorn [120pts]: Blackbriar Javelines, Hand Weapon, Steeds of Isha, Hand Weapon
1x Standard Bearer [6pts]
1x Handmaiden of the Thorn [8pts]
(5) Wild Riders	172	5x Wild Rider [140pts]: Hand Weapon, Hunting Spear, Light Armour, Steeds of Kornous, Hand Weapon, Shield [1pts]
1x Standard Bearer [32pts]: Banner of the Hunter King [25pts]</t>
  </si>
  <si>
    <t>===
Copy of Dragon [1999 pts]
Warhammer: The Old World, Warriors of Chaos
===
++ Characters [931 pts] ++
Chaos Lord [646 pts]
- Lance
- Full plate armour
- Shield
- Mark of Nurgle
- Chaos Dragon
- Bedazzling Helm
- Crown of Everlasting Conquest
- Acid Ichor
- Enchanting Aura
Sorcerer Lord [285 pts]
- Hand weapon
- Heavy armour
- Mark of Slaanesh
- Level 4 Wizard
- On foot
- Infernal Puppet
- Daemonology
++ Core Units [531 pts] ++
15 Chaos Warriors [258 pts]
- Hand weapons
- Heavy armour
- Shields
- Mark of Slaanesh
- Champion
- Standard bearer
- Musician
15 Chaos Warriors [273 pts]
- Halberds
- Heavy armour
- Shields
- Mark of Slaanesh
- Champion
- Standard bearer
- Musician
++ Special Units [537 pts] ++
15 Chosen Chaos Warriors [351 pts]
- Halberds
- Full plate armour
- Mark of Slaanesh
- Champion
- Standard bearer
- Musician
1 Dragon Ogres [62 pts]
- Halberds
- Heavy armour
1 Dragon Ogres [62 pts]
- Halberds
- Heavy armour
1 Dragon Ogres [62 pts]
- Halberds
- Heavy armour
---
Created with "Old World Builder"
[https://old-world-builder.com]</t>
  </si>
  <si>
    <t>Matt Wallace</t>
  </si>
  <si>
    <t>Henry Thomas</t>
  </si>
  <si>
    <t>===
Brets [2000 pts]
Warhammer: The Old World, Kingdom of Bretonnia
===
++ Characters [864 pts] ++
King Robert The Bruce (Duke) [356 pts]
- Lance
- Heavy armour
- Shield
- General
- Hippogryph with Barding
- Gromril Great Helm
Lady Mary of Argyle (Prophetess) [135 pts]
- Hand weapon
- On foot
- Elementalism
Sir William Wallace, guardian of Alba (Baron) [291 pts]
- Lance
- Heavy armour
- Shield
- The Grail Vow
- Royal Pegasus
- Grail Pendant
- Gauntlet of the Duel
- Virtue of Heroism
Lady Liana of Ayr, bearer of the King's Banner (Paladin) [82 pts]
- Lance
- Heavy armour
- Shield
- Battle Standard Bearer
- Bretonnian Warhorse
++ Core Units [827 pts] ++
17 Knights on Foot led by Sir Walter Stewart [205 pts]
- Hand weapons
- Shields
- First Knight (champion)
- Standard bearer
- Musician
10 Mounted Knights led by Sir James Douglas, Lord of Douglas  [261 pts]
- Hand weapons
- Lances
- Shields
- Heavy armour
- First Knight (champion)
- Standard bearer
- Musician
10 Mounted Knights led by Sir Robert Keith, Marischal of Alba [261 pts]
- Hand weapons
- Lances
- Shields
- Heavy armour
- First Knight (champion)
- Standard bearer
- Musician
10 Bowmen-at-arms under Bruce [50 pts]
- Hand weapons
- Longbows
- Unarmoured
- Skirmishers
10 Bowmen-at-arms under Bruce [50 pts]
- Hand weapons
- Longbows
- Unarmoured
- Skirmishers
++ Special Units [209 pts] ++
5 Questing Knights led by Thomas Randalph, Earl of Moray [144 pts]
- Hand weapons
- Great weapons
- Shields
- Heavy armour
- Paragon (champion)
- Musician
5 Mounted Yeomen-at-arms under Bruce [65 pts]
- Hand weapons
- Cavalry spears
- Shortbows
- Unarmoured
++ Rare Units [100 pts] ++
The War Wolf, captured from the enemy (Field Trebuchet) [100 pts]
- Field Trebuchet
- Hand weapons
---
Created with "Old World Builder"
[https://old-world-builder.com]</t>
  </si>
  <si>
    <t>===
Tourney List 1 [1996 pts]
Warhammer: The Old World, High Elf Realms
===
++ Characters [721 pts] ++
Prince [496 pts]
- Lance
- Light armour
- Shield
- Star Dragon
- Armour of Destiny
Archmage [225 pts]
- Hand weapon
- Level 4 Wizard
- On foot
- Sigil of Asuryan
- High Magic
++ Core Units [504 pts] ++
21 Elven Spearmen [204 pts]
- Hand weapons
- Thrusting spears
- Light armour
- Shields
- Sentinel (champion)
- Standard bearer
- Musician
10 Elven Archers [100 pts]
- Hand weapons
- Longbows
- No armour
10 Elven Archers [100 pts]
- Hand weapons
- Longbows
- No armour
10 Elven Archers [100 pts]
- Hand weapons
- Longbows
- No armour
++ Special Units [771 pts] ++
18 White Lions of Chrace [295 pts]
- Chracian Great Blades
- Heavy armour
- Guardian
- Standard bearer [Lion Standard]
- Musician
5 Dragon Princes [206 pts]
- Lance
- Full plate armour
- Barding
- Drakemaster
- Standard bearer
- Musician
18 Swordmasters of Hoeth [270 pts]
- Sword of Hoeth
- Heavy armour
- Bladelord
- Standard bearer
- Musician
---
Created with "Old World Builder"
[https://old-world-builder.com]</t>
  </si>
  <si>
    <t>David LB</t>
  </si>
  <si>
    <t>Mike Coles</t>
  </si>
  <si>
    <t>*I appreciate this is maybe too difficult to follow (I just pasted it from a Google sheet link: https://docs.google.com/spreadsheets/d/1-ccNapUAlzQ3BpqLIFDpBJLi1JOB-OZZ0pE_oxAfwes/edit?usp=drivesdk ) let me know if you want it in a different format.
Lords	1	Archmage 	155	L4 (30) Warden of Saphery (10) Silvery Wand (10) Charmed Shield (5) Seed of Rebirth (20) 	75	"4+ 5++ 1off 5+++
High Magic"	230
							0
Heroes	1	Handmaiden of the Everqueen (General)	65	Heavy Armour, Charmed Shield, Horn of Isha	33	4+ 5+++ (1 off)	98
	1	Noble (BSB)	70	BSB (25) Full Plate (6) Reaver Bow (40) Ench Shield (10) Pure of Heart (0)	81	3+ 6+++ (vs non magical) 	151
							0
							0
Core	20	Sisters of Avelorn (Stubborn. Note rules allow Sisters as core if general is a Handmaiden)	16	High Sister w Obsidian Lodestone	27	Stubborn. MR1	347
	5	Ellyrian Reavers 	17	Skirmishers			85
	5	Ellyrian Reavers 	17	Skirmishers			85
							0
							0
							0
Special	21	Swordmasters (drilled)	15	Full Comm. Ruby Ring of Ruin (on CHamp)	48		363
	8	Dragon Princes 	37	Standard and Camp. Rampagers Standard 	44		340
							0
							0
							0
							0
Rare	3	Eagle Claw Bolt Thrower	80				240
	1	Great Eagle	60				60
							0
							0
Points +-							0
Total							1999</t>
  </si>
  <si>
    <t>===
Gobbos [1999 pts]
Warhammer: The Old World, Orc &amp; Goblin Tribes
===
++ Characters [457 pts] ++
Night Goblin Warboss [77 pts]
- Great weapon
- Light armour
- On foot
- Wollopa's One Hit Wunda
Night Goblin Oddnob [160 pts]
- Hand weapon
- Level 4 Wizard
- On foot
Night Goblin Bigboss [37 pts]
- Great weapon
- Light armour
- On foot
Night Goblin Bigboss [98 pts]
- Hand weapon
- Light armour
- Battle Standard Bearer
- Razor Standard
Night Goblin Oddgit [85 pts]
- Hand weapon
- Level 2 Wizard
- On foot
++ Core Units [864 pts] ++
20 Night Goblin Mob [192 pts]
- Thrusting Spear
- Shield
- Netters
- 3 Fanatics
- Boss
- Standard Bearer
- Musician
20 Night Goblin Mob [192 pts]
- Thrusting Spear
- Shield
- Netters
- 3 Fanatics
- Boss
- Standard Bearer
- Musician
40 Night Goblin Mob [252 pts]
- Shortbow
- Shield
- 3 Fanatics
- Boss
- Standard Bearer
- Musician
4 Snotling Mob [140 pts]
- Hand weapon
- Throwing Weapon
8 Night Goblin Squig Herd [88 pts]
- 2 Squig Herder
- 2 Thrusting spears for Squig Herder
++ Special Units [383 pts] ++
Goblin Bolt Throwa [45 pts]
Goblin Bolt Throwa [45 pts]
10 Night Goblin Squig Hopper Mob [146 pts]
- Cavalry Spear
- Light armour
- Boss
3 Stone Troll Mob [147 pts]
- Great weapon
++ Rare Units [295 pts] ++
Mangler Squigs [95 pts]
- Colossal Fang Filled Gob
- Heavy armour
Giant [200 pts]
- Giants Club
- Light armour
---
Created with "Old World Builder"
[https://old-world-builder.com]</t>
  </si>
  <si>
    <t>Aaron Day</t>
  </si>
  <si>
    <t>Curtis Sexton</t>
  </si>
  <si>
    <t>===
Pavaron - Pegasus [2000 pts]
Warhammer: The Old World, Kingdom of Bretonnia
===
++ Characters [754 pts] ++
Prophetess [226 pts]
- Hand weapon
- Level 4 Wizard
- Bretonnian Warhorse
- Prayer Icon of Quenelles
- Sword of Might
- Illusion
Paladin [107 pts]
- Lance
- Heavy armour
- Shield
- Battle Standard Bearer + War Banner
- Bretonnian Warhorse
Duke [341 pts]
- Lance
- Heavy armour
- Shield
- General
- Royal Pegasus
- Gromril Great Helm
- Virtue of Heroism
Paladin [80 pts]
- Great weapon
- Heavy armour
- Bretonnian Warhorse
++ Core Units [519 pts] ++
6 Mounted Knights of the Realm [185 pts]
- Hand weapons
- Lances
- Shields
- Heavy armour
- First Knight (champion)
- Standard bearer + Banner of ChÃ¢lons
- Musician
6 Mounted Knights of the Realm [165 pts]
- Hand weapons
- Lances
- Shields
- Heavy armour
- First Knight (champion)
- Standard bearer
- Musician
30 Men-At-Arms [169 pts]
- Hand weapons
- Polearms
- Shields
- Light armour
- Yeoman (champion)
- Standard bearer
- Musician
- Grail Monk + Blessed Triptych
++ Special Units [516 pts] ++
3 Pegasus Knights [172 pts]
- Hand weapon
- Lances
- Shields
- Heavy armour
- First Knight (champion)
3 Pegasus Knights [172 pts]
- Hand weapon
- Lances
- Shields
- Heavy armour
- First Knight (champion)
3 Pegasus Knights [172 pts]
- Hand weapon
- Lances
- Shields
- Heavy armour
- First Knight (champion)
++ Rare Units [211 pts] ++
5 Grail Knights [211 pts]
- Hand weapons
- Lances
- Shields
- Heavy armour
- Grail Guardian (champion)
- Standard bearer
- Musician
---
Created with "Old World Builder"
[https://old-world-builder.com]</t>
  </si>
  <si>
    <t>===
Empire List 1 [2000 pts]
Warhammer: The Old World, Empire of Man
===
++ Characters [442 pts] ++
General of the Empire [172 pts]
- Hand weapon
- Great weapon
- Full plate armour
- Shield
- Pistol
- On foot
- Ogre Blade
Wizard Lord [225 pts]
- Hand weapon
- Level 4 Wizard
- On foot
- Lore Familiar
- Wizard's Familiar
- Battle Magic
Empire Engineer [45 pts]
- Hand weapon
- No armour
++ Core Units [700 pts] ++
20 State Troops [155 pts]
- Hand weapons
- Thrusting spears
- Light armour
- Shields
- Sergeant (champion)
- Standard bearer
- Musician
20 State Troops [195 pts]
- Hand weapons
- Thrusting spears
- Light armour
- Shields
- Sergeant (champion)
- Standard bearer
- Musician
- 5 State Missile Troops [Hand weapons + Handguns + No armour]
20 State Troops [175 pts]
- Hand weapons
- Light armour
- Shields
- Sergeant (champion)
- Standard bearer
- Musician
- 5 State Missile Troops [Hand weapons + Handguns + No armour]
20 State Troops [175 pts]
- Hand weapons
- Halberds
- Light armour
- Sergeant (champion)
- Standard bearer
- Musician
- 5 State Missile Troops [Hand weapons + Handguns + No armour]
++ Special Units [473 pts] ++
24 Empire Greatswords [348 pts]
- Great weapons
- Full plate armour
- Veteran
- Count's Champion (champion)
- Standard bearer [Razor Standard]
- Musician
Great Cannon [125 pts]
++ Rare Units [385 pts] ++
Steam Tank [265 pts]
Helblaster Volley Gun [120 pts]
---
Created with "Old World Builder"
[https://old-world-builder.com]</t>
  </si>
  <si>
    <t>Simon Ash</t>
  </si>
  <si>
    <t>Robert Ley</t>
  </si>
  <si>
    <t>++ Characters [827 pts] ++
Sorcerer Lord [295 pts]
(Hand weapon, Heavy armour, Mark of Nurgle, Wizard Level 4, On foot, Lore Familiar, Diabolic splendour, Daemonology)
Daemon Prince [391 pts]
(Hand weapon, Heavy armour, Wings (Fly 9), Mark of Nurgle, General, Dragon Slaying Sword, Talisman of Protection, 3x Favour of the Gods, Enchanting Aura, Battle Magic)
Aspiring Champion [141 pts]
(Great weapon, Heavy armour, Shield, Mark of Nurgle, Battle Standard Bearer [War Banner], On foot, Burning Blade)
++ Core Units [805 pts] ++
18 Chaos Warriors [306 pts]
(Hand weapons, Heavy armour, Shields, Mark of Nurgle, Champion, Standard bearer, Musician)
5 Marauder Horsemen [67 pts]
(Hand weapons, Throwing Spears, Light armour, Mark of Chaos Undivided, Marauder Horsemaster)
5 Marauder Horsemen [67 pts]
(Hand weapons, Throwing Spears, Light armour, Mark of Chaos Undivided, Marauder Horsemaster)
20 Chaos Marauders [157 pts]
(Hand weapons, Unarmoured, Shields, Marauder Chieftain, Standard bearer, Musician)
10 Chaos Warriors [208 pts]
(Hand weapons, Heavy armour, Shields, Mark of Slaanesh, Champion, Standard bearer [Rampaging Banner], Musician)
++ Rare Units [360 pts] ++
Gorebeast Chariot [145 pts]
(Hand weapons, Halberds, Mark of Khorne)
Hellcannon [215 pts]
(Doomfire, Hand weapons)
---
Created with "Old World Builder"
[https://old-world-builder.com]</t>
  </si>
  <si>
    <t>===
Clan Scratt [1999 pts]
Warhammer: The Old World, Skaven
===
++ Characters [440 pts] ++
Skaven Warlord [190 pts]
- Hand weapon
- Heavy armor
- Shield
- Warpstone Amulet
- Sword of Battle
Skaven Chieftain [125 pts]
- Hand weapon
- Heavy Armor
- Shield
- Battle Standard Bearer + Banner Of Verminous Scurrying
- Sword of Striking
Warlock Engineer [125 pts]
- Hand weapon
- Level 1
- D3 Warpstone Tokens (default)
- Storm Daemon
- Dispel Scroll
- Battle Magic
++ Core Units [1006 pts] ++
24 Clanrats [236 pts]
- Hand weapon
- Thrusting spear
- Light armor
- Shield
- Clawleader
- Standard bearer
- Musician
- 1 Weapon Team [Hand weapons + Warpfire Thrower + Light armor]
23 Clanrats [230 pts]
- Hand weapon
- Thrusting spear
- Light armor
- Shield
- Clawleader
- Standard bearer
- Musician
- 1 Weapon Team [Hand weapons + Warpfire Thrower + Light armor]
23 Stormvermin [360 pts]
- Handweapon
- Halberds
- Heavy Armor
- Fangleader + Skavenbrew
- Standard bearer + War Banner
- Musician
- 1 Weapon Team [Hand weapons + Ratling Gun + Light armor]
5 Rat Swarms [180 pts]
- Claws and fangs (counts as hand weapons)
++ Special Units [298 pts] ++
3 Rat Ogres [149 pts]
- Hand weapons
- Mutated hides (counts as Heavy armour)
- 1 Packmaster (Whip
- 1 per 2 Rat Ogres)
3 Rat Ogres [149 pts]
- Hand weapons
- Mutated hides (counts as Heavy armour)
- 1 Packmaster (Whip
- 1 per 2 Rat Ogres)
++ Rare Units [255 pts] ++
1 Doomwheel [145 pts]
- Warlock: Hand weapon / Rats: Claws and fangs (counts as a hand weapon)
1 Warp Lightning Cannon [110 pts]
- Warp Lightning Cannon
- hand weapons
- Light armour
---
Created with "Old World Builder"
[https://old-world-builder.com]</t>
  </si>
  <si>
    <t>Gerry Brawley</t>
  </si>
  <si>
    <t>Dan Laming</t>
  </si>
  <si>
    <t xml:space="preserve">
Thirster list[2000pts]
Main Force [2000pts] (Daemons of Chaos)
NAME 	pts 	OPTIONS
Bloodthirster 	420 	1x Bloodthirster [420pts]: Hand Weapon, Heavy Armour, General, Armour Of Khorne [40pts], Bloodflail [25pts]
Daemon Prince
	446 	1x Daemon Prince [446pts]: Ensorcelled weapon, Hand Weapon, Daemon of Tzeentch [10pts], Ã†ther Blade [55pts], Power Vortex [35pts], Wizard Level 4 [100pts], Daemonology, Heavy Armour [6pts], Fly (9) [30pts]
(5) Chaos Furies 	70 	5x Chaos Fury [60pts]: Daemonic talons
Daemons of Khorne [10pts]
(5) Chaos Furies 	70 	5x Chaos Fury [60pts]: Daemonic talons
Daemons of Khorne [10pts]
(5) Chaos Furies 	70 	5x Chaos Fury [60pts]: Daemonic talons
Daemons of Khorne [10pts]
(5) Flesh Hounds Of Khorne 	170 	5x Flesh Hound [160pts]: Hand Weapon, Light Armour
Vanguard [10pts]
(5) Flesh Hounds Of Khorne 	170 	5x Flesh Hound [160pts]: Hand Weapon, Light Armour
Vanguard [10pts]
(4) Bloodcrushers Of Khorne 	319 	4x Bloodletter [260pts]: Juggernaut Of Khorne, Barding, Brass bound hooves, Hellblade, Light Armour
1x Bloodreaper [7pts]
1x Standard Bearer [7pts]
Great Standard Of Sundering [45pts]
Soul Grinder 	265 	1x Soul Grinder [265pts]: Hand Weapon, Harvester cannon, Heavy Armour, Iron claw, Daemon of Nurgle [10pts]
</t>
  </si>
  <si>
    <t>++ Characters [832 pts] ++
Prince Arandir [246 pts]
(Hand weapon, Full plate Armor, On foot, Talisman of Protection, The White Sword, Warden of Saphery)
Archmage Anaryll [250 pts]
(Hand weapon, Upgrade to Level 4, On foot, Silvery Wand, Seed of Rebirth, Dispel Scroll, Warden of Saphery, High Magic)
Mage Cerion [140 pts]
(Hand weapon, Upgrade to Level 2, On foot, Lore Familiar, Sea Guard, Battle Magic)
Noble Aethenor [196 pts]
(Hand weapon, Full plate Armor, Battle Standard Bearer [Battle Banner], On foot, Loremaster, Illusion)
++ Core Units [502 pts] ++
20 Lothern Sea Eldril's Silver Arrows [257 pts]
(Hand weapons, Thrusting spears, Warbows, Light armour, Shields, Sea Master (champion), Standard bearer, Musician)
19 Lothern Sea Ithrim Patrol [245 pts]
(Hand weapons, Thrusting spears, Warbows, Light armour, Shields, Sea Master (champion), Standard bearer, Musician)
++ Special Units [506 pts] ++
16 Swordmasters of Hoeth Emerald Company [267 pts]
(Sword of Hoeth, Heavy armour, Bladelord, Standard bearer [Lion Standard], Musician )
14 Swordmasters of Hoeth Sapphire Company [239 pts]
(Sword of Hoeth, Heavy armour, Bladelord, Standard bearer [War Banner], Musician )
++ Rare Units [160 pts] ++
Eagle Claw Bolt Thrower [80 pts]
Eagle Claw Bolt Thrower [80 pts]
---
Created with "Old World Builder"
[https://old-world-builder.com]</t>
  </si>
  <si>
    <t>Jack Toal</t>
  </si>
  <si>
    <t>User Redacted</t>
  </si>
  <si>
    <t>===
Copy of Double dragon  [1998 pts]
Warhammer: The Old World, Dark Elves
===
++ Characters [989 pts] ++
Dark Elf Dreadlord [482 pts]
- Lance
- Full plate armour
- Shield
- Black dragon
- Bedazzling Helm
Dark Elf Dreadlord [507 pts]
- Hand weapon
- Light armour
- Shield
- Black dragon
- Ogre Blade
- Blood Armour
++ Core Units [501 pts] ++
5 Dark Riders [95 pts]
- Hand weapons
- cavalry spears
- and repeater crossbows
- Light armour
- Shields
5 Dark Riders [101 pts]
- Hand weapons
- cavalry spears
- and repeater crossbows
- Light armour
- Shields
- Musician
5 Dark Riders [95 pts]
- Hand weapons
- cavalry spears
- and repeater crossbows
- Light armour
- Shields
5 Dark Riders [95 pts]
- Hand weapons
- cavalry spears
- and repeater crossbows
- Light armour
- Shields
10 Repeater Crossbowmen [115 pts]
- Hand weapons and repeater crossbows
- Light armour
- Musician
++ Special Units [268 pts] ++
15 Har Ganeth Executioners [268 pts]
- Hand weapons and Har Ganeth greatswords
- Heavy armour
- Draich Master (champion)
- Standard bearer [Banner Of Har Ganeth]
- Musician
++ Rare Units [240 pts] ++
1 Reaper Bolt Throwers [80 pts]
- Repeater bolt thrower and hand weapons
- Light armour
1 Reaper Bolt Throwers [80 pts]
- Repeater bolt thrower and hand weapons
- Light armour
1 Reaper Bolt Throwers [80 pts]
- Repeater bolt thrower and hand weapons
- Light armour
---
Created with "Old World Builder"
[https://old-world-builder.com]</t>
  </si>
  <si>
    <t xml:space="preserve">A Mustering of Arms Leodis Tournament 2nd March 2024.
Orcs &amp; Goblins Army. The Iron-Fang Orcs of Redmoon Rock.
Characters (458 points).
Grizzletusk Nose-Eater the Chieftain of the Iron Fang Tribe and Warlord of Redmoon Rock (Black Orc Warboss with an Ogre Blade and a Talisman of Protection). 230 points.
Azrug Legbreaker (Black Orc Big Boss with an Additional Hand Weapon). 78 points.
Skabrot Hexhurler (Night Goblin Shaman Oddgit with Level 2 Wizard). 85 points.
Gitskrag Skinpeeler (Night Goblin Bigboss with Fungus Wine and carrying the Battle Standard). 65 points.
Core Units (831 points).
The Gutslicers (19x Black Orcs with a Boss, a Standard Bearer, a Musician and Great Weapons). 284 points.
Zogbadâ€™s Headcrushers (20x Orcs with a Boss, a Standard Bearer, a Musician and Shields). 137 points.
Jagtoofâ€™s Throatslitters (20x Orcs with a Boss, a Standard Bearer and Additional Hand Weapons). 132 points.
The Bloody Claws (19x Night Goblins with a Boss, a Standard Bearer, a Musician and Thrusting Spears). 93 points.
Snurâ€™s Mob (5x Goblin Wolf Riders with Shortbows). 50 points.
Gankâ€™s Mob (5x Goblin Wolf Riders Shortbows). 50 points.
Trogâ€™s Mob (6x Spider Riders with a boss and Cavalry Spears). 85 points.
Special Units (425 points).
The Limbrippers (11x Black Orcs with a Standard Bearer, a Musician and Additional Hand Weapons). 155 points.
Wamgut Ernyâ€™s Burny-Gurney (Orc Boar Chariot). 90 points.
Eyepoke Zaneâ€™s Pain-Wain (Orc Boar Chariot). 90 points.
Nuckeljam Jayâ€™s Fray-Dray (Orc Boar Chariot). 90 points.
Rare Units (285 points).
Nug Sog (Giant). 200 points.
Gitcrusher (Goblin Rock Lobber with an Orc Bully). 85 points.
ARMY TOTAL: 1999 points.
</t>
  </si>
  <si>
    <t>Stan Richardson</t>
  </si>
  <si>
    <t>Robbie Soussan</t>
  </si>
  <si>
    <t>===
Dark Elf [2000 pts]
Warhammer: The Old World, Dark Elves
===
++ Characters [797 pts] ++
Dark Elf Dreadlord [522 pts]
- Hand weapon
- Full plate armour
- Shield
- Repeater handbow
- Sea Dragon Cloak
- Black dragon
- Ogre Blade
- Talisman of Protection
Supreme Sorceress [275 pts]
- Hand weapon
- Level 4 Wizard
- On foot
- Black Staff
- Pendant Of Khaeleth
- Daemonology
++ Core Units [500 pts] ++
25 Dark Elf Warriors [290 pts]
- Thrusting spears
- Light armour
- Shield
- Veteran
- Lordling (champion)
- Standard bearer + Banner Of Har Ganeth
- Musician
5 Dark Riders [105 pts]
- Hand weapons
- cavalry spears
- and repeater crossbows
- Light armour
- Shields
- Fire &amp; Flee
- Scouts
5 Dark Riders [105 pts]
- Hand weapons
- cavalry spears
- and repeater crossbows
- Light armour
- Shields
- Fire &amp; Flee
- Scouts
++ Special Units [276 pts] ++
17 Black Guard of Naggarond [276 pts]
- Hand weapons and dread halberds
- Full plate armour
- Tower Master (champion)
- Standard bearer
- Musician
++ Rare Units [427 pts] ++
1 Kharibdyss [195 pts]
- Cavernous maw
- writhing tentacles
- and hand weapons and whips
- 5+
5 Doomfire Warlocks [116 pts]
- Hand weapon
- Master (champion)
5 Doomfire Warlocks [116 pts]
- Hand weapon
- Master (champion)
---
Created with "Old World Builder"
[https://old-world-builder.com]</t>
  </si>
  <si>
    <t>Lizardmen - Leodis list 1 - [2000pts]
## Main Force [2000pts]
**Characters [840pts]**
Skink Chief [80pts]:
- 1x Skink Chief [80pts]: Hand Weapon, Light Armour, Shield, Terradon, Hand Weapon
Skink Priest [380pts]:
- 1x Skink Priest [380pts]: Hand Weapon, Light Armour, Wizard Level 2, Battle Magic, Earthing Rod, Talisman Of Protection
  - 1x Ancient Stegadon [255pts]: 5x Skink Crew, Hand Weapon, Javelin and Shield, Great horns, Engine of the Gods
Slann Mage-Priests [380pts]:
- 1x Slann Mage-Priest [380pts]: Hand Weapon, General, Battle Standard Bearer, Soul of Stone, Wizard Level 4, High Magic, Lore Familiar, Ruby Ring of Ruin
**Core [500pts]**
Jungle Swarms [120pts]:
- 3x Jungle Swarms [40pts]: Hand Weapon
Saurus Warriors [210pts]:
- 14x Saurus Warrior [14pts]: Hand Weapon, Heavy Armour, Shield
- 1x Spawn Leader [7pts]
- 1x Standard Bearer [7pts]
2x Skink Skirmishers [60pts]: Scouts
- 10x Skink [5pts]: Hand Weapon, Light Armour, Javelins and Shields
Skink Skirmishers [50pts]:
- 10x Skink [5pts]: Hand Weapon, Light Armour, Javelins and Shields
**Special [405pts]**
2x Bastiladon [175pts]: 3x Skink Crew, Hand Weapon, Javelin and Shield
- 1x Bastiladon [175pts]: Thunderous bludgeon, Solar Engine
Chameleon Skinks [55pts]:
- 5x Chameleon Skink [11pts]: Blowpipe, Hand Weapon, Light Armour
**Rare [255pts]**
Ancient Stegadon [255pts]:
- 1x Ancient Stegadon [255pts]: 5x Skink Crew, Hand Weapon, Javelin and Shield, Great horns, Engine of the Gods</t>
  </si>
  <si>
    <t>Alan Weir</t>
  </si>
  <si>
    <t>George Greenlees</t>
  </si>
  <si>
    <t>Vampire Counts - 2000 Leodis - [2000pts]
# Main Force [2000pts]
## Characters [922pts]
Master Necromancer [225pts]:
â€¢ 1x Master Necromancer [225pts]: General, Wizard Level 4, Necromancy, Sceptre Of De Noirot, Talisman Of Protection
Necromantic Acolyte [60pts]:
â€¢ 1x Necromantic Acolyte [60pts]: Wizard Level 1
Vampire Count [570pts]:
â€¢ 1x Vampire Count [570pts]: Lord of the Night, Master of the Black Arts, Zombie Dragon, Wizard Level 2, Illusion, Sword of Kings, Crown of the Damned
Wight Lord [67pts]:
â€¢ 1x Wight Lord [67pts]: Shield, Battle Standard Bearer
## Core [610pts]
Dire Wolves [40pts]:
â€¢ 5x Dire Wolf [8pts]
Grave Guard [208pts]:
â€¢ 15x Grave Guard [11pts]: Shield
â€¢ 1x Musician [6pts]
â€¢ 1x Seneschal [6pts]
â€¢ 1x Standard Bearer [31pts]: War Banner
Skeleton Warriors [140pts]:
â€¢ 25x Skeleton Warrior [5pts]
â€¢ 1x Musician [5pts]
â€¢ 1x Skeleton Champion [5pts]
â€¢ 1x Standard Bearer [5pts]
Skeleton Warriors [159pts]: Thrusting Spear
â€¢ 24x Skeleton Warrior [5pts]
â€¢ 1x Musician [5pts]
â€¢ 1x Skeleton Champion [5pts]
â€¢ 1x Standard Bearer [5pts]
Zombies [63pts]:
â€¢ 21x Zombie [3pts]
## Special [263pts]
Black Knights [203pts]: Barding, Lance
â€¢ 5x Black Knight [24pts]
â€¢ 1x Hell Knight [6pts]
â€¢ 1x Musician [6pts]
â€¢ 1x Standard Bearer [51pts]: Standard Of Hellish Vigour
Fell Bats [60pts]:
â€¢ 4x Fell Bat [15pts]
## Rare [205pts]
Black Coach [205pts]</t>
  </si>
  <si>
    <t>The Empire of Man - Leodis March Tournament - [1996pts]
Main Force [1996pts]
Characters [579pts]
Captain of the Empire [136pts]:
â€¢ 1x Captain of the Empire [136pts]: Hand Weapon, Battle Standard Bearer, Imperial Banner, Full Plate Armour
General of the Empire [190pts]:
â€¢ 1x General of the Empire [190pts]: Hand Weapon, General, Sword of Justice, Armour of Fortune, Pistol
Master Mage [125pts]:
â€¢ 1x Master Mage [125pts]: Hand Weapon, Wizard Level 2, Elementalism, Wizard's Familiar
Priest of Sigmar [65pts]:
â€¢ 1x Priest of Sigmar [65pts]: Hand Weapon, Shield, Heavy Armour
Priest of Sigmar [63pts]:
â€¢ 1x Priest of Sigmar [63pts]: Hand Weapon, Heavy Armour
## Core [642pts]
Free Company Militia [90pts]:
â€¢ 15x Militia Fighter [6pts]: Throwing Weapon, Two Hand Weapon
2x State Missile Troops [80pts]:
â€¢ 10x State Missile Trooper [8pts]: Hand Weapon, Handgun
State Troops [120pts]:
â€¢ 15x State Trooper [7pts]: Hand Weapon, Light Armour, Shield, Thrusting Spear
â€¢ 1x Musician [5pts]
â€¢ 1x Sergeant [5pts]
â€¢ 1x Standard Bearer [5pts]
Veteran State Troops [272pts]:
â€¢ 23x Veteran State Trooper [9pts]: Hand Weapon, Light Armour, Shield, Thrusting Spear
â€¢ 1x Musician [5pts]
â€¢ 1x Sergeant [5pts]
â€¢ 1x Standard Bearer [55pts]: Griffon Standard
## Special [612pts]
Empire Greatswords [200pts]: Veterans
â€¢ 15x Greatsword [11pts]: Full Plate Armour, Great Weapon, Hand Weapon
â€¢ 1x Musician [6pts]
â€¢ 1x Standard Bearer [6pts]
â€¢ 1x Count's Champion [8pts]
Great Cannon [125pts]:
â€¢ 1x Great Cannon [125pts]: Gun Crew, Hand Weapon, Great Cannon
Inner Circle Knights [176pts]:
â€¢ 5x Inner Circle Knight [30pts]: Barded Warhorse, Barding, Hand Weapon, Full Plate Armour, Hand Weapon, Shield, Lance
â€¢ 1x Inner Circle Preceptor [12pts]: Burning Blade
â€¢ 1x Musician [7pts]
â€¢ 1x Standard Bearer [7pts]
Outriders [111pts]:
â€¢ 5x Outrider [19pts]: Empire Warhorse, Hand Weapon, Hand Weapon, Heavy Armour, Pistol, Repeater Handgun
â€¢ 1x Sharpshooter [16pts]: Grenade Launching Blunderbuss
## Rare [163pts]
Flagellants [163pts]:
â€¢ 12x Flagellant [13pts]: Flail, Hand Weapon
â€¢ 1x Prophet of Doom [7pts]</t>
  </si>
  <si>
    <t>Keith Wilkinson</t>
  </si>
  <si>
    <t>Dawid Grzesik</t>
  </si>
  <si>
    <t>===
V2 T. R. E. E H. U. G. G. E. R. S. A. N. O. N. Y. M. U. O. S [1999 pts]
Warhammer: The Old World, Wood Elf Realms
===
++ Characters [899 pts] ++
Spellweaver [245 pts]
- Handweapon
- Level 4 Wizard
- Unmounted
- Lore Familiar
- Ruby Ring of Ruin
Glade Lord [523 pts]
- Default Weapons
- Light armour
- Moonfire Shot
- Hand weapon
- Asrai Longbow
- Forest Dragon
- Ogre Blade
- Talisman of Protection
- An Annoyance Of Netlings
Waystalker [131 pts]
- Hand weapon
- No armour
- Swiftshiver Shards
- Bow of Loren
++ Core Units [500 pts] ++
10 Deepwood Scouts [150 pts]
- Hand Weapon and Asrai Longbows
- Hagbane Tips
10 Deepwood Scouts [150 pts]
- Hand Weapon and Asrai Longbows
- Hagbane Tips
5 Dryads [70 pts]
- Hand Weapon
- Sapwood Flesh (Light Armor)
- Nymph
10 Glade Guard [130 pts]
- Hand Weapon
- Asrai Longbow
- Hagbane Tips
++ Special Units [456 pts] ++
5 Deepwood Scouts [75 pts]
- Hand Weapon and Asrai Longbows
- Hagbane Tips
5 Deepwood Scouts [75 pts]
- Hand Weapon and Asrai Longbows
- Hagbane Tips
5 Wild Riders [172 pts]
- Hand weapon
- Hunting Spear
- Light armour
- Shields
- Standard bearer [Banner Of The Hunter King]
5 Sisters of the Thorn [134 pts]
- Hand weapons
- Blackbriar Javelins
- Handmaiden of the Thorn
- Standard bearer
++ Rare Units [144 pts] ++
8 Waywatchers [144 pts]
- Hand weapon
- Asrai Longbows
- Hagbane Tips
---
Created with "Old World Builder"
[https://old-world-builder.com]</t>
  </si>
  <si>
    <t>===
Wood elf [1997 pts]
Warhammer: The Old World, Wood Elf Realms
===
++ Characters [514 pts] ++
Spellweaver [215 pts]
- Hand weapon
- Level 4 Wizard
- On foot
- Ruby Ring of Ruin
- Battle Magic
Spellweaver [299 pts]
- Hand weapon
- Level 4 Wizard
- Elven Steed
- Lore Familiar
- Wraithstone
- A Lamentation Of Despairs
- High Magic
++ Core Units [562 pts] ++
10 Glade Guard [140 pts]
- Hand weapon
- Asrai Longbows
- Hagbane Tips
- Fire &amp; Flee
10 Glade Guard [140 pts]
- Hand weapon
- Asrai Longbows
- Hagbane Tips
- Fire &amp; Flee
9 Glade Guard [126 pts]
- Hand weapon
- Asrai Longbows
- Hagbane Tips
- Fire &amp; Flee
10 Deepwood Scouts [156 pts]
- Hand weapon
- Asrai Longbows
- Hagbane Tips
- Lord's Bowmen
++ Special Units [491 pts] ++
10 Wild Riders [331 pts]
- Hand weapon
- Hunting Spear
- Light armour
- Wild Hunter
- Standard bearer [Banner Of The Wildwood]
- Musician
3 Treekin [160 pts]
- Hand weapon
- Heavy armour (Hardwood flesh)
- Elder
++ Rare Units [430 pts] ++
Treeman [215 pts]
Treeman [215 pts]
---
Created with "Old World Builder"
[https://old-world-builder.com]</t>
  </si>
  <si>
    <t>Stephen Toal</t>
  </si>
  <si>
    <t>Joe Shelton</t>
  </si>
  <si>
    <t>===
Chaos warriors  [2000 pts]
Warhammer: The Old World, Warriors of Chaos
===
++ Characters [631 pts] ++
Chaos Lord (0-1*) [631 pts]
- Lance
- Full Plate Armour
- Shield
- Mark of Nurgle
- Chaos Dragon
- Bedazzling Helm
- Favour of the Gods
- Healing Potion
- Enchanting Aura
++ Core Units [825 pts] ++
6 Forsaken [114 pts]
- Mutated Weapons (Hand Weapons)
- Heavy Armour
- Forsaken by Khorne
6 Forsaken [114 pts]
- Mutated Weapons (Hand Weapons)
- Heavy Armour
- Forsaken by Khorne
6 Forsaken [114 pts]
- Mutated Weapons (Hand Weapons)
- Heavy Armour
- Forsaken by Khorne
6 Chaos Knights [186 pts]
- Lances
- Shields
- Heavy armour
- Mark of Khorne
6 Chaos Knights [186 pts]
- Lances
- Shields
- Heavy armour
- Mark of Khorne
5 Chaos Warhounds [35 pts]
- Claws and Fangs (Hand weapons)
- Vanguard
6 Chaos Warhounds [41 pts]
- Claws and Fangs (Hand weapons)
- Vanguard
5 Chaos Warhounds [35 pts]
- Claws and Fangs (Hand weapons)
- Vanguard
++ Special Units [544 pts] ++
6 Chosen Chaos Knights (0-1) [334 pts]
- Lances
- Shields
- Full Plate Armour
- Mark of Nurgle
- Champion [Brazen Collar]
- Standard Bearer [Banner of Rage]
- Musician
1 Dragon Ogres [70 pts]
- Great weapons
- Heavy armour
- Shartak
1 Dragon Ogres [70 pts]
- Great weapons
- Heavy armour
- Shartak
1 Dragon Ogres [70 pts]
- Great weapons
- Heavy armour
- Shartak
---
Created with "Old World Builder"
[https://old-world-builder.com]</t>
  </si>
  <si>
    <t>++ Characters [536 pts] ++
General of the Empire [214 pts]
- Hand weapon
- Full plate armour
- Shield
- General
- Barded Warhorse
- Runefang
Captain of the Empire [66 pts]
- Hand weapon
- Full plate armour
- Pistol
- On foot
- Shroud of Iron
Priest of Sigmar [68 pts]
- Hand weapon
- Heavy armour
- On foot
- Charmed Shield
Master Mage [115 pts]
- Hand weapon
- Level 2 Wizard
- On foot
- Dispel Scroll
- Earthing Rod
- Elementalism
Empire Engineer [73 pts]
- Hand weapon
- Repeater pistol
- No armour
- Pigeon bombs
++ Core Units [806 pts] ++
25 Veteran State Troops [250 pts]
- Hand weapons
- Halberds
- Light armour
- Shields
- Sergeant (champion)
- Standard bearer [Banner of Duty]
- Musician
15 State Troops [100 pts]
- Hand weapons
- Light armour
- Shields
- Sergeant (champion)
- Musician
10 State Missile Troops [113 pts]
- Hand weapons
- Handguns
- Light armour
- Drilled
- Sergeant (champion) [Hochland long rifle]
12 Empire Knights [343 pts]
- Hand weapons
- Lances
- Shields
- Heavy armour
- Drilled (0-1 unit per 1,000 points)
- Stubborn (0-1 unit per 1,000 points)
- Preceptor (champion)
- Standard bearer [War Banner]
- Musician
++ Special Units [220 pts] ++
5 Outriders [95 pts]
- Hand weapons
- Pistols
- Repeater handguns
- Heavy armour
Great Cannon [125 pts]
++ Rare Units [438 pts] ++
23 Flagellants [313 pts]
- Hand weapons
- Flails
- Prophet of Doom (champion)
- Standard bearer
Helstorm Rocket Battery [125 pts]</t>
  </si>
  <si>
    <t>Sam Toal</t>
  </si>
  <si>
    <t>Scott Reid</t>
  </si>
  <si>
    <t xml:space="preserve">===
High Elves Cav Mage  [2000 pts]
Warhammer: The Old World, High Elf Realms
===
++ Characters [924 pts] ++
Prince [492 pts]
- Lance
- Full Plate Armor
- Shield
- Star Dragon
- Seed of Rebirth
- Talisman of Protection
- Dragon Helm
- Pure of Heart
Archmage [298 pts]
- Hand weapon
- Upgrade to Level 4
- Barded Elven Steed
- Silvery Wand
- Armour of Caledor
- Ruby Ring of Ruin
- Blood of Caledor
- High Magic
Noble [134 pts]
- Lance
- Light armour
- Shield
- Battle Standard Bearer
- Barded Elven Steed
- Blood of Caledor
++ Core Units [502 pts] ++
5 Ellyrian Reavers [106 pts]
- Hand weapons
- Cavalry spears
- Hooves (counts as a hand weapon)
- Light armour
- Shortbows
- Scouts
- Musician
5 Ellyrian Reavers [96 pts]
- Hand weapons
- Cavalry spears
- Hooves (counts as a hand weapon)
- Light armour
- Shortbows
- Musician
14 Elven Archers [150 pts]
- Hand weapons
- Longbows
- No armour
- Sentinel (champion)
- Musician
14 Elven Archers [150 pts]
- Hand weapons
- Longbows
- No armour
- Sentinel (champion)
- Musician
++ Special Units [414 pts] ++
10 Dragon Princes [414 pts]
- Lance
- Full Plate Armor
- Shield
- Barding
- Drakemaster
- Standard bearer [Rampaging Standard]
++ Rare Units [160 pts] ++
Eagle Claw Bolt Thrower [80 pts]
Eagle Claw Bolt Thrower [80 pts]
</t>
  </si>
  <si>
    <t>===
Empire 2k [2000 pts]
Warhammer: The Old World, Empire of Man
===
++ Characters [426 pts] ++
Wizard Lord [220 pts]
- Hand weapon
- Lvl 4 Wizard (Elementalism)
- On foot
- Lore Familiar
- Talisman of Protection
Captain of the Empire [116 pts]
- Hand weapon
- Full plate armour
- Battle Standard Bearer
- On foot
- Ruby Ring of Ruin
- Charmed Shield
- Burning Blade
Empire Engineer [45 pts]
- Hand weapon
Empire Engineer [45 pts]
- Hand weapon
++ Core Units [500 pts] ++
22 Veteran State Troops [263 pts]
- Hand weapons
- Thrusting spears
- Light armour
- Shields
- Sergeant (champion)
- Standard bearer [Griffon Standard]
- Musician
20 Veteran State Troops [195 pts]
- Hand weapons
- Halberds
- Light armour
- Shields
- Sergeant (champion)
- Standard bearer
- Musician
6 Empire Archers [42 pts]
- Hand weapon and warbows
++ Special Units [679 pts] ++
5 Inner Circle Knights [181 pts]
- Lance
- Hand weapon
- Shield
- Full plate armour
- Stubborn
- Inner Circle Preceptor (champion)
- Standard bearer
- Musician
2 Demigryph Knights [126 pts]
- Lances
- Full plate armour
4 Outriders [76 pts]
- Hand weapons
- pistols
- and repeater handguns
- Heavy armour
4 Outriders [76 pts]
- Hand weapons
- pistols
- and repeater handguns
- Heavy armour
1 Great Cannon [125 pts]
Mortar [95 pts]
++ Rare Units [395 pts] ++
1 Helblaster Volley Gun [125 pts]
Steam Tank [270 pts]
- Repeater pistol
---</t>
  </si>
  <si>
    <t>Ben Crowther</t>
  </si>
  <si>
    <t>++ Characters [725 pts] ++
Slaughtermaster [370 pts]
(Hand weapon, Butcher's Cauldron, Lore Familiar, Spangleshard, Bloodcleaver, Kineater, Illusion)
Bruiser [195 pts]
(Hand weapon, Heavy armour, Brace of Ogre pistols, General, On Foot, Sword of Swiftness, Spellshield, Giantbreaker)
Firebelly [160 pts]
(Hand weapon, Flaming breath Ogre Kingdoms, Lore Familiar, Sword of Might, Battle Magic)
++ Core Units [538 pts] ++
10 Ironguts [466 pts]
(Gutlord [Sword of Striking + Enchanted Shield], Standard bearer [Cannibal Totem], Bellower (musician))
2 Sabretusk Packs [36 pts]
(Vanguard)
2 Sabretusk Packs [36 pts]
(Vanguard)
++ Special Units [642 pts] ++
Ironblaster [185 pts]
6 Leadbelchers [272 pts]
(Veteran, Thunderfist, Bellower (musician))
Ironblaster [185 pts]
++ Rare Units [93 pts] ++
Gorgers [93 pts]
(Vanguard)
---
Created with "Old World Builder"
[https://old-world-builder.com]</t>
  </si>
  <si>
    <t>CA</t>
  </si>
  <si>
    <t>Danny Stewart</t>
  </si>
  <si>
    <t>Johannes Bergenwolf</t>
  </si>
  <si>
    <t>Magnus Elmqvist</t>
  </si>
  <si>
    <t>Crown of Command</t>
  </si>
  <si>
    <t>Sverige</t>
  </si>
  <si>
    <t>++ Characters [624 pts] ++
Prince [379 pts]
(Great weapon, Light armour, General, Flamespyre Phoenix , Armour of Caledor, Reaver Bow, Pure of Heart)
Archmage [245 pts]
(Hand weapon, On foot, Lore Familiar, Ruby Ring of Ruin, Armour of Meteoric Iron, Warden of Saphery, High Magic)
++ Core Units [378 pts] ++
6 Silver Helms [201 pts]
(Hand weapons, Lances, Hand weapons (Hooves), Heavy armour, Barding, Shields, High Helm (champion) [Sword of Might], Standard bearer [War Banner])
5 Silver Helms [177 pts]
(Hand weapons, Lances, Hand weapons (Hooves), Heavy armour, Barding, Shields, High Helm (champion) [Sword of Might], Standard bearer [War Banner])
++ Special Units [348 pts] ++
18 Swordmasters of Hoeth [264 pts]
(Sword of Hoeth, Heavy armour, Bladelord, Standard bearer)
6 Shadow Warriors [84 pts]
(Longbow, Light armour)
++ Rare Units [150 pts] ++
5 Sisters of Avelorn [75 pts]
(Bows of Avelorn, Light armour)
5 Sisters of Avelorn [75 pts]
(Bows of Avelorn, Light armour)
---
Created with "Old World Builder"
[https://old-world-builder.com]</t>
  </si>
  <si>
    <t xml:space="preserve">===
Turnering [1497 pts]
Warhammer: The Old World, High Elf Realms
===
++ Characters [250 pts] ++
Archmage [250 pts]
- Hand weapon
- Level 4 Wizard
- General
- On foot
- Seed of Rebirth
- Silvery Wand
- Dispel Scroll
- Chracian Hunter
- High Magic
++ Core Units [552 pts] ++
15 Elven Spearmen [150 pts]
- Hand weapons
- Thrusting spears
- Light armour
- Shields
- Sentinel (champion)
- Standard bearer
- Musician
15 Elven Spearmen [150 pts]
- Hand weapons
- Thrusting spears
- Light armour
- Shields
- Sentinel (champion)
- Standard bearer
- Musician
5 Silver Helms [126 pts]
- Hand weapons
- Lances
- Hand weapons (Hooves)
- Heavy armour
- Barding
- Shields
- Standard bearer
5 Silver Helms [126 pts]
- Hand weapons
- Lances
- Hand weapons (Hooves)
- Heavy armour
- Barding
- Shields
- Standard bearer
++ Special Units [415 pts] ++
1 Tiranoc Chariots [75 pts]
- Cavalry spear
- Longbow
1 Tiranoc Chariots [75 pts]
- Cavalry spear
- Longbow
5 White Lions of Chrace [70 pts]
- Chracian Great Blades
- Heavy armour
5 White Lions of Chrace [70 pts]
- Chracian Great Blades
- Heavy armour
Lion Chariot of Chrace [125 pts]
- Chracian Great Blade
++ Rare Units [280 pts] ++
Eagle Claw Bolt Thrower [80 pts]
Eagle Claw Bolt Thrower [80 pts]
Great Eagle [60 pts]
Great Eagle [60 pts]
</t>
  </si>
  <si>
    <t>Jacob Cronholm</t>
  </si>
  <si>
    <t>Isak Belfrage</t>
  </si>
  <si>
    <t>===
Tour [1497 pts]
Warhammer: The Old World, Ogre Kingdoms
===
++ Characters [654 pts] ++
Tyrant [480 pts]
- Hand weapon
- Light armour
- Stonehorn
- Talisman of Protection
- Tenderiser
Butcher [174 pts]
- Additional hand weapon
- Butcher's Cauldron
- Level 2 Wizard
- Battle Magic
++ Core Units [478 pts] ++
5 Ogre Bulls [193 pts]
- Ironfists
- Crusher (champion)
- Standard bearer
- Bellower (musician)
6 Ironguts [285 pts]
- Gutlord
- Standard bearer [Cannibal Totem]
- Bellower (musician)
++ Special Units [365 pts] ++
3 Mournfang Cavalry [234 pts]
- Ironfist
- Heavy armour
- Crusher (champion)
- Standard bearer
- Bellower (musician)
3 Leadbelchers [131 pts]
- Thunderfist
---
Created with "Old World Builder"
[https://old-world-builder.com]</t>
  </si>
  <si>
    <t>===
Turnerungslistan [1497 pts]
Warhammer: The Old World, Beastmen Brayherds
===
++ Characters [450 pts] ++
Great Bray-Shaman [210 pts]
- Braystaff
- Level 4 Wizard
- General
- On foot
- Talisman of Protection
- Daemonology
Great Bray-Shaman [240 pts]
- Braystaff
- Level 4 Wizard
- On foot
- Hagtree Fetish
- Ruby Ring of Ruin
- Daemonology
++ Core Units [625 pts] ++
20 Gor Herd [177 pts]
- Hand weapons
- Additional hand weapons
- Ambushers
- True-horn [Great weapon]
- Standard bearer
- Musician
24 Gor Herd [185 pts]
- Hand weapons
- Additional hand weapons
- True-horn [Great weapon]
- Standard bearer
- Musician
23 Gor Herd [178 pts]
- Hand weapons
- Additional hand weapons
- True-horn [Great weapon]
- Standard bearer
- Musician
Tuskgor Chariot [85 pts]
- Bestigor Crew x 1 - Hand weapons
- Great weaponss
- Gor Crew x 1 - Hand weapon and cavalry spear
- Tuskgor x 2 - Hand weapon (tusks)
++ Special Units [422 pts] ++
3 Minotaur Herd [162 pts]
- Hand weapon
- Light armour
- Ambushers
- 3 Great weapon
15 Bestigor Herd [260 pts]
- Hand weapons
- Great weapons
- Heavy armour
- Veteran
- Gouge-horn
- Standard bearer [Vitriolic Totem]
- Musician
---
Created with "Old World Builder"
[https://old-world-builder.com]</t>
  </si>
  <si>
    <t>Tor Nilsson</t>
  </si>
  <si>
    <t>Kristofer Bengtsson</t>
  </si>
  <si>
    <t>CHARACTERS
Spellweaver (general) 315p
Talisman of Protection
Oken Stave
Lvl 4 (High)
Great Eagle
Waystalker 134p
Light Armour
Arcane Bodkins
Bow of Loren
CORE
5xGlade Guards 65p
Arcane Bodkins
6xGlade Riders 132p
Hagbane Tips
Reserve Move
Musician
6xGlade Riders 120p
Hagbane Tips
6xDeepwood Scouts 90p
Hagbane Tips
SPECIAL
6xWild Riders 182p
Shields
Standard Bearer
Musician
3xWarhawk Riders 138p
Hagbane Tips
6xDeepwood Scouts 90p
Hagbane Tips
RARE
Great Eagle 60p
Great Eagle 60p
6xWaywatchers 114p
Arcane Bodkins
Veteran</t>
  </si>
  <si>
    <t>===
Crown of Command [1500 pts]
Warhammer: The Old World, Dark Elves
===
++ Characters [390 pts] ++
Dark Elf Dreadlord [190 pts]
- Lance
- Full plate armour
- Shield
- Cold one
- Talisman of Protection
Death Hag [90 pts]
- Two hand weapons
- On foot
- Witchbrew
Sorceress [110 pts]
- Hand weapon
- Level 2 Wizard
- On foot
- Earthing Rod
- Daemonology
++ Core Units [534 pts] ++
5 Dark Riders [100 pts]
- Hand weapons
- cavalry spears
- and repeater crossbows
- Light armour
- Fire &amp; Flee
- Scouts
19 Witch Elves [255 pts]
- Two hand weapons
- Hag (champion)
- Standard bearer [Banner Of Har Ganeth]
- Musician
16 Dark Elf Warriors [179 pts]
- Thrusting spears
- Light armour
- Shield
- Lordling (champion)
- Standard bearer [Cold-Blooded Banner]
- Musician
++ Special Units [376 pts] ++
5 Cold One Knights [196 pts]
- Hand weapons and lances
- Full plate armour
- Dread Knight (champion)
- Standard bearer
- Musician
1 Cold One Chariots [125 pts]
- Hand weapons
- cavalry spears and repeater crossbows
- 4+
5 Harpies [55 pts]
- Claws (counts as hand weapons)
++ Rare Units [200 pts] ++
1 War Hydra [200 pts]
- Wicked claws
- serrated maws
- fiery breath
- hand weapons and whips
- 5+
---
Created with "Old World Builder"
[https://old-world-builder.com]</t>
  </si>
  <si>
    <t>Alexander Grahn</t>
  </si>
  <si>
    <t>Fredrik Carrasco</t>
  </si>
  <si>
    <t xml:space="preserve">Characters:
Master, Full plate Armour, Lance, shield, Cold one Knight				100
Sorceress, lvl 3									150
Total: 					250 Pts
----------------------------------------------------------------------------------
Core:
5 Dark Riders, Crossbows								90
5 Dark Riders, Crossbows								90
10 Corsairs, AHW									110
10 Crossbowmen										110
Total:					400 Pts
----------------------------------------------------------------------------------
Special:
5 Shades, AHW										80
5 Shades, AHW										80
Cold one Chariot									125
7 Cold one Knights, Full plate, champ, standard, Banner of Har Ganeth			284
Total:					569 Pts
-----------------------------------------------------------------------------------
Rare:
War Hydra										200
Reaper Bolt Thrower									80
Total: 					280 Pts
----------------------------------------------
Total Pts: 				1499
</t>
  </si>
  <si>
    <t>===
Van Halen's Witch Hunters [1500 pts]
Warhammer: The Old World, Empire of Man
===
++ Characters [613 pts] ++
Grand Master [216 pts]
- Hand weapon
- Full plate armour
- Shield
- General
- Barded Warhorse
- Sword of Justice
Wizard Lord [130 pts]
- Hand weapon
- On foot
- Battle Magic
Captain of the Empire [187 pts]
- Hand weapon
- Lance (if appropriately mounted)
- Full plate armour
- Shield
- Griffon
Captain of the Empire [80 pts]
- Hand weapon
- Great weapon
- Full plate armour
- On foot
- Dragon Bow
++ Core Units [413 pts] ++
9 Empire Knights [216 pts]
- Hand weapons
- Lances
- Shields
- Heavy armour
- Preceptor (champion)
- Standard bearer
- Musician
17 State Troops [117 pts]
- Hand weapons
- Thrusting spears
- Light armour
- Sergeant (champion)
- Standard bearer
- Musician
5 Empire Archers [40 pts]
- Hand weapons
- Warbows
- Scouts
5 Empire Archers [40 pts]
- Hand weapons
- Warbows
- Scouts
++ Special Units [354 pts] ++
4 Demigryph Knights [259 pts]
- Lances
- Shields
- Full plate armour
- Demigryph Preceptor (champion)
Mortar [95 pts]
++ Rare Units [120 pts] ++
Helblaster Volley Gun [120 pts]
---
Created with "Old World Builder"
[https://old-world-builder.com]</t>
  </si>
  <si>
    <t>Herman Ask</t>
  </si>
  <si>
    <t>Gustav Leidstedt</t>
  </si>
  <si>
    <t>===
Dwarfs 1500 v2 [1500 pts]
Warhammer: The Old World, Dwarfen Mountain Holds
===
++ Characters [384 pts] ++
King [312 pts]
- Hand weapon
- Full plate armour
- Shield
- General
- Shieldbearers
- Master Rune of Alaric the Mad
- 2x Rune of Shielding
- Rune of Preservation
- Rune of Fury
Runesmith [72 pts]
- Hand weapon
- Great weapon
- Full plate armour
++ Core Units [400 pts] ++
15 Longbeards [258 pts]
- Hand weapons
- Great weapons
- Heavy armour
- Elder (champion)
- Standard bearer [Master Rune of Hesitation]
- Musician
10 Rangers [142 pts]
- Hand weapons
- Crossbows
- Heavy armour
- Great weapons
- Ol' Deadeye (champion) [Crossbow]
- Musician
++ Special Units [596 pts] ++
15 Hammerers [296 pts]
- Hand weapons
- Great hammers
- Heavy armour
- Royal Champion (Up to 25pts of each rune type)
- Standard bearer [Rune of Confusion]
- Musician
Bolt Thrower [75 pts]
- Bolt thrower
- Hand weapons
- Light armour
- Rune of Skewering
Cannon [105 pts]
- Cannon
- Hand weapons
- Light armour
- Rune of Reloading
1 Gyrocopters [60 pts]
- Hand weapons
- Steam guns Dwarfs
- Full plate armour (armoured fuselage)
1 Gyrocopters [60 pts]
- Hand weapons
- Steam guns Dwarfs
- Full plate armour (armoured fuselage)
++ Rare Units [120 pts] ++
Organ Gun [120 pts]
- Organ gun
- Hand weapons
- Light armour
---
Created with "Old World Builder"
[https://old-world-builder.com]</t>
  </si>
  <si>
    <t>===
Ogres [1496 pts]
Warhammer: The Old World, Ogre Kingdoms
===
++ Characters [565 pts] ++
Tyrant [420 pts]
- Great weapon
- Heavy armour
- Brace of Ogre pistols
- Stonehorn
- Giantbreaker
Butcher [145 pts]
- Hand weapon
- Be a Level 2 Wizard
- Beastkiller
- Battle Magic
++ Core Units [580 pts] ++
6 Ogre Bulls [228 pts]
- Ironfists
- Crusher
- Standard bearer
- Bellower
6 Ogre Bulls [228 pts]
- Ironfists
- Crusher
- Standard bearer
- Bellower
3 Ironguts [124 pts]
- Gutlord
++ Special Units [351 pts] ++
2 Leadbelchers [82 pts]
2 Leadbelchers [82 pts]
3 Maneaters [187 pts]
- Additional hand weapon
- Heavy armour
- Immune To Psychology
- Maneater Captain
---
Created with "Old World Builder"
[https://old-world-builder.com]</t>
  </si>
  <si>
    <t>Cad Jeal</t>
  </si>
  <si>
    <t>Keith Atkins</t>
  </si>
  <si>
    <t>FactoruM Warhammer: The Old World Tournament February 2024</t>
  </si>
  <si>
    <t>United Kingdom</t>
  </si>
  <si>
    <t>++ Characters [484 pts] ++
Baron [290 pts]
(Hand weapon, Heavy armour, General, Royal Pegasus, Frontier Axe, Talisman of Protection, Virtue of Knightly Temper)
Damsel [90 pts]
(Hand weapon, Level 2 Wizard, On foot, Elementalism)
Sergeant-at-Arms [52 pts]
(Halberd, Light armour, On foot, Charmed Shield)
Sergeant-at-Arms [52 pts]
(Hand weapon, Light armour, Shield, On foot, Burning Blade)
++ Core Units [844 pts] ++
5 Mounted Knights of the Realm [141 pts]
(Hand weapons, Lances, Shields, Heavy armour, First Knight (champion), Standard bearer, Musician)
5 Knights Errant [113 pts]
(Hand weapons, Lances, Shields, Heavy armour, Gallant (champion), Standard bearer, Musician)
24 Yeomen Guard [156 pts]
(Hand weapons, Polearms, Light armour, Shields, Standard bearer, Musician)
24 Yeomen Guard [156 pts]
(Hand weapons, Polearms, Light armour, Shields, Standard bearer, Musician)
20 Knights of the Realm on Foot [278 pts]
(Hand weapons, Great weapons, Shields, First Knight (champion), Standard bearer, Musician)
++ Special Units [70 pts] ++
5 Squires [35 pts]
(Hand weapons, Longbows)
5 Squires [35 pts]
(Hand weapons, Longbows)
++ Rare Units [100 pts] ++
Border Princes Bombard [100 pts]
(Hand weapons, Light armour)
---
Created with "Old World Builder"</t>
  </si>
  <si>
    <t>===
BC 1500 FEB [1499 pts]
Warhammer: The Old World, Beastmen Brayherds
===
++ Characters [396 pts] ++
Great Bray-Shaman [295 pts]
- Braystaff
- Level 4 Wizard
- General
- Tuskgor Chariot
- Talisman of Protection
- Daemonology
Special Rules: Braystaff, Gaze of the Gods, Lore of the Beasts, Mark of Chaos Undivided,
Primal Fury, Warband
Wargor [101 pts]
- Hand weapon
- Heavy armour
- Shield
- Battle Standard Bearer
- On foot
- Gnarled Hide
Special Rules: Blood Rage, Brayhorn (General Only), Foe Render, Gaze of the Gods, Mark of
Chaos Undivided, Primal Fury, Warband
1
++ Core Units [377 pts] ++
33 Gor Herds [273 pts]
- Additional hand weapons
- Great weapon on True-horn
- True-horn
- Standard bearer
- War Banner
- Musician
Special Rules: Bestial Charge, Blood Rage, Horde, Mark of Chaos Undivided, Move Through
Cover, Open Order, Primal Fury, Skirmishers, Warband
1 Razorgor Herds [52 pts]
- Tusks (counts as a hand weapon)
- Calloused hide (counts as light armour)
Special Rules: Armour Bane (1), Fear, Foe Render, Impact Hits (D3), Loner, Open Order,
Primal Fury, Razor Tusks, Swiftstride
1 Razorgor Herds [52 pts]
- Tusks (counts as a hand weapon)
- Calloused hide (counts as light armour)
Special Rules: Armour Bane (1), Fear, Foe Render, Impact Hits (D3), Loner, Open Order,
Primal Fury, Razor Tusks, Swiftstride
++ Special Units [495 pts] ++
Cockatrice [170 pts]
2
- Claws (counts as hand weapons)
- Petrifying gaze
- Scaly skin (counts as heavy armour)
Special Rules: Close Order, Fly (10), Large Target, Stomp Attacks (1), Stony Stare, Swifstride,
Terror
3 Dragon Ogres [177 pts]
- Hand weapon
- Heavy armour
Special Rules: Armour Bane (1), Armoured Hide (2), Close Order, Fear, Ensorcelled Weapons,
Immine to Psychology, Stomp Attacks (2), The Quickening Storm
4 Chaos Ogres [148 pts]
- Great weapons
- Heavy armour
Special Rules: Armour Bane (1), Close Order, Fear, Impact Hits (1), Mark of Chaos Undivded,
Ogre Charge
++ Rare Units [231 pts] ++
Dragon Ogre Shaggoth [231 pts]
- Hand weapon
- Heavy armour
Special Rules: Armour Bane (2), Armoured Hide (2), Close Order, Ensorcelled Weapons,
Immine to Psychology, Large Target, Stomp Attacks (D3+1), Storm Call, Terror, The
Quickening Storm
---
3
Created with "Old World Builder"</t>
  </si>
  <si>
    <t>Ed Milton</t>
  </si>
  <si>
    <t>Tom Whopples</t>
  </si>
  <si>
    <t>The Empire of Man - 1.5k Mk2 - [1500pts]
## Main Force [1500pts]
### Characters [704pts]
Chapter Master [96pts]: 
â€¢ 1x Chapter Master: Hand Weapon, Shield, Barded Warhorse, Barding, Hand Weapon, Full Plate Armour
Engineers [88pts]: 
â€¢ 1x Empire Engineer: Hand Weapon, Light Armour, Ruby Ring of Ruin, Hochland Long Rifle
Grand Master [295pts]: 
â€¢ 1x Grand Master: Hand Weapon, Shield, General, Demigryph, Barding, Hand Weapon, Wicked Claws, Full Plate Armour, Ogre Blade, The White Cloak
Wizard Lord [225pts]: 
â€¢ 1x Wizard Lord: Hand Weapon, Wizard Level 4, Battle Magic, Armour of Tarnus, Lore Familiar
### Core [381pts]
Empire Knights [283pts]: 
â€¢ 9x Empire Knight: Barded Warhorse, Barding, Hand Weapon, Hand Weapon, Heavy Armour, Shield, Lance
â€¢ 1x Musician
â€¢ 1x Preceptor: The Silver Horn
â€¢ 1x Standard Bearer: War Banner
  , Drilled, Stubborn
State Missile Troops [98pts]: 
â€¢ 10x State Missile Trooper: Hand Weapon, Light Armour, Crossbow
â€¢ 1x Musician
â€¢ 1x Sergeant: Hochland Long Rifle
### Special [295pts]
Demigryph Knights [170pts]: 
â€¢ 2x Demigryph Knight: Demigryph, Barding, Hand Weapon, Wicked Claws, Hand Weapon, Heavy Armour, Shield, Full Plate Armour, Lance
â€¢ 1x Demigryph Preceptor
â€¢ 1x Standard Bearer: Rampaging Banner
Great Cannon [125pts]: 
â€¢ 1x Great Cannon: Gun Crew, Hand Weapon, Great Cannon
### Rare [120pts]
Helblaster Volley Guns [120pts]: 
â€¢ 1x Helblaster Volley Gun: Gun Crew, Hand Weapon, Helblaster Volley Gun</t>
  </si>
  <si>
    <t xml:space="preserve">Vampire Counts - The Red Tide - [1500pts]
## Main Force [1500pts]
### Characters [715pts]
Master Necromancer [195pts]: 
â€¢ 1x Master Necromancer: Hand Weapon, General, Wizard Level 3, Sceptre Of De Noirot, Cloak Of Mist &amp; Shadows
Vampire Count [325pts]: 
â€¢ 1x Vampire Count: Hand Weapon, Supernatural Horror, Wizard Level 2, Illusion, Sword of Striking, Ruby Ring of Ruin, Von Carstein Ring
Vampire Thrall [195pts]: 
â€¢ 1x Vampire Thrall: Hand Weapon, Battle Standard Bearer, Drakenhof Banner, Wizard Level 1, Necromancy, Sword of Striking
### Core [470pts]
Skeleton Warriors [115pts]: 
â€¢ 20x Skeleton Warrior: Hand Weapon, Light Armour, Shield
â€¢ 1x Musician
â€¢ 1x Skeleton Champion
â€¢ 1x Standard Bearer
Skeleton Warriors [115pts]: 
â€¢ 20x Skeleton Warrior: Hand Weapon, Light Armour, Shield
â€¢ 1x Musician
â€¢ 1x Skeleton Champion
â€¢ 1x Standard Bearer
Skeleton Warriors [135pts]: 
â€¢ 20x Skeleton Warrior: Hand Weapon, Light Armour, Shield
â€¢ 1x Musician
â€¢ 1x Skeleton Champion
â€¢ 1x Standard Bearer
  , Thrusting Spear
Skeleton Warriors [105pts]: 
â€¢ 18x Skeleton Warrior: Hand Weapon, Light Armour, Shield
â€¢ 1x Musician
â€¢ 1x Skeleton Champion
â€¢ 1x Standard Bearer
### Special [315pts]
Grave Guard [315pts]: 
â€¢ 18x Grave Guard: Hand Weapon, Heavy Armour
â€¢ 1x Musician
â€¢ 1x Seneschal
â€¢ 1x Standard Bearer: The Screaming Banner
  , Drilled
 </t>
  </si>
  <si>
    <t>David Aston</t>
  </si>
  <si>
    <t>Greg Westwood</t>
  </si>
  <si>
    <t xml:space="preserve">Da Cunnin Gitz of Shroom Burrow Cave		
Unit	Equipment	Points
Night Goblin Warboss Shizgab Da Cunnin	Giant Cave Squig, Shield, Light Armour, Porko's Pigstikka, Trollhide Trousers	165
Night Goblin BigBoss 	Battlestandard, Big Red Raggedy Banner, Light Armour, Shield	110
Night Goblin BigBoss (General)	Wollopa's One Hit Wunda, Armour of Meteoric Iron	65
Night Goblin Oddnob Shaman (level 3)		130
Core		
31x Night Goblins	Boss, Standard, Musician,Netters, Thrusting Spears, 2x Fanatics	211
29x Night Goblins	Boss, Standard, Musician,Netters, Thrusting Spears, 2x Fanatics	203
29x Night Goblins 	Boss, Standard, Musician,Netters, Thrusting Spears, 2x Fanatics	203
20x Night Goblins 	Boss, Musician, Shortbows	92
Special:		
10x Night Goblin Squig Hoppers	Light Armour, Boss Enchanted Shield	146
Rare:		
Mangler Squig		95
Goblin Rocklobba		75
		1495
</t>
  </si>
  <si>
    <t xml:space="preserve">
Unfortunately I've had to change my list at the last minuteÂ  I hope this is ok!
Warhammer: The Old World, Kingdom of Bretonnia
===
++ Characters [747 pts] ++
Duke [426 pts]
- Great weapon
- Heavy armour
- Shield
- Hippogryph with Barding
- Gromril Greathelm
- Virtue of Knightly Temper
Baron [321 pts]
- Great weapon
- Heavy armour
- Shield
- The Grail Vow
- Hippogryph with Barding
- Virtue of Heroism
++ Core Units [379 pts] ++
9 Knights of the Realm on Foot (1+**) [129 pts]
- Hand weapons
- Great weapons
- Shields
- First Knight
- Standard bearer
10 Peasant Bowmen (1+*) [50 pts]
- Hand weapons
- Longbows
- Unarmoured
- Skirmishers
10 Peasant Bowmen (1+*) [50 pts]
- Hand weapons
- Longbows
- Unarmoured
- Skirmishers
10 Peasant Bowmen (1+*) [50 pts]
- Hand weapons
- Longbows
- Unarmoured
- Skirmishers
10 Peasant Bowmen (1+*) [50 pts]
- Hand weapons
- Longbows
- Unarmoured
- Skirmishers
10 Peasant Bowmen (1+*) [50 pts]
- Hand weapons
- Longbows
- Unarmoured
- Skirmishers
++ Special Units [372 pts] ++
3 Pegasus Knights [186 pts]
- Hand weapon
- Lances
- Shields
- Heavy armour
- First Knight
- Standard bearer
- Musician
3 Pegasus Knights [186 pts]
- Hand weapon
- Lances
- Shields
- Heavy armour
- First Knight
- Standard bearer
- Musician
</t>
  </si>
  <si>
    <t>Jonathan Robert</t>
  </si>
  <si>
    <t>Matt Plumn</t>
  </si>
  <si>
    <t xml:space="preserve">Orcs and Goblins [1500 pts]
Warhammer: The Old World, Orc &amp; Goblin Tribes
===
++ Characters [440 pts] ++
Black Orc Warboss [212 pts]
- Hand weapon
- Full plate armour
- Shield
- General
- On foot
- Da Choppiest Choppa
- Trollhide Trousers
Orc Bigboss [143 pts]
- Hand weapon
- Heavy armour
- Battle Standard Bearer
- Razor Standard
- On foot
- Berserker Blade
Night Goblin Oddgit [85 pts]
- Hand weapon
- Level 2 Wizard
- On foot
++ Core Units [644 pts] ++
14 Black Orc Mob [214 pts]
- Hand weapons
- Full plate armour
- 14 Shields
- 14 Additional hand weapons
- Boss (champion)
- Standard bearer
- Musician
19 Orc Mob [169 pts]
- Hand weapons
- Light armour
- Shields
- Big 'Uns
- Boss (champion)
- Standard bearer
- Musician
24 Night Goblin Mob [158 pts]
- Hand weapons
- Thrusting spears
- Shields
- Netters
- 1 Fanatics
- Boss (champion)
- Standard bearer
- Musician
8 Goblin Wolf Rider Mob [103 pts]
- Hand weapons
- Shields
- No armour
- Feigned Flight (0-1 unit per 1,000 points may)
- Boss (champion)
++ Special Units [416 pts] ++
3 Stone Troll Mob [147 pts]
- Hand weapons
- Great weapons
3 River Troll Mob [159 pts]
- Hand weapons
- Great weapons
Goblin Bolt Throwa [55 pts]
- Orc Bully
Goblin Bolt Throwa [55 pts]
- Orc Bully
---
Created with "Old World Builder"
</t>
  </si>
  <si>
    <t xml:space="preserve">Warhammer: The Old World, Warriors of Chaos  1497pts
Chaos Lord [492 pts]
Hand weapon, Full plate armour, Shield, Mark of Nurgle, General, Chaos Dragon
Special Rules: Chaos Armour (5+), Ensorcelled Weapons, Gaze of the Gods, Rallying Cry
Core Units [427 pts]
5 Chaos Warhounds [30 pts]
Claws and Fangs (Hand weapons)
Special Rules: Loner, Move Through Cover, Open Order, Swiftstride
12 Chaos Warriors [245 pts]
Additional hand weapons, Heavy armour, Mark of Nurgle, Champion, Standard bearer, Banner of Rage,
Musician
Special Rules: Close Order, Ensorcelled Weapons
15 Chaos Marauders [152 pts]
Hand weapons, Light armour, Shields, Mark of Nurgle, Marauder Chieftain, Standard bearer, Musician
Special Rules: Close Order, Shieldwall, Warband
Special Units [578 pts]
3 Dragon Ogres [189 pts]
Great weapons, Heavy armour
Special Rules: Armour Bane (1), Armoured Hide (2), Close Order, Fear, Ensorcelled Weapons, Immune To
Psychology, Stomp Attacks (2), The Quickening Storm
6 Chosen Chaos Knights [279 pts]
Lances, Shields, Full plate armour, Mark of Nurgle, Champion, Standard bearer, Musician
Special Rules: Chaos Armour (6+), Close Order, Counter Charge, Ensorcelled Weapons, First Charge, Stubborn,
Swiftstride
Chaos Chariot [110 pts]
Hand weapons, Halberds, Mark of Chaos Undivided
Special Rules: Close Order, Ensorcelled Weapons, First Charge, Impact Hits (D6+1)
</t>
  </si>
  <si>
    <t>Luke Humphries</t>
  </si>
  <si>
    <t>David Bell</t>
  </si>
  <si>
    <t>Stig [1499 pts]
Warhammer: The Old World, Orc &amp; Goblin Tribes
Characters [633 pts]
Orc Warboss [315 pts]
Hand weapon, Heavy armour, Shield, Wyvern, Giant Blade, Trollhide Trousers
Special Rules: Choppas, Furious Charge*, Ignore Goblin Panic, Impetuous, Rallying Cry, Waaagh!, Warband
Night Goblin Warboss [83 pts]
Hand weapon, Light armour, On foot, Wollopa's One Hit Wunda, Enchanted Shield
Special Rules: Fear of Elves, Hatred (Dwarfs), Rallying Cry, Warband
Orc Bigboss [62 pts]
Hand weapon, Great weapon, Heavy armour, On foot
Special Rules: Choppas, Furious Charge*, Ignore Goblin Panic, Impetuous, Rallying Cry, Waaagh!, Warband
Orc Weirdboy [111 pts]
Hand weapon, No armour, Level 2 Wizard, War Boar, Waaagh! Magic
Special Rules: Choppas, Ignore Goblin Panic, Lore of Gork, Mob Rule, Warband
Night Goblin Bigboss [62 pts]
Hand weapon, Cavalry spear (if appropriately mounted), Light armour, Shield, Giant Cave Squig
Special Rules: Fear of Elves, Hatred (Dwarfs), Rallying Cry, Warband
Core Units [376 pts]
49 Night Goblin Mob [234 pts]
Hand weapons, Shields, Netters, 2 Fanatics, Boss (champion), Standard bearer, Musician
Special Rules: Close Order, Fear of Elves, Hatred (Dwarfs), Horde, Warband
25 Orc Mob [142 pts]
Hand weapons, Light armour, Boss (champion), Standard bearer, Musician
Special Rules: Choppas, Close Order, Ignore Goblin Panic, Impetuous, Warband
Special Units [205 pts]
5 Night Goblin Squig Hopper Mob [70 pts]
Hand weapons, Cavalry spears, Light armour
Special Rules: Hatred (Dwarfs), Immune To Psychology, Impact Hits (1), Loner, Open Order, Random Movement,
Skirmishers, Warband
5 Night Goblin Squig Hopper Mob [70 pts]
Hand weapons, Cavalry spears, Light armour
Special Rules: Hatred (Dwarfs), Immune To Psychology, Impact Hits (1), Loner, Open Order, Random Movement,
Skirmishers, Warband
5 Night Goblin Squig Hopper Mob [65 pts]
Hand weapons, Light armour
Special Rules: Hatred (Dwarfs), Immune To Psychology, Impact Hits (1), Loner, Open Order, Random Movement,
Skirmishers, Warband
Rare Units [285 pts]
Mangler Squigs [95 pts]
Colossal fang-filled gob, Heavy armour
Special Rules: Close Order, Hatred (Dwarfs), Immune To Psychology, Impact Hits (D6), Ker-splat, Large Target,
Random Attacks, Random Movement, Spiked Ball &amp; Chains, Stomp Attacks (D3), Timmm-berrr!
Mangler Squigs [95 pts]
Colossal fang-filled gob, Heavy armour
Special Rules: Close Order, Hatred (Dwarfs), Immune To Psychology, Impact Hits (D6), Ker-splat, Large Target,
Random Attacks, Random Movement, Spiked Ball &amp; Chains, Stomp Attacks (D3), Timmm-berrr!
Mangler Squigs [95 pts]
Colossal fang-filled gob, Heavy armour
Special Rules: Close Order, Hatred (Dwarfs), Immune To Psychology, Impact Hits (D6), Ker-splat, Large Target,
Random Attacks, Random Movement, Spiked Ball &amp; Chains, Stomp Attacks (D3), Timmm-berrr!
Allies [0 pts]
Mercenaries [0 pts]
Created with "Old World Builder"</t>
  </si>
  <si>
    <t>Counts 02 [1497 pts]
Warhammer: The Old World, Vampire Counts
Characters [694 pts]
Vampire Count [219 pts]
Additional Hand weapon, Heavy Armor, On foot, The Accursed Armour, Supernatural Horror, Dark Magic
Master Necromancer [195 pts]
Hand weapon, Level 4 Wizard, On foot, Sceptre Of De Noirot, Dark Magic
Necromantic Acolyte [90 pts]
Hand weapon, Level 2 Wizard, On foot, Dark Magic
Tomb Banshee [90 pts]
Hand weapon
Cairn Wraith [50 pts]
Spectral Scythe
Cairn Wraith [50 pts]
Spectral Scythe
Core Units [489 pts]
20 Zombies [60 pts]
Hand weapon
10 Skeleton Warriors [65 pts]
Hand weapons &amp; Shields, Light Armor, Skeleton Champion, Standard bearer, Musician
3 Bat Swarm [117 pts]
Claws and Fangs (Hand weapons)
10 Skeleton Warriors [65 pts]
Hand weapons &amp; Shields, Light Armor, Skeleton Champion, Standard bearer, Musician
10 Grave Guard [182 pts]
Hand weapons &amp; Shields, Heavy armour, Implacable Defense (0-1 per 1000pts), Seneschal, Standard bearer,
Drakenhof Banner
Special Units [174 pts]
6 Black Knights [174 pts]
Hand weapons &amp; Shields, Skeletal Hooves, Heavy armour, Barding, Hell Knight, Standard bearer, Musician
Rare Units [140 pts]
1 Varghulf [140 pts]
Wicked Claws, Calloused Hide (light armor)
Allies [0 pts]
Mercenaries [0 pts]
Created with "Old World Builder"</t>
  </si>
  <si>
    <t>Darren Ivey</t>
  </si>
  <si>
    <t>Tom Cory</t>
  </si>
  <si>
    <t>===
Goblins 1.5k [1500 pts]
Warhammer: The Old World, Orc &amp; Goblin Tribes
===
++ Characters [409 pts] ++
Goblin Oddnob [195 pts]
- Hand weapon
- Level 4 Wizard
- General
- On foot
- Lore Familiar
- Waaagh! Magic
Goblin Bigboss [97 pts]
- Hand weapon
- Great weapon
- No armour
- Wolf Chariot
- Potion of Foolhardiness
Night Goblin Bigboss [62 pts]
- Hand weapon
- Great weapon
- Light armour
- Giant Cave Squig
Night Goblin Bigboss [55 pts]
- Hand weapon
- No armour
- Battle Standard Bearer
- On foot
++ Core Units [547 pts] ++
12 Night Goblin Squig Herd [138 pts]
- 6 Squig Herder
29 Night Goblin Mob [179 pts]
- Hand weapon
- Shield
- 3 Fanatics
- Boss
- Standard Bearer
- Musician
29 Goblin Mob [133 pts]
- Hand weapons
- Shields
- Light armour
- Boss (champion)
- Standard bearer
- Musician
20 Night Goblin Mob [97 pts]
- Hand weapons
- Shortbows
- Boss (champion)
- Standard bearer
- Musician
++ Special Units [344 pts] ++
8 Night Goblin Squig Hopper Mob [96 pts]
- Hand weapon
- Huge Gob
7 Night Goblin Squig Hopper Mob [84 pts]
- Hand weapon
- Huge Gob
3 Goblin Wolf Chariot [164 pts]
- Hand weapons
- Cavalry spears
- Shortbows
- Standard bearer
++ Rare Units [200 pts] ++
Giant [200 pts]
- Giants Club
- Light armour
---
Created with "Old World Builder"
[https://old-world-builder.com]</t>
  </si>
  <si>
    <t>===
all cav list  [1498 pts]
Warhammer: The Old World, Kingdom of Bretonnia
===
++ Characters [645 pts] ++
Duke [363 pts]
- Hand weapon
- Heavy armour
- Shield
- Bretonnian Warhorse
- Gromril Greathelm
- Sword of Battle
- Virtue of Knightly Temper
Paladin [126 pts]
- Hand weapon
- Heavy armour
- The Questing Vow
- Battle Standard Bearer
- Bretonnian Warhorse
- Giant Blade
- Virtue of Discipline
Damsel [156 pts]
- Hand weapon
- Level 2 Wizard
- Bretonnian Warhorse
- Ruby Ring of Ruin
- Dispel Scroll
- Battle Magic
++ Core Units [406 pts] ++
5 Mounted Knights of the Realm (1+**) [141 pts]
- Hand weapons
- Lances
- Shields
- Heavy armour
- First Knight
- Standard bearer
- Musician
6 Mounted Knights of the Realm (1+**) [165 pts]
- Hand weapons
- Lances
- Shields
- Heavy armour
- First Knight
- Standard bearer
- Musician
10 Peasant Bowmen (1+*) [50 pts]
- Hand weapons
- Longbows
- Unarmoured
10 Peasant Bowmen (1+*) [50 pts]
- Hand weapons
- Longbows
- Unarmoured
++ Special Units [176 pts] ++
5 Questing Knights [176 pts]
- Hand weapons
- Great weapons
- Shields
- Heavy armour
- Paragon
- Standard bearer
- War Banner
- Musician
++ Rare Units [271 pts] ++
5 Grail Knights [271 pts]
- Hand weapons
- Lances
- Shields
- Heavy armour
- Grail Guardian
- Morning Star of Fracasse
- Standard bearer
- Banner of ChÃƒÂ¢lons
- Musician
---</t>
  </si>
  <si>
    <t>Jamie Taylor</t>
  </si>
  <si>
    <t>Jamie Keyworth</t>
  </si>
  <si>
    <t>== Beasts 1500 [1498 pts] Warhammer: The Old World, Beastmen Brayherds === ++ Characters [497 pts] ++ Beastlord [331 pts] - Hand weapon - Heavy armour - Shield - Tuskgor Chariot - Pelt of the Dark Young - Headman's Axe - Gnarled Hide - Rune of the Beast Ascendant (Beastmen Cheiftains Only) Wargor [166 pts] - Hand weapon - Heavy armour - Shield - Battle Standard Bearer - War Banner - On foot - Burning Blade - Slug-skin ++ Core Units [805 pts] ++ 19 Bestigor Herds (0-1 if General is Beastlord or Wargor) [286 pts] - Hand weapon and great weapon - Heavy armour - Stubborn - Gouge-horn - Standard Bearer - Musician 20 Gor Herds [157 pts] - Additional hand weapons - Great weapon on True-horn - True-horn - Standard Bearer - Musician 10 Ungor Herd [50 pts] - Replace shields with shortbows 20 Ungor Herd [117 pts] - Hand weapon and shield - Half-horn - Standard Bearer - Musician 1 Tuskgor Chariots [85 pts] - Bestigor Crew x 1 - Hand weapon and great weapons - Gor Crew x 1 - Hand weapon and cavalry spear - Tuskgor x 2 - Tusks (counts as hand weapon) 10 Ungor Herd [50 pts] - Replace shields with shortbows 5 Chaos Warhounds [30 pts] - Claws and Fangs (counts as a hand weapon) 5 Chaos Warhounds [30 pts] - Claws and Fangs (counts as a hand weapon) ++ Special Units [196 pts] ++ 3 Dragon Ogres [196 pts] - Great weapons - Heavy armour - Shartak --- Created with "Old World Builder" [https://old-world-builder.com</t>
  </si>
  <si>
    <t>Pigin people [1498 pts]
Warhammer: The Old World, Ogre Kingdoms
Characters [149 pts]
Bruiser [149 pts]
Ironfist, Heavy armour, General, On Foot, Biting Blade, Kineater
Special Rules: Armour Bane (1), Bull Charge, Fear, Impact Hits (2), Ogre Charge
Core Units [433 pts]
11 Ogre Bulls [433 pts]
Ironfists, Crusher, Standard bearer, Cannibal Totem, Bellower
Special Units [637 pts]
4 Mournfang Cavalry [325 pts]
Ironfist, Heavy armour, Crusher, Standard bearer, Bull Standard, Bellower
Gnoblar Scraplauncher [140 pts]
4 Leadbelchers [172 pts]
Veteran
Rare Units [279 pts]
Gorgers [93 pts]
Scouts
Gorgers [93 pts]
Scouts
Gorgers [93 pts]
Scouts
Allies [0 pts]
Mercenaries [0 pts]
Created with "Old World Builder"</t>
  </si>
  <si>
    <t>Robbie Clarkson</t>
  </si>
  <si>
    <t>Martyn Smith</t>
  </si>
  <si>
    <t>===
Copy of TK v5 1500 [1499 pts]
Warhammer: The Old World, Tomb Kings of Khemri
===
++ Characters [702 pts] ++
Tomb King [442 pts]
- Hand weapon
- Heavy armour
- Shield
- Necrolith Bone Dragon
- Armour of Destiny
- Biting Blade
Mortuary Priest [120 pts]
- Hand weapon
- Be a Level 2 Wizard
- On foot
- Warding Splint
- Necromancy
Tomb Prince [140 pts]
- Hand weapon
- Light armour
- On foot
- Talisman of Protection
- Sword of Might
++ Core Units [602 pts] ++
20 Skeleton Warriors [160 pts]
- Hand weapons
- Light armour
- Shields
- Master of Arms (Champion)
- Standard Bearer
- 10 Skeleton Archers
20 Skeleton Warriors [160 pts]
- Hand weapons
- Light armour
- Shields
- Master of Arms (Champion)
- Standard Bearer
- 10 Skeleton Archers
20 Tomb Guard [282 pts]
- Hand weapons
- Light armour
- Have the Nehekharan Phalanx Special Rule (one per 1000pts)
- Tomb Captain (Champion)
- Standard Bearer
- Icon of the Sacred Eye
++ Special Units [195 pts] ++
Necrosphinx [195 pts]
- Cleaving Blades
- Decapitating Strike
- Heavy armour
---
Created with "Old World Builder"</t>
  </si>
  <si>
    <t xml:space="preserve">
Factorum 1500 [1498 pts]
Warhammer: The Old World, Tomb Kings of Khemri
===
++ Characters [335 pts] ++
High Priest [195 pts]
- Hand weapon
- May be a Level 4 Wizard
- On foot
- Hieratic Jar
- Necromancy
Tomb Prince [140 pts]
- Hand weapon
- Light armour
- General
- On foot
- Crook &amp; Flail of Radiance
++ Core Units [670 pts] ++
35 Skeleton Warriors [250 pts]
- Thrusting Spears
- Light armour
- Shields
- Nehekharan Phalanx (one per 1000pts)
- Master of Arms (Champion)
- Biting Blade
- Standard Bearer
- Musician
10 Skeleton Horsemen [148 pts]
- Cavalry Spears
- Light armour
- Shields
- Master of Horse (Champion)
- Standard Bearer
- Musician
16 Skeleton Archers [85 pts]
- Hand weapons
- War Bows
- Master of Arrows (Champion)
3 Skeleton Chariots [187 pts]
- Hand weapons
- Cavalry Spears
- Warbows
- Skeletal Hooves (Count as Hand Weapons)
- Master Charioteer (Champion)
- Standard Bearer
- Razor Standard
- Musician
++ Special Units [493 pts] ++
20 Tomb Guard [278 pts]
- Halberds
- Light armour
- Tomb Captain (Champion)
- Death Mask of Kharnutt
- Standard Bearer
- Mirage Banner
- Musician
3 Necropolis Knights [215 pts]
- Hand weapons
- Cavalry Spears
- Lashing Tails (Counts as Hand weapons)
- Light armour
- Shields
- Great Weapon for Captain only
- Necropolis Captain (champion)
- Standard bearer
- War Banner
- Musician
---
Created with "Old World Builder"</t>
  </si>
  <si>
    <t>Louis Chichon</t>
  </si>
  <si>
    <t>Chris Warnock</t>
  </si>
  <si>
    <t>Fields of Glory</t>
  </si>
  <si>
    <t>GI</t>
  </si>
  <si>
    <t>===
FOG [1494 pts]
Warhammer: The Old World, Daemons of Chaos
===
++ Characters [680 pts] ++
Keeper of Secrets [455 pts]
- Impaling claws
- Level 4 Wizard
- General
- Allure Of Slaanesh
- Illusion
Daemonic Herald of Slaanesh [225 pts]
- Piercing claws
- Level 2 Wizard
- Daemonic Locus (Battle Standard Bearer) [Banner Of Acquiescence]
- On foot
- Dark Magic
++ Core Units [714 pts] ++
18 Daemonettes of Slaanesh [210 pts]
- Piercing claws
- Alluress (champion)
- Musician
18 Daemonettes of Slaanesh [251 pts]
- Piercing claws
- Alluress (champion)
- Standard bearer [Rapturous Standard]
- Musician
10 Seekers of Slaanesh [253 pts]
- Piercing claws
- Hand weapons (claws and fangs)
- Heartseeker (champion)
- Standard bearer [Siren Standard]
- Musician
++ Special Units [100 pts] ++
1 Seeker Chariot of Slaanesh [100 pts]
- Piercing claws
- Hand weapons (claws and fangs)
- 5+
---
Created with "Old World Builder"
[https://old-world-builder.com]</t>
  </si>
  <si>
    <t>===
Crazy Birches [1500 pts]
Warhammer: The Old World, Wood Elf Realms
===
++ Characters [688 pts] ++
Branchwraith [83 pts]
- Additional hand weapon
- Light armour
- Battle Magic
Spellweaver [340 pts]
- Hand weapon
- Talismanic Tattoos
- Level 4 Wizard
- Warhawk
- Spear of Twilight
- Lore Familiar
- An Annoyance Of Netlings
- Illusion
Treeman Ancient [265 pts]
- Battle Magic
++ Core Units [444 pts] ++
5 Glade Guard [65 pts]
- Hand weapon and Asrai Longbows
- Hagbane Tips
13 Dryads [174 pts]
- Hand weapon
- Sapwood Flesh (Light Armor)
- Nymph
10 Dryads [135 pts]
- Hand weapon
- Sapwood Flesh (Light Armor)
- Nymph
5 Dryads [70 pts]
- Hand weapon
- Light armour (Sapwood flesh)
- Nymph
++ Special Units [153 pts] ++
3 Treekin [153 pts]
- Hand weapon
- Hardwood Flesh (Heavy Armor)
++ Rare Units [215 pts] ++
Treeman [215 pts]
---
Created with "Old World Builder"
[https://old-world-builder.com]</t>
  </si>
  <si>
    <t>Daniel Hassan</t>
  </si>
  <si>
    <t>Mark Pizzarello</t>
  </si>
  <si>
    <t>Tomb Kings of Khemri - Queen Khasimina - [1500pts]
# Main Force [1500pts]
## Characters [739pts]
1x Mortuary Priest[125pts]
â€¢ 1x Mortuary Priest[125pts]: Hand Weapon, Wizard Level 2, Elementalism, Warding Splint, Earthing Rod
1x Mortuary Priest[67pts]
â€¢ 1x Mortuary Priest[67pts]: Hand Weapon, Skeletal Steed, Hand Weapon, Wizard Level 1, Elementalism
1x Royal Herald[90pts]
â€¢ 1x Royal Herald[90pts]: Hand Weapon, Light Armour, Battle Standard Bearer, Charmed Shield
1x Tomb King[358pts]
â€¢ 1x Tomb King[358pts]: Hand Weapon, Heavy Armour, General, Flail, Armour of Meteoric Iron
  : 2x Tomb Guard Crew, Cavalry Spear, Hand Weapon, Shortbow, Wicked Claws
1x Tomb Prince[99pts]
â€¢ 1x Tomb Prince[99pts]: Hand Weapon, Light Armour, Great Weapon, Charmed Shield
## Core [531pts]
1x Skeleton Archers[50pts]
â€¢ 10x Skeleton Archer[5pts]: Hand Weapon, Warbow
â€¢ Regimental Unit: Skeleton Warriors
1x Skeleton Horse Archers[55pts]
â€¢ 5x Skeleton Horse Archer[11pts]: Skeletal Steed, Hand Weapon, Hand Weapon, Warbow
1x Skeleton Warriors[154pts]
â€¢ 24x Skeleton Warrior[6pts]: Hand Weapon, Shield, Light Armour, Thrusting Spear
â€¢ 1x Master of Arms[5pts]
â€¢ 1x Standard Bearer[5pts]
â€¢ Detachment: Skeleton Archers
1x Tomb Guard[272pts]
â€¢ 23x Tomb Guard[10pts]: Hand Weapon, Light Armour, Shield
â€¢ 1x Standard Bearer[36pts]: Banner Of The Desert Winds
â€¢ 1x Tomb Captain[6pts]
## Special [70pts]
1x Tomb Scorpion[70pts]
â€¢ 1x Tomb Scorpion[70pts]: Decapitating Claws, Envenomed Sting, Heavy Armour
## Rare [160pts]
1x Necrolith Colossus[160pts]
â€¢ 1x Necrolith Colossus[160pts]: Heavy Armour, Paired Great Khopeshes</t>
  </si>
  <si>
    <t>===
Karak Kadrin [1500 pts]
Warhammer: The Old World, Dwarfen Mountain Holds
===
++ Characters [518 pts] ++
King [204 pts]
- Hand weapon
- Great weapon
- Full plate armour
- General
- Shieldbearers
- Rune of Shielding
Thane [110 pts]
- Hand weapon
- Full plate armour
- Battle Standard Bearer
- Rune of Battle
- On foot
Runesmith [107 pts]
- Hand weapon
- Great weapon
- Full plate armour
- Master Rune of Balance
Runesmith [97 pts]
- Hand weapon
- Great weapon
- Full plate armour
- Rune of Spellbreaking
++ Core Units [762 pts] ++
25 Dwarf Warriors [240 pts]
- Hand weapons
- Heavy armour
- Great weapons
- Veteran
- Standard bearer
- Musician
14 Dwarf Warriors [141 pts]
- Hand weapons
- Heavy armour
- Shields
- Veteran
- Standard bearer
- Musician
10 Quarrellers [115 pts]
- Hand weapons
- Crossbows
- Heavy armour
- Shields
- Veteran (champion)
- Standard bearer
- Musician
10 Thunderers [125 pts]
- Hand weapons
- Handguns
- Heavy armour
- Shields
- Veteran (champion)
- Standard bearer
- Musician
14 Dwarf Warriors [141 pts]
- Hand weapons
- Heavy armour
- Shields
- Veteran
- Standard bearer
- Musician
++ Special Units [100 pts] ++
Cannon [100 pts]
- Hand weapons
- Light armour
++ Rare Units [120 pts] ++
Organ Gun [120 pts]
- Hand weapons
- Light armour
---
Created with "Old World Builder"
[https://old-world-builder.com]</t>
  </si>
  <si>
    <t>Colin Fabre</t>
  </si>
  <si>
    <t>Adam Shoesmith</t>
  </si>
  <si>
    <t>++ Characters [593 pts] ++
Sorcerer Lord [270 pts]
(Hand weapon, Heavy armour, Mark of Tzeentch, Wizard Level 4, On foot, Diabolic Splendour, Daemonology)
Chaos Lord [323 pts]
(Hand weapon, Full plate armour, Shield, Mark of Chaos Undivided, General, Chaos Steed, Daemonsword, Enchanting Aura)
++ Core Units [543 pts] ++
12 Chaos Warriors [222 pts]
(Halberds, Heavy armour, Shields, Mark of Khorne, Champion, Standard bearer, Musician)
11 Chaos Warriors [234 pts]
(Hand weapons, Heavy armour, Shields, Mark of Tzeentch, Champion, Standard bearer [Blasted Standard], Musician)
5 Marauder Horsemen [87 pts]
(Cavalry spears, Javelins, Light armour, Shields, Mark of Chaos Undivided, Marauder Horsemaster, Standard bearer, Musician)
++ Special Units [357 pts] ++
7 Chosen Chaos Knights [357 pts]
(Lances, Shields, Full plate armour, Mark of Chaos Undivided, Drilled, Champion, Standard bearer [Banner of Rage], Musician)
---
Created with "Old World Builder"
[https://old-world-builder.com]</t>
  </si>
  <si>
    <t>===
Wood elves 1.5k tourny [1500 pts]
Warhammer: The Old World, Wood Elf Realms
===
++ Characters [725 pts] ++
Spellweaver [284 pts]
- Handweapon
- Level 4 Wizard
- Elven Steed
- Talisman of Protection
- Wand of Jet
- A Resplendence Of Luminescents
- Elementalism
Shadowdancer [170 pts]
- Spear of Loec
- Level 1 Wizard
- Blade of Loec
- Earthing Rod
- Illusion
Spellsinger [155 pts]
- Hand weapon
- Level 2 Wizard
- On foot
- Hail of Doom Arrow
- Asyendi's Bane
- Battle Magic
Glade Captain [116 pts]
- Default Weapons
- Light armour
- Arcane Bodkins
- Hand weapon
- Asrai Longbow
- On foot
- Bow of Loren
++ Core Units [385 pts] ++
5 Glade Riders [126 pts]
- Hand weapon
- Cavalry Spears and Asrai Longbows
- Arcane Bodkins
- Glade Knight
- Wailling Arrow
10 Glade Guard [136 pts]
- Hand weapon and Asrai Longbows
- Hagbane Tips
- Lord's Bowmen
9 Glade Guard [123 pts]
- Hand weapon and Asrai Longbows
- Arcane Bodkins
- Lord's Bowmen
++ Special Units [145 pts] ++
8 Wardancers [145 pts]
- Hand weapon
- 5 Additional hand weapon
- 3 Throwing Spear
- Bladesinger
- Musician
++ Rare Units [245 pts] ++
Treeman [245 pts]
- Forest Spites
- A Befuddlement Of Mischiefs
---
Created with "Old World Builder"
[https://old-world-builder.com]</t>
  </si>
  <si>
    <t>Andrew Rutherford</t>
  </si>
  <si>
    <t>Steven Pardo</t>
  </si>
  <si>
    <t>===
Seaguard [1489 pts]
Warhammer: The Old World, High Elf Realms
===
++ Characters [454 pts] ++
Archmage [240 pts]
- Hand weapon
- Level 4 Wizard
- General
- On foot
- Silvery Wand
- Seed of Rebirth
- Foe Bane
- Pure of Heart
- High Magic
Noble [214 pts]
- Lance
- Light armour
- Shield
- Battle Standard Bearer [Rampaging Banner]
- Barded Elven Steed
- Giant Blade
- Seed of Rebirth
- Blood of Caledor
++ Core Units [521 pts] ++
20 Lothern Sea Guard [282 pts]
- Hand weapons
- Thrusting spears
- Warbows
- Light armour
- Shields
- Sea Master (champion)
- Standard bearer [The Blazing Banner]
- Musician
5 Silver Helms [126 pts]
- Hand weapons
- Lances
- Hooves (counts as a hand weapon)
- Heavy armour
- Barding
- Shields
- High Helm (champion)
5 Ellyrian Reavers [113 pts]
- Hand weapons
- Cavalry spears
- Hooves (counts as a hand weapon)
- Light armour
- Shortbows
- Scouts
- Skirmishes
- Harbinger (champion)
++ Special Units [309 pts] ++
19 White Lions of Chrace [309 pts]
- Chracian Great Blades
- Heavy armour
- Guardian
- Standard bearer [War Banner]
- Musician
++ Rare Units [205 pts] ++
Frostheart Phoenix  [205 pts]
- Full plate armour
---</t>
  </si>
  <si>
    <t>Kingdom of Bretonnia - Bretonnia - [1496pts]
# Main Force [1496pts]
## Characters [468pts]
1x Baron[362pts]
â€¢ 1x Baron[362pts]: Shield, General, Hippogryph, Barding, The Knight's Vow, Virtue of Knightly Temper, Biting Blade, Gromil Great Helm
1x Damsel[106pts]
â€¢ 1x Damsel[106pts]: Bretonnian Warhorse, Wizard Level 2, Battle Magic
## Core [928pts]
1x Knights Errant[233pts]: The Knight's Vow
â€¢ 10x Knight Errant[19pts]
â€¢ 1x Gallant[6pts]
â€¢ 1x Musician[6pts]
â€¢ 1x Standard Bearer[31pts]: War Banner
2x Men-At-Arms[149pts]
â€¢ 25x Man-At-Arms[4pts]
â€¢ 1x Musician[5pts]
â€¢ 1x Standard Bearer[5pts]
â€¢ 1x Grail Monk[32pts]: Blessed Tryptich
â€¢ 1x Yeoman[7pts]
1x Mounted Knights of the Realm[257pts]: The Knight's Vow
â€¢ 9x Mounted Knight of the Realm[24pts]
â€¢ 1x First Knight[7pts]
â€¢ 1x Musician[7pts]
â€¢ 1x Standard Bearer[27pts]: Banner of Chalons
1x Peasant Bowmen[140pts]: Burning Braziers
â€¢ 20x Peasant Bowman[6pts]: Light Armour
## Rare [100pts]
1x Field Trebuchet[100pts]</t>
  </si>
  <si>
    <t>Dorian Gordon</t>
  </si>
  <si>
    <t>Juan carlos RodrÃ­guez blanco</t>
  </si>
  <si>
    <t>Orc and Goblin Tribes - event list - [1499pts]
# Main Force [1499pts]
## Characters [725pts]
1x Goblin Oddnob[540pts]
â€¢ 1x Goblin Oddnob[540pts]: Hand Weapon, Wizard Level 4, Waaagh! Magic, Buzgobâ€™s Knobbly Staff, Talisman Of Protection
  : 8x Goblin Crew, Cavalry Spear, Hand Weapon, Shortbow, Venom Surge
1x Night Goblin Bigboss[30pts]
â€¢ 1x Night Goblin Bigboss[30pts]: Hand Weapon
1x Night Goblin Oddgit[55pts]
â€¢ 1x Night Goblin Oddgit[55pts]: Hand Weapon, Wizard Level 1, Waaagh! Magic
1x Night Goblin Warboss[100pts]
â€¢ 1x Night Goblin Warboss[100pts]: Hand Weapon, General, Wollopa's One Hit Wunds, Armour of Mork
## Core [404pts]
1x Night Goblin Mobs[60pts]
â€¢ 15x Night Goblin[4pts]: Hand Weapon, Shortbow
1x Night Goblin Mobs[188pts]
â€¢ 24x Night Goblin[4pts]: Hand Weapon, Thrusting Spear, Shield
â€¢ 3x Fanatic[25pts]: Fanatic Ball &amp; Chain
â€¢ 1x Musician[5pts]
â€¢ 1x Standard Bearer[5pts]
â€¢ 1x Boss[7pts]
1x Night Goblin Mobs[156pts]
â€¢ 19x Night Goblin[4pts]: Hand Weapon, Thrusting Spear, Shield
â€¢ 3x Fanatic[25pts]: Fanatic Ball &amp; Chain
â€¢ 1x Standard Bearer[5pts]
## Special [180pts]
2x Orc Boar Chariots[90pts]
â€¢ 1x Orc Boar Chariot[90pts]: 2x War Boar, Tusks, 2x Orc Crew, Cavalry Spear, Hand Weapon
## Rare [190pts]
1x Doom Diver Catapults[95pts]
â€¢ 1x Doom Diver Catapult[95pts]: Goblin Crew, Hand Weapon, Stone Thrower
1x Mangler Squigs[95pts]
â€¢ 1x Mangler Squig[95pts]: Collosal Fang-Filled Gob, Heavy Armour</t>
  </si>
  <si>
    <t>===
Milhouse [1499 pts]
Warhammer: The Old World, Warriors of Chaos
===
++ Personajes [464 pts] ++
Exalted Champion [177 pts]
- Hand weapon
- Heavy armour
- Shield
- Mark of Nurgle
- General
- On foot
- Favour of the Gods
- Enchanting Aura
Aspiring Champion [107 pts]
- Hand weapon
- Heavy armour
- Shield
- Mark of Tzeentch
- Battle Standard Bearer
- On foot
Exalted Sorcerer [180 pts]
- Hand weapon
- Light armour
- Mark of Tzeentch
- Level 2 Wizard
- On foot
- Infernal Puppet
- Daemonology
++ Unidades BÃ¡sicas [715 pts] ++
5 Chaos Warhounds [30 pts]
- Claws and Fangs (Hand weapons)
5 Marauder Horsemen [60 pts]
- Cavalry spears
- Light armour
- Mark of Chaos Undivided
14 Chaos Warriors [242 pts]
- Hand weapons
- Heavy armour
- Shields
- Mark of Nurgle
- Champion
- Standard bearer
- Musician
13 Chaos Warriors [226 pts]
- Hand weapons
- Heavy armour
- Shields
- Mark of Tzeentch
- Champion
- Standard bearer
- Musician
5 Chaos Knights [157 pts]
- Lances
- Shields
- Heavy armour
- Mark of Chaos Undivided
- Standard bearer
- Musician
++ Unidades Especiales [320 pts] ++
Chaos Chariot [110 pts]
- Hand weapons
- Halberds
- Mark of Chaos Undivided
Chaos Chariot [110 pts]
- Hand weapons
- Halberds
- Mark of Chaos Undivided
1 Chaos Spawn [50 pts]
- Flailing Appendages (Hand weapons)
- Scaly Skin (Heavy Armour)
1 Chaos Spawn [50 pts]
- Flailing Appendages (Hand weapons)
- Scaly Skin (Heavy Armour)
---
Creado con "Old World Builder"
[https://old-world-builder.com]</t>
  </si>
  <si>
    <t>Rob Owens</t>
  </si>
  <si>
    <t>Chema Triguero Morilla</t>
  </si>
  <si>
    <t>++ Characters [398 pts] ++
Noble [143 pts]
(Hand weapon, Full plate Armor, Shield, Battle Standard Bearer [War Banner], On foot, Biting Blade, Sea Guard)
Archmage [255 pts]
(Hand weapon, Upgrade to Level 4, On foot, Lore Familiar, Talisman of Protection, Warden of Saphery, High Magic)
++ Core Units [449 pts] ++
24 Lothern Sea Guard [329 pts]
(Hand weapons, Thrusting spears, Warbows, Light armour, Shields, Veteran, Sea Master (champion), Standard bearer, Musician)
12 Elven Archers [120 pts]
(Hand weapons, Longbows, No armour)
++ Special Units [493 pts] ++
7 Swordmasters [116 pts]
(Sword of Hoeth, Heavy armour, Bladelord, Standard Bearer, Musician )
15 Phoenix Guard [261 pts]
(Ceremonial Halberds, Full Plate Armor, Keeper of the Flame, Standard Bearer, Musician )
7 White Lions [116 pts]
(Chracian Great Blades, Heavy armour, Guardian, Standard Bearer, Musician )
++ Rare Units [160 pts] ++
Eagle Claw Bolt Thrower [80 pts]
Eagle Claw Bolt Thrower [80 pts]
---
Created with "Old World Builder"
[https://old-world-builder.com]</t>
  </si>
  <si>
    <t>++ Personajes [476 pts] ++
Gran ChamÃ¡n del rebaÃ±o [275 pts]
(Cayado de la manada, Hechicero de nivel 4, General, A pie, Hagtree Fetish, Ruby Ring of Ruin, Pelt of Midnight (Characters Only), Elementalism)
Beligor [201 pts]
(Arma de mano, Armadura pesada, Escudo, Battle Standard Bearer [Totem of Rust], A pie, Luckstone, Slug-skin)
++ Unidades BÃ¡sicas [656 pts] ++
5 RebaÃ±o de gors [35 pts]
(Escudos)
20 RebaÃ±o de gors [157 pts]
(Arma de mano adicional, Arma a dos manos en Desgarrador, Desgarrador, Portaestandarte, MÃºsico)
Tuskgor Chariots [85 pts]
(Bestigor Crew x 1 - Hand weapon and great weapons, Gor Crew x 1 - Hand weapon and cavalry spear, Tuskgor x 2 - Tusks (counts as hand weapon))
Tuskgor Chariots [85 pts]
(Bestigor Crew x 1 - Hand weapon and great weapons, Gor Crew x 1 - Hand weapon and cavalry spear, Tuskgor x 2 - Tusks (counts as hand weapon))
Tuskgor Chariots [85 pts]
(Bestigor Crew x 1 - Hand weapon and great weapons, Gor Crew x 1 - Hand weapon and cavalry spear, Tuskgor x 2 - Tusks (counts as hand weapon))
20 RebaÃ±o de gors [157 pts]
(Arma de mano adicional, Arma a dos manos en Desgarrador, Desgarrador, Portaestandarte, MÃºsico)
1 Razorgor Herds [52 pts]
(Tusks (counts as a hand weapon), Calloused hide (counts as light armour))
++ Unidades Especiales [120 pts] ++
Razorgor Chariot [120 pts]
(Bestigor Crew x 1 - Hand weapons and great weapons, Gor Crew x 1 - Hand weapons and cavalry spear, Razorgor x 1 - Tusks (counts as hand weapon))
++ Unidades Singulares [245 pts] ++
Ghorgon [245 pts]
(Cleaver-limbs, Calloused hide (counts as light armour))
---
Creado con "Old World Builder"
[https://old-world-builder.com]</t>
  </si>
  <si>
    <t>Tyler Mears</t>
  </si>
  <si>
    <t>Myles O'Neill</t>
  </si>
  <si>
    <t>Games of Berkeley Old World 1000 Points Tournament</t>
  </si>
  <si>
    <t>US</t>
  </si>
  <si>
    <t>===
Jackals of Ka-Sabar [996 pts]
Warhammer: The Old World, Tomb Kings of Khemri
===
++ Characters [379 pts] ++
High Priest [237 pts]
- Hand weapon
- May be a Level 4 Wizard
- Skeletal Steed
- Hieratic Jar
- Talisman of Protection
- Necromancy
Tomb Prince [142 pts]
- Hand weapon
- Light armour
- Shield
- General
- On foot
- Crook &amp; Flail of Radiance
++ Core Units [417 pts] ++
17 Tomb Guard [233 pts]
- Halberds
- Light armour
- Shields
- Have the Drilled Special Rule (one per 1000pts)
- Have the Nehekharan Phalanx Special Rule (one per 1000pts)
- Tomb Captain (champion)
- Standard bearer
2 Tomb Swarms [78 pts]
- Venemous Bites and Stings (Counts as Hand weapons)
- Ambushers
16 Skeleton Warriors [106 pts]
- Thrusting spears
- Light armour
- Shields
- Master of Arms (Champion)
- Standard bearer
++ Rare Units [200 pts] ++
Necrosphinx [200 pts]
- Cleaving Blades
- Decapitating Strike
- Heavy armour
- Envenomed Sting
---
Created with "Old World Builder"
[https://old-world-builder.com]</t>
  </si>
  <si>
    <t>===
Razorclaw Tribe [997 pts]
Warhammer: The Old World, Warriors of Chaos
===
++ Characters [490 pts] ++
Agrok, Terror of the Badlands
Chaos Lord [325 pts]
- Flail
- Full plate armour
- Shield
- Mark of Chaos Undivided
- General
- Manticore
- Favour of the Gods
Runa Fireblood
Exalted Sorcerer [165 pts]
- Hand weapon
- Light armour
- Mark of Chaos Undivided
- Wizard Level 2
- On foot
- Spell Familiar
- Ruby Ring of Ruin
- Dark Magic
++ Core Units [281 pts] ++
9 Chaos Warriors [144 pts]
- Hand weapons
- Heavy armour
- Shields
- Mark of Chaos Undivided
- Champion
- Standard bearer
- Musician
5 Marauder Horsemen [77 pts]
- Flails
- Javelins
- Light armour
- Mark of Chaos Undivided
- Marauder Horsemaster
5 Chaos Warhounds [30 pts]
- Claws and Fangs (Hand weapons)
5 Chaos Warhounds [30 pts]
- Claws and Fangs (Hand weapons)
++ Special Units [226 pts] ++
5 Chosen Chaos Knights [226 pts]
- Lances
- Shields
- Full plate armour
- Mark of Chaos Undivided
- Champion
- Standard bearer
- Musician</t>
  </si>
  <si>
    <t>Drew Bishop-Tsai</t>
  </si>
  <si>
    <t>Chris Rosen</t>
  </si>
  <si>
    <t>===
Evil Faction: Tomb Kings of Khemri
Army of Infamy: Nehekharan Royal Hosts
Total Points: 996
Drops: 5
Characters: 1
===
++ Characters [485 pts] ++
Tomb King [485 pts]
- General
- Hierophant
- Arise!
- Level 1 Wizard
- Spell Lore: Necromancy
- Necrolith Bone Dragon
- Magic Weapon: Blade Of Antarhak
- Magic Amour: Armour of the Ages (Light Armour)
++ Core Units [371 pts] ++
X21 Skeleton Infantry Cohorts [155 pts]
- Hand Weapons (Archers)
- Thrusting spears (Warriors)
- Warbows (Archers)
- Light armour (both)
- Shields (Warriors)
- 10 Royal Host Warriors
- 11 Royal Host Archers
- Master of Arms (champion)
- Amulet: Amulet Of The Serpent
- Standard Bearer
- Nehekharan Phalanx
X1 Skeleton Chariot [43 pts]
- Hand weapons
- Cavalry spears
- Warbows
- Skeletal Hooves (Hand Weapons)
X3 Tomb Guard Chariots [173 pts]
- Hand weapons
- Halberds
- Shields
- Tomb Captain (champion)
- Standard Bearer
++ Special Units [140 pts] ++
Tomb Scorpion [70 pts]
- Decapitating Claws
- Envenomed Sting
- Heavy Armour (Bone Carapace)
Tomb Scorpion [70 pts]
- Decapitating Claws
- Envenomed Sting
- Heavy Armour (Bone Carapace)
---</t>
  </si>
  <si>
    <t>===
1k DE  [1000 pts]
Warhammer: The Old World, Dark Elves
===
++ Characters [244 pts] ++
High Beastmaster [244 pts]
- Hand weapon and Whip
- Heavy armour
- Shield
- Sea Dragon Cloak
- Manticore
- Whip Of Agony
++ Core Units [280 pts] ++
15 Dark Elf Warriors [150 pts]
- Thrusting spears
- Light armour
- Shield
- Lordling (champion)
- Standard bearer
- Musician
10 Repeater Crossbowmen [130 pts]
- Hand weapons and repeater crossbows
- Light armour
- Shields
- Lordling (champion)
- Standard bearer
++ Special Units [396 pts] ++
5 Cold One Knights [196 pts]
- Hand weapons and lances
- Full plate armour
- Dread Knight (champion)
- Standard bearer
- Musician
War Hydra [200 pts]
- Wicked claws
- serrated maws
- fiery breath
- Hand weapons
- Whips
- 5+
++ Rare Units [80 pts] ++
Reaper Bolt Throwers [80 pts]
- Repeater bolt thrower and hand weapons
- Light armour
---
Created with "Old World Builder"
[https://old-world-builder.com]</t>
  </si>
  <si>
    <t>Jonas Krueger</t>
  </si>
  <si>
    <t>Clive Henrick</t>
  </si>
  <si>
    <t>++ Characters [142 pts] ++
Thane [92 pts]
(Hand weapon, Full plate armour, Shield, General, On foot, Rune of Fortitude)
Special Rules: Ancestral Grudge, Dwarf Crafted, Gromril Armour, Gromril Weapons, Hatred (Orcs &amp; Goblins), Magic Resistance (-1), Rallying Cry, Resolute, Stubborn
Engineer [50 pts]
(Hand weapon, Heavy armour)
Special Rules: Artillery Master, Dwarf Crafted, Entrenchment, Gromril Armour, Hatred (Orcs &amp; Goblins), Magic Resistance (-1), Resolute, â€œStand Back Chiefâ€, Stubborn
++ Core Units [285 pts] ++
20 Dwarf Warriors [195 pts]
(Hand weapons, Heavy armour, Shields, Veteran, Standard bearer, Musician)
Special Rules: Close Order, Hatred (Orcs &amp; Goblins), Magic Resistance (-1), Resolute, Shieldwall
10 Quarrellers [90 pts]
(Hand weapons, Crossbows, Heavy armour)
Special Rules: Close Order, Dwarf Crafted, Hatred (Orcs &amp; Goblins), Magic Resistance (-1), Resolute
++ Special Units [476 pts] ++
20 Hammerers [376 pts]
(Hand weapons, Great hammers, Heavy armour, Royal Champion (Up to 25pts of each rune type), Standard bearer [Rune of Confusion], Musician)
Special Rules: Close Order, Gromril Weapons, Hatred (Orcs &amp; Goblins), Magic Resistance (-1), Resolute, Royal Guard, Shieldwall, Stoic Defenders, Stubborn
Cannon [100 pts]
(Cannon, Hand weapons, Light armour)
Special Rules: Hatred (Orcs &amp; Goblins), Magic Resistance (-1), Skirmishers, Stubborn
++ Rare Units [95 pts] ++
Gyrobomber [95 pts]
(Hand weapons, Steam gun Dwarfs, Full plate armour (armoured fuselage))
Special Rules: Bombing Run, Close Order, Fly (8), Impact Hits (D3+1), Swiftstride
---
Created with "Old World Builder"
[https://old-world-builder.com]</t>
  </si>
  <si>
    <t>===
Berkeley rtt [1000 pts]
Warhammer: The Old World, Empire of Man
===
++ Characters [471 pts] ++
General of the Empire [273 pts]
- Hand weapon
- Full plate armour
- Shield
- General
- Imperial Griffon
- Biting Blade
Master Mage [100 pts]
- Hand weapon
- Level 2 Wizard
- Empire Horse
- Battle Magic
Captain of the Empire [98 pts]
- Hand weapon
- Lance (if appropriately mounted)
- Full plate armour
- Shield
- Battle Standard Bearer
- Barded Warhorse
++ Core Units [270 pts] ++
5 Empire Knights [148 pts]
- Hand weapons
- Lances
- Shields
- Heavy armour
- Stubborn (0-1 unit per 1,000 points)
- Preceptor (champion)
- Standard bearer + Banner of Duty
- Musician
5 Empire Knights [122 pts]
- Hand weapons
- Great weapons
- Heavy armour
- Drilled (0-1 unit per 1,000 points)
- Standard bearer
- Musician
++ Special Units [259 pts] ++
5 Inner Circle Knights [181 pts]
- Hand weapons
- Lances
- Shields
- Full plate armour
- Stubborn
- Inner Circle Preceptor (champion)
- Standard bearer
- Musician
4 Pistoliers [78 pts]
- Hand weapons
- Brace of pistols
- Heavy armour
- Vanguard
- Musician
---
Created with "Old World Builder"
[https://old-world-builder.com]</t>
  </si>
  <si>
    <t>Andy Garcia</t>
  </si>
  <si>
    <t>Eli Morin</t>
  </si>
  <si>
    <t>Dark Elves - Sons of Morathi - [997pts]
# Main Force [997pts]
## Characters [344pts]
Dark Elf Dreadlord [221pts]:
â€¢ 1x Dark Elf Dreadlord [221pts]: Hand Weapon, General, Cold One, Hand Weapon, Full Plate Armour, Shield, Sword Of Ruin
Sorceress [123pts]:
â€¢ 1x Sorceress [123pts]: Hand Weapon, Cold One, Hand Weapon, Wizard Level 2, Dark Magic
## Core [277pts]
Dark Elf Warriors [165pts]: Magic Standard, Veteran
â€¢ 10x Dark Elf Warrior [9pts]: Hand Weapon, Light Armour, Shield, Thrusting Spear
â€¢ 1x Lordling [5pts]
â€¢ 1x Musician [5pts]
â€¢ 1x Standard Bearer [55pts]: Banner of Iron Resolve
Dark Riders [112pts]: Repeater Crossbow, Fire &amp; Flee, Scouts
â€¢ 5x Dark Rider [80pts]: Dark Steed, Hand Weapon, Cavalry Spear, Hand Weapon, Light Armour
â€¢ 1x Herald [6pts]
â€¢ 1x Musician [6pts]
## Special [176pts]
Cold One Knights [176pts]:
â€¢ 5x Cold One Knight [31pts]: Cold One, Hand Weapon, Hand Weapon, Lance, Shield, Heavy Armour
â€¢ 1x Dread Knight [7pts]
â€¢ 1x Musician [7pts]
â€¢ 1x Standard Bearer [7pts]
## Rare [200pts]
War Hydra [200pts]: 2x Beastmaster Handlers
â€¢ 1x War Hydra [200pts]: Fiery breath, Serrated maw, Wicked claws</t>
  </si>
  <si>
    <t>===
Team Teclis [999 pts]
Warhammer: The Old World, High Elf Realms
===
++ Characters [429 pts] ++
Prince [319 pts].  "General"
- Lance
- Heavy armour
- Shield
- Griffon
- The Blade of Leaping Gold
Mage [110 pts]
- Hand weapon
- Upgrade to Level 2
- On foot
- High Magic
++ Core Units [412 pts] ++
18 Elven Spearmen [167 pts]
- Hand weapons
- Thrusting Spears
- Light armour
- Shields
- Sentinel (champion)
5 Ellyrian Reavers [108 pts]
- Hand weapons
- Cavalry Spears
- Hooves (counts as a hand weapon)
- Light armour
- Shortbows
- Scouts
- Harbinger (champion)
10 Lothern Sea Guard [137 pts]
- Hand weapons
- Thrusting Spears
- Warbows
- Light armour
- Shields
- Sea Master (champion)
- Standard bearer
- Musician
++ Special Units [158 pts] ++
10 Swordmasters [158 pts]
- Sword of Hoeth
- Heavy armour
- Bladelord
- Standard bearer
- Musician 
---
Created with "Old World Builder"
[https://old-world-builder.com]</t>
  </si>
  <si>
    <t>Greg Nunes</t>
  </si>
  <si>
    <t>Chris Addie</t>
  </si>
  <si>
    <t>===
ImpetuousÂ Â [1000 pts]
Warhammer: The Old World, Orc &amp; Goblin Tribes
===
++ Characters [356 pts] ++
Night Goblin Oddnob [190 pts]
- Hand weapon
- Level 4 Wizard
- General
- On foot
- Ruby Ring of Ruin
Orc Warboss [166 pts]
- Hand weapon
- Heavy armour
- Shield
- War Boar
- Da Choppiest Choppa
++ Core Units [375 pts] ++
29 Night Goblin Mob [248 pts]
- Hand weapons
- Thrusting spears
- Shields
- Netters
- 2 Fanatics
- Boss (champion)
- Standard bearer [Banner of Iron Resolve]
10 Night Goblin Squig Herd [127 pts]
- 9 Squig Herder
++ Special Units [99 pts] ++
5 Orc Boar Boy Mob [99 pts]
- Hand weapons
- Heavy armour
- Shields
- Boss (champion)
- Standard bearer
++ Rare Units [170 pts] ++
Goblin Rock Lobber [75 pts]
Doom Diver Catapult [95 pts]
---
Created with "Old World Builder"
[https://old-world-builder.com]</t>
  </si>
  <si>
    <t>===
Berkley Tournament List [1000 pts]
Warhammer: The Old World, Tomb Kings of Khemri
===
++ Characters [494 pts] ++
Tomb King [409 pts]
- Great weapon
- Heavy armour
- General
- Necrolith Bone Dragon
- Armour of the Ages
Mortuary Priest [85 pts]
- Hand weapon
- Level 2 Wizard
- On foot
- Necromancy
++ Core Units [366 pts] ++
20 Skeleton Warriors [115 pts]
- Thrusting spears
- No armour
- Shields
- Master of Arms (Champion)
- Standard bearer
- Musician
5 Skeleton Horse Archers [55 pts]
- Hand weapons
- Warbows
- No armour
3 Skeleton Chariots [141 pts]
- Hand weapons
- Cavalry spears
- Warbows
- Skeletal Hooves (Count as Hand weapons)
- Master Charioteer (champion)
- Standard bearer
5 Skeleton Horse Archers [55 pts]
- Hand weapons
- Warbows
- No armour
++ Special Units [140 pts] ++
Tomb Scorpion [70 pts]
- Decapitating Claws
- Envenomed Sting
- Bone Carapace (Counts as Heavy Armour)
Tomb Scorpion [70 pts]
- Decapitating Claws
- Envenomed Sting
- Bone Carapace (Counts as Heavy Armour)</t>
  </si>
  <si>
    <t>Sean Powell</t>
  </si>
  <si>
    <t>Hoang khanh Do</t>
  </si>
  <si>
    <t>===
[994 pts]
Warhammer: The Old World, Warriors of Chaos
===
++ Characters [256 pts] ++
Sorcerer Lord [256 pts]
- Hand weapon
- Heavy armour
- Mark of Tzeentch
- Level 4 Wizard
- General
- Chaos Steed
- Earthing Rod
- Daemonology
++ Core Units [502 pts] ++
5 Chaos Knights [203 pts]
- Lances
- Shields
- Heavy armour
- Mark of Slaanesh
- Champion
- Standard bearer [Rampaging Banner]
- Musician
5 Marauder Horsemen [92 pts]
- Flails
- Javelins
- Light armour
- Shields
- Mark of Slaanesh
- Marauder Horsemaster
5 Chaos Warhounds [30 pts]
- Claws and Fangs (Hand weapons)
20 Chaos Marauders [177 pts]
- Hand weapons
- Light armour
- Shields
- Mark of Chaos Undivided
- Marauder Chieftain
- Standard bearer
- Musician
++ Special Units [236 pts] ++
5 Chosen Chaos Knights [236 pts]
- Lances
- Shields
- Full plate armour
- Mark of Slaanesh
- Champion
- Standard bearer
- Musician
---
Created with "Old World Builder"
[https://old-world-builder.com]</t>
  </si>
  <si>
    <t>===
1k Bret [998 pts]
Warhammer: The Old World, Kingdom of Bretonnia
===
++ Characters [500 pts] ++
Duke [364 pts]
- Lance
- Heavy armour
- Hippogryph with Barding
- Shield of the Warrior True
- Virtue of the Joust
Damsel [136 pts]
- Hand weapon
- Wizard Level 2
- Bretonnian Warhorse
- Lore Familiar
- Battle Magic
++ Core Units [398 pts] ++
20 Peasant Bowmen (1+*) [137 pts]
- Hand weapons
- Longbows
- Unarmoured
- Defensive Stakes
- Burning Braziers
- Skirmishers
- Villein
10 Mounted Knights of the Realm (1+**) [261 pts]
- Hand weapons
- Lances
- Shields
- Heavy armour
- First Knight
- Standard bearer
- Musician
++ Rare Units [100 pts] ++
Field Trebuchet [100 pts]
- Field Trebuchet
- Hand weapons
---
Created with "Old World Builder"
[https://old-world-builder.com]</t>
  </si>
  <si>
    <t>Derek Neal</t>
  </si>
  <si>
    <t>Austin Houvener</t>
  </si>
  <si>
    <t>===
Derek Neal's Lizards [1000 pts]
Warhammer: The Old World, Lizardmen
===
++ Characters [497 pts] ++
Saurus Oldblood [407 pts]
- Hand weapon
- Heavy armour (Scaly skin)
- Shield
- General
- Carnosaur
- Ogre Blade
- Talisman of Protection
Skink Chief [90 pts]
- Hand weapon
- Light armour (Calloused hide)
- Battle Standard Bearer
- On foot
- Sword of Might
++ Core Units [273 pts] ++
18 Saurus Warrior [273 pts]
- Hand weapons
- Shields
- Heavy armour (Scaly skin)
- Spawn Leader (champion)
- Standard bearer
- Musician
++ Rare Units [230 pts] ++
1 Ancient Stegadon [230 pts]
- Great horns and giant bow
- Skink Crew (x5) with hand weapons and Javelins (required)
---
Created with "Old World Builder"
[https://old-world-builder.com]</t>
  </si>
  <si>
    <t>===
For the Bird [1000 pts]
Warhammer: The Old World, Kingdom of Bretonnia
===
++ Characters [280 pts] ++
Paladin [110 pts]
- Lance
- Heavy armour
- Battle Standard Bearer
- Bretonnian Warhorse
- Charmed Shield
- Gauntlet of the Duel
- Virtue of the Joust
Special Rules: Blessing of the Lady, Rallying Cry, the Knight's Vow
Prophetess [170 pts]
- Hand weapon
- Level 4 Wizard
- General
- On foot
- Earthing Rod
- Illusion
Special Rules: Aura of the Lady, Blessings of the Lady, Lore of the Lady, Magical Attacks, Magic Resistance (-2), Shield of the Lady
++ Core Units [315 pts] ++
5 Mounted Knights of the Realm (1+**) [141 pts]
- Hand weapons
- Lances
- Shields
- Heavy armour
- First Knight
- Standard bearer
- Musician
Special Rules: Blessing of the Lady, Close Order, Counter Charge, Finest Warhorses, First Charge, Lance Formation, Swiftstride, the Knight's Vow
10 Peasant Bowmen (1+*) [50 pts]
- Hand weapons
- Longbows
- Unarmoured
- Skirmishers
Special Rules: Close Order, Levies, Peasantry
25 Men-At-Arms (1+*) [124 pts]
- Hand weapons
- Polearms
- Shields
- Light armour
- Yeoman
- Standard bearer
- Musician
- Grail Monk
Special Rules: Close Order, Horde, Levies, Peasantry, Shieldwall, Warband
++ Special Units [177 pts] ++
14 Battle Pilgrims [177 pts]
- Hand weapons
- Shields
- Light armour
- Grail Reliquae
++ Rare Units [228 pts] ++
Field Trebuchet [100 pts]
- Field Trebuchet
- Hand weapons
Special Rules: Levies, Peasantry, Skirmishers
3 Grail Knights [128 pts]
- Hand weapons
- Lances
- Shields
- Heavy armour
- Grail Guardian
- Standard bearer
Special Rules: Blessing of the Lady, Close Order, Counter Charge, Finest Warhorses, First Charge, Lance Formation, Living Saints, Swiftstride, the Grail Vow</t>
  </si>
  <si>
    <t>Dan Lamphear</t>
  </si>
  <si>
    <t>Jordan Ferber</t>
  </si>
  <si>
    <t>Warriors of Chaos
996
Daemon Prince 400
Diabolic Splendour, Armour of Silvered Steel, Sword of Might*, Mark of Nurgle, Level 2 Wizard, Daemonology, Fly (9)
General
4 Chaos Knights 136
standard bearer, champion, Mark of Khorne, lances
5 Marauder Horsemen 75
flails, javelins, shields
5 Chaos Warhounds 40
Poisoned Attacks, Vanguard
Chimera 225
flaming breath, fiend tail, Regeneration (5+)
Chaos Chariot 120
Mark of Nurgle</t>
  </si>
  <si>
    <t>===
1000pt [998 pts]
Warhammer: The Old World, Dark Elves
===
++ Characters [435 pts] ++
Supreme Sorceress [180 pts]
- Hand weapon
- Level 4 Wizard
- On foot
- Elementalism
Dark Elf Master [255 pts]
- Great weapon
- Full plate armour
- Repeater crossbow
- Sea Dragon Cloak
- General
- Cold one chariot
- Shield Of Ghrond
++ Core Units [287 pts] ++
18 Dark Elf Warriors [177 pts]
- Thrusting spears
- Light armour
- Shield
- Lordling (champion)
- Standard bearer
- Musician
10 Repeater Crossbowmen [110 pts]
- Hand weapons and repeater crossbows
- Light armour
++ Special Units [196 pts] ++
5 Cold One Knights [196 pts]
- Hand weapons and lances
- Full plate armour
- Dread Knight (champion)
- Standard bearer
- Musician
++ Rare Units [80 pts] ++
1 Reaper Bolt Throwers [80 pts]
- Repeater bolt thrower and hand weapons
- Light armour
---
Created with "Old World Builder"
[https://old-world-builder.com]</t>
  </si>
  <si>
    <t>Teddy Hulsker</t>
  </si>
  <si>
    <t>Paul Wise</t>
  </si>
  <si>
    <t>===
tourney [996 pts]
Warhammer: The Old World, Daemons of Chaos
===
++ Characters [415 pts] ++
Keeper of Secrets [415 pts]
- Impaling claws
- General
- Many Arms
- Siren Song
- Illusion
++ Core Units [309 pts] ++
12 Daemonettes of Slaanesh [169 pts]
- Piercing claws
- Alluress (champion)
- Standard bearer [Siren Standard]
10 Chaos Furies [140 pts]
- Daemonic talons
- Daemons of Slaanesh
++ Special Units [272 pts] ++
3 Flamers of Tzeentch [127 pts]
- Hand weapons
- Warpflame
- Pyroclaster (champion)
Hellflayer of Slaanesh [145 pts]
- Piercing claws
- Hand weapons (claws and fangs)
---
Created with "Old World Builder"
[https://old-world-builder.com]</t>
  </si>
  <si>
    <t>===
1000 point Berkeley list [998 pts]
Warhammer: The Old World, Wood Elf Realms
===
++ Characters [259 pts] ++
Glade Lord [259 pts]
- Cavalry spear
- Light armour
- Shield
- Swfitshiver Shards
- Asrai Longbow
- Elven Steed
- Dragon Slaying Sword
- Armour of Meteoric Iron
- Talisman of Protection
++ Core Units [305 pts] ++
5 Glade Guard [71 pts]
- Hand weapon
- Asrai Longbows
- Hagbane Tips
- Lord's Bowmen
5 Glade Riders [123 pts]
- Hand weapon
- Cavalry spears
- Asrai Longbows
- Arcane Bodkins
- Reserve Move
- Glade Knight
- Standard bearer
- Musician
5 Glade Riders [111 pts]
- Hand weapon
- Cavalry spears
- Asrai Longbows
- Arcane Bodkins
- Reserve Move
- Glade Knight
++ Special Units [434 pts] ++
5 Wild Riders [147 pts]
- Hand weapon
- Hunting Spear
- Light armour
- Shields
- Wild Hunter
5 Sisters of the Thorn [140 pts]
- Hand weapons
- Blackbriar Javelins
- Handmaiden of the Thorn
- Standard bearer
- Musician
5 Wild Riders [147 pts]
- Hand weapon
- Hunting Spear
- Light armour
- Shields
- Wild Hunter
---
Created with "Old World Builder"
[https://old-world-builder.com]</t>
  </si>
  <si>
    <t>DIMITRI HOCHARD</t>
  </si>
  <si>
    <t>Nathan Hoin</t>
  </si>
  <si>
    <t>March Game Kastle The Old World RTT</t>
  </si>
  <si>
    <t>Kingdom of Bretonnia - Escalation league - [500pts]
# Main Force [500pts]
## Characters [106pts]
Damsel [106pts]:
â€¢ 1x Damsel [106pts]: Hand Weapon, General, Bretonnian Warhorse, Barding, Hand Weapon, Wizard Level 2, Battle Magic
## Core [215pts]
Mounted Knights of the Realm [158pts]: The Knight's Vow
â€¢ 6x Mounted Knight of the Realm [24pts]: Bretonnian Warhorse, Barding, Hand Weapon, Hand Weapon, Heavy Armour, Lance, Shield
â€¢ 1x First Knight [7pts]
â€¢ 1x Standard Bearer [7pts]
Peasant Bowmen [57pts]: Skirmishers
â€¢ 10x Peasant Bowman [5pts]: Hand Weapon, Longbow
â€¢ 1x Villein [7pts]
## Special [179pts]
Pegasus Knights [179pts]: The Knight's Vow
â€¢ 3x Pegasus Knight [55pts]: Barded Pegasus, Barding, Hand Weapon, Hand Weapon, Heavy Armour, Lance, Shield
â€¢ 1x First Knight [7pts]
â€¢ 1x Standard Bearer [7pts]</t>
  </si>
  <si>
    <t>===
Rizzoâ€™s Ratty Rascals [500 pts]
Warhammer: The Old World, Skaven
===
++ Characters [152 pts] ++
Skaven Chieftain [81 pts]
- Halberd
- Heavy armour
- General
- Ruby Ring of Ruin
Skaven Chieftain [71 pts]
- Halberd
- Heavy armour
- Skavenbrew
++ Core Units [348 pts] ++
20 Clanrats [85 pts]
- Hand weapon
- Light armour
- Standard bearer
20 Clanrats [85 pts]
- Hand weapon
- Light armour
- Standard bearer
1 Weapon Team [75 pts]
- Hand weapons
- Warpfire Thrower
- Light armour
1 Weapon Team [65 pts]
- Hand weapons
- Ratling Gun
- Light armour
11 Giant Rats [38 pts]
- Hand weapons (claws and teeth)
- 1 Packmaster (Whip
- 1 per 3 Giant rats)
---
Created with "Old World Builder"
[https://old-world-builder.com]</t>
  </si>
  <si>
    <t>Monji Osso</t>
  </si>
  <si>
    <t>julien mesenge</t>
  </si>
  <si>
    <t>The Empire of Man - Johannes von burgenwald 500pts - [500pts]
# Main Force [500pts]
## Characters [232pts]
Captain of the Empire [112pts]:
â€¢ 1x Captain of the Empire [112pts]: Hand Weapon, Shield, General, Demigryph, Barding, Hand Weapon, Wicked Claws, Lance, Full Plate Armour, Burning Blade
Master Mage [120pts]:
â€¢ 1x Master Mage [120pts]: Hand Weapon, Pegasus, Hand Weapon, Wizard Level 2, Battle Magic
## Core [145pts]
State Missile Troops [80pts]:
â€¢ 10x State Missile Trooper [8pts]: Hand Weapon, Handgun
State Troops [65pts]:
â€¢ 10x State Trooper [6pts]: Hand Weapon, Light Armour, Shield
â€¢ 1x Standard Bearer [5pts]
## Special [123pts]
Demigryph Knights [123pts]:
â€¢ 2x Demigryph Knight [58pts]: Demigryph, Barding, Hand Weapon, Wicked Claws, Hand Weapon, 2x Heavy Armour, Shield, Lance
â€¢ 1x Standard Bearer [7pts]</t>
  </si>
  <si>
    <t>Noel Gonzales</t>
  </si>
  <si>
    <t>Pierre Deyris</t>
  </si>
  <si>
    <t>â€¢ Necromantic Acolyte: Nightmare, Earthing Rod, Necromancy, Wizard Level 2 - 111 pts
Model: Necromantic Acolyte, Nightmare Weapon: Hand Weapon
Armour: Barding
Base: Base[1], Base[2]
Arcane Items: Earthing Rod
Spell: Dwellers Bellow, Deathly Cabal, Vanhalâ€™s Danse Macabre, Hellish Vigour, Unquiet Spirits, Raise Dead, Spiritual Vortex, Curse of Years, Spectral Steed, Spirit Leech
Unit: Necromantic Acolyte
Special Rule: Counter Charge, Dark Vitality, First Charge, Indomitable (1), Invocation Of Nehek, Lore Of Undeath, Necromantic Undead, Regeneration (5+), Swiftstride
â€¢ Vampire Thrall: Power Scroll, Additional Hand Weapon, General, Dark Magic, Wizard Level 1 - 128 pts
Model: Vampire Thrall
Weapon: Additional Hand Weapon
Weapon: Hand Weapon
Base: Base[1]
Arcane Items: Power Scroll
Spell: Doombolt, Vanhalâ€™s Danse Macabre, Word of Pain, Hellish Vigour, Stream of Corruption, Infernal Gateway, Raise Dead, Phantasmagoria, Battle Lust, Soul Eater
Unit: Vampire Thrall
Special Rule: Banner Of The Count, Dark Vitality, Flammable, General, Indomitable (1), Lore Of Undeath, Necromantic Undead, Regeneration (5+)
â€¢ 10x Crypt Ghoul - 90 pts
Model: Crypt Ghoul
Weapon: Hand Weapon
Base: Base[1]
Unit: Crypt Ghouls
Special Rule: Move Through Cover, Necromantic Undead, Open Order, Poisoned Attacks, Regeneration (6+), Reserve Move, Skirmishers
â€¢ 10x Dire Wolf - 80 pts
Model: Dire Wolf
Weapon: Hand Weapon
Base: Base[3]
Unit: Dire Wolves
Special Rule: Necromantic Undead, Open Order, Regeneration (6+), Reserve Move, Slavering Charge, Swiftstride, Vanguard
Musician, Skeleton Champion, Thrusting Spear â€¢ Skeleton Champion - 88 pts
â€¢ Musician
â€¢ 13x Skeleton Warrior
Model: Skeleton Champion, Skeleton Warrior Weapon: Hand Weapon, Thrusting Spear Armour: Light Armour, Shield
Base: Base[1]
Command: Champion, Musician
Unit: Skeleton Warriors
Special Rule: Close Order, Horde, Necromantic Undead, Regeneration (6+)
TOTAO 497 pts</t>
  </si>
  <si>
    <t>Kresta el payaso</t>
  </si>
  <si>
    <t>Aitor Olmos</t>
  </si>
  <si>
    <t>Metropolis Center Old World 1250pt - 10/02/2024</t>
  </si>
  <si>
    <t>ES</t>
  </si>
  <si>
    <t>===
Fer [1236 pts]
Warhammer: The Old World, Empire of Man
===
++ Characters [432 pts] ++
Empire Engineer [45 pts]
- Hand weapon
- No armour
General of the Empire [152 pts]
- Lance
- Full plate armour
- Shield
- Demigryph
Priest of Ulric [79 pts]
- Hand weapon
- Heavy armour
- Barded Warhorse
Master Mage [90 pts]
- Hand weapon
- Level 2 Wizard
- On foot
- Daemonology
Priest of Sigmar [66 pts]
- Additional hand weapon
- Heavy armour
- On foot
++ Core Units [399 pts] ++
24 State Troops [183 pts]
- Thrusting spears
- Light armour
- Shields
- Sergeant (champion)
- Standard bearer
- Musician
9 Empire Knights [216 pts]
- Lances
- Heavy armour
- Shields
- Preceptor (Champion)
- Standard bearer
- Musician
++ Special Units [280 pts] ++
2 Demigryph Knights [155 pts]
- Lances
- Full plate armour
- Standard bearer
- The Gleaming Pennant
- Musician
Great Cannon [125 pts]
++ Rare Units [125 pts] ++
Helblaster Volley Gun [125 pts]
---
Created with "Old World Builder"
[https://old-world-builder.com]</t>
  </si>
  <si>
    <t>++ Characters [509 pts] ++
Night Goblin Oddnob [160 pts]
- Hand weapon
- Level 4 Wizard
- On foot
Night Goblin Bigboss [120 pts]
- Hand weapon
- Light armour
- Shield
- Battle Standard Bearer
- On foot
- Fungus Wine
- The Big Red Raggedy Flag
Night Goblin Bigboss [91 pts]
- Great weapon
- No armour
- Shield
- Giant Cave Squig
- Armour of Mork
Goblin Warboss [138 pts]
- Additional hand weapon
- No armour
- General
- On foot
- Armour of Silvered Steel
- Da Choppiest Choppa
++ Core Units [576 pts] ++
30 Night Goblin Mob [207 pts]
- Thrusting Spear
- Shield
- Netters
- 2 Fanatics
- Boss
- Standard Bearer
- Musician
5 Goblin Wolf Rider Mob [60 pts]
- Shortbow
- Light armour
- Musician
20 Night Goblin Mob [167 pts]
- Thrusting Spear
- Shield
- Netters
- 2 Fanatics
- Boss
- Standard Bearer
- Musician
5 Goblin Wolf Rider Mob [60 pts]
- Shortbow
- Light armour
- Musician
5 Goblin Spider Rider Mob [82 pts]
- Cavalry Spear
- Light armour
- Boss
- Musician
++ Special Units [70 pts] ++
5 Night Goblin Squig Hopper Mob [70 pts]
- Cavalry Spear
- Light armour
++ Rare Units [95 pts] ++
Mangler Squigs [95 pts]
- Colossal Fang Filled Gob
- Heavy armour</t>
  </si>
  <si>
    <t>Javier Ferre ðŸ›¡ï¸</t>
  </si>
  <si>
    <t>Enrique Ferrer de Simon</t>
  </si>
  <si>
    <t xml:space="preserve">The Empire of Man - Carroburgo - [1248pts]
## Main Force [1248pts]
### Characters [267pts]
Engineers [45pts]: 
â€¢ 1x Empire Engineer: Hand Weapon
General of the Empire [112pts]: 
â€¢ 1x General of the Empire: Full Plate Armour, General, Hand Weapon, Shroud of Iron, Shield, Great Weapon
Master Mage [110pts]: 
â€¢ 1x Master Mage: Hand Weapon, Battle Magic, Dispel Scroll, Wizard Level 2
### Core [350pts]
State Troops [155pts]: 
â€¢ 1x Musician
â€¢ 1x Sergeant
â€¢ 1x Standard Bearer
â€¢ 20x State Trooper: Hand Weapon, Light Armour, Shield, Thrusting Spear
Veteran State Troops [195pts]: 
â€¢ 1x Musician
â€¢ 1x Sergeant
â€¢ 1x Standard Bearer
â€¢ 20x Veteran State Trooper: Hand Weapon, Light Armour, Shield, Thrusting Spear
### Special [356pts]
Great Cannon [125pts]: 
â€¢ 1x Great Cannon: Gun Crew, Hand Weapon
Inner Circle Knights [141pts]: 
â€¢ 1x Inner Circle Preceptor
â€¢ 1x Musician
â€¢ 1x Standard Bearer
â€¢ 4x Inner Circle Knight: Barded Warhorse, Barding, Hand Weapon, Shield, Lance, Full Plate Armour, Hand Weapon
Pistoliers [90pts]: 
â€¢ 5x Pistolier: Brace of Pistols, Empire Warhorse, Hand Weapon, Hand Weapon, Heavy Armour
Vanguard
### Rare [275pts]
Empire Steam Tanks [275pts]: 
â€¢ 1x Steam Tank: Engineer Commander, Hochland Long Rifle, Steam Cannon, Steam Gun
</t>
  </si>
  <si>
    <t xml:space="preserve">Vampire Counts - Torneo - [1250pts]
## Main Force [1250pts]
### Characters [405pts]
Master Necromancer [190pts]: 
â€¢ 1x Master Necromancer: General, Necromancy, Lore Familiar, Wizard Level 4
Necromantic Acolyte [125pts]: 
â€¢ 1x Necromantic Acolyte: Dark Magic, Sceptre Of De Noirot, Wizard Level 2
Tomb Banshee [90pts]
### Core [316pts]
Dire Wolves [40pts]: 
â€¢ 5x Dire Wolf
Zombies [107pts]: 
â€¢ 1x Standard Bearer
â€¢ 34x Zombie
Zombies [104pts]: 
â€¢ 1x Standard Bearer
â€¢ 33x Zombie
Zombies [65pts]: 
â€¢ 1x Standard Bearer
â€¢ 20x Zombie
### Special [324pts]
Black Knights [140pts]: 
â€¢ 5x Black Knight
Barding, Lance
Crypt Horrors [184pts]: 
â€¢ 4x Crypt Horror
### Rare [205pts]
Terrorgheist [205pts]
</t>
  </si>
  <si>
    <t>Alex MartÃ­nez</t>
  </si>
  <si>
    <t>Javier Bujanda</t>
  </si>
  <si>
    <t>===
Chaos [1248 pts]
Warhammer: The Old World, Warriors of Chaos
===
++ Characters [596 pts] ++
Chaos Lord [596 pts]
- Lance
- Full plate armour
- Shield
- Mark of Nurgle
- General
- Chaos Dragon
- Bedazzling Helm
- Crown of Everlasting Conquest
++ Core Units [376 pts] ++
10 Chaos Warriors [188 pts]
- Halberds
- Heavy armour
- Shields
- Mark of Nurgle
- Champion
- Standard bearer
- Musician
10 Chaos Warriors [188 pts]
- Additional hand weapons
- Heavy armour
- Shields
- Mark of Khorne
- Champion
- Standard bearer
- Musician
++ Special Units [276 pts] ++
5 Chosen Chaos Knights [276 pts]
- Lances
- Shields
- Full plate armour
- Mark of Nurgle
- Champion
- Standard bearer
- Blasted Standard
- Musician
---
Created with "Old World Builder"
[https://old-world-builder.com]</t>
  </si>
  <si>
    <t>Ã“scar LÃ¡zaro</t>
  </si>
  <si>
    <t>Francisco Perales</t>
  </si>
  <si>
    <t>===
Metro 1250 Enanos [1247 pts]
Warhammer: The Old World, Dwarfen Mountain Holds
===
++ Personajes [227 pts] ++
King [227 pts]
- Hand weapon
- Full plate armour
- Shield
- General
- On foot
- Master Rune of Adamant
++ Unidades BÃ¡sicas [474 pts] ++
10 Thunderers [110 pts]
- Hand weapons
- Handguns
- Heavy armour
- Shields
15 Dwarf Warriors [150 pts]
- Hand weapons
- Heavy armour
- Shields
- Veteran
- Standard bearer
- Musician
14 Longbeards [214 pts]
- Hand weapons
- Great weapons
- Heavy armour
- Shields
- Elder (champion)
- Standard bearer
- Musician
++ Unidades Especiales [426 pts] ++
10 Slayers [144 pts]
- Hand weapons
- 1 Giant Slayers
- 9 Additional hand weapons
- 1 Great weapons
- Standard bearer
1 Gyrocopters [65 pts]
- Hand weapons
- Brimstone guns
- Full plate armour (armoured fuselage)
14 Ironbreakers [217 pts]
- Hand weapons
- Shields
- Full plate armour
- Ironbeard (champion)
++ Unidades Singulares [120 pts] ++
Organ Gun [120 pts]
- Hand weapons
- Light armour
---
Creado con "Old World Builder"
[https://old-world-builder.com]</t>
  </si>
  <si>
    <t>Oliver Povey</t>
  </si>
  <si>
    <t>Lucas Tuya</t>
  </si>
  <si>
    <t>===
Small [1249 pts]
Warhammer: The Old World, Empire of Man
===
++ Characters [230 pts] ++
General of the Empire [118 pts]
- Lance
- Full Plate Armour
- Shield
- Barded warhorse
Captain of the Empire [52 pts]
- Great weapon
- Heavy armour
Master Mage [60 pts]
++ Core Units [509 pts] ++
19 State Troops [129 pts]
- Halberds
- Light armour
- Sergeant (Champion)
- Standard bearer
- Musician
16 State Troops [111 pts]
- Thrusting spears
- Light armour
- Sergeant (Champion)
- Standard bearer
- Musician
8 Empire Knights [194 pts]
- Lances
- Heavy armour
- Shields
- Preceptor (Champion)
- Standard bearer
- Musician
10 State Troops [75 pts]
- Hand weapons
- Light armour
- Shields
- Sergeant (champion)
- Standard bearer
- Musician
++ Special Units [510 pts] ++
20 Empire Greatswords [237 pts]
- Great weapon
- Full plate armour
- Count's Champion (Champion)
- Standard bearer
- Muscian
4 Demigryph Knights [273 pts]
- Lances
- Full plate armour
- Demigryph Preceptor (Champion)
- Standard bearer
- Musician
---
Created with "Old World Builder"
[https://old-world-builder.com]</t>
  </si>
  <si>
    <t>===
Artanis El Impulsivo [1248 pts]
Warhammer: The Old World, High Elf Realms
===
++ Characters [497 pts] ++
Noble [317 pts]
- Hand weapon
- Light armour
- Shield
- General
- Sun Dragon
- Seed of Rebirth
- Dragon Helm
- Sword of Might
- Blood of Caledor
Archmage [180 pts]
- Hand weapon
- On foot
- Silvery Wand
- Warden of Saphery
- High Magic
++ Core Units [317 pts] ++
5 Silver Helms [132 pts]
- Hand weapons
- Lances
- Hooves (counts as a hand weapon)
- Heavy armour
- Barding
- Shields
- High Helm (champion)
- Standard bearer
15 Lothern Sea Guard [185 pts]
- Hand weapons
- Thrusting spears
- Warbows
- Light armour
- Shields
- Standard bearer
++ Special Units [434 pts] ++
9 Swordsmasters [132 pts]
- Sword of Hoeth
- Heavy Armor
- Standard Bearer
5 Dragon Princes [206 pts]
- Lance
- Full Plate Armor
- Barding
- Drakemaster
- Standard Bearer
- Musician 
6 Shadow Warriors [96 pts]
- Longbow
- Light armour
- Ambushers (0-1 unit)
- Feigned Flight (0-1 unit)
---
Created with "Old World Builder"
[https://old-world-builder.com]</t>
  </si>
  <si>
    <t>Xus Mathom</t>
  </si>
  <si>
    <t>Daniel Bellido</t>
  </si>
  <si>
    <t>===
EjÃ©rcito del Duque Gastille, la Mano Roja de Brionne [1249 pts]
Warhammer: The Old World, Kingdom of Bretonnia
===
++ Personajes [264 pts] ++
Duque Gastille de Brionne [264 pts]
- Lance
- Heavy armour
- Royal Pegasus
- Burning Blade
- Virtue of the Joust
++ Unidades BÃ¡sicas [813 pts] ++
6 Caballeros de Bors Dufort  (Caballeros del Reino) [190 pts]
- Hand weapons
- Lances
- Shields
- Heavy armour
- First Knight
- Standard bearer
- The Blazing Banner
- Musician
6 Caballeros de Rolande de Grasse (Caballeros del Reino) [190 pts]
- Hand weapons
- Lances
- Shields
- Heavy armour
- First Knight
- Standard bearer
- War Banner
- Musician
18 Alabarderos de Odo Michaud (Hombres de Armas) [121 pts]
- Hand weapons
- Polearms
- Shields
- Light armour
- Yeoman
- Standard bearer
- Musician
- Grail Monk with Blessed Triptych
18 Alabarderos de Odo Michaud (Hombres de Armas) [121 pts]
- Hand weapons
- Polearms
- Shields
- Light armour
- Yeoman
- Standard bearer
- Musician
- Grail Monk with Blessed Triptych
24 Arqueros de Guillaume Le Veneure (Arqueros) [191 pts]
- Hand weapons
- Longbows
- Light armour
- Defensive Stakes
- Burning Braziers
- Villein
- Standard bearer
- Musician
++ Unidades Especiales [172 pts] ++
3 Caballeros de Calard le Bouffe (Caballeros de Pegaso) [172 pts]
- Hand weapon
- Lances
- Shields
- Heavy armour
- First Knight
---
Creado con "Old World Builder"
[https://old-world-builder.com]</t>
  </si>
  <si>
    <t xml:space="preserve">===
metro [1249 pts]
Warhammer: The Old World, Tomb Kings of Khemri
===
++ Characters [625 pts] ++
Tomb King [408 pts]
- Flail
- Heavy armour
- Necrolith Bone Dragon
- Talisman of Protection
- Armour of Meteoric Iron
Special Rules: Curse of the Necropolis, Dry as Dust, Flammable, Indomitable (2), Khopesh, My Will Be Done, Nehekharan Undead, Regeneration (5+)
High Priest [217 pts]
- Hand weapon
- May be a Level 4 Wizard
- Skeletal Steed
- Warding Splint
- Illusion
Special Rules: Arise!, Curse of the Necropolis, Indomitable (1), Khopesh, Lore of Nehekhara, Nehekharan Undead, Regeneration (5+), From Beneath the Sands
++ Core Units [624 pts] ++
3 Skeleton Chariots [182 pts]
- Hand weapons
- Cavalry spears
- Warbows
- Skeletal Hooves (Count as Hand weapons)
- Master Charioteer (champion)
- Charmed Shield
- Standard bearer
- Rampaging Banner
- Musician
Special Rules: Arrows of Asaph, Dry as Dust, Horde, Impact Hits (D3), Nehekharan Undead, Open Order, Regeneration (6+), Reserve Move, Swiftstride
8 Skeleton Horse Archers [94 pts]
- Hand weapons
- Warbows
- No armour
- Master of Horse (champion)
Special Rules: Arrows of Asaph, Nehekharan Undead, Open Order, Regeneration (6+), Reserve Move, Scouts, Skirmishers, Swiftstride
7 Skeleton Horse Archers [83 pts]
- Hand weapons
- Warbows
- No armour
- Master of Horse (champion)
Special Rules: Arrows of Asaph, Nehekharan Undead, Open Order, Regeneration (6+), Reserve Move, Scouts, Skirmishers, Swiftstride
10 Skeleton Skirmishers [50 pts]
- Hand weapons
- Warbows
Special Rules: Arrows of Asaph, Charion Runners, Nehekharan Undead, Regeneration (6+), Skirmishers, Vanguard
10 Skeleton Skirmishers [50 pts]
- Hand weapons
- Warbows
Special Rules: Arrows of Asaph, Charion Runners, Nehekharan Undead, Regeneration (6+), Skirmishers, Vanguard
20 Skeleton Warriors [115 pts]
- Hand weapons
- Light armour
- Shields
- Master of Arms (champion)
- Standard bearer
- Musician
Special Rules: Close Order, Horde, Nehekharan Undead, Regeneration (6+), Regimental Unit
10 Skeleton Skirmishers [50 pts]
- Hand weapons
- Warbows
Special Rules: Arrows of Asaph, Charion Runners, Nehekharan Undead, Regeneration (6+), Skirmishers, Vanguard
</t>
  </si>
  <si>
    <t>Alfonso Rodriguez</t>
  </si>
  <si>
    <t>Sergio Ramos</t>
  </si>
  <si>
    <t>===
Enanos del Valle Allende [1249 pts]
Warhammer: The Old World, Dwarfen Mountain Holds
===
++ Characters [384 pts] ++
King [264 pts]
- Hand weapon
- Great weapon
- Full plate armour
- Shieldbearers
- Master Rune of Gromril
- 2x Rune of Shielding
Runesmith [70 pts]
- Hand weapon
- Full plate armour
- Shield
Engineer [50 pts]
- Hand weapon
- Heavy armour
++ Core Units [341 pts] ++
15 Dwarf Warriors [135 pts]
- Hand weapons
- Heavy armour
- Shields
7 Thunderers [70 pts]
- Hand weapons
- Handguns
- Heavy armour
7 Thunderers [70 pts]
- Hand weapons
- Handguns
- Heavy armour
5 Rangers [66 pts]
- Hand weapons
- Crossbows
- Heavy armour
- Shields
- Ol' Deadeye (champion)
++ Special Units [524 pts] ++
10 Longbeards [138 pts]
- Hand weapons
- Heavy armour
- Elder (champion)
- Standard bearer
- Musician
10 Ironbreakers [171 pts]
- Hand weapons
- Shields
- Full plate armour
- Ironbeard (champion)
- Standard bearer
- Musician
Cannon [100 pts]
- Cannon
- Hand weapons
- Light armour
Bolt Thrower [55 pts]
- Bolt thrower
- Hand weapons
- Light armour
1 Gyrocopters [60 pts]
- Hand weapons
- Steam guns
- Armoured Fuselage (Full plate armour)
---
Created with "Old World Builder"
[https://old-world-builder.com]</t>
  </si>
  <si>
    <t>Scott Livori</t>
  </si>
  <si>
    <t>Richard Adams</t>
  </si>
  <si>
    <t>Old Grudges 1</t>
  </si>
  <si>
    <t>AU</t>
  </si>
  <si>
    <t>Remi Le Francois</t>
  </si>
  <si>
    <t>mark maskell</t>
  </si>
  <si>
    <t>===
Jolt March [1499 pts]
Warhammer: The Old World, Wood Elf Realms
===
++ Characters [522 pts] ++
Spellweaver [300 pts]
- Hand weapon
- Talismanic Tattoos
- Level 4 Wizard
- Warhawk
- Oaken Stave
- Talisman of Protection
- Elementalism
Glade Captain [222 pts]
- Great weapon
- Light armour
- Shield
- Arcane Bodkins
- Battle Standard Bearer
- Great Stag
- Helm Of The Hunt
- An Annoyance Of Netlings
++ Core Units [378 pts] ++
12 Glade Guard [189 pts]
- Hand weapon
- Asrai Longbows
- Hagbane Tips
- Lord's Bowmen
- Standard bearer [Banner Of Midsummer's Eve]
- Musician
6 Glade Guard [78 pts]
- Hand weapon
- Asrai Longbows
- Arcane Bodkins
5 Glade Riders [111 pts]
- Hand weapon
- Cavalry spears
- Asrai Longbows
- Hagbane Tips
- Reserve Move
- Musician
++ Special Units [539 pts] ++
7 Wardancers [125 pts]
- Hand weapon
- 7 Additional hand weapon
- Standard bearer
4 Treekin [211 pts]
- Hand weapon
- Heavy armour (Hardwood flesh)
- Elder
7 Wild Riders [203 pts]
- Hand weapon
- Hunting Spear
- Light armour
- Shields
- Standard bearer
++ Rare Units [60 pts] ++
Great Eagle [60 pts]
---</t>
  </si>
  <si>
    <t>John Lampe</t>
  </si>
  <si>
    <t>Chris Goldston</t>
  </si>
  <si>
    <t>===
Kromâ€™s Krumogery [1499 pts]
Warhammer: The Old World, Dwarfen Mountain Holds
===
++ Characters [337 pts] ++
King [217 pts]
- Hand weapon
- Full plate armour
- Shield
- General
- On foot
- Master Rune of Alaric the Mad
- Rune of Fury
- Rune of Might
[King]Â M(3)Â WS(7)Â BS(4)Â S(4)Â T(5)Â W(3)Â I(4)Â A(4)Â Ld(10)
Runesmith [120 pts]
- Hand weapon
- Full plate armour
- Shield
- Master Rune of Calm
[Runesmith]Â M(3)Â WS(5)Â BS(4)Â S(4)Â T(4)Â W(2)Â I(2)Â A(2)Â Ld(9)
++ Core Units [375 pts] ++
14 Longbeards [255 pts]
- Hand weapons
- Heavy armour
- Shields
- Elder (champion) [Rune of Passage]
- Standard bearer [Rune of Confusion + Rune of Courage]
- Musician
[Longbeard]Â M(3)Â WS(5)Â BS(3)Â S(4)Â T(4)Â W(1)Â I(2)Â A(1)Â Ld(9)
[Elder]Â M(3)Â WS(5)Â BS(3)Â S(4)Â T(4)Â W(1)Â I(2)Â A(2)Â Ld(9)
6 Thunderers [60 pts]
- Hand weapons
- Handguns
- Heavy armour
[Thunderer]Â M(3)Â WS(3)Â BS(3)Â S(3)Â T(4)Â W(1)Â I(2)Â A(1)Â Ld(9)
[Veteran]Â M(3)Â WS(3)Â BS(4)Â S(3)Â T(4)Â W(1)Â I(2)Â A(1)Â Ld(9)
6 Thunderers [60 pts]
- Hand weapons
- Handguns
- Heavy armour
[Thunderer]Â M(3)Â WS(3)Â BS(3)Â S(3)Â T(4)Â W(1)Â I(2)Â A(1)Â Ld(9)
[Veteran]Â M(3)Â WS(3)Â BS(4)Â S(3)Â T(4)Â W(1)Â I(2)Â A(1)Â Ld(9)
++ Special Units [637 pts] ++
14 Ironbreakers [296 pts]
- Hand weapons
- Shields
- Full plate armour
- Ironbeard (champion) [Shield + Cinderblast bombs + 2x Rune of Speed]
- Standard bearer [Rune of Battle + Rune of Courage]
- Musician
[Ironbreaker]Â M(3)Â WS(5)Â BS(3)Â S(4)Â T(4)Â W(1)Â I(2)Â A(1)Â Ld(9)
[Ironbeard]Â M(3)Â WS(5)Â BS(3)Â S(4)Â T(4)Â W(1)Â I(2)Â A(2)Â Ld(9)
10 Slayers [131 pts]
- Hand weapons
- 1 Giant Slayers
- 4 Additional hand weapons
[TrollÂ Slayer]Â M(3)Â WS(4)Â BS(3)Â S(3)Â T(4)Â W(1)Â I(2)Â A(1)Â Ld(10)
[GiantÂ Slayer]Â M(3)Â WS(5)Â BS(3)Â S(4)Â T(4)Â W(1)Â I(3)Â A(2)Â Ld(10)
3 Gyrocopters [210 pts]
- Hand weapons
- Clatterguns
- Full plate armour (armoured fuselage)
[Gyrocopter]Â M(1)Â WS(4)Â BS(3)Â S(4)Â T(5)Â W(3)Â I(2)Â A(2)Â Ld(9)
++ Rare Units [150 pts] ++
5 Irondrakes [75 pts]
- Hand weapons
- Drakeguns
- Full plate armour
- Detachment
[Irondrake]Â M(3)Â WS(4)Â BS(4)Â S(4)Â T(4)Â W(1)Â I(2)Â A(1)Â Ld(9)
[Ironwarden]Â M(3)Â WS(4)Â BS(5)Â S(4)Â T(4)Â W(1)Â I(2)Â A(1)Â Ld(9)
5 Irondrakes [75 pts]
- Hand weapons
- Drakeguns
- Full plate armour
- Detachment
[Irondrake]Â M(3)Â WS(4)Â BS(4)Â S(4)Â T(4)Â W(1)Â I(2)Â A(1)Â Ld(9)
[Ironwarden]Â M(3)Â WS(4)Â BS(5)Â S(4)Â T(4)Â W(1)Â I(2)Â A(1)Â Ld(9)
---
Created with "Old World Builder"
[https://old-world-builder.com]</t>
  </si>
  <si>
    <t>Tim Neal</t>
  </si>
  <si>
    <t>Andrew Bishop</t>
  </si>
  <si>
    <t>===
Copy of Night Goblins 1500pts [1500 pts]
Warhammer: The Old World, Orc &amp; Goblin Tribes
===
++ Characters [367 pts] ++
Night Goblin Warboss [90 pts]
- Hand weapon
- Light armour
- Shield
- General
- On foot
- Talisman of Protection
Night Goblin Bigboss [75 pts]
- Hand weapon
- No armour
- Battle Standard Bearer [Guff's Windy Banner]
- On foot
Night Goblin Bigboss [62 pts]
- Hand weapon
- Cavalry spear (if appropriately mounted)
- Light armour
- Shield
- Giant Cave Squig
Night Goblin Oddgit [85 pts]
- Hand weapon
- Level 2 Wizard
- On foot
Night Goblin Oddgit [55 pts]
- Hand weapon
- On foot
++ Core Units [845 pts] ++
37 Night Goblin Mob [285 pts]
- Hand weapons
- Thrusting spears
- Shields
- Netters
- 3 Fanatics
- Boss (champion)
- Standard bearer [War Banner]
- Musician
37 Night Goblin Mob [240 pts]
- Hand weapons
- Thrusting spears
- Shields
- 3 Fanatics
- Boss (champion)
- Standard bearer
- Musician
8 Night Goblin Squig Herd [160 pts]
- 24 Squig Herder
- 8 Thrusting spears for Squig Herder
8 Night Goblin Squig Herd [160 pts]
- 24 Squig Herder
- 8 Thrusting spears for Squig Herder
++ Special Units [98 pts] ++
7 Night Goblin Squig Hopper Mob [98 pts]
- Hand weapons
- Cavalry spears
- Light armour
++ Rare Units [190 pts] ++
Mangler Squigs [95 pts]
- Colossal fang-filled gob
- Heavy armour
Mangler Squigs [95 pts]
- Colossal fang-filled gob
- Heavy armour
---
Created with "Old World Builder"
[https://old-world-builder.com]</t>
  </si>
  <si>
    <t>Dale Mann</t>
  </si>
  <si>
    <t>Luke Knight</t>
  </si>
  <si>
    <t>===
Wood Elves 1.5k [1498 pts]
Warhammer: The Old World, Wood Elf Realms
===
++ Characters [609 pts] ++
Spellweaver [269 pts]
- Hand weapon
- Level 4 Wizard
- Elven Steed
- Ruby Ring of Ruin
- Oaken Stave
- Battle Magic
Treeman Ancient [340 pts]
- Level 4 Wizard
- An Annoyance Of Netlings
- Battle Magic
++ Core Units [376 pts] ++
5 Glade Riders [100 pts]
- Hand weapon
- Cavalry spears and Asrai Longbows
- Trueflight Arrows
- Reserved Move USR
10 Deepwood Scouts [156 pts]
- Hand weapon and Asrai Longbows
- Hagbane Tips
- Musician
5 Glade Guard [60 pts]
- Hand weapon and Asrai Longbows
- Trueflight Arrows
5 Glade Guard [60 pts]
- Hand weapon and Asrai Longbows
- Trueflight Arrows
++ Special Units [453 pts] ++
5 Sisters of the Thorn [134 pts]
- Hand weapons and Blackbriar Javelins
- Handmaiden of the Thorn
- Standard bearer
3 Treekin [160 pts]
- Hand weapon
- Heavy armour (Hardwood flesh)
- Elder
9 Wardancers [159 pts]
- Hand weapon
- 9 Additional hand weapon
- Bladesinger
++ Rare Units [60 pts] ++
Great Eagle [60 pts]
---
Created with "Old World Builder"
[https://old-world-builder.com]</t>
  </si>
  <si>
    <t>===
Jolt [1499 pts]
Warhammer: The Old World, Orc &amp; Goblin Tribes
===
++ Characters [354 pts] ++
Night Goblin Warboss [62 pts]
- Great weapon
- Light armour
- On foot
Night Goblin Oddgit [130 pts]
- Hand weapon
- Level 2 Wizard
- On foot
- Buzzgob's Knobbly Staff
Night Goblin Warboss [100 pts]
- Hand weapon
- Light armour
- Shield
- Giant Cave Squig
- Wollopa's One Hit Wunda
Night Goblin Bigboss [62 pts]
- Hand weapon
- Great weapon
- Light armour
- Battle Standard Bearer
- On foot
++ Core Units [469 pts] ++
23 Night Goblin Mob [199 pts]
- Thrusting Spear
- Shield
- Netters
- 3 Fanatics
- Boss
- Standard Bearer
10 Night Goblin Mob [65 pts]
- Shortbow
- Shield
- 1 Fanatics
10 Night Goblin Mob [65 pts]
- Shortbow
- Shield
- 1 Fanatics
5 Night Goblin Squig Herd [70 pts]
- 5 Squig Herder
- 5 Thrusting spears for Squig Herder
5 Night Goblin Squig Herd [70 pts]
- 5 Squig Herder
- 5 Thrusting spears for Squig Herder
++ Special Units [306 pts] ++
4 Common Troll Mob [180 pts]
- Great weapon
5 Night Goblin Squig Hopper Mob [66 pts]
- Hand weapon
- Huge Gob
- Boss
5 Night Goblin Squig Hopper Mob [60 pts]
- Hand weapon
- Huge Gob
++ Rare Units [370 pts] ++
Doom Diver Catapult [95 pts]
Goblin Rock Lobber [75 pts]
Giant [200 pts]
- Giant's club
- Light armour
---
Created with "Old World Builder"
[https://old-world-builder.com]</t>
  </si>
  <si>
    <t>Ben Krahe</t>
  </si>
  <si>
    <t>Jason Litchfield</t>
  </si>
  <si>
    <t>===
1500 Grudge 1 [1498 pts]
Warhammer: The Old World, Warriors of Chaos
===
++ Characters [624 pts] ++
Chaos Lord [338 pts]
- Hand weapon
- Full plate armour
- Shield
- Mark of Chaos Undivided
- General
- Chaos Steed
- Favour of the Gods
- Brazen Collar
- Ogre Blade
- Enchanting Aura
Sorcerer Lord [286 pts]
- Hand weapon
- Heavy armour
- Mark of Chaos Undivided
- Level 4 Wizard
- Chaos Steed
- Favour of the Gods
- Charmed Shield
- Diabolic Splendour
- Daemonology
++ Core Units [375 pts] ++
5 Chaos Warhounds [35 pts]
- Claws and Fangs (Hand weapons)
- Vanguard
5 Chaos Warhounds [30 pts]
- Claws and Fangs (Hand weapons)
5 Chaos Knights [155 pts]
- Lances
- Shields
- Heavy armour
- Mark of Khorne
5 Chaos Knights [155 pts]
- Lances
- Shields
- Heavy armour
- Mark of Khorne
++ Special Units [499 pts] ++
8 Chosen Chaos Knights [389 pts]
- Lances
- Shields
- Full plate armour
- Mark of Chaos Undivided
- Champion
- Standard bearer [Blasted Standard]
- Musician
Chaos Chariot [110 pts]
- Hand weapons
- Halberds
- Mark of Chaos Undivided
---
Created with "Old World Builder"
[https://old-world-builder.com]</t>
  </si>
  <si>
    <t>David Corcoran</t>
  </si>
  <si>
    <t>Danny McDevitt</t>
  </si>
  <si>
    <t>Jason Byrd</t>
  </si>
  <si>
    <t>Old World New Tournament</t>
  </si>
  <si>
    <t>Dark Elves - Dark Elves - [1996pts]
# Main Force [1996pts]
## Characters [855pts]
Dark Elf Dreadlord [520pts]:
â€¢ 1x Dark Elf Dreadlord [520pts]: Hand Weapon, General, Black Dragon, Full Plate Armour, Noxious breath N/A, Serrated maw, Wicked claws, Full Plate Armour, Sword of Might, Shield Of Ghrond, Pendant Of Khaeleth, Sea Dragon Cloak
Death Hag [150pts]:
â€¢ 1x Death Hag [150pts]: Two Hand Weapon, Executionerâ€™s Axe, Rune of Khaine
Supreme Sorceress [185pts]:
â€¢ 1x Supreme Sorceress [185pts]: Hand Weapon, Dark Pegasus, Hand Weapon, Wizard Level 3, Elementalism
## Core [500pts]
2x Dark Riders [117pts]: Repeater Crossbow, Shield, Fire &amp; Flee, Scouts
â€¢ 5x Dark Rider [80pts]: Dark Steed, Hand Weapon, Cavalry Spear, Hand Weapon, Light Armour
â€¢ 1x Herald [6pts]
â€¢ 1x Musician [6pts]
Witch Elves [266pts]:
â€¢ 20x Witch Elf [11pts]: Additional Hand Weapon, Hand Weapon
â€¢ 1x Hag [7pts]
â€¢ 1x Musician [7pts]
â€¢ 1x Standard Bearer [32pts]: Banner Of Har Ganeth
## Special [481pts]
Cold One Knights [231pts]:
â€¢ 6x Cold One Knight [35pts]: Cold One, Hand Weapon, Hand Weapon, Lance, Shield, Full Plate Armour
â€¢ 1x Dread Knight [7pts]
â€¢ 1x Musician [7pts]
â€¢ 1x Standard Bearer [7pts]
Dark Elf Shades [85pts]: Great Weapon
â€¢ 5x Shade [15pts]: Hand Weapon, Repeater Crossbow
3x Harpies [55pts]:
â€¢ 5x Harpy [55pts]: Hand Weapon, Wicked claws
## Rare [160pts]
2x Reaper Bolt Thrower [80pts]:
â€¢ 1x Reaper Bolt Thrower [80pts]: Hand Weapon, Light Armour, Repeater Bolt Thrower</t>
  </si>
  <si>
    <t>Orc and Goblin Tribes - Unnamed list - [1993pts]
# Main Force [1993pts]
## Characters [840pts]
Black Orc Bigboss [97pts]:
â€¢ 1x Black Orc Bigboss [97pts]: Full Plate Armour, Hand Weapon, Shield, Sword of Might
Black Orc Bigboss [110pts]:
â€¢ 1x Black Orc Bigboss [110pts]: Full Plate Armour, Hand Weapon, Da Choppiest Choppa
Black Orc Warboss [342pts]:
â€¢ 1x Black Orc Warboss [342pts]: Full Plate Armour, Hand Weapon, Shield, General, Wyvern, Heavy Armour, Venomous Tail, Wicked claws, Battleaxe of the Last Big Waaagh!
Orc Bigboss [91pts]:
â€¢ 1x Orc Bigboss [91pts]: Hand Weapon, Shield, War Boar, Tusks, Heavy Armour, Sword of Striking
Orc Weirdnob [200pts]:
â€¢ 1x Orc Weirdnob [200pts]: Hand Weapon, Wizard Level 4, Waaagh! Magic, Lore Familiar
## Core [565pts]
Black Orc Mobs [445pts]:
â€¢ 26x Black Orc [338pts]: Full Plate Armour, Hand Weapon, Shield
â€¢ 1x Boss [19pts]: Full Plate Armour, Hand Weapon, Shield
â€¢ 1x Musician [19pts]: Full Plate Armour, Hand Weapon, Shield
â€¢ 1x Standard Bearer [69pts]: Full Plate Armour, Hand Weapon, Shield, The Big Red Raggedy Flag
2x Orc Mobs [60pts]: Close Order
â€¢ 10x Orc Boy [5pts]: Hand Weapon, Light Armour, Warbow
â€¢ 1x Musician [5pts]
â€¢ 1x Standard Bearer [5pts]
## Special [398pts]
Black Orc Mobs [264pts]:
â€¢ 14x Black Orc [182pts]: Full Plate Armour, Hand Weapon, Shield
â€¢ 1x Boss [19pts]: Full Plate Armour, Hand Weapon, Shield
â€¢ 1x Musician [19pts]: Full Plate Armour, Hand Weapon, Shield
â€¢ 1x Standard Bearer [44pts]: Full Plate Armour, Hand Weapon, Shield, War Banner
Orc Boar Boy Mobs [134pts]: Big Un's
â€¢ 6x Boar Boy [17pts]: War Boar, Tusks, Hand Weapon, Shield, Heavy Armour
â€¢ 1x Musician [6pts]
â€¢ 1x Standard Bearer [6pts]
â€¢ 1x Boss [8pts]
## Rare [190pts]
2x Doom Diver Catapults [95pts]:
â€¢ 1x Doom Diver Catapult [95pts]: Goblin Crew, Hand Weapon, Stone Thrower</t>
  </si>
  <si>
    <t>Chris Pina</t>
  </si>
  <si>
    <t>Steve Trimble</t>
  </si>
  <si>
    <t>===
Pipeswinger [2000 pts]
Warhammer: The Old World, Ogre Kingdoms
===
++ Characters [734 pts] ++
Slaughtermaster [304 pts]
- Additional hand weapon
- Be a Level 4 Wizard
- Lore Familiar
- Burning Blade
- Battle Magic
Bruiser [430 pts]
- Great weapon
- Light armour
- Battle Standard Bearer [Dragonhide Banner]
- Stonehorn
- Gut Maw
- Beastkiller
++ Core Units [500 pts] ++
4 Ogre Bulls [183 pts]
- Ironfists
- Crusher
- Standard bearer [War Banner]
- Bellower
6 Ironguts [317 pts]
- Veteran
- Gutlord [Daemon-Slayer Scars]
- Standard bearer [Cannibal Totem]
- Bellower
++ Special Units [766 pts] ++
5 Mournfang Cavalry [396 pts]
- Great weapon
- Heavy armour
- Crusher
- Standard bearer [Bull Standard]
- Bellower
Ironblaster [185 pts]
Ironblaster [185 pts]
---
Created with "Old World Builder"
[https://old-world-builder.com]</t>
  </si>
  <si>
    <t>===
Necrosphinxs  [1997 pts]
Warhammer: The Old World, Tomb Kings of Khemri, Mortuary Cults
===
++ Characters [415 pts] ++
High Priest [195 pts]
- Hand weapon
- May be a Level 4 Wizard
- On foot
- Hieratic Jar
- Illusion
Mortuary Priest [110 pts]
- Hand weapon
- Level 2 Wizard
- (Mortuary Cult Only) Battle Standard Bearer
- On foot
- Elementalism
Mortuary Priest [55 pts]
- Hand weapon
- On foot
- Necromancy
Mortuary Priest [55 pts]
- Hand weapon
- On foot
- Illusion
++ Core Units [660 pts] ++
6 Ushabti [301 pts]
- Greatbows
- Heavy armour
- Ancient (champion)
20 Skeleton Skirmishers [120 pts]
- Hand weapons
- Warbows
- Ambushers
5 Skeleton Horse Archers [55 pts]
- Hand weapons
- Warbows
- No armour
5 Skeleton Horse Archers [55 pts]
- Hand weapons
- Warbows
- No armour
2 Tomb Swarms [74 pts]
- Venemous Bites and Stings (Counts as Hand weapons)
11 Skeleton Skirmishers [55 pts]
- Hand weapons
- Warbows
++ Special Units [532 pts] ++
Tomb Scorpion [77 pts]
- Decapitating Claws
- Envenomed Sting
- Bone Carapace (Counts as Heavy Armour)
- Ambushers
- (Mortuary Cult Only) The Terrors Below
8 Venerable Ushabti [455 pts]
- Hand weapons
- Ritual blades
- Heavy armour
- Venerable Ancient
++ Rare Units [390 pts] ++
Necrosphinx [195 pts]
- Cleaving Blades
- Decapitating Strike
- Heavy armour
Necrosphinx [195 pts]
- Cleaving Blades
- Decapitating Strike
- Heavy armour
---
Created with "Old World Builder"
[https://old-world-builder.com]</t>
  </si>
  <si>
    <t>Joshua Laudenglos</t>
  </si>
  <si>
    <t>Edward Lowinger</t>
  </si>
  <si>
    <t>===
Nurgle's Marching Rot [2000 pts]
Warhammer: The Old World, Daemons of Chaos
===
++ Characters [715 pts] ++
Great Unclean One [445 pts]
- Hand weapon
- Plagueflail
- Level 4 Wizard
- General
- Daemonology
Daemonic Herald of Nurgle [270 pts]
- Plaguesword
- Level 2 Wizard
- Daemonic Locus (Battle Standard Bearer)
- Icon Of Eternal Virulence
- Palanquin of Nurgle
- Dark Magic
++ Core Units [1161 pts] ++
20 Plaguebearers of Nurgle [288 pts]
- Plagueswords
- Plagueridden (champion)
- Standard bearer
- Rotten Icon
- Musician
15 Plaguebearers of Nurgle [213 pts]
- Plagueswords
- Plagueridden (champion)
- Standard bearer
- Musician
15 Plaguebearers of Nurgle [213 pts]
- Plagueswords
- Plagueridden (champion)
- Standard bearer
- Musician
4 Nurglings [180 pts]
3 Nurglings [135 pts]
6 Chaos Furies [72 pts]
- Daemonic talons
5 Chaos Furies [60 pts]
- Daemonic talons
++ Special Units [124 pts] ++
2 Beasts of Nurgle [124 pts]
- Hand weapons
- Writhing tentacles
---
Created with "Old World Builder"
[https://old-world-builder.com]</t>
  </si>
  <si>
    <t>Chase Congdon</t>
  </si>
  <si>
    <t>Casey Stratton</t>
  </si>
  <si>
    <t>High Elf Realms - Elf Cunts - [1990pts]
# Main Force [1990pts]
## Characters [778pts]
Archmage [590pts]:
â€¢ 1x Archmage [590pts]: Hand Weapon, Blood of Caledor, Star Dragon, Dragon Fire, Full Plate Armour, Wicked Claws, Wizard Level 4, High Magic, Armour of Silvered Steel, Lore Familiar, Talisman Of Protection
Prince [188pts]:
â€¢ 1x Prince [188pts]: Hand Weapon, Shield, General, Full Plate Armour, Biting Blade, Armour of Caledor
## Core [514pts]
2x Lothern Sea Guard [257pts]:
â€¢ 20x Lothern Sea Guard [12pts]: Hand Weapon, Light Armour, Thrusting Spear, Warbow, Shield
â€¢ 1x Musician [5pts]
â€¢ 1x Standard Bearer [5pts]
â€¢ 1x Sea Master [7pts]
## Special [698pts]
Dragon Princes [231pts]:
â€¢ 5x Dragon Prince [37pts]: Barded Elven Steed, Barding, Hand Weapon, Full Plate Armour, Hand Weapon, Lance, Shield
â€¢ 1x Drakemaster [7pts]
â€¢ 1x Musician [7pts]
â€¢ 1x Standard Bearer [32pts]: War Banner
Dragon Princes [206pts]:
â€¢ 5x Dragon Prince [37pts]: Barded Elven Steed, Barding, Hand Weapon, Full Plate Armour, Hand Weapon, Lance, Shield
â€¢ 1x Drakemaster [7pts]
â€¢ 1x Musician [7pts]
â€¢ 1x Standard Bearer [7pts]
Phoenix Guard [261pts]:
â€¢ 15x Phoenix Guard [16pts]: Ceremonial Halberd, Full Plate Armour, Hand Weapon
â€¢ 1x Keeper of the Flame [7pts]
â€¢ 1x Musician [7pts]
â€¢ 1x Standard Bearer [7pts]</t>
  </si>
  <si>
    <t>Nathan Day</t>
  </si>
  <si>
    <t>Lawrence Webster</t>
  </si>
  <si>
    <t>Old World Skirmish - 1000 points Old World Tournament at Dark Fire Cafe</t>
  </si>
  <si>
    <t>===
Bretonnia 1k tournament  [1000 pts]
Warhammer: The Old World, Kingdom of Bretonnia, Errantry Crusades
===
++ Characters [457 pts] ++
Baron [261 pts]
- Lance
- Heavy armour
- Shield
- General
- Royal Pegasus
- Sword of Might
- Gauntlet of the Duel
- Virtue of Knightly Temper
Paladin [196 pts]
- Lance
- Heavy armour
- Shield
- Battle Standard Bearer [Errantry Banner]
- Royal Pegasus
- Virtue of the Impetuous Knight
++ Core Units [332 pts] ++
6 Mounted Knights of the Realm [175 pts]
- Hand weapons
- Lances
- Shields
- Heavy armour
- First Knight (champion) [Potion of Speed]
- Standard bearer
- Musician
6 Knights Errant [157 pts]
- Hand weapons
- Lances
- Shields
- Heavy armour
- Gallant (champion)
- Standard bearer [War Banner]
- Musician
++ Special Units [211 pts] ++
3 Pegasus Knights [211 pts]
- Hand weapon
- Lances
- Shields
- Heavy armour
- First Knight (champion)
- Standard bearer [The Blazing Banner]
- Musician
---
Created with "Old World Builder"
[https://old-world-builder.com]</t>
  </si>
  <si>
    <t>===
W [1000 pts]
Warhammer: The Old World, Warriors of Chaos
===
++ Characters [320 pts] ++
Sorcerer Lord [320 pts]
- Hand weapon
- Heavy armour
- Mark of Nurgle
- Level 4 Wizard
- General
- On foot
- Favour of the Gods
- Chaos Runesword
- Enchanting Aura
- Daemonology
++ Core Units [259 pts] ++
20 Chaos Marauders [172 pts]
- Flails
- Unarmoured
- Mark of Khorne
- Open Order (0-1 unit in your army)
- Marauder Chieftain
- Musician
6 Chaos Warhounds [47 pts]
- Claws and Fangs (Hand weapons)
- Poisoned Attacks
- Vanguard
5 Chaos Warhounds [40 pts]
- Claws and Fangs (Hand weapons)
- Poisoned Attacks
- Vanguard
++ Special Units [421 pts] ++
14 Chosen Chaos Warriors [301 pts]
- Additional hand weapons
- Full plate armour
- Champion
- Standard bearer
- Musician
Chaos Chariot [120 pts]
- Hand weapons
- Halberds
- Mark of Nurgle
---
Created with "Old World Builder"
[https://old-world-builder.com]</t>
  </si>
  <si>
    <t>Rhys Barnwell</t>
  </si>
  <si>
    <t>Liam Mckeown</t>
  </si>
  <si>
    <t>===
Copy of Tournament darkfire [1000 pts]
Warhammer: The Old World, Orc &amp; Goblin Tribes
===
++ Characters [482 pts] ++
Black Orc Warboss [342 pts]
- Hand weapon
- Full plate armour
- Shield
- Wyvern
- Battleaxe of the last big Waaagh!
Night Goblin Oddgit [85 pts]
- Hand weapon
- Level 2 Wizard
- On foot
Night Goblin Oddgit [55 pts]
- Hand weapon
- On foot
++ Core Units [363 pts] ++
25 Night Goblin Mob [192 pts]
- Thrusting Spear
- Shield
- 3 Fanatics
- Boss
- Standard bearer
- Musician
21 Night Goblin Mob [171 pts]
- Thrusting Spear
- Shield
- 3 Fanatics
- Boss
- Standard bearer
++ Special Units [60 pts] ++
5 Black Orc Mob [60 pts]
- Hand weapons
- Full plate armour
++ Rare Units [95 pts] ++
Mangler Squigs [95 pts]
- Colossal Fang Filled Gob
- Heavy armour
---
Created with "Old World Builder"
[https://old-world-builder.com]</t>
  </si>
  <si>
    <t>===
Night [998 pts]
Warhammer: The Old World, Orc &amp; Goblin Tribes
===
++ Characters [209 pts] ++
Night Goblin Bigboss [34 pts]
- Great weapon
- No armour
- General
- On foot
Night Goblin Bigboss [33 pts]
- Additional hand weapon
- No armour
- On foot
Night Goblin Oddgit [85 pts]
- Hand weapon
- Level 2 Wizard
- On foot
Night Goblin Bigboss [57 pts]
- Cavalry spear
- No armour
- Giant Cave Squig
++ Core Units [514 pts] ++
34 Night Goblin Mob [189 pts]
- Hand weapons
- Shields
- Netters
- 2 Fanatics
- Boss
- Standard bearer
- Musician
33 Night Goblin Mob [219 pts]
- Thrusting spears
- Shields
- Netters
- 2 Fanatics
- Boss
- Standard bearer
- Musician
10 Night Goblin Squig Herd [106 pts]
- 2 Squig Herder
++ Special Units [180 pts] ++
7 Night Goblin Squig Hopper Mob [90 pts]
- Hand weapons
- Boss
7 Night Goblin Squig Hopper Mob [90 pts]
- Hand weapons
- Boss
++ Rare Units [95 pts] ++
Mangler Squigs [95 pts]
- Colossal Fang Filled Gob
- Heavy armour
---
Created with "Old World Builder"
[https://old-world-builder.com]</t>
  </si>
  <si>
    <t>mark kirkham</t>
  </si>
  <si>
    <t>Adam Murray</t>
  </si>
  <si>
    <t>===
Cannons [1000 pts]
Warhammer: The Old World, Dwarfen Mountain Holds
===
++ Characters [249 pts] ++
Engineer [50 pts]
- Hand weapon
- Heavy armour
Runelord [199 pts]
- Hand weapon
- Great weapon
- Full plate armour
- Shield
- General
- Rune of Spellbreaking
- Master Rune of Balance
- 2x Rune of Stone
++ Core Units [313 pts] ++
14 Quarrellers [183 pts]
- Hand weapons
- Crossbows
- Heavy armour
- Great weapons
- Shields
- Veteran (champion) [Crossbow]
- Standard bearer
- Musician
5 Thunderers [65 pts]
- Hand weapons
- Handguns
- Heavy armour
- Veteran (champion) [Handgun]
- Standard bearer
- Musician
5 Thunderers [65 pts]
- Hand weapons
- Handguns
- Heavy armour
- Veteran (champion) [Handgun]
- Standard bearer
- Musician
++ Special Units [205 pts] ++
Cannon [105 pts]
- Hand weapons
- Light armour
- Rune of Reloading
Cannon [100 pts]
- Hand weapons
- Light armour
++ Rare Units [233 pts] ++
Flame Cannon [125 pts]
- Hand weapons
- Light armour
5 Irondrakes [108 pts]
- Hand weapons
- Drakeguns
- Full plate armour
- Ironwarden (champion) [Trollhammer torpedo]
- Standard bearer
- Musician
---
Created with "Old World Builder"
[https://old-world-builder.com]</t>
  </si>
  <si>
    <t>===
Cafe Elves [999 pts]
Warhammer: The Old World, High Elf Realms
===
++ Characters [457 pts] ++
Noble [242 pts]
- Lance
- Full plate armour
- Shield
- General
- Griffon
- Seed of Rebirth
- Dragon Helm
- Pure of Heart
Archmage [215 pts]
- Hand weapon
- Level 4 Wizard
- On foot
- Lore Familiar
- Sea Guard
- High Magic
++ Core Units [402 pts] ++
15 Elven Archers [150 pts]
- Hand weapons
- Longbows
- No armour
5 Silver Helms [126 pts]
- Hand weapons
- Lances
- Hooves (counts as a hand weapon)
- Heavy armour
- Barding
- Shields
- Musician
5 Silver Helms [126 pts]
- Hand weapons
- Lances
- Hooves (counts as a hand weapon)
- Heavy armour
- Barding
- Shields
- Musician
++ Rare Units [140 pts] ++
Eagle Claw Bolt Thrower [80 pts]
Great Eagle [60 pts]
---
Created with "Old World Builder"
[https://old-world-builder.com]</t>
  </si>
  <si>
    <t>Simone Monti</t>
  </si>
  <si>
    <t>John Dale</t>
  </si>
  <si>
    <t xml:space="preserve">Kingdom of Bretonnia - St Albans Tournament - [999pts]
# Main Force [999pts]
## Characters [444pts]
1x Baron[206pts]
â€¢ 1x Baron[206pts]: Shield, General, Royal Pegasus, The Knight's Vow, Lance, Gromil Great Helm
1x Damsel[156pts]
â€¢ 1x Damsel[156pts]: Bretonnian Warhorse, Wizard Level 2, Illusion, Sword of Might, Ruby Ring of Ruin
1x Paladin[82pts]
â€¢ 1x Paladin[82pts]: Shield, Battle Standard Bearer, Bretonnian Warhorse, The Knight's Vow, Lance
## Core [383pts]
1x Knights Errant[120pts]: The Knight's Vow
â€¢ 6x Knight Errant[19pts]
â€¢ 1x Standard Bearer[6pts]
1x Mounted Knights of the Realm[213pts]: The Knight's Vow
â€¢ 8x Mounted Knight of the Realm[24pts]
â€¢ 1x First Knight[7pts]
â€¢ 1x Musician[7pts]
â€¢ 1x Standard Bearer[7pts]
1x Peasant Bowmen[50pts]: Skirmishers
â€¢ 10x Peasant Bowman[5pts]
## Special [172pts]
1x Pegasus Knights[172pts]: The Knight's Vow
â€¢ 3x Pegasus Knight[55pts]
â€¢ 1x First Knight[7pts]
</t>
  </si>
  <si>
    <t>===
Tomb Kings of Khemri [1000 pts]
Warhammer: The Old World, Tomb Kings of Khemri
===
++ Characters [311 pts] ++
High Priest [182 pts]
- Hand weapon
- Skeletal Steed
- Lore Familiar
- Elementalism
Tomb Prince [129 pts]
- Great weapon
- Light armour
- Skeleton Chariot
++ Core Units [354 pts] ++
22 Skeleton Warriors [98 pts]
- Hand weapons
- No armour
- Shields
- Master of Arms (champion)
- Standard bearer
5 Skeleton Horse Archers [60 pts]
- Hand weapons
- Warbows
- No armour
- Chariot Runners Special Rule
5 Skeleton Horse Archers [55 pts]
- Hand weapons
- Warbows
- No armour
3 Skeleton Chariots [141 pts]
- Hand weapons
- Cavalry spears
- Warbows
- Skeletal Hooves (Count as Hand weapons)
- Master Charioteer (champion)
- Standard bearer
++ Special Units [140 pts] ++
Tomb Scorpion [70 pts]
- Decapitating Claws
- Envenomed Sting
- Bone Carapace (Counts as Heavy Armour)
Tomb Scorpion [70 pts]
- Decapitating Claws
- Envenomed Sting
- Bone Carapace (Counts as Heavy Armour)
++ Rare Units [195 pts] ++
Necrosphinx [195 pts]
- Cleaving Blades
- Decapitating Strike
- Heavy armour
---
Created with "Old World Builder"
[https://old-world-builder.com]</t>
  </si>
  <si>
    <t>Ross Peters</t>
  </si>
  <si>
    <t>Daniel Pattenden</t>
  </si>
  <si>
    <t>===
St A Tourney TK [996 pts]
Warhammer: The Old World, Tomb Kings of Khemri
===
++ Characters [357 pts] ++
High Priest [170 pts]
- Hand weapon
- On foot
- Lore Familiar
- Necromancy
Tomb Prince [102 pts]
- Hand weapon
- Light armour
- Shield
- General
- On foot
- Enchanted Shield
Royal Herald [85 pts]
- Hand weapon
- Light armour
- Battle Standard Bearer
- On foot
++ Core Units [332 pts] ++
20 Skeleton Warriors [135 pts]
- Thrusting Spears
- Light armour
- Shields
- Master of Arms (Champion)
- Standard bearer
- Musician
3 Skeleton Chariots [147 pts]
- Hand weapons
- Cavalry Spears
- Warbows
- Skeletal Hooves (Count as Hand weapons)
- Master Charioteer (Champion)
- Standard bearer
- Musician
10 Skeleton Skirmishers [50 pts]
- Hand weapons
- Warbows
++ Special Units [112 pts] ++
10 Tomb Guard [112 pts]
- Hand weapons
- Light armour
- Shields
- Tomb Captain (champion)
- Standard bearer
++ Rare Units [195 pts] ++
Necrosphinx [195 pts]
- Cleaving Blades
- Decapitating Strike
- Heavy armour
---
Created with "Old World Builder"
[https://old-world-builder.com]</t>
  </si>
  <si>
    <t>===
Bret 1k [999 pts]
Warhammer: The Old World, Kingdom of Bretonnia, Errantry Crusades
===
++ Characters [357 pts] ++
Duke [357 pts]
- Hand weapon
- Heavy armour
- Shield
- Royal Pegasus
- Gromril Greathelm
- Crusader's Lance
- Virtue of the Joust
++ Core Units [353 pts] ++
10 Knights Errant [227 pts]
- Hand weapons
- Lances
- Shields
- Heavy armour
- Gallant
- Standard bearer
- War Banner
6 Knights Errant [126 pts]
- Hand weapons
- Lances
- Shields
- Heavy armour
- Gallant
- Standard bearer
++ Special Units [289 pts] ++
5 Pegasus Knights [289 pts]
- Hand weapon
- Lances
- Shields
- Heavy armour
- First Knight
- Standard bearer
---
Created with "Old World Builder"
[https://old-world-builder.com]</t>
  </si>
  <si>
    <t>Federico Bostrenghi</t>
  </si>
  <si>
    <t>Italia</t>
  </si>
  <si>
    <t>Riccardo Milella</t>
  </si>
  <si>
    <t>Simone Canziani</t>
  </si>
  <si>
    <t>Ulf Johan Sigfridsson</t>
  </si>
  <si>
    <t>Waylon Scicluna</t>
  </si>
  <si>
    <t>Gregory Pizzuto</t>
  </si>
  <si>
    <t>Realm The Old World welcome back event</t>
  </si>
  <si>
    <t>Malta</t>
  </si>
  <si>
    <t>===
Tournament [1994 pts]
Warhammer: The Old World, Tomb Kings of Khemri
===
++ Characters [870 pts] ++
Tomb King [438 pts]
- Flail
- Heavy armour
- General
- Necrolith Bone Dragon
- Armour of the Ages
- Talisman of Protection
Royal Herald [182 pts]
- Hand weapon
- Light armour
- Shield
- Battle Standard Bearer
- War Banner
- On foot
- Armour of Destiny
High Priest [250 pts]
- Hand weapon
- May be a Level 4 Wizard
- On foot
- Earthing Rod
- Staff Of Awakening
- Hieratic Jar
- Elementalism
++ Core Units [789 pts] ++
30 Tomb Guard [398 pts]
- Hand weapons
- Light armour
- Shields
- Have the Nehekharan Phalanx Special Rule (one per 1000pts)
- Tomb Captain (champion)
- Standard bearer
- Icon of the Sacred Eye
- Musician
3 Skeleton Chariots [141 pts]
- Hand weapons
- Cavalry spears
- Warbows
- Skeletal Hooves (Count as Hand weapons)
- Master Charioteer (champion)
- Standard bearer
8 Skeleton Horsemen [130 pts]
- Cavalry spears
- Light armour
- Shields
- Have the Counter Charge Special Rule (One per 1,000 Points)
- Master of Horse (champion)
- Standard bearer
- Musician
12 Skeleton Archers [65 pts]
- Hand weapons
- War Bows
- No armour
- Master of Arrows (champion)
5 Skeleton Horse Archers [55 pts]
- Hand weapons
- Warbows
- No armour
++ Rare Units [335 pts] ++
Necrosphinx [200 pts]
- Cleaving Blades
- Decapitating Strike
- Heavy armour
- Envenomed Sting
Casket of Souls [135 pts]
- Hand weapons
- Great weapons
- Light armour
---
Created with "Old World Builder"
[https://old-world-builder.com]</t>
  </si>
  <si>
    <t>===
Clipity Clopity get off my Property [2000 pts]
Warhammer: The Old World, Kingdom of Bretonnia
===
++ Characters [715 pts] ++
Duke [397 pts]
- Hand weapon
- Heavy armour
- Shield
- Royal Pegasus
- Ogre Blade
- Sirienne's Locket
- Virtue of Knightly Temper
Prophetess [237 pts]
- Hand weapon
- Wizard Level 4
- Warhorse
- Lore Familiar
- Ruby Ring of Ruin
- Elementalism
Paladin [81 pts]
- Morning Star
- Heavy armour
- Shield
- Battle Standard Bearer
- Bretonnian Warhorse
++ Core Units [640 pts] ++
5 Mounted Knights of the Realm (1+**) [141 pts]
- Hand weapons
- Lances
- Shields
- Heavy armour
- First Knight
- Standard bearer
- Musician
6 Mounted Knights of the Realm (1+**) [165 pts]
- Hand weapons
- Lances
- Shields
- Heavy armour
- First Knight (champion)
- Standard bearer
- Musician
6 Mounted Knights of the Realm (1+**) [165 pts]
- Hand weapons
- Lances
- Shields
- Heavy armour
- First Knight
- Standard bearer
- Musician
30 Men-At-Arms [169 pts]
- Hand weapons
- Polearms
- Shields
- Light armour
- Yeoman (champion)
- Standard bearer
- Musician
- Grail Monk with Blessed Triptych
++ Special Units [356 pts] ++
3 Pegasus Knights [186 pts]
- Hand weapon
- Lances
- Shields
- Heavy armour
- First Knight
- Standard bearer
- Musician
5 Mounted Yeomen [65 pts]
- Hand weapons
- Cavalry spears
- Shortbows
- Unarmoured
5 Mounted Yeomen [65 pts]
- Hand weapons
- Cavalry spears
- Shortbows
- Unarmoured
5 Squires [40 pts]
- Hand weapons
- Longbows
- Scouts
++ Rare Units [289 pts] ++
6 Grail Knights [289 pts]
- Hand weapons
- Lances
- Shields
- Heavy armour
- Grail Guardian (champion)
- Falcon-horn of Fredemund
- Standard bearer
- Musician
---
Created with "Old World Builder"
[https://old-world-builder.com]</t>
  </si>
  <si>
    <t>ANTONIO SAID</t>
  </si>
  <si>
    <t>Keith Zahra</t>
  </si>
  <si>
    <t>Beastmen Brayherds - Uggg - [1999pts]
# Main Force [1999pts]
## Characters [746pts]
1x Beastlord[271pts]:
â€¢  1x Beastlord[271pts]: Shield, General, Heavy Armour, Mangelder, Bedazzling Helm, Slug-skin
1x Great Bray-Shaman[360pts]:
â€¢  1x Great Bray-Shaman[360pts]: Wizard Level 4, Daemonology, Hagtree Fetish, Talisman Of Protection, Razorgor Chariot
1x Wargor[115pts]:
â€¢  1x Wargor[115pts]: Battle Standard Bearer, Glittering Scales
## Core [537pts]
1x Bestigor Herds[294pts]:
â€¢  18x Bestigor[13pts]
â€¢  1x Musician[6pts]
â€¢  1x Standard Bearer[46pts]: Manbane Standard
â€¢  1x Gouge-horn[8pts]
1x Gor Herds[35pts]:
â€¢  5x Gor[7pts]: Shields
1x Razorgor Herds[156pts]:
â€¢  3x Razorgor[52pts]
1x Razorgor Herds[52pts]:
â€¢  1x Razorgor[52pts]
## Special [471pts]
2x Cockatrice[190pts]:
â€¢  1x Cockatrice[190pts]: Acidic vomit
1x Dragon Ogres[91pts]:
â€¢  1x Dragon Ogre[59pts]: Light Armour, Additional Hand Weapon
â€¢  1x Shartak[32pts]: The Blackened Plate
## Rare [245pts]
1x Ghorgon[245pts]</t>
  </si>
  <si>
    <t>===
Black Fire Pass Levies [2000 pts]
Warhammer: The Old World, Empire of Man
===
++ Characters [521 pts] ++
Grand Master [199 pts]
- Hand weapon
- Lance
- Full plate armour
- Shield
- General
- Barded Warhorse
- The White Cloak
Wizard Lord [232 pts]
- Hand weapon
- Level 4 Wizard
- Empire Warhorse
- Ruby Ring of Ruin
- Lore Familiar
- Dark Magic
Empire Engineer [45 pts]
- Hand weapon
- No armour
Empire Engineer [45 pts]
- Hand weapon
- No armour
++ Core Units [503 pts] ++
9 Empire Knights [207 pts]
- Hand weapons
- Great weapons
- Heavy armour
- Preceptor (champion)
- Standard bearer
- Musician
4 Empire Knights [100 pts]
- Hand weapons
- Lances
- Shields
- Heavy armour
- Preceptor (champion)
- Standard bearer
4 Empire Knights [100 pts]
- Hand weapons
- Lances
- Shields
- Heavy armour
- Preceptor (champion)
- Standard bearer
6 Empire Archers [48 pts]
- Hand weapons
- Warbows
- Scouts
6 Empire Archers [48 pts]
- Hand weapons
- Warbows
- Scouts
++ Special Units [856 pts] ++
3 Demigryph Knights [203 pts]
- Lances
- Shields
- Full plate armour
- Demigryph Preceptor (champion)
- Standard bearer
2 Demigryph Knights [126 pts]
- Lances
- Shields
- Full plate armour
4 Outriders [76 pts]
- Hand weapons
- Pistols
- Repeater handguns
- Heavy armour
4 Outriders [76 pts]
- Hand weapons
- Pistols
- Repeater handguns
- Heavy armour
Great Cannon [125 pts]
Great Cannon [125 pts]
Great Cannon [125 pts]
++ Rare Units [120 pts] ++
Helblaster Volley Gun [120 pts]
---
Created with "Old World Builder"
[https://old-world-builder.com]</t>
  </si>
  <si>
    <t>Keith Farrugia Galea</t>
  </si>
  <si>
    <t>Clive Zahra</t>
  </si>
  <si>
    <t>High Elf Realms - HE 2K Realm Tourney - [1996pts]
# Main Force [1996pts]
## Characters [995pts]
1x Archmage[264pts]:
â€¢  1x Archmage[264pts]: Hand Weapon, Pure of Heart, Elven Steed, Hand Weapon, Wizard Level 4, Elementalism, Silvery Wand, Seed of Rebirth, Ruby Ring of Ruin
1x Noble[268pts]:
â€¢  1x Noble[268pts]: Hand Weapon, Shield, Battle Standard Bearer, Pure of Heart, Griffon, Heavy Armour, Serrated Maw, Wicked Claws, Full Plate Armour, Biting Blade, Seed of Rebirth
1x Prince[463pts]:
â€¢  1x Prince[463pts]: Hand Weapon, Shield, General, Pure of Heart, Moon Dragon, Dragon Fire, Full Plate Armour, Wicked Claws, Full Plate Armour, Giant Blade, Dragon Helm, Seed of Rebirth, Talisman Of Protection
## Core [506pts]
2x Ellyrian Reavers[100pts]: Scouts
â€¢  5x Ellyrian Reaver[18pts]: Elven Steed, Hand Weapon, Hand Weapon, Light Armour, Cavalry Spear, Shortbow
1x Silver Helms[306pts]:
â€¢  12x Silver Helm[24pts]: Barded Elven Steed, Barding, Hand Weapon, Hand Weapon, Heavy Armour, Lance, Shield
â€¢  1x High Helm[6pts]
â€¢  1x Musician[6pts]
â€¢  1x Standard Bearer[6pts]
## Special [150pts]
2x Tiranoc Chariot[75pts]:
â€¢  1x Tiranoc Chariot[75pts]: 2x Elven Steed, Hand Weapon, 2x Tiranoc Charioteer, Cavalry Spear, Hand Weapon, Longbow
## Rare [345pts]
2x Eagle-Claw Bolt Thrower[80pts]:
â€¢  1x Eagle-Claw Bolt Thrower[80pts]: Sea Guard Crew, Bolt Thrower, Repeater Bolt Thrower
1x Great Eagles[60pts]:
â€¢  1x Great Eagle[60pts]: Serrated Maw, Wicked Claws
1x Lion Chariot of Chrace[125pts]:
â€¢  1x Lion Chariot[125pts]: 2x Lion Charioteer, Chracian Great Blade, Hand Weapon, 2x War Lion, Hand Weapon</t>
  </si>
  <si>
    <t>++ Characters [889 pts] ++
Duke [366 pts]
(Lance, Heavy armour, Shield, General, Royal Pegasus, Gromril Great Helm, Sirienne's Locket, Virtue of Heroism)
Prophetess [226 pts]
(Hand weapon, Level 4 Wizard, Bretonnian Warhorse, Wand of Jet, Battle Magic)
Paladin [177 pts]
(Lance, Heavy armour, Shield, Battle Standard Bearer [Errantry Banner], Bretonnian Warhorse, Antlers of the Great Hunt, Virtue of the Impetuous Knight)
Damsel [120 pts]
(Hand weapon, Level 2 Wizard, On foot, Ruby Ring of Ruin, Battle Magic)
++ Core Units [640 pts] ++
26 Men-At-Arms [153 pts]
(Hand weapons, Polearms, Shields, Light armour, Yeoman (champion), Standard bearer, Musician, Grail Monk [Blessed Triptych])
18 Peasant Bowmen [132 pts]
(Hand weapons, Longbows, Unarmoured, Defensive Stakes, Burning Braziers, Villein (champion), Musician)
6 Mounted Knights of the Realm [190 pts]
(Hand weapons, Lances, Shields, Heavy armour, First Knight (champion), Standard bearer [War Banner], Musician)
6 Mounted Knights of the Realm [165 pts]
(Hand weapons, Lances, Shields, Heavy armour, First Knight (champion), Standard bearer, Musician)
++ Special Units [371 pts] ++
3 Pegasus Knights [211 pts]
(Hand weapon, Lances, Shields, Heavy armour, First Knight (champion), Standard bearer [The Blazing Banner], Musician)
5 Mounted Yeomen [80 pts]
(Hand weapons, Cavalry spears, Shortbows, Unarmoured, Shields, Feigned Flight)
5 Mounted Yeomen [80 pts]
(Hand weapons, Cavalry spears, Shortbows, Unarmoured, Shields, Feigned Flight)
++ Rare Units [100 pts] ++
Field Trebuchet [100 pts]
(Field Trebuchet, Hand weapons)
---
Created with "Old World Builder"
[https://old-world-builder.com]</t>
  </si>
  <si>
    <t>Zlatan Debono</t>
  </si>
  <si>
    <t>Chris Gatt</t>
  </si>
  <si>
    <t>===
Ejja h  [1999 pts]
Warhammer: The Old World, Dwarfen Mountain Holds
===
++ Characters [438 pts] ++
Runesmith [127 pts]
- Hand weapon
- Heavy armour
- Shield
- Rune of Spellbreaking
- Master Rune of Balance
Runesmith [144 pts]
- Hand weapon
- Great weapon
- Heavy armour
- General
- Rune of Spellbreaking
- Master Rune of Gromril
- Rune of Stone
Thane [167 pts]
- Hand weapon
- Full plate armour
- Shield
- Battle Standard Bearer
- Master Rune of Grungni
- On foot
++ Core Units [506 pts] ++
17 Rangers [281 pts]
- Hand weapons
- Crossbows
- Throwing axes
- Heavy armour
- Great weapons
- Ol' Deadeye (champion)
- Standard bearer
- Rune of Battle
- Musician
5 Dwarf Warriors [45 pts]
- Hand weapons
- Heavy armour
- Great weapons
5 Quarrellers [45 pts]
- Hand weapons
- Crossbows
- Heavy armour
5 Dwarf Warriors [45 pts]
- Hand weapons
- Heavy armour
- Great weapons
5 Quarrellers [45 pts]
- Hand weapons
- Crossbows
- Heavy armour
5 Dwarf Warriors [45 pts]
- Hand weapons
- Heavy armour
- Great weapons
++ Special Units [767 pts] ++
18 Hammerers [342 pts]
- Hand weapons
- Great hammers
- Heavy armour
- Royal Champion (Up to 25pts of each rune type)
- Rune of Passage
- Standard bearer
- Rune of Confusion
3 Gyrocopters [180 pts]
- Hand weapons
- Steam guns
- Full plate armour (armoured fuselage)
1 Gyrocopters [65 pts]
- Hand weapons
- Brimstone guns
- Full plate armour (armoured fuselage)
1 Gyrocopters [65 pts]
- Hand weapons
- Brimstone guns
- Full plate armour (armoured fuselage)
Cannon [115 pts]
- Hand weapons
- Light armour
- Rune of Forging
++ Rare Units [288 pts] ++
5 Irondrakes [96 pts]
- Hand weapons
- Drakeguns
- Full plate armour
- Ironwarden (champion)
- Trollhammer torpedo
5 Irondrakes [96 pts]
- Hand weapons
- Drakeguns
- Full plate armour
- Ironwarden (champion)
- Trollhammer torpedo
5 Irondrakes [96 pts]
- Hand weapons
- Drakeguns
- Full plate armour
- Ironwarden (champion)
- Trollhammer torpedo
---
Created with "Old World Builder"
[https://old-world-builder.com]</t>
  </si>
  <si>
    <t>The prince is back
Warriors of Chaos
1,997
Daemon Prince 330
Enchanting Aura, Biting Blade, Armour of Meteoric Iron, Favour of the Gods*, Mark of Nurgle, Fly (9)
Exalted Champion 258
Diabolic Splendour, Brazen Collar*, Favour of the Gods*, Battle Standard Bearer (Banner of Rage), Mark of Nurgle, flail
Sorceror Lord 295
Spell Familiar*, Infernal Puppet, Favour of the Gods*, Level 4 Wizard, Daemonology
5 Marauder Horsemen 75
flails, throwing axes, shields
5 Marauder Horsemen 75
flails, throwing axes, shields
5 Chaos Warhounds 35
Vanguard
5 Chaos Warhounds 35
Vanguard
5 Chaos Warhounds 35
Vanguard
23 Chaos Marauders 247
Marauder Chieftain, musician, standard bearer, Skirmishers, Mark of Nurgle, flails, light armour, shields
7 Chosen Chaos Knights 382
Champion (Brazen Collar*), standard bearer (Blasted Standard), musician, Mark of Nurgle, full plate armour, lances
Chaos Chariot 120
Mark of Nurgle
Chaos Chariot 110</t>
  </si>
  <si>
    <t>Tyrone Bruno</t>
  </si>
  <si>
    <t>Matthew Abela</t>
  </si>
  <si>
    <t>===
Tyrone [2000 pts]
Warhammer: The Old World, High Elf Realms
===
++ Characters [936 pts] ++
Prince [528 pts]
- Hand weapon
- Full plate armour
- Shield
- Star Dragon
- Talisman of Protection
- Seed of Rebirth
- Dragon Slaying Sword
- Pure of Heart
Archmage [265 pts]
- Hand weapon
- Upgrade to Level 4
- On foot
- Armour of Caledor
- Seed of Rebirth
- Silvery Wand
- Warden of Saphery
- High Magic
- Sword of Saphery
Noble [143 pts]
- Hand weapon
- Full plate armour
- Shield
- Battle Standard Bearer
- On foot
- Dragon Helm
- Seed of Rebirth
- Warden of Saphery
- Sword of Saphery
++ Core Units [501 pts] ++
19 Elven Spearmen [186 pts]
- Hand weapons
- Thrusting spears
- Light armour
- Shields
- Sentinel (champion)
- Standard bearer
- Musician
5 Silver Helms [120 pts]
- Hand weapons
- Lances
- Hooves (counts as a hand weapon)
- Heavy armour
- Barding
- Shields
5 Ellyrian Reavers [80 pts]
- Hand weapons
- Cavalry spears
- Hooves (counts as a hand weapon)
- Light armour
5 Silver Helms [115 pts]
- Hand weapons
- Lances
- Hooves (counts as a hand weapon)
- Heavy armour
- Barding
++ Special Units [563 pts] ++
5 Dragon Princes [192 pts]
- Lance
- Full plate armour
- Barding
- Drakemaster
15 Phoenix Guard [261 pts]
- Ceremonial Halberds
- Full plate armour
- Keeper of the Flame
- Standard bearer
- Musician 
7 White Lions of Chrace [110 pts]
- Chracian Great Blades
- Heavy armour
- Guardian
- Standard bearer
---
Created with "Old World Builder"
[https://old-world-builder.com]</t>
  </si>
  <si>
    <t>===
Orcs [2000 pts]
Warhammer: The Old World, Orc &amp; Goblin Tribes
===
++ Characters [957 pts] ++
Black Orc Warboss [371 pts]
- Hand weapon
- Great weapon
- Full plate armour
- Shield
- General
- Wyvern
- Trollhide Trousers
- Bedazzling Helm
Black Orc Warboss [341 pts]
- Hand weapon
- Great weapon
- Full plate armour
- Shield
- Wyvern
- Trollhide Trousers
- Talisman of Protection
Night Goblin Bigboss [55 pts]
- Hand weapon
- No armour
- Battle Standard Bearer
- On foot
Night Goblin Bigboss [30 pts]
- Hand weapon
- No armour
- On foot
Night Goblin Oddnob [160 pts]
- Hand weapon
- Level 4 Wizard
- On foot
++ Core Units [851 pts] ++
20 Night Goblin Mob [135 pts]
- Hand weapons
- Shields
- 3 Fanatics
27 Night Goblin Mob [193 pts]
- Hand weapons
- Shields
- Netters
- 3 Fanatics
- Boss (champion)
- Standard bearer
- Musician
27 Night Goblin Mob [193 pts]
- Hand weapons
- Shields
- Netters
- 3 Fanatics
- Boss (champion)
- Standard bearer
- Musician
12 Black Orc Mob [165 pts]
- Hand weapons
- Full plate armour
- 9 Shields
- 3 Great weapons
- Boss (champion)
12 Black Orc Mob [165 pts]
- Hand weapons
- Full plate armour
- 9 Shields
- 3 Great weapons
- Boss (champion)
++ Special Units [192 pts] ++
5 Night Goblin Squig Hopper Mob [66 pts]
- Hand weapons
- Boss (champion)
5 Night Goblin Squig Hopper Mob [66 pts]
- Hand weapons
- Boss (champion)
5 Night Goblin Squig Hopper Mob [60 pts]
- Hand weapons
---
Created with "Old World Builder"
[https://old-world-builder.com]</t>
  </si>
  <si>
    <t>Vincent La rose</t>
  </si>
  <si>
    <t>Antoine Poirier</t>
  </si>
  <si>
    <t>Retour a Old World</t>
  </si>
  <si>
    <t xml:space="preserve">Characters [982 pts] ++
Saurus Oldblood [360 pts]
(Hand weapon, Heavy armour (Scaly skin), Carnosaur, Scimitar Of The Sun Resplendent)
Saurus Oldblood [142 pts]
(Hand weapon, Heavy armour (Scaly skin), Shield, On foot)
Saurus Oldblood [160 pts]
(Hand weapon, Heavy armour (Scaly skin), On foot, Berserker Blade)
Skink Priest [320 pts]
(Hand weapon, Light armour (Calloused hide), Ancient Stegadon with Giant blowpipes, Ruby Ring of Ruin, Battle Magic)
++ Core Units [708 pts] ++
15 Saurus Warrior [224 pts]
(Hand weapons, Shields, Heavy armour (Scaly skin), Spawn Leader (champion), Standard bearer)
15 Saurus Warrior [224 pts]
(Hand weapons, Shields, Heavy armour (Scaly skin), Spawn Leader (champion), Standard bearer)
20 Skink Skirmishers [130 pts]
(Hand weapons, Blowpipes, Light armour (Calloused hides), Scouts)
20 Skink Skirmishers [130 pts]
(Hand weapons, Blowpipes, Light armour (Calloused hides), Scouts)
++ Special Units [110 pts] ++
10 Chameleon Skinks [110 pts]
(Blowpipes, Hand weapons, Light armour (Calloused hides))
++ Rare Units [200 pts] ++
1 Troglodon [200 pts]
(Venomous talons and venom spray, Heavy armour (Scaly skin), Skink Oracle with hand weapon (required))
---
Created with "Old World Builder"
</t>
  </si>
  <si>
    <t>===
Empire - 2000 pts  [1999 pts]
Warhammer: The Old World, Empire of Man
===
++ Personnages [735 pts] ++
Grand MaÃ®tre [266 pts]
- Arme de base
- Armure de plates complÃ¨te
- Bouclier
- General
- Destrier caparaÃ§onnÃ©
- Croc Runique
Seigneur Sorcier [160 pts]
- Arme de base
- Sorcier Niveau 4
- A pieds
- Battle Magic
PrÃªtre de Sigmar [83 pts]
- Arme de base
- Arme lourde
- Armure lourde
- Destrier caparaÃ§onnÃ©
PrÃªtre de Sigmar [97 pts]
- Arme de base
- Arme lourde
- Armure lourde
- A pieds
- Lame de GÃ©ant
Capitaine de l'Empire [129 pts]
- Arme de base
- Hallebarde
- Armure de plates complÃ¨te
- Battle Standard Bearer
- BanniÃ¨re du Griffon
- A pieds
++ UnitÃ©s de base [507 pts] ++
40 Troupes RÃ©guliÃ¨res [465 pts]
- Armes de base
- Hallebardes
- Armure lÃ©gÃ¨re
- Boucliers
- Sergent (champion)
- Porte-Ã©tendard
- Musicien
- 10 State Missile Troops (Armes de base + Arquebuses + Pas d'armure)
- 15 State Troops (Armes de base + Armure lÃ©gÃ¨re + Boucliers)
6 Archers de l'Empire [42 pts]
- Armes de base et Arcs de Guerre
++ UnitÃ©s spÃ©ciales [637 pts] ++
8 Chevaliers du Cercle IntÃ©rieur [302 pts]
- Lance de joute
- Arme de base
- Bouclier
- Armure de plates complÃ¨te
- ObstinÃ©
- PrÃ©cepteur du Cercle IntÃ©rieur (champion)
- Porte-Ã©tendard
- BanniÃ¨re de Guerre
- Musicien
Grand Canon [125 pts]
3 Chevaliers Demigriffons [210 pts]
- Hallebardes
- Armure de plates complÃ¨te
- PrÃ©cepteur Demigriffon (champion)
- Porte-Ã©tendard
- Musicien
++ UnitÃ©s rares [120 pts] ++
Canon Ã  RÃ©pÃ©tition Feu d'Enfer [120 pts]
---
CrÃ©Ã© avec "Old World Builder"
[https://old-world-builder.com]</t>
  </si>
  <si>
    <t>Marc-AndrÃ© HÃ©roux</t>
  </si>
  <si>
    <t>Vincent Gelinas</t>
  </si>
  <si>
    <t>===
Tournois [1996 pts]
Warhammer: The Old World, Daemons of Chaos
===
++ Characters [975 pts] ++
Keeper of Secrets [515 pts]
- Impaling claws
- Level 4 Wizard
- General
- Soporific Musk
- Enrapturing Gaze
- Winged Horror
- Daemonology
Daemonic Herald of Slaanesh [460 pts]
- Piercing claws
- Level 2 Wizard
- Daemonic Locus (Battle Standard Bearer) [Banner Of Acquiescence]
- Exalted Seeker Chariot
- Infernal Enrapturess
- Dark Magic
++ Core Units [1021 pts] ++
5 Seekers of Slaanesh [148 pts]
- Piercing claws
- Hand weapons (claws and fangs)
- Heartseeker (champion)
- Standard bearer [Siren Standard]
- Musician
5 Seekers of Slaanesh [148 pts]
- Piercing claws
- Hand weapons (claws and fangs)
- Heartseeker (champion)
- Standard bearer [Siren Standard]
- Musician
21 Daemonettes of Slaanesh [249 pts]
- Piercing claws
- Alluress (champion)
- Standard bearer
- Musician
20 Daemonettes of Slaanesh [238 pts]
- Piercing claws
- Alluress (champion)
- Standard bearer
- Musician
20 Daemonettes of Slaanesh [238 pts]
- Piercing claws
- Alluress (champion)
- Standard bearer
- Musician
---
Created with "Old World Builder"
[https://old-world-builder.com]</t>
  </si>
  <si>
    <t>Vampire count [1999 pts]
Warhammer: The Old World, Vampire Counts
===
++ Characters [755 pts] ++
Strigoi Ghoul King [455 pts]
- Hand weapon
- Level 2 Wizard
- Terrorgheist
- The Flayed Hauberk
- Master Of The Black Arts
- Battle Magic
Special Rules: Dark Vitality, Flammable, Hatred (all enemies), Indomitable (1),  Lore of Undeath, Necromantic Undead, Poisoned Attacks,  Regeneration (5+), the Hunger
Vampire Thrall [135 pts]
- Hand weapon
- No armour
- Level 1 Wizard
- On foot
- Dark Acolyte
- Illusion
Special Rules: Banner of the Count, Dark Vitality, Flammable, Indomitable (1),  Lore of Undeath, Necromantic Undead, Regeneration (5+)
Vampire Thrall [165 pts]
- Great Weapon
- No armour
- Level 1 Wizard
- Battle Standard Bearer (one per army)
- Nightmare
- Lord Of The Night
- Necromancy
Special Rules: Banner of the Count, Dark Vitality, Flammable, Indomitable (1),  Lore of Undeath, Necromantic Undead, Regeneration (5+)
++ Core Units [517 pts] ++
20 Skeleton Warriors [110 pts]
- Hand weapons &amp; Shields
- Light armour
- Skeleton Champion
- Standard bearer
Special Rules: Close Order, Horde, Necromantic Undead, Regeneration (6+)
20 Skeleton Warriors [130 pts]
- Thrusting spears &amp; Shields
- Light armour
- Skeleton Champion
- Standard bearer
Special Rules: Close Order, Horde, Necromantic Undead, Regeneration (6+)
10 Dire Wolves [86 pts]
- Claws and Fangs (Hand weapons)
- Doom Wolf
Special Rules: Necromantic Undead, Open Order, Regeneration (6+), Reserve Move, Slavering Charge, Swiftstride, Vanguard
10 Dire Wolves [86 pts]
- Claws and Fangs (Hand weapons)
- Doom Wolf
Special Rules: Necromantic Undead, Open Order, Regeneration (6+), Reserve Move, Slavering Charge, Swiftstride, Vanguard
11 Crypt Ghouls [105 pts]
- Hand weapons
- Crypt Ghast
Special Rules: Move Through Cover, Necromantic Undead, Open Order, Poisoned Attacks, Regeneration (6+), Reserve Move, Skirmishers
++ Special Units [273 pts] ++
3 Fell Bats [45 pts]
- Claws and Fangs (Hand weapons)
Special Rules: Fly (10), Necromantic Undead, Regeneration (6+), Skirmishers, Swiftstride
3 Fell Bats [45 pts]
- Claws and Fangs (Hand weapons)
Special Rules: Fly (10), Necromantic Undead, Regeneration (6+), Skirmishers, Swiftstride
3 Vargheists [183 pts]
- Wicked Claws
Special Rules: Armour Bane (2), Dark Vitality, Flammable, Fly (9), Frenzy, Indomitable (1), Necromantic Undead, Regeneration (6+), Skirmishers
++ Rare Units [454 pts] ++
10 Blood Knights [454 pts]
- Hand weapons
- Lances &amp; Shields
- Iron-Shod Hooves
- Heavy Armor &amp; Barding
- Kastellan
- Standard bearer [Drakenhof Banner]
Special Rules: Accursed Weapons, Close Order, Counter Charge, Dark Vitality, First Charge, Flammable, Indomitable (1), Martial Pride, Necromantic Undead, Regeneration (6+), Swiftstride
---
Created with "Old World Builder"
[https://old-world-builder.com]</t>
  </si>
  <si>
    <t>Erick Marquis</t>
  </si>
  <si>
    <t>Jerome Vignola</t>
  </si>
  <si>
    <t>===
O&amp;G [1999 pts]
Warhammer: The Old World, Orc &amp; Goblin Tribes
===
++ Characters [1014 pts] ++
Goblin Oddnod [535 pts]
- Hand weapon
- Level 4 Wizard
- Arachnarok Spider
- The Collar of Zorga
- Lore Familiar
Black Orc Warboss [212 pts]
- Hand weapon
- Plate armour
- Shield
- General
- On foot
- Battleaxe of the last Waaagh!
Orc Bigboss [145 pts]
- Hand weapon
- Heavy armour
- Shield
- Battle Standard Bearer [War Banner]
- On foot
- Da Choppiest Choppa
Night Goblin Bigboss [62 pts]
- Cavalry spear
- Light armour
- Shield
- Giant Cave Squig
Night Goblin Bigboss [30 pts]
- Hand weapon
- No armour
- On foot
Night Goblin Bigboss [30 pts]
- Hand weapon
- No armour
- On foot
++ Core Units [700 pts] ++
16 Black Orc Mob [293 pts]
- Hand weapon
- Full plate
- Stubborn
- Veteran
- 1 Shields
- Boss
- Standard bearer [The Big Red Raggedy Flag]
- Musician
19 Orc Mob [193 pts]
- Thrusting Spear
- Light armour
- Big Stabba
- Shield
- Big 'Uns
- Boss
- Standard Bearer
- Musician
10 Night Goblin Mob [72 pts]
- Shortbow
- Shield
- 1 Fanatics
- Boss
10 Night Goblin Mob [72 pts]
- Shortbows (replaces shields)
- 1 Fanatics
- Boss
5 Goblin Wolf Rider Mob [70 pts]
- Hand weapons
- Shortbows (replaces shields)
- No armour
- Feigned Flight (0-1 unit per 1,000 points may)
- Reserve Move (0-1 unit per 1,000 points may)
++ Rare Units [285 pts] ++
1 Mangler Squigs [95 pts]
- Colossal Fang Filled Gob
- Heavy armour
Mangler Squigs [95 pts]
- Colossal Fang Filled Gob
- Heavy armour
Mangler Squigs [95 pts]
- Colossal Fang Filled Gob
- Heavy armour
---
Created with "Old World Builder"
[https://old-world-builder.com]</t>
  </si>
  <si>
    <t>===
Vampires of 3 rivers [1998 pts]
Warhammer: The Old World, Vampire Counts
===
++ Characters [996 pts] ++
Master Necromancer [355 pts]
- Hand weapon
- Level 4 Wizard
- Mortis Engine
- Necromancy
Master Necromancer [390 pts]
- Hand weapon
- Level 4 Wizard
- General
- Mortis Engine
- Sceptre Of De Noirot
- Dark Magic
Wight Lord [71 pts]
- Great Weapon
- Heavy armour
- Shield
- Battle Standard Bearer
- On foot
Tomb Banshee [90 pts]
- Hand weapon
Tomb Banshee [90 pts]
- Hand weapon
++ Core Units [504 pts] ++
20 Zombies [60 pts]
- Hand weapon
20 Zombies [60 pts]
- Hand weapon
5 Dire Wolves [40 pts]
- Claws and Fangs (Hand weapons)
20 Zombies [60 pts]
- Hand weapon
19 Grave Guard [284 pts]
- Great weapons (replace shields)
- Heavy armour
- Standard bearer [Drakenhof Banner]
++ Rare Units [498 pts] ++
5 Hexwraiths [155 pts]
- Hand weapons
- Great weapons
- Skeletal Hooves (Hand weapons)
6 Blood Knights terror [343 pts]
- Hand weapons
- Lances &amp; Shields
- Iron-Shod Hooves
- Full plate Armor &amp; Barding
- Kastellan [Supernatural Horror]
- Standard bearer [The Screaming Banner]
---
Created with "Old World Builder"
[https://old-world-builder.com]</t>
  </si>
  <si>
    <t>Nicolas Faelli</t>
  </si>
  <si>
    <t>Jean-Christophe Laroche</t>
  </si>
  <si>
    <t xml:space="preserve">Duc (175 pts)
destrier bretonnien (16 pts)
lance de joute (4 pts)
bouclier (2 pts)
Vertu d'hÃ©roÃ¯sme (60 pts)
Armure du destin (70 pts)
total : 327 pts
ProphÃ©tesse niveau 4 (165 pts)
destrier bretonnien (16 pts)
bÃ¢ton catalyseur (5 pts)
total: 186 pts
Paladin + grande banniÃ¨re (60 pts)
bouclier (2 pts)
destier bretonnien (16 pts)
total:  78 pts
9 chevaliers du royaume (216 pts)
Champion, Ã©tendard, musicien (21 pts)
total: 237 pts
9 chevaliers du royaume (216 pts)
Champion, Ã©tendard, musicien (21 pts)
total: 237 pts
9 chevaliers du royaume (216 pts)
Champion, Ã©tendard, musicien (21 pts)
total: 237 pts
14 archers (70 pts)
maÃ®tre-archer (7 pts)
total: 77 pts
14 archers (70 pts)
maÃ®tre-archer (7 pts)
total: 77 pts
10 chevaliers du Graal (380 pts)
Gardien du Graal, porte-Ã©tendard, musicien (21 pts)
Etendard tranchant (40 pts)
total: 441 pts
1 trÃ©buchet (100 pts)
total : 100 pts
Total: 1997 pts
</t>
  </si>
  <si>
    <t>++ Characters [782 pts] ++
Chaos Lord [612 pts]
(Hand weapon, Full plate armour, Shield, Mark of Nurgle, General, Chaos Dragon, Chaos Runesword, Crown of Everlasting Conquest, Enchanting Aura)
Special Rules: Chaos Armour (5+), Ensorcelled Weapons, Gaze of the Gods, Rallying Cry
M(4)Â WS(7)Â BS(3)Â S(5)Â T(6)Â W(10)Â I(6)Â A(5)Â Ld(9)
M(6)Â WS(6)Â BS(-)Â S(7)Â T(-)Â W(--)Â I(4)Â A(6)Â Ld(-)
Exalted Sorcerer [170 pts]
(Hand weapon, Light armour, Mark of Nurgle, Level 2 Wizard, On foot, Armour of Silvered Steel, Daemonology)
Special Rules: Chaos Armour (5+), Ensorcelled Weapons, Gaze of the Gods, Lore of Chaos
M(4)Â WS(4)Â BS(3)Â S(4)Â T(4)Â W(2)Â I(3)Â A(2)Â Ld(8)
++ Core Units [610 pts] ++
15 Chaos Warriors [258 pts]
(Hand weapons, Heavy armour, Shields, Mark of Nurgle, Champion, Standard bearer, Musician)
Special Rules: Close Order, Ensorcelled Weapons
M(4)Â WS(5)Â BS(3)Â S(4)Â T(4)Â W(1)Â I(4)Â A(1)Â Ld(8)
5 Chaos Knights [161 pts]
(Lances, Shields, Heavy armour, Mark of Nurgle, Champion)
Special Rules: Close Order, Ensorcelled Weapons, First Charge, Swiftstride
M(-)Â WS(5)Â BS(3)Â S(4)Â T(4)Â W(1)Â I(4)Â A(1)Â Ld(8)
M(7)Â WS(3)Â BS(-)Â S(4)Â T(-)Â W(-)Â I(3)Â A(1)Â Ld(-)
5 Chaos Knights [161 pts]
(Lances, Shields, Heavy armour, Mark of Nurgle, Champion)
Special Rules: Close Order, Ensorcelled Weapons, First Charge, Swiftstride
M(4)Â WS(5)Â BS(3)Â S(4)Â T(4)Â W(1)Â I(4)Â A(1)Â Ld(8)
M(7)Â WS(3)Â BS(-)Â S(4)Â T(-)Â W(-)Â I(3)Â A(1)Â Ld(-)
5 Chaos Warhounds [30 pts]
(Claws and Fangs (Hand weapons))
Special Rules: Loner, Move Through Cover, Open Order, Swiftstride
M(7)Â WS(4)Â BS(0)Â S(3)Â T(3)Â W(1)Â I(3)Â A(1)Â Ld(6)
++ Special Units [605 pts] ++
14 Chosen Chaos Warriors [397 pts]
(Great weapons, Full plate armour, Shields, Mark of Nurgle, Champion, Standard bearer [Blasted Standard], Musician)
Special Rules: Chaos Armour (6+), Close Order, Ensorcelled Weapons, Stubborn
M(4)Â WS(5)Â BS(3)Â S(4)Â T(4)Â W(1)Â I(4)Â A(2)Â Ld(9)
2 Chaos Spawn [104 pts]
(Flailing Appendages (Hand weapons), Scaly Skin (Heavy Armour), Spawn of Nurgle)
Special Rules: Armour Bane (2), Fear, Immune To Psychology, Open Order, Random Attacks, Random Movement, Stomp Attacks (1), Unbreakable
M(2d6)Â WS(3)Â BS(0)Â S(4)Â T(5)Â W(3)Â I(3)Â A(d6)Â Ld(10)
2 Chaos Spawn [104 pts]
(Flailing Appendages (Hand weapons), Scaly Skin (Heavy Armour), Spawn of Nurgle)
Special Rules: Armour Bane (2), Fear, Immune To Psychology, Open Order, Random Attacks, Random Movement, Stomp Attacks (1), Unbreakable
M(2d6)Â WS(3)Â BS(0)Â S(4)Â T(5)Â W(3)Â I(3)Â A(d6)Â Ld(10)
---
Created with "Old World Builder"
[https://old-world-builder.com]</t>
  </si>
  <si>
    <t>Julien Cotroux</t>
  </si>
  <si>
    <t>julien talon</t>
  </si>
  <si>
    <t>24Fev [2000 pts]
Warhammer: The Old World, Beastmen Brayherds
===
++ Characters [719 pts] ++
Great Bray-Shaman [370 pts]
- Braystaff
- Level 4 Wizard
- Razorgor Chariot
- Talisman of Protection
- Healing Potion
- Burning Blade
- No mutation
- Daemonology
Beastlord [349 pts]
- Hand weapon
- Heavy armour
- General
- Razorgor Chariot
- Giant Blade
- Armour of Destiny
- Uncanny Senses
++ Core Units [501 pts] ++
14 Gor Herds [115 pts]
- Additional hand weapons
- Great weapon on True-horn
- True-horn
- Standard bearer
- Musician
14 Gor Herds [115 pts]
- Additional hand weapons
- Great weapon on True-horn
- True-horn
- Standard bearer
- Musician
5 Gor Herd [45 pts]
- Hand weapons
- Additional hand weapons
- Ambushers
- Standard bearer
5 Gor Herd [40 pts]
- Hand weapons
- Additional hand weapons
- Ambushers
1 Razorgor Herd [52 pts]
- Hand weapons (tusks)
- Light armour (calloused hide)
1 Razorgor Herd [52 pts]
- Hand weapons (tusks)
- Light armour (calloused hide)
1 Razorgor Herd [52 pts]
- Hand weapons (tusks)
- Light armour (calloused hide)
5 Chaos Warhounds [30 pts]
- Hand weapons (Claws and Fangs)
++ Special Units [360 pts] ++
Razorgor Chariot [120 pts]
- Bestigor Crew x 1 - Hand weapons and great weapons
- Gor Crew x 1 - Hand weapons and cavalry spear
- Razorgor x 1 - Tusks (counts as hand weapon)
Razorgor Chariot [120 pts]
- Bestigor Crew x 1 - Hand weapons and great weapons
- Gor Crew x 1 - Hand weapons and cavalry spear
- Razorgor x 1 - Tusks (counts as hand weapon)
Razorgor Chariot [120 pts]
- Bestigor Crew x 1 - Hand weapons and great weapons
- Gor Crew x 1 - Hand weapons and cavalry spear
- Razorgor x 1 - Tusks (counts as hand weapon)
++ Rare Units [420 pts] ++
Chaos Giant [210 pts]
- Giant's club
- Scaly skin (counts as heavy armour)
Chaos Giant [210 pts]
- Giant's club
- Scaly skin (counts as heavy armour)</t>
  </si>
  <si>
    <t>===
jul army 2000 [2000 pts]
Warhammer: The Old World, Orc &amp; Goblin Tribes
===
++ Personnages [772 pts] ++
Chef de Guerre Orque Noir [172 pts]
- Arme de base
- Armure de plate complÃ¨te
- Bouclier
- General
- A pied
- Da Choppiest Choppa
Bizarnob Orque [210 pts]
- Arme de base
- Pas d'armure
- Sorcier de niveau 4
- A pied
- 2x MagnÃ©tite d'Obsidienne
- Waaagh! Magic
Zarbzig Gobelin de la Nuit [85 pts]
- Arme de base
- Sorcier de niveau 2
- A pied
Chef de Guerre Gobelin de la Nuit [75 pts]
- Arme de base
- Armure lÃ©gÃ¨re
- Bouclier
- A pied
- Wollopa's One Hit Wunda
Grand Chef Orque Noir [152 pts]
- Arme de base
- Armure de plate complÃ¨te
- Bouclier
- Battle Standard Bearer [The Big Red Raggedy Flag]
- A pied
Grand Chef Orque [78 pts]
- Arme de base
- Lance de cavalerie
- Armure lourde
- Bouclier
- Sanglier
++ UnitÃ©s de base [753 pts] ++
32 Bandes d'Orques Noirs [489 pts]
- Arme de base
- Armure de plate complÃ¨te
- ObstinÃ© (0-1 unitÃ© par armÃ©e)
- 7 Boucliers
- 23 Arme de base additionnelle
- Chef
- Porte-Ã©tendard [BanniÃ¨re de Guerre]
- Musicien
38 Bandes de Gobelins de la Nuit [264 pts]
- Lances et boucliers d'infanterie
- RÃ©tiaires
- 3 Fanatiques (0-3 par unitÃ©)
- Chef
- Porte-Ã©tendard
- Musicien
++ UnitÃ©s spÃ©ciales [200 pts] ++
9 Bandes d'Orques sur Sangliers [200 pts]
- Arme de base
- Lance de cavalerie
- Armure lourde
- Boucliers
- Kostos (0-1 par armÃ©e)
- Chef
- Porte-Ã©tendard
- Musicien
++ UnitÃ©s rares [275 pts] ++
Squigs Broyeur [95 pts]
- Colossale gueule garnie de crocs
- Armure lourde
Squigs Broyeur [95 pts]
- Colossale gueule garnie de crocs
- Armure lourde
Lance-Rocs Gobelins [85 pts]
- Brute Orque
---
CrÃ©Ã© avec "Old World Builder"
[https://old-world-builder.com]</t>
  </si>
  <si>
    <t>Eric Chatelois</t>
  </si>
  <si>
    <t>Ã‰tienne Tardif</t>
  </si>
  <si>
    <t>file:///C:/Users/Eric/Downloads/xagrate.txt
++ Personnages [590 pts] ++
Slann Mage-Priest [340 pts]
(Hand weapon, General, Battle Standard Bearer, Familier de Savoir, Elementalism)
Saurus Oldblood [250 pts]
(Hand weapon, Heavy armour (Scaly skin), Shield, Cold-One, Cornue, Peau de Sang-froid, Talisman de Protection, Lame de GÃ©ant)
++ UnitÃ©s de base [533 pts] ++
10 Saurus Warrior [154 pts]
(Hand weapons, Shields, Heavy armour (Scaly skin), Spawn Leader (champion), Standard bearer)
10 Temple Guard [209 pts]
(Hand weapons, Halberds, Shields, Heavy armour (Scaly skin), Revered Guardian (champion) [BanniÃ¨re en Peau de skaven], Standard bearer)
10 Skink Skirmishers [60 pts]
(Hand weapons, Javelins, Shields, Light armour (Calloused hides), The Scouts)
10 Skink Skirmishers [60 pts]
(Hand weapons, Javelins, Shields, Light armour (Calloused hides), The Scouts)
10 Skink Skirmishers [50 pts]
(Hand weapons, Javelins, Shields, Light armour (Calloused hides))
++ UnitÃ©s spÃ©ciales [417 pts] ++
5 Kroxigors [252 pts]
(Great weapons, Heavy armour (Scaly skin), Ancient (champion))
5 Chameleon Skinks [55 pts]
(Blowpipes, Hand weapons, Light armour (Calloused hides))
5 Chameleon Skinks [55 pts]
(Blowpipes, Hand weapons, Light armour (Calloused hides))
5 Chameleon Skinks [55 pts]
(Blowpipes, Hand weapons, Light armour (Calloused hides))
++ UnitÃ©s rares [460 pts] ++
1 Ancient Stegadon [230 pts]
(Great horns and giant bow, Skink Crew (x5) with hand weapons and Javelins (required))
1 Ancient Stegadon [230 pts]
(Great horns and giant bow, Skink Crew (x5) with hand weapons and Javelins (required))
---
CrÃ©Ã© avec "Old World Builder"
[https://old-world-builder.com]</t>
  </si>
  <si>
    <t>===
Tournoi Trois-Ri [1995 pts]
Warhammer: The Old World, Vampire Counts
===
++ Characters [542 pts] ++
Master Necromancer [250 pts]
- Hand weapon
- Level 4 Wizard
- General
- On foot
- Dispel Scroll
- Sceptre Of De Noirot
- The Flayed Hauberk
- Necromancy
Wight Lord [147 pts]
- Hand weapon
- Heavy armour
- Shield
- Battle Standard Bearer [Rampaging Banner]
- On foot
- Sword of Might
- Talisman of Protection
Necromantic Acolyte [95 pts]
- Hand weapon
- Level 2 Wizard
- On foot
- Earthing Rod
- Dark Magic
Cairn Wraith [50 pts]
- Spectral Scythe
++ Core Units [699 pts] ++
20 Skeleton Warriors [135 pts]
- Thrusting spears &amp; Shields
- Light armour
- Skeleton Champion
- Standard bearer
- Musician
30 Grave Guard [378 pts]
- Great weapons (replace shields)
- Heavy armour
- Seneschal
- Standard bearer
- Musician
20 Crypt Ghouls [186 pts]
- Hand weapons
- Crypt Ghast
++ Special Units [564 pts] ++
1 Corpse Cart [130 pts]
- Hand weapon (Corpsemaster)
- Hand weapons (Restless Dead)
- Warped Tintinnabulation (mutually exclusive with Balefire Brazier)
8 Black Knights [242 pts]
- Lances &amp; Shields
- Skeletal Hooves
- Heavy armour
- Barding
- Hell Knight
- Standard bearer
- Musician
3 Spirit Hosts [147 pts]
- Hand weapons
3 Fell Bats [45 pts]
- Claws and Fangs (Hand weapons)
++ Rare Units [190 pts] ++
3 Vargheists [190 pts]
- Wicked Claws
- Vargoyle
---
Created with "Old World Builder"
[https://old-world-builder.com]</t>
  </si>
  <si>
    <t>Patrick Perron</t>
  </si>
  <si>
    <t>Guillaume Berger</t>
  </si>
  <si>
    <t>Ogre 2000 point patrick [2000 pts]
Warhammer: The Old World, Ogre Kingdoms
===
++ Personnages [776 pts] ++
Tyrant [288 pts]
- Hand weapon
- Heavy armour
- On Foot
- Tenderiser
- Talisman de Protection
Bruiser [163 pts]
- Great weapon
- Heavy armour
- Battle Standard Bearer
- On Foot
- Daemon-Slayer Scars
Slaughtermaster [325 pts]
- Hand weapon
- Level 4 Wizard
- EpÃ©e de Puissance
- Grutâ€™s Sickle
- Elementalism
++ UnitÃ©s de base [535 pts] ++
3 Ogre Bulls [128 pts]
- Ironfists
- Look-out Gnoblar (Standard bearer)
- Crusher (champion)
- Standard bearer
- Bellower (musician)
10 Gnoblar Trappers [50 pts]
10 Gnoblar Trappers [50 pts]
23 Gnoblar Fighters [46 pts]
5 Ironguts [261 pts]
- Look-out Gnoblar (Standard bearer)
- Veteran
- Gutlord
- Standard bearer [Cannibal Totem]
- Bellower (musician)
++ UnitÃ©s spÃ©ciales [689 pts] ++
3 Mournfang Cavalry [247 pts]
- Ironfist
- Heavy armour
- Standard bearer [Bull Standard]
- Bellower (musician)
3 Mournfang Cavalry [257 pts]
- Ironfist
- Heavy armour
- Standard bearer [BanniÃ¨re du Carnage]
- Bellower (musician)
Ironblaster [185 pts]</t>
  </si>
  <si>
    <t>Warriors of Chaos - 2k Woc - [1998pts]
# Main Force [1998pts]
## Characters [642pts]
1x Aspiring Champion[172pts]
â€¢ 1x Aspiring Champion[172pts]: Shield, Battle Standard Bearer, Doom Totem, Mark of Chaos Undivided, 2x Favour of the Gods
1x Exalted Sorcerer[130pts]
â€¢ 1x Exalted Sorcerer[130pts]: Mark of Nurgle, Wizard Level 2, Daemonology
1x Sorcerer Lord[340pts]
â€¢ 1x Sorcerer Lord[340pts]: General, Mark of Tzeentch, Wizard Level 4, Daemonology, Spell Familiar, Infernal Puppet, Favour of the Gods, Diabolic Splendour
## Core [795pts]
2x Chaos Knights[173pts]
â€¢ 5x Chaos Knight[31pts]: Lance, Mark of Khorne
â€¢ 1x Champion[6pts]
â€¢ 1x Musician[6pts]
â€¢ 1x Standard Bearer[6pts]
1x Chaos Marauders[287pts]: Skirmishers
â€¢ 30x Chaos Marauder[9pts]: Mark of Tzeentch, Great Weapon
â€¢ 1x Musician[5pts]
â€¢ 1x Standard Bearer[5pts]
â€¢ 1x Marauder Chieftain[7pts]
2x Chaos Warhounds[35pts]: Vanguard
â€¢ 5x Chaos Warhound[6pts]
1x Marauder Horsemen[92pts]
â€¢ 5x Marauder Horsemen[17pts]: Shield, Mark of Slaneesh, Javelin, Flail
â€¢ 1x Marauder Horsemaster[7pts]
## Special [561pts]
1x Chosen Chaos Warriors[375pts]
â€¢ 14x Chosen Chaos Warrior[21pts]: Shield, Mark of Chaos Undivided, Full Plate Armour, Halberd
â€¢ 1x Champion[27pts]: Brazen Collar
â€¢ 1x Musician[7pts]
â€¢ 1x Standard Bearer[47pts]: Blasted Standard
1x Dragon Ogres[186pts]
â€¢ 3x Dragon Ogre[62pts]: Heavy Armour, Halberd</t>
  </si>
  <si>
    <t>Alex Thibaudeau</t>
  </si>
  <si>
    <t>Sauron R-D</t>
  </si>
  <si>
    <t>===
Liste tournoi [1999 pts]
Warhammer: The Old World, Dwarfen Mountain Holds
===
++ Characters [416 pts] ++
Thane [114 pts]
- Hand weapon
- Great weapon
- Full plate armour
- General
- On foot
- Master Rune of Gromril
- Rune of Stone
Thane [167 pts]
- Hand weapon
- Full plate armour
- Shield
- Battle Standard Bearer [Master Rune of Grungni]
- On foot
Runesmith [135 pts]
- Hand weapon
- Full plate armour
- Shield
- Rune of Spellbreaking
- Master Rune of Balance
- Rune of Passage
++ Core Units [504 pts] ++
20 Dwarf Warriors [230 pts]
- Hand weapons
- Heavy armour
- Great weapons
- Shields
- Veteran
- Standard bearer [Rune of Courage]
- Musician
8 Quarrellers [72 pts]
- Hand weapons
- Crossbows
- Heavy armour
8 Quarrellers [72 pts]
- Hand weapons
- Crossbows
- Heavy armour
10 Rangers [130 pts]
- Hand weapons
- Crossbows
- Heavy armour
- Great weapons
++ Special Units [878 pts] ++
13 Hammerers [272 pts]
- Hand weapons
- Great hammers
- Heavy armour
- Standard bearer [Rune of Courage + Rune of Confusion]
- Musician
17 Ironbreakers [331 pts]
- Hand weapons
- Shields
- Full plate armour
- Ironbeard (champion) [Shield + Cinderblast bombs]
- Standard bearer [Rune of Courage + Rune of Battle]
- Musician
1 Gyrocopters [60 pts]
- Hand weapons
- Steam guns
- Full plate armour (armoured fuselage)
1 Gyrocopters [60 pts]
- Hand weapons
- Steam guns
- Full plate armour (armoured fuselage)
Bolt Thrower [75 pts]
- Hand weapons
- Light armour
- Rune of Skewering
Bolt Thrower [80 pts]
- Hand weapons
- Light armour
- Rune of Skewering
- Stalwart Rune
++ Rare Units [201 pts] ++
6 Irondrakes [90 pts]
- Hand weapons
- Drakeguns
- Full plate armour
- Detachment
6 Irondrakes [111 pts]
- Hand weapons
- Drakeguns
- Full plate armour
- Ironwarden (champion) [Trollhammer torpedo]
---
Created with "Old World Builder"
[https://old-world-builder.com]</t>
  </si>
  <si>
    <t>===
Tournois 1 [2000 pts]
Warhammer: The Old World, High Elf Realms
===
++ Characters [757 pts] ++
Archmage [269 pts]
- Hand weapon
- Level 4 Wizard
- Elven Steed
- Silvery Wand
- The Loremaster's Cloak
- The Cloak of Beards
- High Magic
Noble [181 pts]
- Hand weapon
- Full plate armour
- Battle Standard Bearer
- Battle Banner
- On foot
- Dragon Helm
- Warden of Saphery
Prince [307 pts]
- Hand weapon
- Full plate armour
- Shield
- Longbow
- General
- Tiranoc Chariot
- The White Sword
- Seed of Rebirth
++ Core Units [501 pts] ++
10 Ellyrian Reavers [204 pts]
- Hand weapons
- Cavalry spears
- Hooves (counts as a hand weapon)
- Light armour
- Shortbows
- Skirmishes
- Harbinger (champion)
- Standard bearer
20 Lothern Sea Guard [297 pts]
- Hand weapons
- Thrusting spears
- Warbows
- Light armour
- Shields
- Sea Master (champion)
- Standard bearer
- Razor Standard
- Musician
++ Special Units [537 pts] ++
20 Swordmasters of Hoeth [323 pts]
- Sword of Hoeth
- Heavy armour
- Bladelord
- Standard bearer
- War Banner
- Musician
14 Swordmasters of Hoeth [214 pts]
- Sword of Hoeth
- Heavy armour
- Bladelord
- Standard bearer
- Musician
++ Rare Units [205 pts] ++
Frostheart Phoenix  [205 pts]
- Full plate armour
---
Created with "Old World Builder"
[https://old-world-builder.com]</t>
  </si>
  <si>
    <t>Timothy Barnard</t>
  </si>
  <si>
    <t>Corey Herrmann</t>
  </si>
  <si>
    <t>Return to the Old World</t>
  </si>
  <si>
    <t>Australia</t>
  </si>
  <si>
    <t>===
Dark Elves [1999 pts]
++ Characters [959 pts] ++
Malekith - Dark Elf Dreadlord [466 pts]
- Lance
- Full plate armour
- Shield
- Sea Dragon Cloak
- Black dragon
- Pendant Of Khaeleth
Morathi - Supreme Sorceress [250 pts]
- Hand weapon
- Level 4 Wizard
- On foot
- Lore Familiar
- Flying Carpet
- Illusion
Siegfried - High Beastmaster [243 pts]
- Cavalry spear
- Light armour
- Shield
- Sea Dragon Cloak
- Manticore
- Blood Armour
++ Core Units [508 pts] ++
10 Repeater Crossbowmen [125 pts]
- Hand weapons and repeater crossbows
- Light armour
- Shields
- Lordling (champion)
10 Repeater Crossbowmen [125 pts]
- Hand weapons and repeater crossbows
- Light armour
- Shields
- Lordling (champion)
14 Dark Elf Warriors [136 pts]
- Thrusting spears
- Light armour
- Shield
- Lordling (champion)
- Musician
10 Black Ark Corsairs [122 pts]
- Hand weapons and repeater handbows
- Light armour
- Reaver (champion)
- Musician
++ Special Units [452 pts] ++
5 Cold One Knights [196 pts]
- Hand weapons and lances
- Full plate armour
- Dread Knight (champion)
- Standard bearer
- Musician
14 Black Guard of Naggarond [256 pts]
- Hand weapons and dread halberds
- Full plate armour
- Tower Master (champion)
- Standard bearer [Banner Of Har Ganeth]
- Musician
++ Rare Units [80 pts] ++
1 Reaper Bolt Throwers [80 pts]
- Repeater bolt thrower and hand weapons
- Light armour</t>
  </si>
  <si>
    <t>Sons of Sigmar [1999 pts]
Warhammer: The Old World, Empire of Man
===
++ Characters [550 pts] ++
Lector of Sigmar [208 pts]
- Hand weapon
- Heavy armour
- General
- On foot
- Mace of Helsturm
- Talisman of Protection
Priest of Sigmar [98 pts]
- Hand weapon
- Light armour
- Shield
- Barded Warhorse
- Sword of Might
Witch Hunter [61 pts]
- Hand weapon
- Light armour
- Handgun (Don't take crossbow)
- On foot
Empire Engineer [58 pts]
- Hand weapon
- Hochland long rifle
- Light armour
Master Mage [125 pts]
- Hand weapon
- Level 2 Wizard
- On foot
- Wizard's Familiar
- Illusion
++ Core Units [590 pts] ++
20 State Troops [135 pts]
- Hand weapons
- Halberds
- Light armour
- Sergeant (champion)
- Standard bearer
- Musician
10 State Missile Troops [80 pts]
- Hand weapons
- Handguns
- No armour
- Detachment
20 Free Company Militia [127 pts]
- Additional hand weapons
- Throwing weapons (mixed weapons)
- Militia leader (champion)
10 State Missile Troops [95 pts]
- Hand weapons
- Handguns
- No armour
- Sergeant (champion) [Repeater handgun]
- Musician
5 Empire Knights [153 pts]
- Hand weapons
- Lances
- Shields
- Heavy armour
- Preceptor (champion)
- Standard bearer [War Banner]
- Musician
++ Special Units [320 pts] ++
5 Pistoliers [94 pts]
- Hand weapons
- Brace of pistols
- Heavy armour
- Veteran (champion) [Brace of pistols]
- Musician
5 Outriders [101 pts]
- Hand weapons
- Pistols
- Repeater handguns
- Heavy armour
- Musician
Great Cannon [125 pts]
++ Rare Units [539 pts] ++
Steam Tank [265 pts]
- Steam Cannon
- Steam gun Empire
20 Flagellants [274 pts]
- Hand weapons
- Flails
- Prophet of Doom (champion)
- Standard bearer
---
Created with "Old World Builder"</t>
  </si>
  <si>
    <t>Domenico Malavisi</t>
  </si>
  <si>
    <t>Sean Baxter</t>
  </si>
  <si>
    <t>++ Characters [803 pts] ++
Prince [523 pts]
(Hand weapon, Full Plate Armor, Shield, Star Dragon, Ogre Blade, Dragon Helm, Seed of Rebirth, Pure of Heart)
Archmage [280 pts]
(Hand weapon, Upgrade to Level 4, On foot, Lore Familiar, Seed of Rebirth, Armour of Caledor, Warden of Saphery, High Magic)
++ Core Units [655 pts] ++
30 Lothern Sea Guard [417 pts]
(Hand weapons, Thrusting spears, Warbows, Light armour, Shields, Sea Master (champion), Standard bearer [Razor Standard], Musician)
5 Ellyrian Reavers [100 pts]
(Hand weapons, Cavalry spears, Hand weapons (Hooves), Light armour, Shortbows, Scouts)
5 Silver Helms [138 pts]
(Hand weapons, Lances, Hand weapons (Hooves), Heavy armour, Barding, Shields, High Helm (champion), Standard bearer, Musician)
++ Special Units [256 pts] ++
17 Swordmasters [256 pts]
(Sword of Hoeth, Heavy armour, Bladelord, Standard bearer, Musician )
++ Rare Units [285 pts] ++
Lion Chariot of Chrace [125 pts]
(Chracian Great Blade)
Eagle Claw Bolt Thrower [80 pts]
Eagle Claw Bolt Thrower [80 pts]
---
Created with "Old World Builder"
[https://old-world-builder.com]</t>
  </si>
  <si>
    <t>===
Orcs [1998 pts]
Warhammer: The Old World, Orc &amp; Goblin Tribes
===
++ Characters [728 pts] ++
Black Orc Warboss [243 pts]
- Hand weapon
- Full plate armour
- Shield
- General
- War Boar
- Battleaxe of the last big Waaagh!
- 'Eadbuttin' 'At
Black Orc Bigboss [192 pts]
- Hand weapon
- Full plate armour
- Shield
- Battle Standard Bearer [The Big Red Raggedy Flag]
- On foot
- Trollhide Trousers
Night Goblin Oddnob [195 pts]
- Hand weapon
- Level 4 Wizard
- On foot
- Buzgob's Knobbly Staff
Orc Bigboss [98 pts]
- Hand weapon
- Frenzy (no armour)
- Warpaint
- On foot
- Da Choppiest Choppa
++ Core Units [660 pts] ++
30 Black Orc Mob [548 pts]
- Hand weapons
- Full plate armour
- Stubborn
- Veteran
- 30 Shields
- 30 Additional hand weapons
- Boss (champion) ['Eadbuttin' 'At]
- Standard bearer [Da Banner of Butchery]
- Musician
20 Night Goblin Mob [112 pts]
- Hand weapons
- Shortbows
- Netters
- Boss (champion)
- Standard bearer
++ Special Units [525 pts] ++
15 Orc Boar Boy Mob [375 pts]
- Hand weapons
- Cavalry spears
- Heavy armour
- Shields
- Big 'Uns
- Boss (champion) ['Eadbuttin' 'At]
- Standard bearer [Waaagh! Banner]
- Musician
5 Black Orc Mob [60 pts]
- Hand weapons
- Full plate armour
Goblin Bolt Throwa [45 pts]
Goblin Bolt Throwa [45 pts]
++ Rare Units [85 pts] ++
Goblin Rock Lobber [85 pts]
- Orc Bully
---
Created with "Old World Builder"
[https://old-world-builder.com]</t>
  </si>
  <si>
    <t>Leigh Callahan</t>
  </si>
  <si>
    <t>Pete Shields</t>
  </si>
  <si>
    <t>===
Beyond tourny [1997 pts]
Warhammer: The Old World, Tomb Kings of Khemri
===
++ Characters [846 pts] ++
Tomb King [438 pts]
- Flail
- Heavy armour
- Necrolith Bone Dragon
- Talisman of Protection
- Armour of the Ages
High Priest [250 pts]
- Hand weapon
- May be a Level 4 Wizard
- On foot
- Lore Familiar
- Cloak of the Dunes
- Necromancy
Royal Herald [158 pts]
- Flail
- Light armour
- Battle Standard Bearer
- On foot
- Armour of Silvered Steel
- Ruby Ring of Ruin
++ Core Units [783 pts] ++
20 Tomb Guard [263 pts]
- Halberds
- Light armour
- Shields
- Tomb Captain (champion)
- Standard bearer [War Banner]
- Musician
20 Skeleton Warriors [135 pts]
- Thrusting spears
- Light armour
- Shields
- Master of Arms (champion)
- Standard bearer
- Musician
10 Skeleton Skirmishers [50 pts]
- Hand weapons
- Warbows
10 Skeleton Skirmishers [50 pts]
- Hand weapons
- Warbows
12 Skeleton Skirmishers [72 pts]
- Hand weapons
- Warbows
- Ambushers
3 Skeleton Chariots [147 pts]
- Hand weapons
- Cavalry spears
- Warbows
- Skeletal Hooves (Count as Hand weapons)
- Master Charioteer (champion)
- Standard bearer
- Musician
6 Skeleton Horse Archers [66 pts]
- Hand weapons
- Warbows
- No armour
++ Special Units [233 pts] ++
3 Necropolis Knights [233 pts]
- Hand weapons
- Lashing Tails (Counts as Hand weapons)
- Shields
- Necropolis Captain (champion)
- Standard bearer [Icon of the Sacred Eye]
- Musician
++ Rare Units [135 pts] ++
Casket of Souls [135 pts]
- Hand weapons
- Great weapons
- Light armour
---
Created with "Old World Builder"
[https://old-world-builder.com]</t>
  </si>
  <si>
    <t>++ Characters [613 pts] ++
Prophetess [190 pts]
(Hand weapon, Level 4 Wizard, On foot, Prayer Icon of Quenelles, Elementalism)
Duke [301 pts]
(Lance, Heavy armour, Shield, General, Royal Pegasus, Gromril Great Helm, Virtue of the Joust)
Paladin [122 pts]
(Hand weapon, Heavy armour, Shield, Battle Standard Bearer, On foot, Sword of Might, Virtue of the Impetuous Knight)
++ Core Units [1014 pts] ++
18 Men-At-Arms [121 pts]
(Hand weapons, Polearms, Shields, Light armour, Yeoman (champion), Standard bearer, Musician, Grail Monk [Blessed Triptych])
18 Men-At-Arms [121 pts]
(Hand weapons, Polearms, Shields, Light armour, Yeoman (champion), Standard bearer, Musician, Grail Monk [Blessed Triptych])
25 Peasant Bowmen [197 pts]
(Hand weapons, Longbows, Light armour, Defensive Stakes, Burning Braziers, Villein (champion), Standard bearer, Musician)
7 Mounted Knights of the Realm [189 pts]
(Hand weapons, Lances, Shields, Heavy armour, First Knight (champion), Standard bearer, Musician)
8 Mounted Knights of the Realm [238 pts]
(Hand weapons, Lances, Shields, Heavy armour, First Knight (champion), Standard bearer [War Banner], Musician)
10 Knights of the Realm on Foot [148 pts]
(Hand weapons, Great weapons, Shields, First Knight (champion), Standard bearer, Musician)
++ Special Units [172 pts] ++
3 Pegasus Knights [172 pts]
(Hand weapon, Lances, Shields, Heavy armour, First Knight (champion))
++ Rare Units [200 pts] ++
Field Trebuchet [100 pts]
(Field Trebuchet, Hand weapons)
Field Trebuchet [100 pts]
(Field Trebuchet, Hand weapons)
---
Created with "Old World Builder"
[https://old-world-builder.com]</t>
  </si>
  <si>
    <t>Yordan Petrovski</t>
  </si>
  <si>
    <t>Michael Childs</t>
  </si>
  <si>
    <t xml:space="preserve">===
Khorne [1995 pts]
Warhammer: The Old World, Daemons of Chaos
===
++ Characters [475 pts] ++
Bloodthirster [475 pts]
- Hand weapon
- Heavy armour
- Bloodflail
- Many Arms
- Armour Of Khorne
Special Rules: Daemonic, Daemonic Charge, Daemon of Khorne, Fly (10), Furious Charge, Impact Hits (D3), Impetuous, Infernal Favour (2), Large Target, Magic Resistance (-2), Terror
[Bloodthirster] M(8) WS(10) BS(5) S(6) T(6) W(6) I(7) A(6) Ld(9)
++ Core Units [588 pts] ++
16 Bloodletters Of Khorne [288 pts]
- Hellblades
- Calloused hides (counts as light armour)
- Bloodreaper (champion)
- Standard bearer [Skull Totem]
Special Rules: Close Order, Daemonic, Daemons of Khorne, Impetuous, Magic Resistance (-1)
[Bloodletter] M(5) WS(5) BS(3) S(4) T(3) W(1) I(4) A(1) Ld(7)
[Bloodreaper] M(5) WS(5) BS(3) S(4) T(3) W(1) I(4) A(2) Ld(7)
5 Flesh Hounds Of Khorne [160 pts]
- Claws and fangs (counts as hand weapons)
- Calloused Hide (counts as light armour)
Special Rules: Armour Bane (1), Closer Order, Counter Charge, Daemonic, Daemons of Khorne, Impetuous, Magic Resistance (-2)
[Flesh Hound] M(8) WS(5) BS(0) S(4) T(4) W(2) I(4) A(2) Ld(7)
5 Chaos Furies [70 pts]
- Daemonic talons
- Daemons of Khorne
Special Rules: Daemonic, Fly (8), Furious Charge, Skirmishers, Swiftstride, Vanguard
[Chaos Fury] M(4) WS(3) BS(0) S(4) T(3) W(1) I(4) A(1) Ld(5)
5 Chaos Furies [70 pts]
- Daemonic talons
- Daemons of Khorne
Special Rules: Daemonic, Fly (8), Furious Charge, Skirmishers, Swiftstride, Vanguard
[Chaos Fury] M(4) WS(3) BS(0) S(4) T(3) W(1) I(4) A(1) Ld(5)
++ Special Units [562 pts] ++
4 Bloodcrushers Of Khorne [281 pts]
- Hellblades
- brass bound hooves
- Calloused Hide (counts as light armour)
- brazen hide (counts as barding)
- Bloodreaper (champion)
- Standard bearer
- Musician
Special Rules: Armoured Hide (1), Close Order, Daemonic, Daemon of Khorne, Impact Hits (2), Impetuous, Magic Resistance (-1), Swiftstride
[Bloodletter] M(-) WS(5) BS(3) S(4) T(4) W(3) I(4) A(1) Ld(7)
[Bloodreaper] M(-) WS(5) BS(3) S(4) T(4) W(3) I(4) A(2) Ld(7)
[Juggernaut of Khorne] M(7) WS(4) BS(-) S(5) T(-) W(-) I(2) A(2) Ld(-)
4 Bloodcrushers Of Khorne [281 pts]
- Hellblades
- brass bound hooves
- Light armour (calloused hides)
- Barding (brazen hide)
- Bloodreaper (champion)
- Standard bearer
- Musician
Special Rules: Armoured Hide (1), Close Order, Daemonic, Daemon of Khorne, Impact Hits (2), Impetuous, Magic Resistance (-1), Swiftstride, First Charge
[Bloodletter] M(-) WS(5) BS(3) S(4) T(4) W(3) I(4) A(1) Ld(7)
[Bloodreaper] M(-) WS(5) BS(3) S(4) T(4) W(3) I(4) A(2) Ld(7)
[Juggernaut of Khorne] M(7) WS(4) BS(-) S(5) T(-) W(-) I(2) A(2) Ld(-)
++ Rare Units [370 pts] ++
Skull Cannon of Khorne [185 pts]
- Brazen wheels
- Hand weapon (scything blades)
- Cannon of Khorne
- hellblades
- Plate armour
Special Rules: Brazen Wheels, Close Order, Daemonic, Daemon of Khorne, First Charge, Impact Hits (D3+1), Impetuous, Stomp Attacks (D3)
[Skull Cannon] M(7) WS(5) BS(-) S(5) T(5) W(4) I(2) A(3) Ld(-)
[Bloodletter Crew (2x)] M(-) WS(5) BS(3) S(4) T(-) W(-) I(4) A(1) Ld(7)
Skull Cannon of Khorne [185 pts]
- Brazen wheels
- Hand weapon (scything blades)
- Cannon of Khorne
- hellblades
- Plate armour
Special Rules: Brazen Wheels, Close Order, Daemonic, Daemon of Khorne, First Charge, Impact Hits (D3+1), Impetuous, Stomp Attacks (D3)
[Skull Cannon] M(7) WS(5) BS(-) S(5) T(5) W(4) I(2) A(3) Ld(-)
[Bloodletter Crew (2x)] M(-) WS(5) BS(3) S(4) T(-) W(-) I(4) A(1) Ld(7)
---
Created with "Old World Builder"
[https://old-world-builder.com]
</t>
  </si>
  <si>
    <t>===
Dawi Thunder [1999 pts]
Warhammer: The Old World, Dwarfen Mountain Holds
===
++ Characters [655 pts] ++
King [214 pts]
- Hand weapon
- Great weapon
- Full plate armour
- General
- Shieldbearers
- Rune of Preservation
Anvil of Doom [270 pts]
- Hand weapons
- Shields
- Heavy armour
- Master Rune of Balance
Thane [171 pts]
- Hand weapon
- Great weapon
- Full plate armour
- Shield
- Battle Standard Bearer [Master Rune of Grungni]
- On foot
++ Core Units [503 pts] ++
18 Longbeards [309 pts]
- Hand weapons
- Great weapons
- Heavy armour
- Shields
- Elder (champion)
- Standard bearer [Master Rune of Hesitation]
14 Rangers [194 pts]
- Hand weapons
- Crossbows
- Heavy armour
- Great weapons
- Ol' Deadeye (champion)
- Standard bearer
++ Special Units [649 pts] ++
14 Ironbreakers [224 pts]
- Hand weapons
- Shields
- Full plate armour
- Ironbeard (champion)
- Standard bearer
16 Hammerers [305 pts]
- Hand weapons
- Great hammers
- Heavy armour
- Royal Champion (Up to 25pts of each rune type)
- Standard bearer [Rune of Confusion]
1 Gyrocopters [60 pts]
- Hand weapons
- Steam guns
- Armoured Fuselage (Full plate armour)
1 Gyrocopters [60 pts]
- Hand weapons
- Steam guns
- Armoured Fuselage (Full plate armour)
++ Rare Units [192 pts] ++
5 Irondrakes [96 pts]
- Hand weapons
- Drakeguns
- Full plate armour
- Ironwarden (champion)
- Trollhammer torpedo for Ironwarden
5 Irondrakes [96 pts]
- Hand weapons
- Drakeguns
- Full plate armour
- Ironwarden (champion)
- Trollhammer torpedo for Ironwarden
---
Created with "Old World Builder"
[https://old-world-builder.com]</t>
  </si>
  <si>
    <t>Joshua McKern</t>
  </si>
  <si>
    <t>Thomas White</t>
  </si>
  <si>
    <t>Orc and Goblin Tribes - Sunday - [2000pts]
## Main Force [2000pts]
### Characters [880pts]
Black Orc Bigboss [174pts]: 
â€¢ 1x Black Orc Bigboss: Full Plate Armour, Hand Weapon, Shield, Orc Boar Chariot, 2x War Boar, Tusks, 3x Orc Crew, Cavalry Spear, Hand Weapon, Cavalry Spear
Black Orc Bigboss [174pts]: 
â€¢ 1x Black Orc Bigboss: Full Plate Armour, Hand Weapon, Shield, Orc Boar Chariot, 2x War Boar, Tusks, 3x Orc Crew, Cavalry Spear, Hand Weapon, Cavalry Spear
Black Orc Warboss [342pts]: 
â€¢ 1x Black Orc Warboss: Full Plate Armour, Hand Weapon, Shield, General, Wyvern, Heavy Armour, Venomous Tail, Wicked claws, Battleaxe of the Last Big Waaagh!
Night Goblin Oddnob [190pts]: 
â€¢ 1x Night Goblin Oddnob: Hand Weapon, Wizard Level 4, Waaagh! Magic, Idol of Mork
### Core [600pts]
Black Orc Mobs [424pts]: 
â€¢ 8x Black Orc: Full Plate Armour, Hand Weapon, Great Weapon
â€¢ 12x Black Orc: Full Plate Armour, Hand Weapon, Shield
â€¢ 1x Boss: Full Plate Armour, Hand Weapon, Great Weapon
â€¢ 1x Musician: Full Plate Armour, Hand Weapon, Great Weapon
â€¢ 1x Standard Bearer: Full Plate Armour, Hand Weapon, Great Weapon, The Big Red Raggedy Flag
  , Stubborn, Veteran
Night Goblin Mobs [176pts]: 
â€¢ 21x Night Goblin: Hand Weapon, Thrusting Spear, Shield
â€¢ 3x Fanatic: Fanatic Ball &amp; Chain
â€¢ 1x Musician
â€¢ 1x Standard Bearer
â€¢ 1x Boss
### Special [320pts]
Black Orc Mobs [65pts]: 
â€¢ 5x Black Orc: Full Plate Armour, Hand Weapon, Shield
Black Orc Mobs [65pts]: 
â€¢ 5x Black Orc: Full Plate Armour, Hand Weapon, Shield
Orc Boar Chariots [95pts]: 
â€¢ 1x Orc Boar Chariot: 2x War Boar, Tusks, 3x Orc Crew, Cavalry Spear, Hand Weapon
Orc Boar Chariots [95pts]: 
â€¢ 1x Orc Boar Chariot: 2x War Boar, Tusks, 3x Orc Crew, Cavalry Spear, Hand Weapon
### Rare [200pts]
Giants [200pts]: 
â€¢ 1x Giant: Callowared Hide, Giant Club</t>
  </si>
  <si>
    <t xml:space="preserve">===
[2000 pts]
Warhammer: The Old World, Warriors of Chaos
===
++ Characters [838 pts] ++
Sorcerer Lord (0-1** per 1000 points) [345 pts]
- Hand weapon
- Heavy armour
- Mark of Tzeentch
- Wizard Level 4
- Daemonic Mount
- Skull of Katam
- Spell Familiar
- Battle Magic
Exalted Sorcerer [210 pts]
- Hand weapon
- Light armour
- Mark of Tzeentch
- Wizard Level 2
- Daemonic Mount
- Ruby Ring of Ruin
- Spell Familiar
- Daemonology
Chaos Lord (0-1*) [283 pts]
- Flail
- Full Plate Armour
- Mark of Khorne
- Daemonic Mount
- Favor of the Gods
- Diabolic Splendour
++ Core Units [502 pts] ++
5 Chaos Knights [163 pts]
- Hand Weapons
- Shields
- Heavy armour
- Mark of Tzeentch
- Champion
- Standard Bearer
- Musician
5 Marauder Horsemen [70 pts]
- Hand Weapons
- Javelins
- Light armour
- Musician
28 Chaos Marauders [269 pts]
- Hand weapons
- Light armour
- Shields
- Mark of Tzeentch
- Marauder Chieftain
- Standard Bearer
- Musician
++ Special Units [660 pts] ++
5 Chosen Chaos Knights (0-1) [261 pts]
- Lances
- Shields
- Full Plate Armour
- Mark of Khorne
- Champion
- Standard Bearer [War Banner]
- Musician
1 Dragon Ogres [62 pts]
- Halberds
- Heavy armour
1 Dragon Ogres [59 pts]
- Hand weapons
- Heavy armour
1 Dragon Ogres [63 pts]
- Great weapons
- Heavy armour
Chimera [215 pts]
- Claws and Fangs (Hand Weapon)
- Scaly Skin (Heavy Armour)
- Flaming Breath
- Regeneration (5+)
</t>
  </si>
  <si>
    <t>Benjamin Finlay</t>
  </si>
  <si>
    <t>Matthew Kelly</t>
  </si>
  <si>
    <t>===
2000 [1996 pts]
Warhammer: The Old World, Vampire Counts
===
++ Characters [935 pts] ++
Master Necromancer [220 pts]
- Hand weapon
- Level 4 Wizard
- On foot
- Lore Familiar
- Cloak Of Mist &amp; Shadows
- Dark Magic
Wight Lord [125 pts]
- Lance (when mounted)
- Heavy Armor
- Shield
- Battle Standard Bearer
- Skeletal Steed
- Helm Of Commandment
Vampire Count [590 pts]
- Hand weapon
- No armour
- Level 2 Wizard
- Zombie Dragon
- Talisman of Protection
- Dragon Slaying Sword
- Spell Familiar
- Dark Acolyte
- Master Of The Black Arts
- Illusion
++ Core Units [518 pts] ++
10 Black Knights [342 pts]
- Lances &amp; Shields
- Skeletal Hooves
- Heavy Armor
- Barding
- Hell Knight
- Standard bearer [Drakenhof Banner]
5 Dire Wolves [40 pts]
- Claws and Fangs (Hand weapons)
10 Crypt Ghouls [96 pts]
- Hand weapons
- Crypt Ghast
5 Dire Wolves [40 pts]
- Claws and Fangs (Hand weapons)
++ Special Units [45 pts] ++
3 Fell Bats [45 pts]
- Claws and Fangs (Hand weapons)
++ Rare Units [498 pts] ++
5 Blood Knights [289 pts]
- Hand weapons
- Lances &amp; Shields
- Iron-Shod Hooves
- Full plate Armor &amp; Barding
- Drilled
- Kastellan
- Standard bearer [Standard Of Hellish Vigour]
5 Blood Knights [209 pts]
- Hand weapons
- Lances &amp; Shields
- Iron-Shod Hooves
- Heavy Armor &amp; Barding
- Standard bearer
- Musician</t>
  </si>
  <si>
    <t>===
Deus Vult [1999 pts]
Warhammer: The Old World, Kingdom of Bretonnia, Errantry Crusades
===
++ Characters [730 pts] ++
Duke [347 pts]
- Hand weapon
- Heavy armour
- Shield
- General
- Royal Pegasus
- Ogre Blade
- Sirienne's Locket
- Gauntlet of the Duel
- Virtue of Confidence
Prophetess [236 pts]
- Hand weapon
- Level 4 Wizard
- Bretonnian Warhorse
- Lore Familiar
- Sword Of The Stout Hearted
- Illusion
Paladin [147 pts]
- Great weapon
- Heavy armour
- Shield
- Battle Standard Bearer [War Banner]
- Bretonnian Warhorse
- Falcon-horn of Fredemund
++ Core Units [711 pts] ++
5 Mounted Knights of the Realm [134 pts]
- Hand weapons
- Lances
- Shields
- Heavy armour
- First Knight (champion)
- Standard bearer
8 Knights Errant [164 pts]
- Hand weapons
- Lances
- Shields
- Heavy armour
- Gallant (champion)
- Standard bearer
8 Knights Errant [164 pts]
- Hand weapons
- Lances
- Shields
- Heavy armour
- Gallant (champion)
- Standard bearer
5 Squires [40 pts]
- Hand weapons
- Longbows
- Scouts
18 Battle Pilgrims [209 pts]
- Hand weapons
- Shields
- Light armour
- Grail Reliquae
++ Special Units [100 pts] ++
10 Peasant Bowmen [50 pts]
- Hand weapons
- Longbows
- Unarmoured
- Skirmishers
10 Peasant Bowmen [50 pts]
- Hand weapons
- Longbows
- Unarmoured
- Skirmishers
++ Rare Units [458 pts] ++
5 Grail Knights [234 pts]
- Hand weapons
- Lances
- Shields
- Heavy armour
- Grail Guardian (champion)
- Standard bearer [Errantry Banner]
5 Grail Knights [224 pts]
- Hand weapons
- Lances
- Shields
- Heavy armour
- Grail Guardian (champion)
- Standard bearer [Banner of ChÃ¢lons]
---
Created with "Old World Builder"
[https://old-world-builder.com]</t>
  </si>
  <si>
    <t>Ben Janssen</t>
  </si>
  <si>
    <t>Adam Simpson</t>
  </si>
  <si>
    <t>High Elf Realms - Asuryan Temple - [2000pts]
# Main Force [2000pts]
## Characters [629pts]
Archmage [325pts]:
â€¢ 1x Archmage [325pts]: Sea Guard, Wizard Level 4, Battle Magic, Lore Familiar, Seed of Rebirth
  â€¢ 1x Lothern Skycutter [90pts]
Noble [161pts]:
â€¢ 1x Noble [161pts]: Battle Standard Bearer, Warden of Saphery, Full Plate Armour, Dragon Helm, Seed of Rebirth, Opal Amulet, Sword of Hoeth
Noble [143pts]:
â€¢ 1x Noble [143pts]: General, Pure of Heart, Barded Elven Steed, Full Plate Armour, Charmed Shield, Seed of Rebirth, Opal Amulet, Lance
## Core [500pts]
Elven Spearmen [160pts]: Shieldwall
â€¢ 15x Elven Spearman [9pts]
â€¢ 1x Musician [5pts]
â€¢ 1x Sentinel [5pts]
â€¢ 1x Standard Bearer [5pts]
2x Silver Helms [170pts]:
â€¢ 6x Silver Helm [24pts]: Shield
â€¢ 1x High Helm [26pts]: Obsidian Lodestone
## Special [589pts]
Dragon Princes [244pts]:
â€¢ 5x Dragon Prince [37pts]
â€¢ 1x Drakemaster [52pts]: Obsidian Lodestone, The Loremaster's Cloak
â€¢ 1x Standard Bearer [7pts]
Phoenix Guard [345pts]:
â€¢ 19x Phoenix Guard [16pts]
â€¢ 1x Keeper of the Flame [27pts]: Obsidian Lodestone
â€¢ 1x Musician [7pts]
â€¢ 1x Standard Bearer [7pts]
## Rare [282pts]
2x Great Eagles [60pts]
Sisters of Avelorn [162pts]:
â€¢ 7x Sister of Avelorn [15pts]
â€¢ 1x High Sister [57pts]: Ruby Ring of Ruin, Obsidian Lodestone</t>
  </si>
  <si>
    <t xml:space="preserve">2000 Point Demons
CHARACTER:
Great Unclean One (330)
- Level 4 wizard (90)
- Plagueflail (25)
- Trappings of Nurgle (30)
Lore of magic: Demonology
[475]
Herald of Nurgle (95)
- Battle Standard Bearer (25)
- Banner of Unholy Victory (60)
- Spoilpox Scrivener (30)
[210]
CHARACTER TOTAL: 685
CORE:
26x Plaguebearers (364)
- Plagueridden (6)
- Musician (6)
- Standard Bearer (6)
- Icon of eternal Viruelence (50)
[446]
5x Furies (60)
[60]
5x Furies (60)
[60]
CORE TOTAL: 552
SPECIAL:
3x Beast of Nurgle (186)
[186]
3x Beast of Nurgle (186)
[186]
3x Plague Drones of Nurgle (189)
- 3x Venom Sting (6)
[195]
3x Plague Drones of Nurgle (189)
3x Venom Sting (6)
[195]
SPECIAL TOTAL: 762
ARMY TOTAL: 1999
</t>
  </si>
  <si>
    <t>Kris Sanders</t>
  </si>
  <si>
    <t>Blake Hauber</t>
  </si>
  <si>
    <t>++ Characters [587 pts] ++
Sorcerer Lord [370 pts]
(Hand weapon, Heavy armour, Mark of Chaos Undivided, Level 4 Wizard, Chaos Chariot - Undivided, Lore Familiar, Favour of the Gods, Dark Magic)
Exalted Champion [217 pts]
(Hand weapon, Heavy armour, Shield, Mark of Chaos Undivided, On foot, Favour of the Gods, Dawnstone, Biting Blade, Enchanting Aura)
++ Core Units [558 pts] ++
20 Chaos Warriors [298 pts]
(Hand weapons, Heavy armour, Shields, Mark of Chaos Undivided, Champion, Standard bearer, Musician)
5 Chaos Warhounds [35 pts]
(Claws and Fangs (Hand weapons), Vanguard)
10 Forsaken [190 pts]
(Mutated weapons (Hand weapons), Heavy armour, Forsaken by Khorne)
5 Chaos Warhounds [35 pts]
(Claws and Fangs (Hand weapons), Vanguard)
++ Special Units [853 pts] ++
5 Chosen Chaos Knights [261 pts]
(Lances, Shields, Full plate armour, Mark of Chaos Undivided, Drilled, Champion, Standard bearer [War Banner], Musician)
14 Chosen Chaos Warriors [364 pts]
(Hand weapons, Full plate armour, Shields, Mark of Nurgle, Champion, Standard bearer [Banner of Rage], Musician)
3 Chaos Ogres [114 pts]
(Hand weapons, Heavy armour, Mark of Nurgle, Champion)
3 Chaos Ogres [114 pts]
(Hand weapons, Heavy armour, Mark of Nurgle, Champion)
---
Created with "Old World Builder"
[https://old-world-builder.com]</t>
  </si>
  <si>
    <t>Slann - General, BSB, Lore familiar, Arcane familiar, High magic and Elementalism                                                                   355
Old Blood - Carnosaur, Glyph necklace, Sword of might, shield
                                                                                        377 
LV2 Skink - Battle magic                                                   90
15 Saurus Warriors - F/C, Shieldwall, Biting Blade             261
18 Temple Guard - F/C, War banner, Spell eater axe          369    
10 Skinks - Javelins                 50
3 Kroxigor                              147
Bastiadon - Solar engine        175
Bastiadon - Solar engine        175
                              TOTAL    1999</t>
  </si>
  <si>
    <t>Oliver Paun</t>
  </si>
  <si>
    <t>Benjamin Slusarczyk</t>
  </si>
  <si>
    <t>===
Diggy Diggy Hole Mk2 [2000 pts]
Warhammer: The Old World, Dwarfen Mountain Holds
===
++ Characters [566 pts] ++
King [286 pts]
- Hand weapon
- Great weapon
- Full plate armour
- Shield
- Shieldbearers
- Rune of Parrying
- 2x Rune of Shielding
- Rune of Preservation
- Rune of Passage
Thane [176 pts]
- Hand weapon
- Great weapon
- Full plate armour
- Shield
- Battle Standard Bearer [Master Rune of Hesitation + Rune of Confusion]
- On foot
- Rune of the Furnace
Runesmith [104 pts]
- Hand weapon
- Great weapon
- Full plate armour
- Shield
- Rune of the Furnace
- Rune of Spellbreaking
++ Core Units [533 pts] ++
14 Longbeards [239 pts]
- Hand weapons
- Great weapons
- Heavy armour
- Shields
- Elder (champion)
- Standard bearer [Rune of Battle]
- Musician
12 Rangers [186 pts]
- Hand weapons
- Crossbows
- Heavy armour
- Great weapons
- Shields
- Ol' Deadeye (champion)
- Standard bearer
- Musician
12 Quarrellers [108 pts]
- Hand weapons
- Crossbows
- Heavy armour
++ Special Units [661 pts] ++
1 Gyrocopters [60 pts]
- Hand weapons
- Steam guns
- Full plate armour (armoured fuselage)
1 Gyrocopters [60 pts]
- Hand weapons
- Steam guns
- Full plate armour (armoured fuselage)
17 Hammerers [310 pts]
- Hand weapons
- Great hammers
- Heavy armour
- Shields
- Royal Champion (Up to 25pts of each rune type)
- Standard bearer
- Musician
14 Ironbreakers [231 pts]
- Hand weapons
- Shields
- Full plate armour
- Ironbeard (champion)
- Standard bearer
- Musician
++ Rare Units [240 pts] ++
Organ Gun [120 pts]
- Hand weapons
- Light armour
Organ Gun [120 pts]
- Hand weapons
- Light armour
---
Created with "Old World Builder"
[https://old-world-builder.com]</t>
  </si>
  <si>
    <t>===
Kingdom of Bretonnia [1997 pts]
Warhammer: The Old World, Kingdom of Bretonnia
===
++ Characters [734 pts] ++
Duke [401 pts]
- Lance
- Heavy armour
- Shield
- General
- Royal Pegasus
- Gromril Great Helm
- Sirienne's Locket
- The Seal Of Parravon
- Virtue of Heroism
Prophetess [236 pts]
- Hand weapon
- Level 4 Wizard
- Bretonnian Warhorse
- Lore Familiar
- Sword Of The Stout Hearted
- Illusion
Paladin [97 pts]
- Great weapon
- Heavy armour
- Shield
- The Questing Vow
- Battle Standard Bearer
- Bretonnian Warhorse
++ Core Units [524 pts] ++
20 Men-At-Arms [97 pts]
- Hand weapons
- Polearms
- Shields
- Light armour
- Yeoman (champion)
- Standard bearer
- Musician
7 Mounted Knights of the Realm [182 pts]
- Hand weapons
- Lances
- Shields
- Heavy armour
- First Knight (champion)
- Standard bearer
7 Knights Errant [145 pts]
- Hand weapons
- Lances
- Shields
- Heavy armour
- Gallant (champion)
- Standard bearer
10 Peasant Bowmen [50 pts]
- Hand weapons
- Longbows
- Unarmoured
- Skirmishers
10 Peasant Bowmen [50 pts]
- Hand weapons
- Longbows
- Unarmoured
- Skirmishers
++ Special Units [495 pts] ++
3 Pegasus Knights [165 pts]
- Hand weapon
- Lances
- Shields
- Heavy armour
3 Pegasus Knights [165 pts]
- Hand weapon
- Lances
- Shields
- Heavy armour
3 Pegasus Knights [165 pts]
- Hand weapon
- Lances
- Shields
- Heavy armour
++ Rare Units [244 pts] ++
5 Grail Knights [244 pts]
- Hand weapons
- Lances
- Shields
- Heavy armour
- Grail Guardian (champion) [Falcon-horn of Fredemund]
- Standard bearer
---
Created with "Old World Builder"
[https://old-world-builder.com]</t>
  </si>
  <si>
    <t>Russell Moore</t>
  </si>
  <si>
    <t>Jacob Marsh</t>
  </si>
  <si>
    <t>===
Base [1994 pts]
Warhammer: The Old World, Tomb Kings of Khemri
===
++ Characters [545 pts] ++
Tomb Prince [96 pts]
- Great weapon
- Light armour
- Shield
- On foot
Mortuary Priest [105 pts]
- Hand weapon
- Level 2 Wizard
- On foot
- Scarab Brooch
- Necromancy
Mortuary Priest [90 pts]
- Hand weapon
- Level 2 Wizard
- On foot
- Earthing Rod
- Elementalism
Tomb King [199 pts]
- Great weapon
- Heavy armour
- General
- Skeleton Chariot
Mortuary Priest [55 pts]
- Hand weapon
- On foot
- Illusion
++ Core Units [548 pts] ++
25 Skeleton Warriors [190 pts]
- Thrusting spears
- Light armour
- Shields
- Master of Arms (champion)
- Standard bearer [War Banner]
- Musician
10 Skeleton Skirmishers [50 pts]
- Hand weapons
- Warbows
10 Skeleton Skirmishers [50 pts]
- Hand weapons
- Warbows
3 Skeleton Chariots [129 pts]
- Hand weapons
- Cavalry spears
- Warbows
- Skeletal Hooves (Count as Hand weapons)
3 Skeleton Chariots [129 pts]
- Hand weapons
- Cavalry spears
- Warbows
- Skeletal Hooves (Count as Hand weapons)
++ Special Units [641 pts] ++
3 Ushabti [147 pts]
- Ritual Blades
- Heavy armour
Tomb Scorpion [75 pts]
- Decapitating Claws
- Envenomed Sting
- Bone Carapace (Counts as Heavy Armour)
- Ambusher
2 Carrion [54 pts]
- Beaks and Talons (Counts as Hand weapons)
20 Tomb Guard [218 pts]
- Hand weapons
- Light armour
- Shields
- Tomb Captain (champion)
- Standard bearer
- Musician
3 Ushabti [147 pts]
- Greatbows
- Heavy armour
++ Rare Units [260 pts] ++
Casket of Souls [135 pts]
- Hand weapons
- Great weapons
- Light armour
Screaming Skull Catapult [125 pts]
- Screaming Skull Catapult
- Hand weapons
- Light armour
- May Have the Skulls of the Foe Special Rule
---
Created with "Old World Builder"
[https://old-world-builder.com]</t>
  </si>
  <si>
    <t>===
Tournament list [1997 pts]
Warhammer: The Old World, Kingdom of Bretonnia
===
++ Characters [1000 pts] ++
Duke [396 pts]
- Lance
- Heavy armour
- Shield
- General
- Royal Pegasus
- Gromril Great Helm
- Morning Star of Fracasse
- Gauntlet of the Duel
- Virtue of Knightly Temper
Paladin [118 pts]
- Hand weapon
- Heavy armour
- Shield
- The Grail Vow
- Battle Standard Bearer [Banner of ChÃ¢lons]
- Bretonnian Warhorse
Prophetess [211 pts]
- Hand weapon
- Level 4 Wizard
- Bretonnian Warhorse
- Lore Familiar
- Illusion
The Green Knight [275 pts]
++ Core Units [559 pts] ++
6 Mounted Knights of the Realm [165 pts]
- Hand weapons
- Lances
- Shields
- Heavy armour
- First Knight (champion)
- Standard bearer
- Musician
6 Mounted Knights of the Realm [165 pts]
- Hand weapons
- Lances
- Shields
- Heavy armour
- First Knight (champion)
- Standard bearer
- Musician
10 Peasant Bowmen [50 pts]
- Hand weapons
- Longbows
- Unarmoured
- Skirmishers
10 Peasant Bowmen [50 pts]
- Hand weapons
- Longbows
- Unarmoured
- Skirmishers
28 Men-At-Arms [129 pts]
- Hand weapons
- Polearms
- Shields
- Light armour
- Yeoman (champion)
- Standard bearer
- Musician
++ Special Units [165 pts] ++
3 Pegasus Knights [165 pts]
- Hand weapon
- Lances
- Shields
- Heavy armour
++ Rare Units [273 pts] ++
4 Grail Knights [173 pts]
- Hand weapons
- Lances
- Shields
- Heavy armour
- Grail Guardian (champion)
- Standard bearer
- Musician
Field Trebuchet [100 pts]
- Field Trebuchet
- Hand weapons
---
Created with "Old World Builder"
[https://old-world-builder.com]</t>
  </si>
  <si>
    <t>Jason Robinson-Kinson</t>
  </si>
  <si>
    <t>Jim Howard</t>
  </si>
  <si>
    <t>Vampire Counts 2000pt  
+ + Characters (934) + + 
Master Necromancer (240) 
- General, Wizard Level 4, Dark Magic, Cloak of Mist and Shadow, Skull Staff
Necromantic Acolyte (90) 
- Wizard Level 2, Necromancy
Vampire Count (460) 
- Zombie Dragon, Sword of Kings, Talisman of Protection 
Wight Lord (159) 
- Battle Standard Bearer, Great Weapon, Drakenhof Banner, Helm of Commandment 
+ + Core (509) + + 
10 Crypt Ghouls (90) 
5 Dire Wolves (40) 
5 Dire Wolves (40) 
23 Grave Guard (339) 
- Full Command, Great Weapons, Standard of Hellish Vigor 
+ +  Special (75) + + 
5 Fell Bats (75) 
+ + Rare (482) + + 
5 Blood Knights (241) 
- Full Command, Full Plate 
5 Blood Knights (241) 
- Full Command, Full Plate</t>
  </si>
  <si>
    <t xml:space="preserve">CHARACTERS
Goblin Oddnob (lvl 4) on Arachnarok Spider with healing potion, lore familiar, talisman of Protection General					570
Night Goblin Warboss with great weapon, Big Boss â€˜at, armour of meteoric iron, Fungus wine 	139
Night goblin Bigboss (battle standard bearer), great weapon, War Banner, Armour of Silvered Steel  124
Night goblin Bigboss with great weapon light armour, Fungus Wine	                                            47
CORE
47 Night Goblins with thrusting spears, full command, netters, Big red raggedy flag	                275
47 Night Goblins with shortbows, full command						205
Night Goblin squig herd (10 squigs, 3 handlers)						        109
Night Goblin squig herd (10 squigs, 3 handlers)						        109
SPECIAL
10 Night Goblin Squig Hoppers, boss							126
RARE
Giant						 200				 
Mangler Squig                                         95
</t>
  </si>
  <si>
    <t>Aaron Eagles</t>
  </si>
  <si>
    <t>Joshua Smith</t>
  </si>
  <si>
    <t>===
comp [2000 pts]
Warhammer: The Old World, Skaven
===
++ Characters [626 pts] ++
Skaven Warlord [196 pts]
- Halberd
- Heavy armour
- The Fellblade
Special Rules: Scurry Away, Verminous Valour, Warband, Warpstone Weapons
Master Assassin [140 pts]
- Two hand weapons
- Throwing weapons
- Weeping Blade
Special Rules: Ambushers, Eshin Infiltration, Evasive, Feigned Flight, Fire &amp; Flee, Hidden, Move Through Cover, Poisoned Attacks, Scouts, Scurry Away, Verminous Valour, Warpstone Weapons
Grey Seer [215 pts]
- Hand weapon
- Warpstone Tokens (D3)
- Level 4 Wizard
- On foot
- Daemonology
Special Rules: Lore of the Horned Rat, Magical Attacks, Magic Resistance (-1), Scurry Away, Verminous Valour, Warband, Warpstone Weapons (not for the mount)
Warlock Engineer [75 pts]
- Hand weapon
- Level 1 Wizard
- Warpstone Tokens (D3)
- Elementalism
Special Rules: Lore of the Horned Rat, Magical Attacks, Scurry Away, Verminous Valour, Warband, Warpstone Weapons
++ Core Units [929 pts] ++
30 Clanrats [227 pts]
- Hand weapon
- Light armour
- Shield
- Clawleader (champion)
- Standard bearer
- 1 Weapon Team [Hand weapons + Ratling Gun + Light armour]
Special Rules: Close Order, Horde, Scurry Away, Warband
30 Clanrats [257 pts]
- Hand weapon
- Thrusting spear
- Light armour
- Shield
- Clawleader (champion)
- Standard bearer
- 1 Weapon Team [Hand weapons + Ratling Gun + Light armour]
Special Rules: Close Order, Horde, Scurry Away, Warband
20 Stormvermin [259 pts]
- Hand weapons
- Halberds
- Heavy armour
- Shields
- Fangleader (champion)
- Standard bearer + War Banner
Special Rules: Close Order, Horde, Scurry Away, Warband, Warpstone Weapons
20 Night Runners [186 pts]
- Hand weapon
- Sling
- Nightleader
Special Rules: Evasive, Fire &amp; Flee, Scurry Away, Skrimishers
++ Special Units [190 pts] ++
7 Gutter Runners [133 pts]
- Two hand weapons
- Sling
- Poisoned Attacks
- Assassin
Special Rules: Evasive, Feigned Flight, Fire &amp; Flee, Move Through Cover, Scouts, Scurry Away, Skirmishers
3 Warplock Jezzails [57 pts]
- Hand weapons
- Warplock jezzails
- Pavise
Special Rules: Open Order, Scurry Away, Warband
++ Rare Units [255 pts] ++
Doomwheel [145 pts]
- Hand weapons (claws and fangs)
Special Rules: Close Order, Crushing Bulk, Immune To Psychology, Impact Hits (D3+1), Large Target, Random Attacks (Rats only), Random Movement, Stomp Attacks (2), Zzzzap!
Warp Lightning Cannon [110 pts]
- Warp Lightning Cannon
- Hand weapons
- Light armour
Special Rules: Skirmishers
---
Created with "Old World Builder"
[https://old-world-builder.com]</t>
  </si>
  <si>
    <t>Lizardmen - Tournament List - [1998pts]
# Main Force [1998pts]
## Characters [742pts]
Saurus Oldblood [402pts]:
â€¢ 1x Saurus Oldblood [402pts]: Hand Weapon, Heavy Armour, Carnosaur, Heavy Armour, Slashing talons, Shield, Bedazzling Helm, Talisman Of Protection
Slann Mage-Priests [340pts]:
â€¢ 1x Slann Mage-Priest [340pts]: Hand Weapon, General, Battle Standard Bearer, Wizard Level 4, Elementalism, Lore Familiar
## Core [642pts]
Saurus Warriors [161pts]:
â€¢ 10x Saurus Warrior [14pts]: Hand Weapon, Heavy Armour, Shield
â€¢ 1x Musician [7pts]
â€¢ 1x Spawn Leader [7pts]
â€¢ 1x Standard Bearer [7pts]
2x Skink Skirmishers [50pts]:
â€¢ 10x Skink [5pts]: Hand Weapon, Light Armour, Javelins and Shields
2x Skink Skirmishers [60pts]: Scouts
â€¢ 10x Skink [5pts]: Hand Weapon, Light Armour, Javelins and Shields
Temple Guard [261pts]:
â€¢ 15x Temple Guard [16pts]: Halberd, Hand Weapon, Heavy Armour, Shield
â€¢ 1x Musician [7pts]
â€¢ 1x Revered Guardian [7pts]
â€¢ 1x Standard Bearer [7pts]
## Special [154pts]
Kroxigor [154pts]:
â€¢ 3x Kroxigor [49pts]: Great Weapon, Heavy Armour
â€¢ 1x Ancient [7pts]
## Rare [460pts]
2x Ancient Stegadon [230pts]:
â€¢ 1x Ancient Stegadon [230pts]: 5x Skink Crew, Hand Weapon, Javelin and Shield, Great horns, Giant Bow</t>
  </si>
  <si>
    <t>Justin Lane</t>
  </si>
  <si>
    <t>admiral Kizaru</t>
  </si>
  <si>
    <t>++ Characters [975 pts] ++
Glade Lord [491 pts]
(Hand weapon, Light armour, Arcane Bodkins, Asrai Longbow, Forest Dragon, Railarian's Mantle, Bow of Loren)
Treeman Ancient [340 pts]
(Level 4 Wizard, An Annoyance Of Netlings, Elementalism)
Waystalker [144 pts]
(Hand weapon, Light armour, Arcane Bodkins, Asyendi's Bane, A Muster Of Malevolents)
++ Core Units [586 pts] ++
5 Glade Guard [70 pts]
(Hand weapon, Asrai Longbows, Hagbane Tips, Fire &amp; Flee)
5 Glade Guard [70 pts]
(Hand weapon, Asrai Longbows, Hagbane Tips, Fire &amp; Flee)
6 Deepwood Scouts [84 pts]
(Hand weapon, Asrai Longbows, Trueflight Arrows)
6 Deepwood Scouts [84 pts]
(Hand weapon, Asrai Longbows, Trueflight Arrows)
5 Glade Riders [100 pts]
(Hand weapon, Cavalry spears, Asrai Longbows, Trueflight Arrows, Reserve Move)
5 Glade Riders [100 pts]
(Hand weapon, Cavalry spears, Asrai Longbows, Trueflight Arrows, Reserve Move)
6 Dryads [78 pts]
(Hand weapon, Light armour (Sapwood flesh))
++ Special Units [318 pts] ++
3 Treekin [160 pts]
(Hand weapon, Heavy armour (Hardwood flesh), Elder)
10 Wildwood Rangers [158 pts]
(Hand weapon, Ranger's Glaive, Light armour, Wildwood Warden, Standard bearer, Musician)
++ Rare Units [120 pts] ++
Great Eagle [60 pts]
Great Eagle [60 pts]
---
Created with "Old World Builder"
[https://old-world-builder.com]</t>
  </si>
  <si>
    <t>Marco Parente</t>
  </si>
  <si>
    <t>Emanuele avolio</t>
  </si>
  <si>
    <t>RISE of the DRAGON of THE OLD WORLD</t>
  </si>
  <si>
    <t>Chaos Dwarfs - Idid - [2000pts]
# Main Force [2000pts]
## Characters [782pts]
Black Orc Warboss [362pts]:
â€¢ 1x Black Orc Warboss [362pts]: Full Plate Armour, Hand Weapon, Shield, Wyvern, Heavy Armour, Venomous Tail, Wicked claws, Ogre Blade, Daemonic Familiar
Sorcerer-Prophet [420pts]:
â€¢ 1x Sorcerer-Prophet [420pts]: Hand Weapon, Heavy Armour, General, Lammasu, Hand Weapon, Wizard Level 4, Dark Magic, Armour of Silvered Steel, Lore Familiar, Talisman Of Protection
## Core [500pts]
Black Orc Mobs [65pts]:
â€¢ 5x Black Orc [65pts]: Full Plate Armour, Hand Weapon, Shield
2x Hobgoblin Cutthroats [30pts]:
â€¢ 10x Cutthroat [3pts]: Hand Weapon, Shield
Infernal Guard [176pts]: Fireglaive, Shield, Blackshard Armour
â€¢ 10x Infernal Guard [11pts]: Hand Weapon, Heavy Armour
â€¢ 1x Deathmask [6pts]
Infernal Guard [199pts]: Fireglaive, Shield, Blackshard Armour
â€¢ 11x Infernal Guard [11pts]: Hand Weapon, Heavy Armour
â€¢ 1x Deathmask [12pts]: Naptha Bombs
## Special [718pts]
Bull Centaur Renders [168pts]:
â€¢ 3x Bull Centaur Render [56pts]: Hand Weapon, Light Armour
2x Iron Daemon [275pts]: 3x Chaos Dwarf Crew, Hand Weapon
â€¢ 1x Iron Daemon [275pts]: Steam Cannonade</t>
  </si>
  <si>
    <t>===
Dark Elves Clar Karond [2000 p.ti]
Warhammer: The Old World, Dark Elves
===
++ Personaggi [732 p.ti] ++
Dark Elf Dreadlord [517 p.ti]
- Hand weapon
- Full plate armour
- Shield
- Sea Dragon Cloak
- Black dragon
- Talisman of Protection
- Ogre Blade
Regole Speciali: Eternal Hatred, Hatred (High Elves)*, Murderous, Strike First*
[DarkÂ ElfÂ Dreadlord]Â M(5)Â AC(7)Â AB(7)Â Fo(4)Â R(3)Â Fe(3)Â I(6)Â A(4)Â D(10)
Supreme Sorceress [215 p.ti]
- Hand weapon
- Level 4 Wizard
- On foot
- Famiglio del Sapere
- Lama Infuocata
- Daemonology
Regole Speciali: Elven Reflexes, Eternal Hatred, Hatred (High Elves), Hekarti's Blessing, Lore of Naggaroth, Murderous
[SupremeÂ Sorceress]Â M(5)Â AC(4)Â AB(4)Â Fo(3)Â R(3)Â Fe(3)Â I(5)Â A(2)Â D(8)
++ Truppa [530 p.ti] ++
10 Repeater Crossbowmen [110 p.ti]
- Hand weapons and repeater crossbows
- Light armour
Regole Speciali: Close Order, Elven Reflexes, Hatred (High Elves), Martial Prowess
[RepeaterÂ Crossbowman]Â M(5)Â AC(4)Â AB(4)Â Fo(3)Â R(3)Â Fe(1)Â I(4)Â A(1)Â D(8)
[Lordling]Â M(5)Â AC(4)Â AB(5)Â Fo(3)Â R(3)Â Fe(1)Â I(4)Â A(1)Â D(8)
10 Repeater Crossbowmen [110 p.ti]
- Hand weapons and repeater crossbows
- Light armour
Regole Speciali: Close Order, Elven Reflexes, Hatred (High Elves), Martial Prowess
[RepeaterÂ Crossbowman]Â M(5)Â AC(4)Â AB(4)Â Fo(3)Â R(3)Â Fe(1)Â I(4)Â A(1)Â D(8)
[Lordling]Â M(5)Â AC(4)Â AB(5)Â Fo(3)Â R(3)Â Fe(1)Â I(4)Â A(1)Â D(8)
5 Dark Riders [90 p.ti]
- Hand weapons
- cavalry spears
- and repeater crossbows
- Light armour
Regole Speciali: Elven Reflexes, Fast Cavalry, Hatred (High Elves), Open Order, Skirmishers, Swiftstride
[DarkÂ Rider]Â M(-)Â AC(4)Â AB(4)Â Fo(3)Â R(3)Â Fe(1)Â I(4)Â A(1)Â D(8)
[Herald]Â M(-)Â AC(4)Â AB(4)Â Fo(3)Â R(3)Â Fe(1)Â I(4)Â A(2)Â D(8)
[DarkÂ Steed]Â M(9)Â AC(3)Â AB(-)Â Fo(3)Â R(-)Â Fe(-)Â I(4)Â A(1)Â D(-)
20 Dark Elf Warriors [220 p.ti]
- Thrusting spears
- Light armour
- Shield
- Lordling (champion)
- Standard bearer [Banner Of Har Ganeth]
- Musician
Regole Speciali: Close Order, Elven Reflexes, Hatred (High Elves), Martial Prowess
[DarkÂ ElfÂ Warrior]Â M(5)Â AC(4)Â AB(4)Â Fo(3)Â R(3)Â Fe(1)Â I(4)Â A(1)Â D(8)
[Lordling]Â M(5)Â AC(4)Â AB(4)Â Fo(3)Â R(3)Â Fe(1)Â I(4)Â A(2)Â D(8)
++ Speciali [378 p.ti] ++
5 Cold One Knights [189 p.ti]
- Hand weapons and lances
- Full plate armour
- Dread Knight (champion)
- Musician
Regole Speciali: Armour Bane (1, Cold One only), Armoured Hide (1), Close Order, Elven Reflexes, Fear, First Charge, Hatred (High Elves), Stupidity, Swiftstride
[ColdÂ OneÂ Knight]Â M(-)Â AC(5)Â AB(4)Â Fo(4)Â R(4)Â Fe(1)Â I(5)Â A(1)Â D(9)
[DreadÂ Knight]Â M(-)Â AC(5)Â AB(4)Â Fo(4)Â R(4)Â Fe(1)Â I(5)Â A(2)Â D(9)
[ColdÂ One]Â M(7)Â AC(3)Â AB(-)Â Fo(4)Â R(-)Â Fe(-)Â I(2)Â A(2)Â D(-)
5 Cold One Knights [189 p.ti]
- Hand weapons and lances
- Full plate armour
- Dread Knight (champion)
- Musician
Regole Speciali: Armour Bane (1, Cold One only), Armoured Hide (1), Close Order, Elven Reflexes, Fear, First Charge, Hatred (High Elves), Stupidity, Swiftstride
[ColdÂ OneÂ Knight]Â M(-)Â AC(5)Â AB(4)Â Fo(4)Â R(4)Â Fe(1)Â I(5)Â A(1)Â D(9)
[DreadÂ Knight]Â M(-)Â AC(5)Â AB(4)Â Fo(4)Â R(4)Â Fe(1)Â I(5)Â A(2)Â D(9)
[ColdÂ One]Â M(7)Â AC(3)Â AB(-)Â Fo(4)Â R(-)Â Fe(-)Â I(2)Â A(2)Â D(-)
++ Rare [360 p.ti] ++
1 War Hydra [200 p.ti]
- Wicked claws
- serrated maws
- fiery breath
- hand weapons and whips
- 5+
Regole Speciali: Close Order, Extra Attacks (+remaining Wounds), Immune To Psychology, Large Target, Monster Handlers, Regeneration (5+), Stomp Attacks (D3), Terror
[WarÂ Hydra]Â M(6)Â AC(4)Â AB(0)Â Fo(5)Â R(5)Â Fe(5)Â I(3)Â A(2)Â D(6)
[BeastmasterÂ HandlersÂ (x2)]Â M(6)Â AC(4)Â AB(-)Â Fo(3)Â R(-)Â Fe(-)Â I(4)Â A(1)Â D(8)
Reaper Bolt Thrower [80 p.ti]
- Repeater bolt thrower and hand weapons
- Light armour
Regole Speciali: Elven Reflexes, Hatred (High Elves), Skirmishers
Reaper Bolt Thrower - - - - 6 2 - - -  
Dark Elf Crew 5 4 4 3 3 2 4 2 8 -
Reaper Bolt Thrower [80 p.ti]
- Repeater bolt thrower and hand weapons
- Light armour
Regole Speciali: Elven Reflexes, Hatred (High Elves), Skirmishers
Reaper Bolt Thrower - - - - 6 2 - - -  
Dark Elf Crew 5 4 4 3 3 2 4 2 8 -
---
Creato con "Old World Builder"
Corretto Avolio emanuele profilo errato multibaliste</t>
  </si>
  <si>
    <t>Ronnie Caramellino</t>
  </si>
  <si>
    <t>Chaos Dwarfs - Torneo 3 marzo 24 - [1993pts]
# Main Force [1993pts]
## Characters [527pts]
Hobgoblin Khan [62pts]:
â€¢ 1x Hobgoblin Khan [62pts]: Giant Wolf, Cavalry Spear, Light Armour
Sorcerer-Prophet [465pts]:
â€¢ 1x Sorcerer-Prophet [465pts]: General, Bale Taurus, Wizard Level 4, Daemonology, Darkforged Weapon, Armour of Destiny
## Core [526pts]
Infernal Guard [178pts]: Fireglaive, Shield
â€¢ 10x Infernal Guard [11pts]
â€¢ 1x Deathmask [6pts]
â€¢ 1x Musician [6pts]
â€¢ 1x Standard Bearer [6pts]
  â€¢ Detachment: Infernal Guard[3]
Infernal Guard [178pts]: Fireglaive, Shield
â€¢ 10x Infernal Guard [11pts]
â€¢ 1x Deathmask [6pts]
â€¢ 1x Musician [6pts]
â€¢ 1x Standard Bearer [6pts]
  â€¢ Detachment: Infernal Guard[4]
Infernal Guard [85pts]: Hailshot Blunderbusses, Shield
â€¢ 5x Infernal Guard [11pts]
  â€¢ Regimental Unit: Infernal Guard[1]
Infernal Guard [85pts]: Hailshot Blunderbusses, Shield
â€¢ 5x Infernal Guard [11pts]
  â€¢ Regimental Unit: Infernal Guard[2]
## Special [440pts]
Deathshrieker Rocket Launcher [130pts]:
â€¢ 1x Deathshrieker Rocket Launcher [130pts]: Steam Carriage
Iron Daemon [310pts]:
â€¢ 1x Iron Daemon [310pts]: Steam Cannonade, Hellbound
## Rare [500pts]
2x Dreadquake Mortar [215pts]:
â€¢ 1x Dreadquake Mortar [215pts]: Ogre Loader, Hellbound
Hobgoblin Wolf Riders [70pts]: Cavalry Spear, Shortbow, Reserve Move
â€¢ 5x Hobgoblin Wolf Rider [12pts]</t>
  </si>
  <si>
    <t>Kingdom of Bretonnia - daje - [2000pts]
# Main Force [2000pts]
## Characters [999pts]
Baron [321pts]:
â€¢ 1x Baron [321pts]: Shield, Royal Pegasus, The Grail Vow, Virtue of Heroism, Lance, Anointed Armour, Gauntlet of the Duel, Paymaster's Coin
Duke [407pts]:
â€¢ 1x Duke [407pts]: Shield, General, Royal Pegasus, Virtue of Knightly Temper, Ogre Blade, Potion of Speed, Sirienne's Locket
Prophetess [271pts]:
â€¢ 1x Prophetess [271pts]: Bretonnian Warhorse, Wizard Level 4, Battle Magic, Sacrament of the Lady, Lore Familiar, Ruby Ring of Ruin
## Core [501pts]
Mounted Knights of the Realm [286pts]: The Knight's Vow
â€¢ 10x Mounted Knight of the Realm [24pts]
â€¢ 1x First Knight [32pts]: Antlers of the Great Hunt
â€¢ 1x Musician [7pts]
â€¢ 1x Standard Bearer [7pts]
Mounted Knights of the Realm [165pts]: The Knight's Vow
â€¢ 6x Mounted Knight of the Realm [24pts]
â€¢ 1x First Knight [7pts]
â€¢ 1x Musician [7pts]
â€¢ 1x Standard Bearer [7pts]
Peasant Bowmen [50pts]: Skirmishers
â€¢ 10x Peasant Bowman [5pts]
## Rare [500pts]
Grail Knights [249pts]:
â€¢ 6x Grail Knight [38pts]
â€¢ 1x Grail Guardian [7pts]
â€¢ 1x Musician [7pts]
â€¢ 1x Standard Bearer [7pts]
Grail Knights [251pts]:
â€¢ 5x Grail Knight [38pts]
â€¢ 1x Grail Guardian [47pts]: Falcon-horn of Fredemund
â€¢ 1x Musician [7pts]
â€¢ 1x Standard Bearer [7pts]</t>
  </si>
  <si>
    <t>Giovanni Temporelli</t>
  </si>
  <si>
    <t>Alessio Neri</t>
  </si>
  <si>
    <t>===
Kingdom of Bretonnia - Duca Profetessa e Paladino [1997 pts]
Warhammer: The Old World, Kingdom of Bretonnia
===
++ Characters [999 pts] ++
Duke [407 pts]
- Hand weapon
- Heavy armour
- Shield
- General
- Royal Pegasus
- Ogre Blade
- Sirienne's Locket
- Potion of Speed
- Virtue of Knightly Temper
Prophetess [271 pts]
- Hand weapon
- Level 4 Wizard
- Bretonnian Warhorse
- Lore Familiar
- Ruby Ring of Ruin
- Sacrament of the Lady
- Battle Magic
Paladin [321 pts]
- Lance
- Heavy armour
- Shield
- The Grail Vow
- Battle Standard Bearer [Banner Of The Lady's Grace]
- Royal Pegasus
- Gromril Great Helm
- Virtue of Heroism
++ Core Units [501 pts] ++
10 Mounted Knights of the Realm [286 pts]
- Hand weapons
- Lances
- Shields
- Heavy armour
- First Knight (champion) [Antlers of the Great Hunt]
- Standard bearer
- Musician
6 Mounted Knights of the Realm [165 pts]
- Hand weapons
- Lances
- Shields
- Heavy armour
- First Knight (champion)
- Standard bearer
- Musician
10 Peasant Bowmen [50 pts]
- Hand weapons
- Longbows
- Unarmoured
- Skirmishers
++ Special Units [241 pts] ++
4 Pegasus Knights [241 pts]
- Hand weapon
- Lances
- Shields
- Heavy armour
- First Knight (champion)
- Standard bearer
- Musician
++ Rare Units [256 pts] ++
5 Grail Knights [256 pts]
- Hand weapons
- Lances
- Shields
- Heavy armour
- Grail Guardian (champion) [Falcon-horn of Fredemund + Charmed Shield]
- Standard bearer
- Musician
---
Created with "Old World Builder"
[https://old-world-builder.com]</t>
  </si>
  <si>
    <t>Wood Elf Realms - WE 2000 - [1999pts]
# Main Force [1999pts]
## Characters [894pts]
Glade Lord [550pts]:
â€¢ 1x Glade Lord [550pts]: General, Forest Dragon, Serrated Maw, Spear of Twilight, Talisman Of Protection, An Annoyance of Netlings, A Befuddlement of Mischiefs
Spellweaver [259pts]:
â€¢ 1x Spellweaver [259pts]: Elven Steed, Wizard Level 4, Battle Magic, Lore Familiar, Ruby Ring of Ruin
Waystalkers [85pts]:
â€¢ 1x Waystalker [85pts]
## Core [506pts]
Deepwood Scouts [231pts]:
â€¢ 14x Deepwood Scout [15pts]: Hagbane Tips
â€¢ 1x Standard Bearer [21pts]: Banner of Midsummer's Eve
Glade Guard [65pts]:
â€¢ 5x Glade Guard [13pts]: Hagbane Tips
2x Glade Riders [105pts]: Reserve Move
â€¢ 5x Glade Rider [20pts]: Hagbane Tips
## Special [257pts]
Wild Riders [257pts]:
â€¢ 7x Wild Rider [28pts]: Shield
â€¢ 1x Musician [7pts]
â€¢ 1x Standard Bearer [47pts]: Razor Standard
â€¢ 1x Wild Hunter [7pts]
## Rare [342pts]
Waywatchers [342pts]:
â€¢ 19x Waywatcher [18pts]: Arcane Bodkins</t>
  </si>
  <si>
    <t>Alessandro Grisetti</t>
  </si>
  <si>
    <t>Filippo Verrone</t>
  </si>
  <si>
    <t>High Elf Realms - Caledor2 - [1999pts]
# Main Force [1999pts]
## Characters [983pts]
Archmage [303pts]:
â€¢ 1x Archmage [303pts]: General, Blood of Caledor, Barded Elven Steed, Wizard Level 4, Illusion, Full Plate Armour, Headsman's Axe, Dragon Helm, Lore Familiar
Dragon Mage [325pts]:
â€¢ 1x Dragon Mage [325pts]: Wizard Level 2, Elementalism, Seed of Rebirth
Dragon Mage [355pts]:
â€¢ 1x Dragon Mage [355pts]: Wizard Level 2, Elementalism, Seed of Rebirth, Ruby Ring of Ruin
## Core [510pts]
2x Elven Archers [99pts]: Veterans
â€¢ 9x Elven Archer [10pts]
Lothern Sea Guard [312pts]: Magic Standard, Veterans
â€¢ 20x Lothern Sea Guard [12pts]: Shield
â€¢ 1x Standard Bearer [45pts]: Razor Standard
â€¢ 1x Sea Master [7pts]
## Special [236pts]
Dragon Princes [236pts]:
â€¢ 6x Dragon Prince [37pts]
â€¢ 1x Drakemaster [7pts]
â€¢ 1x Standard Bearer [7pts]
## Rare [270pts]
3x Sisters of Avelorn [90pts]:
â€¢ 6x Sister of Avelorn [15pts]</t>
  </si>
  <si>
    <t xml:space="preserve">===
for sigmar [2000 p.ti]
Warhammer: The Old World, Empire of Man
===
++ Personaggi [859 p.ti] ++
General of the Empire [118 p.ti]
- Hand weapon
- Lance (if appropriately mounted)
- Full plate armour
- Shield
- Barded Warhorse
Captain of the Empire [109 p.ti]
- Hand weapon
- Light armour
- Shield
- Battle Standard Bearer
- Empire warhorse
- Drago Arco
Wizard Lord [285 p.ti]
- Hand weapon
- Level 4 Wizard
- Pegasus
- Mace of Helsturm
- Famiglio del Sapere
- Illusion
Wizard Lord [257 p.ti]
- Hand weapon
- Level 4 Wizard
- Empire Warhorse
- 2x Wizard's Staff
- Anello Di Rubino Della Rovina
- Famiglio Arcano
- Daemonology, Dark Magic
Empire Engineer [45 p.ti]
- Hand weapon
- No armour
Empire Engineer [45 p.ti]
- Hand weapon
- No armour
++ Truppa [500 p.ti] ++
5 Empire Archers [35 p.ti]
- Hand weapons
- Warbows
5 Empire Archers [35 p.ti]
- Hand weapons
- Warbows
10 Empire Knights [258 p.ti]
- Hand weapons
- Lances
- Shields
- Heavy armour
- Stubborn (0-1 unit per 1,000 points)
- Preceptor (champion)
- Standard bearer
- Musician
7 Empire Knights [172 p.ti]
- Hand weapons
- Lances
- Shields
- Heavy armour
- Preceptor (champion)
- Standard bearer
- Musician
++ Speciali [641 p.ti] ++
4 Demigryph Knights [266 p.ti]
- Lances
- Shields
- Full plate armour
- Standard bearer
- Musician
Great Cannon [125 p.ti]
Great Cannon [125 p.ti]
Great Cannon [125 p.ti]
---
Creato con "Old World Builder"
[https://old-world-builder.com]
</t>
  </si>
  <si>
    <t>Dario Zambon</t>
  </si>
  <si>
    <t>Fabio Masetti</t>
  </si>
  <si>
    <t>Kingdom of Bretonnia - Bretonnia 2000pti - [2000pts]
# Main Force [2000pts]
## Characters [999pts]
Baron [321pts]:
â€¢ 1x Baron [321pts]: Shield, Royal Pegasus, The Grail Vow, Virtue of Heroism, Lance, Anointed Armour, Gauntlet of the Duel, Paymaster's Coin
Duke [407pts]:
â€¢ 1x Duke [407pts]: Shield, General, Royal Pegasus, Virtue of Knightly Temper, Ogre Blade, Potion of Speed, Sirienne's Locket
Prophetess [271pts]:
â€¢ 1x Prophetess [271pts]: Bretonnian Warhorse, Wizard Level 4, Battle Magic, Sacrament of the Lady, Lore Familiar, Ruby Ring of Ruin
## Core [501pts]
Mounted Knights of the Realm [165pts]: The Knight's Vow
â€¢ 6x Mounted Knight of the Realm [24pts]
â€¢ 1x First Knight [7pts]
â€¢ 1x Musician [7pts]
â€¢ 1x Standard Bearer [7pts]
Mounted Knights of the Realm [286pts]: The Knight's Vow
â€¢ 10x Mounted Knight of the Realm [24pts]
â€¢ 1x First Knight [32pts]: Antlers of the Great Hunt
â€¢ 1x Musician [7pts]
â€¢ 1x Standard Bearer [7pts]
Peasant Bowmen [50pts]: Skirmishers
â€¢ 10x Peasant Bowman [5pts]
## Rare [500pts]
Grail Knights [251pts]:
â€¢ 5x Grail Knight [38pts]
â€¢ 1x Grail Guardian [47pts]: Falcon-horn of Fredemund
â€¢ 1x Musician [7pts]
â€¢ 1x Standard Bearer [7pts]
Grail Knights [249pts]:
â€¢ 6x Grail Knight [38pts]
â€¢ 1x Grail Guardian [7pts]
â€¢ 1x Musician [7pts]
â€¢ 1x Standard Bearer [7pts]</t>
  </si>
  <si>
    <t>===
Lizard Torneo 3mar 2000pti [2000 pts]
Warhammer: The Old World, Lizardmen
===
++ Characters [895 pts] ++
Slann Mage-Priest [460 pts]
- Hand weapon
- General
- Battle Standard Bearer
- Dragon Slaying Sword
- Lore Familiar
- Potion of Speed
- Higher State Of Mind
- Illusion
Special Rules: Arcane Shield, Cold Blooded, Fly (8), Large Target, Lore of Lustria
Skink Priest [345 pts]
- Hand weapon
- Light armour (Calloused hide)
- Level 2 Wizard
- Ancient Stegadon with Engine of the Gods
- Battle Magic
Special Rules: Arcane Vassal, Aquatic**, Cold Blooded, Lore of Lustria
Skink Priest [90 pts]
- Hand weapon
- Light armour (Calloused hide)
- On foot
- Ruby Ring of Ruin
- Battle Magic
Special Rules: Arcane Vassal, Aquatic**, Cold Blooded, Lore of Lustria
++ Core Units [500 pts] ++
16 Skink Skirmishers [80 pts]
- Hand weapons
- Javelins
- Shields
- Light armour (Calloused hides)
Special Rules: Cold Blooded, Move Through Cover, Poisoned Attacks (Javelins only), Skirmishers
15 Skink Skirmishers [80 pts]
- Hand weapons
- Javelins
- Shields
- Light armour (Calloused hides)
- Vanguard
Special Rules: Cold Blooded, Move Through Cover, Poisoned Attacks (Javelins only), Skirmishers
15 Skink Skirmishers [80 pts]
- Hand weapons
- Javelins
- Shields
- Light armour (Calloused hides)
- Vanguard
Special Rules: Cold Blooded, Move Through Cover, Poisoned Attacks (Javelins only), Skirmishers
10 Saurus Warrior [140 pts]
- Hand weapons
- Shields
- Heavy armour (Scaly skin)
Special Rules: Close Order, Cold Blooded, Obsidian Blades
3 Jungle Swarms [120 pts]
- Hand weapons
Special Rules: Cold Blooded, Immune To Psychology, Loner, Move Through Cover, Poisoned Attacks, Skirmishers, Unbreakable, Vanguard
++ Special Units [350 pts] ++
1 Bastiladon [175 pts]
- Thunderous bludgeon
- Solar Engine
- Skink Crew (x3) with hand weapons and Javelins (required)
Special Rules: Close Order, Cold Blooded, Immune To Psychology, Impact Hits (D3), Impervious Defence, Large Target, Poisoned Attacks (Javelins only), Stomp Attacks (D3+1), Stubborn, Terror
1 Bastiladon [175 pts]
- Thunderous bludgeon
- Solar Engine
- Skink Crew (x3) with hand weapons and Javelins (required)
Special Rules: Close Order, Cold Blooded, Immune To Psychology, Impact Hits (D3), Impervious Defence, Large Target, Poisoned Attacks (Javelins only), Stomp Attacks (D3+1), Stubborn, Terror
++ Rare Units [255 pts] ++
1 Ancient Stegadon [255 pts]
- Great horns and Engine of the Gods
- Skink Crew (x5) with hand weapons and Javelins (required)
Special Rules: Close Order, Cold Blooded, Howdah, Immune To Psychology, Impact Hits (D3+1), Large Target, Poisoned Attacks (Javelins only), Stomp Attacks (D3+2), Stubborn, Terror
---
Created with "Old World Builder"
[https://old-world-builder.com]</t>
  </si>
  <si>
    <t>Matteo De Francesco</t>
  </si>
  <si>
    <t>High Elf Realms - he 2k de francesco def - [2000pts]
# Main Force [2000pts]
## Characters [995pts]
Archmage [229pts]:
â€¢ 1x Archmage [229pts]: Hand Weapon, Elven Steed, Hand Weapon, Wizard Level 4, High Magic, Lore Familiar
Noble [255pts]:
â€¢ 1x Noble [255pts]: Hand Weapon, Griffon, Heavy Armour, Serrated Maw, Wicked Claws, Full Plate Armour, Reaver Bow, Charmed Shield, Great Weapon
Prince [511pts]:
â€¢ 1x Prince [511pts]: Hand Weapon, General, Pure of Heart, Star Dragon, Dragon Fire, Full Plate Armour, Wicked Claws, Full Plate Armour, Giant Blade, Dragon Helm, Charmed Shield, Seed of Rebirth, Opal Amulet
## Core [500pts]
Ellyrian Reavers [122pts]: Skirmishers
â€¢ 6x Ellyrian Reaver [18pts]: Elven Steed, Hand Weapon, Hand Weapon, Light Armour, Cavalry Spear, Shortbow
â€¢ 1x Harbinger [8pts]
2x Elven Archers [50pts]:
â€¢ 5x Elven Archer [10pts]: Hand Weapon, Longbow
Lothern Sea Guard [278pts]: Magic Standard, Veterans
â€¢ 17x Lothern Sea Guard [12pts]: Hand Weapon, Light Armour, Thrusting Spear, Warbow, Shield
â€¢ 1x Musician [5pts]
â€¢ 1x Standard Bearer [45pts]: Razor Standard
â€¢ 1x Sea Master [7pts]
## Special [140pts]
2x Shadow Warriors [70pts]:
â€¢ 5x Shadow Warrior [14pts]: Hand Weapon, Light Armour, Longbow
## Rare [365pts]
Lion Chariot of Chrace [125pts]:
â€¢ 1x Lion Chariot [125pts]: 2x Lion Charioteer, Chracian Great Blade, Hand Weapon, 2x War Lion, Hand Weapon
2x Sisters of Avelorn [120pts]:
â€¢ 8x Sister of Avelorn [15pts]: Bow of Avelorn, Hand Weapon, Light Armour</t>
  </si>
  <si>
    <t>Orc and Goblin Tribes - Johan - O&amp;G 2k - Torneo 3 Marzo - [1999pts]
# Main Force [1999pts]
## Characters [916pts]
Black Orc Bigboss [265pts]:
â€¢ 1x Black Orc Bigboss [265pts]: Full Plate Armour, Hand Weapon, Battle Standard Bearer, Da Banner of Butchery, Da Choppiest Choppa, Charmed Shield
  â€¢ 1x Orc Boar Chariot [90pts]: 2x War Boar, Tusks, 2x Orc Crew, Cavalry Spear, Hand Weapon
Black Orc Warboss [301pts]:
â€¢ 1x Black Orc Warboss [301pts]: Full Plate Armour, Hand Weapon, Shield, General, Great Weapon, Trollhide Trousers, Talisman Of Protection
  â€¢ 1x Orc Boar Chariot [90pts]: 2x War Boar, Tusks, 2x Orc Crew, Cavalry Spear, Hand Weapon
Night Goblin Oddnob [160pts]:
â€¢ 1x Night Goblin Oddnob [160pts]: Hand Weapon, Wizard Level 4, Waaagh! Magic
Night Goblin Oddnob [190pts]:
â€¢ 1x Night Goblin Oddnob [190pts]: Hand Weapon, Wizard Level 4, Waaagh! Magic, Idol of Mork
## Core [513pts]
Black Orc Mobs [65pts]:
â€¢ 5x Black Orc [65pts]: Full Plate Armour, Hand Weapon, Shield
2x Night Goblin Mobs [168pts]:
â€¢ 19x Night Goblin [4pts]: Hand Weapon, Shortbow
â€¢ 3x Fanatic [75pts]: Fanatic Ball &amp; Chain
â€¢ 1x Musician [5pts]
â€¢ 1x Standard Bearer [5pts]
â€¢ 1x Boss [7pts]
Orc Mobs [112pts]: Big Un's, Warpaint, Big Stabbas, Frenzy, Skirmishers
â€¢ 10x Orc Boy [6pts]: Hand Weapon, Frenzy, Additional Hand Weapon
â€¢ 1x Boss [7pts]
## Special [200pts]
Black Orc Mobs [65pts]:
â€¢ 5x Black Orc [65pts]: Full Plate Armour, Hand Weapon, Shield
3x Goblin Bolt Throwas [45pts]:
â€¢ 1x Bolt Throwa [45pts]: Goblin Crew, Hand Weapon, Bolt Thrower
## Rare [370pts]
Giants [200pts]:
â€¢ 1x Giant [200pts]: Callowared Hide
Goblin Rock Lobbers [75pts]:
â€¢ 1x Goblin Rock Lobber [75pts]: Goblin Crew, Hand Weapon, Stone Thrower
Mangler Squigs [95pts]:
â€¢ 1x Mangler Squig [95pts]: Collosal Fang-Filled Gob, Heavy Armour</t>
  </si>
  <si>
    <t>Stefano Lopresti</t>
  </si>
  <si>
    <t>Andrea Macchi</t>
  </si>
  <si>
    <t>Characters [881pts]
Glade Lord [556pts]:
â€¢ 1x Glade Lord [556pts]: Asrai Longbow, Hand Weapon, Light Armour, General, Forest Dragon, Full Plate Armour, Serrated Maw, Soporific Breath, Wicked Claws, Spear of Twilight, Talisman Of Protection, Arcane Bodkins, An Annoyance of Netlings, A Befuddlement of Mischiefs
Treemen Ancients [325pts]:
â€¢ 1x Treemen Ancient [325pts]: Full Plate Armour, Oaken Fists, Strangleroots, Wizard Level 4, Battle Magic
## Core [500pts]
Deepwood Scouts [126pts]:
â€¢ 8x Deepwood Scout [15pts]: Asrai Longbow, Hand Weapon, Arcane Bodkins
â€¢ 1x Lord's Bowman [6pts]
Deepwood Scouts [126pts]:
â€¢ 8x Deepwood Scout [15pts]: Asrai Longbow, Hand Weapon, Hagbane Tips
â€¢ 1x Musician [6pts]
Glade Guard [65pts]:
â€¢ 5x Glade Guard [13pts]: Asrai Longbow, Hand Weapon, Hagbane Tips
Glade Guard [78pts]:
â€¢ 6x Glade Guard [13pts]: Asrai Longbow, Hand Weapon, Hagbane Tips
Glade Riders [105pts]: Reserve Move
â€¢ 5x Glade Rider [20pts]: Elven Steed, Hand Weapon, Asrai Longbow, Cavalry Spear, Hand Weapon, Hagbane Tips
## Special [402pts]
3x Sisters Of The Thorn [134pts]:
â€¢ 5x Sister Of The Thorn [24pts]: Blackbriar Javelines, Hand Weapon, Steeds of Isha, Hand Weapon
â€¢ 1x Standard Bearer [6pts]
â€¢ 1x Handmaiden of the Thorn [8pts]
## Rare [215pts]
Treemen [215pts]:
â€¢ 1x Treemen [215pts]: Full Plate Armour, Oaken Fists, Strangleroots</t>
  </si>
  <si>
    <t>===
Super nasty CV [2000 pts]
Warhammer: The Old World, Vampire Counts
===
++ Characters [1000 pts] ++
Master Necromancer [415 pts]
- Hand weapon
- Level 4 Wizard
- Mortis Engine
- Talisman of Protection
- Lore Familiar
- Necromancy
Master Necromancer [405 pts]
- Hand weapon
- Level 4 Wizard
- Mortis Engine
- Spell Familiar
- Sceptre Of De Noirot
- Necromancy
Tomb Banshee [90 pts]
- Hand weapon
Tomb Banshee [90 pts]
- Hand weapon
++ Core Units [500 pts] ++
5 Dire Wolves [40 pts]
- Claws and Fangs (Hand weapons)
5 Dire Wolves [40 pts]
- Claws and Fangs (Hand weapons)
40 Zombies [120 pts]
- Hand weapon
35 Zombies [105 pts]
- Hand weapon
33 Zombies [99 pts]
- Hand weapon
10 Crypt Ghouls [96 pts]
- Hand weapons
- Crypt Ghast
++ Special Units [90 pts] ++
3 Fell Bats [45 pts]
- Claws and Fangs (Hand weapons)
3 Fell Bats [45 pts]
- Claws and Fangs (Hand weapons)
++ Rare Units [410 pts] ++
1 Terrorgheist [205 pts]
- Filth-encrusted talons
- Rancid Maw
- Calloused Hide (light armor)
1 Terrorgheist [205 pts]
- Filth-encrusted talons
- Rancid Maw
- Calloused Hide (light armor)
---
Created with "Old World Builder"
[https://old-world-builder.com]</t>
  </si>
  <si>
    <t>Andrea Quirico</t>
  </si>
  <si>
    <t>giorgio isabella</t>
  </si>
  <si>
    <t>===
I torneo?? [1998 pts]
Warhammer: The Old World, Tomb Kings of Khemri
===
++ Characters [840 pts] ++
Tomb King [295 pts]
- Hand weapon
- Heavy armour
- General
- Skeleton Chariot
- Dragon Slaying Sword
- Armour of Meteoric Iron
- Charmed Shield
- Paymaster's Coin
High Priest [460 pts]
- Hand weapon
- May be a Level 4 Wizard
- Necrolith Bone Dragon
- Lore Familiar
- Flail of Skulls
- Talisman of Protection
- Illusion
Necrotect [85 pts]
- Hand weapon
- Whip
- Light armour
- Amulet Of The Serpent
++ Core Units [513 pts] ++
33 Skeleton Archers [170 pts]
- Hand weapons
- War Bows
- No armour
- Master of Arrows (champion)
3 Skeleton Chariots [135 pts]
- Hand weapons
- Cavalry spears
- Warbows
- Skeletal Hooves (Count as Hand weapons)
- Master Charioteer (champion)
1 Skeleton Chariots [49 pts]
- Hand weapons
- Cavalry spears
- Warbows
- Skeletal Hooves (Count as Hand weapons)
- Master Charioteer (champion)
1 Skeleton Chariots [49 pts]
- Hand weapons
- Cavalry spears
- Warbows
- Skeletal Hooves (Count as Hand weapons)
- Master Charioteer (champion)
5 Skeleton Horse Archers [55 pts]
- Hand weapons
- Warbows
- No armour
5 Skeleton Horse Archers [55 pts]
- Hand weapons
- Warbows
- No armour
++ Special Units [220 pts] ++
Tomb Scorpion [75 pts]
- Decapitating Claws
- Envenomed Sting
- Bone Carapace (Counts as Heavy Armour)
- Ambushers
Tomb Scorpion [75 pts]
- Decapitating Claws
- Envenomed Sting
- Bone Carapace (Counts as Heavy Armour)
- Ambushers
Tomb Scorpion [70 pts]
- Decapitating Claws
- Envenomed Sting
- Bone Carapace (Counts as Heavy Armour)
++ Rare Units [425 pts] ++
Necrosphinx [195 pts]
- Cleaving Blades
- Decapitating Strike
- Heavy armour
Screaming Skull Catapult [125 pts]
- Screaming Skull Catapult
- Hand weapons
- Light armour
- Skulls of the Foe
Screaming Skull Catapult [105 pts]
- Screaming Skull Catapult
- Hand weapons
- Light armour
---
Created with "Old World Builder"
[https://old-world-builder.com]</t>
  </si>
  <si>
    <t>Warriors of Chaos - Lord e mago - [1999pts]
# Main Force [1999pts]
## Characters [830pts]
Aspiring Champion [147pts]:
â€¢ 1x Aspiring Champion [147pts]: Shield, Battle Standard Bearer, Chaos Steed, Mark of Chaos Undivided, Lance, Ruby Ring of Ruin
Chaos Lord [372pts]:
â€¢ 1x Chaos Lord [372pts]: Shield, General, Daemonic Mount, Mark of Nurgle, Ogre Blade, 2x Favour of the Gods, Brazen Collar, Enchanting Aura
Sorcerer Lord [311pts]:
â€¢ 1x Sorcerer Lord [311pts]: Chaos Steed, Mark of Chaos Undivided, Wizard Level 4, Battle Magic, Lore Familiar, Favour of the Gods, Diabolic Splendour
## Core [502pts]
Chaos Knights [198pts]:
â€¢ 6x Chaos Knight [31pts]: Lance, Mark of Slaneesh
â€¢ 1x Champion [6pts]
â€¢ 1x Standard Bearer [6pts]
Forsaken [304pts]:
â€¢ 16x Forsaken [19pts]: Forsaken by Slaneesh
## Special [667pts]
Chosen Chaos Knights [342pts]:
â€¢ 7x Chosen Chaos Knight [43pts]: Drilled, Lance, Mark of Chaos Undivided, Full Plate Armour
â€¢ 1x Champion [27pts]: Brazen Collar
â€¢ 1x Musician [7pts]
â€¢ 1x Standard Bearer [7pts]
Dragon Ogres [196pts]:
â€¢ 3x Dragon Ogre [63pts]: Heavy Armour, Great Weapon
â€¢ 1x Shartak [7pts]
Dragon Ogres [70pts]:
â€¢ 1x Dragon Ogre [63pts]: Heavy Armour, Great Weapon
â€¢ 1x Shartak [7pts]
Dragon Ogres [59pts]:
â€¢ 1x Dragon Ogre [59pts]: Heavy Armour</t>
  </si>
  <si>
    <t>Jucas Romano</t>
  </si>
  <si>
    <t>++ Characters [523 pts] ++
Duke (0-1) [401 pts]
(Lance, Heavy armour, Shield, Royal Pegasus, Gromril Greathelm, Sirienne's Locket, The Seal Of Parravon, Virtue of Heroism)
Paladin [122 pts]
(Lance, Heavy armour, Shield, The Grail Vow, Battle Standard Bearer, Bretonnian Warhorse, Banner of ChÃ¢lons)
++ Core Units [524 pts] ++
6 Mounted Knights of the Realm (1+**) [158 pts]
(Hand Weapons, Lances, Shields, Heavy armour, First Knight, Standard Bearer)
6 Mounted Knights of the Realm (1+**) [158 pts]
(Hand Weapons, Lances, Shields, Heavy armour, First Knight, Standard Bearer)
6 Mounted Knights of the Realm [158 pts]
(Hand weapons, Lances, Shields, Heavy armour, First Knight (champion), Standard bearer)
10 Peasant Bowmen [50 pts]
(Hand weapons, Longbows, Unarmoured, Skirmishers)
++ Special Units [702 pts] ++
4 Pegasus Knights [234 pts]
(Hand Weapon, Lances, Shields, Heavy armour, First Knight, Standard Bearer)
4 Pegasus Knights [234 pts]
(Hand Weapon, Lances, Shields, Heavy armour, First Knight, Standard Bearer)
4 Pegasus Knights [234 pts]
(Hand Weapon, Lances, Shields, Heavy armour, First Knight, Standard Bearer)
++ Rare Units [249 pts] ++
5 Grail Knights [249 pts]
(Hand weapons, Lances, Shields, Heavy armour, Grail Guardian (champion) [Falcon-horn of Fredemund], Standard bearer, Virtue of Discipline)
---
Created with "Old World Builder"
[https://old-world-builder.com]</t>
  </si>
  <si>
    <t xml:space="preserve">===_x000D_
Dwarfen Mountain Holds [2000 p.ti]_x000D_
Warhammer: The Old World, Dwarfen Mountain Holds_x000D_
===_x000D_
_x000D_
++ Personaggi [749 p.ti] ++_x000D_
_x000D_
Thane [304 p.ti]_x000D_
- Hand weapon_x000D_
- Great weapon_x000D_
- Full plate armour_x000D_
- Battle Standard Bearer [Master Rune of Grungni]_x000D_
- Shieldbearers_x000D_
- Rune of Fortitude_x000D_
- Master Rune of Gromril_x000D_
Regole Speciali: Ancestral Grudge, Dwarf Crafted, Gromril Armour, Gromril Weapons, Hatred (Orcs &amp; Goblins), Magic Resistance (-1), Rallying Cry, Resolute, Stubborn_x000D_
_x000D_
[Thane] M(3) AC(6) AB(4) Fo(4) R(5) Fe(2) I(3) A(3) D(9)_x000D_
_x000D_
Runesmith [145 p.ti]_x000D_
- Hand weapon_x000D_
- Full plate armour_x000D_
- Shield_x000D_
- Rune of Spellbreaking_x000D_
- Master Rune of Calm_x000D_
Regole Speciali: Armour Bane (1), Forgefire, Gromril Armour, Gromril Weapons, Hatred (Orcs &amp; Goblins), Magic Resistance (-2), Resolute, Rune Lore, Stubborn_x000D_
_x000D_
[Runesmith] M(3) AC(5) AB(4) Fo(4) R(4) Fe(2) I(2) A(2) D(9)_x000D_
_x000D_
Anvil of Doom [300 p.ti]_x000D_
- Hand weapons_x000D_
- Shields_x000D_
- Heavy armour_x000D_
- General_x000D_
- Rune of Fortitude_x000D_
- Rune of Parrying_x000D_
Regole Speciali: Ancestral Shield, Gromril Armour, Gromril Weapons, Hatred (Orcs &amp; Goblins), Immune To Psychology, Magic Resistance (-3), Resolute, Rune Lore, Skirmishers, Strike the Runes, Unbreakable_x000D_
_x000D_
[Anvil of Doom] M(-) AC(-) AB(-) Fo(-) R(7) Fe(5) I(-) A(-) D(-)_x000D_
_x000D_
[Forgefather &amp; Anvil Guard] M(3) AC(6) AB(4) Fo(4) R(5) Fe(4) I(3) A(5) D(9)_x000D_
_x000D_
++ Truppa [507 p.ti] ++_x000D_
_x000D_
12 Rangers [186 p.ti]_x000D_
- Hand weapons_x000D_
- Crossbows_x000D_
- Heavy armour_x000D_
- Great weapons_x000D_
- Shields_x000D_
- Ol' Deadeye (champion) [Crossbow]_x000D_
- Standard bearer_x000D_
- Musician_x000D_
Regole Speciali: Dwarf Crafted, Hatred (Orcs &amp; Goblins), Magic Resistance (-1), Move Through Cover, Open Order, Resolute, Scouts, Skirmishers_x000D_
_x000D_
[Ranger] M(3) AC(4) AB(4) Fo(3) R(4) Fe(1) I(2) A(1) D(9)_x000D_
_x000D_
[Ol' Deadeye] M(3) AC(4) AB(4) Fo(3) R(4) Fe(1) I(2) A(2) D(9)_x000D_
_x000D_
19 Dwarf Warriors [186 p.ti]_x000D_
- Hand weapons_x000D_
- Heavy armour_x000D_
- Shields_x000D_
- Veteran_x000D_
- Standard bearer_x000D_
- Musician_x000D_
Regole Speciali: Close Order, Hatred (Orcs &amp; Goblins), Magic Resistance (-1), Resolute, Shieldwall_x000D_
_x000D_
[Dwarf Warrior] M(3) AC(4) AB(3) Fo(3) R(4) Fe(1) I(2) A(1) D(9)_x000D_
_x000D_
[Veteran] M(3) AC(4) AB(3) Fo(3) R(4) Fe(1) I(2) A(2) D(9)_x000D_
_x000D_
10 Quarrellers [135 p.ti]_x000D_
- Hand weapons_x000D_
- Crossbows_x000D_
- Heavy armour_x000D_
- Great weapons_x000D_
- Shields_x000D_
- Veteran (champion) [Crossbow]_x000D_
- Standard bearer_x000D_
- Musician_x000D_
Regole Speciali: Close Order, Dwarf Crafted, Hatred (Orcs &amp; Goblins), Magic Resistance (-1), Resolute_x000D_
_x000D_
[Quarreller] M(3) AC(3) AB(3) Fo(3) R(4) Fe(1) I(2) A(1) D(9)_x000D_
_x000D_
[Veteran] M(3) AC(3) AB(4) Fo(3) R(4) Fe(1) I(2) A(1) D(9)_x000D_
_x000D_
++ Speciali [744 p.ti] ++_x000D_
_x000D_
16 Hammerers [344 p.ti]_x000D_
- Hand weapons_x000D_
- Great hammers_x000D_
- Heavy armour_x000D_
- Shields_x000D_
- Drilled_x000D_
- Royal Champion (Up to 25pts of each rune type)_x000D_
- Standard bearer [Rune of Confusion]_x000D_
- Musician_x000D_
Regole Speciali: Close Order, Gromril Weapons, Hatred (Orcs &amp; Goblins), Magic Resistance (-1), Resolute, Royal Guard, Shieldwall, Stoic Defenders, Stubborn_x000D_
_x000D_
[Hammerer] M(3) AC(5) AB(3) Fo(4) R(4) Fe(1) I(3) A(1) D(9)_x000D_
_x000D_
[Royal Champion] M(3) AC(5) AB(3) Fo(4) R(4) Fe(1) I(3) A(2) D(9)_x000D_
_x000D_
1 Gyrocopters [70 p.ti]_x000D_
- Hand weapons_x000D_
- Clatterguns_x000D_
- Full plate armour (armoured fuselage)_x000D_
Regole Speciali: Dive Bomb, Fire &amp; Flee, Fly (9), Impact Hits (D3), Skirmishers, Swiftstride, Vanguard_x000D_
_x000D_
[Gyrocopter] M(1) AC(4) AB(3) Fo(4) R(5) Fe(3) I(2) A(2) D(9)_x000D_
_x000D_
Cannon [120 p.ti]_x000D_
- Cannon_x000D_
- Hand weapons_x000D_
- Light armour_x000D_
- Rune of Reloading_x000D_
- Rune of Forging_x000D_
Regole Speciali: Hatred (Orcs &amp; Goblins), Magic Resistance (-1), Skirmishers, Stubborn_x000D_
_x000D_
[Cannon] M(-) AC(-) AB(-) Fo(-) R(7) Fe(3) I(-) A(-) D(-)_x000D_
_x000D_
[Dwarf Crew] M(3) AC(3) AB(3) Fo(3) R(4) Fe(3) I(2) A(3) D(9)_x000D_
_x000D_
Grudge Thrower [100 p.ti]_x000D_
- Stone thrower_x000D_
- Hand weapons_x000D_
- Light armour_x000D_
- Rune of Reloading_x000D_
Regole Speciali: Hatred (Orcs &amp; Goblins), Magic Resistance (-1), Skirmishers, Stubborn_x000D_
_x000D_
[Bolt Thrower] M(-) AC(-) AB(-) Fo(-) R(7) Fe(3) I(-) A(-) D(-)_x000D_
_x000D_
[Dwarf Crew] M(3) AC(3) AB(3) Fo(3) R(4) Fe(3) I(2) A(3) D(9)_x000D_
_x000D_
Cannon [110 p.ti]_x000D_
- Cannon_x000D_
- Hand weapons_x000D_
- Light armour_x000D_
- Rune of Reloading_x000D_
- Stalwart Rune_x000D_
Regole Speciali: Hatred (Orcs &amp; Goblins), Magic Resistance (-1), Skirmishers, Stubborn_x000D_
_x000D_
[Cannon] M(-) AC(-) AB(-) Fo(-) R(7) Fe(3) I(-) A(-) D(-)_x000D_
_x000D_
[Dwarf Crew] M(3) AC(3) AB(3) Fo(3) R(4) Fe(3) I(2) A(3) D(9)_x000D_
_x000D_
---_x000D_
Creato con "Old World Builder"_x000D_
_x000D_
[https://old-world-builder.com]_x000D_
</t>
  </si>
  <si>
    <t>Tiziano Taccani</t>
  </si>
  <si>
    <t>Warriors of Chaos [2000 pts]
Warhammer: The Old World, Warriors of Chaos
===
++ Characters [807 pts] ++
Daemon Prince [501 pts]
- Hand weapon
- Heavy armour
- Wings (Fly 9)
- Mark of Nurgle
- Level 4 Wizard
- General
- Healing Potion
- Favour of the Gods
- Bedazzling Helm
- Extra Arm
- Dark Magic
Sorcerer Lord [306 pts]
- Hand weapon
- Heavy armour
- Mark of Tzeentch
- Level 4 Wizard
- Chaos Steed
- Spell Familiar
- Earthing Rod
- Ruby Ring of Ruin
- Favour of the Gods
- Daemonology
++ Core Units [558 pts] ++
10 Chaos Knights [368 pts]
- Lances
- Shields
- Heavy armour
- Mark of Tzeentch
- Champion
- Standard bearer [Blasted Standard]
- Musician
10 Forsaken [190 pts]
- Mutated weapons (Hand weapons)
- Heavy armour
- Forsaken by Slaanesh
++ Special Units [220 pts] ++
Chaos Chariot [110 pts]
- Hand weapons
- Halberds
- Mark of Chaos Undivided
Chaos Chariot [110 pts]
- Hand weapons
- Halberds
- Mark of Chaos Undivided
++ Rare Units [415 pts] ++
Chaos Giant [200 pts]
- Giant's Club
- Light armour (Calloused hide)
Hellcannon [215 pts]
- Doomfire
- Hand weapons</t>
  </si>
  <si>
    <t>===
BORGOMANERO TACCANI [1999 pts]
Warhammer: The Old World, Daemons of Chaos
===
++ Characters [916 pts] ++
Keeper of Secrets [505 pts]
- Impaling claws
- Level 4 Wizard
- General
- Soporific Musk
- Ã†ther Blade
- Illusion
Daemon Prince [411 pts]
- Hand weapon
- Ensorcelled weapon
- Heavy armour
- Fly (9)
- Daemon of Tzeentch
- Level 4 Wizard
- Twin Heads
- Power Vortex
- Battle Magic
++ Core Units [583 pts] ++
12 Seekers of Slaanesh [289 pts]
- Piercing claws
- Hand weapons (claws and fangs)
- Heartseeker (champion)
- Standard bearer [Siren Standard]
7 Chaos Furies [98 pts]
- Daemonic talons
- Daemons of Khorne
7 Chaos Furies [98 pts]
- Daemonic talons
- Daemons of Khorne
7 Chaos Furies [98 pts]
- Daemonic talons
- Daemons of Khorne
++ Rare Units [500 pts] ++
5 Plague Drones of Nurgle [315 pts]
- Plagueswords
- death's heads
- Hand weapons (filth-encrusted claws)
Skull Cannon of Khorne [185 pts]
- Brazen wheels
- Hand weapon (scything blades)
- Cannon of Khorne
- hellblades
- Plate armour</t>
  </si>
  <si>
    <t>Andrea Barcellini</t>
  </si>
  <si>
    <t>Dario Scalici</t>
  </si>
  <si>
    <t>++ Personaggi [787 p.ti] ++
Supreme Sorceress [515 p.ti]
(Hand weapon, Level 4 Wizard, Black Dragon, Pendant Of Khaeleth, Tome Of Furion, battle magic)
High Beastmaster [272 p.ti]
(Hand weapon and Whip, Heavy armour, Sea Dragon Cloak, Manticore, Lama Gigante, Lo Scudo del Vero Guerriero)
++ Truppa [520 p.ti] ++
5 Dark Riders [100 p.ti]
(Hand weapons, cavalry spears, and repeater crossbows, Light armour, Shields, Scouts)
5 Dark Riders [100 p.ti]
(Hand weapons, cavalry spears, and repeater crossbows, Light armour, Shields, Scouts)
5 Dark Riders [100 p.ti]
(Hand weapons, cavalry spears, and repeater crossbows, Light armour, Shields, Fire &amp; Flee)
10 Repeater Crossbowmen [110 p.ti]
(Hand weapons and repeater crossbows, Light armour)
10 Repeater Crossbowmen [110 p.ti]
(Hand weapons and repeater crossbows, Light armour)
++ Speciali [492 p.ti] ++
5 Cold One Knights [196 p.ti]
(Hand weapons and lances, Full plate armour, Dread Knight (champion), Standard bearer, Musician)
5 Cold One Knights [221 p.ti]
(Hand weapons and lances, Full plate armour, Dread Knight (champion), Standard bearer [Banner Of Har Ganeth], Musician)
5 Dark Elf Shades [75 p.ti]
(Hand weapons, Repeater crossbows)
++ Rare [200 p.ti] ++
War Hydra [200 p.ti]
(Wicked claws, Serrated maws, Fiery breath, hand weapons, Whips, 5+)
---
Creato con "Old World Builder"
[https://old-world-builder.com]</t>
  </si>
  <si>
    <t>Daemons of Chaos - Daemons - [2000pts]
# Main Force [2000pts]
## Characters [730pts]
Daemon Prince [310pts]:
â€¢ 1x Daemon Prince [310pts]: Ensorcelled weapon, Hand Weapon, Daemon of Khorne, Many Arms, Axe Of Khorne, Light Armour
Keeper of Secrets [420pts]:
â€¢ 1x Keeper of Secrets [420pts]: Impaling claws, General, Wizard Level 4, Dark Magic
## Core [530pts]
Daemonettes Of Slaanesh [284pts]: Rapturous Standard
â€¢ 21x Daemonette [11pts]: Piercing Claws
â€¢ 1x Alluress [6pts]
â€¢ 1x Musician [6pts]
â€¢ 1x Standard Bearer [6pts]
2x Seekers Of Slaanesh [123pts]:
â€¢ 5x Seeker [105pts]: Steed of Slaanesh, Piercing Claws
â€¢ 1x Heartseeker [6pts]
â€¢ 1x Musician [6pts]
â€¢ 1x Standard Bearer [6pts]
## Special [429pts]
Bloodletters Of Khorne [231pts]:
â€¢ 15x Bloodletter [14pts]: Hellblade, Light Armour
â€¢ 1x Bloodreaper [7pts]
â€¢ 1x Musician [7pts]
â€¢ 1x Standard Bearer [7pts]
Fiends Of Slaanesh [198pts]:
â€¢ 3x Fiend of Slaanesh [66pts]: Piercing Claws, Venomous tail
## Rare [311pts]
Bloodcrushers Of Khorne [311pts]: Icon Of Endless War
â€¢ 4x Bloodletter [260pts]: Juggernaut Of Khorne, Barding, Brass bound hooves, Hellblade, Light Armour
â€¢ 1x Bloodreaper [7pts]
â€¢ 1x Musician [7pts]
â€¢ 1x Standard Bearer [7pts]</t>
  </si>
  <si>
    <t>Joseph Eastham</t>
  </si>
  <si>
    <t>Steven Sharif</t>
  </si>
  <si>
    <t>San Diego Monthly Old Worlds RTT February '24</t>
  </si>
  <si>
    <t>Kingdom of Bretonnia - Stampede - [1996pts]
# Main Force [1996pts]
## Characters [999pts]
1x Duke[341pts]:
â€¢  1x Duke[341pts]: Hand Weapon, Heavy Armour, Shield, General, Royal Pegasus, Barding, Hand Weapon, Virtue of Heroism, Lance, Gromil Great Helm
1x Paladin[197pts]:
â€¢  1x Paladin[197pts]: Hand Weapon, Heavy Armour, Shield, Battle Standard Bearer, Royal Pegasus, Barding, Hand Weapon, The Knight's Vow, Virtue of Duty, Headsman's Axe, Gauntlet of the Duel
1x Prophetess[186pts]:
â€¢  1x Prophetess[186pts]: Hand Weapon, Bretonnian Warhorse, Barding, Hand Weapon, Wizard Level 4, Battle Magic, Earthing Rod
1x The Green Knight[275pts]:
â€¢  1x The Green Knight[275pts]: The Shadow Steed, Barding, Hand Weapon, Heavy Armour, Shield, The Dolorous Blade
## Core [997pts]
1x Mounted Knights of the Realm[287pts]: The Knight's Vow
â€¢  9x Mounted Knight of the Realm[24pts]: Bretonnian Warhorse, Barding, Hand Weapon, Hand Weapon, Heavy Armour, Lance, Shield
â€¢  1x First Knight[32pts]: Antlers of the Great Hunt
â€¢  1x Musician[7pts]
â€¢  1x Standard Bearer[32pts]: War Banner
4x Mounted Knights of the Realm[165pts]: The Knight's Vow
â€¢  6x Mounted Knight of the Realm[24pts]: Bretonnian Warhorse, Barding, Hand Weapon, Hand Weapon, Heavy Armour, Lance, Shield
â€¢  1x First Knight[7pts]
â€¢  1x Musician[7pts]
â€¢  1x Standard Bearer[7pts]
1x Peasant Bowmen[50pts]: Skirmishers
â€¢  10x Peasant Bowman[5pts]: Hand Weapon, Longbow</t>
  </si>
  <si>
    <t>Andrew Collinsworth</t>
  </si>
  <si>
    <t>Game Empire</t>
  </si>
  <si>
    <t>Dylan Melillo</t>
  </si>
  <si>
    <t>Andrew Maushart</t>
  </si>
  <si>
    <t>The Empire of Man - vs Jospeh - [1998pts]
# Main Force [1998pts]
## Characters [668pts]
1x Captain of the Empire[128pts]
â€¢ 1x Captain of the Empire[128pts]: Shield, Battle Standard Bearer, War Banner, Full Plate Armour, Sword of Might, Pistol
1x Engineers[55pts]
â€¢ 1x Empire Engineer[55pts]: Hochland Long Rifle
1x Grand Master[280pts]
â€¢ 1x Grand Master[280pts]: Shield, General, Demigryph, Full Plate Armour, Sword of Justice, The White Cloak
1x Wizard Lord[205pts]
â€¢ 1x Wizard Lord[205pts]: Wizard Level 4, Battle Magic, Arcane Familiar, Ruby Ring of Ruin
## Core [534pts]
1x Empire Knights[273pts]: Stubborn
â€¢ 10x Empire Knight[22pts]: Shield, Lance
â€¢ 1x Musician[6pts]
â€¢ 1x Preceptor[21pts]: Biting Blade
â€¢ 1x Standard Bearer[6pts]
2x State Missile Troops[35pts]
â€¢ 5x State Missile Trooper[7pts]: Crossbow
  Regimental Unit: Veteran State Troops
1x Veteran State Troops[191pts]
â€¢ 22x Veteran State Trooper[8pts]: Halberd
â€¢ 1x Musician[5pts]
â€¢ 1x Sergeant[5pts]
â€¢ 1x Standard Bearer[5pts]
  Detachment: State Missile Troops[1], State Missile Troops[2]
## Special [411pts]
1x Great Cannon[125pts]
1x Demigryph Knights[210pts]
â€¢ 3x Demigryph Knight[63pts]: Full Plate Armour, Lance
â€¢ 1x Demigryph Preceptor[7pts]
â€¢ 1x Musician[7pts]
â€¢ 1x Standard Bearer[7pts]
1x Outriders[76pts]
â€¢ 4x Outrider[19pts]
## Rare [385pts]
1x Helblaster Volley Guns[120pts]
1x Empire Steam Tanks[265pts]
â€¢ 1x Steam Tank[265pts]: Engineer Commander</t>
  </si>
  <si>
    <t>Donovan Stauder</t>
  </si>
  <si>
    <t>kevin duffy</t>
  </si>
  <si>
    <t>++ Characters [953 pts] ++
Sorcerer Lord [350 pts]
(Hand weapon, Heavy armour, Mark of Tzeentch, Level 4 Wizard, On foot, Ruby Ring of Ruin, Infernal Puppet, Diabolic Splendour, Daemonology)
Daemon Prince [491 pts]
(Hand weapon, Heavy armour, Wings (Fly 9), Mark of Nurgle, Level 4 Wizard, General, Ogre Blade, Paymaster's Coin, Favour of the Gods, Enchanting Aura, Dark Magic)
Aspiring Champion [112 pts]
(Hand weapon, Heavy armour, Shield, Mark of Tzeentch, Battle Standard Bearer, On foot, Favour of the Gods)
++ Core Units [506 pts] ++
5 Marauder Horsemen [80 pts]
(Flails, Throwing axes, Light armour, Mark of Slaanesh)
5 Marauder Horsemen [80 pts]
(Flails, Throwing axes, Light armour, Mark of Slaanesh)
7 Forsaken [133 pts]
(Mutated weapons (Hand weapons), Heavy armour, Forsaken by Slaanesh)
7 Forsaken [133 pts]
(Mutated weapons (Hand weapons), Heavy armour, Forsaken by Slaanesh)
10 Chaos Marauders [80 pts]
(Flails, Unarmoured, Mark of Tzeentch, Skirmishers (0-1 unit in your army))
++ Special Units [110 pts] ++
Chaos Chariot [110 pts]
(Hand weapons, Halberds, Mark of Chaos Undivided)
++ Rare Units [430 pts] ++
Hellcannon [215 pts]
(Doomfire, Hand weapons)
Hellcannon [215 pts]
(Doomfire, Hand weapons)
---
Created with "Old World Builder"
[https://old-world-builder.com</t>
  </si>
  <si>
    <t>High Elf Realms - 2-18-2024 - [1998pts]
# Main Force [1998pts]
## Characters [958pts]
1x Archmage[555pts]
â€¢ 1x Archmage[555pts]: Hand Weapon, General, Pure of Heart, Star Dragon, Dragon Fire, Full Plate Armour, Wicked Claws, Wizard Level 4, High Magic, Lore Familiar, Seed of Rebirth, Talisman Of Protection
1x Archmage[250pts]
â€¢ 1x Archmage[250pts]: Hand Weapon, Pure of Heart, Wizard Level 4, Elementalism, Silvery Wand, Seed of Rebirth, Ruby Ring of Ruin
1x Noble[153pts]
â€¢ 1x Noble[153pts]: Hand Weapon, Battle Standard Bearer, Pure of Heart, Barded Elven Steed, Barding, Hand Weapon, Full Plate Armour, Dragon Helm, Seed of Rebirth, Great Weapon
## Core [543pts]
1x Lothern Sea Guard[333pts]: Magic Standard
â€¢ 23x Lothern Sea Guard[12pts]: Hand Weapon, Light Armour, Thrusting Spear, Warbow, Shield
â€¢ 1x Musician[5pts]
â€¢ 1x Standard Bearer[45pts]: Razor Standard
â€¢ 1x Sea Master[7pts]
1x Silver Helms[210pts]
â€¢ 8x Silver Helm[24pts]: Barded Elven Steed, Barding, Hand Weapon, Hand Weapon, Heavy Armour, Lance, Shield
â€¢ 1x High Helm[6pts]
â€¢ 1x Musician[6pts]
â€¢ 1x Standard Bearer[6pts]
## Special [357pts]
1x Phoenix Guard[357pts]
â€¢ 21x Phoenix Guard[16pts]: Ceremonial Halberd, Full Plate Armour, Hand Weapon
â€¢ 1x Keeper of the Flame[7pts]
â€¢ 1x Musician[7pts]
â€¢ 1x Standard Bearer[7pts]
## Rare [140pts]
1x Eagle-Claw Bolt Thrower[80pts]
â€¢ 1x Eagle-Claw Bolt Thrower[80pts]: Sea Guard Crew, Bolt Thrower, Repeater Bolt Thrower
1x Great Eagles[60pts]
â€¢ 1x Great Eagle[60pts]: Serrated Maw, Wicked Claws</t>
  </si>
  <si>
    <t>Ridvan Martinez</t>
  </si>
  <si>
    <t>David Clarke</t>
  </si>
  <si>
    <t>The First Old World Forgemaster</t>
  </si>
  <si>
    <t>Canada</t>
  </si>
  <si>
    <t xml:space="preserve">=== Elves [1999 pts] Warhammer: The Old World, Wood Elf Realms === ++ Characters [693 pts] ++ Waystalker [176 pts] - Default Weapons - Hagbane Tips - Railarian's Mantle - Asyendi's Bane - A Muster Of Malevolents Glade Lord [517 pts] - Default Weapons - Light armour - Shield - Forest Dragon - Spear of Twilight - Enchanted Shield - A Befuddlement Of Mischiefs ++ Core Units [812 pts] ++ 20 Glade Guard [260 pts] - Hand weapon and Asrai Longbows - Hagbane Tips 7 Dryads [91 pts] - Hand weapon - Sapwood Flesh (Light Armor) 7 Dryads [91 pts] - Hand weapon - Sapwood Flesh (Light Armor) 15 Eternal Guard [220 pts] - Hand weapon and Asrai Spears - Light armour - Shields - Standard bearer - Musician 5 Deepwood Scouts [75 pts] - Hand weapon and Asrai Longbows - Hagbane Tips 5 Deepwood Scouts [75 pts] - Hand weapon and Asrai Longbows - Hagbane Tips ++ Special Units [194 pts] ++ 5 Wild Riders [194 pts] - Hand weapon and Hunting Spear - Light armour - Shields - Standard bearer - Banner Of The Wild Wood - Musician ++ Rare Units [300 pts] ++ 10 Waywatchers [180 pts] - Hand weapon and Asrai Longbows - Hagbane Tips Great Eagle [60 pts] Great Eagle [60 pts] --- Created with "Old World Builder" [https://old-world-builder.com
</t>
  </si>
  <si>
    <t>Mike Summerfeldt</t>
  </si>
  <si>
    <t>Russ Jeffery</t>
  </si>
  <si>
    <t xml:space="preserve">Because Khorne wants it!  - [2000pts]
## Main Force [2000pts]
### Characters [866pts]
Chaos Lord [586pts]: 
â€¢ 1x Chaos Lord: General, Lance, Hand Weapon, Heavy Armour, Favour of the Gods, Chaos Runesword, Crown of Everlasting Conquest, Mark of Nurgle, Chaos Dragon, Dark Fire of Chaos, Full Plate Armour, Fumes of Contagion, Wicked Claws, Shield
Sorcerer Lord [280pts]: 
â€¢ 1x Sorcerer Lord: Hand Weapon, Heavy Armour, Daemonology, Infernal Puppet, Favour of the Gods, Mark of Chaos Undivided, Wizard Level 4
### Core [546pts]
Chaos Knights [178pts]: 
â€¢ 5x Chaos Knight: Chaos Steed, Barding, Hand Weapon, Hand Weapon, Heavy Armour, Lance, Mark of Khorne, Shield
â€¢ 1x Champion: Favour of the Gods
â€¢ 1x Musician
â€¢ 1x Standard Bearer
Chaos Warriors [368pts]: 
â€¢ 20x Chaos Warrior: Hand Weapon, Heavy Armour, Mark of Khorne, Shield
â€¢ 1x Champion: Favour of the Gods
â€¢ 1x Musician
â€¢ 1x Standard Bearer: War Banner
### Special [443pts]
Chaos Chariots [120pts]: 
â€¢ 1x Chaos Chariot: 2x Chaos Charioteer, Halberd, Hand Weapon, 2x Chaos Steed, Barding, Hand Weapon, Mark of Khorne
Chaos Spawn [52pts]: 
â€¢ 1x Chaos Spawn: Hand Weapon, Heavy Armour, Spawn of Nurgle
Chosen Chaos Knights [271pts]: 
â€¢ 4x Chosen Chaos Knight: Full Plate Armour, Chaos Steed, Barding, Hand Weapon, Drilled, Hand Weapon, Lance, Mark of Khorne, Shield
â€¢ 1x Champion: Favour of the Gods
â€¢ 1x Musician
â€¢ 1x Standard Bearer: Doom Totem
### Rare [145pts]
Gorebeast Chariots [145pts]: 
â€¢ 1x Gorebeast Chariot: 2x Chaos Charioteer, Halberd, Hand Weapon, Gorebeast, Hand Weapon, Mark of Khorne
</t>
  </si>
  <si>
    <t xml:space="preserve">==== Elves [1999 pts] Warhammer: The Old World, Wood Elf Realms === ++ Characters [693 pts] ++ Waystalker [176 pts] - Default Weapons - Hagbane Tips - Railarian's Mantle - Asyendi's Bane - A Muster Of Malevolents Glade Lord [517 pts] - Default Weapons - Light armour - Shield - Forest Dragon - Spear of Twilight - Enchanted Shield - A Befuddlement Of Mischiefs ++ Core Units [812 pts] ++ 20 Glade Guard [260 pts] - Hand weapon and Asrai Longbows - Hagbane Tips 7 Dryads [91 pts] - Hand weapon - Sapwood Flesh (Light Armor) 7 Dryads [91 pts] - Hand weapon - Sapwood Flesh (Light Armor) 15 Eternal Guard [220 pts] - Hand weapon and Asrai Spears - Light armour - Shields - Standard bearer - Musician 5 Deepwood Scouts [75 pts] - Hand weapon and Asrai Longbows - Hagbane Tips 5 Deepwood Scouts [75 pts] - Hand weapon and Asrai Longbows - Hagbane Tips ++ Special Units [194 pts] ++ 5 Wild Riders [194 pts] - Hand weapon and Hunting Spear - Light armour - Shields - Standard bearer - Banner Of The Wild Wood - Musician ++ Rare Units [300 pts] ++ 10 Waywatchers [180 pts] - Hand weapon and Asrai Longbows - Hagbane Tips Great Eagle [60 pts] Great Eagle [60 pts] --- Created with "Old World Builder" [https://old-world-builder.com
</t>
  </si>
  <si>
    <t>Brandon Deamer</t>
  </si>
  <si>
    <t>Eddie Crampton</t>
  </si>
  <si>
    <t>===
Sandy boys [1989 pts]
Warhammer: The Old World, Tomb Kings of Khemri, Tomb Kings of Khemri
===
++ Characters [505 pts] ++
High Priest [365 pts]
- Hand weapon
- May be a Level 4 Wizard
- Necrolith Bone Dragon
- Necromancy
-splint
High Priest [140 pts]
- Hand weapon
- On foot
- Nekhara
Necrotect [55pts]
++ Core Units [619 pts] ++
3Skeleton Chariots [200 pts] (1x3 &amp; 1x2)
- Hand weapons
- Cavalry Spears
- Warbows
- Skeletal Hooves (Count as Hand weapons)
- Master Charioteer (champion)
- Standard bearer
- Musician
20 Skeleton Warriors [105 pts]
- Hand weapons (spears)
- No armour
- Shields
- Nehekharan Phalanx (one per 1000pts)
- Master of Arms (champion)
- Standard bearer
- Musician
20 Tomb Guard [238 pts]
- Hand weapons
- Light armour
- Shields
- Have the Nehekharan Phalanx Special Rule (one per 1000pts)
- Tomb Captain (champion)
- Standard bearer
- Musician
++ Special Units [405 pts] ++
3 Necropolis Knights [183 pts]
- Hand weapons
- Cavalry Spears
- Lashing Tails (Counts as Hand weapons)
- Light armour
- Shields
- Necropolis Captain (champion)
- Standard bearer
- Musician
3 Ushabti [147 pts]
- Greatbows
- Heavy armour
Tomb Scorpion [75 pts]
- Decapitating Claws
- Envenomed Sting
- Bone Carapace (Counts as Heavy Armour)
- Ambusher
++ Rare Units [460 pts] ++
Necrosphinx [200 pts]
- Cleaving Blades
- Decapitating Strike
- Heavy armour
- Envenomed Sting
Casket of Souls [135 pts]
- Hand weapons
- Great weapons
- Light armour
Screaming Skull Catapult [125 pts]
- Screaming Skull Catapult
- Hand weapons
- Light armour
- May Have the Skulls of the Foe Special Rule
---
Created with "Old World Builder"
[https://old-world-builder.com]</t>
  </si>
  <si>
    <t xml:space="preserve">Heroes 
General 
Prince 130
Mount star dragon +290
Honour blood of caledor+15
Plate armour
Shield +2
Magic equipment 
Dragon helm +10
Armour of caledor+35
Seed of rebirth+20
Giant blade +30
532
Archmage elementalism 155
Lvl 4+30 
Elven honour sea guard 
Magic equipment 
Seed of rebirth+20
Sigil of asuryan +40
Silvery wand +15
260
Core 
Lothern Sea Guard x22 =242
Shields+22
Command+17
Lion standard +25
306
Lothern sea guard x22 =242
Shields+22 
Command+17
War banner+25
306
Special 
Pheonix guard Ã—21=352
Command squad+21
Standard battle banner+60
443
Rare 
Eagle claw x2 =160
Total 1997
</t>
  </si>
  <si>
    <t>taylor hanson</t>
  </si>
  <si>
    <t>Luka Pavicevic</t>
  </si>
  <si>
    <t>===
2k Exiles [1998 pts]
Warhammer: The Old World, Kingdom of Bretonnia, Bretonnian Exiles
===
++ Characters [778 pts] ++
Baron [307 pts] 50x50 mm 
- Hand weapon
- Heavy armour
- Shield
- Royal Pegasus
- Gromril Greathelm
- Spelleater Axe
- Virtue of Knightly Temper
Paladin [126 pts] 30x60 mm 
- Hand weapon
- Heavy armour
- Battle Standard Bearer
- Bretonnian Warhorse
- Wyrmbreath Vial
- Spellshield
- Burning Blade
Outcast Wizard [135 pts] 25x25 mm
- Hand weapon
- Level 3 Wizard
- Lore Familiar
- Battle Magic
Outcast Wizard [120 pts] 25x25 mm
- Hand weapon
- Level 3 Wizard
- Flamestrike Wand
- Daemonology
Damsel [90 pts] 25x25 mm
- Hand weapon
- On foot
- Ruby Ring of Ruin
- Illusion
++ Core Units [920 pts] ++
29 Yeoman Guard [199 pts] 25x25 mm
- Hand weapons
- Polearms
- Light armour
- Shields
- Warden (champion)
- Grail Monk
- Standard bearer
- Musician
29 Yeoman Guard [199 pts] 25x25 mm
- Hand weapons
- Polearms
- Light armour
- Shields
- Warden (champion)
- Grail Monk
- Standard bearer
- Musician
10 Mounted Knights of the Realm (1+**) [261 pts] 30x60 mm 
- Hand weapons
- Lances
- Shields
- Heavy armour
- First Knight
- Standard bearer
- Musician
10 Mounted Knights of the Realm (1+**) [261 pts] 30x60 mm 
- Hand weapons
- Lances
- Shields
- Heavy armour
- First Knight
- Standard bearer
- Musician
++ Rare Units [300 pts] ++
Border Princes Bombard [100 pts] 60x100 mm (Warmachine) 25x25 mm (crew)
- Hand weapons
- Light armour
Border Princes Bombard [100 pts] 60x100 mm (Warmachine) 25x25 mm (crew)
- Hand weapons
- Light armour
Field Trebuchet [100 pts] 60x100 mm (Warmachine) 25x25 mm (crew)
- Field Trebuchet
- Hand weapons</t>
  </si>
  <si>
    <t xml:space="preserve">Comp Dwarves [2000 pts]
Warhammer: The Old World, Dwarfen Mountain Holds, Runic Items
===
++ Characters [768 pts] ++
King [294 pts]
- Hand weapon
- Great weapon
- Full plate armour
- General
- Shieldbearers
- 2x Rune of Fury
- Rune of Preservation
- 2x Rune of Shielding
Thane [154 pts]
- Hand weapon
- Great weapon
- Full plate armour
- Battle Standard Bearer
- On foot
- Rune of Iron
- Rune of Preservation
- Rune of Stone
Anvil of Doom [320 pts]
- Hand weapons
- Shields
- Heavy armour
- Master Rune of Balance
- 2x Rune of Spellbreaking
++ Core Units [505 pts] ++
17 Longbeards [239 pts]
- Hand weapons
- Heavy armour
- Shields
- Elder (champion)
- Standard bearer
- Musician
10 Rangers [136 pts]
- Hand weapons
- Crossbows
- Heavy armour
- Great weapons
- Ol' Deadeye (champion)
12 Quarrellers [130 pts]
- Hand weapons
- Crossbows
- Heavy armour
- Shields
- Standard bearer
- Musician
Special Units [496 pts] ++
20 Hammerers [376 pts]
- Hand weapons
- Great hammers
- Heavy armour
- Royal Champion (Up to 25pts of each rune type)
- Standard bearer
- Rune of Confusion
- Musician
1 Gyrocopters [60 pts]
- Hand weapons
- Steam guns
- Armoured Fuselage (Full plate armour)
1 Gyrocopters [60 pts]
- Hand weapons
- Steam guns
- Armoured Fuselage (Full plate armour)
++ Rare Units [231 pts] ++
Organ Gun [120 pts]
- Organ gun
- Hand weapons
- Light armour
6 Irondrakes [111 pts]
- Hand weapons
- Drakeguns
- Full plate armour
- Ironwarden (champion)
- Trollhammer torpedo for Ironwarden
</t>
  </si>
  <si>
    <t>Eric Locke</t>
  </si>
  <si>
    <t>===
Min character max units [1998 pts]
Warhammer: The Old World, Ogre Kingdoms
===
++ Characters [307 pts] ++
Butcher [164 pts]
- Additional hand weapon
- Be a Level 2 Wizard
- Power Scroll
- Illusion
Bruiser [143 pts]
- Great weapon
- Heavy armour
- Battle Standard Bearer
- On Foot
++ Core Units [933 pts] ++
3 Ogre Bulls [105 pts]
- Ironfists
20 Gnoblar Fighters [40 pts]
20 Gnoblar Fighters [40 pts]
2 Sabretusk Packs [34 pts]
2 Sabretusk Packs [34 pts]
7 Ironguts [329 pts]
- Look-out Gnoblar (Standard bearer)
- Gutlord
- Standard bearer
- Cannibal Totem
- Bellower
8 Ironguts [351 pts]
- Gutlord
- Standard bearer
- War Banner
++ Special Units [358 pts] ++
4 Mournfang Cavalry [358 pts]
- Great weapon
- Heavy armour
- Crusher
- Fistful Of Laurels
- Standard bearer
- Dragonhide Banner
++ Rare Units [400 pts] ++
Giant [200 pts]
Giant [200 pts]
---
Created with "Old World Builder"
[https://old-world-builder.com]</t>
  </si>
  <si>
    <t>Chad Hackman</t>
  </si>
  <si>
    <t>Brett Gutterson</t>
  </si>
  <si>
    <t>===
Skelly for Feb 5 [2000 pts]
Warhammer: The Old World, Tomb Kings of Khemri
===
++ Characters [1000 pts] ++
Royal Herald [85 pts]
- Hand Weapon
- Light Armour
- May be BSB
- On Foot
Necrotect [55 pts]
- Hand Weapon
- Whip
- Light Armour
Tomb King [440 pts]
- Hand weapon
- Heavy armour
- General
- Necrolith Bone Dragon
- Armour of the Ages
- Flail of Skulls
High Priest [250 pts]
- Hand weapon
- May be a Level 4 Wizard
- On foot
- 2x Hieratic Jar
- Lore Familiar
- Necromancy
Mortuary Priest [85 pts]
- Hand weapon
- Level 2 Wizard
- On foot
- Necromancy
Mortuary Priest [85 pts]
- Hand weapon
- Level 2 Wizard
- On foot
- Elementalism
++ Core Units [740 pts] ++
30 Skeleton Warriors [215 pts]
- Hand Weapons
- Light Armour
- Shields
- Master of Arms (Champion)
- Standard Bearer
- Musician
- 10 Skeleton Archers
20 Tomb Guard [268 pts]
- Hand Weapons
- Light Armour
- Tomb Captain (Champion)
- Standard Bearer
- Musician
- 10 Skeleton Archers
3 Skeleton Chariots [147 pts]
- Hand Weapons
- Cavalry Spears
- Warbows
- Skeletal Hooves (Count as Hand Weapons)
- Master Charioteer (Champion)
- Standard Bearer
- Musician
5 Skeleton Horse Archers [55 pts]
- Hand weapons
- War Bows
- Skeletal Hooves (Count as Hand Weapons)
5 Skeleton Horse Archers [55 pts]
- Hand weapons
- War Bows
- Skeletal Hooves (Count as Hand Weapons)
++ Rare Units [260 pts] ++
1 Screaming Skull Catapult [125 pts]
- Screaming Skull Catapult
- Hand Weapons
- Light Armour
- May Have the Skulls of the Foe Special Rule
Casket of Souls [135 pts]
- Hand weapons
- Great weapons
- Light armour
---
Created with "Old World Builder"
[https://old-world-builder.com]</t>
  </si>
  <si>
    <t>linus wallin</t>
  </si>
  <si>
    <t>Oliver ForsstrÃ¶m</t>
  </si>
  <si>
    <t>The Old World First GT</t>
  </si>
  <si>
    <t>++ Characters [673 pts] ++
Paladin [192 pts]
(Lance, Heavy armour, Shield, Battle Standard Bearer, Bretonnian Warhorse, Gromril Greathelm, Virtue of Knightly Temper)
Prophetess [206 pts]
(Hand weapon, Level 4 Wizard, Bretonnian Warhorse, Prayer Icon of Quenelles, Elementalism)
The Green Knight [275 pts]
++ Core Units [577 pts] ++
10 Peasant Bowmen (1+*) [67 pts]
(Hand weapons, Longbows, Unarmoured, Skirmishers, Villein (champion), Standard bearer, Musician)
8 Mounted Knights of the Realm (1+**) [213 pts]
(Hand weapons, Lances, Shields, Heavy armour, First Knight (champion), Standard bearer, Musician)
6 Knights Errant [132 pts]
(Hand weapons, Lances, Shields, Heavy armour, Gallant (champion), Standard bearer, Musician)
6 Mounted Knights of the Realm (1+**) [165 pts]
(Hand weapons, Lances, Shields, Heavy armour, First Knight (champion), Standard bearer, Musician)
++ Special Units [372 pts] ++
3 Pegasus Knights [186 pts]
(Hand weapon, Lances, Shields, Heavy armour, First Knight (champion), Standard bearer, Musician)
3 Pegasus Knights [186 pts]
(Hand weapon, Lances, Shields, Heavy armour, First Knight (champion), Standard bearer, Musician)
++ Rare Units [374 pts] ++
Field Trebuchet [100 pts]
(Field Trebuchet, Hand weapons)
6 Grail Knights [274 pts]
(Hand weapons, Lances, Shields, Heavy armour, Grail Guardian (champion), Standard bearer [Banner Of Honourable Warfare], Musician)
---
Created with "Old World Builder"
[https://old-world-builder.com]</t>
  </si>
  <si>
    <t>++ Characters [826 pts] ++
Black Orc Warboss [367 pts]
(Hand weapon, Full plate armour, Shield, Wyvern, Porko's Pigstikka, Trollhide Trousers, The Collar of Zorga)
Black Orc Bigboss [154 pts]
(Hand weapon, Great weapon, Full plate armour, Battle Standard Bearer [The Big Red Raggedy Flag], On foot)
Orc Weirdnob [240 pts]
(Hand weapon, No armour, Level 4 Wizard, On foot, Idol of Mork, Flying Carpet, Waaagh! Magic)
Goblin Bigboss [65 pts]
(Hand weapon, No armour, On foot, Ruby Ring of Ruin)
++ Core Units [611 pts] ++
18 Black Orc Mob [333 pts]
(Hand weapons, Full plate armour, 13 Shields, 18 Great weapons, Boss (champion), Standard bearer [The Big Red Raggedy Flag], Musician)
16 Night Goblin Mob [124 pts]
(Hand weapons, Shortbows, 2 Fanatics, Standard bearer, Musician)
10 Orc Mob [77 pts]
(Hand weapons, Warbows, Light armour, Shields, Skirmishers, Boss (champion), Standard bearer, Musician)
10 Orc Mob [77 pts]
(Hand weapons, Warbows, Light armour, Shields, Boss (champion), Standard bearer, Musician)
++ Special Units [363 pts] ++
Orc Boar Chariot [101 pts]
(Hand weapons, Cavalry spears, Third Orc crew member, Frenzy (if 3 crew members))
12 Black Orc Mob [217 pts]
(Hand weapons, Full plate armour, 8 Shields, 12 Additional hand weapons, Boss (champion), Standard bearer [Da Banner of Butchery], Musician)
Goblin Bolt Throwa [45 pts]
++ Rare Units [200 pts] ++
Giant [200 pts]
(Giant's club, Light armour)
---
Created with "Old World Builder"
[https://old-world-builder.com]</t>
  </si>
  <si>
    <t>Erik Ã–hman</t>
  </si>
  <si>
    <t>Danny van de Wijngaard</t>
  </si>
  <si>
    <t>===
Stomp [1999 pts]
Warhammer: The Old World, Wood Elf Realms
===
++ Characters [872 pts] ++
Glade Lord [517 pts]
- Default Weapons
- Light armour
- Shield
- Forest Dragon
- Armour of Destiny
- Sword of Might
- An Annoyance Of Netlings
Treeman Ancient [355 pts]
- Level 4 Wizard
- A Befuddlement Of Mischiefs
- Elementalism
++ Core Units [502 pts] ++
10 Deepwood Scouts [156 pts]
- Hand Weapon and Asrai Longbows
- Trueflight Arrows
- Fire and Flee USR
- Musician
10 Deepwood Scouts [156 pts]
- Hand Weapon and Asrai Longbows
- Trueflight Arrows
- Fire and Flee USR
- Musician
5 Glade Guard [60 pts]
- Hand Weapon and Asrai Longbows
- Trueflight Arrows
5 Glade Guard [65 pts]
- Hand Weapon and Asrai Longbows
- Hagbane Tips
5 Glade Guard [65 pts]
- Hand Weapon and Asrai Longbows
- Hagbane Tips
++ Special Units [135 pts] ++
3 Warhawk Riders [135 pts]
- Hand weapon
- Cavalry spear
- Asrai Longbow
- Trueflight Arrows
++ Rare Units [490 pts] ++
Great Eagle [60 pts]
Treeman [215 pts]
Treeman [215 pts]
---
Created with "Old World Builder"
[https://old-world-builder.com]</t>
  </si>
  <si>
    <t>++ Characters [998 pts] ++
Duke [386 pts]
- Lance
- Heavy armour
- Shield
- Royal Pegasus
- Gromril Greathelm
- Falcon-horn of Fredemund
- Gauntlet of the Duel
- Virtue of Heroism
Prophetess [255 pts]
- Hand weapon
- Wizard Level 4
- Unicorn
- Ruby Ring of Ruin
- Prayer Icon of Quenelles
- Battle Magic
Paladin [82 pts]
- Lance
- Heavy armour
- Shield
- Battle Standard Bearer
- Bretonnian Warhorse
The Green Knight [275 pts]
++ Core Units [514 pts] ++
9 Mounted Knights of the Realm (1+**) [237 pts]
- Hand weapons
- Lances
- Shields
- Heavy armour
- First Knight
- Standard bearer
- Musician
6 Mounted Knights of the Realm (1+**) [165 pts]
- Hand weapons
- Lances
- Shields
- Heavy armour
- First Knight
- Standard bearer
- Musician
11 Peasant Bowmen (1+*) [62 pts]
- Hand weapons
- Longbows
- Unarmoured
- Skirmishers
- Villein
10 Peasant Bowmen (1+*) [50 pts]
- Hand weapons
- Longbows
- Unarmoured
- Skirmishers
++ Special Units [488 pts] ++
4 Pegasus Knights [254 pts]
- Hand weapon
- Lances
- Shields
- Heavy armour
- First Knight
- Standard bearer [Banner of ChÃ¢lons]
4 Pegasus Knights [234 pts]
- Hand weapon
- Lances
- Shields
- Heavy armour
- First Knight (champion)
- Standard bearer</t>
  </si>
  <si>
    <t>Anton SjÃ¶stedt</t>
  </si>
  <si>
    <t>Johannes Persson</t>
  </si>
  <si>
    <t>===
The Dwarf Pirate Host Tournament [2000 pts]
Warhammer: The Old World, Dwarfen Mountain Holds
===
++ Characters [754 pts] ++
King [132 pts]
- Hand weapon
- Full plate armour
- Shield
- General
- On foot
- Rune of Passage
Anvil of Doom [260 pts]
- Hand weapons
- Shields
- Heavy armour
- Rune of Spellbreaking
Thane [312 pts]
- Hand weapon
- Full plate armour
- Shield
- Battle Standard Bearer [Master Rune of Grungni + Rune of Battle]
- Shieldbearers
- Master Rune of Spite
- Rune of Preservation
Engineer [50 pts]
- Hand weapon
- Heavy armour
++ Core Units [515 pts] ++
19 Longbeards [295 pts]
- Hand weapons
- Heavy armour
- Shields
- Elder (champion)
- Standard bearer [Rune of Fear]
- Musician
10 Thunderers [110 pts]
- Hand weapons
- Handguns
- Heavy armour
- Standard bearer
- Musician
10 Thunderers [110 pts]
- Hand weapons
- Handguns
- Heavy armour
- Standard bearer
- Musician
++ Special Units [386 pts] ++
18 Slayers [216 pts]
- Hand weapons
1 Gyrocopters [70 pts]
- Hand weapons
- Clatterguns
- Armoured Fuselage (Full plate armour)
Cannon [100 pts]
- Cannon
- Hand weapons
- Light armour
++ Rare Units [345 pts] ++
Organ Gun [120 pts]
- Organ gun
- Hand weapons
- Light armour
Organ Gun [120 pts]
- Organ gun
- Hand weapons
- Light armour
Gyrobomber [105 pts]
- Hand weapons
- Clattergun
- Full plate armour (armoured fuselage)
---
Created with "Old World Builder"
[https://old-world-builder.com]</t>
  </si>
  <si>
    <t>===
Skaven [1997 pts]
Warhammer: The Old World, Skaven
===
++ Characters [494 pts] ++
Skaven Warlord [195 pts]
- Hand weapon
- Heavy armor
- Shield
- The Fellblade
Skaven Chieftain [158 pts]
- Hand weapon
- Heavy Armor
- Battle Standard Bearer [Grand Banner Of Superiority]
- Giant Blade
- Charmed Shield
Warlock Engineer [141 pts]
- Hand weapon
- Warplock pistol
- Level 2
- D3 Warpstone Tokens (default)
- Talisman of Protection
- Battle Magic
++ Core Units [749 pts] ++
30 Clanrats [262 pts]
- Hand weapon
- Thrusting spear
- Light armor
- Shield
- Clawleader
- Standard bearer
- Musician
- 1 Weapon Team [Hand weapons + Ratling Gun + Light armor]
20 Clanrats [182 pts]
- Hand weapon
- Light armor
- Shield
- Clawleader
- Standard bearer
- Musician
- 1 Weapon Team [Hand weapons + Ratling Gun + Light armor]
20 Stormvermin [305 pts]
- Handweapon
- Halberds
- Heavy Armor
- Shields
- Fangleader
- Standard bearer
- Musician
- 1 Weapon Team [Hand weapons + Ratling Gun + Light armor]
++ Special Units [289 pts] ++
4 Rat Ogres [209 pts]
- Hand weapons
- Mutated hides (counts as Heavy armour)
- 2 Packmaster (Whip
- 1 per 2 Rat Ogres)
- Master Moulder (Upgrade for one Packmaster)
8 Poisoned Wind Globadiers [80 pts]
- Hand weapons
- Poisoned Wind globes
- Light Armour
++ Rare Units [465 pts] ++
1 Hell Pit Abomination [210 pts]
- Warpstone claws
1 Doomwheel [145 pts]
- Warlock: Hand weapon / Rats: Claws and fangs (counts as a hand weapon)
1 Warp Lightning Cannon [110 pts]
- Warp Lightning Cannon
- Hand weapons
- Light armour
---
Created with "Old World Builder"
[https://old-world-builder.com]</t>
  </si>
  <si>
    <t>Mille BjÃ¶rkman</t>
  </si>
  <si>
    <t>MÃ¥ns BorgstrÃ¶m</t>
  </si>
  <si>
    <t>===
The herd is coming (Mille BjÃ¶rkman) [1999 pts]
Warhammer: The Old World, Beastmen Brayherds
===
++ Characters [670 pts] ++
Doombull [365 pts]
- Hand weapon
- No armour
- Shield
- General
- Armour of Destiny
- Horn of the First Beast
- Slug-skin
Great Bray-Shaman [305 pts]
- Braystaff
- Level 4 Wizard
- On foot
- Talisman of Protection
- Ruby Ring of Ruin
- Hagtree Fetish
- Pelt of Midnight (Characters Only)
- Daemonology
++ Core Units [663 pts] ++
5 Minotaur Herd [288 pts]
- Hand weapon
- Light armour
- 5 Shield
- Bloodkine
- Standard bearer [Banner of Outrage]
- Musician
1 Razorgor Herds [52 pts]
- Tusks (counts as a hand weapon)
- Calloused hide (counts as light armour)
1 Razorgor Herds [52 pts]
- Tusks (counts as a hand weapon)
- Calloused hide (counts as light armour)
Tuskgor Chariots [85 pts]
- Bestigor Crew x 1 - Hand weapon and great weapons
- Gor Crew x 1 - Hand weapon and cavalry spear
- Tuskgor x 2 - Tusks (counts as hand weapon)
Tuskgor Chariots [85 pts]
- Bestigor Crew x 1 - Hand weapon and great weapons
- Gor Crew x 1 - Hand weapon and cavalry spear
- Tuskgor x 2 - Tusks (counts as hand weapon)
12 Gor Herds [101 pts]
- Shields
- True-horn
- Standard bearer
- Musician
++ Special Units [226 pts] ++
4 Minotaur Herds [226 pts]
- Hand weapon
- Light armour
- Ambushers
- 4 Shield
- Bloodkine
- Standard bearer
- Musician
++ Rare Units [440 pts] ++
Jabberslythe [195 pts]
- Wicked claws and slithey tongue
- Scaly skin (counts as heavy armour)
Ghorgon [245 pts]
- Cleaver-limbs
- Calloused hide (counts as light armour)
---
Created with "Old World Builder"
[https://old-world-builder.com]</t>
  </si>
  <si>
    <t>===
UmeÃ¥ High Elves [2000 pts]
Warhammer: The Old World, High Elf Realms
===
++ Characters [997 pts] ++
Noble [160 pts]
- Lance
- Full plate armour
- Shield
- Battle Standard Bearer
- Barded Elven Steed
- Luckstone
- Seed of Rebirth
- Pure of Heart
Archmage [520 pts]
- Hand weapon
- Upgrade to Level 4
- Star Dragon
- Silvery Wand
- Talisman of Protection
- High Magic
Noble [317 pts]
- Hand weapon
- Heavy armour
- Longbow
- General
- Frostheart Phoenix 
- Seed of Rebirth
- Anointed of Asuryan
++ Core Units [527 pts] ++
8 Silver Helms [204 pts]
- Hand weapons
- Lances
- Hooves (counts as a hand weapon)
- Heavy armour
- Barding
- Shields
- High Helm (champion)
- Standard bearer
5 Ellyrian Reavers [119 pts]
- Hand weapons
- Cavalry spears
- Hooves (counts as a hand weapon)
- Light armour
- Shortbows
- Scouts
- Skirmishes
- Harbinger (champion)
- Standard bearer
8 Silver Helms [204 pts]
- Hand weapons
- Lances
- Hooves (counts as a hand weapon)
- Heavy armour
- Barding
- Shields
- High Helm (champion)
- Standard bearer
++ Special Units [199 pts] ++
5 Dragon Princes [199 pts]
- Lance
- Full plate armour
- Barding
- Drakemaster
- Standard bearer
++ Rare Units [277 pts] ++
Great Eagle [60 pts]
14 Sisters of Avelorn [217 pts]
- Bows of Avelorn
- Light armour
- High Sister
---
Created with "Old World Builder"
[https://old-world-builder.com]</t>
  </si>
  <si>
    <t>Jonas Ivarsson</t>
  </si>
  <si>
    <t>Marcus Persson</t>
  </si>
  <si>
    <t>-Sorcerer-Prophet 480pts
General
level 4 Dark Magic
Bale Taurus
Stone Mantle
Stone Mantle
Stone Mantle
Earthing Rod
-Daemonsmith 85pts
level 1 Dark Magic
-Hobgoblin Khan 55pts
Wolf
Core:
-Infernal Guards 26st 505pts
Full Command
Hellshard
War Banner
Shields
Hailshot Blunderbusses
Special:
Iron Daemon 310pts
Hellbound
Iron Daemon 310pts
Hellbound
Rare:
-Hobgoblin Wolf Riders 5st 70pts
Reserve Move
Short Bows
Cavalry Spears
-Dreadquake Mortar 185pts
Slave Ogre</t>
  </si>
  <si>
    <t>===
Settra does not kneel!!! [1996 pts]
Warhammer: The Old World, Tomb Kings of Khemri
===
++ Characters [935 pts] ++
Royal Herald [126 pts]
- Great Weapon
- Light Armour
- Shield
- May be BSB
- Skeletal Chariot
Settra The Imperishable, The Great King Of Nehekhara [445 pts]
- The Blessed Blade of Ptra
- The Crown of Nehekhara
- The Scarab Brooch of Usirian
- General
- The Chariot of the Gods
- Necromancy
Tomb King [279 pts]
- Great weapon
- Heavy armour
- Skeleton Chariot
- Armour of the Ages
- Talisman of Protection
Mortuary Priest [85 pts]
- Hand weapon
- Level 2 Wizard
- On foot
- Elementalism
++ Core Units [704 pts] ++
25 Tomb Guard [358 pts]
- Halberds
- Light Armour
- Have the Nehekharan Phalanx Special Rule (one per 1000pts)
- Tomb Captain (Champion)
- Standard Bearer
- Icon of Rakaph
- Musician
6 Skeleton Chariots [306 pts]
- Hand Weapons
- Cavalry Spears
- Warbows
- Skeletal Hooves (Count as Hand Weapons)
- Master Charioteer (Champion)
- Standard Bearer
- Rampaging Banner
- Musician
8 Skeleton Skirmishers [40 pts]
- Warbows
++ Special Units [162 pts] ++
3 Necropolis Knights [162 pts]
- Hand Weapons
- Cavalry Spears
- Lashing Tails (Counts as Hand Weapons)
- Light Armour
- Shields
++ Rare Units [195 pts] ++
1 Necrosphinx [195 pts]
- Cleaving Blades
- Decapitating Strike
- Heavy Armour
---
Created with "Old World Builder"
[https://old-world-builder.com]</t>
  </si>
  <si>
    <t>Peter WÃ¤limaa</t>
  </si>
  <si>
    <t>GÃ¶ran Farm</t>
  </si>
  <si>
    <t>BB [2000 pts]
Warhammer: The Old World, Beastmen Brayherds
++ Characters [676 pts] ++
Beastlord [237 pts]
- Hand weapon
- No armour
- Shield
- General
- On foot
- Armour of Destiny
- Slug-skin
Great Bray-Shaman [270 pts]
- Braystaff
- Level 4 Wizard
- On foot
- Ruby Ring of Ruin
- Hagtree Fetish
- Talisman of Protection
- Elementalism
Wargor [169 pts]
- Great weapon
- No armour
- Battle Standard Bearer
- Tuskgor Chariot
++ Core Units [562 pts] ++
23 Gor Herds [198 pts]
- Additional hand weapons
- Great weapon on True-horn
- True-horn
- Standard bearer [War Banner]
5 Gor Herd [40 pts]
- Hand weapons
- Additional hand weapons
- Ambushers
10 Ungor Herd [50 pts]
- Replace shields with shortbows
Tuskgor Chariots [85 pts]
- Bestigor Crew x 1 - Hand weapon and great weapons
- Gor Crew x 1 - Hand weapon and cavalry spear
- Tuskgor x 2 - Tusks (counts as hand weapon)
Tuskgor Chariots [85 pts]
- Bestigor Crew x 1 - Hand weapon and great weapons
- Gor Crew x 1 - Hand weapon and cavalry spear
- Tuskgor x 2 - Tusks (counts as hand weapon)
1 Razorgor Herds [52 pts]
- Tusks (counts as a hand weapon)
- Calloused hide (counts as light armour)
1 Razorgor Herds [52 pts]
- Tusks (counts as a hand weapon)
- Calloused hide (counts as light armour)
++ Special Units [517 pts] ++
3 Dragon Ogres [196 pts]
- Great weapons
- Heavy armour
- Shartak
3 Dragon Ogres [196 pts]
- Great weapons
- Heavy armour
- Shartak
1 Dragon Ogres [70 pts]
- Great weapons
- Heavy armour
- Shartak
5 Harpies [55 pts]
- Claws (counts as hand weapons)
++ Rare Units [245 pts] ++
Ghorgon [245 pts]
- Cleaver-limbs
- Calloused hide (counts as light armour)</t>
  </si>
  <si>
    <t>===
Warriors of Chaos [1997 pts]
Warhammer: The Old World, Warriors of Chaos
===
++ Characters [719 pts] ++
Sorcerer Lord [290 pts]
- Hand weapon
- Heavy armour
- Mark of Tzeentch
- Level 4 Wizard
- General
- On foot
- Favour of the Gods
- Infernal Puppet
- Battle Magic
Exalted Champion [263 pts]
- Hand weapon
- Heavy armour
- Shield
- Mark of Chaos Undivided
- Battle Standard Bearer
- Chaos Steed
- Biting Blade
- Crown of Everlasting Conquest
- Favour of the Gods
- Enchanting Aura
Exalted Sorcerer [166 pts]
- Hand weapon
- Light armour
- Mark of Chaos Undivided
- Level 2 Wizard
- Chaos Steed
- Ruby Ring of Ruin
- Dark Magic
++ Core Units [759 pts] ++
14 Chaos Marauders [98 pts]
- Hand weapons
- Unarmoured
- Mark of Chaos Undivided
- Mark of Tzeentch
- Open Order (0-1 unit in your army)
5 Marauder Horsemen [75 pts]
- Flails
- Throwing axes
- Light armour
- Mark of Chaos Undivided
- Musician
5 Marauder Horsemen [75 pts]
- Flails
- Throwing axes
- Light armour
- Mark of Chaos Undivided
- Musician
12 Forsaken [228 pts]
- Mutated weapons (Hand weapons)
- Heavy armour
- Forsaken by Slaanesh
5 Chaos Warhounds [30 pts]
- Claws and Fangs (Hand weapons)
14 Chaos Warriors [253 pts]
- Hand weapons
- Heavy armour
- Shields
- Mark of Chaos Undivided
- Champion [Brazen Collar]
- Standard bearer [War Banner]
++ Special Units [384 pts] ++
6 Chosen Chaos Knights [299 pts]
- Lances
- Shields
- Full plate armour
- Mark of Chaos Undivided
- Mark of Slaanesh
- Champion [Brazen Collar]
- Standard bearer
- Musician
1 Dragon Ogres [85 pts]
- Great weapons
- Heavy armour
- Shartak
- Gnarled Hide
++ Rare Units [135 pts] ++
Gorebeast Chariot [135 pts]
- Hand weapons
- Halberds
- Mark of Chaos Undivided
---
Created with "Old World Builder"
[https://old-world-builder.com]</t>
  </si>
  <si>
    <t>Jonas Jonsson</t>
  </si>
  <si>
    <t>Mattias Knutsson</t>
  </si>
  <si>
    <t>===
Lancea Shyish [1999 pts]
The Spear of the Sixth Lore
Warhammer: The Old World, Kingdom of Bretonnia
===
++ Characters [802 pts] ++
Duke [381 pts]
- Lance
- Heavy armour
- Shield
- General
- Royal Pegasus
- Gromril Greathelm
- Falcon-horn of Fredemund
- Virtue of Heroism
Paladin [196 pts]
- Lance
- Heavy armour
- Shield
- The Grail Vow
- Battle Standard Bearer
- Royal Pegasus
- Gauntlet of the Duel
- Virtue of the Ideal
Lady Ã‰lisse Duachaard [225 pts]
++ Core Units [505 pts] ++
6 Mounted Knights of the Realm (1+**) [178 pts]
- Hand weapons
- Lances
- Shields
- Heavy armour
- First Knight (champion)
- Standard bearer [Banner of ChÃ¢lons]
6 Knights Errant [132 pts]
- Hand weapons
- Lances
- Shields
- Heavy armour
- Gallant (champion)
- Standard bearer
- Musician
24 Men-At-Arms (1+*) [145 pts]
- Hand weapons
- Polearms
- Shields
- Light armour
- Yeoman (champion)
- Standard bearer
- Musician
- Grail Monk with Blessed Triptych
10 Peasant Bowmen (1+*) [50 pts]
- Hand weapons
- Longbows
- Unarmoured
- Skirmishers
++ Special Units [443 pts] ++
3 Pegasus Knights [165 pts]
- Hand weapon
- Lances
- Shields
- Heavy armour
3 Pegasus Knights [165 pts]
- Hand weapon
- Lances
- Shields
- Heavy armour
6 Battle Pilgrims [113 pts]
- Hand weapons
- Shields
- Light armour
- Grail Reliquae
++ Rare Units [249 pts] ++
6 Grail Knights [249 pts]
- Hand weapons
- Lances
- Shields
- Heavy armour
- Grail Guardian (champion)
- Standard bearer
- Musician
---
Created with "Old World Builder"
[https://old-world-builder.com]</t>
  </si>
  <si>
    <t>===
1 [2000 pts]
Warhammer: The Old World, Chaos Dwarfs
===
++ Characters [612 pts] ++
Sorcerer-Prophet [475 pts]
- Hand weapon
- Heavy armour
- Be a Level 4 Wizard
- Bale Taurus
- Talisman of Protection
- Black Hammer of Hashut
- Daemonology
Infernal Castellan [137 pts]
- Darkforged weapon
- Heavy armour
- Shield
- General
++ Core Units [526 pts] ++
20 Infernal Guard [263 pts]
- Hand weapons
- Heavy armour
- Shield
- Deathmask (champion) [Burning Blade]
- Standard bearer
- Musician
15 Infernal Guard [263 pts]
- Fireglaives
- Heavy armour
- Deathmask (champion) [Hellshard]
- Standard bearer
- Musician
++ Special Units [647 pts] ++
1 Iron Daemon [310 pts]
- Steam Cannonade
- Hand weapons
- Hellbound
1 Magma Cannon [135 pts]
- Fire thrower
- Hand weapons
- Heavy Armour
- Steam Carriage
3 Bull Centaur Renders [202 pts]
- Great weapons
- Light armour
- Ba'hal
- Standard bearer [Shroud Of The Ancestor]
++ Rare Units [215 pts] ++
1 Dreadquake Mortar [215 pts]
- Dreadquake Mortar
- Hand weapons
- Heavy armour
- Ogre Loader
- Hellbound
---
Created with "Old World Builder"
[https://old-world-builder.com]</t>
  </si>
  <si>
    <t>Per Sigvallius</t>
  </si>
  <si>
    <t>Jonathan Vinqvist</t>
  </si>
  <si>
    <t xml:space="preserve">===
Per Sigvallius [1999 pts]
Warhammer: The Old World, Wood Elf Realms
===
++ Characters [885 pts] ++
Glade Lord [525 pts]
-General
- Hand weapon
- Light armour
- Shield
- Asrai Longbow
-Trueflight Arrows
- Forest Dragon
- Ogre Blade
- Talisman of Protection
- An Annoyance Of Netlings
Shadowdancer [135 pts]
- Trickster's Blades
- Dragon Slaying Sword
Spellweaver [225 pts]
- Hand weapon
- Level 4 Wizard
- On foot
- Oaken Stave
- Battle Magic
++ Core Units [501 pts] ++
9 Glade Guard [129 pts]
- Hand weapon
- Asrai Longbows
- Trueflight Arrows
- Fire &amp; Flee
- Lord's Bowmen
- Musician
8 Deepwood Scouts [132 pts]
- Hand weapon
- Asrai Longbows
- Arcane Bodkins
- Lord's Bowmen
- Musician
6 Deepwood Scouts [102 pts]
- Hand weapon
- Asrai Longbows
- Arcane Bodkins
- Lord's Bowmen
- Musician
6 Glade Riders [138 pts]
- Hand weapon
- Cavalry spears
- Asrai Longbows
- Hagbane Tips
- Reserve Move
- Glade Knight
- Musician
++ Special Units [338 pts] ++
7 Wardancers [135 pts]
- Hand weapon
- 5 Additional hand weapon
- 2 Throwing Spear
- Bladesinger
- Standard bearer
- Musician
7 Wild Riders [203 pts]
- Hand weapon
- Hunting Spear
- Light armour
- Shields
- Musician
++ Rare Units [275 pts] ++
Great Eagle [60 pts]
Treeman [215 pts]
</t>
  </si>
  <si>
    <t xml:space="preserve">Turneringslista [1997 pts]
Warhammer: The Old World, Kingdom of Bretonnia
===
++ Characters [829 pts] ++
Duke [382 pts]
- Hand weapon
- Heavy armour
- Shield
- General
- Royal Pegasus
- Bedazzling Helm
- Sirienne's Locket
- Virtue of Heroism
Paladin [236 pts]
- Lance
- Heavy armour
- Shield
- The Grail Vow
- Battle Standard Bearer
- Royal Pegasus
- Anointed Armour
- Virtue of the Ideal
Prophetess [211 pts]
- Hand weapon
- Level 4 Wizard
- Bretonnian Warhorse
- Ruby Ring of Ruin
- Elementalism
++ Core Units [503 pts] ++
10 Peasant Bowmen [60 pts]
- Hand weapons
- Longbows
- Unarmoured
- Defensive Stakes
6 Mounted Knights of the Realm [165 pts]
- Hand weapons
- Lances
- Shields
- Heavy armour
- First Knight (champion)
- Standard bearer
- Musician
6 Mounted Knights of the Realm [165 pts]
- Hand weapons
- Lances
- Shields
- Heavy armour
- First Knight (champion)
- Standard bearer
- Musician
5 Knights Errant [113 pts]
- Hand weapons
- Lances
- Shields
- Heavy armour
- Gallant (champion)
- Standard bearer
- Musician
++ Special Units [344 pts] ++
3 Pegasus Knights [172 pts]
- Hand weapon
- Lances
- Shields
- Heavy armour
- First Knight (champion)
3 Pegasus Knights [172 pts]
- Hand weapon
- Lances
- Shields
- Heavy armour
- First Knight (champion)
++ Rare Units [321 pts] ++
Field Trebuchet [100 pts]
- Field Trebuchet
- Hand weapons
Field Trebuchet [100 pts]
- Field Trebuchet
- Hand weapons
3 Grail Knights [121 pts]
- Hand weapons
- Lances
- Shields
- Heavy armour
- Grail Guardian (champion)
</t>
  </si>
  <si>
    <t>Marcus Ã–stling</t>
  </si>
  <si>
    <t>rasmus forsstrÃ¶m</t>
  </si>
  <si>
    <t xml:space="preserve">Black Orc Warboss [341 pts]
- Hand weapon
- Great weapon
- Full plate armour
- Shield
- General
- Wyvern
- Talisman of Protection
- Trollhide Trousers
Black Orc Bigboss [170 pts]
- Hand weapon
- Full plate armour
- Battle Standard Bearer [War Banner]
- On foot
- Trollhide Trousers
- Charmed Shield
Orc Weirdnob [255 pts]
- Hand weapon
- No armour
- Level 4 Wizard
- On foot
- Buzgob's Knobbly Staff
- Ruby Ring of Ruin
- Dispel Scroll
- Waaagh! Magic
Night Goblin Bigboss [64 pts]
- Hand weapon
- Great weapon
- Light armour
- Shield
- Giant Cave Squig
Night Goblin Bigboss [64 pts]
- Hand weapon
- Great weapon
- Light armour
- Shield
- Giant Cave Squig
++ Core Units [521 pts] ++
19 Black Orc Mob [331 pts]
- Hand weapons
- Full plate armour
- Veteran
- 12 Shields
- 2 Great weapons
- Boss (champion)
- Standard bearer [The Big Red Raggedy Flag]
- Musician
26 Night Goblin Mob [190 pts]
- Hand weapons
- Shields
- Netters
- 3 Fanatics
- Boss (champion)
- Standard bearer
- Musician
++ Special Units [395 pts] ++
5 Night Goblin Squig Hopper Mob [65 pts]
- Hand weapons
- Light armour
5 Night Goblin Squig Hopper Mob [65 pts]
- Hand weapons
- Light armour
1 River Troll Mob [53 pts]
- Hand weapons
- Great weapons
1 River Troll Mob [53 pts]
- Hand weapons
- Great weapons
5 Black Orc Mob [69 pts]
- Hand weapons
- Full plate armour
- Stubborn
- 4 Shields
Goblin Bolt Throwa [45 pts]
Goblin Bolt Throwa [45 pts]
++ Rare Units [190 pts] ++
Mangler Squigs [95 pts]
- Colossal fang-filled gob
- Heavy armour
Mangler Squigs [95 pts]
- Colossal fang-filled gob
- Heavy armour
</t>
  </si>
  <si>
    <t>===
Dorf stronk [2000 pts]
Warhammer: The Old World, Dwarfen Mountain Holds
===
++ Characters [582 pts] ++
King [282 pts]
- General
- Hand weapon
- Full plate armour
- Shield
- Shieldbearers
- Rune of Parrying
- Rune of Cleaving
- 3x Rune of Shielding
Thane [176 pts]
- Hand weapon
- Great weapon
- Full plate armour
- Pistol
- Shield
- Battle Standard Bearer [Master Rune of Grungni]
- On foot
Runesmith [124 pts]
- Hand weapon
- Great weapon
- Full plate armour
- Shield
- Master Rune of Calm
++ Core Units [500 pts] ++
17 Longbeards [256 pts]
- Hand weapons
- Great weapons
- Heavy armour
- Shields
- Elder (champion)
- Standard bearer
- Musician
17 Rangers [244 pts]
- Hand weapons
- Crossbows
- Heavy armour
- Great weapons
- Shields
- Ol' Deadeye (champion) [Crossbow]
++ Special Units [822 pts] ++
20 Hammerers [396 pts]
- Hand weapons
- Great hammers
- Heavy armour
- Shields
- Royal Champion (Up to 25pts of each rune type)
- Standard bearer [Rune of Confusion]
- Musician
14 Ironbreakers [246 pts]
- Hand weapons
- Shields
- Full plate armour
- Ironbeard (champion) [Shield + Cinderblast bombs]
- Standard bearer
- Musician
1 Gyrocopters [60 pts]
- Hand weapons
- Steam guns
- Full plate armour (armoured fuselage)
1 Gyrocopters [60 pts]
- Hand weapons
- Steam guns
- Full plate armour (armoured fuselage)
1 Gyrocopters [60 pts]
- Hand weapons
- Steam guns
- Full plate armour (armoured fuselage)
++ Rare Units [96 pts] ++
5 Irondrakes [96 pts]
- Hand weapons
- Drakeguns
- Full plate armour
- Ironwarden (champion) [Trollhammer torpedo]
---
Created with "Old World Builder"
[https://old-world-builder.com]</t>
  </si>
  <si>
    <t>Jesper Nilsson</t>
  </si>
  <si>
    <t>Christoffer Fahlgren</t>
  </si>
  <si>
    <t>===
[2000 pts]
Warhammer: The Old World, Orc &amp; Goblin Tribes
===
++ Characters [555 pts] ++
Orc Warboss [195 pts]
- Hand weapon
- Heavy armour
- Shield
- Warpaint
- General
- On foot
- Trollhide Trousers
- Da Choppiest Choppa
Orc Weirdnob [235 pts]
- Hand weapon
- Frenzy (no armour)
- Level 4 Wizard
- Warpaint
- On foot
- Lore Familiar
- Talisman of Protection
- Battle Magic
Night Goblin Bigboss [65 pts]
- Hand weapon
- Light armour
- Shield
- On foot
- Ruby Ring of Ruin
Night Goblin Bigboss [60 pts]
- Hand weapon
- Light armour
- Shield
- Battle Standard Bearer
- On foot
++ Core Units [519 pts] ++
10 Goblin Spider Rider Mob [167 pts]
- Hand weapons
- Shields
- Cavalry spears
- Shortbows
- Light armour
- Boss (champion)
- Standard bearer
- Musician
28 Orc Mob [352 pts]
- Hand weapons
- Additional hand weapons
- Frenzy (no armour)
- Warpaint
- Big Stabba
- Big 'Uns
- Boss (champion)
- Standard bearer [The Big Red Raggedy Flag]
- Musician
++ Special Units [426 pts] ++
1 Goblin Wolf Chariot [53 pts]
- Hand weapons
- Cavalry spears
- Shortbows
1 Goblin Wolf Chariot [53 pts]
- Hand weapons
- Cavalry spears
- Shortbows
10 Orc Boar Boy Mob [230 pts]
- Hand weapons
- Cavalry spears
- Frenzy (no armour)
- Shields
- Big 'Uns
- Warpaint
- Boss (champion)
- Standard bearer
- Musician
Goblin Bolt Throwa [45 pts]
Goblin Bolt Throwa [45 pts]
++ Rare Units [500 pts] ++
Mangler Squigs [95 pts]
- Colossal fang-filled gob
- Heavy armour
Mangler Squigs [95 pts]
- Colossal fang-filled gob
- Heavy armour
Arachnarok Spider [310 pts]
- Hand weapon (poisonous fangs)
- Venom surge
- Hand weapons
- Cavalry spears
- Shortbows
---
Created with "Old World Builder"
[https://old-world-builder.com]</t>
  </si>
  <si>
    <t>Warriors of Chaos - Marsboy - [1998pts]
# Main Force [1998pts]
## Characters [497pts]
Exalted Champion [167pts]:
â€¢ 1x Exalted Champion [167pts]: Shield, Battle Standard Bearer, Mark of Nurgle, Favour of the Gods
Sorcerer Lord [330pts]:
â€¢ 1x Sorcerer Lord [330pts]: General, Mark of Tzeentch, Wizard Level 4, Spell Familiar, Flying Carpet, Crown of Everlasting Conquest
## Core [510pts]
Chaos Marauders [97pts]: Skirmishers
â€¢ 10x Chaos Marauder [8pts]: Mark of Khorne, Flail
â€¢ 1x Musician [5pts]
â€¢ 1x Standard Bearer [5pts]
â€¢ 1x Marauder Chieftain [7pts]
Chaos Warhounds [30pts]:
â€¢ 5x Chaos Warhound [6pts]
Chaos Warriors [313pts]:
â€¢ 18x Chaos Warrior [15pts]: Shield, Mark of Chaos Undivided, Halberd
â€¢ 1x Champion [6pts]
â€¢ 1x Musician [6pts]
â€¢ 1x Standard Bearer [31pts]: War Banner
Marauder Horsemen [70pts]:
â€¢ 5x Marauder Horsemen [13pts]: Mark of Chaos Undivided, Throwing Axe, Cavalry Spear
â€¢ 1x Musician [5pts]
## Special [505pts]
Chosen Chaos Knights [309pts]:
â€¢ 6x Chosen Chaos Knight [43pts]: Lance, Mark of Khorne, Full Plate Armour
â€¢ 1x Champion [7pts]
â€¢ 1x Musician [7pts]
â€¢ 1x Standard Bearer [37pts]: Rampaging Banner
Dragon Ogres [196pts]:
â€¢ 3x Dragon Ogre [63pts]: Heavy Armour, Great Weapon
â€¢ 1x Shartak [7pts]
## Rare [486pts]
Chaos Giants [210pts]:
â€¢ 1x Chaos Giant [210pts]: Scaly Skin
Dragon Ogre Shaggoth [276pts]:
â€¢ 1x Dragon Ogre Shaggoth [276pts]: Heavy Armour, Sword of Striking, Gouge-tusks</t>
  </si>
  <si>
    <t>Per LÃ¥ngstrÃ¶m</t>
  </si>
  <si>
    <t>Nicklas Nylander</t>
  </si>
  <si>
    <t>Ogre Kingdoms - FattyFatFat - [2000pts]
# Main Force [2000pts]
## Characters [750pts]
Hunter [155pts]:
â€¢ 1x Hunter [155pts]: Great throwing spears, Hand Weapon, Light Armour, Harpoon Launcher, Ruby Ring of Ruin
Slaughtermaster [330pts]:
â€¢ 1x Slaughtermaster [330pts]: Hand Weapon, Battle Magic, Lore Familiar, Spangleshard
Tyrant [265pts]:
â€¢ 1x Tyrant [265pts]: Hand Weapon, General, Light Armour, Dragon Slaying Sword, Talisman Of Protection
## Core [636pts]
Ironguts [216pts]:
â€¢ 5x Irongut [39pts]: Great Weapon, Hand Weapon, Heavy Armour
â€¢ 1x Gutlord [7pts]
â€¢ 1x Musician [7pts]
â€¢ 1x Standard Bearer [7pts]
2x Ogre Bulls [193pts]: Ironfist
â€¢ 5x Ogre [31pts]: Hand Weapon, Light Armour
â€¢ 1x Crusher [6pts]
â€¢ 1x Musician [6pts]
â€¢ 1x Standard Bearer [6pts]
Sabretusk Packs [34pts]:
â€¢ 2x Sabretusk [17pts]: Hand Weapon
## Special [431pts]
Maneaters [126pts]: Poisoned Attacks, Stubborn
â€¢ 2x Maneater [126pts]: Hand Weapon, Ogre Pistol
Mournfang Cavalry [305pts]: Ironfist
â€¢ 4x Ogre [268pts]: Mournfang, Weapon - Monstrous tusks, Hand Weapon
â€¢ 1x Crusher [7pts]
â€¢ 1x Musician [7pts]
â€¢ 1x Standard Bearer [7pts]
## Rare [183pts]
Gorgers [93pts]:
â€¢ 1x Gorger [93pts]: Distensible jaw, Light Armour, Wicked claws, Scouts
Gorgers [90pts]:
â€¢ 1x Gorger [90pts]: Distensible jaw, Light Armour, Wicked claws</t>
  </si>
  <si>
    <t>===
Turre [2000 pts]
Warhammer: The Old World, Dwarfen Mountain Holds
===
++ Characters [581 pts] ++
Engineer [54 pts]
- Hand weapon
- Heavy armour
- Great weapon
Anvil of Doom [285 pts]
- Hand weapons
- Shields
- Heavy armour
- 2x Rune of Spellbreaking
Thane [242 pts]
- Hand weapon
- Full plate armour
- Shield
- Battle Standard Bearer [Master Rune of Hesitation + Rune of Confusion + Rune of Battle]
- On foot
- 3x Rune of Shielding
- Rune of Passage
++ Core Units [505 pts] ++
10 Rangers [172 pts]
- Hand weapons
- Throwing axes
- Heavy armour
- Great weapons
- Ol' Deadeye (champion) [Brace of pistols]
- Standard bearer [Strollaz' Rune]
20 Thunderers [210 pts]
- Hand weapons
- Handguns
- Heavy armour
- Veteran (champion) [Handgun]
- Musician
12 Dwarf Warriors [123 pts]
- Hand weapons
- Heavy armour
- Great weapons
- Veteran
- Standard bearer
- Musician
++ Special Units [626 pts] ++
Bolt Thrower [75 pts]
- Hand weapons
- Light armour
- Rune of Skewering
1 Gyrocopters [60 pts]
- Hand weapons
- Steam guns
- Full plate armour (armoured fuselage)
20 Hammerers [396 pts]
- Hand weapons
- Great hammers
- Heavy armour
- Royal Champion (Up to 25pts of each rune type)
- Standard bearer [Rune of Battle + Rune of Fear]
- Musician
Grudge Thrower [95 pts]
- Stone thrower
- Hand weapons
- Light armour
++ Rare Units [288 pts] ++
5 Irondrakes [96 pts]
- Hand weapons
- Drakeguns
- Full plate armour
- Ironwarden (champion) [Trollhammer torpedo]
5 Irondrakes [96 pts]
- Hand weapons
- Drakeguns
- Full plate armour
- Ironwarden (champion) [Trollhammer torpedo]
5 Irondrakes [96 pts]
- Hand weapons
- Drakeguns
- Full plate armour
- Ironwarden (champion) [Trollhammer torpedo]
---</t>
  </si>
  <si>
    <t>Johan Ericson</t>
  </si>
  <si>
    <t>Johannes Skarin</t>
  </si>
  <si>
    <t>===
Johan Ericson [2000 pts]
Warhammer: The Old World, Kingdom of Bretonnia
===
++ Characters [765 pts] ++
Duke [476 pts]
- Lance
- Heavy armour
- Shield
- General
- Hippogryph with Barding
- Gilded Cuirass
- Falcon-horn of Fredemund
- Virtue of Heroism
Prophetess [211 pts]
- Hand weapon
- Level 4 Wizard
- Bretonnian Warhorse
- Ruby Ring of Ruin
- Battle Magic
Paladin [78 pts]
- Hand weapon
- Heavy armour
- Shield
- Battle Standard Bearer
- Bretonnian Warhorse
++ Core Units [719 pts] ++
10 Peasant Bowmen [50 pts]
- Hand weapons
- Longbows
- Unarmoured
- Skirmishers
8 Mounted Knights of the Realm [213 pts]
- Hand weapons
- Lances
- Shields
- Heavy armour
- First Knight (champion)
- Standard bearer
- Musician
6 Mounted Knights of the Realm [165 pts]
- Hand weapons
- Lances
- Shields
- Heavy armour
- First Knight (champion)
- Standard bearer
- Musician
6 Mounted Knights of the Realm [165 pts]
- Hand weapons
- Lances
- Shields
- Heavy armour
- First Knight (champion)
- Standard bearer
- Musician
6 Knights Errant [126 pts]
- Hand weapons
- Lances
- Shields
- Heavy armour
- Gallant (champion)
- Standard bearer
++ Special Units [516 pts] ++
3 Pegasus Knights [172 pts]
- Hand weapon
- Lances
- Shields
- Heavy armour
- First Knight (champion)
3 Pegasus Knights [172 pts]
- Hand weapon
- Lances
- Shields
- Heavy armour
- First Knight (champion)
3 Pegasus Knights [172 pts]
- Hand weapon
- Lances
- Shields
- Heavy armour
- First Knight (champion)
---
Created with "Old World Builder"
[https://old-world-builder.com]</t>
  </si>
  <si>
    <t xml:space="preserve">
++ Characters [945 pts] ++
Bloodthirster [475 pts]
- Hand weapon
- Heavy armour
- Bloodflail
- Armour Of Khorne
- Many Arms
Daemonic Herald Of Khorne [180 pts]
- Hellblade
- Light armour (calloused hides)
- Daemonic Locus (Battle Standard Bearer)
- Juggernaut Of Khorne
- Might Of Khorne
Daemonic Herald Of Khorne [290 pts]
- Hellblade
- Light armour (calloused hides)
- Blood Throne of Khorne
- Spell Eater
++ Core Units [528 pts] ++
5 Chaos Furies [60 pts]
- Daemonic talons
6 Flesh Hounds Of Khorne [204 pts]
- Hand weapons (claws and fangs)
- Light armour (calloused hides)
- Vanguard
6 Flesh Hounds Of Khorne [204 pts]
- Hand weapons (claws and fangs)
- Light armour (calloused hides)
- Vanguard
5 Chaos Furies [60 pts]
- Daemonic talons
++ Special Units [527 pts] ++
3 Bloodcrushers Of Khorne [266 pts]
- Hellblades
- brass bound hooves
- Light armour (calloused hides)
- Barding (brazen hide)
- Bloodreaper (champion)
- Standard bearer [Skull Totem]
- Musician
3 Bloodcrushers Of Khorne [261 pts]
- Hellblades
- brass bound hooves
- Light armour (calloused hides)
- Barding (brazen hide)
- Bloodreaper (champion)
- Standard bearer [Great Standard Of Sundering]
- Musician</t>
  </si>
  <si>
    <t>Christoffer EngstrÃ¶m</t>
  </si>
  <si>
    <t>Olof TellstrÃ¶m</t>
  </si>
  <si>
    <t>===
Turnering [1998 pts]
Warhammer: The Old World, Daemons of Chaos
===
++ Characters [695 pts] ++
Keeper of Secrets [505 pts]
- Impaling claws
- Level 4 Wizard
- Ã†ther Blade
- Soporific Musk
- Illusion
Daemonic Herald of Slaanesh [190 pts]
- Piercing claws
- Daemonic Locus (BSB) [Banner Of Unholy Victory]
- On foot
- Enrapturing Gaze
- Daemonology
++ Core Units [533 pts] ++
21 Daemonettes of Slaanesh [249 pts]
- Piercing claws
- Alluress (champion)
- Standard bearer
- Musician
21 Daemonettes of Slaanesh [284 pts]
- Piercing claws
- Alluress (champion)
- Standard bearer [Rapturous Standard]
- Musician
++ Special Units [290 pts] ++
1 Hellflayer of Slaanesh [145 pts]
- Piercing claws
- claws and fangs (counts as hand weapons)
1 Hellflayer of Slaanesh [145 pts]
- Piercing claws
- claws and fangs (counts as hand weapons)
++ Rare Units [480 pts] ++
1 Soul Grinder [295 pts]
- Warp gaze
- Daemonic flesh (counts as heavy armour)
- Daemon of Slaanesh
1 Skull Cannon Of Khorne [185 pts]
- Brazen wheels
- scything blades (counts as a hand weapon)
- cannon of Khorne
- hellblades
- 4+
---
Created with "Old World Builder"
[https://old-world-builder.com]</t>
  </si>
  <si>
    <t>===
Olles wood elves  [1993 pts]
Warhammer: The Old World, Wood Elf Realms
===
++ Characters [1000 pts] ++
Glade Lord [490 pts]
- Hand weapon
- Light armour
- Forest Dragon
- Spear of Twilight
- An Annoyance Of Netlings
Spellweaver [245 pts]
- Hand weapon
- Level 4 Wizard
- Great Eagle
- Battle Magic
Treeman Ancient [265 pts]
- Battle Magic
++ Core Units [568 pts] ++
25 Glade Guard [368 pts]
- Hand weapon
- Asrai Longbows
- Arcane Bodkins
- Vanguard
- Lord's Bowmen
- Standard bearer
- Musician
14 Glade Guard [200 pts]
- Hand weapon
- Asrai Longbows
- Arcane Bodkins
- Lord's Bowmen
- Standard bearer
- Musician
++ Special Units [210 pts] ++
12 Wardancers [210 pts]
- Hand weapon
- 12 Additional hand weapon
- Bladesinger
++ Rare Units [215 pts] ++
Treeman [215 pts]
---
Created with "Old World Builder"
[https://old-world-builder.com]</t>
  </si>
  <si>
    <t>Adam Hallberg</t>
  </si>
  <si>
    <t>alex Ã¶hlund</t>
  </si>
  <si>
    <t>===
Vampire Counts - The Old World First GT List [2000 pts]
Warhammer: The Old World, Vampire Counts
===
++ Characters [937 pts] ++
Master Necromancer [230 pts]
- Hand weapon
- Level 4 Wizard
- On foot
- Flying Carpet
- Lore Familiar
- Necromancy
Necromantic Acolyte [290 pts]
- Hand weapon
- Level 2 Wizard
- Mortis Engine
- Earthing Rod
- Illusion
Wight Lord [77 pts]
- Hand weapon
- Heavy armour
- Shield
- Battle Standard Bearer
- On foot
- Burning Blade
- Charmed Shield
Wight King [160 pts]
- Lance (when mounted)
- Heavy armour
- Shield
- Skeletal Steed
- Helm Of Commandment
- Biting Blade
Tomb Banshee [90 pts]
- Hand weapon
Tomb Banshee [90 pts]
- Hand weapon
++ Core Units [668 pts] ++
40 Skeleton Warriors [210 pts]
- Hand weapons &amp; Shields
- Light armour
- Skeleton Champion
- Standard bearer
36 Zombies [108 pts]
- Hand weapon
9 Black Knights [270 pts]
- Lances &amp; Shields
- Skeletal Hooves
- Heavy armour
- Barding
- Hell Knight
- Standard bearer
- Musician
5 Dire Wolves [40 pts]
- Claws and Fangs (Hand weapons)
5 Dire Wolves [40 pts]
- Claws and Fangs (Hand weapons)
++ Special Units [90 pts] ++
3 Fell Bats [45 pts]
- Claws and Fangs (Hand weapons)
3 Fell Bats [45 pts]
- Claws and Fangs (Hand weapons)
++ Rare Units [305 pts] ++
6 Blood Knights [305 pts]
- Hand weapons
- Lances &amp; Shields
- Iron-Shod Hooves
- Full plate Armor &amp; Barding
- Kastellan [Supernatural Horror]
- Standard bearer
- Musician</t>
  </si>
  <si>
    <t>Alex Ã–hlund - Dark Elves
Old World First GT UmeÃ¥ 2024
Characters:
Dark Elf Dreadlord
Full plate armour, Cold One,
Shield, Ogre Blade, 
Talisman of Protection = 251p
High Beastmaster
Manticore, Sea Dragon cloak,
Enchanted Shield, heavy armor,
Dragon Slaying Sword = 272p
Khainite Assassin
Dark Venom = 95p
Core:
5x Dark Riders
Musician, scouts = 91p
5x Dark Riders
Musician, scouts = 91p
30x Dark Elf Warriors
FcG, Warbanner, Veterans,
Thrusting Spears = 340
Special:
1x Cold one Chariot = 125p
5x Cold One Knights
Dread Knight, Standard Bearer,
Rampaging Banner, Full plate armor = 219p
10x Dark Elf Shades
Bloodshade = 156p
Rare:
1x Warhydra = 200p
1x Reaper Bolt Thrower = 80p
1x Reaper Bolt Thrower = 80p
-=2000p=-</t>
  </si>
  <si>
    <t>Mattias StrÃ¶m</t>
  </si>
  <si>
    <t>Sandor H. Andersson</t>
  </si>
  <si>
    <t>Warriors of Chaos - WoC UmeÃ¥ - [1998pts]
# Main Force [1998pts]
## Characters [991pts]
Chaos Lord [566pts]:
â€¢ 1x Chaos Lord [566pts]: Full Plate Armour, Hand Weapon, Shield, General, Chaos Dragon, Dark Fire of Chaos, Full Plate Armour, Fumes of Contagion, Wicked Claws, Mark of Chaos Undivided, Great Weapon, Favour of the Gods, Crown of Everlasting Conquest, Enchanting Aura
Exalted Sorcerer [175pts]:
â€¢ 1x Exalted Sorcerer [175pts]: Hand Weapon, Light Armour, Mark of Tzeentch, Wizard Level 2, Battle Magic, Spell Familiar, Ruby Ring of Ruin
Sorcerer Lord [250pts]:
â€¢ 1x Sorcerer Lord [250pts]: Hand Weapon, Heavy Armour, Mark of Tzeentch, Wizard Level 4, Battle Magic, Spell Familiar
## Core [501pts]
Chaos Marauders [71pts]: Skirmishers
â€¢ 8x Chaos Marauder [8pts]: Hand Weapon, Mark of Khorne, Flail
â€¢ 1x Marauder Chieftain [7pts]
Chaos Warhounds [30pts]:
â€¢ 5x Chaos Warhound [6pts]: Hand Weapon
Chaos Warriors [236pts]:
â€¢ 14x Chaos Warrior [16pts]: Hand Weapon, Heavy Armour, Shield, Mark of Tzeentch
â€¢ 1x Musician [6pts]
â€¢ 1x Standard Bearer [6pts]
2x Marauder Horsemen [82pts]:
â€¢ 5x Marauder Horsemen [15pts]: Warhorse, Hand Weapon, Hand Weapon, Light Armour, Mark of Khorne, Flail
â€¢ 1x Marauder Horsemaster [7pts]
## Special [306pts]
Chaos Chariots [110pts]:
â€¢ 1x Chaos Chariot [110pts]: 2x Chaos Steed, Barding, Hand Weapon, 2x Chaos Charioteer, Halberd, Hand Weapon, Mark of Chaos Undivided
Chaos Ogres [126pts]:
â€¢ 3x Chaos Ogre [40pts]: Hand Weapon, Heavy Armour, Mark of Khorne, Great Weapon
â€¢ 1x Champion [6pts]
Dragon Ogres [70pts]:
â€¢ 1x Dragon Ogre [63pts]: Hand Weapon, Heavy Armour, Great Weapon
â€¢ 1x Shartak [7pts]
## Rare [200pts]
Chaos Giants [200pts]:
â€¢ 1x Chaos Giant [200pts]: Giant's Club, Light Armour</t>
  </si>
  <si>
    <t>===
Sandor H. Andersson_ogres [2000 pts]
Warhammer: The Old World, Ogre Kingdoms
===
++ Characters [600 pts] ++
Tyrant [280 pts]
- Hand weapon
- Light armour
- On Foot
- Daemon-Slayer Scars
- Mastodon Armour
- Sword of Might
- Kineater
Slaughtermaster [320 pts]
- Hand weapon
- Be a Level 4 Wizard
- Talisman of Protection
- Hellheart
- Deathcheater
- Battle Magic
++ Core Units [816 pts] ++
3 Ogre Bulls [105 pts]
- Ironfists
3 Ogre Bulls [105 pts]
- Ironfists
6 Ogre Bulls [228 pts]
- Ironfists
- Crusher
- Standard bearer
- Bellower
8 Ironguts [378 pts]
- Gutlord
- Standard bearer [Dragonhide Banner]
- Bellower
++ Special Units [584 pts] ++
Ironblaster [185 pts]
3 Mournfang Cavalry [227 pts]
- Great weapon
- Heavy armour
- Crusher
- Bellower
4 Leadbelchers [172 pts]
- Thunderfist
---
Created with "Old World Builder"
[https://old-world-builder.com]</t>
  </si>
  <si>
    <t>Daniel Ã–stlund</t>
  </si>
  <si>
    <t>Tim Nordin</t>
  </si>
  <si>
    <t>===
Slann [2000 pts]
Warhammer: The Old World, Lizardmen
===
++ Characters [683 pts] ++
Saurus Oldblood [238 pts]
- Hand weapon
- Scaly Skin (counts as heavy armor)
- on Cold-One
- Blade Of Revered Tzunki
- Horned One
- Charmed Shield
Slann Mage-Priest [445 pts]
- Hand weapon
- General
- Battle Standard Bearer
- Feedback Scroll
- Sword of Swiftness
- Becalming Cogitation
- Battle Magic
++ Core Units [942 pts] ++
24 Saurus Warrior [381 pts]
- Hand weapons and shields
- scaly skin (counts as heavy armour)
- Shieldwall
- Spawn Leader (champion)
- Standard bearer
- Musician
10 Skink Skirmishers [60 pts]
- Javelins and shields
- calloused hides (counts as light armour)
- The Scouts
- Hand weapons
10 Skink Skirmishers [60 pts]
- Javelins and shields
- calloused hides (counts as light armour)
- The Scouts
- Hand weapons
14 Skink Skirmishers [70 pts]
- Javelins and shields
- calloused hides (counts as light armour)
- Hand weapons
20 Temple Guard [371 pts]
- Hand weapons
- halberds
- and shields
- scaly skin (counts as heavy armour)
- Revered Guardian (champion) [Ruby Ring of Ruin]
- Standard bearer
- Musician
++ Special Units [175 pts] ++
1 Bastiladon (0-2 Bastiladons per 1,000 points) [175 pts]
- thunderous bludgeon and Solar Engine
- Skink Crew (x3) with hand weapons and javelins (required)
++ Rare Units [200 pts] ++
1 Troglodon (0-1 Stegadon or Troglodon per 1,000 points) [200 pts]
- Venomous talons and venom spray
- scaly skin (counts as heavy armour)
- Skink Oracle with hand weapon (required)
---
Created with "Old World Builder"
[https://old-world-builder.com]</t>
  </si>
  <si>
    <t>Orc and Goblin Tribes - Gobbos - [2000pts]
# Main Force [2000pts]
## Characters [752pts]
Night Goblin Bigboss [112pts]:
â€¢ 1x Night Goblin Bigboss [112pts]: Hand Weapon, Light Armour, Battle Standard Bearer, The Big Red Raggedy Flag, Great Weapon
Night Goblin Oddgit [85pts]:
â€¢ 1x Night Goblin Oddgit [85pts]: Hand Weapon, Wizard Level 2, Waaagh! Magic
Night Goblin Oddnob [215pts]:
â€¢ 1x Night Goblin Oddnob [215pts]: Hand Weapon, General, Wizard Level 4, Waaagh! Magic, Dispel Scroll, Buzgobâ€™s Knobbly Staff
Orc Warboss [340pts]:
â€¢ 1x Orc Warboss [340pts]: Hand Weapon, Shield, Wyvern, Heavy Armour, Venomous Tail, Wicked claws, Heavy Armour, Ogre Blade, Talisman Of Protection
## Core [953pts]
Goblin Mobs [41pts]: Skirmishers
â€¢ 10x Goblin [4pts]: Hand Weapon, Shortbow
Goblin Wolf Rider Mobs [70pts]: Feigned Flight, Reserve Move
â€¢ 5x Wolf Rider [10pts]: Giant Wolf, Claws and fangs, Hand Weapon, Shortbow
â€¢ 1x Standard Bearer [5pts]
2x Night Goblin Mobs [207pts]:
â€¢ 30x Night Goblin [4pts]: Hand Weapon, Shortbow
â€¢ 3x Fanatic [75pts]: Fanatic Ball &amp; Chain
â€¢ 1x Standard Bearer [5pts]
â€¢ 1x Boss [7pts]
Night Goblin Mobs [322pts]: Netters, Magic Standard
â€¢ 40x Night Goblin [4pts]: Hand Weapon, Thrusting Spear, Shield
â€¢ 3x Fanatic [75pts]: Fanatic Ball &amp; Chain
â€¢ 1x Musician [5pts]
â€¢ 1x Standard Bearer [55pts]: Banner of Iron Resolve
â€¢ 1x Boss [7pts]
2x Night Goblin Squig Herds [53pts]:
â€¢ 1x Squig Herder [3pts]: Hand Weapon
â€¢ 5x Cave Squig [50pts]: Huge Gobs
## Special [105pts]
Goblin Bolt Throwas [45pts]:
â€¢ 1x Bolt Throwa [45pts]: Goblin Crew, Hand Weapon, Bolt Thrower
Night Goblin Squig Hopper Mobs [60pts]:
â€¢ 5x Squig Hopper [12pts]: Bounder Squig, Huge Gobs, Hand Weapon
## Rare [190pts]
2x Doom Diver Catapults [95pts]:
â€¢ 1x Doom Diver Catapult [95pts]: Goblin Crew, Hand Weapon, Stone Thrower
# Main Force</t>
  </si>
  <si>
    <t>Jon Josefsson</t>
  </si>
  <si>
    <t>Robin Djusberg</t>
  </si>
  <si>
    <t>Warhammer: The Old World, Kingdom of Bretonnia
===
++ Characters [983 pts] ++
Duke [371 pts]
- Lance
- Heavy armour
- Shield
- Royal Pegasus
- Gromril Greathelm
- Sirienne's Locket
- Gauntlet of the Duel
- Virtue of Heroism
Paladin [82 pts]
- Lance
- Heavy armour
- Shield
- Battle Standard Bearer
- Bretonnian Warhorse
Prophetess [255 pts]
- Hand weapon
- Wizard Level 4
- Unicorn
- Ruby Ring of Ruin
- Prayer Icon of Quenelles
- Battle Magic
The Green Knight [275 pts]
++ Core Units [507 pts] ++
10 Peasant Bowmen (1+*) [50 pts]
- Hand weapons
- Longbows
- Unarmoured
- Skirmishers
10 Peasant Bowmen (1+*) [50 pts]
- Hand weapons
- Longbows
- Unarmoured
- Skirmishers
10 Peasant Bowmen (1+*) [50 pts]
- Hand weapons
- Longbows
- Unarmoured
- Skirmishers
14 Mounted Knights of the Realm (1+**) [357 pts]
- Hand weapons
- Lances
- Shields
- Heavy armour
- First Knight
- Standard bearer
- Musician
++ Special Units [509 pts] ++
5 Pegasus Knights [282 pts]
- Hand weapon
- Lances
- Shields
- Heavy armour
- First Knight
4 Pegasus Knights [227 pts]
- Hand weapon
- Lances
- Shields
- Heavy armour
- First Knight</t>
  </si>
  <si>
    <t>===
VC 2 [2000 pts]
Warhammer: The Old World, Vampire Counts
===
++ Characters [803 pts] ++
Master Necromancer [260 pts]
- Hand weapon
- Level 4 Wizard
- General
- On foot
- Hand Of Dust
- Talisman of Protection
- Sceptre Of De Noirot
- Dark Magic
Vampire Count [410 pts]
- Great Weapon
- No armour
- Level 2 Wizard
- Nightmare
- Sword Of Kings
- The Flayed Hauberk
- Dark Acolyte
- Master Of The Black Arts
- Supernatural Horror
- Illusion
Wight Lord [83 pts]
- Great Weapon
- Heavy armour
- Battle Standard Bearer
- Skeletal Steed
Cairn Wraith [50 pts]
- Spectral Scythe
++ Core Units [550 pts] ++
11 Black Knights [370 pts]
- Lances &amp; Shields
- Skeletal Hooves
- Heavy armour
- Barding
- Hell Knight
- Standard bearer [Drakenhof Banner]
23 Skeleton Warriors [120 pts]
- Hand weapons &amp; Shields
- Light armour
- Standard bearer
20 Zombies [60 pts]
- Hand weapon
++ Special Units [147 pts] ++
3 Spirit Hosts [147 pts]
- Hand weapons
++ Rare Units [500 pts] ++
1 Black Coach [205 pts]
- Spectral Scythe
- Iron-Shod Hooves (Hand weapons) x 2
5 Hexwraiths [155 pts]
- Hand weapons
- Great weapons
- Skeletal Hooves (Hand weapons)
1 Varghulf [140 pts]
- Wicked Claws
- Calloused Hide (light armor)
---
Created with "Old World Builder"
[https://old-world-builder.com]</t>
  </si>
  <si>
    <t>Pablo Pradas-Bergnes</t>
  </si>
  <si>
    <t>Juan Gomez</t>
  </si>
  <si>
    <t>The Old World RTT @Layton Gaming</t>
  </si>
  <si>
    <t>United States</t>
  </si>
  <si>
    <t>===
Chaos 1k [1000 pts]
Warhammer: The Old World, Warriors of Chaos
===
++ Characters [492 pts] ++
Chaos Lord [492 pts]
- Hand weapon
- Full plate armour
- Shield
- Mark of Chaos Undivided
- General
- Chaos Dragon
- Favour of the Gods
- Burning Blade
++ Core Units [298 pts] ++
10 Chaos Marauders [100 pts]
- Flails
- Light armour
- Shields
- Mark of Khorne
10 Chaos Warriors [198 pts]
- Great weapons
- Heavy armour
- Shields
- Mark of Khorne
- Champion
- Standard bearer
- Musician
++ Rare Units [210 pts] ++
Chaos Giant [210 pts]
- Giant's Club
- Scaly Skin (Heavy Armour)
---
Created with "Old World Builder"
[https://old-world-builder.com]</t>
  </si>
  <si>
    <t>++ Characters [370 pts] ++
Master Necromancer [210 pts]
(Hand weapon, Level 4 Wizard, On foot, Spell Familiar, Sceptre Of De Noirot, Necromancy)
Tomb Banshee [90 pts]
(Hand weapon)
Wight Lord [70 pts]
(Hand weapon, Heavy armour, Battle Standard Bearer, On foot, Charmed Shield)
++ Core Units [353 pts] ++
15 Grave Guard [248 pts]
(Hand weapons &amp; Shields, Heavy armour, Implacable Defense (0-1 per 1000pts), Seneschal, Standard bearer, Drakenhof Banner, Musician)
20 Zombies [65 pts]
(Hand weapon, Standard bearer)
5 Dire Wolves [40 pts]
(Claws and Fangs (Hand weapons))
++ Special Units [277 pts] ++
1 Corpse Cart [130 pts]
(Hand weapon (Corpsemaster), Hand weapons (Restless Dead), Warped Tintinnabulation (mutually exclusive with Balefire Brazier))
3 Spirit Hosts [147 pts]
(Hand weapons)
---
Created with "Old World Builder"
[https://old-world-builder.com]</t>
  </si>
  <si>
    <t>Jonathan Weretka</t>
  </si>
  <si>
    <t>China Sneed</t>
  </si>
  <si>
    <t>===
Dwarfen Mountain Holds [998 pts]
Warhammer: The Old World, Dwarfen Mountain Holds
===
++ Characters [227 pts] ++
Thane [127 pts]
- Hand weapon
- Full plate armour
- Shield
- General
- On foot
- Master Rune of Swiftness
- Rune of Fury
- Rune of Cleaving
Runesmith [100 pts]
- Hand weapon
- Heavy armour
- General
- Master Rune of Balance
++ Core Units [320 pts] ++
5 Thunderers [50 pts]
- Hand weapons
- Handguns
- Heavy armour
5 Thunderers [50 pts]
- Hand weapons
- Handguns
- Heavy armour
20 Dwarf Warriors [220 pts]
- Hand weapons
- Heavy armour
- Shields
- Veteran
- Standard bearer [Rune of Battle]
- Musician
++ Special Units [451 pts] ++
10 Slayers [130 pts]
- Hand weapons
- 10 Additional hand weapons
10 Ironbreakers [221 pts]
- Hand weapons
- Shields
- Full plate armour
- Ironbeard (champion) [Shield + Rune of Fury]
- Standard bearer [Rune of Battle]
- Musician
Cannon [100 pts]
- Hand weapons
- Light armour
---
Created with "Old World Builder"
[https://old-world-builder.com]</t>
  </si>
  <si>
    <t>===
China [997 pts]
Warhammer: The Old World, Daemons of Chaos
===
++ Characters [420 pts] ++
Keeper of Secrets [420 pts]
- Impaling claws
- Level 4 Wizard
- General
- Dark Magic
++ Core Units [379 pts] ++
19 Daemonettes of Slaanesh [262 pts]
- Piercing claws
- Alluress (champion)
- Standard bearer
- Rapturous Standard
- Musician
5 Seekers of Slaanesh [117 pts]
- Piercing claws
- Hand weapons (claws and fangs)
- Heartseeker (champion)
- Musician
++ Special Units [198 pts] ++
3 Fiends of Slaanesh [198 pts]
- Piercing claws
- Venomous tail
---
Created with "Old World Builder"
[https://old-world-builder.com]</t>
  </si>
  <si>
    <t>Matthew Bunting</t>
  </si>
  <si>
    <t>Tyler Williams</t>
  </si>
  <si>
    <t>Lizardmen - 1k - [995pts]
# Main Force [995pts]
## Characters [253pts]
1x Saurus Scar-Veteran[143pts]
â€¢ 1x Saurus Scar-Veteran[143pts]: Hand Weapon, Heavy Armour, General, Cold One, Hand Weapon, Piranha Blade
1x Skink Priest[110pts]
â€¢ 1x Skink Priest[110pts]: Hand Weapon, Light Armour, Wizard Level 1, Battle Magic, Cube Of Darkness
## Core [331pts]
1x Saurus Warriors[261pts]: Shieldwall
â€¢ 16x Saurus Warrior[14pts]: Hand Weapon, Heavy Armour, Shield
â€¢ 1x Musician[7pts]
â€¢ 1x Spawn Leader[7pts]
â€¢ 1x Standard Bearer[7pts]
1x Skink Skirmishers[70pts]: Scouts
â€¢ 10x Skink[6pts]: Hand Weapon, Light Armour, Blowpipe
## Special [196pts]
1x Cold One Riders[196pts]
â€¢ 5x Cold One Rider[35pts]: Cold One, Hand Weapon, Hand Weapon, Heavy Armour, Shield, Cavalry Spear
â€¢ 1x Musician[7pts]
â€¢ 1x Pack Leader[7pts]
â€¢ 1x Standard Bearer[7pts]
## Rare [215pts]
1x Stegadon[215pts]
â€¢ 1x Stegadon[215pts]: 5x Skink Crew, Hand Weapon, Javelin and Shield, Great horns, Giant Bow</t>
  </si>
  <si>
    <t>===
Tomb Kings  [1000 pts]
Warhammer: The Old World, Tomb Kings of Khemri
===
++ Characters [457 pts] ++
Tomb King [457 pts]
- Hand weapon
- Heavy armour
- Shield
- Necrolith Bone Dragon
- Shield of Ptra
- Destroyer of Eternities
++ Core Units [323 pts] ++
20 Tomb Guard [263 pts]
- Halberds
- Light armour
- Shields
- Tomb Captain (champion)
- Standard bearer [War Banner]
- Musician
5 Skeleton Horse Archers [60 pts]
- Hand weapons
- Warbows
- Light armour
++ Special Units [220 pts] ++
Khemrian Warsphinx [220 pts]
- Wicked Claws
- Hand weapons
- Cavalry Spears
- Shortbows
- Envenomed Sting
- Fiery Roar
- 2 May take up to two additional Tomb Guard Crew
---
Created with "Old World Builder"
[https://old-world-builder.com]</t>
  </si>
  <si>
    <t>Adam Raymond</t>
  </si>
  <si>
    <t>Troy Tran</t>
  </si>
  <si>
    <t>===
My Little Pony [999 pts]
Warhammer: The Old World, Kingdom of Bretonnia
===
++ Characters [352 pts] ++
Baron [196 pts]
- Lance
- Heavy armour
- Shield
- General
- Royal Pegasus
- Potion of Speed
- Virtue of the Joust
Damsel [156 pts]
- Hand weapon
- Level 2 Wizard
- Bretonnian Warhorse
- Lore Familiar
- Sword of Might
- Illusion
++ Core Units [647 pts] ++
5 Mounted Knights of the Realm [127 pts]
- Hand weapons
- Lances
- Shields
- Heavy armour
- Standard bearer
6 Knights Errant [126 pts]
- Hand weapons
- Lances
- Shields
- Heavy armour
- Standard bearer
- Musician
5 Mounted Knights of the Realm [134 pts]
- Hand weapons
- Lances
- Shields
- Heavy armour
- Standard bearer
- Musician
5 Mounted Knights of the Realm [134 pts]
- Hand weapons
- Lances
- Shields
- Heavy armour
- Standard bearer
- Musician
6 Knights Errant [126 pts]
- Hand weapons
- Lances
- Shields
- Heavy armour
- Standard bearer
- Musician
---
Created with "Old World Builder"
[https://old-world-builder.com]</t>
  </si>
  <si>
    <t>Baron [286 pts]
- Lance
- Heavy armour
- Shield
- The Grail Vow
- Royal Pegasus
- Gromril Greathelm
- Virtue of Heroism
Special Rules: Blessing of the Lady, Rallying Cry, the Knight's Vow
Damsel [106 pts]
- Hand weapon
- Wizard Level 2
- Bretonnian Warhorse
- Battle Magic
Special Rules: Aura of the Lady, Blessing of the Lady, Lore of the Lady, Magical Attacks, Magic Resistance (-2), Shield of the Lady
++ Core Units [606 pts] ++
10 Knights Errant [208 pts]
- Hand weapons
- Lances
- Shields
- Heavy armour
- Gallant
- Standard bearer
- Musician
Special Rules: Blessing of the Lady, Close Order, Finest Warhorses, First Charge, Impetuous, Lance Formation, Swiftstride, the Knight's Vow
10 Knights Errant [208 pts]
- Hand weapons
- Lances
- Shields
- Heavy armour
- Gallant
- Standard bearer
- Musician
Special Rules: Blessing of the Lady, Close Order, Finest Warhorses, First Charge, Impetuous, Lance Formation, Swiftstride, the Knight's Vow
6 Mounted Knights of the Realm (1+**) [190 pts]
- Hand weapons
- Lances
- Shields
- Heavy armour
- First Knight
- Standard bearer
- War Banner
- Musician
Special Rules: Blessing of the Lady, Close Order, Counter Charge, Finest Warhorses, First Charge, Lance Formation, Swiftstride, the Knight's Vow</t>
  </si>
  <si>
    <t>Daniel Hitschfeld</t>
  </si>
  <si>
    <t>Zachary Shinn</t>
  </si>
  <si>
    <t>High Elf Realms - Iuh - [996pts]
# Main Force [996pts]
## Characters [185pts]
1x Archmage[185pts]
â€¢ 1x Archmage[185pts]: Hand Weapon, General, Pure of Heart, Wizard Level 3, High Magic, Lore Familiar
## Core [315pts]
1x Elven Archers[110pts]
â€¢ 10x Elven Archer[10pts]: Hand Weapon, Longbow
â€¢ 1x Musician[5pts]
â€¢ 1x Sentinel[5pts]
1x Elven Spearmen[205pts]: Shieldwall
â€¢ 20x Elven Spearman[9pts]: Hand Weapon, Light Armour, Shield, Thrusting Spear
â€¢ 1x Musician[5pts]
â€¢ 1x Sentinel[5pts]
â€¢ 1x Standard Bearer[5pts]
## Special [336pts]
1x Phoenix Guard[261pts]
â€¢ 15x Phoenix Guard[16pts]: Ceremonial Halberd, Full Plate Armour, Hand Weapon
â€¢ 1x Keeper of the Flame[7pts]
â€¢ 1x Musician[7pts]
â€¢ 1x Standard Bearer[7pts]
1x Tiranoc Chariot[75pts]
â€¢ 1x Tiranoc Chariot[75pts]: 2x Elven Steed, Hand Weapon, 2x Tiranoc Charioteer, Cavalry Spear, Hand Weapon, Longbow
## Rare [160pts]
2x Eagle-Claw Bolt Thrower[80pts]
â€¢ 1x Eagle-Claw Bolt Thrower[80pts]: Sea Guard Crew, Bolt Thrower, Repeater Bolt Thrower</t>
  </si>
  <si>
    <t>===
Exiles  [999 pts]
Warhammer: The Old World, Kingdom of Bretonnia, Bretonnian Exiles
===
++ Characters [352 pts] ++
Baron [245 pts]
- Lance
- Heavy armour
- General
- Bretonnian Warhorse
- Ironspike Shield
- Potion of Strength
- Potion of Toughness
- Virtue of Heroism
Paladin [107 pts]
- Lance
- Heavy armour
- Shield
- Battle Standard Bearer [Banner Of The Zealous Knight]
- Bretonnian Warhorse
++ Core Units [420 pts] ++
10 Mounted Knights of the Realm (1+**) [281 pts]
- Hand weapons
- Lances
- Shields
- Heavy armour
- First Knight (champion)
- Standard bearer [Banner of ChÃ¢lons]
- Musician
19 Yeomen Guard [139 pts]
- Hand weapons
- Polearms
- Light armour
- Shields
- Warden (champion)
- Grail Monk
- Standard bearer
- Musician
++ Rare Units [227 pts] ++
Border Princes Bombard [100 pts]
- Hand weapons
- Light armour
10 Border Princes Brigands [127 pts]
- Hand weapons
- Light armour
- Replace Open Order special rule with Skirmishers (0-1 per 1000 points)
- Ambushers (if Skirmisher)
- 10 Shields
- 10 Blunderbusses
- Desperado (champion)
- Standard bearer
- Musician
---
Created with "Old World Builder"
[https://old-world-builder.com]</t>
  </si>
  <si>
    <t>Karl Rohr</t>
  </si>
  <si>
    <t>Zachary Welch</t>
  </si>
  <si>
    <t>===
Copy of Dwarves 1k china [998 pts]
Warhammer: The Old World, Dwarfen Mountain Holds
===
++ Characters [72 pts] ++
Engineer [72 pts]
- Hand weapon
- Heavy armour
- Great weapon
- Handgun
- 2x Rune of Stone
++ Core Units [500 pts] ++
10 Quarrellers [110 pts]
- Hand weapons
- Crossbows
- Heavy armour
- Shields
- Veteran (champion)
- Musician
20 Dwarf Warriors [195 pts]
- Hand weapons
- Heavy armour
- Shields
- Veteran
- Standard bearer
- Musician
20 Dwarf Warriors [195 pts]
- Hand weapons
- Heavy armour
- Shields
- Veteran
- Standard bearer
- Musician
++ Special Units [306 pts] ++
5 Slayers [102 pts]
- Hand weapons
- 5 Giant Slayers
- 3 Additional hand weapons
- 2 Great weapons
5 Slayers [102 pts]
- Hand weapons
- 5 Giant Slayers
- 3 Additional hand weapons
- 2 Great weapons
5 Slayers [102 pts]
- Hand weapons
- 5 Giant Slayers
- 3 Additional hand weapons
- 2 Great weapons
++ Rare Units [120 pts] ++
Organ Gun [120 pts]
- Hand weapons
- Light armour
---
Created with "Old World Builder"
[https://old-world-builder.com]</t>
  </si>
  <si>
    <t>Richard Hughes</t>
  </si>
  <si>
    <t>The Old World Tournament @ XPG</t>
  </si>
  <si>
    <t>Kingdom of Bretonnia - Bretonnian Exiles - The Old world Charm - [1998pts]
# Main Force [1998pts]
## Characters [732pts]
Baron [261pts]:
â€¢ 1x Baron [261pts]: General, Bretonnian Warhorse, The Exile's Vow, Virtue of Knightly Temper, Frontier Axe, Gromil Great Helm, Gauntlet of the Duel
Outcast Wizard [147pts]: Warhorse
â€¢ 1x Outcast Wizard [135pts]: Wizard Level 3, Elementalism, Lore Familiar
Outcast Wizard [122pts]: Warhorse
â€¢ 1x Outcast Wizard [110pts]: Wizard Level 2, Daemonology, Silver Mirror
Paladin [202pts]:
â€¢ 1x Paladin [202pts]: Shield, Battle Standard Bearer, Barded Pegasus, The Exile's Vow, Virtue of Heroism, Sword of Swiftness, Paymaster's Coin
## Core [646pts]
Mounted Knights of the Realm [166pts]: The Exile's Vow
â€¢ 5x Mounted Knight of the Realm [24pts]
â€¢ 1x First Knight [7pts]
â€¢ 1x Musician [7pts]
â€¢ 1x Standard Bearer [32pts]: Banner Of The Zealous Knight
Mounted Knights of the Realm [165pts]: The Knight's Vow
â€¢ 6x Mounted Knight of the Realm [24pts]
â€¢ 1x First Knight [7pts]
â€¢ 1x Musician [7pts]
â€¢ 1x Standard Bearer [7pts]
Mounted Yeomen [65pts]:
â€¢ 5x Mounted Yeomen [13pts]
Yeomen Guard [250pts]:
â€¢ 35x Yeoman Guard [5pts]: Halberd
â€¢ 1x Musician [6pts]
â€¢ 1x Standard Bearer [31pts]: Banner Of Honourable Warfare
â€¢ 1x Warden [6pts]
â€¢ 1x Grail Monk [32pts]: Blessed Triptych
## Special [172pts]
Pegasus Knights [172pts]: The Exile's Vow
â€¢ 3x Pegasus Knight [55pts]
â€¢ 1x First Knight [7pts]
## Rare [448pts]
Border Princes Bombard [100pts]
2x Border Princes Brigands [124pts]: Scouts, Skirmishers
â€¢ 1x Brigand [15pts]: Desperado, Blunderbuss
â€¢ 12x Brigand [96pts]: Blunderbuss
Field Trebuchet [100pts]</t>
  </si>
  <si>
    <t>===
Tomb Kings of Khemri [2000pts]
Warhammer: The Old World, Tomb Kings of Khemri
===
++ Characters [688 pts] ++
Tomb King [358 pts]
- Flail
- Heavy armour
- General
- Necrolith Bone Dragon
High Priest [220 pts]
- Hand weapon
- May be a Level 4 Wizard
- On foot
- Cloak of the Dunes
- Necromancy
Mortuary Priest [55 pts]
- Hand weapon
- On foot
- Illusion
Necrotect [55 pts]
- Hand weapon
- Whip
- Light armour
++ Core Units [510 pts] ++
20 Tomb Guard [238 pts]
- Halberds
- Light armour
- Shields
- Tomb Captain (champion)
- Standard bearer
- Musician
20 Skeleton Warriors [125 pts]
- Hand weapons
- Light armour
- Shields
- Nehekharan Phalanx (one per 1000pts)
- Master of Arms (champion)
- Standard bearer
- Musician
3 Skeleton Chariots [147 pts]
- Hand weapons
- Cavalry spears
- Warbows
- Skeletal Hooves (Count as Hand weapons)
- Master Charioteer (champion)
- Standard bearer
- Musician
++ Special Units [323 pts] ++
3 Necropolis Knights [176 pts]
- Hand weapons
- Lashing Tails (Counts as Hand weapons)
- Shields
- Necropolis Captain (champion)
- Standard bearer
3 Ushabti [147 pts]
- Greatbows
- Heavy armour
++ Rare Units [490 pts] ++
Necrosphinx [195 pts]
- Cleaving Blades
- Decapitating Strike
- Heavy armour
Casket of Souls [135 pts]
- Hand weapons
- Great weapons
- Light armour
Necrolith Colossus [160 pts]
- Paired Great Khopeshes
- Heavy armour
---
Created with "Old World Builder"
[https://old-world-builder.com]</t>
  </si>
  <si>
    <t>Kristjan Jurimae</t>
  </si>
  <si>
    <t>===
Ogres  [1995 pts]
Warhammer: The Old World, Ogre Kingdoms
===
++ Characters [830 pts] ++
Tyrant [460 pts]
- Hand weapon
- Light armour
- Thundertusk
- Tenderiser
- Potion of Toughness
- Giantbreaker
Bruiser [370 pts]
- Great weapon
- Light armour
- Battle Standard Bearer
- Stonehorn
- Talisman of Protection
- Deathcheater
++ Core Units [566 pts] ++
6 Ogre Bulls [210 pts]
- Ironfists
8 Ironguts [356 pts]
- Gutlord
- Standard bearer [Cannibal Totem]
++ Special Units [599 pts] ++
4 Mournfang Cavalry [298 pts]
- Ironfist
- Heavy armour
- Crusher
- Standard bearer
6 Yhetees [301 pts]
- Scouts
- Greyback
---
Created with "Old World Builder"
[https://old-world-builder.com]</t>
  </si>
  <si>
    <t>++ Characters [909 pts] ++
Vampire Count [450 pts]
(Hand weapon, Level 1 Wizard, Zombie Dragon, Biting Blade, Talisman of Protection, Illusion)
Master Necromancer [390 pts]General
(Hand weapon, Level 4 Wizard, Mortis Engine, Sceptre Of De Noirot, Necromancy)
Wight Lord [69 pts]
(Great Weapon, Heavy Armor, Battle Standard Bearer (one per army))
++ Core Units [599 pts] ++
23 Grave Guard [344 pts]
(Great weapons (replace shields), Heavy Armor, Seneschal, Standard bearer [Drakenhof Banner], Musician)
21 Crypt Ghouls [195 pts]
(Hand weapons, Crypt Ghast)
20 Zombies [60 pts]
(Hand weapon)
++ Special Units [298 pts] ++
10 Black Knights [298 pts]
(Lances &amp; Shields, Skeletal Hooves, Heavy Armor, Barding, Hell Knight, Standard bearer, Musician)
++ Rare Units [190 pts] ++
3 Vargheists [190 pts]
(Wicked Claws, Vargoyle)
---
Created with "Old World Builder"
[https://old-world-builder.com]</t>
  </si>
  <si>
    <t>Andre Terra</t>
  </si>
  <si>
    <t>Erik Hutten</t>
  </si>
  <si>
    <t>High Elf Realms - HE 2000 Tourney List - [1999pts]
# Main Force [1999pts]
## Characters [540pts]
Archmage [265pts]:
â€¢ 1x Archmage [265pts]: Sea Guard, Wizard Level 4, Battle Magic, Warbow, Lore Familiar, Seed of Rebirth, Ruby Ring of Ruin
Prince [275pts]:
â€¢ 1x Prince [275pts]: General, Loremaster, Battle Magic, Full Plate Armour, The White Sword, Talisman Of Protection, Longbow
## Core [500pts]
2x Elven Archers [65pts]:
â€¢ 6x Elven Archer [10pts]
â€¢ 1x Sentinel [5pts]
2x Lothern Sea Guard [185pts]:
â€¢ 14x Lothern Sea Guard [12pts]: Shield
â€¢ 1x Musician [5pts]
â€¢ 1x Standard Bearer [5pts]
â€¢ 1x Sea Master [7pts]
## Special [799pts]
Dragon Princes [206pts]:
â€¢ 5x Dragon Prince [37pts]
â€¢ 1x Drakemaster [7pts]
â€¢ 1x Musician [7pts]
â€¢ 1x Standard Bearer [7pts]
Swordmasters of Hoeth [323pts]:
â€¢ 20x Swordmaster [14pts]
â€¢ 1x Bladelord [6pts]
â€¢ 1x Musician [6pts]
â€¢ 1x Standard Bearer [31pts]: War Banner
White Lions of Chrace [270pts]:
â€¢ 18x White Lion [14pts]: Valour of Ages
â€¢ 1x Guardian [6pts]
â€¢ 1x Musician [6pts]
â€¢ 1x Standard Bearer [6pts]
## Rare [160pts]
2x Eagle-Claw Bolt Thrower [80pts]</t>
  </si>
  <si>
    <t>==
Dwarfs [1999 pts]
Warhammer: The Old World, Dwarfen Mountain Holds, Runic Items
===
++ Characters [827 pts] ++
King [272 pts]
- Hand weapon
- Full plate armour
- Pistol
- Shield
- Oathstone
- Rune of Fury
- Rune of Striking
- Rune of Might
- Rune of Fortitude
- Rune of Iron
Thane [285 pts]
- Hand weapon
- Full plate armour
- Pistol
- Battle Standard Bearer
- Master Rune of Stromni Redbeard
- Rune of Confusion
- Oathstone
- Master Rune of Gromril
- Rune of Luck
- 2x Rune of Speed
Runesmith [135 pts]
- Hand weapon
- Full plate armour
- Shield
- 2x Rune of Spellbreaking
- Rune of Luck
Runesmith [135 pts]
- Hand weapon
- Full plate armour
- Shield
- 2x Rune of Spellbreaking
- Rune of Luck
++ Core Units [832 pts] ++
20 Dwarf Warriors [240 pts]
- Hand weapons
- Heavy armour
- Shields
- Veteran
- Rune of Speed
- Rune of Striking
- Standard bearer
- Rune of Battle
- Musician
20 Dwarf Warriors [220 pts]
- Hand weapons
- Heavy armour
- Shields
- Veteran
- Rune of Speed
- Rune of Might
- Standard bearer
- Musician
10 Thunderers [110 pts]
- Hand weapons
- Handguns
- Heavy armour
- Shields
10 Thunderers [110 pts]
- Hand weapons
- Handguns
- Heavy armour
- Shields
10 Rangers [152 pts]
- Hand weapons
- Crossbows
- Throwing axes
- Heavy armour
- Great weapons
- Ol' Deadeye (champion)
- Standard bearer
++ Special Units [220 pts] ++
Bolt Thrower [55 pts]
- Bolt thrower
- Hand weapons
- Light armour
Bolt Thrower [55 pts]
- Bolt thrower
- Hand weapons
- Light armour
Grudge Thrower [110 pts]
- Stone thrower
- Hand weapons
- Light armour
- Rune of Forging
++ Rare Units [120 pts] ++
10 Rangers [120 pts]
- Hand weapons
- Crossbows
- Heavy armour
- Shields</t>
  </si>
  <si>
    <t>Mitch Khwaja</t>
  </si>
  <si>
    <t>===
Warriors of Chaos [1997 pts]
Warhammer: The Old World, Warriors of Chaos
===
++ Characters [998 pts] ++
Chaos Lord [617 pts]
- Hand weapon
- Full plate armour
- Shield
- Mark of Nurgle
- General
- Chaos Dragon
- Crown of Everlasting Conquest
- Favor of the Gods
- Chaos Runesword
- Enchanting Aura
Special Rules: Chaos Armour (5+), Ensorcelled Weapons, Gaze of the Gods, Rallying Cry
Sorcerer Lord [381 pts]
- Hand weapon
- Heavy armour
- Mark of Nurgle
- Wizard Level 4
- Chaos Steed
- Armour of the Damned
- Spell Familiar
- Favor of the Gods
- Charmed Shield
- Diabolic Splendour
- Daemonology
Special Rules: Chaos Armour (5+), Ensorcelled Weapons, Gaze of the Gods, Lore of Chaos
++ Core Units [695 pts] ++
24 Chaos Warriors [480 pts]
- Great weapons
- Heavy armour
- Shields
- Mark of Nurgle
- Champion
- Standard bearer [Rampaging Standard]
- Musician
Special Rules: Close Order, Ensorcelled Weapons
7 Chaos Knights [215 pts]
- Hand weapons
- Shields
- Heavy armour
- Mark of Nurgle
- Champion
- Standard bearer
Special Rules: Close Order, Ensorcelled Weapons, First Charge, Swiftstride
++ Special Units [304 pts] ++
6 Chosen Chaos Knights [304 pts]
- Lances
- Shields
- Full plate armour
- Mark of Nurgle
- Champion
- Standard bearer [War Banner]
- Musician
Special Rules: Chaos Armour (6+), Close Order, Counter Charge, Ensorcelled Weapons, First Charge, Stubborn, Swiftstride
---
Created with "Old World Builder"
[https://old-world-builder.com]</t>
  </si>
  <si>
    <t>++ Characters [654 pts] ++
King [192 pts]
(Hand weapon, Full plate armour, Shield, General, Shieldbearers, Rune of Passage)
Thane [227 pts]
(Hand weapon, Full plate armour, Shield, Battle Standard Bearer [Rune of Battle + Master Rune of Grungni + Rune of Confusion], On foot)
Anvil of Doom [235 pts]
(Hand weapons, Shields, Heavy armour)
++ Core Units [516 pts] ++
15 Longbeards [213 pts]
(Hand weapons, Heavy armour, Shields, Elder (champion), Standard bearer, Musician)
15 Rangers [198 pts]
(Hand weapons, Throwing axes, Heavy armour, Shields, Ol' Deadeye (champion), Pistol for Ol' Deadeye, Standard bearer, Musician)
5 Quarrellers [50 pts]
(Hand weapons, Crossbows, Heavy armour, Shields)
5 Thunderers [55 pts]
(Hand weapons, Handguns, Heavy armour, Shields)
++ Special Units [528 pts] ++
13 Hammerers [287 pts]
(Hand weapons, Great hammers, Heavy armour, Shields, Royal Champion (Up to 25pts of each rune type), Standard bearer [Master Rune of Hesitation], Musician)
5 Miners [70 pts]
(Hand weapons, Great weapons, Heavy armour, Blasting Charges, Open Order (0-1 unit per 1,000 points))
10 Ironbreakers [171 pts]
(Hand weapons, Shields, Full plate armour, Ironbeard (champion), Standard bearer, Musician)
++ Rare Units [300 pts] ++
Organ Gun [120 pts]
(Organ gun, Hand weapons, Light armour)
Gyrobomber [105 pts]
(Hand weapons, Clattergun, Armoured Fuselage (Full plate armour))
5 Irondrakes [75 pts]
(Hand weapons, Drakeguns, Full plate armour)
---
Created with "Old World Builder"
[https://old-world-builder.com]</t>
  </si>
  <si>
    <t>Claudio Paola</t>
  </si>
  <si>
    <t>Val Heffelfinger</t>
  </si>
  <si>
    <t>Warriors of Chaos - Planet-X - KISS Army - [2000pts]
## Characters [958pts]
Chaos Lord [631pts]:
â€¢ 1x Chaos Lord [631pts]: Full Plate Armour, Hand Weapon, Shield, General, Chaos Dragon, Dark Fire of Chaos, Full Plate Armour, Fumes of Contagion, Wicked Claws, Mark of Nurgle, Lance, Bedazzling Helm, Crown of Everlasting Conquest, Enchanting Aura
Exalted Champion [227pts]:
â€¢ 1x Exalted Champion [227pts]: Hand Weapon, Heavy Armour, Shield, Battle Standard Bearer, Razor Standard, Mark of Chaos Undivided, Diabolic Splendour
Exalted Sorcerer [100pts]:
â€¢ 1x Exalted Sorcerer [100pts]: Hand Weapon, Light Armour, Mark of Tzeentch, Wizard Level 1, Daemonology
## Core [832pts]
Chaos Marauders [197pts]: Close Order
â€¢ 20x Chaos Marauder [9pts]: Hand Weapon, Mark of Tzeentch, Light Armour, Shield
â€¢ 1x Musician [5pts]
â€¢ 1x Standard Bearer [5pts]
â€¢ 1x Marauder Chieftain [7pts]
Chaos Marauders [161pts]: Open Order
â€¢ 16x Chaos Marauder [9pts]: Hand Weapon, Mark of Chaos Undivided, Light Armour, Shield, Flail
â€¢ 1x Musician [5pts]
â€¢ 1x Standard Bearer [5pts]
â€¢ 1x Marauder Chieftain [7pts]
Chaos Warriors [288pts]:
â€¢ 15x Chaos Warrior [15pts]: Hand Weapon, Heavy Armour, Shield, Mark of Chaos Undivided, Additional Hand Weapon
â€¢ 1x Champion [26pts]: Brazen Collar
â€¢ 1x Musician [6pts]
â€¢ 1x Standard Bearer [31pts]: War Banner
Chaos Warriors [186pts]:
â€¢ 12x Chaos Warrior [14pts]: Hand Weapon, Heavy Armour, Shield, Mark of Chaos Undivided
â€¢ 1x Champion [6pts]
â€¢ 1x Musician [6pts]
â€¢ 1x Standard Bearer [6pts]
## Rare [210pts]
Chaos Giants [210pts]:
â€¢ 1x Chaos Giant [210pts]: Giant's Club, Light Armour, Scaly Skin</t>
  </si>
  <si>
    <t>Orc and Goblin Tribes - Black Orcs, Double Wyvern - [2000pts]
# Main Force [2000pts]
## Characters [1000pts]
Black Orc Warboss [327pts]:
â€¢ 1x Black Orc Warboss [327pts]: Full Plate Armour, Hand Weapon, Shield, General, Wyvern, Heavy Armour, Venomous Tail, Wicked claws, Sword of Might, Trollhide Trousers
Night Goblin Bigboss [108pts]:
â€¢ 1x Night Goblin Bigboss [108pts]: Hand Weapon, Light Armour, Battle Standard Bearer, Wollopa's One Hit Wunda, Glowy Green Amulet
Night Goblin Oddnob [235pts]:
â€¢ 1x Night Goblin Oddnob [235pts]: Hand Weapon, Wizard Level 4, Illusion, Buzgobâ€™s Knobbly Staff, Flying Carpet
Orc Weirdnob [330pts]:
â€¢ 1x Orc Weirdnob [330pts]: Hand Weapon, Wyvern, Heavy Armour, Venomous Tail, Wicked claws, Wizard Level 4, Elementalism, Ruby Ring of Ruin
## Core [668pts]
Black Orc Mobs [320pts]:
â€¢ 4x Black Orc [56pts]: Full Plate Armour, Hand Weapon, Great Weapon
â€¢ 12x Black Orc [156pts]: Full Plate Armour, Hand Weapon, Shield
â€¢ 1x Boss [20pts]: Full Plate Armour, Hand Weapon, Great Weapon
â€¢ 1x Musician [19pts]: Full Plate Armour, Hand Weapon, Shield
â€¢ 1x Standard Bearer [69pts]: Full Plate Armour, Hand Weapon, Shield, The Big Red Raggedy Flag
2x Night Goblin Mobs [174pts]:
â€¢ 29x Night Goblin [3pts]: Hand Weapon, Shield
â€¢ 3x Fanatic [75pts]: Fanatic Ball &amp; Chain
â€¢ 1x Standard Bearer [5pts]
â€¢ 1x Boss [7pts]
## Special [142pts]
2x Night Goblin Squig Hopper Mobs [71pts]:
â€¢ 5x Squig Hopper [13pts]: Bounder Squig, Huge Gobs, Hand Weapon, Cavalry Spear
â€¢ 1x Boss [6pts]
## Rare [190pts]
2x Mangler Squigs [95pts]:
â€¢ 1x Mangler Squig [95pts]: Collosal Fang-Filled Gob, Heavy Armour</t>
  </si>
  <si>
    <t>Richard Clark</t>
  </si>
  <si>
    <t>Carlo Roque</t>
  </si>
  <si>
    <t xml:space="preserve">X Planet Tournament March 2   [1997 pts]
Warhammer: The Old World, Skaven
===
++ Characters [686 pts] ++
Grey Seer [445 pts]
- Hand weapon
- Warpstone Tokens (D3)
- Level 4 Wizard
- Screaming Bell
- Wand of Jet
- Dark Magic
- Army General
Special Rules: Lore of the Horned Rat, Magical Attacks, Magic Resistance (-1), Scurry Away, Verminous Valour, Warband, Warpstone Weapons (not for the mount)
Plague Priest [106 pts]
- Hand weapon
- Plague censer
- On foot
- Armour of Meteoric Iron
- Potion of Toughness
- Daemonology
Special Rules: Cloud of Flies, Frenzy, Lore of the Horned Rat, Magical Attacks, Scurry Away, Verminous Valour, Warband, Warpstone Weapons (not for the mount)
Warlock Engineer [135 pts]
- Hand weapon
- Level 2 Wizard
- Warpstone Tokens (D3)
- Storm Daemon
- Battle Magic
Special Rules: Lore of the Horned Rat, Magical Attacks, Scurry Away, Verminous Valour, Warband, Warpstone Weapons
++ Core Units [572 pts] ++
25 Clanrats [142 pts]
- Hand weapon
- Light armour
- Shield
- Clawleader (champion)
- Standard bearer
- Musician
Special Rules: Close Order, Horde, Scurry Away, Warband
20 Stormvermin [290 pts]
- Hand weapons
- Halberds
- Heavy armour
- Fangleader (champion) [Cautious Shield]
- Standard bearer [Grand Banner Of Superiority]
- Musician
Special Rules: Close Order, Horde, Scurry Away, Warband, Warpstone Weapons
1 Weapon Team [65 pts]
- Hand weapons
- Ratling Gun
- Light armour
- Detachment
Special Rules: Loner, Open Order, Scurry Away
1 Weapon Team [75 pts]
- Hand weapons
- Warpfire Thrower
- Light armour
- Detachment
Special Rules: Loner, Open Order, Scurry Away
++ Special Units [384 pts] ++
3 Rat Ogres [161 pts]
- Hand weapons
- Heavy armour (mutated hides)
- 1 Packmaster (Things-catcher
- 1 per 2 Rat Ogres)
- Master Moulder (Upgrade for one Packmaster)
Special Rules: Armour Bane (2), Close Order, Fear, Frenzy, Horde, Safe from Harm, Scurry Away, Warband
20 Plague Monks [223 pts]
- Additional hand weapons
- Plague Deacon
- Standard bearer [War Banner]
- Musician
Special Rules: Close Order, Frenzy, Horde, Scurry Away, Warband
++ Rare Units [355 pts] ++
1 Hell Pit Abomination [210 pts]
- Warpstone claws
Special Rules: Abominable Attacks, Close Order, Immune To Psychology, Large Target, Magic Resistance (-1), Random Attacks, Random Movement, Regeneration (5+), Stomp Attacks (D3+1), Terror, Timmm-berrr!, Too Horrible to Die, Unbreakable
1 Doomwheel [145 pts]
- Hand weapons (claws and fangs)
Special Rules: Close Order, Crushing Bulk, Immune To Psychology, Impact Hits (D3+1), Large Target, Random Attacks (Rats only), Random Movement, Stomp Attacks (2), Zzzzap!
---
Created with "Old World Builder"
</t>
  </si>
  <si>
    <t>===
VC [1998 pts]
Warhammer: The Old World, Vampire Counts
===
++ Characters [989 pts] ++
Master Necromancer [205 pts]
- Hand weapon
- Level 4 Wizard
- On foot
- Spell Familiar
- Lore Familiar
- Necromancy
Master Necromancer [205 pts]
- Hand weapon
- Level 4 Wizard
- On foot
- Spell Familiar
- Lore Familiar
- Necromancy
Tomb Banshee [90 pts]
- Hand weapon
Wight Lord [136 pts]
- Hand weapon
- Heavy armour
- Shield
- Battle Standard Bearer [War Banner]
- Skeletal Steed
- The Accursed Armour
Vampire Count [353 pts]
- Lance (when mounted)
- Heavy armour
- Shield
- Level 2 Wizard
- General
- Nightmare
- Lore Familiar
- Spell Familiar
- Dark Acolyte
- Master Of The Black Arts
- Dark Magic
++ Core Units [557 pts] ++
40 Zombies [130 pts]
- Hand weapon
- Standard bearer
- Musician
39 Zombies [127 pts]
- Hand weapon
- Standard bearer
- Musician
10 Crypt Ghouls [90 pts]
- Hand weapons
10 Crypt Ghouls [90 pts]
- Hand weapons
5 Dire Wolves [40 pts]
- Claws and Fangs (Hand weapons)
5 Dire Wolves [40 pts]
- Claws and Fangs (Hand weapons)
5 Dire Wolves [40 pts]
- Claws and Fangs (Hand weapons)
++ Special Units [147 pts] ++
3 Spirit Hosts [147 pts]
- Hand weapons
++ Rare Units [305 pts] ++
6 Blood Knights [305 pts]
- Hand weapons
- Lances &amp; Shields
- Iron-Shod Hooves
- Full plate Armor &amp; Barding
- Kastellan [Supernatural Horror]
- Standard bearer
- Musician
---
Created with "Old World Builder"
[https://old-world-builder.com]</t>
  </si>
  <si>
    <t>Ian Wright</t>
  </si>
  <si>
    <t>Attila Jantsek</t>
  </si>
  <si>
    <t>Vampire Counts
___ Characters ___ (980)
..Necromantic Acolyte (60) +General +Crown Of The Damned (+35) +Signature Spell: Hellish Vigour
..Vampire Count (160) +zombie dragon (+215) +Dreadlance (+40) + Von Carstein Ring (+40)
..Vampire Thrall (75) +Biting Blade (+15) +heavy armour (+6) +nightmare (+16)
..Vampire Thrall (75) +Blood Drinker (+45) +heavy armour (+6) +Vampiric Power: Dark Acolyte (+30)
..Wight Lord (40) +battle standard bearer (+25) +shield (+2)
..Necromantic Acolyte (60) +Sceptre Of De Noirot (+35) +Signature Spell: Vanhalâ€™s Danse Macabre
___ Core ___ (676)
25 Skeletons (125) +spears (+25) +champion (+5) +standard (+5) +Drakenhof Banner (+50) 
24 skeletons (24) +spears (+24) +champion (+5) +standard(+5)
25 zombies (+5)
5 dire wolves (40)
5 dire wolves (40)
5 black knights (120) +lances (+10) +barding (+10) +Hell Knight (+6) +standard (+6) 
___ Special ___ (152)
5 black knights (120) +lances (+10) +barding (+10) +Hell Knight (+6) +standard (+6) 
___ Rare ___ (190)
3 vargheists (183) +vargoyle (+7)
___ Total ___ (1998)</t>
  </si>
  <si>
    <t xml:space="preserve">
Warhammer: The Old World, Vampire Counts
Characters [960 pts]
Master Necromancer[435 pts]
Hand weapon, Level 4 Wizard, General, Mortis Engine, Sceptre Of De Noirot, Spell Familiar, Ruby Ring of Ruin, Dark Magic
Wight Lord[65 pts]
Hand weapon, Heavy armour, Battle Standard Bearer, On foot
Vampire Count[460 pts]
Hand weapon, No armour, Level 2 Wizard, Abyssal Terror, Lore Familiar, Talisman of Protection, Giant Blade, Master Of The Black Arts, Illusion
Core Units [667 pts]
27 Crypt Ghouls[249 pts]
Hand weapons, Crypt Ghast
20 Grave Guard[308 pts]
Great weapons (replace shields), Heavy armour, Seneschal, Standard bearer [Drakenhof Banner], Musician
20 Skeleton Warriors[110 pts]
Hand weapons &amp; Shields, Light armour, Skeleton Champion, Standard bearer
Rare Units [373 pts]
8 Blood Knights[373 pts]
Hand weapons, Lances &amp; Shields, Iron-Shod Hooves, Full plate Armor &amp; Barding, Kastellan, Standard bearer, Musician</t>
  </si>
  <si>
    <t>Ramy Tawil</t>
  </si>
  <si>
    <t>Timur Said</t>
  </si>
  <si>
    <t>===
Ramy skaven army [2000 pts]
Warhammer: The Old World, Skaven
===
++ Characters [770 pts] ++
Skaven Chieftain [138 pts]
- Halberd
- Light armour
- Battle Standard Bearer [War Banner]
- Armour of Silvered Steel
Warlock Engineer [114 pts]
- Hand weapon
- Warplock musket
- Level 2 Wizard
- Warpstone Tokens (D3)
- Battle Magic
Plague Priest [326 pts]
- Hand weapon
- Plague censer
- Level 2 Wizard
- Plague Furnace
- Talisman of Protection
- Dark Magic
Skaven Warlord [192 pts]
- Hand weapon
- Light armour
- Shield
- Giant Blade
- Armour of Destiny
++ Core Units [744 pts] ++
30 Stormvermin [400 pts]
- Hand weapons
- Halberds
- Heavy armour
- Shields
- Fangleader (champion)
- Standard bearer [Grand Banner Of Superiority]
- Musician
31 Clanrats [172 pts]
- Hand weapon
- Light armour
- Shield
- Clawleader (champion)
- Standard bearer
- Musician
31 Clanrats [172 pts]
- Hand weapon
- Light armour
- Shield
- Clawleader (champion)
- Standard bearer
- Musician
++ Special Units [341 pts] ++
32 Plague Monks [341 pts]
- Additional hand weapons
- Plague Deacon
- Standard bearer [Banner Of Verminous Scurrying]
- Musician
++ Rare Units [145 pts] ++
Doomwheel [145 pts]
- Hand weapons (claws and fangs)
---
Created with "Old World Builder"
[https://old-world-builder.com]</t>
  </si>
  <si>
    <t>The Empire of Man - Planet X - [1999pts]
# Main Force [1999pts]
## Characters [478pts]
General of the Empire [203pts]:
â€¢ 1x General of the Empire [203pts]: Hand Weapon, Shield, General, Demigryph, Barding, Hand Weapon, Wicked Claws, Full Plate Armour, Giant Blade, Jade Amulet
Wizard Lord [275pts]:
â€¢ 1x Wizard Lord [275pts]: Hand Weapon, Pegasus, Hand Weapon, Wizard Level 4, Elementalism, Armour of Tarnus, Dispel Scroll, Ruby Ring of Ruin
## Core [535pts]
2x Empire Knights [150pts]:
â€¢ 6x Empire Knight [22pts]: Barded Warhorse, Barding, Hand Weapon, Hand Weapon, Heavy Armour, Shield, Lance
â€¢ 1x Musician [6pts]
â€¢ 1x Preceptor [6pts]
â€¢ 1x Standard Bearer [6pts]
Veteran State Troops [235pts]:
â€¢ 20x Veteran State Trooper [9pts]: Hand Weapon, Light Armour, Shield, Thrusting Spear
â€¢ 1x Musician [5pts]
â€¢ 1x Sergeant [5pts]
â€¢ 1x Standard Bearer [45pts]: Razor Standard
## Special [601pts]
Demigryph Knights [288pts]:
â€¢ 4x Demigryph Knight [63pts]: Demigryph, Barding, Hand Weapon, Wicked Claws, Hand Weapon, Heavy Armour, Shield, Full Plate Armour, Lance
â€¢ 1x Demigryph Preceptor [7pts]
â€¢ 1x Musician [7pts]
â€¢ 1x Standard Bearer [22pts]: The Gleaming Pennant
Great Cannon [125pts]:
â€¢ 1x Great Cannon [125pts]: Gun Crew, Hand Weapon, Great Cannon
2x Pistoliers [94pts]:
â€¢ 5x Pistolier [16pts]: Empire Warhorse, Hand Weapon, Brace of Pistols, Hand Weapon, Heavy Armour
â€¢ 1x Musician [6pts]
â€¢ 1x Veteran [8pts]: Repeater Pistol
## Rare [385pts]
Empire Steam Tanks [265pts]:
â€¢ 1x Steam Tank [265pts]: Engineer Commander, Steam Cannon, Steam Gun
Helblaster Volley Guns [120pts]:
â€¢ 1x Helblaster Volley Gun [120pts]: Gun Crew, Hand Weapon, Helblaster Volley Gun</t>
  </si>
  <si>
    <t>Aaron Ventura</t>
  </si>
  <si>
    <t>Rafael Zweihander</t>
  </si>
  <si>
    <t>===
Waaagh zarbag  [1997 pts]
Warhammer: The Old World, Orc &amp; Goblin Tribes
===
++ Characters [524 pts] ++
Night Goblin Warboss [145 pts]
- Hand weapon
- Light armour
- Shield
- General
- On foot
- Trollhide Trousers
- Fungus Wine
- Da Choppiest Choppa
Night Goblin Bigboss [149 pts]
- Hand weapon
- Great weapon
- No armour
- Battle Standard Bearer [The Big Red Raggedy Flag]
- On foot
- Armour of Silvered Steel
Night Goblin Oddnob [230 pts]
- Hand weapon
- Level 4 Wizard 
- On foot
- Buzgob's Knobbly Staff
- Glowy Green Amulet
- Spell lore (Waaagh Magic)
++ Core Units [968 pts] ++
40 Night Goblin Mob [272 pts]
- Hand weapons
- Thrusting spears
- Shields
- Netters
- 3 Fanatics
- Boss (champion)
- Standard bearer
- Musician
20 Night Goblin Squig Herd [212 pts]
- 4 Squig Herder
40 Night Goblin Mob [272 pts]
- Hand weapons
- Thrusting spears
- Shields
- Netters
- 3 Fanatics
- Boss (champion)
- Standard bearer
- Musician
20 Night Goblin Squig Herd [212 pts]
- 4 Squig Herder
++ Special Units [210 pts] ++
Goblin Bolt Throwa [45 pts]
5 Night Goblin Squig Hopper Mob [60 pts]
- Hand weapons
5 Night Goblin Squig Hopper Mob [60 pts]
- Hand weapons
Goblin Bolt Throwa [45 pts]
++ Rare Units [295 pts] ++
Mangler Squigs [95 pts]
- Colossal fang-filled gob
- Heavy armour
Giant [200 pts]
- Giant's club
- Light armour
---
Created with "Old World Builder"
[https://old-world-builder.com]</t>
  </si>
  <si>
    <t>===
Va [2000 pts]
Warhammer: The Old World, Vampire Counts
===
++ Characters [750 pts] ++
Strigoi Ghoul King [555 pts]
- General 
- Hand Weapon
- Level 2 Wizard
- Terrorgheist
- Talisman of Protection
- Biting Blade
- Lore Familiar
- Dark Acolyte
- Beguile
- Necromancy
Master Necromancer [195 pts]
- Hand weapon
- Level 4 Wizard
- On Foot
- Sceptre Of De Noirot
- Dark Magic
++ Core Units [531 pts] ++
19 Crypt Ghouls [177 pts]
- Hand Weapons
- Crypt Ghast
20 Zombies [60 pts]
- Hand weapon
25 Skeleton Warriors [135 pts]
- Hand weapons &amp; Shields
- Light armour
- Skeleton Champion
- Standard bearer
24 Skeleton Warriors [159 pts]
- Thrusting spears &amp; Shields
- Light armour
- Skeleton Champion
- Standard bearer
- Musician
++ Special Units [253 pts] ++
10 Grave Guard [120 pts]
- Hand weapons &amp; Shields
- Heavy armour
- Implacable Defence (0-1 per 1000pts)
1 Corpse Cart [133 pts]
- Cavalry Spear (Corpsemaster)
- Hand weapons (Restless Dead)
- Warped Tintinnabulation (mutually exclusive with Balefire Brazier)
++ Rare Units [466 pts] ++
5 Blood Knights [326 pts]
- Hand weapons
- Lances &amp; Shields
- Iron-Shod Hooves
- Full Plate Armor &amp; Barding
- Drilled
- Kastellan [Sword of Might]
- Standard bearer [Drakenhof Banner]
- Musician
1 Varghulf [140 pts]
- Wicked Claws
- Calloused Hide (light armor)
---
Created with "Old World Builder"
[https://old-world-builder.com]</t>
  </si>
  <si>
    <t>Andy Rodgers</t>
  </si>
  <si>
    <t>Warriors of Chaos - blue fire lord - [2000pts]
# Main Force [2000pts]
## Characters [1000pts]
Daemon Princes [425pts]:
â€¢ 1x Daemon Prince [425pts]: Fly (9), General, Mark of Tzeentch, Wizard Level 4, Dark Magic, Light Armour, Biting Blade, Armour of Silvered Steel, Spell Familiar
2x Exalted Sorcerer [115pts]:
â€¢ 1x Exalted Sorcerer [115pts]: Mark of Tzeentch, Wizard Level 1, Battle Magic, Spell Familiar
Sorcerer Lord [345pts]:
â€¢ 1x Sorcerer Lord [345pts]: Mark of Tzeentch, Wizard Level 4, Daemonology, Spell Familiar, Skull of Katam, Diabolic Splendour
## Core [501pts]
Chaos Knights [161pts]:
â€¢ 5x Chaos Knight [31pts]: Lance, Mark of Tzeentch
â€¢ 1x Musician [6pts]
2x Chaos Warhounds [35pts]: Vanguard
â€¢ 5x Chaos Warhound [6pts]
Chaos Warriors [270pts]:
â€¢ 12x Chaos Warrior [16pts]: Shield, Mark of Tzeentch
â€¢ 1x Champion [26pts]: Brazen Collar
â€¢ 1x Musician [6pts]
â€¢ 1x Standard Bearer [46pts]: Blasted Standard
## Special [234pts]
Chaos Trolls [45pts]:
â€¢ 1x Chaos Troll [45pts]: Great Weapon
Dragon Ogres [189pts]:
â€¢ 3x Dragon Ogre [63pts]: Heavy Armour, Great Weapon
## Rare [265pts]
Dragon Ogre Shaggoth [265pts]:
â€¢ 1x Dragon Ogre Shaggoth [265pts]: Heavy Armour, Great Weapon, Talisman Of Protection</t>
  </si>
  <si>
    <t>++ Characters [907 pts] ++
Baron [311 pts]
(Lance, Heavy armour, Shield, General, Royal Pegasus, Gromril Greathelm, Potion of Speed, Sirienne's Locket, Virtue of Knightly Temper)
Paladin [181 pts]
(Lance, Heavy armour, Shield, Battle Standard Bearer, Barded Pegasus, Falcon-horn of Fredemund, Virtue of the Ideal)
Outcast Wizard [135 pts]
(Hand weapon, Level 3 Wizard, Lore Familiar, Battle Magic)
Outcast Wizard [140 pts]
(Hand weapon, Level 3 Wizard, Ruby Ring of Ruin, Earthing Rod, Daemonology)
Outcast Wizard [140 pts]
(Hand weapon, Level 3 Wizard, Flamestrike Wand, Wyrmbreath Vial, Daemonology)
++ Core Units [790 pts] ++
6 Mounted Knights of the Realm [165 pts]
(Hand weapons, Lances, Shields, Heavy armour, First Knight (champion), Standard bearer, Musician)
6 Mounted Knights of the Realm [165 pts]
(Hand weapons, Lances, Shields, Heavy armour, First Knight (champion), Standard bearer, Musician)
30 Yeomen Guard [200 pts]
(Hand weapons, Thrusting spears, Light armour, Shields, Warden (champion), Grail Monk with Blessed Triptych, Standard bearer, Musician)
30 Yeomen Guard [200 pts]
(Hand weapons, Thrusting spears, Light armour, Shields, Warden (champion), Grail Monk with Blessed Triptych, Standard bearer, Musician)
12 Peasant Bowmen [60 pts]
(Hand weapons, Longbows, Unarmoured, Skirmishers)
++ Rare Units [300 pts] ++
Field Trebuchet [100 pts]
(Field Trebuchet, Hand weapons)
Border Princes Bombard [100 pts]
(Hand weapons, Light armour)
Border Princes Bombard [100 pts]
(Hand weapons, Light armour)
---
Created with "Old World Builder"
[https://old-world-builder.com]</t>
  </si>
  <si>
    <t>Luis Hernandez</t>
  </si>
  <si>
    <t>Eric Renedo</t>
  </si>
  <si>
    <t>Torneo Mundo Viejuno el Orco Rojo Febrero</t>
  </si>
  <si>
    <t>Vampire Counts - Flying circus - [1500pts]
# Main Force [1500pts]
## Characters [657pts]
1x Necromantic Acolyte[95pts]
â€¢ 1x Necromantic Acolyte[95pts]: Wizard level 1, Necromancy, Sceptre Of De Noirot
1x Strigoi Ghoul King[465pts]
â€¢ 1x Strigoi Ghoul King[465pts]: General, Dark Acolyte, Wizard Level 1, Necromancy, Terrorgheist, Blood Drinker, Talisman Of Protection
1x Wight Lord[97pts]
â€¢ 1x Wight Lord[97pts]: Shield, Battle Standard Bearer, The Accursed Armour
## Core [387pts]
1x Grave Guard[319pts]: Implacable Defence
â€¢ 23x Grave Guard[11pts]: Shield
â€¢ 1x Musician[6pts]
â€¢ 1x Seneschal[6pts]
â€¢ 1x Standard Bearer[31pts]: War Banner
1x Zombies[68pts]
â€¢ 21x Zombie[3pts]
â€¢ 1x Standard Bearer[5pts]
## Special [251pts]
1x Vargheists[251pts]
â€¢ 4x Vargheist[244pts]
â€¢ 1x Vargoyle[7pts]
## Rare [205pts]
1x Terrorgheist[205pts]</t>
  </si>
  <si>
    <t>Alberto Alonso</t>
  </si>
  <si>
    <t>Nacho J</t>
  </si>
  <si>
    <t xml:space="preserve">      ++ Personajes [541 pts] ++
Glade Captain [262 pts]
(Great weapon, Light armour, Shield, Arcane Bodkins, Asrai Longbow, Battle Standard Bearer [Banner Of The Hunter King], Warhawk, Wraithstone, A Blight Of Terrors)
Spellweaver [279 pts]
(Hand weapon, Level 4 Wizard, Elven Steed, Oaken Stave, Ruby Ring of Ruin, A Resplendence Of Luminescents, Elementalism)
++ Unidades BÃƒÂ¡sicas [407 pts] ++
5 Glade Guard [65 pts]
(Hand weapon, Asrai Longbows, Hagbane Tips)
9 Deepwood Scouts [141 pts]
(Hand weapon, Asrai Longbows, Hagbane Tips, Musician)
9 Glade Riders [201 pts]
(Hand weapon, Cavalry spears, Asrai Longbows, Hagbane Tips, Reserve Move, Standard bearer, Musician)
++ Unidades Especiales [492 pts] ++
5 Wild Riders [172 pts]
(Hand weapon, Hunting Spear, Light armour, Shields, Standard bearer [War Banner])
5 Wild Riders [182 pts]
(Hand weapon, Hunting Spear, Light armour, Standard bearer [Banner Of The Wildwood])
3 Warhawk Riders [138 pts]
(Hand weapon, Cavalry spear, Asrai Longbow, Arcane bodkins)
++ Unidades Singulares [60 pts] ++
Great Eagle [60 pts]</t>
  </si>
  <si>
    <t xml:space="preserve">===
Torneo orco [1500 pts]
Warhammer: The Old World, Beastmen Brayherds
===
++ Personajes [486 pts] ++
Gran ChamÃ¡n del rebaÃ±o [275 pts]
- Cayado de la manada
- Hechicero de nivel 4
- A pie
- Hagtree Fetish
- Ruby Ring of Ruin
- Pelt of Midnight (Characters Only)
- Elementalism
Gorebull [211 pts]
- Hand weapon
- Heavy armour
- Shield
- General
- Berserker Blade
- Slug-skin
++ Unidades BÃ¡sicas [379 pts] ++
5 RebaÃ±o de gors [35 pts]
5 Chaos Warhounds [30 pts]
- Claws and Fangs (counts as a hand weapon)
5 Minotaur Herd [284 pts]
- Hand weapon
- Light armour
- 6 Shield
- Bloodkine
- Standard bearer [Banner of Outrage]
5 Chaos Warhounds [30 pts]
- Claws and Fangs (counts as a hand weapon)
++ Unidades Especiales [420 pts] ++
Cockatrice [200 pts]
- Claws (counts as hand weapons)
- Petrifying gaze
- Scaly skin (counts as heavy armour)
- Acidic vomit
- Poisoned attacks
Razorgor Chariot [120 pts]
- Bestigor Crew x 1 - Hand weapons and great weapons
- Gor Crew x 1 - Hand weapons and cavalry spear
- Razorgor x 1 - Tusks (counts as hand weapon)
5 Centigor Herds [100 pts]
- Cavalry spears
++ Unidades Singulares [215 pts] ++
Cygor [215 pts]
- Claws (counts as hand weapon)
- Hurl attack
- Calloused hide (counts as light armour)
---
</t>
  </si>
  <si>
    <t>David Fernandez</t>
  </si>
  <si>
    <t>Alvaro CortÃ©s toquero</t>
  </si>
  <si>
    <t>++ Personajes [650 pts] ++
Tomb King [455 pts]
(Hand weapon, Heavy armour, General, Necrolith Bone Dragon, Armour of the Ages, Crook and Flail of Radiance)
High Priest [195 pts]
(Hand weapon, May be a Level 4 Wizard, On foot, Hieratic Jar, Necromancy)
++ Unidades BÃ¡sicas [377 pts] ++
20 Skeleton Warriors [125 pts]
(Thrusting Spears, No armour, Shields, Nehekharan Phalanx (one per 1000pts), Master of Arms (champion), Standard bearer, Musician)
12 Skeleton Skirmishers [72 pts]
(Hand weapons, Warbows, Ambushers)
15 Skeleton Archers [75 pts]
(Hand weapons, War Bows, No armour)
20 Skeleton Warriors [105 pts]
(Hand weapons, No armour, Shields, Nehekharan Phalanx (one per 1000pts), Master of Arms (champion), Standard bearer, Musician)
++ Unidades Especiales [473 pts] ++
3 Necropolis Knights [169 pts]
(Lashing Tails (Counts as Hand weapons), Shields, Necropolis Captain (champion))
Tomb Scorpion [75 pts]
(Decapitating Claws, Envenomed Sting, Bone Carapace (Counts as Heavy Armour), Ambusher)
Tomb Scorpion [75 pts]
(Decapitating Claws, Envenomed Sting, Bone Carapace (Counts as Heavy Armour), Ambusher)
3 Ushabti [154 pts]
(Hand weapons, Ritual Blades, Heavy armour, Ancient (champion))
---
Creado con "Old World Builder"
[https://old-world-builder.com]</t>
  </si>
  <si>
    <t>++ Personajes [555 pts] ++
Baron [271 pts]
(Lance, Heavy armour, Shield, The Grail Vow, General, Royal Pegasus, Crusader's Clarion, Virtue of Heroism)
Reglas Especiales: Blessings of the Lady, Rallying Cry, the Knight's Vow
Paladin [152 pts]
(Lance, Heavy armour, Shield, Battle Standard Bearer [Rampaging Banner], Bretonnian Warhorse, Virtue of the Impetuous Knight)
Reglas Especiales: Blessings of the Lady, Rallying Cry, the Knight's Vow
Damsel [132 pts]
(Hand weapon, Level 2 Wizard, Warhorse, Sacrament of the Lady, Battle Magic)
Reglas Especiales: Aura of the Lady, Blessings of the Lady, Lore of the Lady, Magical Attacks, Magic Resistance (-2), Shield of the Lady
++ Unidades BÃ¡sicas [499 pts] ++
6 Knights Errant [157 pts]
(Hand weapons, Lances, Shields, Heavy armour, Gallant (champion), Standard bearer [War Banner], Musician)
Reglas Especiales: Blessings of the Lady, Close Order, Finest Warhorses, First Charge, Impetuous, Lance Formation, Swiftstride, the Knight's Vow
9 Mounted Knights of the Realm [262 pts]
(Hand weapons, Lances, Shields, Heavy armour, First Knight (champion), Standard bearer [Banner Of Honourable Warfare], Musician)
Reglas Especiales: Blessings of the Lady, Close Order, Counter Charge, Finest Warhorses, First Charge, Lance Formation, Swiftstride, the Knight's Vow
10 Squires [80 pts]
(Hand weapons, Longbows, Standard bearer, Musician)
Reglas Especiales: Move Through Cover, Open Order, Peasantry, Skirmishers, Vanguard
++ Unidades Especiales [226 pts] ++
3 Pegasus Knights [226 pts]
(Hand weapon, Lances, Shields, Heavy armour, First Knight (champion), Standard bearer [Razor Standard], Musician)
Reglas Especiales: Blessings of the Lady, Counter Charge, Dispersed Formation, First Charge, Fly(10), Furios Charge (Pegasus Knights &amp; First Knight only), Lance Formation, Skirmishers, Swiftstride, the Knight's Vow
++ Unidades Singulares [216 pts] ++
5 Grail Knights [216 pts]
(Hand weapons, Lances, Shields, Heavy armour, Grail Guardian (champion) [Gauntlet of the Duel], Standard bearer, Musician)
Reglas Especiales: Blessings of the Lady, Close Order, Counter Charge, Finest Warhorses, First Charge, Lance Formation, Living Saints, Swiftstride, the Grail Vow
---
Creado con "Old World Builder"
[https://old-world-builder.com]</t>
  </si>
  <si>
    <t>Enrique De la rosa</t>
  </si>
  <si>
    <t>Hector Monocalde</t>
  </si>
  <si>
    <t xml:space="preserve">===
Lista test [1497 pts]
Warhammer: The Old World, Empire of Man
===
++ Personajes [651 pts] ++
General of the Empire [353 pts]
- Hand weapon
- Full plate armour
- Shield
- General
- Imperial Griffon
- Mace of Helsturm
- The White Cloak
Captain of the Empire [103 pts]
- Hand weapon
- Full plate armour
- Shield
- Battle Standard Bearer
- On foot
- Dragon Bow
Wizard Lord [195 pts]
- Hand weapon
- Level 4 Wizard
- On foot
- Armour of Tarnus
- Battle Magic
++ Unidades BÃ¡sicas [387 pts] ++
4 Empire Knights [84 pts]
- Hand weapons
- Great weapons
- Heavy armour
19 State Troops [148 pts]
- Hand weapons
- Thrusting spears
- Light armour
- Shields
- Sergeant (champion)
- Standard bearer
- Musician
7 State Missile Troops [49 pts]
- Hand weapons
- Crossbows
- No armour
- Detachment
8 State Missile Troops [64 pts]
- Hand weapons
- Handguns
- No armour
- Detachment
7 State Troops [42 pts]
- Hand weapons
- Halberds
- Light armour
- Detachment
++ Unidades Especiales [174 pts] ++
14 Empire Greatswords [174 pts]
- Great weapons
- Full plate armour
- Count's Champion (champion)
- Standard bearer
- Musician
++ Unidades Singulares [285 pts] ++
Steam Tank [285 pts]
- Pigeon bombs
---
Creado con "Old World Builder"
[https://old-world-builder.com]
</t>
  </si>
  <si>
    <t xml:space="preserve">===
Orco Torneo [1498 pts]
Warhammer: The Old World, Wood Elf Realms
===
++ Personajes [572 pts] ++
Spellweaver [375 pts]
- Hand weapon
- Talismanic Tattoos
- Level 4 Wizard
- Unicorn
- Oaken Stave
- Wraithstone
- A Lamentation Of Despairs
- A Befuddlement Of Mischiefs
- High Magic
Glade Captain [197 pts]
- Great weapon
- Light armour
- Shield
- Arcane Bodkins
- Battle Standard Bearer [Razor Standard]
- On foot
- Bow of Loren
- A Resplendence Of Luminescents
++ Unidades BÃ¡sicas [385 pts] ++
16 Glade Guard [255 pts]
- Hand weapon
- Asrai Longbows
- Arcane Bodkins
- Lord's Bowmen [Obsidian Lodestone]
- Standard bearer [Banner Of Midsummer's Eve]
5 Dryads [65 pts]
- Hand weapon
- Light armour (Sapwood flesh)
5 Glade Guard [65 pts]
- Hand weapon
- Asrai Longbows
- Swiftshiver Shards
++ Unidades Especiales [481 pts] ++
2 Treekin [102 pts]
- Hand weapon
- Heavy armour (Hardwood flesh)
2 Treekin [102 pts]
- Hand weapon
- Heavy armour (Hardwood flesh)
7 Wild Riders [277 pts]
- Hand weapon
- Hunting Spear
- Light armour
- Shields
- Wild Hunter [Obsidian Lodestone]
- Standard bearer [Banner Of The Wildwood]
- Musician
++ Unidades Singulares [60 pts] ++
Great Eagle [60 pts]
---
Creado con "Old World Builder"
[https://old-world-builder.com]
</t>
  </si>
  <si>
    <t>Sergio Martin</t>
  </si>
  <si>
    <t>Jaime GonzÃ¡lez</t>
  </si>
  <si>
    <t>++ Personajes [690 pts] ++
Archmage [575 pts]
(Hand weapon, Level 4 Wizard, Star Dragon, Talisman of Protection, Lore Familiar, Seed of Rebirth, Opal Amulet, Pure of Heart, Elementalism)
Handmaiden of the Everqueen [115 pts]
(Handmaiden's Spear, Light armour, Horn of Isha, General, The Loremaster's Cloak)
++ Unidades BÃ¡sicas [379 pts] ++
14 Sisters of Avelorn [247 pts]
(Bows of Avelorn, Light armour, High Sister [Ruby Ring of Ruin])
5 Silver Helms [132 pts]
(Hand weapons, Lances, Hooves (counts as a hand weapon), Heavy armour, Barding, Shields, High Helm (champion), Standard bearer)
++ Unidades Especiales [339 pts] ++
5 Dragon Princes [199 pts]
(Lance, Full plate armour, Shield, Barding, Drakemaster, Standard bearer)
10 Swordmasters of Hoeth [140 pts]
(Sword of Hoeth, Heavy armour)
++ Unidades Singulares [90 pts] ++
Lothern Skycutters [90 pts]
(Cavalry spears)
---
Creado con "Old World Builder"
[https://old-world-builder.com]</t>
  </si>
  <si>
    <t>===
Altos elfos [1498 pts]
Warhammer: The Old World, High Elf Realms
===
++ Personajes [575 pts] ++
Archmage [575 pts]
- Hand weapon
- Upgrade to Level 4
- Star Dragon
- Talisman of Protection
- Seed of Rebirth
- Dispel Scroll
- Silvery Wand
- Luckstone
- Elementalism
++ Unidades BÃ¡sicas [557 pts] ++
5 Ellyrian Reavers [90 pts]
- Hand weapons
- Cavalry Spears
- Hooves (counts as a hand weapon)
- Light armour
- Shortbows
20 Lothern Sea Guard [257 pts]
- Hand weapons
- Thrusting Spears
- Warbows
- Light armour
- Shields
- Sea Master (champion)
- Standard bearer
- Musician
8 Silver Helms [210 pts]
- Hand weapons
- Lances
- Hooves (counts as a hand weapon)
- Heavy armour
- Barding
- Shields
- High Helm (champion)
- Standard bearer
- Musician
++ Unidades Especiales [206 pts] ++
5 Dragon Princes [206 pts]
- Lance
- Full Plate Armor
- Shield
- Barding
- Drakemaster
- Standard bearer
- Musician 
++ Unidades Singulares [160 pts] ++
Eagle Claw Bolt Thrower [80 pts]
Eagle Claw Bolt Thrower [80 pts]
---
Creado con "Old World Builder"
[https://old-world-builder.com]</t>
  </si>
  <si>
    <t>Andrew Stiernagle</t>
  </si>
  <si>
    <t>Dalton Thompson</t>
  </si>
  <si>
    <t>Warhammer: The Old World Gameday</t>
  </si>
  <si>
    <t>===
Gameday [1998 pts]
Warhammer: The Old World, Warriors of Chaos
===
++ Characters [477 pts] ++
Sorcerer Lord [240 pts]
- Hand weapon
- Heavy armour
- Mark of Chaos Undivided
- Level 4 Wizard
- On foot
- Spell Familiar
- Daemonology
Exalted Champion [237 pts]
- Hand weapon
- Heavy armour
- Shield
- Mark of Chaos Undivided
- Battle Standard Bearer [Banner of Rage]
- On foot
- Chaos Runesword
- Favour of the Gods
++ Core Units [949 pts] ++
14 Chaos Warriors [214 pts]
- Hand weapons
- Heavy armour
- Shields
- Mark of Chaos Undivided
- Champion
- Standard bearer
- Musician
5 Marauder Horsemen [87 pts]
- Flails
- Throwing axes
- Light armour
- Mark of Chaos Undivided
- Marauder Horsemaster
- Standard bearer
- Musician
5 Marauder Horsemen [87 pts]
- Flails
- Throwing axes
- Light armour
- Mark of Chaos Undivided
- Marauder Horsemaster
- Standard bearer
- Musician
24 Chaos Marauders [209 pts]
- Hand weapons
- Light armour
- Shields
- Mark of Chaos Undivided
- Marauder Chieftain
- Standard bearer
- Musician
24 Chaos Marauders [209 pts]
- Hand weapons
- Light armour
- Shields
- Mark of Chaos Undivided
- Marauder Chieftain
- Standard bearer
- Musician
18 Chaos Marauders [143 pts]
- Flails
- Unarmoured
- Mark of Chaos Undivided
- Marauder Chieftain
- Standard bearer
- Musician
++ Special Units [572 pts] ++
9 Chosen Chaos Warriors [240 pts]
- Great weapons
- Full plate armour
- Mark of Chaos Undivided
- Champion
- Standard bearer [Rampaging Banner]
- Musician
5 Chosen Chaos Knights [222 pts]
- Lances
- Shields
- Full plate armour
- Mark of Slaanesh
- Champion
Chaos Chariot [110 pts]
- Hand weapons
- Halberds
- Mark of Chaos Undivided
---
Created with "Old World Builder"
[https://old-world-builder.com]</t>
  </si>
  <si>
    <t>===
Bretonnia [1989 pts]
Warhammer: The Old World, Kingdom of Bretonnia
===
++ Characters [652 pts] ++
Duke [406 pts]
- Lance
- Heavy armour
- Shield
- General
- Royal Pegasus
- Gromril Great Helm
- Heartwood Lance
- Gauntlet of the Duel
- Virtue of Knightly Temper
Paladin [246 pts]
- Lance
- Heavy armour
- Shield
- The Grail Vow
- Battle Standard Bearer
- Royal Pegasus
- Gauntlet of the Duel
- Dawnstone
- Virtue of Heroism
++ Core Units [508 pts] ++
6 Mounted Knights of the Realm [165 pts]
- Hand weapons
- Lances
- Shields
- Heavy armour
- First Knight (champion)
- Standard bearer
- Musician
6 Mounted Knights of the Realm [165 pts]
- Hand weapons
- Lances
- Shields
- Heavy armour
- First Knight (champion)
- Standard bearer
- Musician
18 Men-At-Arms [89 pts]
- Hand weapons
- Polearms
- Shields
- Light armour
- Yeoman (champion)
- Standard bearer
- Musician
18 Men-At-Arms [89 pts]
- Hand weapons
- Polearms
- Shields
- Light armour
- Yeoman (champion)
- Standard bearer
- Musician
++ Special Units [358 pts] ++
3 Pegasus Knights [179 pts]
- Hand weapon
- Lances
- Shields
- Heavy armour
- First Knight (champion)
- Standard bearer
3 Pegasus Knights [179 pts]
- Hand weapon
- Lances
- Shields
- Heavy armour
- First Knight (champion)
- Standard bearer
++ Rare Units [471 pts] ++
10 Grail Knights [471 pts]
- Hand weapons
- Lances
- Shields
- Heavy armour
- Grail Guardian (champion) [Antlers of the Great Hunt + Gauntlet of the Duel]
- Standard bearer [War Banner]
- Musician
- Virtue of Confidence
---
Created with "Old World Builder"
[https://old-world-builder.com]</t>
  </si>
  <si>
    <t>Kyle Krueger</t>
  </si>
  <si>
    <t>Mark Roche</t>
  </si>
  <si>
    <t xml:space="preserve">===
tktourney [1998 pts]
Warhammer: The Old World, Tomb Kings of Khemri
===
++ Characters [926 pts] ++
Tomb King [439 pts]
- Great weapon
- Heavy armour
- General
- Necrolith Bone Dragon
- Armour of the Ages
- Talisman of Protection
High Priest [220 pts]
- Hand weapon
- May be a Level 4 Wizard
- On foot
- Ruby Ring of Ruin
- Scarab Brooch
- Elementalism
Mortuary Priest [85 pts]
- Hand weapon
- On foot
- Amulet Of The Serpent
- Necromancy
Royal Herald [87 pts]
- Hand weapon
- Light armour
- Shield
- Battle Standard Bearer
- On foot
Necrotect [95 pts]
- Hand weapon
- Whip
- Light armour
- Armour of Silvered Steel
++ Core Units [576 pts] ++
24 Skeleton Warriors [154 pts]
- Thrusting spears
- Light armour
- Shields
- Master of Arms (champion)
- Standard bearer
31 Skeleton Archers [155 pts]
- Hand weapons
- War Bows
- No armour
20 Tomb Guard [212 pts]
- Hand weapons
- Light armour
- Shields
- Tomb Captain (champion)
- Standard bearer
5 Skeleton Horse Archers [55 pts]
- Hand weapons
- Warbows
- No armour
++ Special Units [301 pts] ++
Tomb Scorpion [75 pts]
- Decapitating Claws
- Envenomed Sting
- Bone Carapace (Counts as Heavy Armour)
- Ambushers
Tomb Scorpion [75 pts]
- Decapitating Claws
- Envenomed Sting
- Bone Carapace (Counts as Heavy Armour)
- Ambushers
Tomb Scorpion [70 pts]
- Decapitating Claws
- Envenomed Sting
- Bone Carapace (Counts as Heavy Armour)
3 Carrion [81 pts]
- Beaks and Talons (Counts as Hand weapons)
++ Rare Units [195 pts] ++
Necrosphinx [195 pts]
- Cleaving Blades
- Decapitating Strike
- Heavy armour
</t>
  </si>
  <si>
    <t>===
Ogres 2k [1999 pts]
Warhammer: The Old World, Ogre Kingdoms
===
++ Characters [624 pts] ++
Tyrant [260 pts]
- Great weapon
- Light armour
- On Foot
- Talisman of Protection
- Armour of Silvered Steel
Bruiser [189 pts]
- Ironfist
- Heavy armour
- Battle Standard Bearer
- On Foot
- Biting Blade
- Cannibal Totem
Firebelly [175 pts]
- Hand weapon and flaming breath
- Be a Level 2 Wizard
- Ruby Ring of Ruin
- Elementalism
++ Core Units [750 pts] ++
7 Ogre Bulls [268 pts]
- Ironfists
- Look-out Gnoblar (Standard bearer)
- Crusher
- Standard bearer
- Bellower
8 Ironguts [354 pts]
- Look-out Gnoblar (Standard bearer)
- Veteran
- Gutlord
- Standard bearer
- Bellower
10 Gnoblar Trappers [50 pts]
21 Gnoblar Fighters [42 pts]
2 Sabretusk Packs [36 pts]
- Vanguard
++ Special Units [625 pts] ++
4 Mournfang Cavalry [305 pts]
- Ironfist
- Heavy armour
- Crusher
- Standard bearer
- Bellower
3 Maneaters [180 pts]
- Ogre pistol
- Light armour
- Immune to Psychology
- Vanguard
Gnoblar Scraplauncher [140 pts]
---
Created with "Old World Builder"
[https://old-world-builder.com]</t>
  </si>
  <si>
    <t>Nolan Woods</t>
  </si>
  <si>
    <t>Ryan Williams</t>
  </si>
  <si>
    <t xml:space="preserve">++ Characters [857 pts] ++
Black Orc Warboss [367 pts]
(Hand weapon, Full plate armour, Shield, General, Wyvern, Trollhide Trousers, Talisman of Protection, Giant Blade)
Orc Weirdnob [200 pts]
(Hand weapon, No armour, Level 4 Wizard, On foot, Idol of Mork, Waaagh! Magic)
Black Orc Bigboss [192 pts]
(Hand weapon, Full plate armour, Shield, Battle Standard Bearer [The Big Red Raggedy Flag], On foot, Trollhide Trousers)
Night Goblin Warboss [98 pts]
(Hand weapon, Light armour, On foot, Wollopa's One Hit Wunda, Paymaster's Coin)
++ Core Units [718 pts] ++
20 Black Orc Mob [318 pts]
(Hand weapons, Full plate armour, Stubborn, 20 Great weapons, Boss (champion), Standard bearer, Musician)
23 Night Goblin Mob [204 pts]
(Hand weapons, Thrusting spears, Shields, Netters, 3 Fanatics, Boss (champion), Standard bearer, Musician)
10 Orc Mob [92 pts]
(Hand weapons, Additional hand weapons, Frenzy (no armour), Warpaint, Skirmishers, Boss (champion), Musician)
10 Night Goblin Squig Herd [104 pts]
(1 Squig Herder, 1 Thrusting spears for Squig Herder)
++ Special Units [425 pts] ++
3 Stone Troll Mob [147 pts]
(Hand weapons, Great weapons)
10 Black Orc Mob [158 pts]
(Hand weapons, Full plate armour, Stubborn, 10 Shields, Boss (champion), Standard bearer, Musician)
5 Orc Boar Boy Mob [120 pts]
(Hand weapons, Frenzy (no armour), Shields, Big 'Uns, Warpaint, Boss (champion), Standard bearer, Musician)
</t>
  </si>
  <si>
    <t>===
High Elf Realms [1999 pts]
Warhammer: The Old World, High Elf Realms
===
++ Characters [966 pts] ++
Prince [448 pts]
- Hand weapon
- Full plate armour
- Shield
- Moon Dragon
- Talisman of Protection
- Dragon Helm
- Seed of Rebirth
- Biting Blade
- Pure of Heart
Archmage [200 pts]
- Hand weapon
- Level 4 Wizard
- On foot
- Silvery Wand
- Pure of Heart
- High Magic
Noble [318 pts]
- Hand weapon
- Full plate armour
- Shield
- Frostheart Phoenix 
- Seed of Rebirth
- Anointed of Asuryan
++ Core Units [523 pts] ++
6 Silver Helms [156 pts]
- Hand weapons
- Lances
- Hooves (counts as a hand weapon)
- Heavy armour
- Barding
- Shields
- High Helm (champion)
- Standard bearer
5 Ellyrian Reavers [103 pts]
- Hand weapons
- Cavalry spears
- Hooves (counts as a hand weapon)
- Light armour
- Replace cavalry spears with shortbows
- Scouts
- Harbinger (champion)
21 Lothern Sea Guard [264 pts]
- Hand weapons
- Thrusting spears
- Warbows
- Light armour
- Shields
- Sea Master (champion)
- Standard bearer
++ Special Units [430 pts] ++
6 Dragon Princes [236 pts]
- Lance
- Full plate armour
- Barding
- Drakemaster
- Standard bearer
13 Swordmasters of Hoeth [194 pts]
- Sword of Hoeth
- Heavy armour
- Bladelord
- Standard bearer
++ Rare Units [80 pts] ++
Eagle Claw Bolt Thrower [80 pts]
---
Created with "Old World Builder"
[https://old-world-builder.com]</t>
  </si>
  <si>
    <t>Martin Beamish</t>
  </si>
  <si>
    <t>Tom Gall</t>
  </si>
  <si>
    <t>Warriors of Chaos - Comp Dragon WoC - [1999pts]
# Main Force [1999pts]
## Characters [931pts]
Chaos Lord [630pts]:
â€¢ 1x Chaos Lord [630pts]: Full Plate Armour, Hand Weapon, Shield, General, Chaos Dragon, Dark Fire of Chaos, Full Plate Armour, Fumes of Contagion, Wicked Claws, Mark of Nurgle, Flail, Bedazzling Helm, Crown of Everlasting Conquest, Enchanting Aura
Sorcerer Lord [301pts]:
â€¢ 1x Sorcerer Lord [301pts]: Hand Weapon, Heavy Armour, Chaos Steed, Barding, Hand Weapon, Mark of Tzeentch, Wizard Level 4, Dark Magic, Infernal Puppet
## Core [679pts]
Chaos Marauders [217pts]: Close Order
â€¢ 20x Chaos Marauder [10pts]: Hand Weapon, Mark of Slaneesh, Light Armour, Shield, Flail
â€¢ 1x Musician [5pts]
â€¢ 1x Standard Bearer [5pts]
â€¢ 1x Marauder Chieftain [7pts]
2x Chaos Warhounds [35pts]: Vanguard
â€¢ 5x Chaos Warhound [6pts]: Hand Weapon
Chaos Warriors [291pts]:
â€¢ 14x Chaos Warrior [17pts]: Hand Weapon, Heavy Armour, Shield, Mark of Nurgle, Halberd
â€¢ 1x Champion [6pts]
â€¢ 1x Musician [6pts]
â€¢ 1x Standard Bearer [41pts]: Banner of Rage
Marauder Horsemen [101pts]:
â€¢ 6x Marauder Horsemen [16pts]: Warhorse, Hand Weapon, Hand Weapon, Light Armour, Shield, Mark of Tzeentch, Javelin
â€¢ 1x Musician [5pts]
## Special [389pts]
Chaos Chariots [110pts]:
â€¢ 1x Chaos Chariot [110pts]: 2x Chaos Steed, Barding, Hand Weapon, 2x Chaos Charioteer, Halberd, Hand Weapon, Mark of Chaos Undivided
Chosen Chaos Knights [279pts]:
â€¢ 6x Chosen Chaos Knight [43pts]: Chaos Steed, Barding, Hand Weapon, Hand Weapon, Shield, Lance, Mark of Nurgle, Full Plate Armour
â€¢ 1x Champion [7pts]
â€¢ 1x Musician [7pts]
â€¢ 1x Standard Bearer [7pts]</t>
  </si>
  <si>
    <t>Tom Gall [1996 pts]
Warhammer: The Old World, Kingdom of Bretonnia
===
++ Characters [624 pts] ++
Duke [321 pts]
- Lance
- Heavy armour
- Shield
- General
- Royal Pegasus
- Sword of Might
- Virtue of Heroism
Special Rules: Blessings of the Lady, Rallying Cry, the Grail Vow
M(Â )Â WS(Â )Â BS(Â )Â S(Â )Â T(Â )Â W(Â )Â I(Â )Â A(Â )Â Ld(Â )
Prophetess [181 pts]
- Hand weapon
- Level 4 Wizard
- Bretonnian Warhorse
- Elementalism
Special Rules: Aura of the Lady, Blessings of the Lady, Lore of the Lady, Magical Attacks, Magic Resistance (-2), Shield of the Lady
M(Â )Â WS(Â )Â BS(Â )Â S(Â )Â T(Â )Â W(Â )Â I(Â )Â A(Â )Â Ld(Â )
Paladin [122 pts]
- Hand weapon
- Heavy armour
- Shield
- Battle Standard Bearer
- Royal Pegasus
Special Rules: Blessings of the Lady, Rallying Cry, the Knight's Vow
M(Â )Â WS(Â )Â BS(Â )Â S(Â )Â T(Â )Â W(Â )Â I(Â )Â A(Â )Â Ld(Â )
++ Core Units [835 pts] ++
6 Mounted Knights of the Realm [185 pts]
- Hand weapons
- Lances
- Shields
- Heavy armour
- First Knight (champion) [Sword of Might]
- Standard bearer
- Musician
Special Rules: Blessings of the Lady, Close Order, Counter Charge, Finest Warhorses, First Charge, Lance Formation, Swiftstride, the Knight's Vow
M(Â )Â WS(Â )Â BS(Â )Â S(Â )Â T(Â )Â W(Â )Â I(Â )Â A(Â )Â Ld(Â )
6 Mounted Knights of the Realm [185 pts]
- Hand weapons
- Lances
- Shields
- Heavy armour
- First Knight (champion) [Sword of Might]
- Standard bearer
- Musician
Special Rules: Blessings of the Lady, Close Order, Counter Charge, Finest Warhorses, First Charge, Lance Formation, Swiftstride, the Knight's Vow
M(Â )Â WS(Â )Â BS(Â )Â S(Â )Â T(Â )Â W(Â )Â I(Â )Â A(Â )Â Ld(Â )
17 Knights of the Realm on Foot [239 pts]
- Hand weapons
- Great weapons
- Shields
- First Knight (champion)
- Standard bearer
- Musician
Special Rules: Blessings of the Lady, Close Order, Furious Charge, the Knight's Vow
M(Â )Â WS(Â )Â BS(Â )Â S(Â )Â T(Â )Â W(Â )Â I(Â )Â A(Â )Â Ld(Â )
16 Knights of the Realm on Foot [226 pts]
- Hand weapons
- Great weapons
- Shields
- First Knight (champion)
- Standard bearer
- Musician
Special Rules: Blessings of the Lady, Close Order, Furious Charge, the Knight's Vow
M(Â )Â WS(Â )Â BS(Â )Â S(Â )Â T(Â )Â W(Â )Â I(Â )Â A(Â )Â Ld(Â )
++ Special Units [537 pts] ++
5 Pegasus Knights [296 pts]
- Hand weapon
- Lances
- Shields
- Heavy armour
- First Knight (champion)
- Standard bearer
- Musician
Special Rules: Blessings of the Lady, Counter Charge, Dispersed Formation, First Charge, Fly(10), Furious Charge (Pegasus Knights &amp; First Knight only), Lance Formation, Skirmishers, Swiftstride, the Knight's Vow
M(Â )Â WS(Â )Â BS(Â )Â S(Â )Â T(Â )Â W(Â )Â I(Â )Â A(Â )Â Ld(Â )
4 Pegasus Knights [241 pts]
- Hand weapon
- Lances
- Shields
- Heavy armour
- First Knight (champion)
- Standard bearer
- Musician
Special Rules: Blessings of the Lady, Counter Charge, Dispersed Formation, First Charge, Fly(10), Furious Charge (Pegasus Knights &amp; First Knight only), Lance Formation, Skirmishers, Swiftstride, the Knight's Vow
M(Â )Â WS(Â )Â BS(Â )Â S(Â )Â T(Â )Â W(Â )Â I(Â )Â A(Â )Â Ld(Â )
---
Created with "Old World Builder"</t>
  </si>
  <si>
    <t>Chase Anderson</t>
  </si>
  <si>
    <t>Patrick Chinn</t>
  </si>
  <si>
    <t>Warhound Old World RTT</t>
  </si>
  <si>
    <t xml:space="preserve">
===
120 guys who can't pass a drug test [1494 pts]
Warhammer: The Old World, Orc &amp; Goblin Tribes
===
++ Characters [224 pts] ++
Night Goblin Warboss [114 pts]
- Great weapon
- Light armour
- Shield
- On foot
- Dragon Slaying Sword
Night Goblin Oddgit [55 pts]
- Hand weapon
- On foot
Night Goblin Oddgit [55 pts]
- Hand weapon
- On foot
++ Core Units [736 pts] ++
10 Night Goblin Mob [152 pts]
- Thrusting Spear
- Shield
- Netters
- 3 Fanatics
- Boss
- Standard Bearer
- Musician
20 Night Goblin Mob [192 pts]
- Thrusting Spear
- Shield
- Netters
- 3 Fanatics
- Boss
- Standard Bearer
- Musician
10 Night Goblin Mob [152 pts]
- Thrusting Spear
- Shield
- Netters
- 3 Fanatics
- Boss
- Standard Bearer
- Musician
5 Night Goblin Squig Herd [53 pts]
- 1 Squig Herder
5 Goblin Wolf Rider Mob [67 pts]
- Shortbow
- Shield
- Feigned Flight
- Boss
5 Night Goblin Squig Herd [53 pts]
- 1 Squig Herder
5 Goblin Wolf Rider Mob [67 pts]
- Shortbow
- Shield
- Feigned Flight
- Boss
++ Special Units [239 pts] ++
1 Snotling Pump Wagon [35 pts]
- Hand weapon
- Throwing Weapon
1 Snotling Pump Wagon [35 pts]
- Hand weapon
- Throwing Weapon
2 Goblin Wolf Chariot [121 pts]
- Hand weapon
- Cavalry Spear
- Shortbow
- Claws and Fangs
- Third Wolf
- Standard Bearer
1 Stone Troll Mob [48 pts]
- Additional hand weapon
++ Rare Units [295 pts] ++
Doom Diver Catapult [95 pts]
Giant [200 pts]
- Giants Club
- Light armour
---
Created with "Old World Builder"
[https://old-world-builder.com]
</t>
  </si>
  <si>
    <t>===
WoC 1500 [1499 pts]
Warhammer: The Old World, Warriors of Chaos
===
++ Characters [362 pts] ++
Exalted Sorcerer [245 pts]
- Hand weapon
- Light armour
- Mark of Chaos Undivided
- Level 2 Wizard
- General
- Chaos Chariot - Undivided
- Spell Familiar
- Daemonology
Aspiring Champion [117 pts]
- Hand weapon
- Heavy armour
- Shield
- Mark of Chaos Undivided
- Battle Standard Bearer
- On foot
- Sword of Might
++ Core Units [584 pts] ++
14 Chaos Warriors [214 pts]
- Hand weapons
- Heavy armour
- Shields
- Mark of Chaos Undivided
- Champion
- Standard bearer
- Musician
15 Chaos Warriors [228 pts]
- Hand weapons
- Heavy armour
- Shields
- Mark of Chaos Undivided
- Champion
- Standard bearer
- Musician
5 Marauder Horsemen [72 pts]
- Cavalry spears
- Javelins
- Light armour
- Mark of Chaos Undivided
- Marauder Horsemaster
5 Chaos Warhounds [35 pts]
- Claws and Fangs (Hand weapons)
- Vanguard
5 Chaos Warhounds [35 pts]
- Claws and Fangs (Hand weapons)
- Vanguard
++ Special Units [343 pts] ++
5 Chosen Chaos Knights [226 pts]
- Lances
- Shields
- Full plate armour
- Mark of Chaos Undivided
- Champion
- Standard bearer
- Musician
3 Chaos Ogres [117 pts]
- Great weapons
- Heavy armour
- Mark of Chaos Undivided
- Champion
++ Rare Units [210 pts] ++
Chaos Giant [210 pts]
- Giant's Club
- Scaly Skin (Heavy Armour)
---
Created with "Old World Builder"
[https://old-world-builder.com]</t>
  </si>
  <si>
    <t>Aaron Knafla</t>
  </si>
  <si>
    <t>James Fike</t>
  </si>
  <si>
    <t>++ Characters [363 pts] ++
Handmaiden of the Everqueen [93 pts]
(Handmaiden's Spear, Heavy armour, Horn of Isha)
Archmage [270 pts]
(Hand weapon, Upgrade to Level 4, On foot, Ruby Ring of Ruin, Silvery Wand, The Loremaster's Cloak, Anointed of Asuryan, Elementalism)
++ Core Units [381 pts] ++
22 Sisters of Avelorn [381 pts]
(Bows of Avelorn, Light armour, Stubborn (0-1 unit), Ambushers (0-1 unit), High Sister)
++ Special Units [549 pts] ++
20 Phoenix Guard [381 pts]
(Ceremonial Halberds, Full plate armour, Drilled, Keeper of the Flame, Standard bearer, Banner of Ellyrion, Musician )
10 Swordmasters of Hoeth [168 pts]
(Sword of Hoeth, Heavy armour, Drilled, Bladelord, Standard bearer, Musician )
++ Rare Units [205 pts] ++
Frostheart Phoenix  [205 pts]
(Full plate armour)
---
Created with "Old World Builder"
[https://old-world-builder.com]</t>
  </si>
  <si>
    <t>Vampire Counts - Game Grid - [1500pts]
# Main Force [1500pts]
## Characters [733pts]
1x Necromantic Acolyte[125pts]
â€¢ 1x Necromantic Acolyte[125pts]: Hand Weapon, General, Wizard Level 2, Dark Magic, Sceptre Of De Noirot
1x Vampire Count[462pts]
â€¢ 1x Vampire Count[462pts]: Hand Weapon, Zombie Dragon, Full Plate Armour, Pestilential breath, Wicked Claws, Shield, Sword of Kings, Talisman Of Protection
1x Vampire Thrall[146pts]
â€¢ 1x Vampire Thrall[146pts]: Hand Weapon, Battle Standard Bearer, Dark Acolyte, Heavy Armour, Burning Blade, Charmed Shield
## Core [375pts]
2x Crypt Ghouls[96pts]
â€¢ 10x Crypt Ghoul[9pts]: Hand Weapon
â€¢ 1x Crypt Ghast[6pts]
1x Dire Wolves[80pts]
â€¢ 10x Dire Wolf[8pts]: Hand Weapon
1x Zombies[103pts]
â€¢ 31x Zombie[3pts]: Hand Weapon
â€¢ 1x Musician[5pts]
â€¢ 1x Standard Bearer[5pts]
## Special [133pts]
1x Corpse Cart[133pts]
â€¢ 1x Corpse Cart[133pts]: Corpsemaster, Hand Weapon, Wizard Level 1, Necromancy, Whip, The Restless Dead, Hand Weapon, Warped Tintinnabulation
## Rare [259pts]
1x Blood Knights[259pts]: Nightmare, Barding, Hand Weapon
â€¢ 5x Blood Knight[44pts]: Hand Weapon, Lance, Shield, Full Plate Armour
â€¢ 1x Kastellan[7pts]
â€¢ 1x Standard Bearer[32pts]: War Banner</t>
  </si>
  <si>
    <t>Chris Vaughan</t>
  </si>
  <si>
    <t>Thomas Hegstrom Oakey</t>
  </si>
  <si>
    <t>===
Wood Elves [1499 pts]
Warhammer: The Old World, Wood Elf Realms
===
++ Characters [481 pts] ++
Spellweaver [215 pts]
- Handweapon
- Level 4 Wizard
- On foot
- Lore Familiar
- High Magic
Waystalker [131 pts]
- Default Weapons
- Swiftshiver Shards
- Bow of Loren
Shadowdancer [135 pts]
- Spear of Loec
- Level 1 Wizard
- An Annoyance Of Netlings
- Illusion
++ Core Units [402 pts] ++
10 Glade Guard [130 pts]
- Hand weapon and Asrai Longbows
- Arcane Bodkins
6 Deepwood Scouts [90 pts]
- Hand weapon and Asrai Longbows
- Arcane Bodkins
14 Dryads [182 pts]
- Hand weapon
- Sapwood Flesh (Light Armor)
++ Special Units [341 pts] ++
10 Wardancers [188 pts]
- Hand weapon
- 10 Additional hand weapon
- 10 Throwing Spear
- Bladesinger
- Standard bearer
- Musician
3 Treekin [153 pts]
- Hand weapon
- Hardwood Flesh (Heavy Armor)
++ Rare Units [275 pts] ++
Treeman [215 pts]
Great Eagle [60 pts]
---
Created with "Old World Builder"
[https://old-world-builder.com]</t>
  </si>
  <si>
    <t>Eric Smailys</t>
  </si>
  <si>
    <t>Phil Shawver</t>
  </si>
  <si>
    <t>Welcome Back to The Old World</t>
  </si>
  <si>
    <t>Sean Kehoe</t>
  </si>
  <si>
    <t>Matthew White</t>
  </si>
  <si>
    <t>===
Night gobbos [1999 pts]
Warhammer: The Old World, Orc &amp; Goblin Tribes
===
++ Characters [754 pts] ++
Goblin Warboss [155 pts]
- Hand weapon
- Light armour
- Shield
- General
- On foot
- Big Boss 'At
- Trollhide Trousers
Night Goblin Bigboss [164 pts]
- Great weapon
- Light armour
- Shield
- Battle Standard Bearer [The Big Red Raggedy Flag]
- On foot
- Trollhide Trousers
- Fungus Wine
Night Goblin Oddnob [220 pts]
- Hand weapon
- Level 4 Wizard
- On foot
- Glowy Green Amulet
- Arcane Familiar
- Fungus Wine
Goblin Oddnob [215 pts]
- Hand weapon
- Level 4 Wizard
- On foot
- Lore Familiar
- Power Scroll
- Elementalism
++ Core Units [662 pts] ++
42 Night Goblin Mob [238 pts]
- Hand weapon and shield
- Netters
- 3 Fanatics
- Boss
- Standard bearer
- Musician
42 Night Goblin Mob [280 pts]
- Thrusting Spear and shield
- Netters
- 3 Fanatics
- Boss
- Standard bearer
- Musician
5 Goblin Wolf Rider Mob [72 pts]
- Hand weapons
- Shields
- Cavalry spears
- Light armour
- Feigned Flight (0-1 unit per 1,000 points may)
- Boss (champion)
5 Goblin Wolf Rider Mob [72 pts]
- Hand weapons
- Shields
- Cavalry spears
- Light armour
- Feigned Flight (0-1 unit per 1,000 points may)
- Boss (champion)
++ Special Units [298 pts] ++
7 Night Goblin Squig Hopper Mob [104 pts]
- Cavalry Spear
- Light armour
- Boss
7 Night Goblin Squig Hopper Mob [104 pts]
- Cavalry Spear
- Light armour
- Boss
Goblin Bolt Throwa [45 pts]
Goblin Bolt Throwa [45 pts]
++ Rare Units [285 pts] ++
Mangler Squigs [95 pts]
- Colossal Fang Filled Gob
- Heavy armour
Mangler Squigs [95 pts]
- Colossal Fang Filled Gob
- Heavy armour
Doom Diver Catapult [95 pts]
---
Created with "Old World Builder"
[https://old-world-builder.com]</t>
  </si>
  <si>
    <t>Steven Goldstein</t>
  </si>
  <si>
    <t>Connor Thomas</t>
  </si>
  <si>
    <t>Isaac Berrios</t>
  </si>
  <si>
    <t>Justin McDonald</t>
  </si>
  <si>
    <t>Douglas Sedman</t>
  </si>
  <si>
    <t>Chris Christopherson</t>
  </si>
  <si>
    <t>Welcome to the Old World</t>
  </si>
  <si>
    <t>===
Brets 1250 HA [1249 pts]
Warhammer: The Old World, Kingdom of Bretonnia
===
++ Characters [584 pts] ++
Baron [316 pts]
- Lance
- Heavy armour
- Shield
- The Grail Vow
- Royal Pegasus
- Gromril Greathelm
- Ruby Ring of Ruin
- Virtue of Heroism
Special Rules: Blessing of the Lady, Rallying Cry, the Knight's Vow
Damsel [131 pts]
- Hand weapon
- Wizard Level 2
- Bretonnian Warhorse
- Antlers of the Great Hunt
- Elementalism
Special Rules: Aura of the Lady, Blessing of the Lady, Lore of the Lady, Magical Attacks, Magic Resistance(-2), Shield of the Lady
Paladin [137 pts]
- Lance
- Heavy armour
- Shield
- Battle Standard Bearer
- Banner of ChÃ¢lons
- Bretonnian Warhorse
- Dawnstone
Special Rules: Blessing of the Lady, Rallying Cry, the Knight's Vow
++ Core Units [499 pts] ++
10 Peasant Bowmen (1+*) [50 pts]
- Hand weapons
- Longbows
- Unarmoured
- Skirmishers
Special Rules: Close Order, Levies, Peasantry
9 Mounted Knights of the Realm (1+**) [262 pts]
- Hand weapons
- Lances
- Shields
- Heavy armour
- First Knight
- Standard bearer
- War Banner
- Musician
Special Rules: Blessing of the Lady, Close Order, Counter Charge, Finest Warhorses, First Charge, Lance Formation, Swiftstride, the Knight's Vow
9 Battle Pilgrims [137 pts]
- Hand weapons
- Shields
- Light armour
- Grail Reliquae
Special Rules: Close Order, Hatred (all enemies), Levies, Peasantry, Stubborn
10 Peasant Bowmen (1+*) [50 pts]
- Hand weapons
- Longbows
- Unarmoured
- Skirmishers
Special Rules: Close Order, Levies, Peasantry
++ Rare Units [166 pts] ++
4 Grail Knights [166 pts]
- Hand weapons
- Lances
- Shields
- Heavy armour
- Grail Guardian
- Standard bearer
Special Rules: Blessing of the Lady, Close Order, Counter Charge, Finest Warhorses, First Charge, Lance Formation, Living Saints, Swiftstride, the Grail Vow
---
Created with "Old World Builder"
[https://old-world-builder.com]</t>
  </si>
  <si>
    <t>++ Characters [210 pts] ++
Sorcerer-Prophet [210 pts]
(Darkforged weapon, Heavy armour, On foot, Earthing Rod, Daemonology)
++ Core Units [608 pts] ++
20 Infernal Guard [362 pts]
(Hand weapons, Heavy armour, Shield, Standard bearer, Musician, 10 Infernal Guard (Hand weapons + Heavy armour))
10 Infernal Guard [176 pts]
(Hailshot blunderbluss, Heavy armour, Shield, Musician)
10 Hobgoblin Cutthroats [35 pts]
(Hand weapons and shortbow, Musician)
10 Hobgoblin Cutthroats [35 pts]
(Hand weapons and shortbow, Musician)
++ Special Units [430 pts] ++
1 Iron Daemon [310 pts]
(Steam Cannonade, Hand weapons, Hellbound)
1 Deathshrieker Rocket Launcher [120 pts]
(Demolition Rockets, Infernal Incendiaries, Hand weapons, Heavy armour)
---
Created with "Old World Builder"
[https://old-world-builder.com]</t>
  </si>
  <si>
    <t>James Bentley</t>
  </si>
  <si>
    <t>Matt Walker</t>
  </si>
  <si>
    <t>===
Sands of Eternity  [1243 pts]
Warhammer: The Old World, Tomb Kings of Khemri
===
++ Characters [430 pts] ++
High Priest [335 pts]
- Hand weapon
- Necrolith Bone Dragon
- Necromancy
Tomb Prince [95 pts]
- Flail
- Light armour
- Shield
- General
- On foot
++ Core Units [813 pts] ++
20 Skeleton Warriors [135 pts]
- Thrusting spears
- Light armour
- Shields
- Master of Arms (champion)
- Standard bearer
- Musician
20 Skeleton Warriors [135 pts]
- Thrusting spears
- Light armour
- Shields
- Master of Arms (champion)
- Standard bearer
- Musician
16 Skeleton Archers [90 pts]
- Hand weapons
- War Bows
- No armour
- Master of Arrows (champion)
- Standard bearer
16 Skeleton Archers [90 pts]
- Hand weapons
- War Bows
- No armour
- Master of Arrows (champion)
- Standard bearer
8 Skeleton Horsemen [122 pts]
- Cavalry spears
- Light armour
- Shields
- Master of Horse (champion)
- Standard bearer
- Musician
3 Skeleton Chariots [147 pts]
- Hand weapons
- Cavalry spears
- Warbows
- Skeletal Hooves (Count as Hand weapons)
- Master Charioteer (champion)
- Standard bearer
- Musician
8 Skeleton Horse Archers [94 pts]
- Hand weapons
- Warbows
- No armour
- Master of Horse (champion)
---
Created with "Old World Builder"
[https://old-world-builder.com]</t>
  </si>
  <si>
    <t>Warriors of Chaos 
Warriors of Chaos
1,242
Chaos Lord 263
Ruby Ring of Ruin, halberd, Daemonic Mount
5 Chaos Knights 163
Champion, standard bearer, musician, lances
5 Chaos Knights 163
Champion, standard bearer, musician, lances
18 Chaos Warriors 270
Champion, standard bearer, musician, additional hand weapons
Chaos Chariot 110
Chaos Chariot 110
Chaos Chariot 110
Chaos Spawn 53
Spawn of Khorne</t>
  </si>
  <si>
    <t>Pascal Maguet</t>
  </si>
  <si>
    <t>Peter Spencer</t>
  </si>
  <si>
    <t xml:space="preserve">Dwarfen Mountain Holds - Dwarf - WTTOW 1250pt event list - [1249pts]
## Main Force [1249pts]
### Characters [390pts]
Dwarf Engineer [50pts]: 
â€¢ 1x Engineer: Hand Weapon, Heavy Armour
King [144pts]: 
â€¢ 1x King: General, Full Plate Armour, Hand Weapon, Oathstone, Great Weapon
Runesmith [107pts]: 
â€¢ 1x Runesmith: Full Plate Armour, Great Weapon, Hand Weapon, Master Rune of Balance
Thane [89pts]: 
â€¢ 1x Thane: Battle Standard Bearer, Full Plate Armour, Hand Weapon, Great Weapon
### Core [619pts]
Dwarf Warriors [195pts]: 
â€¢ 1x Musician
â€¢ 1x Standard Bearer
â€¢ 1x Veteran
â€¢ 18x Dwarf Warrior: Shield, Hand Weapon, Heavy Armour
  Veterans
Longbeards [265pts]: 
â€¢ 1x Elder
â€¢ 1x Musician
â€¢ 1x Standard Bearer
â€¢ 19x Longbeard: Great Weapon, Hand Weapon, Heavy Armour
Thunderers [159pts]: 
â€¢ 1x Musician
â€¢ 1x Standard Bearer
â€¢ 1x Veteran: Handgun
â€¢ 12x Thunderer: Great Weapon, Hand Weapon, Handgun, Heavy Armour
### Special [120pts]
Gyrocopters [60pts]: 
â€¢ 1x Gyrocopter: Full Plate Armour, Hand Weapon, Steam Gun
Gyrocopters [60pts]: 
â€¢ 1x Gyrocopter: Full Plate Armour, Hand Weapon, Steam Gun
### Rare [120pts]
Organ Gun [120pts]: 
â€¢ 1x Organ Gun: Dwarf Crew, Hand Weapon, Light Armour, Organ Gun
</t>
  </si>
  <si>
    <t>===
Nomadic Orcs [1247 pts]
Warhammer: The Old World, Orc &amp; Goblin Tribes
===
++ Characters [399 pts] ++
Orc Warboss [283 pts]
- Hand weapon
- Heavy armour
- General
- Wyvern
- Giant Blade
- Enchanted Shield
Orc Weirdboy [116 pts]
- Hand weapon
- No armour
- Level 2 Wizard
- War Boar
- Earthing Rod
- Waaagh! Magic
++ Core Units [322 pts] ++
12 Goblin Wolf Rider Mob [161 pts]
- Hand weapons
- Shortbows (replaces shields)
- Light armour
- Boss
- Standard bearer
- Musician
12 Goblin Wolf Rider Mob [161 pts]
- Hand weapons
- Shortbows (replaces shields)
- Light armour
- Boss
- Standard bearer
- Musician
++ Special Units [326 pts] ++
10 Orc Boar Boy Mob [220 pts]
- Cavalry spear
- Heavy armour
- Shields
- Big 'Uns
- Boss
- Standard bearer
- Musician
1 Goblin Wolf Chariot [53 pts]
- Hand weapons
- Cavalry spears
- Shortbows
1 Goblin Wolf Chariot [53 pts]
- Hand weapons
- Cavalry spears
- Shortbows
++ Rare Units [200 pts] ++
Giant [200 pts]
- Giant's club
- Light armour
---
Created with "Old World Builder"
[https://old-world-builder.com]</t>
  </si>
  <si>
    <t>Phil Dangerfield</t>
  </si>
  <si>
    <t>Tom Hill</t>
  </si>
  <si>
    <t>===
Beasts for WttOW [1249 pts]
Warhammer: The Old World, Beastmen Brayherds
===
++ Characters [425 pts] ++
Great Bray-Shaman [280 pts]
- Braystaff
- Tuskgor Chariot
- Talisman of Protection
- Hunter's Spear
Wargor [145 pts]
- Hand weapon
- No armour
- Battle Standard Bearer
- On foot
- Enchanted Shield
- Luckstone
- The Blackened Plate
- Gnarled Hide
++ Core Units [824 pts] ++
1 Tuskgor Chariots [85 pts]
- Bestigor Crew x 1 - Hand weapon and great weapons
- Gor Crew x 1 - Hand weapon and cavalry spear
- Tuskgor x 2 - Tusks (counts as hand weapon)
1 Tuskgor Chariots [85 pts]
- Bestigor Crew x 1 - Hand weapon and great weapons
- Gor Crew x 1 - Hand weapon and cavalry spear
- Tuskgor x 2 - Tusks (counts as hand weapon)
1 Tuskgor Chariots [85 pts]
- Bestigor Crew x 1 - Hand weapon and great weapons
- Gor Crew x 1 - Hand weapon and cavalry spear
- Tuskgor x 2 - Tusks (counts as hand weapon)
5 Warhounds [30 pts]
5 Warhounds [30 pts]
1 Razorgor Herds [52 pts]
- Tusks (counts as a hand weapon)
- Calloused hide (counts as light armour)
1 Razorgor Herds [52 pts]
- Tusks (counts as a hand weapon)
- Calloused hide (counts as light armour)
10 Ungor Herd [57 pts]
- Replace shields with shortbows
- Half-horn
24 Gor Herds [215 pts]
- Additional hand weapons
- Great weapon on True-horn
- True-horn
- Standard Bearer
- Vitriolic Totem
- Musician
21 Ungor Herd [133 pts]
- Hand weapon and shield
- Ambushers
- Half-horn
---
Created with "Old World Builder"
[https://old-world-builder.com]</t>
  </si>
  <si>
    <t>===
Chaos Dwarf 1200 [1250 pts]
Warhammer: The Old World, Chaos Dwarfs
===
++ Characters [377 pts] ++
Sorcerer-Prophet [315 pts]
- Hand weapon
- Heavy armour
- Be a Level 4 Wizard
- On foot
- Lore Familiar
- Black Hammer of Hashut
- Daemonology
Hobgoblin Khan [62 pts]
- Cavalry spear (if appropriately mounted)
- Light armour
- Shield
- Throwing weapons (instead Shortbow)
- Giant Wolf
++ Core Units [316 pts] ++
10 Hobgoblin Cutthroats [30 pts]
- Hand weapons and shortbow
10 Hobgoblin Cutthroats [30 pts]
- Hand weapons and shortbow
10 Hobgoblin Cutthroats [30 pts]
- Hand weapons and shortbow
24 Hobgoblin Cutthroats [113 pts]
- Hand weapons and shields
- Light armour
- Boss (champion)
- Standard bearer
- Musician
24 Hobgoblin Cutthroats [113 pts]
- Hand weapons and shields
- Light armour
- Boss (champion)
- Standard bearer
- Musician
++ Special Units [557 pts] ++
20 Infernal Ironsworn [434 pts]
- Great weapons
- Full plate armour
- Overseer (champion)
- Standard bearer
3 K'daai Fireborn [123 pts]
- Hand weapons
---
Created with "Old World Builder"
[https://old-world-builder.com]</t>
  </si>
  <si>
    <t>Billy Mason</t>
  </si>
  <si>
    <t>Tom Anderton</t>
  </si>
  <si>
    <t>===
Beasties 1250 [1250 pts]
Warhammer: The Old World, Beastmen Brayherds
===
++ Characters [546 pts] ++
Great Bray-Shaman [390 pts]
- Braystaff
- Level 4 Wizard
- General
- Razorgor Chariot
- Hagtree Fetish
- Ruby Ring of Ruin
- Talisman of Protection
- Elementalism
Wargor [156 pts]
- Hand weapon
- Heavy armour
- Shield
- Battle Standard Bearer
- Vitriolic Totem
- On foot
- Pelt of the Dark Young
++ Core Units [704 pts] ++
19 Gor Herds [195 pts]
- Additional hand weapons
- Great weapon on True-horn
- True-horn
- Standard bearer
- Totem of Rust
Tuskgor Chariots [85 pts]
- Bestigor Crew x 1 - Hand weapon and great weapons
- Gor Crew x 1 - Hand weapon and cavalry spear
- Tuskgor x 2 - Tusks (counts as hand weapon)
5 Chaos Warhounds [35 pts]
- Claws and Fangs (counts as a hand weapon)
- Vanguard
5 Chaos Warhounds [30 pts]
- Claws and Fangs (counts as a hand weapon)
17 Bestigor Herds [251 pts]
- Hand weapon and great weapon
- Heavy armour
- Gouge-horn
- Potion of Foolhardiness
- Charmed Shield
- Standard bearer
- Musician
18 Ungor Herd [108 pts]
- Thrusting spears
---
Created with "Old World Builder"
[https://old-world-builder.com]</t>
  </si>
  <si>
    <t>===
Von Krugerâ€™s Dawn Patrol [1250 pts]
Warhammer: The Old World, Empire of Man
===
++ Characters [424 pts] ++
General of the Empire [140 pts]
- Hand weapon
- Great weapon
- Full plate armour
- General
- On foot
- Laurels of Victory
Special Rules: "Hold the Line!", Rallying Cry
Priest of Sigmar [66 pts]
- Hand weapon
- Additional hand weapon
- Heavy armour
- On foot
Special Rules: Magical Attacks, Magic Resistance (-1), Prayers of Sigmar
Empire Engineer [58 pts]
- Hand weapon
- Hochland long rifle
- Light armour
Special Rules: Clouds of Soot &amp; Smoke, Master of Ballistics
Wizard Lord [160 pts]
- Hand weapon
- Level 4 Wizard
- On foot
- Battle Magic
Special Rules: Magical Attacks, Magic Resistance (-1)
++ Core Units [477 pts] ++
20 State Troops [195 pts]
- Hand weapons
- Thrusting spears
- Light armour
- Sergeant (champion)
- Standard bearer
- Musician
- 10 State Troops (Hand weapons + Halberds + Light armour)
Special Rules: Close Order, Detachment, Regimental Unit
10 State Missile Troops [88 pts]
- Hand weapons
- Handguns
- No armour
- Sergeant (champion)
- Hochland long rifle
Special Rules: Close Order, Detachment, Regimental Unit
8 Empire Knights [194 pts]
- Hand weapons
- Lances
- Shields
- Heavy armour
- Preceptor (champion)
- Standard bearer
- Musician
Special Rules: Close Order, Counter Charge, First Charge, Swiftstride
++ Special Units [349 pts] ++
10 Empire Greatswords [130 pts]
- Great weapons
- Full plate armour
- Count's Champion (champion)
- Standard bearer
- Musician
Special Rules: Close Order, Regimental Unit, Stubborn
5 Pistoliers [94 pts]
- Hand weapons
- Brace of pistols
- Heavy armour
- Veteran (champion)
- Repeater pistol
- Musician
Special Rules: Counter Charge, Fast Cavalry, Fire &amp; Flee, Impetuous, Open Order, Skirmishers, Swiftstride
Great Cannon [125 pts]
Special Rules: Skirmishers
---
Created with "Old World Builder"
[https://old-world-builder.com]</t>
  </si>
  <si>
    <t>Jayke Hall</t>
  </si>
  <si>
    <t>ian dows</t>
  </si>
  <si>
    <t>Welcome to the Old World Ogres [1250 pts]
Warhammer: The Old World, Ogre Kingdoms
===
++ Characters [340 pts] ++
Slaughtermaster [340 pts]
- Hand weapon
- Butcher's Cauldron
- Battle Magic
- Big Name: Kineater
- Spangleshard
- Halfling Cookbook
++ Core Units [587 pts] ++
6 Ogre Bulls [278 pts]
- Ironfists
- Look-out Gnoblar (Standard Bearer)
- Crusher
- Standard Bearer
- Dragonhide Banner
- Bellower
6 Ironguts [267 pts]
- Gutlord
- Standard Bearer
- Bellower
-Veteran
21 Gnoblar Fighters [42 pts]
++ Special Units [123 pts] ++
3 Leadbelchers [123 pts]
++ Rare Units [200 pts] ++
Giant [200 pts]
---
Created with "Old World Builder"
[https://old-world-builder.com]</t>
  </si>
  <si>
    <t xml:space="preserve">===
bad moon order [1242 pts]
Warhammer: The Old World, Orc &amp; Goblin Tribes, Orc &amp; Goblin Tribes
===
++ Characters [377 pts] ++
Night Goblin Oddnob [190 pts]
- Hand weapon
- Level 4 Wizard
- On foot
- Idol of Mork
Special Rules: Fear of Elves, Hatred (Dwarfs), Lore of Mork, Warband
Night Goblin Warboss [77 pts]
- Great weapon
- Light armour
- On foot
- Wollopa's One Hit Wunda
Special Rules: Fear of Elves, Hatred (Dwarfs), Rallying Cry, Warband
Goblin Bigboss [50 pts]
- Cavalry spear
- Light armour
- Giant Wolf
Special Rules: Fear of Elves, Impetuous, Rallying Cry, Warband
Night Goblin Bigboss [60 pts]
- Hand weapon
- Light armour
- Shield
- General
- Giant Cave Squig
Special Rules: Fear of Elves, Hatred (Dwarfs), Rallying Cry, Warband
++ Core Units [865 pts] ++
20 Night Goblin Mob [212 pts]
- Thrusting Spear
- Shield
- Netters
- 3 Fanatics
- Boss
- Standard bearer
- Guff's Windy Banner
- Musician
Special Rules: Close Order, Fear of Elves, Hatred (Dwarfs), Horde, Warband
20 Night Goblin Mob [192 pts]
- Thrusting Spear
- Shield
- Netters
- 3 Fanatics
- Boss
- Standard bearer
- Musician
Special Rules: Close Order, Fear of Elves, Hatred (Dwarfs), Horde, Warband
20 Night Goblin Mob [97 pts]
- Shortbow
- Shield
- Boss
- Standard bearer
- Musician
Special Rules: Close Order, Fear of Elves, Hatred (Dwarfs), Horde, Warband
10 Goblin Wolf Rider Mob [152 pts]
- Cavalry spear
- Light armour
- Boss
- Standard bearer
- War Banner
- Musician
Special Rules: Chariot Runners, Fast Cavalry, Fear of Elves, Fire &amp; Flee, Impetuous, Open Order, Skirmishers, Swiftstride, Warband
20 Night Goblin Squig Herd [212 pts]
- 4 Squig Herder
Special Rules: Hatred (Dwarfs), Immune to Psychology, Impetuous, Loner, Motley Crew*, Open Order, Skirmishers, Squigs Go Wild, Warband
</t>
  </si>
  <si>
    <t>David Tindale</t>
  </si>
  <si>
    <t>Owain Boardman</t>
  </si>
  <si>
    <t>===
Skaven w bell [1250 pts]
Warhammer: The Old World, Skaven
===
++ Characters [445 pts] ++
Grey Seer [370 pts]
- Hand weapon
- D3 Warpstone Tokens
- Screaming Bell
- Daemonology
Skaven Chieftain [75 pts]
- Hand weapon
- Heavy armour
- Shield
- Battle Standard Bearer
++ Core Units [595 pts] ++
25 Clanrats [220 pts]
- Hand weapon
- Thrusting spear
- Light armour
- Shield
- Musician
- 1 Weapon Team (Hand weapons + Ratling Gun + Light armour)
25 Clanrats [230 pts]
- Hand weapon
- Thrusting spear
- Light armour
- Shield
- Musician
- 1 Weapon Team (Hand weapons + Warpfire Thrower + Light armour)
20 Clanrats [145 pts]
- Hand weapon
- Light armour
- 1 Weapon Team (Hand weapons + Ratling Gun + Light armour)
++ Rare Units [210 pts] ++
1 Hell Pit Abomination [210 pts]
- Warpstone claws
---
Created with "Old World Builder"
[https://old-world-builder.com]</t>
  </si>
  <si>
    <t>===
Bone Dragon Royal Hosts [1249 pts]
Warhammer: The Old World, Tomb Kings of Khemri, Nehekharan Royal Hosts
===
++ Characters [545 pts] ++
Tomb King [450 pts]
- Hand weapon
- Heavy armour
- Necrolith Bone Dragon
- Armour of the Ages
- Headsman's Axe
Mortuary Priest [95 pts]
- Hand weapon
- Level 2 Wizard
- On foot
- Earthing Rod
- Burning Blade
- Elementalism
++ Core Units [550 pts] ++
Skeleton Infantry Cohorts [165 pts]
- Hand weapons (both)
- Thrusting spears (Warriors)
- Warbows (Archers)
- Light armour (both)
- Shields (Warriors)
- 20 Royal Host Warriors
- 10 Royal Host Archers
- Master of Arms (champion)
- Standard bearer
- Musician
Skeleton Infantry Cohorts [165 pts]
- Hand weapons (both)
- Thrusting spears (Warriors)
- Warbows (Archers)
- Light armour (both)
- Shields (Warriors)
- 20 Royal Host Warriors
- 10 Royal Host Archers
- Master of Arms (champion)
- Standard bearer
- Musician
3 Tomb Guard Chariots [220 pts]
- Hand weapons
- Halberts
- Shields
- Tomb Captain (champion)
- Death Mask of Kharnutt
- Standard bearer
- Mirage Banner
- Musician
++ Special Units [154 pts] ++
3 Ushabti [154 pts]
- Hand Weapon
- Greatbows
- Heavy armour
- Ancient (Champion)
---
Created with "Old World Builder"
[https://old-world-builder.com]</t>
  </si>
  <si>
    <t>Dan Dan</t>
  </si>
  <si>
    <t>Michael Barrett</t>
  </si>
  <si>
    <t>Characters [343 pts] Orc Bigboss [143 pts] Great weapon, Heavy armour, Battle Standard Bearer, Razor Standard, War Boar Orc Weirdnob [200 pts] Hand weapon, No armour, Level 4 Wizard, General, On foot, Idol of Mork, Waaagh! Magic Core Units [315 pts] 19 Orc Mob [188 pts] Throwing Spears, Light armour, Shield, Big 'Uns, Boss, Standard bearer, Musician 10 Orc Mob [127 pts] Additional hand weapon, Light armour, Boss, Standard bearer, The Big Red Raggedy Flag, Musician Special Units [422 pts] 3 Stone Troll Mob [147 pts] Great weapon 11 Orc Boar Boy Mob [275 pts] Cavalry spears, Heavy armour, Shields, Big 'Uns, Boss, Standard bearer, Da Banner of Butchery, Musician Rare Units [170 pts] Doom Diver Catapult [95 pts] Goblin Rock Lobber [75 pts]</t>
  </si>
  <si>
    <t>william wilkes</t>
  </si>
  <si>
    <t>===
Orcs  [1249 pts]
Warhammer: The Old World, Orc &amp; Goblin Tribes
===
++ Characters [409 pts] ++
Black Orc Warboss [202 pts]
- Hand weapon
- Full plate armour
- Shield
- General
- On foot
- Ogre Blade
Night Goblin Oddgit [115 pts]
- Hand weapon
- Level 2 Wizard
- On foot
- Idol of Mork
Night Goblin Bigboss [92 pts]
- Hand weapon
- Cavalry spear (if appropriately mounted)
- Light armour
- Shield
- Giant Cave Squig
- Ruby Ring of Ruin
++ Core Units [378 pts] ++
18 Night Goblin Mob [164 pts]
- Thrusting Spear
- Shield
- 3 Fanatics
- Boss
- Standard bearer
- Musician
15 Orc Mob [107 pts]
- Additional hand weapon
- Light armour
- Boss
- Standard bearer
- Musician
15 Orc Mob [107 pts]
- Additional hand weapon
- Light armour
- Boss
- Standard bearer
- Musician
++ Special Units [262 pts] ++
5 Night Goblin Squig Hopper Mob [76 pts]
- Cavalry Spear
- Light armour
- Boss
12 Black Orc Mob [186 pts]
- Hand weapon
- Full Plate
- Stubborn
- 12 Additional hand weapon
- Boss
- Standard bearer
- Musician
++ Rare Units [200 pts] ++
Giant [200 pts]
- Giants Club
- Light armour
---
Created with "Old World Builder"
[https://old-world-builder.com]</t>
  </si>
  <si>
    <t xml:space="preserve">Lizardmen - Hull lizzies - [1249pts]
## Main Force [1249pts]
### Characters [420pts]
Slann Mage-Priests [420pts]: 
â€¢ 1x Slann Mage-Priest: Battle Standard Bearer, General, Becalming Cogitation, Hand Weapon, Elementalism, Lore Familiar, Ruby Ring of Ruin, Wizard Level 4
### Core [314pts]
Saurus Warriors [154pts]: 
â€¢ 1x Spawn Leader
â€¢ 1x Standard Bearer
â€¢ 10x Saurus Warrior: Hand Weapon, Heavy Armour, Shield
Skink Skirmishers [50pts]: 
â€¢ 10x Skink: Hand Weapon, Light Armour, Javelins and Shields
Skink Skirmishers [60pts]: 
â€¢ 10x Skink: Hand Weapon, Light Armour, Javelins and Shields
  Scouts
Skink Skirmishers [50pts]: 
â€¢ 10x Skink: Hand Weapon, Light Armour, Javelins and Shields
### Special [285pts]
Bastiladon [175pts]: 
â€¢ 1x Bastiladon: Solar Engine, Thunderous bludgeon
  3x Skink Crew, Hand Weapon, Javelin and Shield
Chameleon Skinks [55pts]: 
â€¢ 5x Chameleon Skink: Blowpipe, Hand Weapon, Light Armour
Chameleon Skinks [55pts]: 
â€¢ 5x Chameleon Skink: Blowpipe, Hand Weapon, Light Armour
### Rare [230pts]
Ancient Stegadon [230pts]: 
â€¢ 1x Ancient Stegadon: Giant Bow, Great horns, 5x Skink Crew, Hand Weapon, Javelin and Shield
</t>
  </si>
  <si>
    <t>Callan Gendall</t>
  </si>
  <si>
    <t>===
John Dale [1250 pts]
Warhammer: The Old World, Tomb Kings of Khemri
===
++ Characters [402 pts] ++
High Priest [242 pts]
- Hand weapon
- May be a Level 4 Wizard
- Skeletal Steed
- Ruby Ring of Ruin
- Lore Familiar
- Elementalism
Tomb Prince [160 pts]
- Hand weapon
- Light armour
- Skeleton Chariot
- Flail of Skulls
++ Core Units [508 pts] ++
25 Skeleton Warriors [135 pts]
- Hand weapons
- Light armour
- Shields
- Master of Arms (champion)
- Standard bearer
5 Skeleton Horse Archers [55 pts]
- Hand weapons
- Warbows
- No armour
5 Skeleton Horse Archers [55 pts]
- Hand weapons
- Warbows
- No armour
10 Skeleton Skirmishers [50 pts]
- Hand weapons
- Warbows
6 Skeleton Horsemen [72 pts]
- Hand weapons
- Skeletal Hooves (Count as Hand weapons)
- Light armour
- Shields
3 Skeleton Chariots [141 pts]
- Hand weapons
- Cavalry spears
- Warbows
- Skeletal Hooves (Count as Hand weapons)
- Master Charioteer (champion)
- Standard bearer
++ Special Units [145 pts] ++
Tomb Scorpion [75 pts]
- Decapitating Claws
- Envenomed Sting
- Bone Carapace (Counts as Heavy Armour)
- Ambusher
Tomb Scorpion [70 pts]
- Decapitating Claws
- Envenomed Sting
- Bone Carapace (Counts as Heavy Armour)
++ Rare Units [195 pts] ++
Necrosphinx [195 pts]
- Cleaving Blades
- Decapitating Strike
- Heavy armour
---
Created with "Old World Builder"
[https://old-world-builder.com]</t>
  </si>
  <si>
    <t>===
Small  [1251 pts]
Warhammer: The Old World, Vampire Counts
===
++ Characters [532 pts] ++
Wight Lord [132 pts]
- Hand weapon
- Heavy Armor
- Shield
- Battle Standard Bearer
- Banner Of The Barrows
- On foot
Necromantic Acolyte [125 pts]
- Hand weapon
- Level 2 Wizard
- On foot
- Hand Of Dust
- Necromancy
Master Necromancer [225 pts]
- Hand weapon
- Level 4 Wizard
- On foot
- Cloak Of Mist &amp; Shadows
- Sceptre Of De Noirot
- Necromancy
Cairn Wraith [50 pts]
- Spectral Scythe
++ Core Units [529 pts] ++
34 Skeleton Warriors [214 pts]
- Thrusting spears &amp; Shields
- Light Armor
- Skeleton Champion
- Standard bearer
12 Crypt Ghouls [114 pts]
- Hand weapons
- Crypt Ghast
20 Skeleton Warriors [105 pts]
- Hand weapons &amp; Shields
- Light Armor
- Standard bearer
10 Crypt Ghouls [96 pts]
- Hand weapons
- Crypt Ghast
++ Rare Units [190 pts] ++
3 Vargheists [190 pts]
- Wicked Claws
- Vargoyle
---
Created with "Old World Builder"
[https://old-world-builder.com]</t>
  </si>
  <si>
    <t>Christopher Taylor</t>
  </si>
  <si>
    <t>Paul Makin</t>
  </si>
  <si>
    <t>++ Characters [285 pts] ++
Night Goblin Bigboss [95 pts]
(Hand weapon, Light armour, Shield, Battle Standard Bearer, War Banner, On foot, Fungus Wine)
Night Goblin Oddnob [190 pts]
(Hand weapon, Level 4 Wizard, General, On foot, Ruby Ring of Ruin)
++ Core Units [533 pts] ++
34 Night Goblin Mob [223 pts]
(Hand weapons, Thrusting spears, Shields, 3 Fanatics, Boss (champion), Standard bearer)
32 Night Goblin Mob [190 pts]
(Hand weapons, Shortbows, 2 Fanatics, Boss (champion), Standard bearer)
5 Goblin Spider Rider Mob [65 pts]
(Hand weapons, Shields, Shortbows)
5 Goblin Wolf Rider Mob [55 pts]
(Hand weapons, Shortbows, No armour, Reserve Move (0-1 unit per 1,000 points may))
++ Special Units [242 pts] ++
2 Goblin Wolf Chariot [106 pts]
(Hand weapons, Cavalry spears, Shortbows)
10 Night Goblin Squig Hopper Mob [136 pts]
(Hand weapons, Cavalry spears, Boss (champion))
++ Rare Units [190 pts] ++
Mangler Squigs [95 pts]
(Colossal fang-filled gob, Heavy armour)
Mangler Squigs [95 pts]
(Colossal fang-filled gob, Heavy armour)
---
Created with "Old World Builder"
[https://old-world-builder.com]</t>
  </si>
  <si>
    <t>===
Paul  [1249 pts]
Warhammer: The Old World, Ogre Kingdoms
===
++ Characters [345 pts] ++
Slaughtermaster [345 pts]
- Hand weapon
- Butcher's Cauldron
- Be a Level 4 Wizard
- Sword of Might
- Halfling Cookbook
- Battle Magic
++ Core Units [539 pts] ++
5 Ogre Bulls [193 pts]
- Ironfists
- Crusher
- Standard bearer
- Bellower
5 Ironguts [246 pts]
- Gutlord
- Standard bearer
- Cannibal Totem
- Bellower
10 Gnoblar Trappers [50 pts]
10 Gnoblar Trappers [50 pts]
++ Special Units [365 pts] ++
4 Mournfang Cavalry [365 pts]
- Great weapon
- Heavy armour
- Crusher
- Daemon-Slayer Scars
- Standard bearer
- Rune Maw
- Bellower
---
Created with "Old World Builder"
[https://old-world-builder.com]</t>
  </si>
  <si>
    <t>Kingdom of Bretonnia</t>
  </si>
  <si>
    <t>Wood Elf Realms</t>
  </si>
  <si>
    <t>Vampire Counts</t>
  </si>
  <si>
    <t>Orc and Goblin Tribes</t>
  </si>
  <si>
    <t>Warriors of Chaos</t>
  </si>
  <si>
    <t>High Elf Realms</t>
  </si>
  <si>
    <t>Tomb Kings of Khemri</t>
  </si>
  <si>
    <t>Empire of Man</t>
  </si>
  <si>
    <t>Chaos Dwarfs</t>
  </si>
  <si>
    <t>Daemons of Chaos</t>
  </si>
  <si>
    <t>Dark Elves</t>
  </si>
  <si>
    <t>Dwarfen Mountain Holds</t>
  </si>
  <si>
    <t>Lizardmen</t>
  </si>
  <si>
    <t>Skaven</t>
  </si>
  <si>
    <t>Points</t>
  </si>
  <si>
    <t>Ogre Kingdoms</t>
  </si>
  <si>
    <t>Beastmen Brayherds</t>
  </si>
  <si>
    <t>Source</t>
  </si>
  <si>
    <t>Rounds</t>
  </si>
  <si>
    <t>Win</t>
  </si>
  <si>
    <t>Draw</t>
  </si>
  <si>
    <t>Loss</t>
  </si>
  <si>
    <t>Faction (Games)</t>
  </si>
  <si>
    <t>Grand Total</t>
  </si>
  <si>
    <t>Sum of Win Rate</t>
  </si>
  <si>
    <t>Total</t>
  </si>
  <si>
    <t>John Jeffries</t>
  </si>
  <si>
    <t>1st Badger Brawl Warhammer Old World</t>
  </si>
  <si>
    <t>```
===
Faction: Tomb Kings of Khemri
Army of Infamy: Mortuary Cults
Drops: 12
Scouts: 2
Characters: 3
===
++ Characters [480 pts] ++
High Priest [170 pts]
- General
- Hierophant
- Level 4 Wizard
- Spell Lore: Elementalism
High Priest [170 pts]
- Arcane Item: Lore Familiar
- Spell Lore: Illusion
Mortuary Priest [140 pts]
- Level 2 Wizard
- Battle Standard Bearer
- Enchanted Item: Ruby Ring of Ruin
- Spell Lore: Elementalism
++ Core Units [764 pts] ++
X2 Tomb Swarms [74 pts]
X5 Skeleton Horse Archers [55 pts]
- Weapons: Warbows
X5 Skeleton Horse Archers [55 pts]
- Weapons: Warbows
X5 Ushabti [252 pts]
- Ancient (Champion)
- Weapons: Greatbow
- Heavy armour
X6 Skeleton Skirmishers [30 pts]
- Weapons: Warbows
X6 Skeleton Skirmishers [30 pts]
- Weapons: Warbows
X28 Skeleton Warriors [132 pts]
- Master of Arms (Champion)
- Standard Bearer
- Shields
- Nehekharan Phalanx (one per 1000pts)
X29 Skeleton Warriors [136 pts]
- Master of Arms (Champion)
- Standard Bearer
- Shields
- Nehekharan Phalanx (one per 1000pts)
++ Special Units [426 pts] ++
Tomb Scorpion [77 pts]
- Ambushers
- The Terrors Below
Tomb Scorpion [77 pts]
- Ambushers
- The Terrors Below
Tomb Scorpion [77 pts]
- Ambushers
- The Terrors Below
Necrosphinx [195 pts]
++ Rare Units [330 pts] ++
Necrosphinx [195 pts]
Casket of Souls [135 pts]
---```</t>
  </si>
  <si>
    <t>Skaven - 2k Skavy v3 - [2000pts]
# Main Force [2000pts]
## Characters [780pts]
Grey Seer [430pts]: Screaming Bell, General, Wizard Level 4, Daemonology, Lore Familiar
Skaven Chieftain [100pts]: Heavy Armour, Shield, Battle Standard Bearer, War Banner
Skaven Warlord [145pts]: Shield, Heavy Armour, Giant Blade, Skavenbrew
Warlock Engineer [105pts]: Wizard Level 2, Battle Magic
## Core [716pts]
Clanrats [208pts]: Thrusting Spear, Shield
â€¢ 21x Clanrat [4pts]
â€¢ 1x Weapon Team [65pts]:
  â€¢ 1x Weapon Team Crew [65pts]: Ratling Gun
â€¢ 1x Clawleader [7pts]
â€¢ 1x Standard Bearer [5pts]
â€¢ 1x Musician [5pts]
Clanrats [155pts]:
â€¢ 20x Clanrat [4pts]
â€¢ 1x Weapon Team [65pts]:
  â€¢ 1x Weapon Team Crew [65pts]: Ratling Gun
â€¢ 1x Standard Bearer [5pts]
â€¢ 1x Musician [5pts]
Giant Rats [68pts]:
â€¢ 21x Giant Rat [3pts]
â€¢ 1x Packmaster [5pts]: Whip
Stormvermin [285pts]:
â€¢ 21x Stormvermin [10pts]
â€¢ 1x Fangleader [28pts]: Cautious Shield
â€¢ 1x Standard Bearer [41pts]: Banner Of Verminous Scurrying
â€¢ 1x Musician [6pts]
## Special [284pts]
2x Gutter Runners [85pts]: Throwing Weapon, Poisoned Attacks
â€¢ 5x Gutter Runner [14pts]
Warplock Jezzails [114pts]:
â€¢ 6x Jezzail Team [114pts]
## Rare [220pts]
2x Warp Lightning Cannon [110pts]:
â€¢ 3x Engineer &amp; Crew</t>
  </si>
  <si>
    <t>Zachary Simpson</t>
  </si>
  <si>
    <t>Adrien Bumbesti</t>
  </si>
  <si>
    <t>Skaven List
===
Skaven [1997 pts]
Warhammer: The Old World, Skaven
===
++ Characters [490 pts] ++
Grey Seer [400 pts]
- Hand weapon
- Warpstone Tokens (D3)
- Level 4 Wizard
- General
- Screaming Bell
- Dark Magic
Master Assassin [90 pts]
- Two hand weapons
- Throwing weapons
++ Core Units [994 pts] ++
20 Stormvermin [240 pts]
- Hand weapons
- Halberds
- Heavy armour
- Shields
- Fangleader (champion)
- Standard bearer
- Musician
40 Clanrats [257 pts]
- Hand weapon
- Thrusting spear
- Light armour
- Shield
- Clawleader (champion)
- Standard bearer
- Musician
40 Clanrats [257 pts]
- Hand weapon
- Thrusting spear
- Light armour
- Shield
- Clawleader (champion)
- Standard bearer
- Musician
20 Stormvermin [240 pts]
- Hand weapons
- Halberds
- Heavy armour
- Shields
- Fangleader (champion)
- Standard bearer
- Musician
++ Special Units [303 pts] ++
6 Rat Ogres [303 pts]
- Hand weapons
- Heavy armour (mutated hides)
- 3 Packmaster (Whip
- 1 per 2 Rat Ogres)
++ Rare Units [210 pts] ++
Hell Pit Abomination [210 pts]
- Warpstone claws
---
Created with "Old World Builder"
[https://old-world-builder.com]</t>
  </si>
  <si>
    <t>++ Characters [632 pts] ++
Dark Elf Dreadlord [452 pts]
(Lance, Full plate armour, Shield, Black dragon, Talisman of Protection)
Supreme Sorceress [180 pts]
(Hand weapon, Level 4 Wizard, On foot, Daemonology)
++ Core Units [512 pts] ++
6 Dark Riders [126 pts]
(Hand weapons, cavalry spears, and repeater crossbows, Light armour, Shields, Scouts, Musician)
6 Dark Riders [126 pts]
(Hand weapons, cavalry spears, and repeater crossbows, Light armour, Shields, Scouts, Musician)
22 Dark Elf Warriors [260 pts]
(Thrusting spears, Light armour, Shield, Veteran, Lordling (champion), Standard bearer [War Banner], Musician)
++ Special Units [775 pts] ++
20 Black Guard of Naggarond [321 pts]
(Hand weapons and dread halberds, Full plate armour, Tower Master (champion), Standard bearer, Musician)
16 Har Ganeth Executioners [258 pts]
(Hand weapons and Har Ganeth greatswords, Heavy armour, Draich Master (champion), Standard bearer, Musician)
5 Cold One Knights [196 pts]
(Hand weapons and lances, Full plate armour, Dread Knight (champion), Standard bearer, Musician)
++ Rare Units [80 pts] ++
1 Reaper Bolt Throwers [80 pts]
(Repeater bolt thrower and hand weapons, Light armour)
---
Created with "Old World Builder"
[https://old-world-builder.com]</t>
  </si>
  <si>
    <t>Steven Montalbo</t>
  </si>
  <si>
    <t>Toshi Miyagi</t>
  </si>
  <si>
    <t>===
Copy of Orc &amp; Goblin Tribes [1999 pts]
Warhammer: The Old World, Orc &amp; Goblin Tribes
===
++ Characters [810 pts] ++
Orc Weirdnob [230 pts]
- Hand weapon
- No armour
- Level 4 Wizard
- On foot
- Lore Familiar
- Ruby Ring of Ruin
- Battle Magic
Special Rules: Choppas, Ignore Goblin Panic, Lore of Gork, Mob Rule, Warband
Black Orc Bigboss [211 pts]
- Hand weapon
- Great weapon
- Full plate armour
- Shield
- Boar Chariot
- Trollhide Trousers
Special Rules: Choppas, Da Boyz, Furious Charge*, Ignore Panic, Quell Impetuosity, Rallying Cry, Waaagh!
Orc Warboss [215 pts]
- Hand weapon
- Heavy armour
- Shield
- General
- On foot
- Da Choppiest Choppa
- Trollhide Trousers
- The Collar of Zorga
- Charmed Shield
Special Rules: Choppas, Furious Charge*, Ignore Goblin Panic, Impetuous, Rallying Cry, Waaagh!, Warband
Orc Bigboss [154 pts]
- Hand weapon
- Great weapon
- Light armour
- Battle Standard Bearer [The Big Red Raggedy Flag]
- On foot
- Armour of Meteoric Iron
Special Rules: Choppas, Furious Charge*, Ignore Goblin Panic, Impetuous, Rallying Cry, Waaagh!, Warband
++ Core Units [502 pts] ++
25 Orc Mob [292 pts]
- Hand weapons
- Warbows
- Light armour
- Shields
- Big 'Uns
- Boss (champion) [Sword of Swiftness]
- Standard bearer [Banner of Iron Resolve]
- Musician
Special Rules: Choppas, Close Order, Ignore Goblin Panic, Impetuous, Warband
3 Snotling Mob [105 pts]
- Hand weapons
- Throwing weapons
Special Rules: Immune To Psychology, Impetuous, Loner, Open Order, Skirmishers, Unbreakable, Vanguard
3 Snotling Mob [105 pts]
- Hand weapons
- Throwing weapons
Special Rules: Immune To Psychology, Impetuous, Loner, Open Order, Skirmishers, Unbreakable, Vanguard
++ Special Units [487 pts] ++
9 Black Orc Mob [193 pts]
- Hand weapons
- Full plate armour
- Stubborn
- Veteran
- 9 Shields
- 6 Great weapons
- 3 Additional hand weapons
- Boss (champion)
- Standard bearer [War Banner]
- Musician
Special Rules: Choppas, Close Order, Da Boyz, Furious Charge, Ignore Panic, Motley Crew, Quell Impetuosity
6 Stone Troll Mob [294 pts]
- Hand weapons
- Great weapons
Special Rules: Armour Bane (1), Armoured Hide (1), Close Order, Fear, Flammable, Magic Resistance (-1), Regeneration (5+), Stupidity
++ Rare Units [200 pts] ++
Giant [200 pts]
- Giant's club
- Light armour
Special Rules: Close Order, *Giant Attacks, Immune To Psychology, Large Target, *Pick Up And..., Stomp Attacks (D6), Terror, Timmm-berrr!, Unbreakable
---
Created with "Old World Builder"
[https://old-world-builder.com]</t>
  </si>
  <si>
    <t>Wood Elf Realms - The Forest Walks - [2000pts]
# Main Force [2000pts]
## Characters [799pts]
Branchwraiths [164pts]:
â€¢ 1x Branchwraith [164pts]: Hand Weapon, Light Armour, Wizard Level 2, Illusion, Great Weapon, A Blight of Terrors
Glade Lord [310pts]: Hand Weapon, Light Armour, Asrai Longbow, Shield, Great Stag, Mighty Antlers, Cavalry Spear, Arcane Bodkins, An Annoyance of Netlings, Railarian's Mantle, Ogre Blade
Treemen Ancients [325pts]:
â€¢ 1x Treemen Ancient [325pts]: Full Plate Armour, Oaken Fists, Strangleroots, General, Wizard Level 4, Battle Magic
## Core [509pts]
2x Deepwood Scouts [132pts]:
â€¢ 8x Deepwood Scout [15pts]: Asrai Longbow, Hand Weapon, Arcane Bodkins
â€¢ 1x Lord's Bowman [6pts]
â€¢ 1x Musician [6pts]
Dryads [116pts]:
â€¢ 7x Dryad [13pts]: Hand Weapon, Light Armour
â€¢ 1x Nymph [25pts]: A Lamentation of Despairs
Glade Guard [129pts]: Fire and Flee
â€¢ 8x Glade Guard [13pts]: Asrai Longbow, Hand Weapon, Arcane Bodkins
â€¢ 1x Lord's Bowman [11pts]: Potion of Foolhardiness
â€¢ 1x Musician [6pts]
## Special [447pts]
2x Tree Kin [160pts]:
â€¢ 3x Tree Kin [51pts]: Hand Weapon, Heavy Armour
â€¢ 1x Elder [7pts]
Wildwood Rangers [127pts]:
â€¢ 6x Wildwood Ranger [14pts]: Hand Weapon, Light Armour, Ranger's Glaive
â€¢ 1x Wildwood Warden [6pts]
â€¢ 1x Standard Bearer [31pts]: Banner of the Hunter King
â€¢ 1x Musician [6pts]
## Rare [245pts]
Treemen [245pts]:
â€¢ 1x Treemen [245pts]: Full Plate Armour, Oaken Fists, Strangleroots, A Befuddlement of Mischiefs</t>
  </si>
  <si>
    <t>Jeff James</t>
  </si>
  <si>
    <t>William Bonnevier</t>
  </si>
  <si>
    <t>++ Characters [791 pts] ++
Goblin Warboss [134 pts]
(Great weapon, No armour, General, On foot, Armour of Silvered Steel, Talisman of Protection)
Goblin Warboss [75 pts]
(Cavalry spear, Light armour, Giant Wolf)
Goblin Warboss [113 pts]
(Hand weapon, Light armour, Giant Wolf, Wollopa's One Hit Wunda, Paymaster's Coin)
Goblin Bigboss [67 pts]
(Great weapon, Light armour, Battle Standard Bearer, On foot)
Goblin Bigboss [42 pts]
(Great weapon, Light armour, On foot)
Goblin Oddnob [195 pts]
(Hand weapon, Level 4 Wizard, On foot, Lore Familiar, Elementalism)
Goblin Oddnob [165 pts]
(Hand weapon, Level 4 Wizard, On foot, Waaagh! Magic)
++ Core Units [688 pts] ++
38 Goblin Mob [207 pts]
(Thrusting spears, Shields, Light armour, Boss (champion), Standard bearer, Musician)
23 Goblin Mob [132 pts]
(Shortbows (replaces shields), Light armour, Boss (champion), Standard bearer, Musician)
5 Goblin Wolf Rider Mob [55 pts]
(Hand weapons, Shields, Cavalry spears, No armour, Musician)
5 Goblin Wolf Rider Mob [55 pts]
(Hand weapons, Shields, Cavalry spears, No armour, Musician)
10 Goblin Wolf Rider Mob [177 pts]
(Hand weapons, Shields, Cavalry spears, Light armour, Boss (champion), Standard bearer [The Big Red Raggedy Flag], Musician)
10 Goblin Mob [62 pts]
(Hand weapons, Shortbows, Light armour, Skirmishers (0-1 unit per 1,000 points), Boss (champion), Musician)
++ Special Units [347 pts] ++
2 Goblin Wolf Chariot [106 pts]
(Hand weapons, Cavalry spears, Shortbows)
1 Goblin Wolf Chariot [53 pts]
(Hand weapons, Cavalry spears, Shortbows)
1 Goblin Wolf Chariot [53 pts]
(Hand weapons, Cavalry spears, Shortbows)
Goblin Bolt Throwa [45 pts]
Goblin Bolt Throwa [45 pts]
Goblin Bolt Throwa [45 pts]
++ Rare Units [170 pts] ++
Doom Diver Catapult [95 pts]
Goblin Rock Lobber [75 pts]
---
Created with "Old World Builder"
[https://old-world-builder.com]</t>
  </si>
  <si>
    <t>===
Bretonnia tourney list [2000 pts]
Warhammer: The Old World, Kingdom of Bretonnia
===
++ Characters [1000 pts] ++
Duke [326 pts]
- Lance
- Heavy armour
- Shield
- General
- Royal Pegasus
- Gauntlet of the Duel
- Mantle of the Damsel Elena
- Morning Star of Fracasse
- Virtue of Confidence
Prophetess [182 pts]
- Hand weapon
- Level 4 Wizard
- Warhorse
- Earthing Rod
- Battle Magic
Damsel [95 pts]
- Hand weapon
- Level 2 Wizard
- On foot
- Burning Blade
- Illusion
The Green Knight [275 pts]
Baron [122 pts]
- Lance
- Heavy armour
- Shield
- Bretonnian Warhorse
++ Core Units [814 pts] ++
6 Mounted Knights of the Realm [205 pts]
- Hand weapons
- Lances
- Shields
- Heavy armour
- First Knight (champion) [Charmed Shield + Sword of Striking]
- Standard bearer [Banner of ChÃ¢lons]
- Musician
6 Mounted Knights of the Realm [200 pts]
- Hand weapons
- Lances
- Shields
- Heavy armour
- First Knight (champion) [Charmed Shield + Gauntlet of the Duel]
- Standard bearer [The Blazing Banner]
- Musician
18 Men-At-Arms [121 pts]
- Hand weapons
- Polearms
- Shields
- Light armour
- Yeoman (champion)
- Standard bearer
- Musician
- Grail Monk [Blessed Triptych]
18 Men-At-Arms [121 pts]
- Hand weapons
- Polearms
- Shields
- Light armour
- Yeoman (champion)
- Standard bearer
- Musician
- Grail Monk [Blessed Triptych]
24 Peasant Bowmen [167 pts]
- Hand weapons
- Longbows
- Unarmoured
- Defensive Stakes
- Burning Braziers
- Villein (champion)
- Standard bearer
- Musician
++ Special Units [186 pts] ++
3 Pegasus Knights [186 pts]
- Hand weapon
- Lances
- Shields
- Heavy armour
- First Knight (champion)
- Standard bearer
- Musician
---
Created with "Old World Builder"
[https://old-world-builder.com]</t>
  </si>
  <si>
    <t>Rob Livingston</t>
  </si>
  <si>
    <t>Scott Dillon</t>
  </si>
  <si>
    <t>The Empire of Man - Nuln - [2000pts]
# Main Force [2000pts]
## Characters [700pts]
Captain of the Empire [128pts]:
â€¢ 1x Captain of the Empire [128pts]: Hand Weapon, Shield, Battle Standard Bearer, Griffon Standard, Full Plate Armour
Engineers [55pts]:
â€¢ 1x Empire Engineer [55pts]: Hand Weapon, Hochland Long Rifle
General of the Empire [332pts]:
â€¢ 1x General of the Empire [332pts]: Hand Weapon, Shield, General, Imperial Griffon, Heavy Armour, Serrated Maw, Wicked Claws, Lance, Full Plate Armour, Laurels of Victory, The White Cloak
Master Mage [120pts]:
â€¢ 1x Master Mage [120pts]: Hand Weapon, Wizard Level 2, Battle Magic, Lore Familiar
Priest of Sigmar [65pts]:
â€¢ 1x Priest of Sigmar [65pts]: Hand Weapon, Shield, Heavy Armour
## Core [560pts]
State Missile Troops [35pts]:
â€¢ 5x State Missile Trooper [7pts]: Hand Weapon, Crossbow
  â€¢ Regimental Unit: Veteran State Troops
State Missile Troops [40pts]:
â€¢ 5x State Missile Trooper [8pts]: Hand Weapon, Handgun
  â€¢ Regimental Unit: State Troops[1]
State Missile Troops [40pts]:
â€¢ 5x State Missile Trooper [8pts]: Hand Weapon, Handgun
  â€¢ Regimental Unit: State Troops[2]
State Troops [135pts]:
â€¢ 20x State Trooper [6pts]: Hand Weapon, Light Armour, Thrusting Spear
â€¢ 1x Musician [5pts]
â€¢ 1x Sergeant [5pts]
â€¢ 1x Standard Bearer [5pts]
  â€¢ Detachment: State Missile Troops[2]
State Troops [135pts]:
â€¢ 20x State Trooper [6pts]: Hand Weapon, Light Armour, Thrusting Spear
â€¢ 1x Musician [5pts]
â€¢ 1x Sergeant [5pts]
â€¢ 1x Standard Bearer [5pts]
  â€¢ Detachment: State Missile Troops[3]
Veteran State Troops [175pts]:
â€¢ 20x Veteran State Trooper [8pts]: Hand Weapon, Light Armour, Halberd
â€¢ 1x Musician [5pts]
â€¢ 1x Sergeant [5pts]
â€¢ 1x Standard Bearer [5pts]
  â€¢ Detachment: State Missile Troops[1]
## Special [345pts]
2x Great Cannon [125pts]:
â€¢ 1x Great Cannon [125pts]: Gun Crew, Hand Weapon, Great Cannon
Mortars [95pts]:
â€¢ 1x Mortar [95pts]: Gun Crew, Hand Weapon, Mortar
## Rare [395pts]
Empire Steam Tanks [275pts]:
â€¢ 1x Steam Tank [275pts]: Engineer Commander, Hochland Long Rifle, Steam Cannon, Steam Gun
Helblaster Volley Guns [120pts]:
â€¢ 1x Helblaster Volley Gun [120pts]: Gun Crew, Hand Weapon, Helblaster Volley Gun</t>
  </si>
  <si>
    <t>===
Tomb Kings [1983 pts]
Warhammer: The Old World, Tomb Kings of Khemri
===
++ Characters [714 pts] ++
Tomb King [459 pts]
- Great weapon
- Heavy armour
- (Warsphinx only) May take Fiery Roar
- General
- Khemrian Warsphinx
- Armour of the Ages
- Talisman of Protection
- Obsidian Lodestone
High Priest [200 pts]
- Hand weapon
- May be a Level 4 Wizard
- On foot
- Amulet Of The Serpent
- Necromancy
Necrotect [55 pts]
- Hand weapon
- Whip
- Light armour
++ Core Units [524 pts] ++
20 Tomb Guard [212 pts]
- Hand weapons
- Light armour
- Shields
- Tomb Captain (champion)
- Standard bearer
10 Skeleton Horsemen [162 pts]
- Cavalry spears
- Light armour
- Shields
- Master of Horse (champion) [Death Mask of Kharnutt]
- Standard bearer
29 Skeleton Archers [150 pts]
- Hand weapons
- War Bows
- No armour
- Master of Arrows (champion)
++ Special Units [495 pts] ++
6 Necropolis Knights [345 pts]
- Hand weapons
- Lashing Tails (Counts as Hand weapons)
- Light armour
- Shields
- Necropolis Captain (champion)
- Standard bearer
- Musician
Tomb Scorpion [75 pts]
- Decapitating Claws
- Envenomed Sting
- Heavy armour (Bone Carapace)
- Ambushers
Tomb Scorpion [75 pts]
- Decapitating Claws
- Envenomed Sting
- Heavy armour (Bone Carapace)
- Ambushers
++ Rare Units [250 pts] ++
Screaming Skull Catapult [125 pts]
- Screaming Skull Catapult
- Hand weapons
- Light armour
- May Have the Skulls of the Foe Special Rule
Screaming Skull Catapult [125 pts]
- Screaming Skull Catapult
- Hand weapons
- Light armour
- May Have the Skulls of the Foe Special Rule
---
Created with "Old World Builder"
[https://old-world-builder.com]</t>
  </si>
  <si>
    <t>Andrew Antonelli</t>
  </si>
  <si>
    <t>Chad Bahl</t>
  </si>
  <si>
    <t>Akron Brew Brawl â€˜24-TOW</t>
  </si>
  <si>
    <t>Wood Elf Realms - [1500pts]
# Main Force [1500pts]
## Characters [739pts]
Glade Lord [444pts]: Hand Weapon, Light Armour, Asrai Longbow, Forest Dragon, Full Plate Armour, Soporific Breath, Wicked Claws, Great Weapon, Talisman Of Protection
Treemen Ancients [295pts]:
â€¢ 1x Treemen Ancient [295pts]: Full Plate Armour, Oaken Fists, Strangleroots, General, Wizard Level 3, Battle Magic
## Core [391pts]
Deepwood Scouts [75pts]:
â€¢ 5x Deepwood Scout [15pts]: Asrai Longbow, Hand Weapon, Hagbane Tips
Dryads [148pts]:
â€¢ 11x Dryad [13pts]: Hand Weapon, Light Armour
â€¢ 1x Nymph [5pts]
Glade Guard [168pts]: Fire and Flee
â€¢ 12x Glade Guard [13pts]: Asrai Longbow, Hand Weapon, Hagbane Tips
## Special [370pts]
Tree Kin [160pts]:
â€¢ 3x Tree Kin [51pts]: Hand Weapon, Heavy Armour
â€¢ 1x Elder [7pts]
Wild Riders [210pts]:
â€¢ 7x Wild Rider [28pts]: Hand Weapon, Hunting Spear, Light Armour, Steeds of Kornous, Hand Weapon, Shield
â€¢ 1x Wild Hunter [7pts]
â€¢ 1x Standard Bearer [7pts]</t>
  </si>
  <si>
    <t>John Hayward</t>
  </si>
  <si>
    <t>Joseph Urban</t>
  </si>
  <si>
    <t>++ Characters [683 pts] ++
Archmage [420 pts]
(Hand weapon, Upgrade to Level 4, Lion Chariot of Chrace, The White Sword, Lore Familiar, Chracian Hunter, Illusion)
Noble [263 pts]
(Hand weapon, Full plate armour, Shield, Lion Chariot of Chrace, Talisman of Protection, Seed of Rebirth, Chracian Hunter)
++ Core Units [376 pts] ++
6 Silver Helms [150 pts]
(Hand weapons, Lances, Hand weapons (Hooves), Heavy armour, Barding, Shields, High Helm (champion))
5 Ellyrian Reavers [113 pts]
(Hand weapons, Cavalry spears, Hand weapons (Hooves), Light armour, Shortbows, Scouts, Skirmishes, Harbinger (champion))
5 Ellyrian Reavers [113 pts]
(Hand weapons, Cavalry spears, Hand weapons (Hooves), Light armour, Shortbows, Scouts, Skirmishes, Harbinger (champion))
++ Rare Units [125 pts] ++
Lion Chariot of Chrace [125 pts]
(Chracian Great Blade)
++ Allies [316 pts] ++
Steam Tank [265 pts]
(Steam Cannon, Steam gun Empire)
Captain of the Empire [51 pts]
(Hand weapon, Handgun, Light armour, On foot)
---
Created with "Old World Builder"
[https://old-world-builder.com]</t>
  </si>
  <si>
    <t>Dave DiCicco</t>
  </si>
  <si>
    <t>Abe Apfel</t>
  </si>
  <si>
    <t>Main Force (Dwarfen Mountain Holds) (1500 pts)
 Characters (351 pts)
 Dragon Slayer (1) (90 pts)
 â€¢ Dragon Slayer: Rune of Cleaving, Rune of Speed
Model: Dragon Slayer
Weapon: Hand Weapon
Base: Base[1]
Weapon Runes: Rune of Cleaving, Rune of Speed Unit: Dragon Slayer
Special Rule: Deathblow, Gromril Weapons, Hatred (Orcs &amp; Goblins), Immune To Psychology, Killing Blow, Loner, Magic Resistance (-2), Resolute, Slayer of Dragons, Unbreakable, Vanguard
 King (1) (196 pts)
 â€¢ King: 2x Rune of Fortitude, Rune of Speed, General, Great Weapon, Shield
Model: King
Weapon: Great Weapon, Hand Weapon
Armour: Full Plate Armour, Shield
Base: Base[1]
Weapon Runes: Rune of Speed
Armour Runes: Rune of Fortitude (2)
Unit: King, Special Rules
Special Rule: Ancestral Grudge, Dwarf Crafted, General, Gromril Armour, Gromril Weapons, Hatred (Orcs &amp; Goblins), Magic Resistance (-1), Rallying Cry, Resolute, Stubborn
 Runesmith (1) (65 pts)
 â€¢ Runesmith: Heavy Armour
Model: Runesmith
Weapon: Hand Weapon
Armour: Heavy Armour
Base: Base[1]
Unit: Runesmith
Special Rule: Armour Bane (1), Forgefire, Gromril Armour, Gromril Weapons, Hatred (Orcs &amp; Goblins), Magic Resistance (-2), Resolute, Rune Lore, Stubborn
 Core (539 pts)
 Longbeards (20) (323 pts)
 Standard Bearer, Rune of Battle, Musician, Elder â€¢ Elder
â€¢ Musician
â€¢ Standard Bearer: Rune of Battle
â€¢ 20x Longbeard: Shield, Great Weapon
Model: Elder, Longbeard
Weapon: Great Weapon, Hand Weapon
Armour: Heavy Armour, Shield
Base: Base[1]
Command: Champion, Musician, Standard Bearer
Standard Runes: Rune of Battle
Unit: Longbeards
Special Rule: Close Order, Gromril Weapons, Hatred (Orcs &amp; Goblins), Magic Resistance (-1), Resolute, Shieldwall, Venerable, Veteran
 Rangers (18) (216 pts)
 Ol Deadeye, Crossbow, Standard Bearer, Musician â€¢ Musician
â€¢ Standard Bearer
â€¢ Ol Deadeye: Crossbow
â€¢ 18x Ranger: Crossbow
Model: Ol Deadeye, Ranger
Weapon: Crossbow, Hand Weapon
Armour: Heavy Armour
Base: Base[1]
Command: Champion, Musician, Standard Bearer
Unit: Rangers
Special Rule: Dwarf Crafted, Hatred (Orcs &amp; Goblins), Magic Resistance (-1), Move Through Cover, Resolute, Scouts, Skirmishers
 Special (610 pts)
 Cannon (1) (120 pts)
 Rune of Forging, Rune of Reloading â€¢ Cannon
Model: Cannon, Dwarf Crew
Weapon: Cannon, Hand Weapon
Armour: Light Armour
Base: Base[1], Base[2]
Engineering Runes: Rune of Forging, Rune of Reloading
Unit: Cannon
Special Rule: Hatred (Orcs &amp; Goblins), Magic Resistance (-1), Skirmishers, Stubborn
 Ironbreakers (20) (346 pts)
 Standard Runes, Musician, Standard Bearer, Rune of Battle, Ironbeard â€¢ Ironbeard
â€¢ Standard Bearer: Rune of Battle
â€¢ Musician
â€¢ 20x Ironbreaker
Model: Ironbeard, Ironbreaker Weapon: Hand Weapon
Armour: Full Plate Armour, Shield Base: Base[1]
Command: Champion, Musician, Standard Bearer
Standard Runes: Rune of Battle
Unit: Ironbreakers
Special Rule: Close Order, Gromril Armour, Gromril Weapons, Hatred (Orcs &amp; Goblins), Magic Resistance (-1), Regimental Unit, Resolute, Runes of Protection, Shieldwall, Stubborn
 Slayers (12) (144 pts)
 â€¢ 12x Troll Slayer
Model: Troll Slayer
Weapon: Hand Weapon
Base: Base[1]
Unit: Slayers
Special Rule: Deathblow, Hatred (Orcs &amp; Goblins), Immune To Psychology, Loner, Magic Resistance (-2), Motley Crew, Open Order, Resolute, Slayer, Unbreakab</t>
  </si>
  <si>
    <t>===
1500 Pegasus  [1498 pts]
Warhammer: The Old World, Kingdom of Bretonnia, Bretonnian Exiles
===
++ Characters [692 pts] ++
Baron [301 pts]
- Lance
- Heavy armour
- Shield
- Royal Pegasus
- 3x Lucky Heirloom
- Virtue of Heroism
Paladin [256 pts]
- Lance
- Heavy armour
- Shield
- Battle Standard Bearer [Rampaging Banner]
- Royal Pegasus
- Frontier Axe
- Virtue of Knightly Temper
Outcast Wizard [135 pts]
- Hand weapon
- Level 3 Wizard
- Ruby Ring of Ruin
- Dark Magic
++ Core Units [383 pts] ++
24 Yeomen Guard [170 pts]
- Hand weapons
- Thrusting spears
- Light armour
- Shields
- Warden (champion)
- Grail Monk-tiptarch
- Standard bearer
- Musician
8 Mounted Knights of the Realm [213 pts]
- Hand weapons
- Lances
- Shields
- Heavy armour
- First Knight (champion)
- Standard bearer
- Musician
++ Special Units [206 pts] ++
3 Pegasus Knights [206 pts]
- Hand weapon
- Lances
- Shields
- Heavy armour
- First Knight
- Standard bearer [Banner of ChÃ¢lons]
- Musician
++ Rare Units [217 pts] ++
10 Border Princes Brigands [117 pts]
- Hand weapons
- Light armour
- Replace Open Order special rule with Skirmishers (0-1 per 1000 points)
- Scouts (if Skirmishers)
- 10 two hand weapons
- 10 Blunderbusses
- Desperado (champion)
Border Princes Bombard [100 pts]
- Hand weapons
- Light armour
---
Created with "Old World Builder"
[https://old-world-builder.com]</t>
  </si>
  <si>
    <t>Trevor Bujas</t>
  </si>
  <si>
    <t>Robert Musty</t>
  </si>
  <si>
    <t>Brad Copeman</t>
  </si>
  <si>
    <t>Gavin Rodgers</t>
  </si>
  <si>
    <t>Justin Musty</t>
  </si>
  <si>
    <t>Evan McFedries</t>
  </si>
  <si>
    <t>Mark Peterson</t>
  </si>
  <si>
    <t>Piotr Pqndza</t>
  </si>
  <si>
    <t>Wojtek Åucznik</t>
  </si>
  <si>
    <t>Bolter - Pierwsza Krew - 1250 pts!</t>
  </si>
  <si>
    <t>Polska</t>
  </si>
  <si>
    <t>Sebastian Portka</t>
  </si>
  <si>
    <t>Mateusz Augustyn</t>
  </si>
  <si>
    <t xml:space="preserve">Warhammer: The Old World, Dwarfen Mountain Holds
===
++ Characters [558 pts] ++
King [254 pts]
- Hand weapon
- Great weapon
- Full plate armour
- Pistol
- General
- On foot
- 2x Rune of Fury
- 3x Rune of Shielding
- Master Rune of Swiftness
Thane [234 pts]
- Hand weapon
- Great weapon
- Full plate armour
- Pistol
- Battle Standard Bearer [Master Rune of Hesitation + Rune of Confusion + Rune of Battle]
- On foot
- 2x Rune of Shielding
- Rune of Speed
Runesmith [70 pts]
- Hand weapon
- Full plate armour
- Shield
++ Core Units [316 pts] ++
21 Longbeards [316 pts]
- Hand weapons
- Heavy armour
- Shields
- Elder (champion)
- Standard bearer [Rune of Battle]
- Musician
++ Special Units [70 pts] ++
1 Gyrocopters [70 pts]
- Hand weapons
- Clatterguns
- Full plate armour (armoured fuselage)
++ Rare Units [305 pts] ++
Gyrobomber [105 pts]
- Hand weapons
- Clattergun
- Full plate armour (armoured fuselage)
Gyrobomber [105 pts]
- Hand weapons
- Clattergun
- Full plate armour (armoured fuselage)
Gyrobomber [95 pts]
- Hand weapons
- Steam gun Dwarfs
- Full plate armour (armoured fuselage)
</t>
  </si>
  <si>
    <t>Marcin Telego</t>
  </si>
  <si>
    <t>Wiktor Hejdysz</t>
  </si>
  <si>
    <t>MichaÅ‚ Ritter</t>
  </si>
  <si>
    <t>PaweÅ‚ Kwiatkowski</t>
  </si>
  <si>
    <t>Dominik BasiÅ„ski</t>
  </si>
  <si>
    <t>Grzegorz GÃ³ral</t>
  </si>
  <si>
    <t>++ Characters [524 pts] ++
Ugabugabuga [226 pts]
(Hand weapon, No armour, Level 4 Wizard, Warpaint, War Boar, Buzgob's Knobbly Staff, Waaagh! Magic)
Special Rules: Choppas, Ignore Goblin Panic, Lore of Gork, Mob Rule, Warband
M(Â )Â WS(Â )Â BS(Â )Â S(Â )Â T(Â )Â W(Â )Â I(Â )Â A(Â )Â Ld(Â )
Zappo [95 pts]
(Hand weapon, No armour, Level 2 Wizard, On foot, Waaagh! Magic)
Special Rules: Choppas, Ignore Goblin Panic, Lore of Gork, Mob Rule, Warband
M(Â )Â WS(Â )Â BS(Â )Â S(Â )Â T(Â )Â W(Â )Â I(Â )Â A(Â )Â Ld(Â )
Choppak [203 pts]
(Hand weapon, Frenzy (no armour), Warpaint, General, Boar Chariot, 'Eadbuttin' 'At, Da Choppiest Choppa)
Special Rules: Choppas, Furious Charge*, Ignore Goblin Panic, Impetuous, Rallying Cry, Waaagh!, Warband
M(Â )Â WS(Â )Â BS(Â )Â S(Â )Â T(Â )Â W(Â )Â I(Â )Â A(Â )Â Ld(Â )
++ Core Units [339 pts] ++
20 Killa Stikkaz [242 pts]
(Hand weapons, Throwing spears, Frenzy (no armour), Warpaint, Big Stabba, Shields, Big 'Uns, Boss (champion), Standard bearer, Musician)
Special Rules: Choppas, Close Order, Ignore Goblin Panic, Impetuous, Warband
M(Â )Â WS(Â )Â BS(Â )Â S(Â )Â T(Â )Â W(Â )Â I(Â )Â A(Â )Â Ld(Â )
10 Looza Stabbas [97 pts]
(Hand weapons, Throwing spears, Frenzy (no armour), Shields, Boss (champion), Standard bearer, Musician)
Special Rules: Choppas, Close Order, Ignore Goblin Panic, Impetuous, Warband
M(Â )Â WS(Â )Â BS(Â )Â S(Â )Â T(Â )Â W(Â )Â I(Â )Â A(Â )Â Ld(Â )
++ Special Units [381 pts] ++
10 Borre Boyz [270 pts]
(Hand weapons, Cavalry spears, Frenzy (no armour), Shields, Big 'Uns, Warpaint, Boss (champion), Standard bearer [Waaagh! Banner], Musician)
Special Rules: Armoured Hide (1), Choppas, Close Order, Counter Charge, Furious Charge (Orc Boar Boys &amp; Boss only), Ignore Goblin Panic, Impetuous, Swiftstride, Tusker Charge, Warband
M(Â )Â WS(Â )Â BS(Â )Â S(Â )Â T(Â )Â W(Â )Â I(Â )Â A(Â )Â Ld(Â )
Speeda Stabba  [111 pts]
(Hand weapons, Cavalry spears, Third Orc crew member, Frenzy (if 3 crew members), Warpaint (if frenzied))
Special Rules: Choppas, Close Order, First Charge, Ignore Goblin Panic, Impact Hits (D6+1), Impetuous, Tusker Charge, Warband
M(Â )Â WS(Â )Â BS(Â )Â S(Â )Â T(Â )Â W(Â )Â I(Â )Â A(Â )Â Ld(Â )
---
Created with "Old World Builder"
[https://old-world-builder.com]</t>
  </si>
  <si>
    <t>Jakub Golec</t>
  </si>
  <si>
    <t>Krzysztof Palenica</t>
  </si>
  <si>
    <t>ÐšÐ¾Ð½ÑÑ‚Ð°Ð½Ñ‚Ð¸Ð½ Ð¢ÐµÑ€ÐµÑ‰ÑƒÐº Pinkey</t>
  </si>
  <si>
    <t>ÐÐ½Ð´Ñ€ÐµÐ¹ ÐœÐ¸Ñ…Ð°Ð»ÑŒÑÐºÐ¸Ð¹ Progylkin</t>
  </si>
  <si>
    <t>Border War</t>
  </si>
  <si>
    <t>Russia</t>
  </si>
  <si>
    <t>Pinkey
Ð¢ÑƒÑ€Ð½Ð¸Ñ€
===
Tokb [1498 pts]
Warhammer: The Old World, Tomb Kings of Khemri
===
++ Characters [440 pts] ++
Tomb Prince [134 pts]
- Great weapon
- Light armour
- General
- On foot
- Armour of Silvered Steel
Royal Herald [91 pts]
- Great weapon
- Light armour
- Shield
- Battle Standard Bearer
- On foot
High Priest [215 pts]
- Hand weapon
- Level 4 Wizard
- On foot
- Ruby Ring of Ruin
- Arcane Familiar
- Illusion
++ Core Units [393 pts] ++
20 Tomb Guard [238 pts]
- Halberds
- Light armour
- Shields
- Tomb Captain (champion)
- Standard bearer
- Musician
10 Skeleton Archers [50 pts]
- Hand weapons
- War Bows
- No armour
10 Skeleton Archers [50 pts]
- Hand weapons
- War Bows
- No armour
5 Skeleton Horse Archers [55 pts]
- Hand weapons
- Warbows
- No armour
++ Special Units [470 pts] ++
Tomb Scorpion [70 pts]
- Decapitating Claws
- Envenomed Sting
- Heavy armour (Bone Carapace)
3 Necropolis Knights [183 pts]
- Cavalry spears
- Shields
- Necropolis Captain (champion)
- Standard bearer
- Musician
3 Ushabti [147 pts]
- Greatbow
- Heavy armour
Tomb Scorpion [70 pts]
- Decapitating Claws
- Envenomed Sting
- Heavy armour (Bone Carapace)
++ Rare Units [195 pts] ++
Necrosphinx [195 pts]
- Cleaving Blades
- Decapitating Strike
- Heavy armour
---
Created with "Old World Builder"
[https://old-world-builder.com]</t>
  </si>
  <si>
    <t>Progylkin
The Empire of Man - Ð¢ÑƒÑ€Ð½Ð¸Ñ€ 09.03 - [1497pts]
# Main Force [1497pts]
## Characters [347pts]
Captain of the Empire [78pts]:
â€¢ 1x Captain of the Empire [78pts]: Hand Weapon, Shield, Battle Standard Bearer, Full Plate Armour
Lector of Sigmar [159pts]:
â€¢ 1x Lector of Sigmar [159pts]: Hand Weapon, General, Light Armour, Armour of Fortune, Great Weapon
Master Mage [110pts]:
â€¢ 1x Master Mage [110pts]: Hand Weapon, Wizard Level 2, Dark Magic, Dispel Scroll
## Core [385pts]
State Troops [100pts]:
â€¢ 15x State Trooper [6pts]: Hand Weapon, Light Armour, Shield
  â€¢ Regimental Unit: Veteran State Troops
â€¢ 1x Musician [5pts]
â€¢ 1x Sergeant [5pts]
Veteran State Troops [285pts]:
â€¢ 30x Veteran State Trooper [9pts]: Hand Weapon, Light Armour, Drilled, Shield
â€¢ 1x Musician [5pts]
â€¢ 1x Sergeant [5pts]
â€¢ 1x Standard Bearer [5pts]
  â€¢ Detachment: State Troops
## Special [500pts]
Demigryph Knights [195pts]:
â€¢ 3x Demigryph Knight [58pts]: Demigryph, Barding, Hand Weapon, Wicked Claws, Hand Weapon, 2x Heavy Armour, Shield, Lance
â€¢ 1x Demigryph Preceptor [7pts]
â€¢ 1x Musician [7pts]
â€¢ 1x Standard Bearer [7pts]
Demigryph Knights [210pts]:
â€¢ 3x Demigryph Knight [63pts]: Demigryph, Barding, Hand Weapon, Wicked Claws, Hand Weapon, Heavy Armour, Shield, Full Plate Armour, Lance
â€¢ 1x Demigryph Preceptor [7pts]
â€¢ 1x Musician [7pts]
â€¢ 1x Standard Bearer [7pts]
Mortars [95pts]:
â€¢ 1x Mortar [95pts]: Gun Crew, Hand Weapon, Mortar
## Rare [265pts]
Empire Steam Tanks [265pts]:
â€¢ 1x Steam Tank [265pts]: Engineer Commander, Steam Cannon, Steam Gun
Progylkin
The Empire of Man - 09.03 (2) - [1498pts]
# Main Force [1498pts]
## Characters [377pts]
Captain of the Empire [93pts]:
â€¢ 1x Captain of the Empire [93pts]: Hand Weapon, Shield, Battle Standard Bearer, Full Plate Armour, Luckstone
Lector of Sigmar [174pts]:
â€¢ 1x Lector of Sigmar [174pts]: Hand Weapon, General, Light Armour, Armour of Fortune, Luckstone, Great Weapon
Master Mage [110pts]:
â€¢ 1x Master Mage [110pts]: Hand Weapon, Wizard Level 2, Dark Magic, Dispel Scroll
## Core [465pts]
Empire Knights [132pts]: Stubborn
â€¢ 5x Empire Knight [22pts]: Barded Warhorse, Barding, Hand Weapon, Hand Weapon, Heavy Armour, Shield, Lance
â€¢ 1x Musician [6pts]
â€¢ 1x Preceptor [6pts]
State Missile Troops [48pts]:
â€¢ 6x State Missile Trooper [8pts]: Hand Weapon, Handgun
  â€¢ Regimental Unit: Veteran State Troops
Veteran State Troops [285pts]:
â€¢ 30x Veteran State Trooper [9pts]: Hand Weapon, Light Armour, Drilled, Shield
â€¢ 1x Musician [5pts]
â€¢ 1x Sergeant [5pts]
â€¢ 1x Standard Bearer [5pts]
  â€¢ Detachment: State Missile Troops
## Special [391pts]
Demigryph Knights [210pts]:
â€¢ 3x Demigryph Knight [63pts]: Demigryph, Barding, Hand Weapon, Wicked Claws, Hand Weapon, Heavy Armour, Shield, Full Plate Armour, Lance
â€¢ 1x Demigryph Preceptor [7pts]
â€¢ 1x Musician [7pts]
â€¢ 1x Standard Bearer [7pts]
Mortars [95pts]:
â€¢ 1x Mortar [95pts]: Gun Crew, Hand Weapon, Mortar
Pistoliers [86pts]:
â€¢ 5x Pistolier [16pts]: Empire Warhorse, Hand Weapon, Brace of Pistols, Hand Weapon, Heavy Armour
â€¢ 1x Musician [6pts]
## Rare [265pts]
Empire Steam Tanks [265pts]:
â€¢ 1x Steam Tank [265pts]: Engineer Commander, Steam Cannon, Steam Gun</t>
  </si>
  <si>
    <t>Ð—Ð°Ñ…Ð°Ñ€ Ð¡Ð¸Ð½ÐµÐ² BorisTodbringer</t>
  </si>
  <si>
    <t>ÐÐ»ÐµÐºÑÐ°Ð½Ð´Ñ€ Ð¤Ð°Ð´ÐµÐµÐ²</t>
  </si>
  <si>
    <t>BorisTodbringer
Vampire Counts - ÐÐ° Ñ‚ÑƒÑ€Ð½Ð¸Ñ€! - [1500pts]
# Main Force [1500pts]
## Characters [748pts]
Necromantic Acolyte [125pts]:
â€¢ 1x Necromantic Acolyte [125pts]: Hand Weapon, Wizard Level 2, Dark Magic, Hand Of Dust
Necromantic Acolyte [90pts]:
â€¢ 1x Necromantic Acolyte [90pts]: Hand Weapon, Wizard Level 2, Dark Magic
Vampire Count [363pts]:
â€¢ 1x Vampire Count [363pts]: Hand Weapon, General, Supernatural Horror, Dark Acolyte, Curse of the Revenant, Nightmare, Barding, Hand Weapon, Shield, Blood Drinker, Armour of Silvered Steel
Wight Lord [170pts]:
â€¢ 1x Wight Lord [170pts]: Hand Weapon, Heavy Armour, Battle Standard Bearer, Banner of the Barrows, Helm Of Commandment
## Core [393pts]
Grave Guard [328pts]: Implacable Defence
â€¢ 20x Grave Guard [11pts]: Hand Weapon, Heavy Armour, Shield
â€¢ 1x Musician [6pts]
â€¢ 1x Seneschal [26pts]: Sword of Might
â€¢ 1x Standard Bearer [56pts]: Drakenhof Banner
Zombies [65pts]:
â€¢ 20x Zombie [3pts]: Hand Weapon
â€¢ 1x Standard Bearer [5pts]
## Rare [359pts]
Blood Knights [359pts]: Nightmare, Barding, Hand Weapon
â€¢ 7x Blood Knight [44pts]: Hand Weapon, Lance, Shield, Full Plate Armour
â€¢ 1x Kastellan [7pts]
â€¢ 1x Musician [7pts]
â€¢ 1x Standard Bearer [37pts]: Rampaging Banner</t>
  </si>
  <si>
    <t>Chaoslibera
Dark Elves - Ð­ÐºÑÐ¿ÐµÐ´Ð¸Ñ†Ð¸Ð¾Ð½Ð½Ñ‹Ð¹ ÐºÐ¾Ñ€Ð¿ÑƒÑ ÐÐ°Ð³Ð³Ð°Ñ€Ð¾Ð½Ð´Ð° - [1500pts]
# Main Force [1500pts]
## Characters [499pts]
Dark Elf Master [120pts]:
â€¢ 1x Dark Elf Master [120pts]: Hand Weapon, General, Great Weapon, Full Plate Armour, Pendant Of Khaeleth
Dark Elf Master [104pts]:
â€¢ 1x Dark Elf Master [104pts]: Hand Weapon, Battle Standard Bearer, Dread Halberd, Full Plate Armour
Supreme Sorceress [275pts]:
â€¢ 1x Supreme Sorceress [275pts]: Hand Weapon, Wizard Level 4, Illusion, Black Staff, Flying Carpet
## Core [385pts]
Dark Elf Warriors [274pts]: Magic Standard
â€¢ 26x Dark Elf Warrior [9pts]: Hand Weapon, Light Armour, Shield, Thrusting Spear
â€¢ 1x Lordling [5pts]
â€¢ 1x Musician [5pts]
â€¢ 1x Standard Bearer [30pts]: War Banner
Dark Riders [111pts]: Repeater Crossbow, Shield, Fire &amp; Flee, Scouts
â€¢ 5x Dark Rider [80pts]: Dark Steed, Hand Weapon, Cavalry Spear, Hand Weapon, Light Armour
â€¢ 1x Musician [6pts]
## Special [456pts]
Black Guard Of Naggarond [331pts]:
â€¢ 19x Black Guard [15pts]: Dread Halberd, Full Plate Armour, Hand Weapon
â€¢ 1x Musician [7pts]
â€¢ 1x Standard Bearer [32pts]: Banner Of Har Ganeth
â€¢ 1x Tower Master [7pts]
Cold One Chariots [125pts]:
â€¢ 1x Cold One Chariot [125pts]: 2x Cold One, Hand Weapon, 2x Knight Charioteer, Cavalry Spear, Hand Weapon, Repeater Crossbow
## Rare [160pts]
2x Reaper Bolt Thrower [80pts]:
â€¢ 1x Reaper Bolt Thrower [80pts]: Hand Weapon, Light Armour, Repeater Bolt Thrower</t>
  </si>
  <si>
    <t>ÐÐ»ÐµÐºÑÐµÐ¹ ÐÐµÑ‡Ð°ÐµÐ²</t>
  </si>
  <si>
    <t>Ð¡ÐµÑ€Ð³ÐµÐ¹ ÐšÐ»Ð¸Ð¼ÐµÐ½ÐºÐ¾ Tror</t>
  </si>
  <si>
    <t>burroughs
Warriors of Chaos - WoC 1500 - [1498pts]
# Main Force [1498pts]
## Characters [632pts]
Chaos Lord [327pts]:
â€¢ 1x Chaos Lord [327pts]: Full Plate Armour, Hand Weapon, Shield, General, Mark of Nurgle, Ogre Blade, Favour of the Gods, Poisonous Slime, Enchanting Aura
Sorcerer Lord [305pts]:
â€¢ 1x Sorcerer Lord [305pts]: Hand Weapon, Heavy Armour, Mark of Nurgle, Wizard Level 4, Daemonology, Spell Familiar, Infernal Puppet, Favour of the Gods
## Core [377pts]
Chaos Knights [204pts]:
â€¢ 6x Chaos Knight [31pts]: Chaos Steed, Barding, Hand Weapon, Hand Weapon, Heavy Armour, Shield, Lance, Mark of Khorne
â€¢ 1x Champion [6pts]
â€¢ 1x Musician [6pts]
â€¢ 1x Standard Bearer [6pts]
Chaos Knights [173pts]:
â€¢ 5x Chaos Knight [31pts]: Chaos Steed, Barding, Hand Weapon, Hand Weapon, Heavy Armour, Shield, Lance, Mark of Khorne
â€¢ 1x Champion [6pts]
â€¢ 1x Musician [6pts]
â€¢ 1x Standard Bearer [6pts]
## Special [344pts]
Chosen Chaos Warriors [344pts]:
â€¢ 12x Chosen Chaos Warrior [24pts]: Hand Weapon, Shield, Mark of Nurgle, Full Plate Armour, Great Weapon
â€¢ 1x Champion [7pts]
â€¢ 1x Musician [7pts]
â€¢ 1x Standard Bearer [42pts]: Banner of Rage
## Rare [145pts]
Gorebeast Chariots [145pts]:
â€¢ 1x Gorebeast Chariot [145pts]: 2x Chaos Charioteer, Halberd, Hand Weapon, Gorebeast, Hand Weapon, Mark of Khorne</t>
  </si>
  <si>
    <t>TroR
The Empire of Man - Ft - [1498pts]
# Main Force [1498pts]
## Characters [707pts]
Captain of the Empire [143pts]:
â€¢ 1x Captain of the Empire [143pts]: Hand Weapon, Shield, Demigryph, Barding, Hand Weapon, Wicked Claws, Full Plate Armour, Dragon Bow, Charmed Shield, Brace of Pistols
General of the Empire [362pts]:
â€¢ 1x General of the Empire [362pts]: Hand Weapon, Shield, General, Imperial Griffon, Heavy Armour, Serrated Maw, Wicked Claws, Great Weapon, Full Plate Armour, Bedazzling Helm, The White Cloak, Brace of Pistols
Wizard Lord [202pts]:
â€¢ 1x Wizard Lord [202pts]: Hand Weapon, Empire Warhorse, Hand Weapon, Wizard Level 4, Necromancy, Lore Familiar
## Core [384pts]
Empire Knights [102pts]: Stubborn
â€¢ 4x Empire Knight [22pts]: Barded Warhorse, Barding, Hand Weapon, Hand Weapon, Heavy Armour, Shield, Lance
â€¢ 1x Preceptor [6pts]
Empire Knights [282pts]: Drilled
â€¢ 10x Empire Knight [22pts]: Barded Warhorse, Barding, Hand Weapon, Hand Weapon, Heavy Armour, Shield, Great Weapon
â€¢ 1x Preceptor [21pts]: The Silver Horn
â€¢ 1x Standard Bearer [31pts]: War Banner
## Special [407pts]
Demigryph Knights [296pts]:
â€¢ 4x Demigryph Knight [63pts]: Demigryph, Barding, Hand Weapon, Wicked Claws, Hand Weapon, Heavy Armour, Shield, Full Plate Armour, Lance
â€¢ 1x Demigryph Preceptor [7pts]
â€¢ 1x Standard Bearer [37pts]: Rampaging Banner
Outriders [111pts]:
â€¢ 5x Outrider [19pts]: Empire Warhorse, Hand Weapon, Hand Weapon, Heavy Armour, Pistol, Repeater Handgun
â€¢ 1x Sharpshooter [16pts]: Grenade Launching Blunderbuss
---
TroR
The Empire of Man - Sideboard tourney - [1500pts]
# Main Force [1500pts]
## Characters [605pts]
Engineers [48pts]:
â€¢ 1x Empire Engineer [48pts]: Hand Weapon, Light Armour
General of the Empire [362pts]:
â€¢ 1x General of the Empire [362pts]: Hand Weapon, Shield, General, Imperial Griffon, Heavy Armour, Serrated Maw, Wicked Claws, Great Weapon, Full Plate Armour, Bedazzling Helm, The White Cloak, Brace of Pistols
Wizard Lord [195pts]:
â€¢ 1x Wizard Lord [195pts]: Hand Weapon, Wizard Level 4, Daemonology, Elementalism, Wizard's Staff, Arcane Familiar
## Core [382pts]
3x Empire Archers [40pts]:
â€¢ 5x Archer [8pts]: Hand Weapon, Warbow, Scouts
Empire Knights [102pts]: Stubborn
â€¢ 4x Empire Knight [22pts]: Barded Warhorse, Barding, Hand Weapon, Hand Weapon, Heavy Armour, Shield, Lance
â€¢ 1x Preceptor [6pts]
2x State Missile Troops [80pts]:
â€¢ 10x State Missile Trooper [7pts]: Hand Weapon, Crossbow
â€¢ 1x Sergeant [10pts]: Repeater Handgun
## Special [393pts]
2x Mortars [95pts]:
â€¢ 1x Mortar [95pts]: Gun Crew, Hand Weapon, Mortar
Outriders [111pts]:
â€¢ 5x Outrider [19pts]: Empire Warhorse, Hand Weapon, Hand Weapon, Heavy Armour, Pistol, Repeater Handgun
â€¢ 1x Sharpshooter [16pts]: Grenade Launching Blunderbuss
Outriders [92pts]:
â€¢ 4x Outrider [19pts]: Empire Warhorse, Hand Weapon, Hand Weapon, Heavy Armour, Pistol, Repeater Handgun
â€¢ 1x Sharpshooter [16pts]: Grenade Launching Blunderbuss
## Rare [120pts]
Helblaster Volley Guns [120pts]:
â€¢ 1x Helblaster Volley Gun [120pts]: Gun Crew, Hand Weapon, Helblaster Volley Gun</t>
  </si>
  <si>
    <t>Ð¡ÐµÑ€Ð³ÐµÐ¹ ÐšÐ¾Ð²Ñ€Ð¾Ð² DM Crew</t>
  </si>
  <si>
    <t>ÐÐ½Ð´Ñ€ÐµÐ¹ Ð Ð¾Ð¶ÐºÐ¾Ð² Antler</t>
  </si>
  <si>
    <t>DM Crew
===
Sergey Kovrov_WER_1 [1499 pts]
Warhammer: The Old World, Wood Elf Realms
===
++ Characters [377 pts] ++
Spellweaver [255 pts]
- General
- Hand weapon
- Level 4 Wizard
- On foot
- Oaken Stave
- Talisman of Protection
- Elementalism
Glade Captain [122 pts]
- Hand weapon
- Light armour
- Shield
- Battle Standard Bearer [Banner Of Midsummer's Eve]
- On foot
- A Resplendence Of Luminescents
++ Core Units [388 pts] ++
5 Glade Guard [65 pts]
- Hand weapon
- Asrai Longbows
- Hagbane Tips
5 Glade Guard [65 pts]
- Hand weapon
- Asrai Longbows
- Hagbane Tips
7 Glade Guard [97 pts]
- Hand weapon
- Asrai Longbows
- Hagbane Tips
- Lord's Bowmen
11 Deepwood Scouts [161 pts]
- Hand weapon
- Asrai Longbows
- Lord's Bowmen
- Standard bearer
- Musician
++ Special Units [674 pts] ++
5 Sisters of the Thorn [134 pts]
- Hand weapons
- Blackbriar Javelins
- Handmaiden of the Thorn
- Standard bearer
5 Sisters of the Thorn [134 pts]
- Hand weapons
- Blackbriar Javelins
- Handmaiden of the Thorn
- Standard bearer
7 Wild Riders [203 pts]
- Hand weapon
- Hunting Spear
- Light armour
- Shields
- Wild Hunter
7 Wild Riders [203 pts]
- Hand weapon
- Hunting Spear
- Light armour
- Shields
- Wild Hunter
++ Rare Units [60 pts] ++
Great Eagle [60 pts]
---
Created with "Old World Builder"
[https://old-world-builder.com]
DM Crew
===
Sergey Kovrov_WER_2 [1500 pts]
Warhammer: The Old World, Wood Elf Realms
===
++ Characters [375 pts] ++
Spellweaver [254 pts]
- Hand weapon
- Talismanic Tattoos
- Level 4 Wizard
- Elven Steed
- Oaken Stave
- Elementalism
Glade Captain [121 pts]
- Hand weapon
- Light armour
- Shield
- Battle Standard Bearer
- Elven Steed
- A Resplendence Of Luminescents
++ Core Units [375 pts] ++
5 Glade Guard [65 pts]
- Hand weapon
- Asrai Longbows
- Hagbane Tips
5 Glade Guard [65 pts]
- Hand weapon
- Asrai Longbows
- Hagbane Tips
6 Glade Guard [84 pts]
- Hand weapon
- Asrai Longbows
- Hagbane Tips
- Lord's Bowmen
11 Deepwood Scouts [161 pts]
- Hand weapon
- Asrai Longbows
- Lord's Bowmen
- Standard bearer
- Musician
++ Special Units [690 pts] ++
5 Sisters of the Thorn [134 pts]
- Hand weapons
- Blackbriar Javelins
- Handmaiden of the Thorn
- Standard bearer
8 Sisters of the Thorn [206 pts]
- Hand weapons
- Blackbriar Javelins
- Handmaiden of the Thorn
- Standard bearer
6 Wild Riders [175 pts]
- Hand weapon
- Hunting Spear
- Light armour
- Shields
- Wild Hunter
6 Wild Riders [175 pts]
- Hand weapon
- Hunting Spear
- Light armour
- Shields
- Wild Hunter
++ Rare Units [60 pts] ++
Great Eagle [60 pts]
---
Created with "Old World Builder"
[https://old-world-builder.com]</t>
  </si>
  <si>
    <t>Antler
High Elf Realms - ÐŸÑ€Ð¸Ð½Ñ†Ñ‹ - [1500pts]
# Main Force [1500pts]
## Characters [335pts]
Archmage [215pts]:
â€¢ 1x Archmage [215pts]: Hand Weapon, Wizard Level 4, Elementalism, Lore Familiar
Handmaiden of the Everqueen [120pts]:
â€¢ 1x Handmaiden of the Everqueen [120pts]: Bow of Avelorn, Hand Weapon, Handmaiden's Spear, Horn of Isha, General, Light Armour, Ruby Ring of Ruin
## Core [380pts]
Ellyrian Reavers [80pts]:
â€¢ 5x Ellyrian Reaver [16pts]: Elven Steed, Hand Weapon, Hand Weapon, Light Armour, Cavalry Spear
Sisters of Avelorn [300pts]:
â€¢ 20x Sister of Avelorn [15pts]: Bow of Avelorn, Hand Weapon, Light Armour
## Special [565pts]
Dragon Princes [236pts]:
â€¢ 6x Dragon Prince [37pts]: Barded Elven Steed, Barding, Hand Weapon, Full Plate Armour, Hand Weapon, Lance, Shield
â€¢ 1x Drakemaster [7pts]
â€¢ 1x Standard Bearer [7pts]
Phoenix Guard [254pts]:
â€¢ 15x Phoenix Guard [16pts]: Ceremonial Halberd, Full Plate Armour, Hand Weapon
â€¢ 1x Keeper of the Flame [7pts]
â€¢ 1x Standard Bearer [7pts]
Tiranoc Chariot [75pts]:
â€¢ 1x Tiranoc Chariot [75pts]: 2x Elven Steed, Hand Weapon, 2x Tiranoc Charioteer, Cavalry Spear, Hand Weapon, Longbow
## Rare [220pts]
2x Eagle-Claw Bolt Thrower [80pts]:
â€¢ 1x Eagle-Claw Bolt Thrower [80pts]: Sea Guard Crew, Bolt Thrower, Repeater Bolt Thrower
Great Eagles [60pts]:
â€¢ 1x Great Eagle [60pts]: Serrated Maw, Wicked Claws
Antler
High Elf Realms - Ð Ð°ÐºÐ¾Ð²Ð¾ÑÑ‚ÑŒ - [1489pts]
# Main Force [1489pts]
## Characters [724pts]
Mage [115pts]:
â€¢ 1x Mage [115pts]: Hand Weapon, Wizard Level 2, Elementalism, Silvery Wand
Noble [287pts]:
â€¢ 1x Noble [287pts]: Hand Weapon, Shield, Battle Standard Bearer, Griffon, Heavy Armour, Serrated Maw, Wicked Claws, Full Plate Armour, Dragon Helm, Seed of Rebirth, Opal Amulet, Great Weapon
Prince [322pts]:
â€¢ 1x Prince [322pts]: Hand Weapon, Shield, General, Chracian Hunter, Light Armour, Armour of Caledor, Seed of Rebirth, Chracian Great Blade
  â€¢ 1x Lion Chariot [125pts]: 2x Lion Charioteer, Chracian Great Blade, Hand Weapon, 2x War Lion, Hand Weapon
## Core [393pts]
2x Ellyrian Reavers [80pts]:
â€¢ 5x Ellyrian Reaver [16pts]: Elven Steed, Hand Weapon, Hand Weapon, Light Armour, Cavalry Spear
Lothern Sea Guard [233pts]:
â€¢ 18x Lothern Sea Guard [12pts]: Hand Weapon, Light Armour, Thrusting Spear, Warbow, Shield
â€¢ 1x Musician [5pts]
â€¢ 1x Standard Bearer [5pts]
â€¢ 1x Sea Master [7pts]
## Rare [372pts]
Eagle-Claw Bolt Thrower [80pts]:
â€¢ 1x Eagle-Claw Bolt Thrower [80pts]: Sea Guard Crew, Bolt Thrower, Repeater Bolt Thrower
Sisters of Avelorn [292pts]:
â€¢ 19x Sister of Avelorn [15pts]: Bow of Avelorn, Hand Weapon, Light Armour
â€¢ 1x High Sister [7pts]</t>
  </si>
  <si>
    <t>Ð’Ð¸Ñ‚Ð°Ð»Ð¸Ð¹ ÐœÐ°Ñ€Ð¸Ð½Ð° Ragnor</t>
  </si>
  <si>
    <t>Ð¡ÐµÐ¼ÐµÐ½ Ð’Ð¾Ñ€Ð¾Ð±ÑŒÐµÐ²</t>
  </si>
  <si>
    <t>Ragnor
Wood Elf Realms - We1.5k v1 - [1500pts]
# Main Force [1500pts]
## Characters [340pts]
Treemen Ancients [340pts]:
â€¢ 1x Treemen Ancient [340pts]: Full Plate Armour, Oaken Fists, Strangleroots, General, Wizard Level 4, Elementalism, An Annoyance of Netlings
## Core [416pts]
Deepwood Scouts [90pts]:
â€¢ 6x Deepwood Scout [15pts]: Asrai Longbow, Hand Weapon, Hagbane Tips
2x Glade Guard [78pts]:
â€¢ 6x Glade Guard [13pts]: Asrai Longbow, Hand Weapon, Hagbane Tips
Glade Guard [65pts]:
â€¢ 5x Glade Guard [13pts]: Asrai Longbow, Hand Weapon, Hagbane Tips
Glade Riders [105pts]: Reserve Move
â€¢ 5x Glade Rider [20pts]: Elven Steed, Hand Weapon, Asrai Longbow, Cavalry Spear, Hand Weapon, Arcane Bodkins
## Special [744pts]
Deepwood Scouts [75pts]:
â€¢ 5x Deepwood Scout [15pts]: Asrai Longbow, Hand Weapon, Hagbane Tips
Sisters Of The Thorn [134pts]:
â€¢ 5x Sister Of The Thorn [24pts]: Blackbriar Javelines, Hand Weapon, Steeds of Isha, Hand Weapon
â€¢ 1x Standard Bearer [6pts]
â€¢ 1x Handmaiden of the Thorn [8pts]
Tree Kin [255pts]:
â€¢ 5x Tree Kin [51pts]: Hand Weapon, Heavy Armour
2x Wild Riders [140pts]:
â€¢ 5x Wild Rider [28pts]: Hand Weapon, Hunting Spear, Light Armour, Steeds of Kornous, Hand Weapon, Shield
---
Ragnor
Wood Elf Realms - WE1.5kv2 - [1499pts]
# Main Force [1499pts]
## Characters [505pts]
Shadowdancers [85pts]:
â€¢ 1x Shadowdancer [85pts]: Hand Weapon, Spear of Loec
Shadowdancers [95pts]:
â€¢ 1x Shadowdancer [95pts]: Hand Weapon, Spear of Loec, A Resplendence of Luminescents
Treemen Ancients [325pts]:
â€¢ 1x Treemen Ancient [325pts]: Full Plate Armour, Oaken Fists, Strangleroots, General, Wizard Level 4, Elementalism
## Core [376pts]
2x Glade Guard [65pts]:
â€¢ 5x Glade Guard [13pts]: Asrai Longbow, Hand Weapon, Hagbane Tips
Glade Guard [78pts]:
â€¢ 6x Glade Guard [13pts]: Asrai Longbow, Hand Weapon, Hagbane Tips
Glade Riders [168pts]: Reserve Move
â€¢ 8x Glade Rider [20pts]: Elven Steed, Hand Weapon, Asrai Longbow, Cavalry Spear, Hand Weapon, Arcane Bodkins
## Special [618pts]
Deepwood Scouts [75pts]:
â€¢ 5x Deepwood Scout [15pts]: Asrai Longbow, Hand Weapon, Hagbane Tips
Sisters Of The Thorn [134pts]:
â€¢ 5x Sister Of The Thorn [24pts]: Blackbriar Javelines, Hand Weapon, Steeds of Isha, Hand Weapon
â€¢ 1x Standard Bearer [6pts]
â€¢ 1x Handmaiden of the Thorn [8pts]
Wardancers [129pts]:
â€¢ 2x Wardancer [32pts]: Hand Weapon, Throwing Spear
â€¢ 5x Wardancer [85pts]: Hand Weapon, Additional Hand Weapon
â€¢ 1x Bladesinger [6pts]
â€¢ 1x Standard Bearer [6pts]
2x Wild Riders [140pts]:
â€¢ 5x Wild Rider [28pts]: Hand Weapon, Hunting Spear, Light Armour, Steeds of Kornous, Hand Weapon, Shield</t>
  </si>
  <si>
    <t>Ð¡ÐµÐ¼ÐµÐ½
Tomb Kings: Mortuary Cult - Ð¡ÐµÐ¼ÐµÐ½ - [1498pts]
# Main Force [1498pts]
## Characters [250pts]
High Priest [165pts]:
â€¢ 1x High Priest [165pts]: Hand Weapon, Wizard Level 3, Illusion, Hieratic Jar
Mortuary Priest [85pts]:
â€¢ 1x Mortuary Priest [85pts]: Hand Weapon, General, Wizard Level 1, Elementalism, Lore Familiar
## Core [502pts]
Skeleton Warriors [183pts]:
â€¢ 28x Skeleton Warrior [6pts]: Hand Weapon, Shield, Light Armour, Thrusting Spear
â€¢ 1x Master of Arms [5pts]
â€¢ 1x Musician [5pts]
â€¢ 1x Standard Bearer [5pts]
Tomb Swarms [74pts]:
â€¢ 2x Tomb Swarm [37pts]: Hand Weapon
Ushabti [245pts]:
â€¢ 5x Ushabti [49pts]: Hand Weapon, Heavy Armour, Greatbow
## Special [746pts]
Necrosphinx [195pts]:
â€¢ 1x Necrosphinx [195pts]: Cleaving Blades, Decapitating Strike, Heavy Armour
Tomb Scorpion [75pts]: Ambushers
â€¢ 1x Tomb Scorpion [70pts]: Decapitating Claws, Envenomed Sting, Heavy Armour
Ushabti [245pts]:
â€¢ 5x Ushabti [49pts]: Hand Weapon, Heavy Armour, Greatbow
Venerable Ushabti [231pts]:
â€¢ 4x Venerable Ushabti [224pts]: Hand Weapon, Heavy Armour, Ritual Blade
â€¢ 1x Venerable Ancient [7pts]</t>
  </si>
  <si>
    <t>Ð•Ð»Ð¸ÑÐµÐ¹ Ð¥Ð°Ñ€Ð¸Ñ‚Ð¾Ð½Ð¾Ð² X-liss</t>
  </si>
  <si>
    <t>Ð’Ð»Ð°Ð´Ð¸Ð¼Ð¸Ñ€ Aristotle Vtur</t>
  </si>
  <si>
    <t>X-liss
Wood Elf Realms - Wood Elf 1500 - [1500pts]
# Main Force [1500pts]
## Characters [489pts]
Branchwraiths [164pts]:
â€¢ 1x Branchwraith [164pts]: Hand Weapon, Light Armour, Wizard Level 2, Illusion, Great Weapon, A Lamentation of Despairs, A Befuddlement of Mischiefs
Treemen Ancients [325pts]:
â€¢ 1x Treemen Ancient [325pts]: Full Plate Armour, Oaken Fists, Strangleroots, General, Wizard Level 4, Elementalism
## Core [585pts]
2x Dryads [265pts]:
â€¢ 20x Dryad [13pts]: Hand Weapon, Light Armour
â€¢ 1x Nymph [5pts]
Glade Guard [55pts]:
â€¢ 5x Glade Guard [11pts]: Asrai Longbow, Hand Weapon
## Special [211pts]
Tree Kin [211pts]:
â€¢ 4x Tree Kin [51pts]: Hand Weapon, Heavy Armour
â€¢ 1x Elder [7pts]
## Rare [215pts]
Treemen [215pts]:
â€¢ 1x Treemen [215pts]: Full Plate Armour, Oaken Fists, Strangleroots</t>
  </si>
  <si>
    <t>Vtur
Dwarfen Mountain Holds - Border war
Characters [407 pts]
King[234 pts]
Hand weapon, Great weapon, Full plate armour, General, Shieldbearers, Master Rune of Gromril
Thane[115 pts]
Hand weapon, Full plate armour, Pistol, Battle Standard Bearer [Rune of Battle], On foot
Engineer[58 pts]
Hand weapon, Heavy armour, Handgun
Core Units [375 pts]
20 Dwarf Warriors[195 pts]
Hand weapons, Heavy armour, Shields, Veteran, Standard bearer, Musician
8 Thunderers[100 pts]
Hand weapons, Handguns, Heavy armour, Veteran (champion) [Brace of pistols], Standard bearer, Musician
8 Thunderers[80 pts]
Hand weapons, Handguns, Heavy armour
Special Units [597 pts]
14 Ironbreakers[231 pts]
Hand weapons, Shields, Full plate armour, Ironbeard (champion) [Shield], Standard bearer, Musician
14 Hammerers[266 pts]
Hand weapons, Great hammers, Heavy armour, Shields, Veteran, Standard bearer, Musician
Cannon[100 pts]
Cannon, Hand weapons, Light armour
Rare Units [120 pts]
Organ Gun[120 pts]
Organ gun, Hand weapons, Light armour
Total 1499</t>
  </si>
  <si>
    <t>Ð”Ð¼Ð¸Ñ‚Ñ€Ð¸Ð¹ Kletka</t>
  </si>
  <si>
    <t>ÐÐ¸ÐºÐ¸Ñ‚Ð° Ð”ÑƒÐ³Ð¸Ð½ AngryChicken</t>
  </si>
  <si>
    <t>FlashCell
Ogre Kingdoms - Ogres 1500 for 09.03.2024 - [1498pts]
# Main Force [1498pts]
## Characters [663pts]
Hunter [355pts]:
â€¢ 1x Hunter [355pts]: Great throwing spears, Hand Weapon, Light Armour, Stonehorn, Full Plate Armour, Horns of stone, Headsman's Axe
Tyrant [308pts]:
â€¢ 1x Tyrant [308pts]: Hand Weapon, General, Giantbreaker, Heavy Armour, Tenderiser, Talisman Of Protection
## Core [396pts]
Ogre Bulls [328pts]: Ironfist, Magic Standard
â€¢ 8x Ogre [31pts]: Hand Weapon, Light Armour
â€¢ 1x Crusher [6pts]
â€¢ 1x Musician [6pts]
â€¢ 1x Standard Bearer [36pts]: Cannibal Totem
2x Sabretusk Packs [34pts]:
â€¢ 2x Sabretusk [17pts]: Hand Weapon
## Special [439pts]
Ironblaster [185pts]: Gnoblar Scrapper, Hand Weapon, Throwing Weapon, Leadbelcher, Hand Weapon, Rhinox, Hand Weapon, Horns of stone, Weapon - Monstrous tusks
â€¢ 1x Ironblaster [185pts]: Cannon of the Sky-Titans - Solid shot
Mournfang Cavalry [254pts]: Ironfist, Magic Standard
â€¢ 3x Ogre [201pts]: Mournfang, Weapon - Monstrous tusks, Hand Weapon, Heavy Armour
â€¢ 1x Crusher [7pts]
â€¢ 1x Musician [7pts]
â€¢ 1x Standard Bearer [27pts]: Bull Standard</t>
  </si>
  <si>
    <t>AngryChicken
Warriors of Chaos - angry - [1499pts]
# Main Force [1499pts]
## Characters [557pts]
Chaos Lord [302pts]:
â€¢ 1x Chaos Lord [302pts]: Full Plate Armour, Hand Weapon, Shield, General, Mark of Khorne, Biting Blade, Favour of the Gods, Crown of Everlasting Conquest, Enchanting Aura
Sorcerer Lord [255pts]:
â€¢ 1x Sorcerer Lord [255pts]: Hand Weapon, Heavy Armour, Mark of Tzeentch, Wizard Level 4, Daemonology, Spell Familiar, Favour of the Gods
## Core [582pts]
2x Chaos Warhounds [35pts]: Vanguard
â€¢ 5x Chaos Warhound [6pts]: Hand Weapon
Chaos Warriors [256pts]:
â€¢ 14x Chaos Warrior [17pts]: Hand Weapon, Heavy Armour, Shield, Mark of Khorne, Halberd
â€¢ 1x Champion [6pts]
â€¢ 1x Musician [6pts]
â€¢ 1x Standard Bearer [6pts]
Chaos Warriors [256pts]:
â€¢ 14x Chaos Warrior [17pts]: Hand Weapon, Heavy Armour, Shield, Mark of Tzeentch, Halberd
â€¢ 1x Champion [6pts]
â€¢ 1x Musician [6pts]
â€¢ 1x Standard Bearer [6pts]
## Rare [360pts]
Gorebeast Chariots [145pts]:
â€¢ 1x Gorebeast Chariot [145pts]: 2x Chaos Charioteer, Halberd, Hand Weapon, Gorebeast, Hand Weapon, Mark of Khorne
Hellcannon [215pts]:
â€¢ 1x Hellcannon [215pts]: Chaos Dwarf Handler, Hand Weapon, Doomfire, Hand Weapon</t>
  </si>
  <si>
    <t>ÐœÐ°ÐºÑÐ¸Ð¼ Ð¡ÑƒÑ…Ð¾Ñ€ÑƒÑ‡ÐµÐ½ÐºÐ¾Ð² Xrod</t>
  </si>
  <si>
    <t>ÐÐ¸ÐºÐ¾Ð»Ð°Ð¹ Ð‘ÐµÐ·Ð±Ð¾Ñ€Ð¾Ð´Ð¾Ð²</t>
  </si>
  <si>
    <t>xrod
Dwarfen Mountain Holds - Ð³Ð½Ð¾Ð¼Ñ‹ - [1500pts]
# Main Force [1500pts]
## Characters [603pts]
Dwarf Engineer [50pts]:
â€¢ 1x Engineer [50pts]: Hand Weapon, Heavy Armour
King [254pts]:
â€¢ 1x King [254pts]: Full Plate Armour, Hand Weapon, General, Great Weapon, Master Rune of Gromril, Rune of Preservation, Rune of Fortitude, Rune of Fury
Runesmith [120pts]:
â€¢ 1x Runesmith [120pts]: Hand Weapon, Full Plate Armour, Shield, 2x Rune of Spellbreaking
Thane [179pts]:
â€¢ 1x Thane [179pts]: Full Plate Armour, Hand Weapon, Battle Standard Bearer, Master Rune of Grungni, Great Weapon, 2x Rune of Stone
## Core [377pts]
Dwarf Warriors [300pts]: Drilled, Standard Runes
â€¢ 24x Dwarf Warrior [9pts]: Hand Weapon, Heavy Armour, Shield
â€¢ 1x Musician [5pts]
â€¢ 1x Standard Bearer [50pts]: Master Rune of Hesitation
â€¢ 1x Veteran [5pts]
Rangers [77pts]:
â€¢ 7x Ranger [11pts]: Hand Weapon, Heavy Armour, Crossbow
## Special [400pts]
Bolt Thrower [75pts]: Rune of Skewering
â€¢ 1x Bolt Thrower [55pts]: Bolt Thrower, Dwarf Crew, Hand Weapon, Light Armour
Grudge Thrower [105pts]: Rune of Burning
â€¢ 1x Grudge Thrower [95pts]: Dwarf Crew, Hand Weapon, Light Armour, Stone Thrower
Grudge Thrower [100pts]: Rune of Reloading
â€¢ 1x Grudge Thrower [95pts]: Dwarf Crew, Hand Weapon, Light Armour, Stone Thrower
2x Gyrocopters [60pts]:
â€¢ 1x Gyrocopter [60pts]: Full Plate Armour, Hand Weapon, Steam Gun
## Rare [120pts]
Organ Gun [120pts]:
â€¢ 1x Organ Gun [120pts]: Dwarf Crew, Hand Weapon, Light Armour, Organ Gun
xrod
Dwarfen Mountain Holds - Ñ€ÐµÐ½Ð¶ÐµÑ€Ñ‹ - [1499pts]
# Main Force [1499pts]
## Characters [573pts]
Dwarf Engineer [50pts]:
â€¢ 1x Engineer [50pts]: Hand Weapon, Heavy Armour
King [264pts]:
â€¢ 1x King [264pts]: Full Plate Armour, Hand Weapon, General, Great Weapon, Oathstone, 3x Rune of Shielding, Master Rune of Smiting
Runesmith [120pts]:
â€¢ 1x Runesmith [120pts]: Hand Weapon, Full Plate Armour, Shield, 2x Rune of Spellbreaking
Thane [139pts]:
â€¢ 1x Thane [139pts]: Full Plate Armour, Hand Weapon, Battle Standard Bearer, Master Rune of Hesitation, Great Weapon, Rune of the Furnace
## Core [380pts]
Rangers [330pts]:
â€¢ 24x Ranger [13pts]: Hand Weapon, Heavy Armour, Shield, Crossbow, Throwing Axe
â€¢ 1x Musician [6pts]
â€¢ 1x Ol Deadeye [6pts]: Crossbow
â€¢ 1x Standard Bearer [6pts]
Thunderers [50pts]:
â€¢ 5x Thunderer [10pts]: Hand Weapon, Handgun, Heavy Armour
## Special [300pts]
Bolt Thrower [75pts]: Rune of Skewering
â€¢ 1x Bolt Thrower [55pts]: Bolt Thrower, Dwarf Crew, Hand Weapon, Light Armour
Grudge Thrower [105pts]: Rune of Burning
â€¢ 1x Grudge Thrower [95pts]: Dwarf Crew, Hand Weapon, Light Armour, Stone Thrower
2x Gyrocopters [60pts]:
â€¢ 1x Gyrocopter [60pts]: Full Plate Armour, Hand Weapon, Steam Gun
## Rare [246pts]
Irondrakes [126pts]:
â€¢ 7x Irondrake [15pts]: Drakegun, Full Plate Armour, Hand Weapon
â€¢ 1x Ironwarden [21pts]: Trollhammer Torpedo
Organ Gun [120pts]:
â€¢ 1x Organ Gun [120pts]: Dwarf Crew, Hand Weapon, Light Armour, Organ Gun</t>
  </si>
  <si>
    <t>ÐÐ¸Ðº Ð‘ÐµÐ·
The Empire of Man - Ð¢ÑƒÑ€Ð¸Ðº-Ð±ÑƒÑ€Ð¸Ðº 1 - [1499pts]
# Main Force [1499pts]
## Characters [709pts]
Captain of the Empire [130pts]:
â€¢ 1x Captain of the Empire [130pts]: Hand Weapon, Battle Standard Bearer, War Banner, Great Weapon, Full Plate Armour, Dragon Bow
General of the Empire [352pts]:
â€¢ 1x General of the Empire [352pts]: Hand Weapon, Shield, General, Imperial Griffon, Heavy Armour, Serrated Maw, Wicked Claws, Lance, Full Plate Armour, Bedazzling Helm, The White Cloak
Priest of Sigmar [67pts]:
â€¢ 1x Priest of Sigmar [67pts]: Hand Weapon, Heavy Armour, Great Weapon
Wizard Lord [160pts]:
â€¢ 1x Wizard Lord [160pts]: Hand Weapon, Wizard Level 4, Battle Magic
## Core [377pts]
2x State Missile Troops [40pts]:
â€¢ 5x State Missile Trooper [8pts]: Hand Weapon, Handgun
  â€¢ Regimental Unit: Veteran State Troops
Veteran State Troops [297pts]:
â€¢ 23x Veteran State Trooper [9pts]: Hand Weapon, Light Armour, Shield, Thrusting Spear
â€¢ 1x Musician [5pts]
â€¢ 1x Sergeant [30pts]: Sword of Might, Charmed Shield
â€¢ 1x Standard Bearer [55pts]: Griffon Standard
  â€¢ Detachment: State Missile Troops[1], State Missile Troops[2]
## Special [140pts]
Demigryph Knights [140pts]:
â€¢ 2x Demigryph Knight [63pts]: Demigryph, Barding, Hand Weapon, Wicked Claws, Hand Weapon, Heavy Armour, Shield, Full Plate Armour, Lance
â€¢ 1x Demigryph Preceptor [7pts]
â€¢ 1x Standard Bearer [7pts]
## Rare [273pts]
Empire Steam Tanks [273pts]:
â€¢ 1x Steam Tank [273pts]: Engineer Commander, Repeater Pistol, Steam Cannon, Steam Gun</t>
  </si>
  <si>
    <t>ÐžÐ»ÐµÐ³ Ð§ÐµÑ€Ð½Ð¾Ð·ÑƒÐ± DaZubb</t>
  </si>
  <si>
    <t>Ð¡ÐµÑ€Ð³ÐµÐ¹ Ð¡Ð¸Ð½Ñ†Ð¾Ð² Spender</t>
  </si>
  <si>
    <t>High Priest [235 pts]
- Hand weapon
- General
- On foot
- Flying Carpet
- Scarab Brooch
- Warding Splint
- Necromancy
Special Rules: Arise!, Curse of the Necropolis, Indomitable (1), Khopesh, Lore of Nehekhara, Nehekharan Undead, Regeneration (5+), From Beneath the Sands
[HighÂ Priest]Â M(4)Â WS(3)Â BS(3)Â S(3)Â T(4)Â W(3)Â I(2)Â A(2)Â Ld(8)
Â 
Mortuary Priest [130 pts]
- Hand weapon
- Battle Standard Bearer (Mortuary Cult Only)
- On foot
- Cloak of the Dunes
- Necromancy
Special Rules: Arise!, Curse of the Necropolis, Indomitable (1), Khopesh, Lore of Nehekhara, Nehekharan Undead, Regeneration (5+), From Beneath the Sands
[MortuaryÂ Priest]Â M(4)Â WS(3)Â BS(3)Â S(3)Â T(3)Â W(2)Â I(2)Â A(1)Â Ld(7)
Â 
7 Ushabti [343 pts]
- Greatbows
- Heavy armour
Special Rules: Arrows of Asaph, Close Order, Indomitable (1), Khopesh, Nehekharan Undead, Regeneration (6+)
[Ushabti]Â M(5)Â WS(4)Â BS(3)Â S(4)Â T(4)Â W(3)Â I(2)Â A(3)Â Ld(8)
[Ancient]Â M(5)Â WS(4)Â BS(3)Â S(4)Â T(4)Â W(3)Â I(2)Â A(4)Â Ld(8)
Â 
2 Necroserpents [80 pts]
- Lashing tails and venomous fangs (hand weapons)
- (Mortuary Cult Only) The Terrors Below
Special Rules: Ambushers, Armoured Hide (1), Impact Hits (1), Indomitable (1), Move Through Cover, Nehekharan Undead, Open Order,Poisoned Attacks, Regeneration (6+), Swiftstride
M(7)Â WS(3)Â BS(0)Â S(5)Â T(5)Â W(3)Â I(3)Â A(3)Â Ld(7)
Â 
2 Tomb Swarms [78 pts]
- Venemous Bites and Stings (Counts as Hand weapons)
- Ambushers
Special Rules: Dry as Dust, Nehekharan Undead, Poisoned Attacks, Regeneration (6+), Skirmishers
[TombÂ Swarm]Â M(5)Â WS(3)Â BS(0)Â S(2)Â T(2)Â W(5)Â I(1)Â A(5)Â Ld(10)
Â 
Necrosphinx [200 pts]
- Cleaving Blades
- Decapitating Strike
- Heavy armour
- Envenomed Sting
Special Rules: Close Order, Fly (9), Indomitable (2), Large Target, Nehekharan Undead, Regeneration (5+), Stomp Attacks (D3+2), Swiftstride, Terror
[Necrosphinx]Â M(6)Â WS(4)Â BS(0)Â S(5)Â T(6)Â W(6)Â I(1)Â A(5)Â Ld(8)
Â 
2 Necroserpents [80 pts]
Â 
Tomb Scorpion [77 pts]
- Decapitating Claws
- Envenomed Sting
- Bone Carapace (Counts as Heavy Armour)
- Ambusher
- (Mortuary Cult Only) The Terrors Below
Special Rules: Close Order, Indomitable (1), Magic Resistance (-1), Nehekharan Undead, Regeneration (6+), Stomp Attacks (D3), Swiftstride, Vanguard
[TombÂ Scorpion]Â M(7)Â WS(4)Â BS(0,)Â S(5)Â T(5)Â W(3)Â I(3)Â A(4)Â Ld(8)
Â 
Tomb Scorpion [77 pts]
Â 
Necrosphinx [200 pts]</t>
  </si>
  <si>
    <t>Spender
Kingdom of Bretonnia - Tournament 1 - [1500pts]
# Main Force [1500pts]
## Characters [532pts]
Duke [351pts]:
â€¢ 1x Duke [351pts]: Hand Weapon, Heavy Armour, Shield, Royal Pegasus, Barding, Hand Weapon, Virtue of The Ideal, Lance, Gromil Great Helm, Sirienne's Locket
Prophetess [181pts]:
â€¢ 1x Prophetess [181pts]: Hand Weapon, General, Bretonnian Warhorse, Barding, Hand Weapon, Wizard Level 4, Battle Magic
## Core [524pts]
2x Mounted Knights of the Realm [237pts]: The Knight's Vow
â€¢ 9x Mounted Knight of the Realm [24pts]: Bretonnian Warhorse, Barding, Hand Weapon, Hand Weapon, Heavy Armour, Lance, Shield
â€¢ 1x First Knight [7pts]
â€¢ 1x Musician [7pts]
â€¢ 1x Standard Bearer [7pts]
Peasant Bowmen [50pts]:
â€¢ 10x Peasant Bowman [5pts]: Hand Weapon, Longbow
## Special [165pts]
Pegasus Knights [165pts]: The Knight's Vow
â€¢ 3x Pegasus Knight [55pts]: Barded Pegasus, Barding, Hand Weapon, Hand Weapon, Heavy Armour, Lance, Shield
## Rare [279pts]
Grail Knights [279pts]:
â€¢ 6x Grail Knight [38pts]: Bretonnian Warhorse, Barding, Hand Weapon, Hand Weapon, Heavy Armour, Lance, Shield
â€¢ 1x Grail Guardian [7pts]
â€¢ 1x Musician [7pts]
â€¢ 1x Standard Bearer [37pts]: Rampaging Banner</t>
  </si>
  <si>
    <t>Ð¡Ñ‚ÐµÐ¿Ð°Ð½ ÐžÑÑ‚Ð°Ð¿ÐµÐ½ÐºÐ¾</t>
  </si>
  <si>
    <t>Ð•Ð²Ð³ÐµÐ½Ð¸Ð¹ ÐšÐ¾Ð²Ñ€Ð¾Ð² WhiteBoy</t>
  </si>
  <si>
    <t>stepostap
Lizardmen - Double carni - [1487pts]
# Lizardmen - Main Force [1487pts]
## Characters [689pts]
Saurus Oldblood [372pts]:
â€¢ 1x Saurus Oldblood [372pts]: Hand Weapon, Heavy Armour, General, Carnosaur, Heavy Armour, Slashing talons, Shield, Biting Blade, Glyph Necklace
Saurus Scar-Veteran [317pts]:
â€¢ 1x Saurus Scar-Veteran [317pts]: Hand Weapon, Heavy Armour, Battle Standard Bearer, Carnosaur, Heavy Armour, Slashing talons, Shield, Talisman Of Protection
## Core [450pts]
Saurus Warriors [350pts]: Thrusting Spear, Shieldwall
â€¢ 21x Saurus Warrior [14pts]: Hand Weapon, Heavy Armour, Shield
â€¢ 1x Musician [7pts]
â€¢ 1x Standard Bearer [7pts]
2x Skink Skirmishers [50pts]:
â€¢ 10x Skink [5pts]: Hand Weapon, Light Armour, Javelins and Shields
# High Elf Realms - Allies [348pts]
## Characters [135pts]
Mage [135pts]:
â€¢ 1x Mage [135pts]: Hand Weapon, General, Shadow Stalker, Wizard Level 2, High Magic, Silvery Wand
## Core [108pts]
Ellyrian Reavers [108pts]: Scouts
â€¢ 5x Ellyrian Reaver [18pts]: Elven Steed, Hand Weapon, Hand Weapon, Light Armour, Cavalry Spear, Shortbow
â€¢ 1x Harbinger [8pts]
## Special [105pts]
Shadow Warriors [105pts]: Feigned Flight
â€¢ 7x Shadow Warrior [14pts]: Hand Weapon, Light Armour, Longbow
======
stepostap
Lizardmen - stegadons magic - [1499pts]
# Main Force [1499pts]
## Characters [690pts]
Skink Priest [375pts]:
â€¢ 1x Skink Priest [375pts]: Hand Weapon, Light Armour, Wizard Level 2, Battle Magic, Talisman Of Protection
  â€¢ 1x Ancient Stegadon [255pts]: 5x Skink Crew, Hand Weapon, Javelin and Shield, Great horns, Engine of the Gods
Slann Mage-Priests [315pts]:
â€¢ 1x Slann Mage-Priest [315pts]: Hand Weapon, General, Battle Standard Bearer, Wizard Level 4, Elementalism, Earthing Rod
## Core [379pts]
Saurus Warriors [140pts]:
â€¢ 10x Saurus Warrior [14pts]: Hand Weapon, Heavy Armour, Shield
Skink Skirmishers [65pts]: Scouts
â€¢ 11x Skink [5pts]: Hand Weapon, Light Armour, Javelins and Shields
Temple Guard [174pts]:
â€¢ 10x Temple Guard [16pts]: Halberd, Hand Weapon, Heavy Armour, Shield
â€¢ 1x Revered Guardian [7pts]
â€¢ 1x Standard Bearer [7pts]
## Special [175pts]
Bastiladon [175pts]: 3x Skink Crew, Hand Weapon, Javelin and Shield
â€¢ 1x Bastiladon [175pts]: Thunderous bludgeon, Solar Engine
## Rare [255pts]
Ancient Stegadon [255pts]:
â€¢ 1x Ancient Stegadon [255pts]: 5x Skink Crew, Hand Weapon, Javelin and Shield, Great horns, Engine of the Gods</t>
  </si>
  <si>
    <t>White Boy
Dwarfen Mountain Holds - 1500 - [1499pts]
## Characters [443pts]
Thane [60pts]: General, Full Plate Armour, Hand Weapon
Daemon Slayer [204pts]: Hand Weapon, Great Weapon, Rune of Warding, Rune of Speed, Master Rune of Alaric the Mad
Daemon Slayer [179pts]: Hand Weapon, Great Weapon, Rune of Warding, Master Rune of Breaking
## Core [375pts]
Rangers [375pts]: 25x Ranger: Hand Weapon, Heavy Armour, Shield, Great Weapon, Crossbow, Throwing Axe
## Special [681pts]
23x Troll Slayer [373pts]: Hand Weapon, Great Weapon, Standard Bearer, Master Rune of Hesitation
23x Troll Slayer [308pts]: Hand Weapon, Great Weapon
Dwarfen Mountain Holds - 1500 - [1498pts]
## Characters [536pts]
King [294pts]: Full Plate Armour, Hand Weapon, General, Great Weapon, Shieldbearers, Hand Weapon, Rune of Stone, Rune of Preservation, Master Rune of Smiting
Thane [242pts]: Full Plate Armour, Hand Weapon, Battle Standard Bearer, Master Rune of Grungni, Shield, Rune of Stone, Master Rune of Calm, Rune of Warding
## Core [375pts]
Longbeards [375pts]: 23x Longbeard: Hand Weapon, Heavy Armour, Great Weapon, Shield, FCG, Rune of Confusion
## Special [587pts]
Bolt Thrower [75pts]: Rune of Skewering
Bolt Thrower [80pts]: Rune of Skewering, Stalwart Rune
Grudge Thrower [110pts]: Rune of Forging
Ironbreakers [322pts]: 18x Ironbreaker: Full Plate Armour, Hand Weapon, Shield, Standard Bearer, Master Rune of Hesitation</t>
  </si>
  <si>
    <t>Ð¤Ð¸Ð»Ð¸Ð¿Ð¿ ÐœÐ¸Ñ‚Ð»ÑÐ½ÑÐºÐ¸Ð¹ Tancred</t>
  </si>
  <si>
    <t>ÐœÐ¸Ñ‡Ð¸Ð» Ð¤ÐµÐ´Ð¾Ñ€Ð¾Ð²</t>
  </si>
  <si>
    <t>Tancred II von Quenelles
Kingdom of Bretonnia - Tancreds Crusade (Elementalism) - [1497pts]
# Main Force [1497pts]
## Characters [627pts]
1x Baron[372pts]
â€¢ 1x Baron[372pts]: Hand Weapon, Heavy Armour, Shield, General, Hippogryph, Heavy Armour, Serrated Maw, Wicked Claws, Barding, The Grail Vow, Virtue of The Penitent, Ogre Blade
1x Damsel[102pts]
â€¢ 1x Damsel[102pts]: Hand Weapon, Warhorse, Hand Weapon, Wizard Level 2, Elementalism
1x Paladin[153pts]
â€¢ 1x Paladin[153pts]: Hand Weapon, Heavy Armour, Shield, Battle Standard Bearer, Bretonnian Warhorse, Barding, Hand Weapon, The Grail Vow, Virtue Confidence, Morning Star of Fracasse
## Core [465pts]
2x Knights Errant[101pts]: The Knight's Vow
â€¢ 5x Knight Errant[19pts]: Bretonnian Warhorse, Barding, Hand Weapon, Hand Weapon, Heavy Armour, Lance, Shield
â€¢ 1x Gallant[6pts]
1x Mounted Knights of the Realm[213pts]: The Knight's Vow
â€¢ 8x Mounted Knight of the Realm[24pts]: Bretonnian Warhorse, Barding, Hand Weapon, Hand Weapon, Heavy Armour, Lance, Shield
â€¢ 1x First Knight[7pts]
â€¢ 1x Musician[7pts]
â€¢ 1x Standard Bearer[7pts]
1x Peasant Bowmen[50pts]: Skirmishers
â€¢ 10x Peasant Bowman[5pts]: Hand Weapon, Longbow
## Special [405pts]
1x Pegasus Knights[172pts]: The Knight's Vow
â€¢ 3x Pegasus Knight[55pts]: Barded Pegasus, Barding, Hand Weapon, Hand Weapon, Heavy Armour, Lance, Shield
â€¢ 1x First Knight[7pts]
1x Questing Knights[233pts]
â€¢ 7x Questing Knights[26pts]: Bretonnian Warhorse, Barding, Hand Weapon, Great Weapon, Hand Weapon, Heavy Armour, Shield
â€¢ 1x Musician[7pts]
â€¢ 1x Paragon[37pts]: Virtue Discipline, Sword Of The Stout Hearted
â€¢ 1x Standard Bearer[7pts]
Tancred II von Quenelles
Kingdom of Bretonnia - Tancreds Crusade (Battle Magic) - [1497pts]
# Main Force [1497pts]
## Characters [627pts]
1x Baron[372pts]
â€¢ 1x Baron[372pts]: Hand Weapon, Heavy Armour, Shield, General, Hippogryph, Heavy Armour, Serrated Maw, Wicked Claws, Barding, The Grail Vow, Virtue of The Penitent, Ogre Blade
1x Damsel[102pts]
â€¢ 1x Damsel[102pts]: Hand Weapon, Warhorse, Hand Weapon, Wizard Level 2, Battle Magic
1x Paladin[153pts]
â€¢ 1x Paladin[153pts]: Hand Weapon, Heavy Armour, Shield, Battle Standard Bearer, Bretonnian Warhorse, Barding, Hand Weapon, The Grail Vow, Virtue Confidence, Morning Star of Fracasse
## Core [465pts]
2x Knights Errant[101pts]: The Knight's Vow
â€¢ 5x Knight Errant[19pts]: Bretonnian Warhorse, Barding, Hand Weapon, Hand Weapon, Heavy Armour, Lance, Shield
â€¢ 1x Gallant[6pts]
1x Mounted Knights of the Realm[213pts]: The Knight's Vow
â€¢ 8x Mounted Knight of the Realm[24pts]: Bretonnian Warhorse, Barding, Hand Weapon, Hand Weapon, Heavy Armour, Lance, Shield
â€¢ 1x First Knight[7pts]
â€¢ 1x Musician[7pts]
â€¢ 1x Standard Bearer[7pts]
1x Peasant Bowmen[50pts]: Skirmishers
â€¢ 10x Peasant Bowman[5pts]: Hand Weapon, Longbow
## Special [405pts]
1x Pegasus Knights[172pts]: The Knight's Vow
â€¢ 3x Pegasus Knight[55pts]: Barded Pegasus, Barding, Hand Weapon, Hand Weapon, Heavy Armour, Lance, Shield
â€¢ 1x First Knight[7pts]
1x Questing Knights[233pts]
â€¢ 7x Questing Knights[26pts]: Bretonnian Warhorse, Barding, Hand Weapon, Great Weapon, Hand Weapon, Heavy Armour, Shield
â€¢ 1x Musician[7pts]
â€¢ 1x Paragon[37pts]: Virtue Discipline, Sword Of The Stout Hearted
â€¢ 1x Standard Bearer[7pts]</t>
  </si>
  <si>
    <t>Miple
++ Characters [620 pts] ++
Sorcerer Lord [255 pts]
(Hand weapon, Heavy armour, Mark of Tzeentch, Wizard Level 4, On foot, Spell Familiar, Favor of the Gods, Daemonology)
Daemon Prince [365 pts]
(Hand weapon, Light armour, Wings (Fly 9), Mark of Chaos Undivided, Level 4 Wizard, General, Favour of the Gods, Spell Familiar, Daemonology)
++ Core Units [537 pts] ++
12 Chaos Warriors [186 pts]
(Hand weapons, Heavy armour, Shields, Mark of Chaos Undivided, Champion, Standard bearer, Musician)
12 Chaos Warriors [186 pts]
(Hand weapons, Heavy armour, Shields, Mark of Chaos Undivided, Champion, Standard bearer, Musician)
5 Chaos Warhounds [35 pts]
(Claws and Fangs (Hand weapons), Vanguard)
4 Chaos Knights [130 pts]
(Lances, Shields, Heavy armour, Mark of Slaanesh, Champion)
++ Special Units [342 pts] ++
5 Chosen Chaos Knights [222 pts]
(Lances, Shields, Full plate armour, Mark of Slaanesh, Champion)
Chaos Chariot [120 pts]
(Hand weapons, Halberds, Mark of Slaanesh)
---
Created with "Old World Builder"
[https://old-world-builder.com]</t>
  </si>
  <si>
    <t>ÐÐ»ÐµÐºÑÐ°Ð½Ð´Ñ€ Tkael</t>
  </si>
  <si>
    <t>Ð‘Ð¾Ð³Ð´Ð°Ð½ ÐÐ¾Ð²Ð¸ÐºÐ¾Ð²</t>
  </si>
  <si>
    <t>alekstqel
The Empire of Man - ÐÐ° Ñ‚ÑƒÑ€Ð½Ð¸Ñ€ Aleks - [1497pts]
# Main Force [1497pts]
## Characters [473pts]
Grand Master [246pts]:
â€¢ 1x Grand Master [246pts]: Hand Weapon, Shield, General, Barded Warhorse, Barding, Hand Weapon, Full Plate Armour, Sword of Justice, The White Cloak
Priest of Ulric [67pts]:
â€¢ 1x Pries of Ulric [67pts]: Hand Weapon, Heavy Armour, Great Weapon
Wizard Lord [160pts]:
â€¢ 1x Wizard Lord [160pts]: Hand Weapon, Wizard Level 4, Daemonology
## Core [385pts]
Empire Knights [150pts]:
â€¢ 6x Empire Knight [22pts]: Barded Warhorse, Barding, Hand Weapon, Hand Weapon, Heavy Armour, Shield, Lance
â€¢ 1x Musician [6pts]
â€¢ 1x Preceptor [6pts]
â€¢ 1x Standard Bearer [6pts]
State Missile Troops [40pts]:
â€¢ 5x State Missile Trooper [8pts]: Hand Weapon, Handgun
  â€¢ Regimental Unit: State Troops[1]
State Troops [135pts]:
â€¢ 20x State Trooper [6pts]: Hand Weapon, Light Armour, Halberd
â€¢ 1x Musician [5pts]
â€¢ 1x Sergeant [5pts]
â€¢ 1x Standard Bearer [5pts]
  â€¢ Detachment: State Missile Troops, State Troops[2]
State Troops [60pts]:
â€¢ 10x State Trooper [6pts]: Hand Weapon, Light Armour, Halberd
  â€¢ Regimental Unit: State Troops[1]
## Special [639pts]
Empire Greatswords [218pts]:
â€¢ 18x Greatsword [11pts]: Full Plate Armour, Great Weapon, Hand Weapon
â€¢ 1x Musician [6pts]
â€¢ 1x Standard Bearer [6pts]
â€¢ 1x Count's Champion [8pts]
2x Great Cannon [125pts]:
â€¢ 1x Great Cannon [125pts]: Gun Crew, Hand Weapon, Great Cannon
Inner Circle Knights [171pts]:
â€¢ 5x Inner Circle Knight [30pts]: Barded Warhorse, Barding, Hand Weapon, Full Plate Armour, Hand Weapon, Shield, Lance
â€¢ 1x Inner Circle Preceptor [7pts]
â€¢ 1x Musician [7pts]
â€¢ 1x Standard Bearer [7pts]
alekstqel
The Empire of Man - ÐÐ° Ñ‚ÑƒÑ€Ð½Ð¸Ñ€ Aleks 2 - [1500pts]
# Main Force [1500pts]
## Characters [503pts]
Grand Master [246pts]:
â€¢ 1x Grand Master [246pts]: Hand Weapon, Shield, General, Barded Warhorse, Barding, Hand Weapon, Full Plate Armour, Sword of Justice, The White Cloak
Priest of Ulric [67pts]:
â€¢ 1x Pries of Ulric [67pts]: Hand Weapon, Heavy Armour, Great Weapon
Wizard Lord [190pts]:
â€¢ 1x Wizard Lord [190pts]: Hand Weapon, Wizard Level 4, Dark Magic, Lore Familiar
## Core [432pts]
2x Empire Knights [128pts]:
â€¢ 5x Empire Knight [22pts]: Barded Warhorse, Barding, Hand Weapon, Hand Weapon, Heavy Armour, Shield, Lance
â€¢ 1x Musician [6pts]
â€¢ 1x Preceptor [6pts]
â€¢ 1x Standard Bearer [6pts]
State Missile Troops [35pts]:
â€¢ 5x State Missile Trooper [7pts]: Hand Weapon, Crossbow
  â€¢ Regimental Unit: State Troops
State Troops [141pts]:
â€¢ 21x State Trooper [6pts]: Hand Weapon, Light Armour, Halberd
â€¢ 1x Musician [5pts]
â€¢ 1x Sergeant [5pts]
â€¢ 1x Standard Bearer [5pts]
  â€¢ Detachment: State Missile Troops
## Special [421pts]
2x Great Cannon [125pts]:
â€¢ 1x Great Cannon [125pts]: Gun Crew, Hand Weapon, Great Cannon
Inner Circle Knights [171pts]:
â€¢ 5x Inner Circle Knight [30pts]: Barded Warhorse, Barding, Hand Weapon, Full Plate Armour, Hand Weapon, Shield, Lance
â€¢ 1x Inner Circle Preceptor [7pts]
â€¢ 1x Musician [7pts]
â€¢ 1x Standard Bearer [7pts]
## Rare [144pts]
Flagellants [144pts]:
â€¢ 10x Flagellant [13pts]: Flail, Hand Weapon
â€¢ 1x Prophet of Doom [7pts]
â€¢ 1x Standard Bearer [7pts]</t>
  </si>
  <si>
    <t>Sentinel89
Wood Elf Realms - Unnamed list - [1500pts]
# Main Force [1500pts]
## Characters [410pts]
Shadowdancers [85pts]:
â€¢ 1x Shadowdancer [85pts]: Hand Weapon, Spear of Loec
Treemen Ancients [325pts]:
â€¢ 1x Treemen Ancient [325pts]: Full Plate Armour, Oaken Fists, Strangleroots, General, Wizard Level 4, Elementalism
## Core [381pts]
Deepwood Scouts [120pts]:
â€¢ 8x Deepwood Scout [15pts]: Asrai Longbow, Hand Weapon, Hagbane Tips
Eternal Guard [105pts]:
â€¢ 5x Eternal Guard [14pts]: Asrai Spear, Hand Weapon, Light Armour, Shield
â€¢ 1x Eternal Warden [35pts]: Ruby Ring of Ruin
2x Glade Guard [78pts]:
â€¢ 6x Glade Guard [13pts]: Asrai Longbow, Hand Weapon, Hagbane Tips
## Special [709pts]
Sisters Of The Thorn [134pts]:
â€¢ 5x Sister Of The Thorn [24pts]: Blackbriar Javelines, Hand Weapon, Steeds of Isha, Hand Weapon
â€¢ 1x Standard Bearer [6pts]
â€¢ 1x Handmaiden of the Thorn [8pts]
Tree Kin [204pts]:
â€¢ 4x Tree Kin [51pts]: Hand Weapon, Heavy Armour
Wardancers [91pts]:
â€¢ 5x Wardancer [85pts]: Hand Weapon, Additional Hand Weapon
â€¢ 1x Bladesinger [6pts]
2x Wild Riders [140pts]:
â€¢ 5x Wild Rider [28pts]: Hand Weapon, Hunting Spear, Light Armour, Steeds of Kornous, Hand Weapon, Shield</t>
  </si>
  <si>
    <t>ÐÐ»ÐµÐºÑÐµÐ¹ Ð£ÑÐ°Ñ‡ÐµÐ²</t>
  </si>
  <si>
    <t>Ð“Ð»ÐµÐ± ÐœÐ¸Ñ€Ð¾Ð½Ð¾Ð² DirtyCheater</t>
  </si>
  <si>
    <t>uchenikkk
Dwarfen Mountain Holds - Ð³Ð½Ð¾Ð¼Ñ‹ - [1500pts]
# Main Force [1500pts]
## Characters [288pts]
Thane [199pts]:
â€¢ 1x Thane [199pts]: Full Plate Armour, Hand Weapon, General, Great Weapon, Shieldbearers, Hand Weapon, Master Rune of Swiftness, 2x Rune of Fury
Thane [89pts]:
â€¢ 1x Thane [89pts]: Full Plate Armour, Hand Weapon, Battle Standard Bearer, Great Weapon
## Core [403pts]
Quarrellers [241pts]:
â€¢ 21x Quarreller [11pts]: Crossbow, Hand Weapon, Heavy Armour, Great Weapon
â€¢ 1x Standard Bearer [5pts]
â€¢ 1x Veteran [5pts]: Crossbow
Rangers [162pts]:
â€¢ 12x Ranger [13pts]: Hand Weapon, Heavy Armour, Great Weapon, Crossbow
â€¢ 1x Ol Deadeye [6pts]
## Special [689pts]
2x Cannon [100pts]:
â€¢ 1x Cannon [100pts]: Cannon, Dwarf Crew, Hand Weapon, Light Armour
3x Gyrocopters [65pts]:
â€¢ 1x Gyrocopter [65pts]: Full Plate Armour, Hand Weapon, Brimstone Gun
Hammerers [294pts]:
â€¢ 14x Hammerer [18pts]: Great hammer, Hand Weapon, Heavy Armour, Drilled, Shields
â€¢ 1x Standard Bearer [42pts]: Rune of Confusion
## Rare [120pts]
Organ Gun [120pts]:
â€¢ 1x Organ Gun [120pts]: Dwarf Crew, Hand Weapon, Light Armour, Organ Gun</t>
  </si>
  <si>
    <t>DirtyCheater
Vampire Counts - Ñ‚ÑƒÑ€Ð½Ð¸Ñ€ 1
 - [1497pts]
# Main Force [1497pts]
## Characters [512pts]
Master Necromancer [230pts]:
â€¢ 1x Master Necromancer [230pts]: Hand Weapon, General, Wizard Level 4, Dark Magic, Sceptre Of De Noirot, Crown of the Damned
2x Necromantic Acolyte [60pts]:
â€¢ 1x Necromantic Acolyte [60pts]: Hand Weapon, Wizard Level 1, Dark Magic
Wight Lord [162pts]:
â€¢ 1x Wight Lord [162pts]: Hand Weapon, Heavy Armour, Shield, Battle Standard Bearer, Banner of the Barrows, Ruby Ring of Ruin
## Core [550pts]
Crypt Ghouls [96pts]:
â€¢ 10x Crypt Ghoul [9pts]: Hand Weapon
â€¢ 1x Crypt Ghast [6pts]
Dire Wolves [40pts]:
â€¢ 5x Dire Wolf [8pts]: Hand Weapon
Grave Guard [354pts]:
â€¢ 27x Grave Guard [11pts]: Hand Weapon, Heavy Armour, Shield
â€¢ 1x Seneschal [6pts]
â€¢ 1x Standard Bearer [51pts]: Standard Of Hellish Vigour
Zombies [60pts]:
â€¢ 20x Zombie [3pts]: Hand Weapon
## Special [230pts]
Crypt Horrors [230pts]:
â€¢ 5x Crypt Horror [230pts]: Filth-Encrusted Claws
## Rare [205pts]
Terrorgheist [205pts]:
â€¢ 1x Terrorgheist [205pts]: Filth-encrusted Talons, Light Armour, Rancid Maw
DirtyCheater
Vampire Counts - Ñ‚ÑƒÑ€Ð½Ð¸Ñ€ 2 - [1498pts]
# Main Force [1498pts]
## Characters [520pts]
Necromantic Acolyte [90pts]:
â€¢ 1x Necromantic Acolyte [90pts]: Hand Weapon, Wizard Level 1, Dark Magic, Ruby Ring of Ruin
Necromantic Acolyte [60pts]:
â€¢ 1x Necromantic Acolyte [60pts]: Hand Weapon, Wizard Level 1, Dark Magic
Strigoi Ghoul King [285pts]:
â€¢ 1x Strigoi Ghoul King [285pts]: Hand Weapon, General, Flying Horror, Wizard Level 2, Battle Magic, Biting Blade, Talisman Of Protection
Wight Lord [85pts]:
â€¢ 1x Wight Lord [85pts]: Hand Weapon, Heavy Armour, Shield, Battle Standard Bearer, Skeletal Steed, Barding, Hand Weapon, Lance
## Core [493pts]
Black Knights [337pts]: Skeletal Steed, Hand Weapon, Barding, Lance
â€¢ 10x Black Knight [24pts]: Hand Weapon, Heavy Armour, Shield
â€¢ 1x Hell Knight [6pts]
â€¢ 1x Standard Bearer [51pts]: Standard Of Hellish Vigour
Crypt Ghouls [96pts]:
â€¢ 10x Crypt Ghoul [9pts]: Hand Weapon
â€¢ 1x Crypt Ghast [6pts]
Zombies [60pts]:
â€¢ 20x Zombie [3pts]: Hand Weapon
## Special [280pts]
Fell Bats [75pts]:
â€¢ 5x Fell Bat [75pts]: Filth-Encrusted Claws, Hand Weapon
Terrorgheist [205pts]:
â€¢ 1x Terrorgheist [205pts]: Filth-encrusted Talons, Light Armour, Rancid Maw
## Rare [205pts]
Terrorgheist [205pts]:
â€¢ 1x Terrorgheist [205pts]: Filth-encrusted Talons, Light Armour, Rancid Maw</t>
  </si>
  <si>
    <t>Ray Daimyo</t>
  </si>
  <si>
    <t>Juanka .</t>
  </si>
  <si>
    <t>I Torneo de TOW - SAW</t>
  </si>
  <si>
    <t>===
Wood Elf Realms [1999 pts]
Warhammer: The Old World, Wood Elf Realms
===
++ Personajes [945 pts] ++
Waystalker [131 pts]
- Hand weapon
- No armour
- Arcane Bodkins
- Bow of Loren
Spellweaver [259 pts]
- Hand weapon
- Level 4 Wizard
- Elven Steed
- Lore Familiar
- Ruby Ring of Ruin
- Elementalism
Glade Lord [555 pts]
- Cavalry spear
- Light armour
- Shield
- Arcane Bodkins
- Asrai Longbow
- Forest Dragon
- Bedazzling Helm
- Talisman of Protection
- An Annoyance Of Netlings
- A Befuddlement Of Mischiefs
++ Unidades BÃ¡sicas [505 pts] ++
5 Glade Guard [65 pts]
- Hand weapon
- Asrai Longbows
- Hagbane Tips
8 Glade Riders [174 pts]
- Hand weapon
- Cavalry spears
- Asrai Longbows
- Hagbane Tips
- Reserve Move
- Musician
7 Glade Riders [146 pts]
- Hand weapon
- Cavalry spears
- Asrai Longbows
- Hagbane Tips
- Musician
8 Deepwood Scouts [120 pts]
- Hand weapon
- Asrai Longbows
- Hagbane Tips
++ Unidades Especiales [441 pts] ++
5 Wild Riders [161 pts]
- Hand weapon
- Hunting Spear
- Light armour
- Shields
- Wild Hunter
- Standard bearer
- Musician
5 Sisters of the Thorn [140 pts]
- Hand weapons
- Blackbriar Javelins
- Handmaiden of the Thorn
- Standard bearer
- Musician
5 Sisters of the Thorn [140 pts]
- Hand weapons
- Blackbriar Javelins
- Handmaiden of the Thorn
- Standard bearer
- Musician
++ Unidades Singulares [108 pts] ++
6 Waywatchers [108 pts]
- Hand weapon
- Asrai Longbows
- Arcane Bodkins
---
Creado con "Old World Builder"
[https://old-world-builder.com]</t>
  </si>
  <si>
    <t>Juanka Altos Gays [2005 pts]
Warhammer: The Old World, High Elf Realms
===
++ Personajes [757 pts] ++
Prince [527 pts]
- Lance
- Full plate armour
- Shield
- General
- Star Dragon
- Seed of Rebirth
- Bedazzling Helm
- Blood of Caledor
Reglas Especiales: Ithilmar Weapons, Strike First, Valour of Ages
[Prince]Â M(5)Â WS(7)Â BS(7)Â S(4)Â T(3)Â W(3)Â I(6)Â A(4)Â Ld(10)
[StarÂ Dragon]Â M(6)Â WS(7)Â BS(-)Â S(7)Â T((+3))Â W((+6))Â I(2)Â A(6)Â Ld(-)
Archmage [230 pts]
- Hand weapon
- Level 4 Wizard
- On foot
- Silvery Wand
- Seed of Rebirth
- Warden of Saphery
- Illusion
Reglas Especiales: Elven Reflexes, Ithilmar Weapons, Lileath's Blessing, Lore of Saphery, Valour of Ages
[Archmage]Â M(5)Â WS(4)Â BS(4)Â S(3)Â T(3)Â W(3)Â I(5)Â A(2)Â Ld(8)
++ Unidades BÃ¡sicas [504 pts] ++
20 Lothern Sea Guard [252 pts]
- Hand weapons
- Thrusting spears
- Warbows
- Light armour
- Shields
- Sea Master (champion)
- Standard bearer
Reglas Especiales: Close Order, Elven Reflexes, Martial Prowess, Naval Discipline, Valour of Ages
[SeaÂ Guard]Â M(5)Â WS(4)Â BS(4)Â S(3)Â T(3)Â W(1)Â I(4)Â A(1)Â Ld(8)
[SeaÂ Master]Â M(5)Â WS(4)Â BS(5)Â S(3)Â T(3)Â W(1)Â I(4)Â A(2)Â Ld(8)
5 Silver Helms [132 pts]
- Hand weapons
- Lances
- Hand weapons (Hooves)
- Heavy armour
- Barding
- Shields
- High Helm (champion)
- Standard bearer
Reglas Especiales: Close Order, Elven Reflexes, First Charge, Ithilmar Barding, Swiftstride, Valour of Ages
[SilverÂ Helm]Â M(-)Â WS(4)Â BS(4)Â S(3)Â T(3)Â W(1)Â I(5)Â A(1)Â Ld(8)
[HighÂ Helm]Â M(-)Â WS(4)Â BS(4)Â S(3)Â T(3)Â W(1)Â I(5)Â A(2)Â Ld(8)
[BardedÂ ElvenÂ Steed]Â M(8)Â WS(3)Â BS(-)Â S(3)Â T(-)Â W(-)Â I(4)Â A(1)Â Ld(-)
12 Elven Archers [120 pts]
- Hand weapons
- Longbows
- No armour
Reglas Especiales: Close Order, Detachment, Elven Reflexes, Valour of Ages
[ElvenÂ Archer]Â M(5)Â WS(4)Â BS(4)Â S(3)Â T(3)Â W(1)Â I(4)Â A(1)Â Ld(8)
[Sentinel]Â M(5)Â WS(4)Â BS(5)Â S(3)Â T(3)Â W(1)Â I(4)Â A(1)Â Ld(8)
++ Unidades Especiales [414 pts] ++
5 Dragon Princes [206 pts]
- Lance
- Full plate armour
- Shield
- Barding
- Drakemaster
- Standard bearer
- Musician
Reglas Especiales: Close Order, Counter Charge, Dragon Armour, Drilled, Elven Reflexes, First Charge, Impetuous, Ithilmar Barding, Ithilmar Weapons, Sons of Caledor, Swiftstride, Valour of Ages
[DragonÂ Prince]Â M(-)Â WS(5)Â BS(4)Â S(3)Â T(3)Â W(1)Â I(5)Â A(2)Â Ld(9)
[Drakemaster]Â M(-)Â WS(5)Â BS(4)Â S(3)Â T(3)Â W(1)Â I(5)Â A(3)Â Ld(9)
[BardedÂ ElvenÂ Steed]Â M(8)Â WS(3)Â BS(-)Â S(3)Â T(-)Â W(-)Â I(4)Â A(1)Â Ld(-)
14 Swordmasters of Hoeth [208 pts]
- Sword of Hoeth
- Heavy armour
- Bladelord
- Standard bearer
Reglas Especiales: Cleaving Blow, Close Order, Deflect Shots, Elven Reflexes, Ithilmar Armour, Magic Resistance (-1), Valour of Ages, Warriors of the White Tower
[Swordmaster]Â M(5)Â WS(6)Â BS(4)Â S(3)Â T(3)Â W(1)Â I(6)Â A(1)Â Ld(8)
[Bladelord]Â M(5)Â WS(6)Â BS(4)Â S(3)Â T(3)Â W(1)Â I(6)Â A(2)Â Ld(8)
++ Unidades Singulares [330 pts] ++
Frostheart Phoenix [205 pts]
- Full plate armour
Reglas Especiales: Blizzard Aura, Close Order, Fear, Fly (9), Large Target, Stomp Attacks (2), Swiftstride
[FrostheartÂ PhoenixÂ (Mount)]Â M(2)Â WS(6)Â BS(-)Â S(6)Â T((+3))Â W((+3))Â I(3)Â A(4)Â Ld(-)
Lion Chariot of Chrace [125 pts]
- Chracian Great Blade
Reglas Especiales: Close Order, Elven Reflexes, Fear, First Charge, Impact Hits (D6), Lion Cloak, Stubborn, Valour of Ages
[LionÂ Chariot]Â M(-)Â WS(-)Â BS(-)Â S(5)Â T(4)Â W(4)Â I(-)Â A(-)Â Ld(-)
[LionÂ CharioteerÂ (x2)]Â M(-)Â WS(5)Â BS(4)Â S(4)Â T(-)Â W(-)Â I(4)Â A(1)Â Ld(8)
[WarÂ LionÂ (x2)]Â M(8)Â WS(5)Â BS(-)Â S(4)Â T(-)Â W(-)Â I(4)Â A(2)Â Ld(-)
---
Creado con "Old World Builder"
[https://old-world-builder.com]</t>
  </si>
  <si>
    <t>Antonio (KRATOS) SÃ¡nchez BarcelÃ³</t>
  </si>
  <si>
    <t>Gonzalo Ramos</t>
  </si>
  <si>
    <t>===
Happy Hippo [2000 pts]
Warhammer: The Old World, Kingdom of Bretonnia
===
++ Characters [920 pts] ++
Duke [346 pts]
- Lance
- Heavy armour
- Shield
- General
- Royal Pegasus
- Gauntlet of the Duel
- Gromril Great Helm
- Virtue of Heroism
Baron [311 pts]
- Lance
- Heavy armour
- Shield
- Hippogryph with Barding
- Virtue of Knightly Temper
Prophetess [181 pts]
- Hand weapon
- Level 4 Wizard
- Bretonnian Warhorse
- Elementalism
Paladin [82 pts]
- Lance
- Heavy armour
- Shield
- Battle Standard Bearer
- Bretonnian Warhorse
++ Core Units [506 pts] ++
6 Mounted Knights of the Realm [165 pts]
- Hand weapons
- Lances
- Shields
- Heavy armour
- First Knight (champion)
- Standard bearer
- Musician
5 Knights Errant [107 pts]
- Hand weapons
- Lances
- Shields
- Heavy armour
- Gallant (champion)
- Standard bearer
25 Men-At-Arms [124 pts]
- Hand weapons
- Polearms
- Shields
- Light armour
- Yeoman (champion)
- Standard bearer
- Musician
- Grail Monk
11 Peasant Bowmen [55 pts]
- Hand weapons
- Longbows
- Unarmoured
- Skirmishers
11 Peasant Bowmen [55 pts]
- Hand weapons
- Longbows
- Unarmoured
- Skirmishers
++ Special Units [330 pts] ++
3 Pegasus Knights [165 pts]
- Hand weapon
- Lances
- Shields
- Heavy armour
3 Pegasus Knights [165 pts]
- Hand weapon
- Lances
- Shields
- Heavy armour
++ Rare Units [244 pts] ++
5 Grail Knights [244 pts]
- Hand weapons
- Lances
- Shields
- Heavy armour
- Grail Guardian (champion) [Falcon-horn of Fredemund]
- Standard bearer
---
Created with "Old World Builder"
[https://old-world-builder.com]</t>
  </si>
  <si>
    <t>Warriors of Chaos - torneo lista - [2000pts]
# Main Force [2000pts]
## Characters [877pts]
Chaos Lord [592pts]:
â€¢ 1x Chaos Lord [592pts]: Shield, General, Chaos Dragon, Mark of Nurgle, Bedazzling Helm, Crown of Everlasting Conquest
Sorcerer Lord [285pts]:
â€¢ 1x Sorcerer Lord [285pts]: Mark of Tzeentch, Wizard Level 4, Daemonology, Infernal Puppet
## Core [1003pts]
Chaos Knights [235pts]:
â€¢ 7x Chaos Knight [31pts]: Lance, Mark of Nurgle
â€¢ 1x Champion [6pts]
â€¢ 1x Musician [6pts]
â€¢ 1x Standard Bearer [6pts]
2x Chaos Warhounds [45pts]: Vanguard
â€¢ 5x Chaos Warhound [8pts]: Armour Hide (1), Poisoned Attacks
Chaos Warriors [298pts]:
â€¢ 20x Chaos Warrior [14pts]: Mark of Chaos Undivided, Additional Hand Weapon
â€¢ 1x Champion [6pts]
â€¢ 1x Musician [6pts]
â€¢ 1x Standard Bearer [6pts]
Forsaken [380pts]:
â€¢ 20x Forsaken [19pts]: Forsaken by Slaneesh
## Special [120pts]
Chaos Chariots [120pts]:
â€¢ 1x Chaos Chariot [120pts]: Mark of Nurgle</t>
  </si>
  <si>
    <t>Rafa Osorio</t>
  </si>
  <si>
    <t>Nacho Ayala</t>
  </si>
  <si>
    <t xml:space="preserve">Rafa Tomb Kings 2.0 [1999 pts]
Warhammer: The Old World, Tomb Kings of Khemri
===
++ Personajes [912 pts] ++
Tomb King [438 pts]
- Flail
- Heavy armour
- General
- Necrolith Bone Dragon
- Talisman of Protection
- Armour of the Ages
Tomb Prince [90 pts]
- Hand weapon
- Light armour
- On foot
Necrotect [55 pts]
- Hand weapon
- Whip
- Light armour
High Priest [232 pts]
- Hand weapon
- May be a Level 4 Wizard
- Skeletal Steed
- Cloak of the Dunes
- Necromancy
Mortuary Priest [97 pts]
- Hand weapon
- Level 2 Wizard
- Skeletal Steed
- Illusion
++ Unidades BÃ¡sicas [603 pts] ++
10 Skeleton Archers [70 pts]
- Hand weapons
- War Bows
- Light armour
- Master of Arrows (champion)
- Standard bearer
5 Skeleton Horsemen [72 pts]
- Cavalry spears
- No armour
- Shields
- Master of Horse (champion)
- Standard bearer
20 Tomb Guard [232 pts]
- Halberds
- Light armour
- Shields
- Tomb Captain (champion)
- Standard bearer
1 Skeleton Chariots [43 pts]
- Hand weapons
- Cavalry spears
- Warbows
- Skeletal Hooves (Count as Hand weapons)
1 Skeleton Chariots [43 pts]
- Hand weapons
- Cavalry spears
- Warbows
- Skeletal Hooves (Count as Hand weapons)
1 Skeleton Chariots [43 pts]
- Hand weapons
- Cavalry spears
- Warbows
- Skeletal Hooves (Count as Hand weapons)
16 Skeleton Warriors [100 pts]
- Thrusting spears
- No armour
- Shields
- Nehekharan Phalanx (one per 1000pts)
- Master of Arms (Champion)
- Standard bearer
++ Unidades Especiales [154 pts] ++
3 Ushabti [154 pts]
- Greatbow
- Heavy armour
- Ancient (champion)
++ Unidades Singulares [330 pts] ++
Casket of Souls [135 pts]
- Hand weapons
- Great weapons
- Light armour
Necrosphinx [195 pts]
- Cleaving Blades
- Decapitating Strike
- Heavy armour
</t>
  </si>
  <si>
    <t>++ Personajes [643 pts] ++
Tomb King [428 pts]
- Halberd
- Heavy armour
- General
- Necrolith Bone Dragon
- Armour of Destiny
High Priest [215 pts]
- Hand weapon
- May be a Level 4 Wizard
- On foot
- Talisman of Protection
- Earthing Rod
- Potion of Speed
- Elementalism
++ Unidades BÃ¡sicas [610 pts] ++
8 Skeleton Horse Archers [94 pts]
- Hand weapons
- Warbows
- No armour
- Master of Horse (champion)
8 Skeleton Horsemen [122 pts]
- Cavalry spears
- Light armour
- Shields
- Master of Horse (champion)
- Standard bearer
- Musician
16 Skeleton Archers [85 pts]
- Hand weapons
- War Bows
- No armour
- Master of Arrows (champion)
3 Skeleton Chariots [147 pts]
- Hand weapons
- Cavalry spears
- Warbows
- Skeletal Hooves (Count as Hand weapons)
- Master Charioteer (champion)
- Standard bearer
- Musician
3 Sepulchral Stalkers [162 pts]
- Hand weapons
- Halberds
- Writhing Tails
- Petrifying Gaze
- Heavy armour
- Ambushers
++ Unidades Especiales [412 pts] ++
20 Tom Guard [258 pts]
- Halberds
- Light armour
- Shields
- Have the Nehekharan Phalanx Special Rule (one per 1000pts)
- Tomb Captain (champion)
- Standard bearer
- Musician
3 Ushabti [154 pts]
- Greatbows
- Heavy armour
- Ancient (champion)
++ Unidades Singulares [335 pts] ++
Necroshpinx [200 pts]
- Cleaving Blades
- Decapitating Strike
- Heavy armour
- Envenomed Sting
Casket of Souls [135 pts]
- Hand weapons
- Great weapons
- Light armour</t>
  </si>
  <si>
    <t>Husa Lord Six</t>
  </si>
  <si>
    <t>FRANCISCO ZAMORA LOPEZ</t>
  </si>
  <si>
    <t>++ Personajes [956 pts] ++
Great Bray-Shaman [360 pts]
(Braystaff, Level 4 Wizard, Razorgor Chariot, Hagtree Fetish, Ruby Ring of Ruin, Dark Magic)
Doombull [360 pts]
(Great weapon, Heavy armour, Bedazzling Helm, Rune of the True Beast, Slug-skin)
Gorebull [236 pts]
(Great weapon, No armour, Armour of Meteoric Iron, Talisman of Protection, Gouge-tusks, Many-limbed Fiend)
++ Unidades BÃ¡sicas [793 pts] ++
Tuskgor Chariots [85 pts]
(Bestigor Crew x 1 - Hand weapon and great weapons, Gor Crew x 1 - Hand weapon and cavalry spear, Tuskgor x 2 - Tusks (counts as hand weapon))
Tuskgor Chariots [85 pts]
(Bestigor Crew x 1 - Hand weapon and great weapons, Gor Crew x 1 - Hand weapon and cavalry spear, Tuskgor x 2 - Tusks (counts as hand weapon))
1 Razorgor Herds [52 pts]
(Tusks (counts as a hand weapon), Calloused hide (counts as light armour))
1 Razorgor Herds [52 pts]
(Tusks (counts as a hand weapon), Calloused hide (counts as light armour))
3 Minotaur Herd [184 pts]
(Hand weapon, Light armour, 3 Shield, Bloodkine, Standard bearer [Banner of Outrage])
24 RebaÃ±o de gors [235 pts]
(Arma de mano adicional, Arma a dos manos en Desgarrador, Desgarrador, Portaestandarte [Totem of Rust], MÃºsico)
10 RebaÃ±o de ungors [50 pts]
(Cambiar escudos por arcos cortos)
10 RebaÃ±o de ungors [50 pts]
(Cambiar escudos por arcos cortos)
++ Unidades Especiales [251 pts] ++
3 Dragon Ogres [196 pts]
(Great weapons, Heavy armour, Shartak)
5 Harpies [55 pts]
(Claws (counts as hand weapons))
---
Creado con "Old World Builder"
[https://old-world-builder.com]</t>
  </si>
  <si>
    <t>===
Kingdom of Bretonnia [1997 pts]
Warhammer: The Old World, Kingdom of Bretonnia
===
++ Personajes [785 pts] ++
Duke [482 pts]
- Hand weapon
- Heavy armour
- Shield
- General
- Hippogryph with Barding
- Ogre Blade
- Healing Potion
- Virtue of Knightly Temper
Prophetess [221 pts]
- Hand weapon
- Level 4 Wizard
- Bretonnian Warhorse
- Falcon-horn of Fredemund
- Illusion
Paladin [82 pts]
- Lance
- Heavy armour
- Shield
- Battle Standard Bearer
- Bretonnian Warhorse
++ Unidades BÃ¡sicas [719 pts] ++
6 Mounted Knights of the Realm [165 pts]
- Hand weapons
- Lances
- Shields
- Heavy armour
- First Knight (champion)
- Standard bearer
- Musician
6 Mounted Knights of the Realm [165 pts]
- Hand weapons
- Lances
- Shields
- Heavy armour
- First Knight (champion)
- Standard bearer
- Musician
6 Knights Errant [132 pts]
- Hand weapons
- Lances
- Shields
- Heavy armour
- Gallant (champion)
- Standard bearer
- Musician
27 Men-At-Arms [157 pts]
- Hand weapons
- Polearms
- Shields
- Light armour
- Yeoman (champion)
- Standard bearer
- Musician
- Grail Monk [Blessed Triptych]
10 Peasant Bowmen [50 pts]
- Hand weapons
- Longbows
- Unarmoured
10 Peasant Bowmen [50 pts]
- Hand weapons
- Longbows
- Unarmoured
++ Unidades Especiales [130 pts] ++
5 Mounted Yeomen [65 pts]
- Hand weapons
- Cavalry spears
- Shortbows
- Unarmoured
5 Mounted Yeomen [65 pts]
- Hand weapons
- Cavalry spears
- Shortbows
- Unarmoured
++ Unidades Singulares [363 pts] ++
9 Grail Knights [363 pts]
- Hand weapons
- Lances
- Shields
- Heavy armour
- Grail Guardian (champion)
- Standard bearer
- Musician
---
Creado con "Old World Builder"
[https://old-world-builder.com]</t>
  </si>
  <si>
    <t>David Wilkinson</t>
  </si>
  <si>
    <t xml:space="preserve">Leodis league </t>
  </si>
  <si>
    <t>Matthew Ash</t>
  </si>
  <si>
    <t>Michael Crossley</t>
  </si>
  <si>
    <t>James Clark</t>
  </si>
  <si>
    <t>++ Characters [725 pts] ++
Slaughtermaster [370 pts]
(Hand weapon, Butcher's Cauldron, Lore Familiar, Spangleshard, Bloodcleaver, Kineater, Illusion)
Special Rules: Armour Bane (1), Fear, Impact Hits (2), Lore of the Great Maw, Ogre Charge
Bruiser [195 pts]
(Hand weapon, Heavy armour, Brace of Ogre pistols, General, On Foot, Sword of Swiftness, Paymaster's Coin, Giantbreaker)
Special Rules: Armour Bane (1), Bull Charge, Fear, Impact Hits (2), Ogre Charge
Firebelly [160 pts]
(Hand weapon, Flaming breath Ogre Kingdoms, Sword of Might, Ruby Ring of Ruin, Battle Magic)
Special Rules: Armour Bane (1), Blessings of the Volcano God, Fear, Flaming Attacks, Impact Hits (1), Ogre Charge
++ Core Units [583 pts] ++
8 Ironguts [388 pts]
(Gutlord [Sword of Striking + Potion of Speed], Standard bearer [Cannibal Totem], Bellower (musician))
2 Sabretusk Packs [36 pts]
(Vanguard)
2 Sabretusk Packs [36 pts]
(Vanguard)
3 Ogre Bulls [123 pts]
(Ironfists, Crusher (champion), Standard bearer, Bellower (musician))
++ Special Units [599 pts] ++
Ironblaster [185 pts]
5 Leadbelchers [229 pts]
(Veteran, Thunderfist, Bellower (musician))
Ironblaster [185 pts]
++ Rare Units [93 pts] ++
Gorgers [93 pts]
(Vanguard)
---
Created with "Old World Builder"
[https://old-world-builder.com]</t>
  </si>
  <si>
    <t>Neil Pritchard</t>
  </si>
  <si>
    <t>Chris Banks</t>
  </si>
  <si>
    <t>===
Pavaron League list [1500 pts]
Warhammer: The Old World, Kingdom of Bretonnia
===
++ Characters [415 pts] ++
Prophetess [226 pts]
- Hand weapon
- Level 4 Wizard
- Bretonnian Warhorse
- Prayer Icon of Quenelles
- Sword of Might
- Illusion
Paladin [107 pts]
- Lance
- Heavy armour
- Shield
- Battle Standard Bearer [War Banner]
- Bretonnian Warhorse
Paladin [82 pts]
- Lance
- Heavy armour
- Shield
- General
- Bretonnian Warhorse
++ Core Units [569 pts] ++
6 Mounted Knights of the Realm [185 pts]
- Hand weapons
- Lances
- Shields
- Heavy armour
- First Knight (champion)
- Standard bearer [Banner of ChÃ¢lons]
- Musician
30 Men-At-Arms [169 pts]
- Hand weapons
- Polearms
- Shields
- Light armour
- Yeoman (champion)
- Standard bearer
- Musician
- Grail Monk [Blessed Triptych]
6 Mounted Knights of the Realm [165 pts]
- Hand weapons
- Lances
- Shields
- Heavy armour
- First Knight (champion)
- Standard bearer
- Musician
10 Peasant Bowmen [50 pts]
- Hand weapons
- Longbows
- Unarmoured
- Skirmishers
++ Special Units [516 pts] ++
3 Pegasus Knights [172 pts]
- Hand weapon
- Lances
- Shields
- Heavy armour
- First Knight (champion)
3 Pegasus Knights [172 pts]
- Hand weapon
- Lances
- Shields
- Heavy armour
- First Knight (champion)
3 Pegasus Knights [172 pts]
- Hand weapon
- Lances
- Shields
- Heavy armour
- First Knight (champion)
---
Created with "Old World Builder"
[https://old-world-builder.com]</t>
  </si>
  <si>
    <t>===
Leodis league WE  [1500 pts]
Warhammer: The Old World, Wood Elf Realms
===
++ Characters [360 pts] ++
Spellweaver [275 pts]
- Hand weapon
- Level 4 Wizard
- Warhawk
- Ruby Ring of Ruin
- Lore Familiar
- Elementalism
Shadowdancer [85 pts]
- Spear of Loec
- Battle Magic
++ Core Units [377 pts] ++
8 Glade Guard [110 pts]
- Hand weapon
- Asrai Longbows
- Hagbane Tips
- Musician
5 Glade Riders [111 pts]
- Hand weapon
- Cavalry spears
- Asrai Longbows
- Hagbane Tips
- Reserve Move
- Musician
10 Deepwood Scouts [156 pts]
- Hand weapon
- Asrai Longbows
- Arcane Bodkins
- Musician
++ Special Units [703 pts] ++
11 Wardancers [199 pts]
- Hand weapon
- 5 Additional hand weapon
- 6 Throwing Spear
- Bladesinger
- Standard bearer
- Musician
5 Sisters of the Thorn [140 pts]
- Hand weapons
- Blackbriar Javelins
- Handmaiden of the Thorn
- Standard bearer
- Musician
6 Wild Riders [208 pts]
- Hand weapon
- Hunting Spear
- Light armour
- Wild Hunter
- Standard bearer [Banner Of The Hunter King]
- Musician
10 Deepwood Scouts [156 pts]
- Hand weapon
- Asrai Longbows
- Hagbane Tips
- Musician
++ Rare Units [60 pts] ++
Great Eagle [60 pts]
---
Created with "Old World Builder"
[https://old-world-builder.com]</t>
  </si>
  <si>
    <t>Chris Weir</t>
  </si>
  <si>
    <t>George Elton</t>
  </si>
  <si>
    <t>Kevin Coils</t>
  </si>
  <si>
    <t>Alex Bond</t>
  </si>
  <si>
    <t>Andy Reyner</t>
  </si>
  <si>
    <t>Luke Weston</t>
  </si>
  <si>
    <t>Alex Mason</t>
  </si>
  <si>
    <t xml:space="preserve">++ Characters [572 pts] ++
Duke [351 pts]
- Lance
- Heavy armour
- Shield
- Royal Pegasus
- Gromril Greathelm
- Virtue of Knightly Temper
Baron [221 pts]
- Lance
- Heavy armour
- Shield
- The Grail Vow
- Barded Pegasus
- Gauntlet of the Duel
- Virtue of Heroism
++ Core Units [684 pts] ++
6 Mounted Knights of the Realm (1+**) [210 pts]
- Hand weapons
- Lances
- Shields
- Heavy armour
- First Knight [Obsidian Lodestone]
- Standard bearer [War Banner]
- Musician
6 Mounted Knights of the Realm (1+**) [205 pts]
- Hand weapons
- Lances
- Shields
- Heavy armour
- First Knight [Obsidian Lodestone]
- Standard bearer [Banner of ChÃ¢lons]
- Musician
30 Men-At-Arms (1+*) [169 pts]
- Hand weapons
- Polearms
- Shields
- Light armour
- Yeoman
- Standard bearer
- Musician
- Grail Monk with Blessed Triptych
10 Peasant Bowmen (1+*) [50 pts]
- Hand weapons
- Longbows
- Unarmoured
- Skirmishers
10 Peasant Bowmen (1+*) [50 pts]
- Hand weapons
- Longbows
- Unarmoured
- Skirmishers
++ Special Units [241 pts] ++
4 Pegasus Knights [241 pts]
- Hand weapon
- Lances
- Shields
- Heavy armour
- First Knight
- Standard bearer
- Musician
</t>
  </si>
  <si>
    <t>Richard Middleton</t>
  </si>
  <si>
    <t>Jon Prince</t>
  </si>
  <si>
    <t>Aaron Musgrave</t>
  </si>
  <si>
    <t>Douglas Mooney</t>
  </si>
  <si>
    <t>Long beards grudge 1250 Pt Event</t>
  </si>
  <si>
    <t>Orc and Goblin Tribes - 3/9/24 - [1247pts]
# Main Force [1247pts]
## Characters [294pts]
Night Goblin Oddnob [190pts]:
â€¢ 1x Night Goblin Oddnob [190pts]: Hand Weapon, Wizard Level 4, Waaagh! Magic, Idol of Mork
Night Goblin Warboss [104pts]:
â€¢ 1x Night Goblin Warboss [104pts]: Hand Weapon, Shield, Light Armour, General, Great Weapon, Trollhide Trousers
## Core [590pts]
2x Night Goblin Mobs [194pts]: Netters
â€¢ 28x Night Goblin [4pts]: Hand Weapon, Thrusting Spear, Shield
â€¢ 2x Fanatic [50pts]: Fanatic Ball &amp; Chain
â€¢ 1x Standard Bearer [5pts]
â€¢ 1x Boss [7pts]
Orc Mobs [152pts]: Close Order
â€¢ 20x Orc Boy [7pts]: Hand Weapon, Shield, Light Armour, Thrusting Spear
â€¢ 1x Standard Bearer [5pts]
â€¢ 1x Boss [7pts]
Orc Mobs [50pts]: Skirmishers
â€¢ 10x Orc Boy [5pts]: Hand Weapon, Light Armour, Warbow
## Special [53pts]
Goblin Wolf Chariots [53pts]:
â€¢ 1x Goblin Wolf Chariot [53pts]: 2x Giant Wolf, Claws and fangs, Goblin Crew, Hand Weapon
## Rare [310pts]
Arachnarok Spiders [310pts]:
â€¢ 1x Arachnarok Spider [310pts]: 8x Goblin Crew, Cavalry Spear, Hand Weapon, Shortbow, Venom Surge</t>
  </si>
  <si>
    <t>===
Indy 1250 [1249 pts]
Warhammer: The Old World, Wood Elf Realms
===
++ Characters [506 pts] ++
Glade Captain [221 pts]
- Hand weapon
- Light armour
- Arcane Bodkins
- General
- Great Stag
- Headsman's Axe
- A Lamentation Of Despairs
- A Befuddlement Of Mischiefs
Spellweaver [285 pts]
- Hand weapon
- Level 4 Wizard
- Warhawk
- Oaken Stave
- Talisman of Protection
- High Magic
++ Core Units [316 pts] ++
8 Glade Guard [110 pts]
- Hand weapon
- Asrai Longbows
- Hagbane Tips
- Lord's Bowmen
10 Glade Riders [206 pts]
- Hand weapon
- Cavalry spears
- Asrai Longbows
- Trueflight Arrows
- Reserve Move
- Glade Knight
++ Special Units [427 pts] ++
5 Wild Riders [147 pts]
- Hand weapon
- Hunting Spear
- Light armour
- Shields
- Wild Hunter
3 Warhawk Riders [146 pts]
- Hand weapon
- Cavalry spear
- Asrai Longbow
- Arcane bodkins
- Wind Rider
5 Sisters of the Thorn [134 pts]
- Hand weapons
- Blackbriar Javelins
- Handmaiden of the Thorn
- Standard bearer
---
Created with "Old World Builder"
[https://old-world-builder.com]</t>
  </si>
  <si>
    <t>Ross Gustafson</t>
  </si>
  <si>
    <t>Micah Tate</t>
  </si>
  <si>
    <t>Lizardmen - Lizardmen March Tourney 2 - [1250pts]
# Main Force [1250pts]
## Characters [400pts]
Slann Mage-Priests [400pts]:
â€¢ 1x Slann Mage-Priest [400pts]: Hand Weapon, Battle Standard Bearer, General, Higher State Of Mind, Wizard Level 4, Necromancy, Ruby Ring of Ruin
## Core [316pts]
Saurus Warriors [231pts]: Thrusting Spear
â€¢ 14x Saurus Warrior [14pts]: Hand Weapon, Heavy Armour, Shield
â€¢ 1x Spawn Leader [7pts]
â€¢ 1x Standard Bearer [7pts]
â€¢ 1x Musician [7pts]
Skink Skirmishers [85pts]: Scouts
â€¢ 15x Skink [5pts]: Hand Weapon, Light Armour, Javelins and Shields
## Special [279pts]
Bastiladon [180pts]: Thunderous bludgeon, Solar Engine, 4x Skink Crew, Hand Weapon, Javelin and Shield
Chameleon Skinks [99pts]:
â€¢ 9x Chameleon Skink [11pts]: Blowpipe, Hand Weapon, Light Armour
## Rare [255pts]
Ancient Stegadon [255pts]: 5x Skink Crew, Hand Weapon, Javelin and Shield, Great horns, Engine of the Gods</t>
  </si>
  <si>
    <t>Kraka Varr Vongol 
The Northern Crusades
Nestled in the cliffs against the River Isigot, is the Norse Dwarfen hold of Kraka varr Vongol. The river isigot provides concealment for the holds longships as one must navigate up the narrow cliffs to the actual harbor all lined with watchtowers to alert the Kraka in the event intruders do try to forge through the river to the ancient hold. 
++ Characters [376 pts] ++
Thane [92 pts]
- Hand weapon
- Full plate armour
- Shield
- Battle Standard Bearer
- On foot
- Rune of Stone
King [264 pts]
- Hand weapon
- Great weapon
- Full plate armour
- General
- Shieldbearers
- Master Rune of Alaric the Mad
- Rune of Fortitude
++ Core Units [317 pts] ++
10 Rangers [120 pts]
- Hand weapons
- Crossbows
- throwing axes
- Heavy armour
15 Longbeards [207 pts]
- Hand weapons
- Heavy armour
- Shields
- Elder (champion)
- Standard bearer
++ Special Units [254 pts] ++
13 Ironbreakers [254 pts]
- Hand weapons
- Shields
- Full plate armour
- Ironbeard (champion)
- Standard bearer [Master Rune of Hesitation]
++ Rare Units [302 pts] ++
5 Irondrakes [96 pts]
- Hand weapons
- Drakeguns
- Full plate armour
- Ironwarden (champion)
- Trollhammer torpedo
5 Irondrakes [96 pts]
- Hand weapons
- Drakeguns
- Full plate armour
- Ironwarden (champion)
- Trollhammer torpedo
10 Rangers [120 pts]
- Hand weapons
- Crossbows
- throwing axes 
- Heavy armour
---
Created with "Old World Builder"
[https://old-world-builder.com]</t>
  </si>
  <si>
    <t>Adam Becker</t>
  </si>
  <si>
    <t>James Silva</t>
  </si>
  <si>
    <t>Garbuz and the Red Skull Boyz have gotten mixed up with a weirdboy who sees visions of a great Waaagh! coming where the world will be broken in eternal war. While Garbuz isn't normally one to listen to gits who see things, he and da boyz know better than to ignore a prophet of the Waaagh!, so they're following the shaman, knowing they'll eventually get lead to something they can give a right good kicking. Even if the shaman isn't a prophet and just has a serious head injury... 
++ Characters [328 pts] ++
Badrag Faceblasta
Orc Weirdnob [200 pts]
(Hand weapon, No armour, Level 4 Wizard, General, On foot, Lore Familiar, Elementalism)
Garbuz Redskull
Black Orc Bigboss [128 pts]
(Hand weapon, Full plate armour, Shield, War Boar, Da Choppiest Choppa)
++ Core Units [728 pts] ++
Da Scrappa Fay-lanks 
40 Orc Mob [427 pts]
(Hand weapons, Thrusting spears, Light armour, Shields, Big 'Uns, Boss (champion), Standard bearer [The Big Red Raggedy Flag], Musician)
Garbuzâ€™s â€˜Ard Boyz
21 Black Orc Mob [301 pts]
(Hand weapons, Full plate armour, 11 Shields, 10 Great weapons, Boss (champion), Standard bearer, Musician)
++ Special Units [194 pts] ++
Da Tusky Wreckas
9 Orc Boar Boy Mob [194 pts]
(Hand weapons, Cavalry spears, Heavy armour, Shields, Big 'Uns, Boss (champion), Standard bearer)
---
Created with "Old World Builder"
[https://old-world-builder.com]</t>
  </si>
  <si>
    <t>Orc and Goblin Tribes - Indy - [1247pts]
# Main Force [1247pts]
## Characters [446pts]
Night Goblin Oddnob [220pts]:
â€¢ 1x Night Goblin Oddnob [220pts]: Wizard Level 4, Waaagh! Magic, Idol of Mork, Ruby Ring of Ruin
Orc Warboss [226pts]:
â€¢ 1x Orc Warboss [226pts]: Shield, General, War Boar, Heavy Armour, Ogre Blade, Talisman Of Protection
## Core [337pts]
Night Goblin Mobs [115pts]: Magic Standard
â€¢ 15x Night Goblin [4pts]: Shortbow
â€¢ 2x Fanatic [25pts]
â€¢ 1x Standard Bearer [5pts]
Orc Mobs [222pts]: Big Un's, Warpaint, Frenzy, Magic Standard, Close Order
â€¢ 17x Orc Boy [6pts]: Frenzy, Additional Hand Weapon
â€¢ 1x Standard Bearer [45pts]: Waaagh! Banner
â€¢ 1x Boss [7pts]
## Special [169pts]
Orc Boar Boy Mobs [169pts]: Big Un's, Magic Standard
â€¢ 6x Boar Boy [18pts]: Cavalry Spear, Shield, Heavy Armour
â€¢ 1x Standard Bearer [41pts]: Da Banner of Butchery
â€¢ 1x Boss [8pts]
## Rare [295pts]
Giants [200pts]:
â€¢ 1x Giant [200pts]
Mangler Squigs [95pts]</t>
  </si>
  <si>
    <t>Philip Melin</t>
  </si>
  <si>
    <t>Aidan Quiett</t>
  </si>
  <si>
    <t>Orc and Goblin Tribes - Unnamed list - [1250pts]
# Main Force [1250pts]
## Characters [380pts]
Night Goblin Bigboss [62pts]: Hand Weapon, Light Armour, Shield, Cavalry Spear, Giant Cave Squig, Massive Gob
Night Goblin Oddnob [190pts]: Hand Weapon, Wizard Level 4, Illusion, Idol of Mork
Night Goblin Warboss [128pts]: Hand Weapon, Light Armour, General, Trollhide Trousers, Charmed Shield, Biting Blade, Fungus Wine
## Core [527pts]
Night Goblin Mobs [252pts]: Netters, Magic Standard
â€¢ 35x Night Goblin [4pts]: Hand Weapon, Thrusting Spear, Shield
â€¢ 2x Fanatic [50pts]: Fanatic Ball &amp; Chain
â€¢ 1x Boss [7pts]
â€¢ 1x Musician [5pts]
â€¢ 1x Standard Bearer [30pts]: War Banner
Night Goblin Mobs [169pts]: Netters
â€¢ 29x Night Goblin [3pts]: Hand Weapon, Shield
â€¢ 2x Fanatic [50pts]: Fanatic Ball &amp; Chain
â€¢ 1x Boss [7pts]
â€¢ 1x Standard Bearer [5pts]
Night Goblin Mobs [48pts]:
â€¢ 12x Night Goblin [4pts]: Hand Weapon, Shortbow
Night Goblin Squig Herds [58pts]:
â€¢ 2x Squig Herder [8pts]: Hand Weapon, Thrusting Spear
â€¢ 5x Cave Squig [50pts]: Huge Gobs
## Special [248pts]
2x Goblin Bolt Throwas [45pts]:
â€¢ 1x Bolt Throwa [45pts]: Goblin Crew, Hand Weapon, Bolt Thrower
Goblin Wolf Chariots [53pts]:
â€¢ 1x Goblin Wolf Chariot [53pts]: 2x Giant Wolf, Claws and fangs, 3x Goblin Crew, Hand Weapon, Cavalry Spear, Shortbow
Night Goblin Squig Hopper Mobs [70pts]:
â€¢ 5x Squig Hopper [14pts]: Bounder Squig, Huge Gobs, Hand Weapon, Cavalry Spear, Light Armour
Snotling Pump Wagons [35pts]:
â€¢ 1x Snotling Pump Wagon [35pts]: 6x Snotling Crew, Hand Weapon, Throwing Weapon
## Rare [95pts]
Mangler Squigs [95pts]:
â€¢ 1x Mangler Squig [95pts]: Collosal Fang-Filled Gob, Heavy Armour</t>
  </si>
  <si>
    <t>++ Characters [366 pts] ++
Duke [366 pts]
(Great weapon, Heavy armour, Shield, General, Royal Pegasus, Heartwood Lance, Gauntlet of
the Duel, Virtue of Knightly Temper)
Special Rules: Blessings of the Lady, Rallying Cry, the Grail Vow
++ Core Units [698 pts] ++
20 Men-At-Arms [129 pts]
(Hand weapons, Polearms, Shields, Light armour, Yeoman (champion), Standard bearer,
Musician, Grail Monk [Blessed Triptych])
Special Rules: Close Order, Horde, Levies, Peasantry, Shieldwall, Warband, [Stubborn]
20 Men-At-Arms [129 pts]
(Hand weapons, Polearms, Shields, Light armour, Yeoman (champion), Standard bearer,
Musician, Grail Monk [Blessed Triptych])
Special Rules: Close Order, Horde, Levies, Peasantry, Shieldwall, Warband, [Stubborn]
10 Peasant Bowmen [50 pts]
(Hand weapons, Longbows, Unarmoured, Skirmishers)
Special Rules: Close Order, Levies, Peasantry
10 Peasant Bowmen [50 pts]
(Hand weapons, Longbows, Unarmoured, Skirmishers)
Special Rules: Close Order, Levies, Peasantry
6 Mounted Knights of the Realm [170 pts]
(Hand weapons, Lances, Shields, Heavy armour, First Knight (champion) [Gauntlet of the Duel],
Standard bearer, Musician)
Special Rules: Blessings of the Lady, Close Order, Counter Charge, Finest Warhorses, First
Charge, Lance Formation, Swiftstride, the Knight's Vow
6 Mounted Knights of the Realm [170 pts]
(Hand weapons, Lances, Shields, Heavy armour, First Knight (champion) [Gauntlet of the Duel],
Standard bearer, Musician)
Special Rules: Blessings of the Lady, Close Order, Counter Charge, Finest Warhorses, First
Charge, Lance Formation, Swiftstride, the Knight's Vow
++ Special Units [186 pts] ++
3 Pegasus Knights [186 pts]
(Hand weapon, Lances, Shields, Heavy armour, First Knight (champion), Standard bearer,
Musician)
Special Rules: Blessings of the Lady, Counter Charge, Dispersed Formation, First Charge,
Fly(10), Furious Charge (Pegasus Knights &amp; First Knight only), Lance Formation, Skirmishers,
Swiftstride, the Knight's Vow</t>
  </si>
  <si>
    <t>Ryan Boaz</t>
  </si>
  <si>
    <t>Mark Salisbury</t>
  </si>
  <si>
    <t>Vampire Counts - VC 1250 - [1249pts]
# Main Force [1249pts]
## Characters [606pts]
Necromantic Acolyte [135pts]:
â€¢ 1x Necromantic Acolyte [135pts]: Hand Weapon, General, Wizard Level 2, Necromancy, Spell Familiar, Cloak Of Mist &amp; Shadows
Vampire Count [471pts]:
â€¢ 1x Vampire Count [471pts]: Hand Weapon, great weapon, Zombie Dragon, Full Plate Armour, Pestilential breath, Wicked Claws, Shield, Bedazzling Helm, Talisman Of Protection
## Core [332pts]
Dire Wolves [40pts]:
â€¢ 5x Dire Wolf [8pts]: Hand Weapon
2x Zombies [116pts]:
â€¢ 37x Zombie [3pts]: Hand Weapon
â€¢ 1x Standard Bearer [5pts]
Zombies [60pts]:
â€¢ 20x Zombie [3pts]: Hand Weapon
## Rare [311pts]
Blood Knights [311pts]: Nightmare, Barding, Hand Weapon
â€¢ 5x Blood Knight [44pts]: Hand Weapon, Lance, Shield, Full Plate Armour
â€¢ 1x Kastellan [27pts]: Supernatural Horror
â€¢ 1x Musician [7pts]
â€¢ 1x Standard Bearer [57pts]: Drakenhof Banner</t>
  </si>
  <si>
    <t>===
Old beard 1250 [1248 pts]
Warhammer: The Old World, Tomb Kings of Khemri
===
++ Characters [582 pts] ++
Tomb King [392 pts]
- Hand weapon
- Heavy armour
- Shield
- General
- Necrolith Bone Dragon
- Flail of Skulls
High Priest [190 pts]
- Hand weapon
- Level 4 Wizard
- On foot
- Death Mask of Kharnutt
- Necromancy
++ Core Units [526 pts] ++
20 Skeleton Warriors [135 pts]
- Thrusting spears
- Light armour
- Shields
- Master of Arms (Champion)
- Standard bearer
- Musician
19 Tomb Guard [227 pts]
- Halberds
- Light armour
- Shields
- Tomb Captain (champion)
- Standard bearer
- Musician
3 Skeleton Chariots [129 pts]
- Hand weapons
- Cavalry spears
- Warbows
- Skeletal Hooves (Count as Hand weapons)
7 Skeleton Skirmishers [35 pts]
- Hand weapons
- Warbows
++ Special Units [140 pts] ++
Tomb Scorpion [70 pts]
- Decapitating Claws
- Envenomed Sting
- Heavy armour (Bone Carapace)
Tomb Scorpion [70 pts]
- Decapitating Claws
- Envenomed Sting
- Heavy armour (Bone Carapace)
---
Created with "Old World Builder"
[https://old-world-builder.com]</t>
  </si>
  <si>
    <t>Anthony Schuller</t>
  </si>
  <si>
    <t>John Wenger</t>
  </si>
  <si>
    <t>Dwarfen Mountain Holds - Dwarfs! - [1249pts]
# Main Force [1249pts]
## Characters [348pts]
King [239pts]:
â€¢ 1x King [239pts]: Full Plate Armour, Hand Weapon, General, Great Weapon, Master Rune of Gromril, Rune of Passage, Master Rune of Flight, Rune of Parrying
Runesmith [109pts]:
â€¢ 1x Runesmith [109pts]: Hand Weapon, Full Plate Armour, Shield, Great Weapon, Master Rune of Balance
## Core [421pts]
Dwarf Warriors [205pts]: Standard Runes
â€¢ 19x Dwarf Warrior [10pts]: Hand Weapon, Heavy Armour, Great Weapon, Shield
â€¢ 1x Musician [5pts]
â€¢ 1x Standard Bearer [5pts]
â€¢ 1x Veteran [5pts]
Rangers [216pts]:
â€¢ 15x Ranger [14pts]: Hand Weapon, Heavy Armour, Shield, Great Weapon, Crossbow
â€¢ 1x Ol Deadeye [6pts]: Crossbow
## Special [480pts]
2x Gyrocopters [60pts]:
â€¢ 1x Gyrocopter [60pts]: Full Plate Armour, Hand Weapon, Steam Gun
Hammerers [360pts]:
â€¢ 16x Hammerer [19pts]: Great hammer, Hand Weapon, Heavy Armour, Drilled, Veterans, Shields, Shield
â€¢ 1x Musician [7pts]
â€¢ 1x Royal Champion [7pts]
â€¢ 1x Standard Bearer [42pts]: Rune of Confusion</t>
  </si>
  <si>
    <t>Dark Elves - Druchii Raiders - [1248pts]
# Dark Elves - Main Force [1248pts]
## Characters [406pts]
Dark Elf Dreadlord [258pts]:
â€¢ 1x Dark Elf Dreadlord [258pts]: Hand Weapon, General, Cold One, Hand Weapon, Great Weapon, Full Plate Armour, Bedazzling Helm, Pendant Of Khaeleth
Dark Elf Master [148pts]:
â€¢ 1x Dark Elf Master [148pts]: Hand Weapon, Battle Standard Bearer, Full Plate Armour, Shield, Biting Blade, Talisman Of Protection
## Core [365pts]
2x Dark Elf Crossbowmen [135pts]:
â€¢ 10x Repeater Crossbowman [12pts]: Hand Weapon, Light Armour, Repeater Crossbow, Shield
â€¢ 1x Lordling [5pts]
â€¢ 1x Musician [5pts]
â€¢ 1x Standard Bearer [5pts]
Dark Elf Warriors [95pts]:
â€¢ 10x Dark Elf Warrior [8pts]: Hand Weapon, Light Armour, Shield
â€¢ 1x Lordling [5pts]
â€¢ 1x Musician [5pts]
â€¢ 1x Standard Bearer [5pts]
## Special [477pts]
Black Guard Of Naggarond [256pts]:
â€¢ 14x Black Guard [15pts]: Dread Halberd, Full Plate Armour, Hand Weapon
â€¢ 1x Musician [7pts]
â€¢ 1x Standard Bearer [32pts]: Banner Of Har Ganeth
â€¢ 1x Tower Master [7pts]
Cold One Knights [221pts]:
â€¢ 5x Cold One Knight [35pts]: Cold One, Hand Weapon, Hand Weapon, Lance, Shield, Full Plate Armour
â€¢ 1x Dread Knight [7pts]
â€¢ 1x Musician [7pts]
â€¢ 1x Standard Bearer [32pts]: War Banner</t>
  </si>
  <si>
    <t>Jonathan Ailes</t>
  </si>
  <si>
    <t>Scott McPheeters</t>
  </si>
  <si>
    <t xml:space="preserve">Orc and Goblin Tribes - 1250 - [1247pts]
# Main Force [1247pts]
## Characters [125pts]
Orc Weirdboy [125pts]:
â€¢ 1x Orc Weirdboy [125pts]: General, Wizard Level 2, Waaagh! Magic, Idol of Mork
## Core [654pts]
2x Orc Mobs [222pts]: Close Order
â€¢ 30x Orc Boy [7pts]: Shield, Light Armour, Throwing Spear
â€¢ 1x Standard Bearer [5pts]
â€¢ 1x Boss [7pts]
2x Snotling Mobs [105pts]:
â€¢ 3x Snotling [35pts]
## Special [468pts]
Common Troll Mobs [180pts]:
â€¢ 4x Common Troll [45pts]: Great Weapon
Orc Boar Boy Mobs [98pts]:
â€¢ 5x Boar Boy [18pts]: Cavalry Spear, Shield, Heavy Armour
â€¢ 1x Boss [8pts]
2x Orc Boar Chariots [95pts]:
â€¢ 1x Orc Boar Chariot [95pts]: 3x Orc Crew
</t>
  </si>
  <si>
    <t>Dwarfen Mountain Holds - more shooty v3 - [1250pts]
# Main Force [1250pts]
## Characters [359pts]
Anvil of Doom [235pts]:
â€¢ 1x Forgfather &amp; Anvil Guard: Anvil of Doom, Hand Weapon, Heavy Armour, Shield
Dwarf Engineer [56pts]:
â€¢ 1x Engineer [56pts]: Hand Weapon, Heavy Armour, Pistol
Thane [68pts]:
â€¢ 1x Thane [68pts]: Full Plate Armour, Hand Weapon, General, Handgun, Shield
## Core [314pts]
Rangers [204pts]:
â€¢ 18x Ranger [11pts]: Hand Weapon, Heavy Armour, Crossbow
â€¢ 1x Ol Deadeye [6pts]: Crossbow
Thunderers [110pts]:
â€¢ 10x Thunderer [10pts]: Hand Weapon, Handgun, Heavy Armour
â€¢ 1x Veteran [10pts]: Brace of Pistols
## Special [481pts]
Bolt Thrower [55pts]:
â€¢ 1x Bolt Thrower [55pts]: Bolt Thrower, Dwarf Crew, Hand Weapon, Light Armour
Cannon [100pts]:
â€¢ 1x Cannon [100pts]: Cannon, Dwarf Crew, Hand Weapon, Light Armour
Gyrocopters [70pts]:
â€¢ 1x Gyrocopter [70pts]: Full Plate Armour, Hand Weapon, Clattergun
Ironbreakers [256pts]:
â€¢ 15x Ironbreaker [15pts]: Full Plate Armour, Hand Weapon, Shield
â€¢ 1x Ironbeard [17pts]: Drakegun
â€¢ 1x Musician [7pts]
â€¢ 1x Standard Bearer [7pts]
## Rare [96pts]
Irondrakes [96pts]:
â€¢ 5x Irondrake [15pts]: Drakegun, Full Plate Armour, Hand Weapon
â€¢ 1x Ironwarden [21pts]: Trollhammer Torpedo</t>
  </si>
  <si>
    <t>Gary Lee</t>
  </si>
  <si>
    <t>Robert Elmer</t>
  </si>
  <si>
    <t>===
Longbeards Grudge MC 3/9/24 [1250 pts]
Warhammer: The Old World, Tomb Kings of Khemri, Mortuary Cults
===
++ Characters [495 pts] ++
High Priest [385 pts]
- Hand weapon
- Level 4 Wizard
- General
- Necrolith Bone Dragon
- Scarab Brooch
- Elementalism
Mortuary Priest [110 pts]
- Hand weapon
- Battle Standard Bearer (Mortuary Cult Only)
- On foot
- Amulet Of The Serpent
- Elementalism
++ Core Units [420 pts] ++
3 Necroserpents [120 pts]
- Lashing tails and venomous fangs (hand weapons)
- (Mortuary Cult Only) The Terrors Below
3 Ushabti [147 pts]
- Hand weapons
- Ritual Blade
- Heavy armour
15 Skeleton Skirmishers [75 pts]
- Hand weapons
- Warbows
2 Tomb Swarms [78 pts]
- Hand weapons (Venemous Bites and Stings)
- Ambushers
++ Special Units [335 pts] ++
Tomb Scorpion [70 pts]
- Decapitating Claws
- Envenomed Sting
- Heavy armour (Bone Carapace)
Tomb Scorpion [70 pts]
- Decapitating Claws
- Envenomed Sting
- Heavy armour (Bone Carapace)
Necrosphinx [195 pts]
- Cleaving Blades
- Decapitating Strike
- Heavy armour
---
Created with "Old World Builder"
[https://old-world-builder.com]</t>
  </si>
  <si>
    <t>===
Symphony of Slaanesh [1249 pts]
Warhammer: The Old World, Warriors of Chaos
===
++ Characters [605 pts] ++
Daemon Prince [380 pts]
- Hand weapon
- Light armour
- Wings (Fly 9)
- Mark of Slaanesh
- Level 2 Wizard
- General
- Armour of the Damned
- Favour of the Gods
- Dark Magic
Exalted Champion [225 pts]
- Hand weapon
- Heavy armour
- Mark of Slaanesh
- Battle Standard Bearer
- On foot
- Bedazzling Helm
- Favour of the Gods
++ Core Units [534 pts] ++
11 Chaos Warriors [205 pts]
- Halberds
- Heavy armour
- Shields
- Mark of Slaanesh
- Champion
- Standard bearer
- Musician
12 Chaos Warriors [247 pts]
- Halberds
- Heavy armour
- Shields
- Mark of Slaanesh
- Champion
- Standard bearer [War Banner]
- Musician
6 Chaos Warhounds [41 pts]
- Claws and Fangs (Hand weapons)
- Vanguard
6 Chaos Warhounds [41 pts]
- Claws and Fangs (Hand weapons)
- Vanguard
++ Special Units [110 pts] ++
Chaos Chariot [110 pts]
- Hand weapons
- Halberds
- Mark of Chaos Undivided
---
Created with "Old World Builder"</t>
  </si>
  <si>
    <t>Matt Quiett</t>
  </si>
  <si>
    <t>Robert Cobb</t>
  </si>
  <si>
    <t>Skaven - Rat bush - [1248pts]
# Main Force [1248pts]
## Characters [126pts]
Plague Priest [126pts]: General, Plague censer, Wizard Level 2, Daemonology
## Core [683pts]
Clanrats [207pts]: Thrusting Spear, Shield
â€¢ 20x Clanrat [4pts]
â€¢ 1x Weapon Team [70pts]:
  â€¢ 1x Weapon Team Crew [70pts]: Poisoned Wind Mortar
â€¢ 1x Clawleader [7pts]
â€¢ 1x Standard Bearer [5pts]
â€¢ 1x Musician [5pts]
Giant Rats [104pts]:
â€¢ 29x Giant Rat [3pts]
â€¢ 1x Packmaster [10pts]: Things-catcher
â€¢ 1x Master Moulder [7pts]
Giant Rats [107pts]:
â€¢ 30x Giant Rat [3pts]
â€¢ 1x Packmaster [10pts]: Things-catcher
â€¢ 1x Master Moulder [7pts]
Stormvermin [265pts]:
â€¢ 20x Stormvermin [10pts]
â€¢ 1x Weapon Team [45pts]:
  â€¢ 1x Weapon Team Crew [45pts]: Warp Grinder
â€¢ 1x Fangleader [8pts]
â€¢ 1x Standard Bearer [6pts]
â€¢ 1x Musician [6pts]
## Special [309pts]
Gutter Runners [115pts]: Sling, Poisoned Attacks
â€¢ 6x Gutter Runner [14pts]
â€¢ 1x Assassin [7pts]
2x Gutter Runners [97pts]: Sling, Poisoned Attacks
â€¢ 5x Gutter Runner [14pts]
â€¢ 1x Assassin [7pts]
## Rare [130pts]
Plague Censer Bearers [130pts]:
â€¢ 10x Censer Bearer [130pts]</t>
  </si>
  <si>
    <t>===
Empire of Man [1250 pts]
Warhammer: The Old World, Empire of Man
===
++ Characters [557 pts] ++
Grand Master [295 pts]
- Hand weapon
- Full plate armour
- Shield
- General
- Demigryph
- The White Cloak
- Mace of Helsturm
Lector of Sigmar [262 pts]
- Hand weapon
- Great weapon
- Heavy armour
- War Altar of Sigmar
- Shroud of Iron
++ Core Units [323 pts] ++
10 Empire Knights [278 pts]
- Hand weapons
- Lances
- Shields
- Heavy armour
- Preceptor (champion) [Biting Blade]
- Standard bearer [War Banner]
- Musician
5 Empire Archers [45 pts]
- Hand weapons
- Warbows
- Fire &amp; Flee
- Scouts
++ Special Units [95 pts] ++
Mortar [95 pts]
++ Rare Units [275 pts] ++
Steam Tank [275 pts]
- Steam Cannon
- Steam gun Empire
- Hochland long rifle
---
Created with "Old World Builder"
[https://old-world-builder.com]</t>
  </si>
  <si>
    <t>John Russell</t>
  </si>
  <si>
    <t>Stuart Myers</t>
  </si>
  <si>
    <t>Wood Elf Realms - Summer Wind - [1249pts]
# Main Force [1249pts]
## Characters [275pts]
Spellweaver [275pts]: Hand Weapon, Elementalism, Warhawk, Wicked Claws, Wizard Level 4, General, Lore Familiar, Ruby Ring of Ruin
## Core [575pts]
Deepwood Scouts [105pts]:
â€¢ 7x Deepwood Scout [15pts]: Asrai Longbow, Hand Weapon, Hagbane Tips
Glade Guard [112pts]: Fire and Flee
â€¢ 8x Glade Guard [13pts]: Asrai Longbow, Hand Weapon, Arcane Bodkins
Glade Guard [112pts]: Vanguard
â€¢ 8x Glade Guard [13pts]: Asrai Longbow, Hand Weapon, Arcane Bodkins
Glade Riders [126pts]: Reserve Move
â€¢ 6x Glade Rider [20pts]: Elven Steed, Hand Weapon, Asrai Longbow, Cavalry Spear, Hand Weapon, Hagbane Tips
Glade Riders [120pts]:
â€¢ 6x Glade Rider [20pts]: Elven Steed, Hand Weapon, Asrai Longbow, Cavalry Spear, Hand Weapon, Hagbane Tips
## Special [399pts]
Deepwood Scouts [105pts]:
â€¢ 7x Deepwood Scout [15pts]: Asrai Longbow, Hand Weapon, Hagbane Tips
2x Wild Riders [147pts]:
â€¢ 5x Wild Rider [28pts]: Hand Weapon, Hunting Spear, Light Armour, Steeds of Kornous, Hand Weapon, Shield
â€¢ 1x Wild Hunter [7pts]</t>
  </si>
  <si>
    <t>===
Crusade [1249 pts]
Warhammer: The Old World, Kingdom of Bretonnia, Errantry Crusades
===
++ Characters [578 pts] ++
Duke [297 pts]
- Hand weapon
- Heavy armour
- Shield
- General
- Royal Pegasus
- Gromril Great Helm
- Virtue of the Joust
Special Rules: Blessings of the Lady, Rallying Cry, the Grail Vow
[Duke]Â M(4)Â WS(7)Â BS(3)Â S(5)Â T(4)Â W(4)Â I(5)Â A(5)Â Ld(9)
[RoyalÂ Pegasus]Â M(8)Â WS(4)Â BS(-)Â S(5)Â T((+1))Â W((+1))Â I(5)Â A(3)Â Ld(-)
Paladin [100 pts]
- Lance
- Heavy armour
- The Grail Vow
- Battle Standard Bearer
- Bretonnian Warhorse
Special Rules: Blessings of the Lady, Rallying Cry, the Knight's Vow
[Paladin]Â M(4)Â WS(6)Â BS(3)Â S(4)Â T(4)Â W(2)Â I(4)Â A(3)Â Ld(8)
[BretonnianÂ Warhorse]Â M(8)Â WS(3)Â BS(-)Â S(3)Â T(-)Â W(-)Â I(3)Â A(1)Â Ld(-)
Prophetess [181 pts]
- Hand weapon
- Level 4 Wizard
- Bretonnian Warhorse
- Battle Magic
Special Rules: Aura of the Lady, Blessings of the Lady, Lore of the Lady, Magical Attacks, Magic Resistance (-2), Shield of the Lady
[Prophetess]Â M(4)Â WS(4)Â BS(3)Â S(3)Â T(3)Â W(3)Â I(3)Â A(2)Â Ld(8)
[BretonnianÂ Warhorse]Â M(8)Â WS(3)Â BS(-)Â S(3)Â T(-)Â W(-)Â I(3)Â A(1)Â Ld(-)
++ Core Units [429 pts] ++
6 Knights Errant [132 pts]
- Hand weapons
- Lances
- Shields
- Heavy armour
- Gallant (champion)
- Standard bearer
- Musician
Special Rules: Blessings of the Lady, Close Order, Finest Warhorses, First Charge, Impetuous, Lance Formation, Swiftstride, the Knight's Vow
[KnightÂ Errant]Â M(-)Â WS(3)Â BS(2)Â S(3)Â T(3)Â W(1)Â I(3)Â A(1)Â Ld(7)
[Gallant]Â M(-)Â WS(3)Â BS(2)Â S(3)Â T(3)Â W(1)Â I(3)Â A(2)Â Ld(7)
[BretonnianÂ Warhorse]Â M(8)Â WS(3)Â BS(-)Â S(3)Â T(-)Â W(-)Â I(3)Â A(1)Â Ld(-)
6 Mounted Knights of the Realm [165 pts]
- Hand weapons
- Lances
- Shields
- Heavy armour
- First Knight (champion)
- Standard bearer
-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6 Knights Errant [132 pts]
- Hand weapons
- Lances
- Shields
- Heavy armour
- Gallant (champion)
- Standard bearer
- Musician
Special Rules: Blessings of the Lady, Close Order, Finest Warhorses, First Charge, Impetuous, Lance Formation, Swiftstride, the Knight's Vow
[KnightÂ Errant]Â M(-)Â WS(3)Â BS(2)Â S(3)Â T(3)Â W(1)Â I(3)Â A(1)Â Ld(7)
[Gallant]Â M(-)Â WS(3)Â BS(2)Â S(3)Â T(3)Â W(1)Â I(3)Â A(2)Â Ld(7)
[BretonnianÂ Warhorse]Â M(8)Â WS(3)Â BS(-)Â S(3)Â T(-)Â W(-)Â I(3)Â A(1)Â Ld(-)
++ Rare Units [242 pts] ++
6 Grail Knights [242 pts]
- Hand weapons
- Lances
- Shields
- Heavy armour
- Grail Guardian (champion)
- Standard bearer
Special Rules: Blessings of the Lady, Close Order, Counter Charge, Finest Warhorses, First Charge, Lance Formation, Living Saints, Swiftstride, the Grail Vow
[GrailÂ Knight]Â M(-)Â WS(6)Â BS(2)Â S(4)Â T(4)Â W(1)Â I(5)Â A(2)Â Ld(9)
[GrailÂ Guardian]Â M(-)Â WS(6)Â BS(2)Â S(4)Â T(4)Â W(1)Â I(5)Â A(3)Â Ld(9)
[BretonnianÂ Warhorse]Â M(8)Â WS(3)Â BS(-)Â S(3)Â T(-)Â W(-)Â I(3)Â A(1)Â Ld(-)
---
Created with "Old World Builder"
[https://old-world-builder.com]</t>
  </si>
  <si>
    <t>Hunter Barreto</t>
  </si>
  <si>
    <t>Aaron Salisbury</t>
  </si>
  <si>
    <t>Kingdom of Bretonnia - March 9 event - [1248pts]
# Main Force [1248pts]
## Characters [338pts]
Baron [232pts]:
â€¢ 1x Baron [232pts]: Hand Weapon, Heavy Armour, Shield, General, Bretonnian Warhorse, Barding, Hand Weapon, The Grail Vow, Virtue of Heroism, Lance, Gauntlet of the Duel, Sirienne's Locket
Damsel [106pts]:
â€¢ 1x Damsel [106pts]: Hand Weapon, Bretonnian Warhorse, Barding, Hand Weapon, Wizard Level 2, Battle Magic
## Core [704pts]
Knights Errant [126pts]: The Knight's Vow
â€¢ 6x Knight Errant [19pts]: Bretonnian Warhorse, Barding, Hand Weapon, Hand Weapon, Heavy Armour, Lance, Shield
â€¢ 1x Gallant [6pts]
â€¢ 1x Standard Bearer [6pts]
Knights Errant [132pts]: The Knight's Vow
â€¢ 6x Knight Errant [19pts]: Bretonnian Warhorse, Barding, Hand Weapon, Hand Weapon, Heavy Armour, Lance, Shield
â€¢ 1x Gallant [6pts]
â€¢ 1x Musician [6pts]
â€¢ 1x Standard Bearer [6pts]
Knights Errant [208pts]: The Knight's Vow
â€¢ 10x Knight Errant [19pts]: Bretonnian Warhorse, Barding, Hand Weapon, Hand Weapon, Heavy Armour, Lance, Shield
â€¢ 1x Gallant [6pts]
â€¢ 1x Musician [6pts]
â€¢ 1x Standard Bearer [6pts]
Mounted Knights of the Realm [238pts]: The Knight's Vow
â€¢ 8x Mounted Knight of the Realm [24pts]: Bretonnian Warhorse, Barding, Hand Weapon, Hand Weapon, Heavy Armour, Lance, Shield
â€¢ 1x First Knight [7pts]
â€¢ 1x Musician [7pts]
â€¢ 1x Standard Bearer [32pts]: The Blazing Banner
## Special [206pts]
Pegasus Knights [206pts]: The Knight's Vow
â€¢ 3x Pegasus Knight [55pts]: Barded Pegasus, Barding, Hand Weapon, Hand Weapon, Heavy Armour, Lance, Shield
â€¢ 1x First Knight [7pts]
â€¢ 1x Musician [7pts]
â€¢ 1x Standard Bearer [27pts]: Banner of Chalons</t>
  </si>
  <si>
    <t>Lizardmen - Lizards - [1245pts]
# Main Force [1245pts]
## Characters [390pts]
Slann Mage-Priests [390pts]:
â€¢ 1x Slann Mage-Priest [390pts]: Hand Weapon, General, Battle Standard Bearer, Totem Of Prophecy, Soul of Stone, Wizard Level 4, High Magic, 2x Obsidian Lodestone
## Core [680pts]
Saurus Warriors [341pts]: Thrusting Spear, Shieldwall
â€¢ 20x Saurus Warrior [14pts]: Hand Weapon, Heavy Armour, Shield
â€¢ 1x Musician [7pts]
â€¢ 1x Spawn Leader [7pts]
â€¢ 1x Standard Bearer [7pts]
Skink Skirmishers [82pts]: Vanguard
â€¢ 12x Skink [6pts]: Hand Weapon, Light Armour, Blowpipe
â€¢ 1x Patrol Leader [5pts]
Skink Skirmishers [76pts]: Vanguard
â€¢ 11x Skink [6pts]: Hand Weapon, Light Armour, Blowpipe
â€¢ 1x Patrol Leader [5pts]
Temple Guard [181pts]:
â€¢ 10x Temple Guard [16pts]: Halberd, Hand Weapon, Heavy Armour, Shield
â€¢ 1x Musician [7pts]
â€¢ 1x Revered Guardian [7pts]
â€¢ 1x Standard Bearer [7pts]
## Special [175pts]
Bastiladon [175pts]: 3x Skink Crew, Hand Weapon, Javelin and Shield
â€¢ 1x Bastiladon [175pts]: Thunderous bludgeon, Solar Engine</t>
  </si>
  <si>
    <t>Alexander Lenneman</t>
  </si>
  <si>
    <t>Jake Forrister</t>
  </si>
  <si>
    <t>March Gigabites cafe tournament</t>
  </si>
  <si>
    <t>===
Silent as the Grave [2000 pts]
Warhammer: The Old World, Vampire Counts
===
++ Characters [813 pts] ++
Vampire Count [385 pts]
- Great Weapon
- No armour
- Level 2 Wizard
- General
- Nightmare
- Lore Familiar
- Crown Of The Damned
- Sword of Might
- Master Of The Black Arts
- Dark Acolyte
- Illusion
Master Necromancer [210 pts]
- Hand weapon
- Level 4 Wizard
- On foot
- Sceptre Of De Noirot
- Spell Familiar
- Necromancy
Wight Lord [128 pts]
- Lance (when mounted)
- Heavy armour
- Battle Standard Bearer
- Skeletal Steed
- Helm Of Commandment
- Charmed Shield
Tomb Banshee [90 pts]
- Hand weapon
++ Core Units [500 pts] ++
10 Black Knights [342 pts]
- Lances &amp; Shields
- Skeletal Hooves
- Heavy armour
- Barding
- Hell Knight
- Standard bearer [Drakenhof Banner]
26 Zombies [78 pts]
- Hand weapon
5 Dire Wolves [40 pts]
- Claws and Fangs (Hand weapons)
5 Dire Wolves [40 pts]
- Claws and Fangs (Hand weapons)
++ Special Units [321 pts] ++
6 Crypt Horrors [276 pts]
- Filth-Encrusted Claws
3 Fell Bats [45 pts]
- Claws and Fangs (Hand weapons)
++ Rare Units [366 pts] ++
5 Hexwraiths [161 pts]
- Hand weapons
- Great weapons
- Skeletal Hooves (Hand weapons)
- Hellwraith
Terrorgheist [205 pts]
- Filth-encrusted talons
- Rancid Maw
- Calloused Hide (light armor)
---
Created with "Old World Builder"
[https://old-world-builder.com]</t>
  </si>
  <si>
    <t>Skaven - Giga March - [1998pts]
# Main Force [1998pts]
## Characters [625pts]
Grey Seer [460pts]:
â€¢ 1x Grey Seer [460pts]: Screaming Bell, Rat Ogre Crew, Hand Weapon, D3 Warpstone Tokens, Hand Weapon, General, Wizard Level 4, Elementalism, Lore Familiar, Ruby Ring of Ruin
Skaven Chieftain [130pts]: Battle Standard Bearer, Banner Of Verminous Scurrying
â€¢ 1x Skaven Chieftain [70pts]: Hand Weapon, Heavy Armour, Shield, Skavenbrew
Warlock Engineer [35pts]:
â€¢ 1x Warlock Engineer [35pts]: D3 Warpstone Tokens, Hand Weapon
## Core [873pts]
2x Clanrats [212pts]: Shield, Thrusting Spear
â€¢ 20x Clanrat [4pts]: Hand Weapon, Light Armour
â€¢ 1x Weapon Team [75pts]:
  â€¢ 1x Weapon Team Crew [75pts]: Hand Weapon, Light Armour
â€¢ 1x Musician [5pts]
â€¢ 1x Standard Bearer [5pts]
â€¢ 1x Clawleader [7pts]
3x Giant Rats [42pts]:
â€¢ 10x Giant Rat [3pts]: Hand Weapon
â€¢ 1x Packmaster [5pts]: Hand Weapon, Light Armour, Whip
â€¢ 1x Master Moulder [7pts]
Stormvermin [323pts]:
â€¢ 23x Stormvermin [11pts]: Halberd, Hand Weapon, Heavy Armour, Shield
â€¢ 1x Musician [6pts]
â€¢ 1x Standard Bearer [56pts]: Grand Banner Of Superiority
â€¢ 1x Fangleader [8pts]
## Rare [500pts]
Doomwheel [145pts]:
â€¢ 1x Rats: Hand Weapon
â€¢ 1x Warlock: Hand Weapon
â€¢ 1x Doomwheel [145pts]
Doomwheel [145pts]:
â€¢ 1x Warlock: Hand Weapon
â€¢ 1x Doomwheel [145pts]
Hell Pit Abomination [210pts]:
â€¢ 1x Hell Pit Abomination [210pts]: Warpstone claws</t>
  </si>
  <si>
    <t>Eliott Grenier</t>
  </si>
  <si>
    <t>Jamie Nasmyth</t>
  </si>
  <si>
    <t xml:space="preserve">++ Characters [902 pts] ++
Chaos Lord [602 pts]
- Hand weapon
- Full plate armour
- Shield
- Mark of Chaos Undivided
- Mark of Nurgle
- General
- Chaos Dragon
- Ogre Blade
- Favour of the Gods
- Extra Arm
Sorcerer Lord [300 pts]
- Hand weapon
- Heavy armour
- Mark of Chaos Undivided
- Mark of Slaanesh
- Level 4 Wizard
- Daemonic Mount
- Ruby Ring of Ruin
- Daemonology
++ Core Units [506 pts] ++
4 Chaos Knights [142 pts]
- Lances
- Shields
- Heavy armour
- Mark of Chaos Undivided
- Mark of Khorne
- Champion
- Standard bearer
- Musician
4 Chaos Knights [142 pts]
- Lances
- Shields
- Heavy armour
- Mark of Chaos Undivided
- Mark of Khorne
- Champion
- Standard bearer
- Musician
4 Chaos Knights [142 pts]
- Lances
- Shields
- Heavy armour
- Mark of Chaos Undivided
- Mark of Slaanesh
- Champion
- Standard bearer
- Musician
5 Marauder Horsemen [80 pts]
- Flails
- Throwing axes
- Light armour
- Mark of Chaos Undivided
- Mark of Slaanesh
++ Special Units [588 pts] ++
3 Dragon Ogres [196 pts]
- Great weapons
- Heavy armour
- Shartak
3 Dragon Ogres [196 pts]
- Great weapons
- Heavy armour
- Shartak
3 Dragon Ogres [196 pts]
- Great weapons
- Heavy armour
- Shartak
</t>
  </si>
  <si>
    <t>Kingdom of Bretonnia - Tournament list - [1998pts]
## Main Force [1998pts]
**Characters [769pts]**
Duke [396pts]: Shield, Lance, Royal Pegasus, General, Bedazzling Helm, The Seal Of Parravon, Virtue of Heroism
Paladin [142pts]: Shield, Lance, Bretonnian Warhorse, The Grail Vow, Battle Standard Bearer, Gromil Great Helm
Prophetess [231pts]: Elementalism, Wizard Level 4, Bretonnian Warhorse, Dispel Scroll, Lore Familiar
**Core [532pts]**
Men-At-Arms [145pts]:
- 24x Man-At-Arms [4pts]
- 1x Yeoman [7pts]
- 1x Standard Bearer [5pts]
- 1x Musician [5pts]
- 1x Grail Monk [32pts]: Blessed Tryptich
2x Mounted Knights of the Realm [165pts]: The Knight's Vow
- 6x Mounted Knight of the Realm [24pts]
- 1x Musician [7pts]
- 1x Standard Bearer [7pts]
- 1x First Knight [7pts]
Peasant Bowmen [57pts]: Skirmishers
- 10x Peasant Bowman [5pts]
- 1x Villein [7pts]
**Special [372pts]**
2x Pegasus Knights [186pts]: The Knight's Vow
- 3x Pegasus Knight [55pts]
- 1x Musician [7pts]
- 1x Standard Bearer [7pts]
- 1x First Knight [7pts]
**Rare [325pts]**
Grail Knights [325pts]:
- 8x Grail Knight [38pts]
- 1x Musician [7pts]
- 1x Standard Bearer [7pts]
- 1x Grail Guardian [7pts]</t>
  </si>
  <si>
    <t>Thomas Thomas</t>
  </si>
  <si>
    <t>Jamie Petrizzo</t>
  </si>
  <si>
    <t>Duke - lance shield, royal pegasus, bedazzling helm, Gauntlet of the duel, Virtue of Heroism
Paladin- Lance Shield, BSB {errantry banner} Bretonnian warhorse
Lady Elisse Duchaard
9 Knights Errant- full command, banner of Chalons 
6 knights errant- full command
6 knights errant- full command
6 knight errant- full command
5 knights errant- champion
3 pegasus knights- full command
9 grail knight- full command [ Crusaders Tapestry]</t>
  </si>
  <si>
    <t>Rob Hall</t>
  </si>
  <si>
    <t>John Petrizzo</t>
  </si>
  <si>
    <t>Chaos Dwarfs - Hashuts Hasassin - [1989pts]
## Main Force [1989pts]
**Characters [642pts]**
Infernal Seneschal [147pts]: Hand Weapon, Heavy Armour, Shield, Battle Standard Bearer, Darkforged Weapon, Armour of Bazherak the Cruel
Sorcerer-Prophet [495pts]: Hand Weapon, Heavy Armour, General, Wizard Level 4, Blood of Hashut, Daemonology, Vial of Lammasu Blood, Mantle of Stone, Obsidian Lodestone, Bale Taurus, Goring Horns, Trampling Hooves
**Core [646pts]**
Infernal Guard [237pts]: Fireglaive, Shield, Drilled, Blackshard Armour
- 12x Infernal Guard [11pts]: Hand Weapon, Heavy Armour
- 1x Deathmask [9pts]: Pistol
- 1x Standard Bearer [6pts]
- 1x Musician [6pts]
Infernal Guard [201pts]: Fireglaive, Shield, Drilled, Blackshard Armour
- 10x Infernal Guard [11pts]: Hand Weapon, Heavy Armour
- 1x Deathmask [9pts]: Pistol
- 1x Standard Bearer [6pts]
- 1x Musician [6pts]
Infernal Guard [208pts]: Hailshot Blunderbusses, Shield
- 11x Infernal Guard [11pts]: Hand Weapon, Heavy Armour
- 1x Deathmask [9pts]: Pistol
- 1x Standard Bearer [6pts]
- 1x Musician [6pts]
**Special [486pts]**
Infernal Ironsworn [486pts]: Great Weapon, Shield
- 21x Infernal Ironsworn [19pts]: Full Plate Armour, Hand Weapon
- 1x Overseer [10pts]: Pistol
- 1x Standard Bearer [7pts]
- 1x Musician [7pts]
**Rare [215pts]**
Dreadquake Mortar [215pts]: Ogre Loader, Dreadquake Mortar, Hand Weapon, Heavy Armour, Chaos Dwarf Crew, Dreadquake Mortar, Hand Weapon, Heavy Armour, Dreadquake Mortar, Hand Weapon, Heavy Armour, Hellbound</t>
  </si>
  <si>
    <t>Chris Smith</t>
  </si>
  <si>
    <t>Todd Sheldon`</t>
  </si>
  <si>
    <t>High Elf Realms - Dragon List - [1999pts]
# Main Force [1999pts]
## Characters [841pts]
Archmage [230pts]:
â€¢ 1x Archmage [230pts]: Hand Weapon, Pure of Heart, Wizard Level 4, High Magic, Silvery Wand, Talisman Of Protection
Noble [159pts]:
â€¢ 1x Noble [159pts]: Hand Weapon, Shield, Battle Standard Bearer, Blood of Caledor, Barded Elven Steed, Barding, Hand Weapon, Full Plate Armour, Charmed Shield, Seed of Rebirth, Lance
Prince [452pts]:
â€¢ 1x Prince [452pts]: Hand Weapon, Shield, General, Anointed of Asuryan, Light Armour, Ogre Blade, Armour of Caledor
  â€¢ 1x Frostheart Phoenix [205pts]: Full Plate Armour, Wicked Claws
## Core [509pts]
Elven Archers [50pts]:
â€¢ 5x Elven Archer [10pts]: Hand Weapon, Longbow
Lothern Sea Guard [297pts]: Magic Standard
â€¢ 20x Lothern Sea Guard [12pts]: Hand Weapon, Light Armour, Thrusting Spear, Warbow, Shield
â€¢ 1x Musician [5pts]
â€¢ 1x Standard Bearer [45pts]: Razor Standard
â€¢ 1x Sea Master [7pts]
Silver Helms [162pts]:
â€¢ 6x Silver Helm [24pts]: Barded Elven Steed, Barding, Hand Weapon, Hand Weapon, Heavy Armour, Lance, Shield
â€¢ 1x High Helm [6pts]
â€¢ 1x Musician [6pts]
â€¢ 1x Standard Bearer [6pts]
## Special [499pts]
Dragon Princes [206pts]:
â€¢ 5x Dragon Prince [37pts]: Barded Elven Steed, Barding, Hand Weapon, Full Plate Armour, Hand Weapon, Lance, Shield
â€¢ 1x Drakemaster [7pts]
â€¢ 1x Musician [7pts]
â€¢ 1x Standard Bearer [7pts]
Phoenix Guard [293pts]:
â€¢ 17x Phoenix Guard [16pts]: Ceremonial Halberd, Full Plate Armour, Hand Weapon
â€¢ 1x Keeper of the Flame [7pts]
â€¢ 1x Musician [7pts]
â€¢ 1x Standard Bearer [7pts]
## Rare [150pts]
Great Eagles [60pts]:
â€¢ 1x Great Eagle [60pts]: Serrated Maw, Wicked Claws
Lothern Skycutters [90pts]:
â€¢ 1x Lothern Skycutter [90pts]: 2x Sea Guard Crew, Cavalry Spear, Hand Weapon, Shortbow, Swiftfeather Roc, Wicked Claws</t>
  </si>
  <si>
    <t>Casey Cronan</t>
  </si>
  <si>
    <t>Chris Jones</t>
  </si>
  <si>
    <t>Dwarfen Mountain Holds - Possible Tourney List - [2000pts]
# Main Force [2000pts]
## Characters [464pts]
Dwarf Engineer [50pts]:
â€¢ 1x Engineer [50pts]: General, Hand Weapon, Heavy Armour
Runesmith [118pts]:
â€¢ 1x Runesmith [118pts]: Hand Weapon, Full Plate Armour, 2x Rune of Spellbreaking
Runesmith [65pts]:
â€¢ 1x Runesmith [65pts]: Hand Weapon, Heavy Armour
Thane [231pts]:
â€¢ 1x Thane [231pts]: Full Plate Armour, Hand Weapon, Battle Standard Bearer, Master Rune of Grungni, Rune of Battle, Rune of Fear, Great Weapon, Shield, Rune of Speed
## Core [513pts]
Rangers [363pts]:
â€¢ 23x Ranger [15pts]: Hand Weapon, Heavy Armour, Shield, Great Weapon, Crossbow, Throwing Axe
â€¢ 1x Musician [6pts]
â€¢ 1x Ol Deadeye [6pts]
â€¢ 1x Standard Bearer [6pts]
3x Thunderers [50pts]:
â€¢ 5x Thunderer [10pts]: Hand Weapon, Handgun, Heavy Armour
## Special [615pts]
2x Bolt Thrower [55pts]:
â€¢ 1x Bolt Thrower [55pts]: Bolt Thrower, Dwarf Crew, Hand Weapon, Light Armour
2x Gyrocopters [60pts]:
â€¢ 1x Gyrocopter [60pts]: Full Plate Armour, Hand Weapon, Steam Gun
Ironbreakers [385pts]: Drilled, Standard Runes
â€¢ 19x Ironbreaker [15pts]: Full Plate Armour, Hand Weapon, Shield
â€¢ 1x Ironbeard [22pts]: Cinderblast Bombs
â€¢ 1x Musician [7pts]
â€¢ 1x Standard Bearer [52pts]: Master Rune of Hesitation
## Rare [408pts]
3x Irondrakes [96pts]:
â€¢ 5x Irondrake [15pts]: Drakegun, Full Plate Armour, Hand Weapon
â€¢ 1x Ironwarden [21pts]: Trollhammer Torpedo
Organ Gun [120pts]:
â€¢ 1x Organ Gun [120pts]: Dwarf Crew, Hand Weapon, Light Armour, Organ Gun</t>
  </si>
  <si>
    <t>Austin Masters</t>
  </si>
  <si>
    <t>Tom Thomas</t>
  </si>
  <si>
    <t>Chaos Dwarfs - 2000 cd - [1997pts]
## Main Force [1997pts]
**Characters [605pts]**
Daemonsmith Sorcerer [130pts]: Wizard Level 2, Dark Magic, Luckstone
Sorcerer-Prophet [475pts]: General, Wizard Level 4, Elementalism, Black Hammer of Hashut, Mantle of Stone, Bale Taurus
**Core [642pts]**
Infernal Guard [148pts]: Shield, Blackshard Armour
- 10x Infernal Guard [11pts]
- 1x Deathmask [6pts]
- 1x Standard Bearer [6pts]
- 1x Musician [6pts]
2x Infernal Guard [178pts]: Hailshot Blunderbusses
- 10x Infernal Guard [11pts]
- 1x Deathmask [6pts]
- 1x Standard Bearer [6pts]
- 1x Musician [6pts]
Infernal Guard [138pts]: Shield
- 10x Infernal Guard [11pts]
- 1x Deathmask [6pts]
- 1x Standard Bearer [6pts]
- 1x Musician [6pts]
**Special [750pts]**
Iron Daemon [310pts]: Hellbound, Steam Cannonade
Kâ€™daai Fireborn [130pts]:
- 3x Kâ€™daai Fireborn [41pts]
- 1x Manburner [7pts]
2x Magma Cannon [155pts]: Hellbound
- 3x Chaos Dwarf Crew</t>
  </si>
  <si>
    <t>David Lewis</t>
  </si>
  <si>
    <t>Steve Walsh</t>
  </si>
  <si>
    <t>Warhammer The Old World Event @The Art Store</t>
  </si>
  <si>
    <t>Steve Walsh - Bretonnia - 1250
Characters:
-Duke, general, heavy armor, shield, Royal Pegasus, Heartwood Lance, Gromril Great Helm, Virtue of Knightly Temper - 397
-Prophetess, level 4, Bretonnian Warhorse, Battle Magic - 181
Core:
-10 Bowmen - 50
-6 Knights of the Realm, First Knight, Standard bearer, Musician - 165
-5 Knights Errant, Gallant - 101
Special: 
-3 Pegasus Knights - 165
Rare: 
-5 Grail Knights - 190
Grand total = 1249</t>
  </si>
  <si>
    <t>Ken Maxwell</t>
  </si>
  <si>
    <t>Jackson Lewis</t>
  </si>
  <si>
    <t xml:space="preserve">List 1200 points
Empire of Man (1248 pts]
Characters [244 pts]
Captain of the Empire (General)  
on Griffon [181 pts]
Priest of Ulric [63 pts]
Core Units [526 pts]
10 Empire Knights With full command [263]
24 State Troops [183 pts]
Hand weapons, Thrusting spears,  and full command
10 State Missile Troops [80 pts]
With hand guns Detachment 
Special Units [213 pts]
Great Cannon [125 pts]
4 Outriders [88 pts]
Rare Units [265 pts]
Steam Tank [265 pts]
</t>
  </si>
  <si>
    <t>Anthony Parente</t>
  </si>
  <si>
    <t>Jeffy Brenner</t>
  </si>
  <si>
    <t>The Empire of Man - EoM - [1248pts]
# Main Force [1248pts]
## Characters [343pts]
Captain of the Empire [73pts]: Shield, Lance, Barded Warhorse, Full Plate Armour, General
Captain of the Empire [98pts]: Shield, Lance, Barded Warhorse, Full Plate Armour, Battle Standard Bearer
Wizard Lord [172pts]: Wizard Level 4, Battle Magic, Empire Warhorse
## Core [349pts]
Empire Knights [194pts]:
â€¢ 8x Empire Knight [22pts]: Shield, Lance
â€¢ 1x Preceptor [6pts]
â€¢ 1x Musician [6pts]
â€¢ 1x Standard Bearer [6pts]
State Missile Troops [70pts]:
â€¢ 10x State Missile Trooper [7pts]: Crossbow
State Missile Troops [85pts]:
â€¢ 10x State Missile Trooper [8pts]: Handgun
â€¢ 1x Musician [5pts]
## Special [291pts]
Inner Circle Knights [291pts]:
â€¢ 9x Inner Circle Knight [30pts]: Shield, Lance
â€¢ 1x Inner Circle Preceptor [7pts]
â€¢ 1x Musician [7pts]
â€¢ 1x Standard Bearer [7pts]
## Rare [265pts]
Empire Steam Tanks [265pts]:
â€¢ 1x Steam Tank [265pts]: Engineer Commander</t>
  </si>
  <si>
    <t>Jay Friot</t>
  </si>
  <si>
    <t>Adam Parente</t>
  </si>
  <si>
    <t xml:space="preserve">
[1249 pts]
Lizardmen
++ Characters [405 pts] ++
Slann Mage-Priest [405 pts]
- Hand weapon
- General
- Ruby Ring of Ruin
- Lore Familiar
- Higher State Of Mind
- Battle Magic
++ Core Units [515 pts] ++
11 Saurus Warriors [186 pts]
- Hand weapons
- Shields
- Heavy armour (Scaly skin)
- Shieldwall
- Spawn Leader (champion)
- Standard bearer
- Musician
10 Temple Guard [174 pts]
- Hand weapons
- Halberds
- Shields
- Heavy armour (Scaly skin)
- Revered Guardian (champion)
- Standard bearer
10 Skink Skirmishers [55 pts]
- Hand weapons
- Javelins
- Shields
- Light armour (Calloused hides)
- Vanguard
10 Skink Skirmishers [50 pts]
- Hand weapons
- Javelins
- Shields
- Light armour (Calloused hides)
10 Skink Skirmishers [50 pts]
- Hand weapons
- Javelins
- Shields
- Light armour (Calloused hides)
++ Special Units [329 pts] ++
Bastiladon [175 pts]
- Thunderous bludgeon
- Solar Engine
- Skink Crew (x3) with hand weapons and Javelins (required)
3 Kroxigors [154 pts]
- Great weapons
- Heavy armour (Scaly skin)
- Ancient (champion)
</t>
  </si>
  <si>
    <t>David Lover</t>
  </si>
  <si>
    <t>++ Characters [435 pts] ++
Sorcerer Lord [435 pts]
(Hand weapon, Heavy armour, Level 4 Wizard, Chaos Chariot, Daemonsword, Brazen Collar, Favour of the Gods, Daemonology)
++ Core Units [554 pts] ++
5 Chaos Warhounds [30 pts]
(Claws and Fangs (Hand weapons))
5 Chaos Warhounds [30 pts]
(Claws and Fangs (Hand weapons))
5 Chaos Knights [161 pts]
(Lances, Shields, Heavy armour, Mark of Khorne, Champion)
5 Chaos Knights [161 pts]
(Lances, Shields, Heavy armour, Mark of Khorne, Champion)
10 Chaos Warriors [172 pts]
(Additional hand weapons, Heavy armour, Mark of Khorne, Champion, Standard bearer)
++ Special Units [258 pts] ++
6 Chaos Ogres [258 pts]
(Great weapons, Heavy armour, Mark of Khorne, Champion, Standard bearer, Musician)
---
Created with "Old World Builder"
[https://old-world-builder.com]</t>
  </si>
  <si>
    <t>Kirk Hansen</t>
  </si>
  <si>
    <t>BKG Old World Tournament March</t>
  </si>
  <si>
    <t>Tomb Kings of Khemri - [1999pts]
# Main Force [1999pts]
## Characters [711pts]
High Priest [230pts]: Hand Weapon, Necromancy, Wizard Level 4, Curse-Weaver Wand, Flying Carpet
Mortuary Priest [115pts]: Hand Weapon, Illusion, Wizard Level 2, Ruby Ring of Ruin
Royal Herald [109pts]: Hand Weapon, Light Armour, Great Weapon, Battle Standard Bearer, Armour of Meteoric Iron
Tomb King [257pts]: Hand Weapon, Heavy Armour, Shield, General, Ogre Blade, Talisman Of Protection
## Core [668pts]
2x Skeleton Horse Archers [55pts]:
â€¢ 5x Skeleton Horse Archer [11pts]: Skeletal Steed, Hand Weapon, Hand Weapon, Warbow
Skeleton Skirmishers [50pts]:
â€¢ 10x Skeleton Skirmisher [5pts]: Hand Weapon, Warbow
Skeleton Warriors [195pts]: Nehekharan Phalanx, Magic Standard
â€¢ 30x Skeleton Warrior [5pts]: Hand Weapon, Shield, Thrusting Spear
â€¢ 1x Master of Arms [5pts]
â€¢ 1x Standard Bearer [30pts]: War Banner
Tomb Guard [313pts]: Nehekharan Phalanx
â€¢ 21x Tomb Guard [10pts]: Hand Weapon, Light Armour, Shield
â€¢ 1x Tomb Captain [26pts]: Obsidian Lodestone
â€¢ 1x Standard Bearer [56pts]: Icon of the Sacred Eye
## Special [325pts]
2xCarrion [54pts]:
â€¢ 2x Carrion [27pts]: Hand Weapon
Tomb Scorpion [70pts]: Heavy Armour, Decapitating Claws, Envenomed Sting
Ushabti [147pts]:
â€¢ 3x Ushabti [49pts]: Hand Weapon, Heavy Armour, Greatbow
## Rare [295pts]
Casket of Souls [135pts]
Necrolith Colossus [160pts]: Heavy Armour, Paired Great Khopeshes</t>
  </si>
  <si>
    <t>===
Wood elves [1999 pts]
Warhammer: The Old World, Wood Elf Realms
===
++ Characters [369 pts] ++
Glade Lord [187 pts]
- Great weapon
- Light armour
- Shield
- Arcane Bodkins
- On foot
- Bow of Loren
Waystalker [91 pts]
- Hand weapon
- No armour
- Arcane Bodkins
Waystalker [91 pts]
- Hand weapon
- No armour
- Arcane Bodkins
++ Core Units [502 pts] ++
12 Deepwood Scouts [186 pts]
- Hand weapon
- Asrai Longbows
- Hagbane Tips
- Lord's Bowmen
12 Deepwood Scouts [186 pts]
- Hand weapon
- Asrai Longbows
- Hagbane Tips
- Lord's Bowmen
10 Glade Guard [130 pts]
- Hand weapon
- Asrai Longbows
- Hagbane Tips
++ Special Units [636 pts] ++
6 Wild Riders [156 pts]
- Hand Weapon and Hunting Spear
- Light armour
- Shields
3 Treekin [160 pts]
- Hand weapon
- Heavy armour (Hardwood flesh)
- Elder
3 Treekin [160 pts]
- Hand weapon
- Heavy armour (Hardwood flesh)
- Elder
3 Treekin [160 pts]
- Hand weapon
- Heavy armour (Hardwood flesh)
- Elder
++ Rare Units [492 pts] ++
12 Waywatchers [216 pts]
- Hand Weapon and Asrai Longbows
- Arcane Bodkins
12 Waywatchers [216 pts]
- Hand Weapon and Asrai Longbows
- Arcane Bodkins
1 Giant Eagle [60 pts]
---
Created with "Old World Builder"
[https://old-world-builder.com]</t>
  </si>
  <si>
    <t>Geoffrey Chu</t>
  </si>
  <si>
    <t>Wood Elf Realms - NoDragonElves - [2000pts]
# Main Force [2000pts]
## Characters [641pts]
Glade Lord [282pts]: Hand Weapon, Light Armour, Asrai Longbow, Shield, Great Stag, Mighty Antlers, General, Spear of Twilight, Talisman Of Protection
Spellweaver [225pts]: Hand Weapon, Elementalism, Wizard Level 4, Oaken Stave
Waystalkers [134pts]:
â€¢ 1x Waystalker [134pts]: Asrai Longbow, Hand Weapon, Light Armour, Asyendi's Bane, Ruby Ring of Ruin, Arcane Bodkins
## Core [501pts]
2x Deepwood Scouts [140pts]:
â€¢ 10x Deepwood Scout [14pts]: Asrai Longbow, Hand Weapon, Trueflight Arrows
â€¢ 10x Deepwood Scout [14pts]: Asrai Longbow, Hand Weapon, Trueflight Arrows
Dryads [117pts]:
â€¢ 9x Dryad [13pts]: Hand Weapon, Light Armour
Glade Guard [104pts]:
â€¢ 8x Glade Guard [13pts]: Asrai Longbow, Hand Weapon, Hagbane Tips
## Special [678pts]
2x Tree Kin [153pts]:
â€¢ 3x Tree Kin [51pts]: Hand Weapon, Heavy Armour
â€¢ 3x Tree Kin [51pts]: Hand Weapon, Heavy Armour
Wild Riders [214pts]:
â€¢ 6x Wild Rider [28pts]: Hand Weapon, Hunting Spear, Light Armour, Steeds of Kornous, Hand Weapon, Shield
â€¢ 1x Wild Hunter [7pts]
â€¢ 1x Standard Bearer [32pts]: Banner of the Hunter King
â€¢ 1x Musician [7pts]
Wildwood Rangers [158pts]:
â€¢ 10x Wildwood Ranger [14pts]: Hand Weapon, Light Armour, Ranger's Glaive
â€¢ 1x Wildwood Warden [6pts]
â€¢ 1x Standard Bearer [6pts]
â€¢ 1x Musician [6pts]
## Rare [180pts]
Waywatchers [180pts]:
â€¢ 10x Waywatcher [18pts]: Asrai Longbow, Hand Weapon, Arcane Bodkins</t>
  </si>
  <si>
    <t>Keith Hansen</t>
  </si>
  <si>
    <t>===
Adepticon Ogres [2000 pts]
Warhammer: The Old World, Ogre Kingdoms
===
++ Characters [833 pts] ++
Tyrant [483 pts]
- Hand weapon
- Heavy armour
- Stonehorn
- Talisman of Protection
- Tenderiser
Slaughtermaster [350 pts]
- Hand weapon
- Level 4 Wizard
- Grut's Sickle
- Headsman's Axe
- Illusion
++ Core Units [503 pts] ++
9 Ogre Bulls [333 pts]
- Ironfists
- Crusher (champion)
- Standard bearer
- Bellower (musician)
4 Iron Guts [170 pts]
- Gutlord
- Bellower (musician)
++ Special Units [234 pts] ++
3 Mournfang Cavalry [234 pts]
- Ironfist
- Heavy armour
- Crusher (champion)
- Standard bearer
- Bellower (musician)
++ Rare Units [430 pts] ++
Thundertusk Riders [215 pts]
- Hand weapon
- Chaintrap
Thundertusk Riders [215 pts]
- Hand weapon
- Chaintrap
---
Created with "Old World Builder"
[https://old-world-builder.com]</t>
  </si>
  <si>
    <t>Chris Waller</t>
  </si>
  <si>
    <t>JosÃ© Carlos Albaladejo</t>
  </si>
  <si>
    <t>Sergio ZurrÃ³n Mayoral</t>
  </si>
  <si>
    <t>MetrÃ³polis Center Old World 16/03/24</t>
  </si>
  <si>
    <t>===
Negrotecto
  [1499 pts]
Warhammer: The Old World, Tomb Kings of Khemri
===
++ Personajes [720 pts] ++
Tomb King [440 pts]
- Hand weapon
- Heavy armour
- General
- Necrolith Bone Dragon
- Armour of the Ages
- Flail of Skulls
Tomb Prince [90 pts]
- Hand weapon
- Light armour
- On foot
Mortuary Priest [135 pts]
- Hand weapon
- Level 2 Wizard
- On foot
- Staff Of Awakening
- Necromancy
Necrotect [55 pts]
- Hand weapon
- Whip
- Light armour
++ Unidades BÃ¡sicas [632 pts] ++
18 Tomb Guard [266 pts]
- Halberds
- Light armour
- Shields
- Tomb Captain (champion)
- Standard bearer [Icon of the Sacred Eye]
- Musician
3 Skeleton Chariots [147 pts]
- Hand weapons
- Cavalry spears
- Warbows
- Skeletal Hooves (Count as Hand weapons)
- Master Charioteer (champion)
- Standard bearer
- Musician
3 Skeleton Chariots [147 pts]
- Hand weapons
- Cavalry spears
- Warbows
- Skeletal Hooves (Count as Hand weapons)
- Master Charioteer (champion)
- Standard bearer
- Musician
6 Skeleton Horse Archers [72 pts]
- Hand weapons
- Warbows
- No armour
- Chariot Runners
++ Unidades Especiales [147 pts] ++
3 Ushabti [147 pts]
- Greatbow
- Heavy armour
---
Creado con "Old World Builder"
[https://old-world-builder.com]</t>
  </si>
  <si>
    <t>Wood Elf Realms - Test - [1499pts]
# Main Force [1499pts]
## Characters [744pts]
Spellweaver [225pts]: Elementalism, Wizard Level 4, A Resplendence of Luminescents, Lore Familiar
Treemen Ancients [355pts]:
â€¢ 1x Treemen Ancient [355pts]: General, Wizard Level 4, Battle Magic, A Befuddlement of Mischiefs
Waystalkers [164pts]:
â€¢ 1x Waystalker [164pts]: Light Armour, Ruby Ring of Ruin, Arcane Bodkins, A Muster of Malevolents
## Core [545pts]
Deepwood Scouts [75pts]:
â€¢ 5x Deepwood Scout [15pts]: Hagbane Tips
Dryads [65pts]:
â€¢ 5x Dryad [13pts]
Eternal Guard [145pts]: Veterans
â€¢ 9x Eternal Guard [14pts]: Shield
â€¢ 1x Eternal Warden [5pts]
â€¢ 1x Standard Bearer [5pts]
2x Glade Guard [65pts]:
â€¢ 5x Glade Guard [13pts]: Arcane Bodkins
2x Glade Guard [65pts]:
â€¢ 5x Glade Guard [13pts]: Hagbane Tips
## Rare [210pts]
Great Eagles [120pts]:
â€¢ 2x Great Eagle [60pts]: Serrated Maw
Waywatchers [90pts]:
â€¢ 5x Waywatcher [18pts]: Hagbane Tips</t>
  </si>
  <si>
    <t>Andres Morato</t>
  </si>
  <si>
    <t>Ignacio Zazo</t>
  </si>
  <si>
    <t>===
Torneo  [1499 pts]
Warhammer: The Old World, Lizardmen
===
++ Personajes [497 pts] ++
Saurus Oldblood [387 pts]
- Hand weapon
- Heavy armour (Scaly skin)
- Shield
- Carnosaur
- Glittering Scales
- Aura Of Quetzl
Skink Priest [110 pts]
- Hand weapon
- Light armour (Calloused hide)
- Level 2 Wizard
- On foot
- Dispel Scroll
- Battle Magic
++ Unidades BÃ¡sicas [456 pts] ++
20 Skink Skirmishers [135 pts]
- Hand weapons
- Blowpipes
- Light armour (Calloused hides)
- Scouts
- Patrol Leader (champion)
20 Saurus Warriors [321 pts]
- Thrusting spears
- Shields
- Heavy armour (Scaly skin)
- Spawn Leader (champion)
- Standard bearer
- Musician
++ Unidades Especiales [546 pts] ++
3 Kroxigors [154 pts]
- Great weapons
- Heavy armour (Scaly skin)
- Ancient (champion)
5 Cold One Riders [196 pts]
- Cavalry spears
- Shields
- Heavy armour (Scaly skin)
- Pack Leader (champion)
- Standard bearer
- Musician
5 Cold One Riders [196 pts]
- Cavalry spears
- Shields
- Heavy armour (Scaly skin)
- Pack Leader (champion)
- Standard bearer
- Musician
---
Creado con "Old World Builder"
[https://old-world-builder.com]</t>
  </si>
  <si>
    <t>===
Culto mortuorio  [1499 pts]
Warhammer: The Old World, Tomb Kings of Khemri, Mortuary Cults
===
++ Personajes [590 pts] ++
High Priest [395 pts]
- Hand weapon
- Level 4 Wizard
- General
- Necrolith Bone Dragon
- Talisman of Protection
- Necromancy
Mortuary Priest [110 pts]
- Hand weapon
- Battle Standard Bearer (Mortuary Cult Only)
- On foot
- Ruby Ring of Ruin
- Necromancy
Mortuary Priest [85 pts]
- Hand weapon
- On foot
- Amulet Of The Serpent
- Illusion
++ Unidades BÃ¡sicas [495 pts] ++
20 Skeleton Skirmishers [100 pts]
- Hand weapons
- Warbows
25 Skeleton Warriors [160 pts]
- Hand weapons
- No armour
- Shields
- Master of Arms (Champion) [Death Mask of Kharnutt]
- Standard bearer [War Banner]
- Musician
3 Ushabti [147 pts]
- Greatbow
- Heavy armour
8 Skeleton Horse Archers [88 pts]
- Hand weapons
- Warbows
- No armour
++ Unidades Especiales [154 pts] ++
Tomb Scorpion [77 pts]
- Decapitating Claws
- Envenomed Sting
- Heavy armour (Bone Carapace)
- Ambushers
- (Mortuary Cult Only) The Terrors Below
Tomb Scorpion [77 pts]
- Decapitating Claws
- Envenomed Sting
- Heavy armour (Bone Carapace)
- Ambushers
- (Mortuary Cult Only) The Terrors Below
++ Unidades Singulares [260 pts] ++
Casket of Souls [135 pts]
- Hand weapons
- Great weapons
- Light armour
Screaming Skull Catapult [125 pts]
- Screaming Skull Catapult
- Hand weapons
- Light armour
- Skulls of the Foe
---
Creado con "Old World Builder"
[https://old-world-builder.com]</t>
  </si>
  <si>
    <t>The Empire of Man - Torneo metro 1500 - [1499pts]
# Main Force [1499pts]
## Characters [550pts]
Engineers [83pts]:
â€¢ 1x Empire Engineer [83pts]: Hand Weapon, Ruby Ring of Ruin, Repeater Handgun
General of the Empire [212pts]: Hand Weapon, Shield, Lance, Demigryph, Barding, Hand Weapon, Wicked Claws, Full Plate Armour, General, Giant Blade, The White Cloak
Wizard Lord [255pts]: Hand Weapon, Wizard Level 4, Elementalism, Pegasus, Hand Weapon, Lore Familiar, Armour of Tarnus
## Core [381pts]
Empire Knights [156pts]: Drilled
â€¢ 6x Empire Knight [22pts]: Barded Warhorse, Barding, Hand Weapon, Hand Weapon, Heavy Armour, Shield, Great Weapon
â€¢ 1x Preceptor [6pts]
â€¢ 1x Musician [6pts]
â€¢ 1x Standard Bearer [6pts]
State Missile Troops [90pts]:
â€¢ 10x State Missile Trooper [8pts]: Hand Weapon, Handgun
â€¢ 1x Sergeant [10pts]: Repeater Handgun
State Troops [135pts]:
â€¢ 20x State Trooper [6pts]: Hand Weapon, Light Armour, Halberd
â€¢ 1x Sergeant [5pts]
â€¢ 1x Standard Bearer [5pts]
â€¢ 1x Musician [5pts]
## Special [295pts]
Demigryph Knights [170pts]:
â€¢ 2x Demigryph Knight [63pts]: Demigryph, Barding, Hand Weapon, Wicked Claws, Hand Weapon, Heavy Armour, Shield, Full Plate Armour, Lance
â€¢ 1x Demigryph Preceptor [7pts]
â€¢ 1x Standard Bearer [37pts]: Rampaging Banner
Great Cannon [125pts]: Great Cannon, Gun Crew, Hand Weapon
## Rare [273pts]
Empire Steam Tanks [273pts]:
â€¢ 1x Steam Tank [273pts]: Engineer Commander, Repeater Pistol, Steam Cannon, Steam Gun</t>
  </si>
  <si>
    <t>Skaven - Torneo - [1499pts]
# Main Force [1499pts]
## Characters [520pts]
Grey Seer [295pts]: General, Wizard Level 4, Daemonology, Warpstone Tokens, Lore Familiar, Warpstone Amulet
Skaven Chieftain [90pts]: Light Armour, Skavenbrew, Battle Standard Bearer
Warlock Engineer [135pts]: Wizard Level 2, Battle Magic, Storm Daemon
## Core [534pts]
Clanrats [125pts]:
â€¢ 20x Clanrat [4pts]
â€¢ 1x Weapon Team [45pts]:
  â€¢ 1x Weapon Team Crew [45pts]: Warp Grinder
2x Giant Rats [30pts]:
â€¢ 10x Giant Rat [3pts]
Stormvermin [349pts]:
â€¢ 24x Stormvermin [11pts]: Shield
â€¢ 1x Weapon Team [65pts]:
  â€¢ 1x Weapon Team Crew [65pts]: Ratling Gun
â€¢ 1x Fangleader [8pts]
â€¢ 1x Standard Bearer [6pts]
â€¢ 1x Musician [6pts]
## Special [190pts]
Warplock Jezzails [190pts]:
â€¢ 10x Jezzail Team [19pts]
## Rare [255pts]
Doomwheel [145pts]
Warp Lightning Cannon [110pts]</t>
  </si>
  <si>
    <t>Pablo Antonio Quintana Casanova</t>
  </si>
  <si>
    <t>High Elf Realms - Vanguardia de Eldereth [1500pts]
# Main Force [1500pts]
## Characters [656pts]
Mage [160pts]: 
Hand Weapon, 
Battle Magic, 
Wizard Level 2, 
Dispel Scroll, 
Ruby Ring of Ruin, 
Pure of Heart
Prince [496pts]: 
Hand Weapon, 
Shield, 
Lance, 
Longbow, 
Full Plate Armour, 
Star Dragon, 
Dragon Fire, 
Full Plate Armour, 
Wicked Claws, 
General, 
Dragon Helm, 
Seed of Rebirth, 
Talisman Of Protection, 
Pure of Heart
## Core [376pts]
Ellyrian Reavers [100pts]: 
Scouts, 
Skirmishers
â€¢ 5x Ellyrian Reaver [17pts]: 
Elven Steed, 
Hand Weapon, 
Light Armour, 
Shortbow
2x Silver Helms [138pts]:
â€¢ 5x Silver Helm [24pts]: 
Barded Elven Steed, 
Barding, 
Hand Weapon, 
Heavy Armour, 
Lance, 
Shield
â€¢ 1x High Helm [6pts]
â€¢ 1x Standard Bearer [6pts]
â€¢ 1x Musician [6pts]
## Special [363pts]
Phoenix Guard [363pts]:
â€¢ 17x Phoenix Guard [16pts]: Ceremonial Halberd, 
Full Plate Armour, 
Hand Weapon
â€¢ 1x Keeper of the Flame [7pts]
â€¢ 1x Standard Bearer [77pts]: Banner of Arcane Protection
â€¢ 1x Musician [7pts]
## Rare [105pts]
Sisters of Avelorn [105pts]:
â€¢ 7x Sister of Avelorn [15pts]: 
Bow of Avelorn, 
Hand Weapon, 
Light Armour</t>
  </si>
  <si>
    <t>Orc and Goblin Tribes - 16/03 - [1500pts]
# Main Force [1500pts]
## Characters [700pts]
Night Goblin Bigboss [150pts]: Hand Weapon, Light Armour, Shield, Battle Standard Bearer, The Big Red Raggedy Flag, Trollhide Trousers
Night Goblin Oddnob [220pts]: Hand Weapon, Wizard Level 4, Waaagh! Magic, Lore Familiar, Ruby Ring of Ruin
Night Goblin Warboss [160pts]: Hand Weapon, Light Armour, Shield, General, Trollhide Trousers, Giant Blade, Talisman Of Protection
Night Goblin Warboss [170pts]: Hand Weapon, Light Armour, Shield, Giant Cave Squig, Massive Gob, Trollhide Trousers, Enchanted Shield, Da Choppiest Choppa
## Core [505pts]
Goblin Spider Rider Mobs [77pts]: Boss
â€¢ 5x Spider Rider [14pts]: Giant Spider, Poisonous fangs, Hand Weapon, Shield, Cavalry Spear, Light Armour
Goblin Wolf Rider Mobs [70pts]: Feigned Flight
â€¢ 5x Wolf Rider [11pts]: Giant Wolf, Claws and fangs, Hand Weapon, Light Armour, Shortbow
â€¢ 1x Musician [5pts]
Night Goblin Mobs [232pts]: Netters
â€¢ 30x Night Goblin [4pts]: Hand Weapon, Thrusting Spear, Shield
â€¢ 3x Fanatic [75pts]: Fanatic Ball &amp; Chain
â€¢ 1x Boss [7pts]
â€¢ 1x Musician [5pts]
â€¢ 1x Standard Bearer [5pts]
Night Goblin Mobs [126pts]:
â€¢ 21x Night Goblin [4pts]: Hand Weapon, Thrusting Spear, Shield
â€¢ 1x Fanatic [25pts]: Fanatic Ball &amp; Chain
â€¢ 1x Boss [7pts]
â€¢ 1x Musician [5pts]
â€¢ 1x Standard Bearer [5pts]
## Rare [295pts]
Giants [200pts]:
â€¢ 1x Giant [200pts]: Callowared Hide, Giant's Club
Mangler Squigs [95pts]:
â€¢ 1x Mangler Squig [95pts]: Collosal Fang-Filled Gob, Heavy Armour</t>
  </si>
  <si>
    <t>Heraldo Tzeentch en carro +1 Hechizo
Heraldo Tzeentch en carro -1 castear
4x 8 Furias Khorne
2x 3 Aulladores Tzeentch
2x 2 Bestias Nurgle</t>
  </si>
  <si>
    <t>===
Metropolis 16th March [1500 pts]
Warhammer: The Old World, Kingdom of Bretonnia
===
++ Personajes [387 pts] ++
Duke [387 pts]
- Hand weapon
- Heavy armour
- Shield
- General
- Royal Pegasus
- Bedazzling Helm
- Giant Blade
- Virtue of Heroism
Reglas Especiales: Blessings of the Lady, Rallying Cry, the Grail Vow
[Duke]Â M(4)Â WS(7)Â BS(3)Â S(5)Â T(4)Â W(4)Â I(5)Â A(5)Â Ld(9)
[RoyalÂ Pegasus]Â M(8)Â WS(4)Â BS(-)Â S(5)Â T((+1))Â W((+1))Â I(5)Â A(3)Â Ld(-)
++ Unidades BÃ¡sicas [624 pts] ++
6 Mounted Knights of the Realm [165 pts]
- Hand weapons
- Lances
- Shields
- Heavy armour
- First Knight (champion)
- Standard bearer
- Musician
Reglas Especiales: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6 Mounted Knights of the Realm [165 pts]
- Hand weapons
- Lances
- Shields
- Heavy armour
- First Knight (champion)
- Standard bearer
- Musician
Reglas Especiales: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20 Men-At-Arms [97 pts]
- Hand weapons
- Polearms
- Shields
- Light armour
- Yeoman (champion)
- Standard bearer
- Musician
Reglas Especiales: Close Order, Horde, Levies, Peasantry, Shieldwall, Warband
[Man-at-Arms]Â M(4)Â WS(2)Â BS(2)Â S(3)Â T(3)Â W(1)Â I(3)Â A(1)Â Ld(5)
[Yeoman]Â M(4)Â WS(2)Â BS(2)Â S(3)Â T(3)Â W(1)Â I(3)Â A(2)Â Ld(6)
[GrailÂ Monk]Â M(4)Â WS(2)Â BS(2)Â S(3)Â T(3)Â W(1)Â I(2)Â A(2)Â Ld(6)
10 Peasant Bowmen [50 pts]
- Hand weapons
- Longbows
- Unarmoured
Reglas Especiales: Close Order, Levies, Peasantry
[PeasantÂ Bowman]Â M(4)Â WS(2)Â BS(3)Â S(3)Â T(3)Â W(1)Â I(3)Â A(1)Â Ld(7)
[Villein]Â M(4)Â WS(2)Â BS(4)Â S(3)Â T(3)Â W(1)Â I(3)Â A(1)Â Ld(7)
10 Peasant Bowmen [50 pts]
- Hand weapons
- Longbows
- Unarmoured
Reglas Especiales: Close Order, Levies, Peasantry
[PeasantÂ Bowman]Â M(4)Â WS(2)Â BS(3)Â S(3)Â T(3)Â W(1)Â I(3)Â A(1)Â Ld(7)
[Villein]Â M(4)Â WS(2)Â BS(4)Â S(3)Â T(3)Â W(1)Â I(3)Â A(1)Â Ld(7)
20 Men-At-Arms [97 pts]
- Hand weapons
- Polearms
- Shields
- Light armour
- Yeoman (champion)
- Standard bearer
- Musician
Reglas Especiales: Close Order, Horde, Levies, Peasantry, Shieldwall, Warband
[Man-at-Arms]Â M(4)Â WS(2)Â BS(2)Â S(3)Â T(3)Â W(1)Â I(3)Â A(1)Â Ld(5)
[Yeoman]Â M(4)Â WS(2)Â BS(2)Â S(3)Â T(3)Â W(1)Â I(3)Â A(2)Â Ld(6)
[GrailÂ Monk]Â M(4)Â WS(2)Â BS(2)Â S(3)Â T(3)Â W(1)Â I(2)Â A(2)Â Ld(6)
++ Unidades Especiales [389 pts] ++
3 Pegasus Knights [179 pts]
- Hand weapon
- Lances
- Shields
- Heavy armour
- First Knight (champion)
- Standard bearer
Reglas Especiales: Blessings of the Lady, Counter Charge, Dispersed Formation, First Charge, Fly(10), Furious Charge (Pegasus Knights &amp; First Knight only), Lance Formation, Skirmishers, Swiftstride, the Knight's Vow
[PegasusÂ Knight]Â M(-)Â WS(4)Â BS(2)Â S(4)Â T(4)Â W(2)Â I(3)Â A(1)Â Ld(8)
[FirstÂ Knight]Â M(-)Â WS(4)Â BS(2)Â S(4)Â T(4)Â W(2)Â I(3)Â A(2)Â Ld(8)
[BardedÂ Pegasus]Â M(7)Â WS(3)Â BS(-)Â S(4)Â T(-)Â W(-)Â I(4)Â A(2)Â Ld(-)
5 Mounted Yeomen [105 pts]
- Hand weapons
- Cavalry spears
- Shortbows
- Light armour
- Shields
- Feigned Flight
- Warden (champion)
- Standard bearer
- Musician
Reglas Especiales: Fast Cavalry, Fire &amp; Flee, Levies, Open Order, Peasantry, Reserve Move, Skirmishers, Swiftstride
[MountedÂ Yeoman]Â M(-)Â WS(3)Â BS(3)Â S(3)Â T(3)Â W(1)Â I(3)Â A(1)Â Ld(6)
[Warden]Â M(-)Â WS(3)Â BS(3)Â S(3)Â T(3)Â W(1)Â I(3)Â A(2)Â Ld(6)
[Warhorse]Â M(8)Â WS(3)Â BS(-)Â S(3)Â T(-)Â W(-)Â I(3)Â A(1)Â Ld(-)
5 Mounted Yeomen [105 pts]
- Hand weapons
- Cavalry spears
- Shortbows
- Light armour
- Shields
- Feigned Flight
- Warden (champion)
- Standard bearer
- Musician
Reglas Especiales: Fast Cavalry, Fire &amp; Flee, Levies, Open Order, Peasantry, Reserve Move, Skirmishers, Swiftstride
[MountedÂ Yeoman]Â M(-)Â WS(3)Â BS(3)Â S(3)Â T(3)Â W(1)Â I(3)Â A(1)Â Ld(6)
[Warden]Â M(-)Â WS(3)Â BS(3)Â S(3)Â T(3)Â W(1)Â I(3)Â A(2)Â Ld(6)
[Warhorse]Â M(8)Â WS(3)Â BS(-)Â S(3)Â T(-)Â W(-)Â I(3)Â A(1)Â Ld(-)
++ Unidades Singulares [100 pts] ++
Field Trebuchet [100 pts]
- Field Trebuchet
- Hand weapons
Reglas Especiales: Levies, Peasantry, Skirmishers
[FieldÂ Trebuchet]Â M(-)Â WS(-)Â BS(-)Â S(-)Â T(7)Â W(3)Â I(-)Â A(-)Â Ld(-)
[PeasantÂ Crew]Â M(4)Â WS(2)Â BS(2)Â S(3)Â T(3)Â W(4)Â I(3)Â A(4)Â Ld(6)
---
Creado con "Old World Builder"
[https://old-world-builder.com]</t>
  </si>
  <si>
    <t>Emory Ackman</t>
  </si>
  <si>
    <t>Andrew Manuel</t>
  </si>
  <si>
    <t>Old World at HFX</t>
  </si>
  <si>
    <t>===
1.5 [1499 pts]
Warhammer: The Old World, High Elf Realms
===
++ Characters [492 pts] ++
Prince [492 pts]
- Lance
- Full plate armour
- Shield
- Star Dragon
- Dragon Helm
- Seed of Rebirth
- Talisman of Protection
- Pure of Heart
++ Core Units [383 pts] ++
20 Lothern Sea Guard [257 pts]
- Hand weapons
- Thrusting spears
- Warbows
- Light armour
- Shields
- Sea Master (champion)
- Standard bearer
- Musician
5 Silver Helms [126 pts]
- Hand weapons
- Lances
- Hooves (counts as a hand weapon)
- Heavy armour
- Barding
- Shields
- High Helm (champion)
++ Special Units [504 pts] ++
10 Swordmasters of Hoeth [156 pts]
- Sword of Hoeth
- Heavy armour
- Drilled
- Bladelord
5 Dragon Princes [192 pts]
- Lance
- Full plate armour
- Barding
- Drakemaster
10 Swordmasters of Hoeth [156 pts]
- Sword of Hoeth
- Heavy armour
- Drilled
- Bladelord
++ Rare Units [120 pts] ++
Great Eagle [60 pts]
Great Eagle [60 pts]
---
Created with "Old World Builder"
[https://old-world-builder.com]</t>
  </si>
  <si>
    <t>Greg Paradis</t>
  </si>
  <si>
    <t>Greg Greenwood</t>
  </si>
  <si>
    <t>===
Daemons of Chaos [1494 pts]
Warhammer: The Old World, Daemons of Chaos
===
++ Characters [486 pts] ++
Daemon Prince [291 pts]
- Hand weapon
- Ensorcelled weapon
- Heavy armour
- Fly (9)
- Daemon of Khorne
- Axe Of Khorne
- Battle Magic
Daemonic Herald Of Khorne [195 pts]
- Hellblade
- Light armour (calloused hides)
- Daemonic Locus (Battle Standard Bearer)
- Juggernaut Of Khorne
- Armour Of Khorne
++ Core Units [477 pts] ++
5 Flesh Hounds Of Khorne [170 pts]
- Hand weapons (claws and fangs)
- Light armour (calloused hides)
- Vanguard
5 Flesh Hounds Of Khorne [160 pts]
- Hand weapons (claws and fangs)
- Light armour (calloused hides)
10 Bloodletters Of Khorne [147 pts]
- Hellblades
- Light armour (calloused hides)
- Bloodreaper (champion)
++ Special Units [346 pts] ++
5 Bloodcrushers Of Khorne [346 pts]
- Hellblades
- brass bound hooves
- Light armour (calloused hides)
- Barding (brazen hide)
- Bloodreaper (champion)
- Standard bearer
- Musician
++ Rare Units [185 pts] ++
Skull Cannon of Khorne [185 pts]
- Brazen wheels
- Hand weapon (scything blades)
- Cannon of Khorne
- hellblades
- Plate armour
---
Created with "Old World Builder"
[https://old-world-builder.com]</t>
  </si>
  <si>
    <t>Hugh Lovecraft</t>
  </si>
  <si>
    <t>Andrew Cheney</t>
  </si>
  <si>
    <t>Scott Macmillan</t>
  </si>
  <si>
    <t>Robert Moore</t>
  </si>
  <si>
    <t>Adam Osborne</t>
  </si>
  <si>
    <t>Pelzer Ben</t>
  </si>
  <si>
    <t># Main Force [1500pts]
## Characters [644pts]
Goblin Oddnob [535pts]: Hand Weapon, Waaagh! Magic, Wizard Level 4, General,
Ruby Ring of Ruin, Talisman Of Protection
â€¢ 1x Arachnarok Spider [310pts]: 8x Goblin Crew, Hand Weapon, Cavalry Spear,
Shortbow, Venom Surge
Night Goblin Bigboss [109pts]: Hand Weapon, Great Weapon, Battle Standard Bearer,
Armour of Silvered Steel, Fungus Wine
## Core [501pts]
Goblin Spider Rider Mobs [65pts]:
â€¢ 5x Spider Rider [13pts]: Giant Spider, Poisonous fangs, Hand Weapon, Shield,
Shortbow
Night Goblin Mobs [252pts]: Netters
â€¢ 35x Night Goblin [4pts]: Hand Weapon, Thrusting Spear, Shield
â€¢ 3x Fanatic [25pts]: Fanatic Ball &amp; Chain
â€¢ 1x Boss [7pts]
â€¢ 1x Musician [5pts]
â€¢ 1x Standard Bearer [5pts]
Night Goblin Squig Herds [184pts]:
â€¢ 8x Squig Herder [24pts]: Hand Weapon
â€¢ 11x Cave Squig [10pts]: Huge Gobs
â€¢ 5x Cave Squig [50pts]: Huge Gobs
## Special [60pts]
Night Goblin Squig Hopper Mobs [60pts]:
â€¢ 5x Squig Hopper [12pts]: Bounder Squig, Huge Gobs, Hand Weapon
## Rare [295pts]
Giants [200pts]:
â€¢ 1x Giant [200pts]: Callowared Hide
Mangler Squigs [95pts]:
â€¢ 1x Mangler Squig [95pts]: Collosal Fang-Filled Gob, Heavy Armour</t>
  </si>
  <si>
    <t>===
Bretonnian Tourney List [1499 pts]
Warhammer: The Old World, Kingdom of Bretonnia
===
++ Characters [547 pts] ++
Duke FÃ©lix Beaujour [366 pts]
- Lance
- Heavy armour
- Shield
- General
- Royal Pegasus
- Gilded Cuirass
- Gauntlet of the Duel
- Virtue of Heroism
Prophetess [181 pts]
- Hand weapon
- Level 4 Wizard
- Bretonnian Warhorse
- Battle Magic
++ Core Units [380 pts] ++
6 Mounted Knights of the Realm (1+**) [165 pts]
- Hand weapons
- Lances
- Shields
- Heavy armour
- First Knight
- Standard bearer
- Musician
10 Peasant Bowmen (1+*) [50 pts]
- Hand weapons
- Longbows
- Unarmoured
- Skirmishers
6 Mounted Knights of the Realm (1+**) [165 pts]
- Hand weapons
- Lances
- Shields
- Heavy armour
- First Knight (champion)
- Standard bearer
- Musician
++ Special Units [323 pts] ++
5 Questing Knights [151 pts]
- Hand weapons
- Great weapons
- Shields
- Heavy armour
- Paragon
- Standard bearer
- Musician
3 Pegasus Knights [172 pts]
- Hand weapon
- Lances
- Shields
- Heavy armour
- First Knight
++ Rare Units [249 pts] ++
6 Grail Knights- Companions of the Grail [249 pts]
- Hand weapons
- Lances
- Shields
- Heavy armour
- Grail Guardian
- Standard bearer
- Musician
---
Created with "Old World Builder"
[https://old-world-builder.com]</t>
  </si>
  <si>
    <t>Cameron Ax</t>
  </si>
  <si>
    <t>Jordan MacCarthy</t>
  </si>
  <si>
    <t>===
Copy of Grognards [1499 pts]
Warhammer: The Old World, Empire of Man
===
++ Characters [428 pts] ++
General of the Empire [375 pts]
- Hand weapon
- Heavy armour
- Shield
- Imperial Griffon [Two heads]
- Giant Blade
- The White Cloak
- Laurels of Victory
Captain of the Empire [53 pts]
- Hand weapon
- Full plate armour
- Shield
- On foot
++ Core Units [384 pts] ++
31 Veteran State Troops [344 pts]
- Hand weapons
- Halberds
- Light armour
- Drilled
- Sergeant (champion)
- Standard bearer [Griffon Standard]
- Musician
5 Empire Archers [40 pts]
- Hand weapons
- Warbows
- Scouts
++ Special Units [687 pts] ++
8 Outriders [164 pts]
- Hand weapons
- Pistols
- Repeater handguns
- Heavy armour
- Sharpshooter (champion) [Repeater handgun]
- Musician
Great Cannon [125 pts]
Great Cannon [125 pts]
4 Demigryph Knights [273 pts]
- Lances
- Shields
- Full plate armour
- Demigryph Preceptor (champion)
- Standard bearer
- Musician
---
Created with "Old World Builder"
[https://old-world-builder.com]</t>
  </si>
  <si>
    <t>++ Characters [745 pts] ++
Lord of Change [370 pts]
(Hand weapon, Great weapon (Staff of Tzeentch), Level 4 Wizard, General, Daemonology)
Daemon Prince [375 pts]
(Hand weapon, Ensorcelled weapon, Light armour, Daemon of Tzeentch, Level 4 Wizard, Ã†ther Blade, Daemonology)
++ Core Units [376 pts] ++
2 Brimstone Horrors of Tzeentch [76 pts]
(Hand weapons)
9 Chaos Furies [108 pts]
(Daemonic talons)
8 Chaos Furies [96 pts]
(Daemonic talons)
8 Chaos Furies [96 pts]
(Daemonic talons)
++ Special Units [379 pts] ++
3 Screamers of Tzeentch [132 pts]
(Lamprey's bite)
3 Flamers of Tzeentch [247 pts]
(Hand weapons, Warpflame, Level 3 Wizard (Exalted Flamer), Pyroclaster (champion), Exalted Flamer (champion) [Twin Heads])
---
Created with "Old World Builder"
[https://old-world-builder.com]</t>
  </si>
  <si>
    <t>Aidan Clarke</t>
  </si>
  <si>
    <t>Conor Nicholson</t>
  </si>
  <si>
    <t>Old World Beginner's Bootcamp</t>
  </si>
  <si>
    <t>===
Old world 1500pts Bootcamp [1499 pts]
Warhammer: The Old World, Dwarfen Mountain Holds
===
++ Characters [441 pts] ++
Anvil of Doom [270 pts]
- Hand weapons
- Shields
- Heavy armour
- General
- Master Rune of Balance
Thane [171 pts]
- Hand weapon
- Great weapon
- Full plate armour
- Shield
- Battle Standard Bearer [Master Rune of Grungni]
- On foot
++ Core Units [376 pts] ++
10 Rangers [136 pts]
- Hand weapons
- Crossbows
- Heavy armour
- Great weapons
- Standard bearer
20 Dwarf Warriors [195 pts]
- Hand weapons
- Heavy armour
- Shields
- Veteran
- Standard bearer
- Musician
5 Quarrellers [45 pts]
- Hand weapons
- Crossbows
- Heavy armour
++ Special Units [682 pts] ++
23 Hammerers [447 pts]
- Hand weapons
- Great hammers
- Heavy armour
- Drilled
- Royal Champion (Up to 25pts of each rune type)
- Standard bearer [Rune of Confusion]
- Musician
1 Gyrocopters [60 pts]
- Hand weapons
- Steam guns
- Armoured Fuselage (Full plate armour)
1 Gyrocopters [60 pts]
- Hand weapons
- Steam guns
- Full plate armour (armoured fuselage)
Cannon [115 pts]
- Cannon
- Hand weapons
- Light armour
- Rune of Forging
---
Created with "Old World Builder"
[https://old-world-builder.com]</t>
  </si>
  <si>
    <t>===
Bootcamp list [1500 pts]
Warhammer: The Old World, Kingdom of Bretonnia
===
++ Characters [695 pts] ++
Duke [357 pts]
- Hand weapon
- Heavy armour
- Shield
- General
- Royal Pegasus
- Heartwood Lance
- Virtue of Knightly Temper
Prophetess [216 pts]
- Hand weapon
- Level 4 Wizard
- Bretonnian Warhorse
- Ruby Ring of Ruin
- Earthing Rod
- Elementalism
Paladin [122 pts]
- Lance
- Heavy armour
- Shield
- Battle Standard Bearer [Razor Standard]
- Bretonnian Warhorse
++ Core Units [591 pts] ++
18 Men-At-Arms [121 pts]
- Hand weapons
- Polearms
- Shields
- Light armour
- Yeoman (champion)
- Standard bearer
- Musician
- Grail Monk [Blessed Triptych]
18 Men-At-Arms [121 pts]
- Hand weapons
- Polearms
- Shields
- Light armour
- Yeoman (champion)
- Standard bearer
- Musician
- Grail Monk [Blessed Triptych]
5 Mounted Knights of the Realm [127 pts]
- Hand weapons
- Lances
- Shields
- Heavy armour
- First Knight (champion)
6 Mounted Knights of the Realm [165 pts]
- Hand weapons
- Lances
- Shields
- Heavy armour
- First Knight (champion)
- Standard bearer
- Musician
10 Peasant Bowmen [57 pts]
- Hand weapons
- Longbows
- Unarmoured
- Skirmishers
- Villein (champion)
++ Rare Units [214 pts] ++
5 Grail Knights [214 pts]
- Hand weapons
- Lances
- Shields
- Heavy armour
- Grail Guardian (champion)
- Standard bearer
- Virtue of Noble Disdain
---
Created with "Old World Builder"
[https://old-world-builder.com]</t>
  </si>
  <si>
    <t>Rhuairidh James</t>
  </si>
  <si>
    <t>Mark Williams</t>
  </si>
  <si>
    <t>Tomb Kings - Nehekharan Royal Host - Boot Camp Royal Host - [1500pts]
# Main Force [1500pts]
## Characters [465pts]
Tomb King [465pts]: Hand Weapon, Heavy Armour, Necrolith Bone Dragon, Breath of Dessication, Full Plate Armour, Wicked Claws, General, Arise!, Necromancy, Wizard Level 1, Flail of Skulls, Potion of Speed, Talisman Of Protection
## Core [648pts]
Skeleton Chariots [190pts]:
â€¢ 4x Skeleton Chariot [43pts]: 2x Skeletal Steed, Hand Weapon, Skeleton Crew, Cavalry Spear, Hand Weapon, Warbow
â€¢ 1x Master Charioteer [6pts]
â€¢ 1x Standard Bearer [6pts]
â€¢ 1x Musician [6pts]
Skeleton Infantry Cohort [225pts]:
â€¢ 21x Royal Host Archer [105pts]: Hand Weapon, Light Armour, Warbow
â€¢ 18x Royal Host Warrior [90pts]: Hand Weapon, Light Armour, Shield, Thrusting Spear
â€¢ 1x Royal Host Warrior [10pts]: Hand Weapon, Light Armour, Shield, Thrusting Spear, Master of Arms
â€¢ 1x Royal Host Warrior [10pts]: Hand Weapon, Light Armour, Shield, Thrusting Spear, Musician
â€¢ 1x Royal Host Warrior [10pts]: Hand Weapon, Light Armour, Shield, Thrusting Spear, Standard Bearer
Tomb Guard Chariots [233pts]:
â€¢ 4x Tomb Guard Chariot [212pts]: 2x Tomb Guard Crew, Halberd, Hand Weapon, Shield
  â€¢ 2x Skeletal Steed: Hand Weapon
â€¢ 1x Tomb Captain [7pts]
â€¢ 1x Standard Bearer [7pts]
â€¢ 1x Musician [7pts]
## Special [387pts]
2x Skeleton Horse Archers [77pts]:
â€¢ 7x Skeleton Horse Archer [11pts]: Skeletal Steed, Hand Weapon, Hand Weapon, Warbow
Tomb Guard Chariots [233pts]:
â€¢ 4x Tomb Guard Chariot [212pts]: 2x Tomb Guard Crew, Halberd, Hand Weapon, Shield
  â€¢ 2x Skeletal Steed: Hand Weapon
â€¢ 1x Tomb Captain [7pts]
â€¢ 1x Standard Bearer [7pts]
â€¢ 1x Musician [7pts]</t>
  </si>
  <si>
    <t xml:space="preserve">===
boot camp list [1494 pts]
Warhammer: The Old World, Tomb Kings of Khemri
===
++ Characters [667 pts] ++
Tomb King [445 pts]
- Hand weapon
- Heavy armour
- General
- Necrolith Bone Dragon
- Armour of Destiny
- Sword of Might
Mortuary Priest [135 pts]
- Hand weapon
- Level 2 Wizard
- On foot
- Talisman of Protection
- Death Mask of Kharnutt
- Necromancy
Royal Herald [87 pts]
- Hand weapon
- Light armour
- Shield
- Battle Standard Bearer
- On foot
++ Core Units [432 pts] ++
20 Skeleton Warriors [95 pts]
- Hand weapons
- No armour
- Shields
- Master of Arms (Champion)
- Standard bearer
- Musician
20 Skeleton Warriors [95 pts]
- Hand weapons
- No armour
- Shields
- Master of Arms (Champion)
- Standard bearer
- Musician
20 Skeleton Warriors [95 pts]
- Hand weapons
- No armour
- Shields
- Master of Arms (Champion)
- Standard bearer
- Musician
3 Skeleton Chariots [147 pts]
- Hand weapons
- Cavalry spears
- Warbows
- Skeletal Hooves (Count as Hand weapons)
- Master Charioteer (champion)
- Standard bearer
- Musician
++ Special Units [75 pts] ++
Tomb Scorpion [75 pts]
- Decapitating Claws
- Envenomed Sting
- Heavy armour (Bone Carapace)
- Ambushers
++ Rare Units [320 pts] ++
Necrolith Colossus [160 pts]
- Paired Great Khopeshes
- Heavy armour
Necrolith Colossus [160 pts]
- Paired Great Khopeshes
- Heavy armour
---
Created with "Old World Builder"
[https://old-world-builder.com]
Sent from Mail for Windows
 </t>
  </si>
  <si>
    <t>Toby Resnick</t>
  </si>
  <si>
    <t>Andy O'Reilly</t>
  </si>
  <si>
    <t>Warriors of Chaos - 1500 - [1500pts]
# Main Force [1500pts]
## Characters [402pts]
Aspiring Champion [152pts]: Hand Weapon, Heavy Armour, Shield, Giant Blade, Favour of the Gods, Enchanting Aura, Mark of Slaanesh
Sorcerer Lord [250pts]: Hand Weapon, Heavy Armour, Wizard Level 4, Daemonology, Mark of Tzeentch, General, Spell Familiar
## Core [375pts]
Chaos Marauders [233pts]: Close Order
â€¢ 24x Chaos Marauder [9pts]: Hand Weapon, Mark of Tzeentch, Light Armour, Shield
â€¢ 1x Marauder Chieftain [7pts]
â€¢ 1x Standard Bearer [5pts]
â€¢ 1x Musician [5pts]
Chaos Marauders [77pts]: Skirmishers
â€¢ 10x Chaos Marauder [7pts]: Hand Weapon, Mark of Chaos Undivided, Shield
â€¢ 1x Marauder Chieftain [7pts]
Chaos Warhounds [35pts]: Vanguard
â€¢ 5x Chaos Warhound [6pts]: Hand Weapon
Chaos Warhounds [30pts]:
â€¢ 5x Chaos Warhound [6pts]: Hand Weapon
## Special [508pts]
Chaos Spawn [53pts]:
â€¢ 1x Chaos Spawn [53pts]: Hand Weapon, Heavy Armour, Spawn of Slaneesh
Chosen Chaos Warriors [455pts]:
â€¢ 16x Chosen Chaos Warrior [24pts]: Hand Weapon, Drilled, Shield, Mark of Slaneesh, Full Plate Armour, Additional Hand Weapon
â€¢ 1x Champion [22pts]: Biting Blade
â€¢ 1x Standard Bearer [42pts]: Banner of Rage
â€¢ 1x Musician [7pts]
## Rare [215pts]
Hellcannon [215pts]: Doomfire, Hand Weapon, Chaos Dwarf Handler, Hand Weapon</t>
  </si>
  <si>
    <t>===
beastmen warhammer bootcamp [1496 pts]
Warhammer: The Old World, Beastmen Brayherds
===
++ Characters [566 pts] ++
Bray-Shaman [220 pts]
- Braystaff
- Level 2 Wizard
- Tuskgor Chariot
- The Plague Chalice
- Elementalism
Doombull [346 pts]
- Hand weapon
- Heavy armour
- Shield
- General
- Mangelder
- Pelt of the Dark Young
- Gouge-tusks
- Gnarled Hide
++ Core Units [560 pts] ++
1 Razorgor Herd [52 pts]
- Hand weapons (tusks)
- Light armour (calloused hide)
Tuskgor Chariot [85 pts]
- Bestigor Crew x 1 - Hand weapons
- Great weaponss
- Gor Crew x 1 - Hand weapon and cavalry spear
- Tuskgor x 2 - Hand weapon (tusks)
8 Gor Herd [56 pts]
- Hand weapons
- Additional hand weapons
10 Ungor Herd [50 pts]
- Shortbows
5 Minotaur Herd [317 pts]
- Hand weapon
- Light armour
- 5 Shield
- Bloodkine
- Standard bearer [Manbane Standard]
- Many-limbed Fiend
++ Special Units [370 pts] ++
1 Dragon Ogres [70 pts]
- Great weapons
- Heavy armour
- Shartak
20 Bestigor Herd [300 pts]
- Hand weapons
- Great weapons
- Heavy armour
- Stubborn
- Gouge-horn
- Standard bearer
- Musician
---
Created with "Old World Builder"
[https://old-world-builder.com]</t>
  </si>
  <si>
    <t>Ben Morrison</t>
  </si>
  <si>
    <t>Mulholland Andrew</t>
  </si>
  <si>
    <t>Old world grudges</t>
  </si>
  <si>
    <t>++ Characters [595 pts] ++
Tomb King [195 pts]
(Flail, Heavy armour, Shield, General, On foot, Amulet Of The Serpent)
High Priest [400 pts]
(Hand weapon, Level 4 Wizard, Necrolith Bone Dragon, Warding Splint, Elementalism)
++ Core Units [490 pts] ++
39 Skeleton Warriors [249 pts]
(Thrusting spears, Light armour, Shields, Master of Arms (Champion), Standard bearer, Musician)
8 Skeleton Horsemen [130 pts]
(Cavalry spears, Light armour, Shields, Counter Charge (One per 1,000 Points), Master of Horse (champion), Standard bearer, Musician)
16 Skeleton Archers [111 pts]
(Hand weapons, War Bows, Light armour, Master of Arrows (champion), Standard bearer, Musician)
++ Special Units [162 pts] ++
3 Necropolis Knights [162 pts]
(Cavalry spears, Light armour, Shields)
---
Created with "Old World Builder"
[https://old-world-builder.com]</t>
  </si>
  <si>
    <t>===
Pop Shop [1250 pts]
Warhammer: The Old World, Empire of Man
===
++ Characters [261 pts] ++
Wizard Lord [130 pts]
- Hand weapon
- On foot
- Battle Magic
Captain of the Empire [131 pts]
- Hand weapon
- Halberd
- Full plate armour
- Shield
- General
- Battle Standard Bearer
- Demigryph
++ Core Units [446 pts] ++
10 State Missile Troops [70 pts]
- Hand weapons
- Crossbows
- No armour
10 State Missile Troops [70 pts]
- Hand weapons
- Crossbows
- No armour
20 Veteran State Troops [180 pts]
- Hand weapons
- Halberds
- Light armour
- Shields
6 Empire Archers [42 pts]
- Hand weapons
- Warbows
6 Empire Archers [42 pts]
- Hand weapons
- Warbows
- Detachment
6 Empire Archers [42 pts]
- Hand weapons
- Warbows
++ Special Units [273 pts] ++
4 Demigryph Knights [273 pts]
- Halberds
- Shields
- Full plate armour
- Demigryph Preceptor (champion)
- Standard bearer
- Musician
++ Rare Units [270 pts] ++
Steam Tank [270 pts]
- Steam Cannon
- Steam gun Empire
- Repeater pistol
---
Created with "Old World Builder"
[https://old-world-builder.com]</t>
  </si>
  <si>
    <t>Miles Hatch</t>
  </si>
  <si>
    <t>Warren Devry</t>
  </si>
  <si>
    <t>===
Ghouls [1250 pts]
Warhammer: The Old World, Vampire Counts
===
++ Characters [467 pts] ++
Strigoi Ghoul King [220 pts]
- Hand weapon
- Level 1 Wizard
- General
- On foot
- Biting Blade
- Dark Acolyte
- Necromancy
Wight Lord [67 pts]
- Hand weapon
- Heavy armour
- Shield
- Battle Standard Bearer
- On foot
Necromantic Acolyte [90 pts]
- Hand weapon
- On foot
- Ruby Ring of Ruin
- Necromancy
Tomb Banshee [90 pts]
- Hand weapon
++ Core Units [394 pts] ++
21 Grave Guard [264 pts]
- Great weapons (replace shields)
- Heavy armour
- Seneschal
- Standard bearer
10 Crypt Ghouls [90 pts]
- Hand weapons
5 Dire Wolves [40 pts]
- Claws and Fangs (Hand weapons)
++ Special Units [228 pts] ++
3 Vargheists [183 pts]
- Wicked Claws
3 Fell Bats [45 pts]
- Claws and Fangs (Hand weapons)
++ Rare Units [161 pts] ++
5 Hexwraiths [161 pts]
- Hand weapons
- Great weapons
- Skeletal Hooves (Hand weapons)
- Hellwraith
---
Created with "Old World Builder"
[https://old-world-builder.com]</t>
  </si>
  <si>
    <t>===
Duke of Helderland [1247 pts]
Warhammer: The Old World, Empire of Man
===
++ Characters [210 pts] ++
General of the Empire [152 pts]
- Hand weapon
- Great weapon
- Full plate armour
- Shield
- General
- On foot
- Sword of Might
- Talisman of Protection
Empire Engineer [58 pts]
- Hand weapon
- Hochland long rifle
- Light armour
++ Core Units [468 pts] ++
23 Veteran State Troops [318 pts]
- Hand weapons
- Thrusting spears
- Light armour
- Shields
- Sergeant (champion)
- Standard bearer
- Musician
- 12 State Missile Troops [Hand weapons + Crossbows + Light armour]
6 Empire Knights [150 pts]
- Hand weapons
- Lances
- Shields
- Heavy armour
- Preceptor (champion)
- Standard bearer
- Musician
++ Special Units [449 pts] ++
Great Cannon [125 pts]
19 Empire Greatswords [229 pts]
- Great weapons
- Full plate armour
- Count's Champion (champion)
- Standard bearer
- Musician
5 Outriders [95 pts]
- Hand weapons
- Pistols
- Repeater handguns
- Heavy armour
++ Rare Units [120 pts] ++
Helblaster Volley Gun [120 pts]
---
Created with "Old World Builder"
[https://old-world-builder.com]</t>
  </si>
  <si>
    <t>Philip Mason</t>
  </si>
  <si>
    <t>Ryan Savage</t>
  </si>
  <si>
    <t>Orc &amp; Goblin Tribes draft
Orc &amp; Goblin Tribes
1,249
Night Goblin Warboss 163
Da Choppiest Choppa, Trollhide Trousers*, additional hand weapon, shield, light armour, Giant Cave Squig
Night Goblin Oddnob 200
Glittering Wotnots, Level 4 Wizard, Waaagh! Magic
10 Spider Riders 152
Spider Rider Boss, standard bearer, cavalry spears, light armour
10 Wolf Riders 142
Wolf Rider Boss, standard bearer, Feigned Flight, shields; cavalry spears, light armour
20 Night Goblins 152
Night Goblin Boss, standard bearer, musician, 3Ã— Fanatic
20 Night Goblins 130
2Ã— Fanatic, shortbows
4 Stone Trolls 180
Snotling Pump Wagon 35
Mangler Squig 95</t>
  </si>
  <si>
    <t>===
[1250 pts]
Warhammer: The Old World, Skaven
===
++ Characters [374 pts] ++
Skaven Chieftain [54 pts]
- Great weapon
- Heavy armour
- Shield
- General
Grey Seer [285 pts]
- Hand weapon
- Warpstone Tokens (D3)
- Level 4 Wizard
- On foot
- Lore Familiar
- Flying Carpet
- Illusion
Warlock Engineer [35 pts]
- Hand weapon
- Battle Magic
++ Core Units [444 pts] ++
25 Clanrats [242 pts]
- Hand weapon
- Thrusting spear
- Light armour
- Shield
- Clawleader (champion)
- Standard bearer
- Musician
- 1 Weapon Team [Hand weapons + Warpfire Thrower + Light armour]
24 Clanrats [202 pts]
- Hand weapon
- Light armour
- Shield
- Clawleader (champion)
- Standard bearer
- Musician
- 1 Weapon Team [Hand weapons + Ratling Gun + Light armour]
++ Special Units [222 pts] ++
6 Gutter Runners [108 pts]
- Two hand weapons
- Sling
- Poisoned Attacks
6 Warplock Jezzails [114 pts]
- Hand weapons
- Warplock jezzails
- Pavise
++ Rare Units [210 pts] ++
Hell Pit Abomination [210 pts]
- Warpstone claws
---
Created with "Old World Builder"
[https://old-world-builder.com]</t>
  </si>
  <si>
    <t>Jack Broddle</t>
  </si>
  <si>
    <t>The â€œNewâ€ Old World</t>
  </si>
  <si>
    <t>===
Tournie [1747 pts]
Warhammer: The Old World, Kingdom of Bretonnia
===
++ Characters [562 pts] ++
Duke [426 pts]
- Lance
- Heavy armour
- Shield
- Hippogryph with Barding
- Falcon-horn of Fredemund
- Virtue of Knightly Temper
Paladin [136 pts]
- Lance
- Heavy armour
- Shield
- Battle Standard Bearer
- Royal Pegasus
- Virtue of Noble Disdain
++ Core Units [713 pts] ++
8 Mounted Knights of the Realm [213 pts]
- Hand weapons
- Lances
- Shields
- Heavy armour
- First Knight (champion)
- Standard bearer
- Musician
8 Mounted Knights of the Realm [213 pts]
- Hand weapons
- Lances
- Shields
- Heavy armour
- First Knight (champion)
- Standard bearer
- Musician
14 Peasant Bowmen [117 pts]
- Hand weapons
- Longbows
- Unarmoured
- Defensive Stakes
- Burning Braziers
- Villein (champion)
- Standard bearer
- Musician
8 Knights Errant [170 pts]
- Hand weapons
- Lances
- Shields
- Heavy armour
- Gallant (champion)
- Standard bearer
- Musician
++ Special Units [372 pts] ++
3 Pegasus Knights [186 pts]
- Hand weapon
- Lances
- Shields
- Heavy armour
- First Knight (champion)
- Standard bearer
- Musician
3 Pegasus Knights [186 pts]
- Hand weapon
- Lances
- Shields
- Heavy armour
- First Knight (champion)
- Standard bearer
- Musician
++ Rare Units [100 pts] ++
Field Trebuchet [100 pts]
- Field Trebuchet
- Hand weapons
---
Created with "Old World Builder"
[https://old-world-builder.com]</t>
  </si>
  <si>
    <t>===
WOC 1750 [1749 pts]
Warhammer: The Old World, Warriors of Chaos
===
++ Characters [627 pts] ++
Chaos Lord [627 pts]
- Hand weapon
- Full plate armour
- Shield
- Mark of Nurgle
- General
- Chaos Dragon
- Ogre Blade
- 3x Favour of the Gods
- Brazen Collar
- Enchanting Aura
++ Core Units [598 pts] ++
5 Chaos Warhounds [35 pts]
- Claws and Fangs (Hand weapons)
- Vanguard
5 Chaos Warhounds [35 pts]
- Claws and Fangs (Hand weapons)
- Vanguard
6 Forsaken [114 pts]
- Mutated weapons (Hand weapons)
- Heavy armour
- Forsaken by Khorne
6 Forsaken [114 pts]
- Mutated weapons (Hand weapons)
- Heavy armour
- Forsaken by Khorne
6 Forsaken [114 pts]
- Mutated weapons (Hand weapons)
- Heavy armour
- Forsaken by Khorne
6 Chaos Knights [186 pts]
- Lances
- Shields
- Heavy armour
- Mark of Khorne
++ Special Units [524 pts] ++
1 Dragon Ogres [70 pts]
- Great weapons
- Heavy armour
- Shartak
1 Dragon Ogres [70 pts]
- Great weapons
- Heavy armour
- Shartak
1 Dragon Ogres [70 pts]
- Great weapons
- Heavy armour
- Shartak
6 Chosen Chaos Knights [314 pts]
- Lances
- Shields
- Full plate armour
- Mark of Nurgle
- Champion
- Standard bearer [Banner of Rage]
- Musician
---
Created with "Old World Builder"
[https://old-world-builder.com]</t>
  </si>
  <si>
    <t>Mikey Herbert</t>
  </si>
  <si>
    <t>Ron Walker</t>
  </si>
  <si>
    <t>we called this one â€˜enter the dragonsâ€™ as it had 2 dragons but fan said thatâ€™s illegal so now itâ€™s called â€˜panic at 20 to midnight cause I donâ€™t know what to takeâ€™
++ Characters [690 pts] ++
Tomb King [459 pts]
(Great weapon, Heavy armour, General, Necrolith Bone Dragon, Armour of the Ages, Talisman of Protection, Obsidian Lodestone)
Mortuary Priest [90 pts]
(Hand weapon, Level 2 Wizard, On foot, Earthing Rod, Elementalism)
Royal Herald [141 pts]
(Great weapon, Light armour, Shield, Battle Standard Bearer, Skeleton Chariot, Enchanted Shield, Burning Blade)
++ Core Units [644 pts] ++
6 Skeleton Chariots [306 pts]
(Hand weapons, Cavalry spears, Warbows, Skeletal Hooves (Count as Hand weapons), Master Charioteer (champion), Standard bearer [Rampaging Banner], Musician)
8 Skeleton Skirmishers [40 pts]
(Hand weapons, Warbows)
20 Tomb Guard [298 pts]
(Halberds, Light armour, Shields, Nehekharan Phalanx (one per 1000pts), Tomb Captain (champion), Standard bearer [Icon of Rakaph], Musician)
++ Special Units [215 pts] ++
Khemrian Warsphinx [215 pts]
(Wicked Claws (Warsphinx), Hand weapons (Tomb Guard Crew Only), Cavalry spears (Tomb Guard Crew Only), Shortbows (Tomb Guard Crew Only), Fiery Roar, 2 May take up to two additional Tomb Guard Crew)
++ Rare Units [200 pts] ++
Necrosphinx [200 pts]
(Cleaving Blades, Decapitating Strike, Heavy armour, Envenomed Sting)
---
Created with "Old World Builder"
[https://old-world-builder.com]</t>
  </si>
  <si>
    <t>++ Characters [759 pts] ++
Great Bray-Shaman [390 pts]
(Braystaff, Level 4 Wizard, General, Razorgor Chariot, Hagtree Fetish, Ruby Ring of Ruin, Talisman of Protection, Elementalism)
Gorebull [215 pts]
(Hand weapon, No armour, Shield, The Blackened Plate, Berserker Blade, Pelt of Midnight (Characters Only))
Centigor Chieftain [154 pts]
(Hand weapon, Heavy armour, Mangelder, Enchanted Shield, Uncanny Senses, Gnarled Hide)
++ Core Units [463 pts] ++
15 Gor Herds [137 pts]
(Shields, Ambushers, Great weapon on True-horn, True-horn, Standard bearer, Musician)
Tuskgor Chariots [85 pts]
(Bestigor Crew x 1 - Hand weapon and great weapons, Gor Crew x 1 - Hand weapon and cavalry spear, Tuskgor x 2 - Tusks (counts as hand weapon))
Tuskgor Chariots [85 pts]
(Bestigor Crew x 1 - Hand weapon and great weapons, Gor Crew x 1 - Hand weapon and cavalry spear, Tuskgor x 2 - Tusks (counts as hand weapon))
1 Razorgor Herds [52 pts]
(Tusks (counts as a hand weapon), Calloused hide (counts as light armour))
1 Razorgor Herds [52 pts]
(Tusks (counts as a hand weapon), Calloused hide (counts as light armour))
1 Razorgor Herds [52 pts]
(Tusks (counts as a hand weapon), Calloused hide (counts as light armour))
++ Special Units [312 pts] ++
6 Minotaur Herds [312 pts]
(Hand weapon, Light armour, 6 Shield, Bloodkine, Standard bearer, Musician)
++ Rare Units [215 pts] ++
Cygor [215 pts]
(Claws (counts as hand weapon), Hurl attack, Calloused hide (counts as light armour))
---
Created with "Old World Builder"
[https://old-world-builder.com]</t>
  </si>
  <si>
    <t>Chris Stark</t>
  </si>
  <si>
    <t>Joe Jackson</t>
  </si>
  <si>
    <t xml:space="preserve">===
The Royal Host [1750 pts]
Warhammer: The Old World, Tomb Kings of Khemri
===
++ Characters [592 pts] ++
High Priest [465 pts]
- Hand weapon
- May be a Level 4 Wizard
- Necrolith Bone Dragon
- Serpent Staff (Liche only)
- Hieratic Jar
- Warding Splint
- Scarab Brooch
- Necromancy
Tomb Prince [127 pts]
- Hand weapon
- Light armour
- Shield
- On foot
- Flail of Skulls
++ Core Units [578 pts] ++
20 Skeleton Warriors [160 pts]
- Thrusting spears
- Light armour
- Shields
- Master of Arms (champion)
- Standard bearer [The Blazing Banner]
- Musician
20 Skeleton Warriors [135 pts]
- Thrusting spears
- Light armour
- Shields
- Master of Arms (champion)
- Standard bearer
- Musician
3 Skeleton Chariots [187 pts]
- Hand weapons
- Cavalry spears
- Warbows
- Skeletal Hooves (Count as Hand weapons)
- Master Charioteer (champion)
- Standard bearer [Icon of Rakaph]
- Musician
16 Skeleton Archers [96 pts]
- Hand weapons
- War Bows
- Light armour
++ Special Units [455 pts] ++
Tomb Scorpion [75 pts]
- Decapitating Claws
- Envenomed Sting
- Bone Carapace (Counts as Heavy Armour)
- Ambushers
3 Necropolis Knights [226 pts]
- Hand weapons
- Lashing Tails (Counts as Hand weapons)
- Light armour
- Shields
- Necropolis Captain (champion)
- Standard bearer [Icon of the Sacred Eye]
3 Ushabti [154 pts]
- Greatbows
- Heavy armour
- Ancient (champion)
++ Rare Units [125 pts] ++
Screaming Skull Catapult [125 pts]
- Screaming Skull Catapult
- Hand weapons
- Light armour
- May Have the Skulls of the Foe Special Rule
---
Created with "Old World Builder"
</t>
  </si>
  <si>
    <t>High Elf Realms - Lions go Rawrr- [1750pts]
## Main Force [1750pts]
**Characters [800pts]**
Archmage [385pts]: Hand Weapon, Illusion, Wizard Level 4, Chracian Great Blade, Silvery Wand, Seed of Rebirth, Talisman Of Protection, Chracian Hunter
- 1x Lion Chariot [125pts]: 2x Lion Charioteer, Chracian Great Blade, Hand Weapon, 2x War Lion, Hand Weapon
Mage [150pts]: Hand Weapon, High Magic, Wizard Level 2, General, Chracian Great Blade, Lore Familiar, Chracian Hunter
Noble [265pts]: Hand Weapon, Full Plate Armour, Great Weapon, Griffon, Heavy Armour, Serrated Maw, Wicked Claws, Battle Standard Bearer, Dragon Helm, Seed of Rebirth, Pure of Heart
**Core [438pts]**
Lothern Sea Guard [120pts]:
- 10x Lothern Sea Guard [12pts]: Hand Weapon, Light Armour, Thrusting Spear, Warbow, Shield
Lothern Sea Guard [180pts]:
- 15x Lothern Sea Guard [12pts]: Hand Weapon, Light Armour, Thrusting Spear, Warbow, Shield
Silver Helms [138pts]:
- 5x Silver Helm [24pts]: Barded Elven Steed, Barding, Hand Weapon, Hand Weapon, Heavy Armour, Lance, Shield
- 1x High Helm [6pts]
- 1x Standard Bearer [6pts]
- 1x Musician [6pts]
**Special [242pts]**
White Lions of Chrace [242pts]:
- 16x White Lion [14pts]: Chracian Great Blade, Hand Weapon, Heavy Armour, Valour of Ages
- 1x Guardian [6pts]
- 1x Standard Bearer [6pts]
- 1x Musician [6pts]
**Rare [270pts]**
Sisters of Avelorn [120pts]:
- 8x Sister of Avelorn [15pts]: Bow of Avelorn, Hand Weapon, Light Armour
2x Sisters of Avelorn [75pts]:
- 5x Sister of Avelorn [15pts]: Bow of Avelorn, Hand Weapon, Light Armour</t>
  </si>
  <si>
    <t>Paul Coram</t>
  </si>
  <si>
    <t>Kirt Thayer</t>
  </si>
  <si>
    <t>===
Dwarfs [1745 pts]
Warhammer: The Old World, Dwarfen Mountain Holds
===
++ Characters [376 pts] ++
King [186 pts]
- Hand weapon
- Great weapon
- Full plate armour
- Shield
- General
- On foot
- Rune of Fury
- 2x Rune of Shielding
Runesmith [99 pts]
- Hand weapon
- Great weapon
- Full plate armour
- Shield
- Rune of Spellbreaking
Thane [91 pts]
- Hand weapon
- Great weapon
- Full plate armour
- Shield
- Battle Standard Bearer
- On foot
++ Core Units [431 pts] ++
21 Dwarf Warriors [204 pts]
- Hand weapons
- Heavy armour
- Great weapons
- Veteran
- Standard bearer
- Musician
14 Thunderers [159 pts]
- Hand weapons
- Handguns
- Heavy armour
- Shields
- Veteran
7 Quarrellers [68 pts]
- Hand weapons
- Crossbows
- Heavy armour
- Veteran (champion) [Crossbow]
++ Special Units [722 pts] ++
20 Ironbreakers [321 pts]
- Hand weapons
- Shields
- Full plate armour
- Ironbeard (champion)
- Standard bearer
- Musician
20 Hammerers [341 pts]
- Hand weapons
- Great hammers
- Heavy armour
- Royal Champion (Up to 25pts of each rune type)
- Standard bearer
- Musician
1 Gyrocopters [60 pts]
- Hand weapons
- Steam guns Dwarfs
- Full plate armour (armoured fuselage)
++ Rare Units [216 pts] ++
Organ Gun [120 pts]
- Organ gun
- Hand weapons
- Light armour
5 Irondrakes [96 pts]
- Hand weapons
- Drakeguns
- Full plate armour
- Ironwarden (champion) [Trollhammer torpedo]
---
Created with "Old World Builder"
[https://old-world-builder.com]</t>
  </si>
  <si>
    <t>===
Warriors of Chaos [1750 pts]
Warhammer: The Old World, Warriors of Chaos
===
++ Characters [771 pts] ++
Chaos Lord [491 pts]
- Lance
- Full plate armour
- Shield
- Mark of Chaos Undivided
- General
- Chaos Dragon
- Favour of the Gods
Sorcerer Lord [280 pts]
- Hand weapon
- Heavy armour
- Mark of Chaos Undivided
- Level 4 Wizard
- On foot
- Spell Familiar
- Favour of the Gods
- Enchanting Aura
- Battle Magic
++ Core Units [438 pts] ++
5 Marauder Horsemen [70 pts]
- Cavalry spears
- Light armour
- Shields
- Mark of Chaos Undivided
- Musician
20 Chaos Marauders [177 pts]
- Hand weapons
- Light armour
- Shields
- Mark of Chaos Undivided
- Marauder Chieftain
- Standard bearer
- Musician
5 Marauder Horsemen [77 pts]
- Cavalry spears
- Light armour
- Shields
- Mark of Chaos Undivided
- Marauder Horsemaster
- Musician
6 Forsaken [114 pts]
- Mutated weapons (Hand weapons)
- Heavy armour
- Forsaken by Slaanesh
++ Special Units [541 pts] ++
6 Chosen Chaos Knights [267 pts]
- Lances
- Shields
- Full plate armour
- Mark of Chaos Undivided
- Champion
- Standard bearer
- Musician
1 Dragon Ogres [85 pts]
- Great weapons
- Heavy armour
- Shartak
- Gnarled Hide
3 Dragon Ogres [189 pts]
- Great weapons
- Heavy armour
---
Created with "Old World Builder"
[https://old-world-builder.com]</t>
  </si>
  <si>
    <t>Mark Wildman</t>
  </si>
  <si>
    <t>Mark Thickett</t>
  </si>
  <si>
    <t xml:space="preserve">=== [1746 pts]
Warhammer: The Old World, Beastmen Brayherds
===
++ Characters [607 pts] ++
Great Bray-Shaman [270 pts]
- Braystaff
- Level 4 Wizard
- General
- On foot
- Hagtree Fetish
- Ruby Ring of Ruin
- Talisman of Protection
- Daemonology
Gorebull [201 pts]
- Great weapon
- No armour
- Shield
- The Blackened Plate
- Gnarled Hide
- Many-limbed Fiend
Wargor [136 pts]
- Hand weapon
- Heavy armour
- Shield
- Battle Standard Bearer
- On foot
- Slug-skin
++ Core Units [789 pts] ++
25 Ungor Herd [142 pts]
- Hand weapons
- Shield
- Half-horn
- Standard bearer
- Musician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10 Gor Herd [70 pts]
- Hand weapons
- Additional hand weapons
10 Gor Herd [80 pts]
- Hand weapons
- Additional hand weapons
- Ambushers
5 Gor Herd [35 pts]
- Hand weapons
- Additional hand weapons
5 Gor Herd [35 pts]
- Hand weapons
- Additional hand weapons
5 Gor Herd [35 pts]
- Hand weapons
- Additional hand weapons
1 Razorgor Herd [52 pts]
- Hand weapons (tusks)
- Light armour (calloused hide)
++ Special Units [350 pts] ++
5 Harpies [55 pts]
- Hand weapons (claws)
5 Harpies [55 pts]
- Hand weapons (claws)
Razorgor Chariot [120 pts]
- Bestigor Crew x 1 - Hand weapons
- Great weapons
- Gor Crew x 1 - Hand weapons
- Cavalry spear
- Razorgor x 1 - Hand weapon (tusks)
Razorgor Chariot [120 pts]
- Bestigor Crew x 1 - Hand weapons
- Great weapons
- Gor Crew x 1 - Hand weapons
- Cavalry spear
- Razorgor x 1 - Hand weapon (tusks)
</t>
  </si>
  <si>
    <t>Dwarfen Mountain Holds - Dearves - [1749pts]
# Main Force [1749pts]
## Characters [572pts]
King [254pts]: Hand Weapon, Full Plate Armour, Great Weapon, Oathstone, General, Master Rune of Skalf Blackhammer, Master Rune of Gromril
Runesmith [122pts]: Hand Weapon, Great Weapon, Full Plate Armour, Rune of Fury, Rune of Spellbreaking
Thane [196pts]: Hand Weapon, Full Plate Armour, Shield, Great Weapon, Battle Standard Bearer, Master Rune of Grungni, Rune of Battle
## Core [448pts]
Dwarf Warriors [210pts]: Veterans, Standard Runes
â€¢ 15x Dwarf Warrior [9pts]: Hand Weapon, Heavy Armour, Great Weapon
â€¢ 1x Veteran [5pts]
â€¢ 1x Standard Bearer [50pts]: Master Rune of Hesitation
â€¢ 1x Musician [5pts]
Longbeards [238pts]:
â€¢ 15x Longbeard [13pts]: Hand Weapon, Heavy Armour, Shield
â€¢ 1x Elder [6pts]
â€¢ 1x Musician [6pts]
â€¢ 1x Standard Bearer [31pts]: Rune of Battle
## Special [361pts]
Ironbreakers [361pts]: Standard Runes
â€¢ 20x Ironbreaker [15pts]: Full Plate Armour, Hand Weapon, Shield
â€¢ 1x Ironbeard [47pts]: Cinderblast Bombs, Master Rune of Swiftness
â€¢ 1x Standard Bearer [7pts]
â€¢ 1x Musician [7pts]
## Rare [368pts]
Irondrakes [248pts]: Standard Runes
â€¢ 10x Irondrake [15pts]: Drakegun, Full Plate Armour, Hand Weapon
â€¢ 1x Ironwarden [36pts]: Cinderblast Bombs, Trollhammer Torpedo
â€¢ 1x Standard Bearer [56pts]: Rune of Battle, Strollazâ€™ Rune
â€¢ 1x Musician [6pts]
Organ Gun [120pts]: Organ Gun, Dwarf Crew, Hand Weapon, Light Armour</t>
  </si>
  <si>
    <t>Baz Norman Jnr</t>
  </si>
  <si>
    <t>Adam Sinclair</t>
  </si>
  <si>
    <t xml:space="preserve">Baz Norman Jnr - Beastmen Brayherds - Goats - [1748pts]
## Main Force [1748pts]
### Characters [630pts]
Beastlord [371pts]: 
â€¢ 1x Beastlord: Gouge-tusks, General, Heavy Armour, Hand Weapon, Bedazzling Helm, Mangelder, Razorgor Chariot, Bestigor Crew, Great Weapon, Hand Weapon, Gor Crew, Cavalry Spear, Hand Weapon, Razorgor, Hand Weapon, Shield
Wargor [259pts]: 
â€¢ 1x Wargor: Slug-skin, Battle Standard Bearer, Manbane Standard, Heavy Armour, Hand Weapon, Tuskgor Chariot, Bestigor Crew, Great Weapon, Hand Weapon, Gor Crew, Cavalry Spear, Hand Weapon, 2x Tuskgor, Hand Weapon
### Core [444pts]
Chaos Warhounds [30pts]: 
â€¢ 5x Chaos Warhound: Hand Weapon
Gor Herds [42pts]: 
â€¢ 1x True-horn: Additional Hand Weapon, Shield
â€¢ 5x Gor: Additional Hand Weapon, Hand Weapon
Razorgor Herds [52pts]: 
â€¢ 1x Razorgor: Hand Weapon, Light Armour
Tuskgor Chariots [85pts]: 
â€¢ 1x Tuskgor Chariot: Bestigor Crew, Great Weapon, Hand Weapon, Gor Crew, Cavalry Spear, Hand Weapon, 2x Tuskgor, Hand Weapon
Tuskgor Chariots [85pts]: 
â€¢ 1x Tuskgor Chariot: Bestigor Crew, Great Weapon, Hand Weapon, Gor Crew, Cavalry Spear, Hand Weapon, 2x Tuskgor, Hand Weapon
Ungor Herds [50pts]: 
â€¢ 10x Ungor: Shortbow, Hand Weapon
Ungor Herds [50pts]: 
â€¢ 10x Ungor: Shortbow, Hand Weapon
Ungor Herds [50pts]: 
â€¢ 10x Ungor: Shortbow, Hand Weapon
### Special [429pts]
Cockatrice [170pts]: 
â€¢ 1x Cockatrice: Hand Weapon, Heavy Armour, Petrifying gaze
Dragon Ogres [259pts]: 
â€¢ 1x Shartak
â€¢ 4x Dragon Ogre: Heavy Armour, Great Weapon, Hand Weapon
### Rare [245pts]
Dragon Ogre Shaggoth [245pts]: 
â€¢ 1x Dragon Ogre Shaggoth: Heavy Armour, Uncanny Senses, Great Weapon, Hand Weapon
</t>
  </si>
  <si>
    <t>===
Dwarf 1750 [1746 pts]
Warhammer: The Old World, Dwarfen Mountain Holds
===
++ Characters [431 pts] ++
King (0-1* per 1000 points) [309 pts]
- Great weapon
- Full Plate Armour
- Shieldbearers
- 3x Rune of Shielding
- Master Rune of Smiting
Thane [122 pts]
- Hand weapon
- Full Plate Armour
- Shield
- Battle Standard Bearer
- On foot
- Rune of Confusion
++ Core Units [486 pts] ++
20 Long Beards (0-1 if General is a King) [278 pts]
- Hand weapons
- Heavy armour
- Shields
- Elder
- Standard Bearer
- Musician
18 Thunderers [208 pts]
- Hand Weapons
- Handguns
- Heavy armour
- Great weapons
- Veteran
- Musician
++ Special Units [829 pts] ++
19 Ironbreakers [306 pts]
- Hand Weapons
- Shields
- Full Plate Armour
- Ironbeard
- Standard Bearer
- Musician
17 Hammerers (0-1 per King or Thane) [293 pts]
- Hand Weapons
- Great Hammers
- Heavy armour
- Royal Champion (Up to 25pts of each rune type)
- Standard Bearer
- Musician
1 Gyrocopters [65 pts]
- Hand Weapons
- Brimstone Guns
- Armoured Fuselage (Full Plate Armour)
1 Gyrocopters [65 pts]
- Hand Weapons
- Brimstone Guns
- Armoured Fuselage (Full Plate Armour)
Cannon (0-3 warmachines per 1000 points) [100 pts]
- Cannon
- Hand Weapons
- Light armour
---
Created with "Old World Builder"
[https://old-world-builder.com]</t>
  </si>
  <si>
    <t>Kalon Gramaglia</t>
  </si>
  <si>
    <t>Robert Jackson</t>
  </si>
  <si>
    <t>Tomb Kings - Nehekharan Royal Host - Sanc List - [1747pts]
# Main Force [1747pts]
## Characters [642pts]
Tomb King [465pts]: Hand Weapon, Heavy Armour, General, Arise!, Necromancy, Wizard Level 1, Armour of Meteoric Iron, Ogre Blade, Potion of Speed
â€¢ 1x Khemrian Warsphinx [175pts]: 2x Tomb Guard Crew, Cavalry Spear, Hand Weapon, Shortbow, Wicked Claws
Tomb Prince [177pts]: Hand Weapon, Light Armour, Shield, Skeleton Chariot, 2x Skeletal Steed, Hand Weapon, Biting Blade, Icon of Rulership
## Core [586pts]
Skeleton Cavalry Cohort [194pts]: Counter Charge
â€¢ 6x Royal Host Horse Archer [66pts]: Skeletal Steed, Hand Weapon, Hand Weapon, Light Armour, Warbow
â€¢ 1x Royal Host Horseman [18pts]: Skeletal Steed, Hand Weapon, Cavalry Spear, Hand Weapon, Light Armour, Shield, Standard Bearer
â€¢ 1x Royal Host Horseman [18pts]: Skeletal Steed, Hand Weapon, Cavalry Spear, Hand Weapon, Light Armour, Shield, Musician
â€¢ 1x Royal Host Horseman [18pts]: Skeletal Steed, Hand Weapon, Cavalry Spear, Hand Weapon, Light Armour, Shield, Master of Horse
â€¢ 5x Royal Host Horseman [60pts]: Skeletal Steed, Hand Weapon, Cavalry Spear, Hand Weapon, Light Armour, Shield
Skeleton Chariots [172pts]:
â€¢ 3x Skeleton Chariot [43pts]: 2x Skeletal Steed, Hand Weapon, Skeleton Crew, Cavalry Spear, Hand Weapon, Warbow
â€¢ 1x Master Charioteer [6pts]
â€¢ 1x Standard Bearer [31pts]: War Banner
â€¢ 1x Musician [6pts]
Tomb Guard Chariots [220pts]:
â€¢ 3x Tomb Guard Chariot [159pts]: 2x Tomb Guard Crew, Halberd, Hand Weapon, Shield
  â€¢ 2x Skeletal Steed: Hand Weapon
â€¢ 1x Tomb Captain [7pts]
â€¢ 1x Standard Bearer [47pts]: Icon of Rakaph
â€¢ 1x Musician [7pts]
## Special [414pts]
Skeleton Horse Archers [60pts]: Chariot Runners
â€¢ 5x Skeleton Horse Archer [12pts]: Skeletal Steed, Hand Weapon, Hand Weapon, Warbow, Light Armour
Skeleton Skirmishers [50pts]:
â€¢ 10x Skeleton Skirmisher [5pts]: Hand Weapon, Warbow
2x Tomb Scorpion [75pts]: Heavy Armour, Decapitating Claws, Envenomed Sting, Ambushers
Ushabti [154pts]:
â€¢ 3x Ushabti [49pts]: Hand Weapon, Heavy Armour, Ritual Blade
â€¢ 1x Ancient [7pts]
## Rare [105pts]
Screaming Skull Catapult [105pts]: Stone Thrower, Skeleton Catapult Crew, Hand Weapon, Light Armour</t>
  </si>
  <si>
    <t>Duke - Royal Pegasus, lance, shield, virtue of heroism 301 points
Prophetess -  Bretonnia warhorse, headman's axe, lore familiar, wizards familiar 241 points
Paladin - BSB Bretonnia warhorse, lance, shield, grail vow, battle standard 127 points
6 knights of the realm - full command 165 points
6 knights of the realm - full command 165 points
20 men at arms - warden, standard bearer, musician 96 points
10 peasant bowmen -  skirmish 50 points
3 Pegasus knights - full command 186 points
3 Pegasus knights - full command 186 points
6 grail knights - full command, 229 points
1746 points</t>
  </si>
  <si>
    <t>Tom Carley</t>
  </si>
  <si>
    <t>Kai S</t>
  </si>
  <si>
    <t>===
The Ooze Mooze 1750 [1750 pts]
Warhammer: The Old World, Beastmen Brayherds
===
++ Characters [390 pts] ++
Great Bray-Shaman [390 pts]
- Braystaff
- Level 4 Wizard
- General
- Razorgor Chariot
- Ruby Ring of Ruin
- Hagtree Fetish
- Talisman of Protection
- Daemonology
++ Core Units [452 pts] ++
8 Gor Herds [56 pts]
- Additional hand weapons
5 Chaos Warhounds [35 pts]
- Claws and Fangs (counts as a hand weapon)
- Vanguard
5 Chaos Warhounds [35 pts]
- Claws and Fangs (counts as a hand weapon)
- Vanguard
1 Razorgor Herds [52 pts]
- Tusks (counts as a hand weapon)
- Calloused hide (counts as light armour)
1 Razorgor Herds [52 pts]
- Tusks (counts as a hand weapon)
- Calloused hide (counts as light armour)
1 Razorgor Herds [52 pts]
- Tusks (counts as a hand weapon)
- Calloused hide (counts as light armour)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 Special Units [622 pts] ++
3 Dragon Ogres [196 pts]
- Great weapons
- Heavy armour
- Shartak
1 Dragon Ogres [70 pts]
- Great weapons
- Heavy armour
- Shartak
6 Minotaur Herd [356 pts]
- Hand weapon
- Light armour
- 2 Great weapon
- 4 Shield
- Bloodkine
- Standard bearer [Manbane Standard]
- Musician
++ Rare Units [286 pts] ++
Dragon Ogre Shaggoth [286 pts]
- Hand weapon
- Heavy armour
- Biting Blade
- Horn of the First Beast
- Uncanny Senses
---
Created with "Old World Builder"
[https://old-world-builder.com]</t>
  </si>
  <si>
    <t>+ Characters [643 pts] ++
Hobgoblin Khan [112 pts]
- Hand weapon
- Throwing weapons
- Light armour
- Shield
- Shortbow (instead throwing weapons)
- Giant Wolf
- Dragon Slaying Sword
Special Rules: Backstab, Evasive, Levies, Warband
[Hobgoblin Khan] M(4) WS(5) BS(4) S(4) T(4) W(2) I(5) A(3) Ld(7)
[Giant Wolf] M(9) WS(3) BS(-) S(3) T(-) W(-) I(3) A(1) Ld(-)
Sorcerer-Prophet [330 pts]
- Hand weapon
- Heavy armour
- Level 4 Wizard
- General
- Lammasu
- Enchanted Shield
- Daemonology
Special Rules: Blackshard Armour. Ensorcelled Weapons, Infernal Engineer, Lore of Hashut, Resolute, Sorcerer's Curse, Stubborn
[Sorcerer-Prophet] M(3) WS(5) BS(4) S(4) T(5) W(3) I(2) A(3) Ld(10)
[Lammasu] M(6) WS(4) BS(-) S(5) T(-) W((+3)) I(2) A(2) Ld(-)
Hobgoblin Khan [112 pts]
- Hand weapon
- Throwing weapons
- Light armour
- Shield
- Shortbow (instead throwing weapons)
- Giant Wolf
- Dark Maul
Special Rules: Backstab, Evasive, Levies, Warband
[Hobgoblin Khan] M(4) WS(5) BS(4) S(4) T(4) W(2) I(5) A(3) Ld(7)
[Giant Wolf] M(9) WS(3) BS(-) S(3) T(-) W(-) I(3) A(1) Ld(-)
Black Orc Bigboss [89 pts]
- Great weapon
- Full plate armour
- On foot
- Enchanted Shield
Special Rules:
[Black Orc Bigboss] M(4) WS(6) BS(3) S(4) T(5) W(2) I(5) A(3) Ld(8)
++ Core Units [779 pts] ++
25 Hobgoblin Cutthroats [117 pts]
- Hand weapons
- Shields
- Light armour
- Boss (champion)
- Standard bearer
- Musician
Special Rules: Backstab, Close Order, Horde, Levies, Warband
[Cutthroat] M(4) WS(3) BS(3) S(3) T(3) W(1) I(3) A(1) Ld(4)
[Boss] M(4) WS(3) BS(3) S(3) T(3) W(1) I(3) A(2) Ld(5)
10 Infernal Guard [170 pts]
- Hailshot blunderbluss
- Heavy armour
- Shield
Special Rules: Close Order, Detachment, Regimental Unit, Resolute, Shieldwall, Stubborn
[Infernal Guard] M(3) WS(4) BS(3) S(4) T(4) W(1) I(2) A(1) Ld(9)
[Deathmask] M(3) WS(4) BS(3) S(4) T(4) W(1) I(2) A(2) Ld(9)
10 Infernal Guard [170 pts]
- Hailshot blunderbluss
- Heavy armour
- Shield
Special Rules: Close Order, Detachment, Regimental Unit, Resolute, Shieldwall, Stubborn
[Infernal Guard] M(3) WS(4) BS(3) S(4) T(4) W(1) I(2) A(1) Ld(9)
[Deathmask] M(3) WS(4) BS(3) S(4) T(4) W(1) I(2) A(2) Ld(9)
19 Black Orc Mob [322 pts]
- Hand weapon
- Full plate armour
- Stubborn
- 19 Shields
- 19 Great weapon
- Boss
- Standard bearer
- Musician
Special Rules:
[Black Orc] M(4) WS(4) BS(3) S(4) T(4) W(1) I(3) A(1) Ld(8)
[Black Orc Boss] M(4) WS(4) BS(3) S(4) T(4) W(1) I(3) A(2) Ld(8)
++ Rare Units [328 pts] ++
20 Hobgoblin Wolf Raiders [328 pts]
- Cavalry spears
- Light armour and shield
- Shortbow
- Feigned Flight (0-1 per 1000 points)
- Reserve Move (0-1 per 1000 points)
- Boss (champion
Special Rules: Backstab, Evasive, Fast Cavalry, Fire &amp; Flee, Levies, Open Order, Skirmishers, Swiftstride</t>
  </si>
  <si>
    <t>Rob Hallam</t>
  </si>
  <si>
    <t>Fred Getling</t>
  </si>
  <si>
    <t xml:space="preserve">Rob Hallam
High elves  [1743 pts]
Warhammer: The Old World, High Elf Realms
===
++ Characters [501 pts] ++
Noble [301 pts]
- Lance
- Full Plate armour
- Shield
- General
- Sun Dragon
- Seed of Rebirth
- Dragon Helm
- Blood of Caledor
Archmage [200 pts]
- Hand weapon
- Level 4 Wizard
- On foot
- Silvery Wand
- Pure of Heart
- High Magic
++ Core Units [457 pts] ++
25 Lothern Sea Guard [317 pts]
- Hand weapons
- Thrusting spears
- Warbows
- Light armour
- Shields
- Sea Master (champion)
- Standard bearer
- Musician
7 Elven Archers [70 pts]
- Hand weapons
- Longbows
- No armour
7 Elven Archers [70 pts]
- Hand weapons
- Longbows
- No armour
++ Special Units [665 pts] ++
18 Swordmasters of Hoeth [295 pts]
- Sword of Hoeth
- Heavy armour
- Bladelord
- Standard bearer [Lion Standard]
- Musician
7 Dragon Princes [280 pts]
- Lance
- Full plate armour
- Barding
- Drakemaster
- Standard bearer
- Musician
6 Shadow Warriors [90 pts]
- Longbow
- Light armour
- Feigned Flight (0-1 unit)
++ Rare Units [120 pts] ++
Great Eagle [60 pts]
Great Eagle [60 pts]
</t>
  </si>
  <si>
    <t>===
DE Tournament  [1749 pts]
Warhammer: The Old World, Dark Elves
===
++ Characters [872 pts] ++
High Beastmaster [274 pts]
- Hand weapon
- Whip
- Heavy armour
- Shield
- Sea Dragon Cloak
- Manticore
- Bedazzling Helm
Supreme Sorceress [490 pts]
- Hand weapon
- Level 4 Wizard
- Black Dragon
- Talisman of Protection
- Battle Magic
Dark Elf Master [108 pts]
- Halberd
- Full plate armour
- Sea Dragon Cloak
- Battle Standard Bearer
- On foot
++ Core Units [521 pts] ++
5 Dark Riders [118 pts]
- Hand weapons
- Cavalry spears
- and Repeater crossbows
- Light armour
- Shields
- Scouts
- Herald (champion)
- Standard bearer
- Musician
5 Dark Riders [101 pts]
- Hand weapons
- Cavalry spears
- and Repeater crossbows
- Light armour
- Shields
- Musician
18 Dark Elf Warriors [177 pts]
- Thrusting spears
- Light armour
- Shield
- Lordling (champion)
- Standard bearer
- Musician
10 Repeater Crossbowmen [125 pts]
- Hand weapons
- Repeater crossbows
- Light armour
- Veteran
- Musician
++ Special Units [356 pts] ++
17 Black Guard of Naggarond [301 pts]
- Hand weapons
- Dread halberds
- Full plate armour
- Tower Master (champion)
- Standard bearer [Banner Of Har Ganeth]
- Musician
5 Harpies [55 pts]
- Hand weapons (Claws)
---
Created with "Old World Builder"
[https://old-world-builder.com]</t>
  </si>
  <si>
    <t>Dan Bradshaw l</t>
  </si>
  <si>
    <t>Owen Dawson</t>
  </si>
  <si>
    <t>===
Wood Elf Realms [1750 pts]
Warhammer: The Old World, Wood Elf Realms
===
++ Characters [764 pts] ++
Glade Lord [549 pts]
- Great weapon
- Light armour
- Asrai Longbow
- Forest Dragon
- Talisman of Protection
- Bedazzling Helm
- An Annoyance Of Netlings
- A Befuddlement Of Mischiefs
Glade Captain [215 pts]
- Great weapon
- Light armour
- Swiftshiver Shards
- Great Stag
- Bow of Loren
- Charmed Shield
- A Muster Of Malevolents
++ Core Units [556 pts] ++
5 Glade Guard [55 pts]
- Hand weapon
- Asrai Longbows
10 Glade Riders [190 pts]
- Hand weapon
- Cavalry spears
- Asrai Longbows
- Trueflight Arrows
19 Eternal Guard [311 pts]
- Hand weapon
- Asrai Spears
- Light armour
- Shields
- Eternal Warden (champion) [Ruby Ring of Ruin]
- Standard bearer
- Musician
++ Rare Units [430 pts] ++
Treeman [215 pts]
Treeman [215 pts]
---
Created with "Old World Builder"
[https://old-world-builder.com]</t>
  </si>
  <si>
    <t xml:space="preserve">===
Warhammer: The Old World, Ogre Kingdoms
===
++ Characters [784 pts] ++
Tyrant [450 pts]
- Hand weapon
- Light armour
- Stonehorn
- Spangleshard
- Sword of Might
- Kineater
Hunter [135 pts]
- Harpoon launcher
- Scouts
- On Foot
- Beastkiller
Bruiser [199 pts]
- Ironfist
- Heavy armour
- Battle Standard Bearer [Cannibal Totem]
- On Foot
- Daemon-Slayer Scars
- Deathcheater
++ Core Units [711 pts] ++
8 Iron Guts [353 pts]
- Gutlord
- Demon Slayer Scars
- Standard bearer
- Bellower (musician)
8 Ogre Bulls [298 pts]
- Ironfists
- Crusher (champion)
- Standard bearer
- Bellower (musician)
20 Gnoblar Fighters [40 pts]
20 Gnoblar Fighters [40 pts]
++ Special Units [254 pts] ++
3 Mournfang Cavalry [234 pts]
- Ironfist
- Heavy armour
- Crusher (champion)
- Bellower (musician)
</t>
  </si>
  <si>
    <t>Liam Jordan</t>
  </si>
  <si>
    <t>Jack Cropper</t>
  </si>
  <si>
    <t>++ Characters [531 pts] ++
Noble [301 pts]
(Lance, Full Plate Armour, Shield, Sun Dragon, Dragon Helm, Seed of Rebirth, Blood of Caledor)
Archmage [230 pts]
(Hand weapon, Upgrade to Level 4, On foot, Silvery Wand, Ruby Ring of Ruin, Pure of Heart, High Magic)
++ Core Units [636 pts] ++
18 Elven Spearmen [187 pts]
(Hand weapons, Thrusting spears, Light armour, Shields, Shieldwall, Sentinel (champion), Standard bearer, Musician)
5 Elven Archers [50 pts]
(Hand weapons, Longbows, No armour, Detachment)
5 Elven Archers [50 pts]
(Hand weapons, Longbows, No armour, Detachment)
6 Silver Helms [187 pts]
(Hand weapons, Lances, Hooves (counts as a hand weapon), Heavy armour, Barding, Shields, High Helm (champion), Standard bearer [War Banner], Musician)
6 Silver Helms [162 pts]
(Hand weapons, Lances, Hooves (counts as a hand weapon), Heavy armour, Barding, Shields, High Helm (champion), Standard bearer, Musician)
++ Special Units [442 pts] ++
14 Swordmasters of Hoeth [228 pts]
(Sword of Hoeth, Heavy armour, Drilled, Bladelord, Standard bearer, Musician )
14 White Lions of Chrace [214 pts]
(Chracian Great Blades, Heavy armour, Guardian, Standard bearer, Musician )
++ Rare Units [140 pts] ++
Eagle Claw Bolt Thrower [80 pts]
Great Eagle [60 pts]
â€”</t>
  </si>
  <si>
    <t>Beastmen Brayherds - Beasts - [1750pts]
# Main Force [1750pts]
## Characters [490pts]
Great Bray-Shaman [360pts]:
â€¢ 1x Great Bray-Shaman [360pts]: General, Wizard Level 4, Elementalism, Hagtree Fetish, Potion of Foolhardiness, Ruby Ring of Ruin, Talisman Of Protection
  â€¢ 1x Tuskgor Chariot [85pts]
Wargor [130pts]:
â€¢ 1x Wargor [130pts]: Battle Standard Bearer, The Blackened Plate, Enchanted Shield, Gnarled Hide
## Core [498pts]
Gor Herds [224pts]: Magic Standard
â€¢ 26x Gor [7pts]: Additional Hand Weapon
â€¢ 1x Musician [5pts]
â€¢ 1x Standard Bearer [30pts]: Banner of Outrage
â€¢ 1x True-horn [7pts]: Great Weapon
Razorgor Herds [52pts]:
â€¢ 1x Razorgor [52pts]
Razorgor Herds [52pts]:
â€¢ 1x Razorgor [52pts]
Tuskgor Chariots [85pts]
Tuskgor Chariots [85pts]
## Special [517pts]
Dragon Ogres [196pts]:
â€¢ 3x Dragon Ogre [63pts]: Heavy Armour, Great Weapon
â€¢ 1x Shartak [7pts]
Dragon Ogres [196pts]:
â€¢ 3x Dragon Ogre [63pts]: Heavy Armour, Great Weapon
â€¢ 1x Shartak [7pts]
Dragon Ogres [70pts]:
â€¢ 1x Dragon Ogre [63pts]: Heavy Armour, Great Weapon
â€¢ 1x Shartak [7pts]
Harpies [55pts]:
â€¢ 5x Harpy [11pts]
## Rare [245pts]
Ghorgon [245pts]</t>
  </si>
  <si>
    <t>Matt Howley</t>
  </si>
  <si>
    <t>Jake Richards</t>
  </si>
  <si>
    <t>===
[1749 pts]
Warhammer: The Old World, Orc &amp; Goblin Tribes
===
++ Characters [775 pts] ++
Black Orc Warboss [345 pts]
- Hand weapon
- Full plate armour
- General
- Wyvern
- Trollhide Trousers
- Da Choppiest Choppa
- Charmed Shield
Night Goblin Oddnob [195 pts]
- Hand weapon
- Level 4 Wizard
- On foot
- Buzgob's Knobbly Staff
- Illusion magic
Night Goblin Oddnob [160 pts]
- Hand weapon
- On foot
- Ruby Ring of Ruin
- Waaagh magic
Night Goblin Bigboss [75 pts]
- Hand weapon
- Light armour
- Shield
- Battle Standard Bearer
- On foot
- Wollopa's One Hit Wunda
++ Core Units [479 pts] ++
5 Black Orc Mob [62 pts]
- Hand weapons
- Full plate armour
- 1 Great weapons
12 Night Goblin Mob [105 pts]
- Hand weapons
- Shortbows
- 2 Fanatics
- Boss (champion)
18 Night Goblin Mob [159 pts]
- Hand weapons
- Shortbows
- 3 Fanatics
- Boss (champion)
- Standard bearer
22 Night Goblin Mob [153 pts]
- Hand weapons
- Shields
- 3 Fanatics
- Boss (champion)
- Standard bearer
++ Special Units [90 pts] ++
Goblin Bolt Throwa [45 pts]
Goblin Bolt Throwa [45 pts]
++ Rare Units [405 pts] ++
Doom Diver Catapult [95 pts]
Arachnarok Spider [310 pts]
- Hand weapon (poisonous fangs)
- Venom surge
- Hand weapons
- Cavalry spears
- Shortbows
---
Created with "Old World Builder"
[https://old-world-builder.com]</t>
  </si>
  <si>
    <t xml:space="preserve">===
Ogres 1750 [1745 pts]
Warhammer: The Old World, Ogre Kingdoms
===
++ Characters [695 pts] ++
Tyrant [500 pts]
- Hand weapon
- Light armour
- Stonehorn
- Talisman of Protection
- Tenderiser
- Giantbreaker
Firebelly [195 pts]
- Hand weapon
- Flaming breath Ogre Kingdoms
- Level 2 Wizard
- Hellheart
- Ruby Ring of Ruin
- Battle Magic
++ Core Units [438 pts] ++
11 Ogre Bulls [438 pts]
- Ironfists
- Look-out Gnoblar (Standard bearer)
- Crusher (champion)
- Standard bearer [Cannibal Totem]
- Bellower (musician)
++ Special Units [412 pts] ++
3 Mournfang Cavalry [227 pts]
- Ironfist
- Heavy armour
- Crusher (champion)
- Bellower (musician)
Ironblaster [185 pts]
++ Rare Units [200 pts] ++
Giant [200 pts]
---
Created with "Old World Builder"
[https://old-world-builder.com]
</t>
  </si>
  <si>
    <t>Tom Fretwell</t>
  </si>
  <si>
    <t xml:space="preserve">===
1750 [1748 pts]
Warriors of Chaos
===
++ Characters [801 pts] ++
Daemon Prince [471 pts]
- Hand weapon
- Heavy armour
- Wings (Fly 9)
- Mark of Nurgle
- Wizard Level 3
- General
- Ogre Blade
- Paymaster's Coin
- Favour of the Gods
- Extra Arm
- Battle Magic
Sorcerer Lord [330 pts]
- Hand weapon
- Heavy armour
- Mark of Tzeentch
- Level 4 Wizard
- On foot
- Arcane Familiar
- Spell Familiar
- Ruby Ring of Ruin
- Enchanting Aura
- Daemonology
++ Core Units [500 pts] ++
20 Chaos Warriors [373 pts]
- Hand weapons
- Heavy armour
- Shields
- Mark of Tzeentch
- Champion
- Standard Bearer [Banner of Rage]
- Musician
5 Marauder Horsemen [67 pts]
- Cavalry spears
- Light armour
- Mark of Chaos Undivided
- Marauder Horsemaster
5 Chaos Warhounds [30 pts]
- Claws and Fangs (Hand Weapons)
5 Chaos Warhounds [30 pts]
- Claws and Fangs (Hand Weapons)
++ Special Units [447 pts] ++
6 Chosen Chaos Knights [321 pts]
- Lances
- Shields
- Full plate armour
- Mark of Nurgle
- Drilled
- Champion
- Standard bearer [Rampaging Banner]
- Musician
2 Dragon Ogres [126 pts]
- Great weapons
- Heavy armour
</t>
  </si>
  <si>
    <t>===
Comp [1747 pts]
Warhammer: The Old World, Dark Elves
===
++ Characters [844 pts] ++
Supreme Sorceress [555 pts]
- Hand weapon
- Level 4 Wizard
- Black Dragon
- Dragon Slaying Sword
- Talisman of Protection
- Tome Of Furion
- Illusion
Sorceress [170 pts]
- Hand weapon
- Level 2 Wizard
- Dark Pegasus
- Ruby Ring of Ruin
- Daemonology
Sorceress [119 pts]
- Hand weapon
- Level 2 Wizard
- Dark Steed
- Daemonology
++ Core Units [600 pts] ++
5 Dark Riders [95 pts]
- Hand weapons
- Cavalry spears
- and Repeater crossbows
- Light armour
- Shields
5 Dark Riders [95 pts]
- Hand weapons
- Cavalry spears
- and Repeater crossbows
- Light armour
- Shields
5 Dark Riders [95 pts]
- Hand weapons
- Cavalry spears
- and Repeater crossbows
- Light armour
- Shields
5 Dark Riders [95 pts]
- Hand weapons
- Cavalry spears
- and Repeater crossbows
- Light armour
- Shields
10 Repeater Crossbowmen [110 pts]
- Hand weapons
- Repeater crossbows
- Light armour
10 Repeater Crossbowmen [110 pts]
- Hand weapons
- Repeater crossbows
- Light armour
++ Rare Units [303 pts] ++
6 Doomfire Warlocks [143 pts]
- Hand weapon
- Master (champion) [Burning Blade]
Reaper Bolt Thrower [80 pts]
- Repeater bolt thrower and hand weapons
- Light armour
Reaper Bolt Thrower [80 pts]
- Repeater bolt thrower and hand weapons
- Light armour
---
Created with "Old World Builder"
[https://old-world-builder.com]</t>
  </si>
  <si>
    <t>Luke Corcoran</t>
  </si>
  <si>
    <t>Ellis Priestley</t>
  </si>
  <si>
    <t xml:space="preserve">Heroes:
Anvil of Doom - 235pts
Thane - 60pts 
* Battle Standard - 25pts
* Master Rune of Grungni - 80pts
* Rune of Battle - 25pts
* Shield - 2pts 
Total = 192pts
Core: 
10 x Rangers - 110pts
* Shields - 10pts
* Ol Deadeye - 6pts 
Total = 126pts 
10 x Thunderers - 100pts
* Shields - 10pts 
Total = 110pts
10 x Thunderers - 100pts
* Shields - 10pts 
Total = 110pts 
10 x Thunderers - 100pts
* Shields - 10pts 
Total = 110pts 
Special:
Gyrocopter - 60pts
* Brimstone Gun - 5pts
Total = 65pts 
Gyrocopter - 60pts
* Brimstone Gun - 5pts
Total = 65pts
14 x Hammerers - 224pts
* Full Command - 21pts 
Total = 245pts 
15 x Ironbreakers - 225pts
* Full Command - 21pts
Total = 246pts
15 x Ironbreakers - 225pts
* Full Command - 21pts
Total = 246pts
Army Total = 1750/1750
</t>
  </si>
  <si>
    <t>++ Characters [692 pts] ++
Glade Lord [247 pts]
(Great weapon, Light armour, Shield, Swfitshiver Shards, Warhawk, Bow of Loren, Talisman of Protection)
Treeman Ancient [325 pts]
(Level 4 Wizard, Elementalism)
Shadowdancer [120 pts]
(Spear of Loec, Level 1 Wizard, Battle Magic)
++ Core Units [438 pts] ++
5 Glade Guard [60 pts]
(Hand weapon, Asrai Longbows, Trueflight Arrows)
22 Eternal Guard [378 pts]
(Hand weapon, Asrai Spears, Light armour, Shields, Eternal Warden (champion) [Ruby Ring of Ruin], Standard bearer [War Banner], Musician)
++ Special Units [190 pts] ++
10 Wardancers [190 pts]
(Hand weapon, 4 Additional hand weapon, 5 Throwing Spear, Bladesinger [Sword of Might])
++ Rare Units [430 pts] ++
Treeman [215 pts]
Treeman [215 pts]
---
Created with "Old World Builder"
[https://old-world-builder.com]</t>
  </si>
  <si>
    <t>Gavin Gillies</t>
  </si>
  <si>
    <t>Michael Appleton</t>
  </si>
  <si>
    <t>Warriors of Chaos - Event List - [1750pts]
# Main Force [1750pts]
## Characters [866pts]
Chaos Lord [566pts]: Hand Weapon, Full Plate Armour, Shield, Lance, Chaos Dragon, Dark Fire of Chaos, Full Plate Armour, Fumes of Contagion, Wicked Claws, General, Bedazzling Helm, 2x Favour of the Gods, Mark of Nurgle
Sorcerer Lord [300pts]: Hand Weapon, Heavy Armour, Wizard Level 4, Daemonology, Mark of Nurgle, Spell Familiar, Infernal Puppet
## Core [599pts]
3x Chaos Warhounds [30pts]:
â€¢ 5x Chaos Warhound [6pts]: Hand Weapon
Chaos Warriors [281pts]:
â€¢ 14x Chaos Warrior [17pts]: Hand Weapon, Heavy Armour, Shield, Mark of Nurgle, Halberd
â€¢ 1x Champion [6pts]
â€¢ 1x Standard Bearer [31pts]: War Banner
â€¢ 1x Musician [6pts]
2x Forsaken [114pts]:
â€¢ 6x Forsaken [19pts]: Hand Weapon, Heavy Armour, Forsaken by Khorne
## Special [140pts]
2x Dragon Ogres [70pts]:
â€¢ 1x Dragon Ogre [63pts]: Hand Weapon, Heavy Armour, Great Weapon
â€¢ 1x Shartak [7pts]
## Rare [145pts]
Gorebeast Chariots [145pts]:
â€¢ 1x Gorebeast Chariot [145pts]: 2x Chaos Charioteer, Halberd, Hand Weapon, Gorebeast, Hand Weapon, Mark of Khorne</t>
  </si>
  <si>
    <t>===
1750 Beastmen Competitive List [1750 pts]
Warhammer: The Old World, Beastmen Brayherds
===
++ Characters [477 pts] ++
Beastlord [267 pts]
- Hand weapon
-  Heavy armour
- Shield
- On foot
- Mangelder
- Bedazzling Helm
- Slug-skin
Bray-Shaman [210 pts]
- Braystaff
- Level 2 Wizard
- Tuskgor Chariot
- Hagtree Fetish
- Daemonology
++ Core Units [669 pts] ++
23 Bestigor Herds [382 pts]
- Hand weapon and great weapon
- Heavy armour
- Stubborn
- Gouge-horn
- Standard bearer [Manbane Standard]
- Musician
20 Gor Herds [177 pts]
- Additional hand weapons
- Ambushers
- Great weapon on True-horn
- True-horn
- Standard bearer
5 Chaos Warhounds [30 pts]
- Claws and Fangs (counts as a hand weapon)
5 Chaos Warhounds [30 pts]
- Claws and Fangs (counts as a hand weapon)
10 Ungor Herd [50 pts]
- Replace shields with shortbows
++ Special Units [604 pts] ++
3 Dragon Ogres [196 pts]
- Great weapons
- Heavy armour
- Shartak
3 Dragon Ogres [196 pts]
- Great weapons
- Heavy armour
- Shartak
4 Minotaur Herds [212 pts]
- Hand weapon
- Light armour
- 3 Shield
- Bloodkine
- Standard bearer
- Musician
---
Created with "Old World Builder"
[https://old-world-builder.com]</t>
  </si>
  <si>
    <t>Christopher Scothorne</t>
  </si>
  <si>
    <t>Daniel Elkington</t>
  </si>
  <si>
    <t>===
Errants [1749 pts]
Warhammer: The Old World, Kingdom of Bretonnia, Errantry Crusades
===
++ Characters [583 pts] ++
Duke [351 pts]
- Lance
- Heavy armour
- Shield
- General
- Royal Pegasus
- Gromril Great Helm
- Virtue of Knightly Temper
Paladin [126 pts]
- Lance
- Heavy armour
- Shield
- Battle Standard Bearer
- Royal Pegasus
Damsel [106 pts]
- Hand weapon
- Level 2 Wizard
- Bretonnian Warhorse
- Elementalism
++ Core Units [706 pts] ++
10 Knights Errant [208 pts]
- Hand weapons
- Lances
- Shields
- Heavy armour
- Gallant (champion)
- Standard bearer
- Musician
9 Mounted Knights of the Realm [237 pts]
- Hand weapons
- Lances
- Shields
- Heavy armour
- First Knight (champion)
- Standard bearer
- Musician
10 Mounted Knights of the Realm [261 pts]
- Hand weapons
- Lances
- Shields
- Heavy armour
- First Knight (champion)
- Standard bearer
- Musician
++ Special Units [460 pts] ++
5 Pegasus Knights [336 pts]
- Hand weapon
- Lances
- Shields
- Heavy armour
- First Knight (champion)
- Standard bearer [Crusader's Tapestry]
- Musician
20 Men-At-Arms [124 pts]
- Hand weapons
- Polearms
- Shields
- Light armour
- Yeoman (champion)
- Standard bearer
- Grail Monk [Blessed Triptych]
---
Created with "Old World Builder"
[https://old-world-builder.com]</t>
  </si>
  <si>
    <t>===
Ogre Kingdoms [1749 pts]
Warhammer: The Old World, Ogre Kingdoms
===
++ Characters [768 pts] ++
Slaughtermaster [295 pts]
- Hand weapon
- Butcher's Cauldron
- Level 4 Wizard
- Elementalism
Bruiser [355 pts]
- Great weapon
- Light armour
- General
- Stonehorn
- Gut Maw
Bruiser [118 pts]
- Great weapon
- Heavy armour
- On Foot
++ Core Units [444 pts] ++
6 Ogre Bulls [222 pts]
- Additional hand weapons
- Light armour
- Crusher (champion)
- Standard bearer
- Bellower (musician)
6 Ogre Bulls [222 pts]
- Additional hand weapons
- Light armour
- Crusher (champion)
- Standard bearer
- Bellower (musician)
++ Special Units [317 pts] ++
4 Mournfang Cavalry [317 pts]
- Great weapon
- Heavy armour
- Brace of Ogre pistols (Crusher)
- Crusher (champion)
- Standard bearer
- Bellower (musician)
++ Rare Units [220 pts] ++
Thundertusk Riders [220 pts]
- Hand weapon
- Blood vulture (Ogre Beast Rider)
- Great tusks
- Chill breath
---
Created with "Old World Builder"
[https://old-world-builder.com]</t>
  </si>
  <si>
    <t>Adrian McWalter</t>
  </si>
  <si>
    <t>Mark Furniss</t>
  </si>
  <si>
    <t>===
Ady Mc [1747 pts]
Warhammer: The Old World, Warriors of Chaos
===
++ Characters [871 pts] ++
Chaos Lord [565 pts]
- Halberd
- Full plate armour
- Shield
- Mark of Nurgle
- General
- Chaos Dragon
- 2x Favour of the Gods
- Bedazzling Helm
Sorcerer Lord [306 pts]
- Hand weapon
- Heavy armour
- Mark of Nurgle
- Level 4 Wizard
- Chaos Steed
- Favour of the Gods
- Infernal Puppet
- Daemonology
++ Core Units [449 pts] ++
6 Forsaken [114 pts]
- Mutated weapons (Hand weapons)
- Heavy armour
- Forsaken by Nurgle
6 Forsaken [114 pts]
- Mutated weapons (Hand weapons)
- Heavy armour
- Forsaken by Nurgle
6 Chaos Knights [221 pts]
- Hand weapons
- Shields
- Heavy armour
- Mark of Nurgle
- Champion
- Standard bearer [Banner of Rage]
++ Special Units [427 pts] ++
Chaos Chariot [120 pts]
- Hand weapons
- Halberds
- Mark of Khorne
Chaos Chariot [120 pts]
- Hand weapons
- Halberds
- Mark of Khorne
3 Dragon Ogres [187 pts]
- Great weapons
- Light armour
- Shartak
---
Created with "Old World Builder"
[https://old-world-builder.com]</t>
  </si>
  <si>
    <t>===
Tournament list  [1750 pts]
Warhammer: The Old World, Vampire Counts
===
++ Characters [866 pts] ++
Vampire Count [580 pts]
- Hand weapon
- No armour
- Level 1 Wizard
- General
- Zombie Dragon
- Talisman of Protection
- Ogre Blade
- Dark Acolyte
- Curse Of The Revenant
- Illusion
Wight Lord [111 pts]
- Great Weapon
- Heavy armour
- Shield
- Battle Standard Bearer
- On foot
- Helm Of Commandment
Necromantic Acolyte [125 pts]
- Hand weapon
- Level 2 Wizard
- On foot
- Sceptre Of De Noirot
- Necromancy
Cairn Wraith [50 pts]
- Spectral Scythe
++ Core Units [453 pts] ++
5 Dire Wolves [40 pts]
- Claws and Fangs (Hand weapons)
5 Dire Wolves [40 pts]
- Claws and Fangs (Hand weapons)
20 Zombies [60 pts]
- Hand weapon
23 Grave Guard [313 pts]
- Great weapons (replace shields)
- Heavy armour
- Seneschal
- Standard bearer [War Banner]
++ Rare Units [431 pts] ++
5 Blood Knights [291 pts]
- Hand weapons
- Lances &amp; Shields
- Iron-Shod Hooves
- Full plate Armor &amp; Barding
- Kastellan
- Standard bearer [Drakenhof Banner]
- Musician
1 Varghulf [140 pts]
- Wicked Claws
- Calloused Hide (light armor)
---
Created with "Old World Builder"
[https://old-world-builder.com]</t>
  </si>
  <si>
    <t>Tom Chapman</t>
  </si>
  <si>
    <t>Matt Lingard</t>
  </si>
  <si>
    <t>===
Orc &amp; Goblin Tribes [1725 pts]
Warhammer: The Old World, Orc &amp; Goblin Tribes
===
++ Characters [527 pts] ++
Black Orc Warboss [232 pts]
- Hand weapon
- Full plate armour
- Shield
- General
- On foot
- Da Choppiest Choppa
- Bedazzling Helm
Night Goblin Warboss [135 pts]
- Hand weapon
- No armour
- Giant Cave Squig
- Armour of Silvered Steel
- Biting Blade
Night Goblin Oddnob [160 pts]
- Hand weapon
- On foot
- Lore Familiar
++ Core Units [782 pts] ++
32 Night Goblin Mob [220 pts]
- Hand weapons
- Thrusting spears
- Shields
- 3 Fanatics
- Boss (champion)
- Standard bearer
- Musician
10 Black Orc Mob [169 pts]
- Hand weapons
- Full plate armour
- Stubborn
- Veteran
- 1 Great weapons
- 9 Additional hand weapons
- Boss (champion)
- Standard bearer
- Musician
31 Night Goblin Mob [216 pts]
- Hand weapons
- Thrusting spears
- Shields
- 3 Fanatics
- Boss (champion)
- Standard bearer
- Musician
20 Orc Mob [177 pts]
- Hand weapons
- Additional hand weapons
- Light armour
- Big 'Uns
- Boss (champion)
- Standard bearer
- Musician
++ Special Units [226 pts] ++
10 Night Goblin Squig Hopper Mob [136 pts]
- Hand weapons
- Cavalry spears
- Boss (champion)
Goblin Bolt Throwa [45 pts]
Goblin Bolt Throwa [45 pts]
++ Rare Units [190 pts] ++
Mangler Squigs [95 pts]
- Colossal fang-filled gob
- Heavy armour
Mangler Squigs [95 pts]
- Colossal fang-filled gob
- Heavy armour
---
Created with "Old World Builder"
[https://old-world-builder.com]</t>
  </si>
  <si>
    <t>===
Ogres 1750 SM [1747 pts]
Warhammer: The Old World, Ogre Kingdoms
===
++ Characters [573 pts] ++
Slaughtermaster [375 pts]
- Hand weapon
- Be a Level 4 Wizard
- Skullplucker
- Lore Familiar
- Daemon-Slayer Scars
- Kineater
- Illusion
Bruiser [198 pts]
- Great weapon
- Heavy armour
- Battle Standard Bearer
- On Foot
- Talisman of Protection
- Daemon-Slayer Scars
- Deathcheater
++ Core Units [622 pts] ++
3 Ogre Bulls [117 pts]
- Ironfists
- Crusher
- Bellower
4 Ironguts [220 pts]
- Look-out Gnoblar (Standard bearer)
- Veteran
- Gutlord
- Standard bearer [Cannibal Totem]
- Bellower
4 Ironguts [190 pts]
- Look-out Gnoblar (Standard bearer)
- Veteran
- Gutlord
- Standard bearer
- Bellower
3 Sabretusk Pack [57 pts]
- Hand weapons (Claws and fangs)
- Scouts
2 Sabretusk Pack [38 pts]
- Hand weapons (Claws and fangs)
- Scouts
++ Special Units [459 pts] ++
3 Mournfang Cavalry [274 pts]
- Great weapon
- Heavy armour
- Crusher [Daemon-Slayer Scars]
- Standard bearer [Bull Standard]
- Bellower
Ironblaster [185 pts]
++ Rare Units [93 pts] ++
Gorger [93 pts]
- Scouts
---
Created with "Old World Builder"
[https://old-world-builder.com]</t>
  </si>
  <si>
    <t>Phil Shaw</t>
  </si>
  <si>
    <t>Paul Corcoran</t>
  </si>
  <si>
    <t>===
Tomb Kings of Khemri [1747 pts]
Warhammer: The Old World, Tomb Kings of Khemri
===
++ Characters [685 pts] ++
Tomb King [455 pts]
- Hand weapon
- Heavy armour
- General
- Necrolith Bone Dragon
- Crook &amp; Flail of Radiance
- Armour of the Ages
Mortuary Priest [115 pts]
- Hand weapon
- Level 2 Wizard
- On foot
- Ruby Ring of Ruin
- Necromancy
Mortuary Priest [115 pts]
- Hand weapon
- Level 2 Wizard
- On foot
- Lore Familiar
- Necromancy
++ Core Units [655 pts] ++
19 Skeleton Warriors [105 pts]
- Hand weapons
- Light armour
- Shields
- Master of Arms (Champion)
- Standard bearer
3 Skeleton Chariots [141 pts]
- Hand weapons
- Cavalry spears
- Warbows
- Skeletal Hooves (Count as Hand weapons)
- Master Charioteer (champion)
- Standard bearer
10 Skeleton Horsemen [152 pts]
- Cavalry spears
- Light armour
- Shields
- Counter Charge (One per 1,000 Points)
- Master of Horse (champion)
- Standard bearer
20 Tomb Guard [257 pts]
- Halberds
- Light armour
- Shields
- Tomb Captain (champion)
- Standard bearer [War Banner]
++ Special Units [147 pts] ++
3 Ushabti [147 pts]
- Hand weapons
- Ritual Blade
- Heavy armour
++ Rare Units [260 pts] ++
Casket of Souls [135 pts]
- Hand weapons
- Great weapons
- Light armour
Screaming Skull Catapult [125 pts]
- Screaming Skull Catapult
- Hand weapons
- Light armour
- Skulls of the Foe</t>
  </si>
  <si>
    <t>Wood Elf Realms - Unnamed list - [1749pts]
# Main Force [1749pts]
## Characters [659pts]
Glade Lord [535pts]: Hand Weapon, Light Armour, Asrai Longbow, Forest Dragon, Full Plate Armour, Serrated Maw, Soporific Breath, Wicked Claws, Great Weapon, General, Swiftshiver Shards, An Annoyance of Netlings, A Resplendence of Luminescents, Bedazzling Helm, Talisman Of Protection
Waystalkers [124pts]:
â€¢ 1x Waystalker [124pts]: Asrai Longbow, Hand Weapon, Light Armour, Ruby Ring of Ruin, Swiftshiver Shards
## Core [441pts]
Deepwood Scouts [150pts]:
â€¢ 10x Deepwood Scout [15pts]: Asrai Longbow, Hand Weapon, Arcane Bodkins
Dryads [78pts]:
â€¢ 6x Dryad [13pts]: Hand Weapon, Light Armour
Dryads [83pts]:
â€¢ 6x Dryad [13pts]: Hand Weapon, Light Armour
â€¢ 1x Nymph [5pts]
2x Glade Guard [65pts]:
â€¢ 5x Glade Guard [13pts]: Asrai Longbow, Hand Weapon, Arcane Bodkins
## Special [529pts]
4x Deepwood Scouts [75pts]:
â€¢ 5x Deepwood Scout [15pts]: Asrai Longbow, Hand Weapon, Arcane Bodkins
Wild Riders [229pts]:
â€¢ 6x Wild Rider [28pts]: Hand Weapon, Hunting Spear, Light Armour, Steeds of Kornous, Hand Weapon, Shield
â€¢ 1x Wild Hunter [7pts]
â€¢ 1x Standard Bearer [47pts]: Banner of the Wildwood
â€¢ 1x Musician [7pts]
## Rare [120pts]
2x Great Eagles [60pts]:
â€¢ 1x Great Eagle [60pts]: Wicked Claws</t>
  </si>
  <si>
    <t>Marco De Micco</t>
  </si>
  <si>
    <t>Mario Cavara</t>
  </si>
  <si>
    <t>Torneo Warhammer The Old World Taverna Del Gargoyle</t>
  </si>
  <si>
    <t xml:space="preserve">===
Max sei carino [2000 p.ti]
Warhammer: The Old World, Kingdom of Bretonnia
===
++ Personaggi [853 p.ti] ++
Duke [401 p.ti]
- Lance
- Heavy armour
- Shield
- General
- Royal Pegasus
- Sirienne's Locket
- Gromril Great Helm
- The Seal Of Parravon
- Virtue of Heroism
Prophetess [325 p.ti]
- Hand weapon
- Level 4 Wizard
- Royal Pegasus
- Prayer Icon of Quenelles
- Anello Di Rubino Della Rovina
- Ascia del Boia
- Illusion
Paladin [127 p.ti]
- Lance
- Heavy armour
- Shield
- The Grail Vow
- Battle Standard Bearer
- Bretonnian Warhorse
- Antlers of the Great Hunt
++ Truppa [514 p.ti] ++
10 Peasant Bowmen [50 p.ti]
- Hand weapons
- Longbows
- Unarmoured
- Skirmishers
5 Mounted Knights of the Realm [134 p.ti]
- Hand weapons
- Lances
- Shields
- Heavy armour
- First Knight (champion)
- Standard bearer
6 Mounted Knights of the Realm [165 p.ti]
- Hand weapons
- Lances
- Shields
- Heavy armour
- First Knight (champion)
- Standard bearer
- Musician
6 Mounted Knights of the Realm [165 p.ti]
- Hand weapons
- Lances
- Shields
- Heavy armour
- First Knight (champion)
- Standard bearer
- Musician
++ Speciali [344 p.ti] ++
3 Pegasus Knights [172 p.ti]
- Hand weapon
- Lances
- Shields
- Heavy armour
- First Knight (champion)
3 Pegasus Knights [172 p.ti]
- Hand weapon
- Lances
- Shields
- Heavy armour
- First Knight (champion)
++ Rare [289 p.ti] ++
6 Grail Knights [289 p.ti]
- Hand weapons
- Lances
- Shields
- Heavy armour
- Grail Guardian (champion) [Falcon-horn of Fredemund]
- Standard bearer
- Musician
</t>
  </si>
  <si>
    <t>Lista di Mario Cavara
Bestie del Caos:
General:
Beastlord:
Equipaggiamento: Hand weapon, Heavy Armour (4)
Oggetti Magici: Headman&amp;#39;s Axe (45), Pelt of the Dark Young (40) -2 magic resistance all&amp;#39;unitÃ 
Chaos Mutation: Slug Skin (50) -1 a colpire cac lui e l&amp;#39;unitÃ 
Tot: 254
Characters:
Great Bray-Shaman:
E: Braystaff, Level 4 Wizard (30)
OM: Lore Familiar (30), Power Scroll (20)
CM: Pelt of Midnight (35) -1 colpire sul tiro l&amp;#39;unitÃ 
Lore of Magic: Demonology
Tot: 265
Bray-Shaman:
E: Braystaff, Level 2 Wizard (30)
OM: Hagtree Fetish (30) ripete i tiri per ferire degli incantesimi
Lore of Magic: Elementalism
Tot: 125
Centigor Chieftain:
E: Hand weapon, Heavy Armour (4), Shield (2), Ambushers (10)
OM: Sword of Might (20)
CM: Gnarled Hide (15)
Tot: 126
Core Units:
20 Bestigor Herd:
E: Heavy Armour, Great Weapon, Veteran (20), GdC (20)
Tot: 300
10 Gor Herd:
E: Additional Hand Weapon, Ambushers (10), True-horn con Great Weapon (7), Stendard (5),
Musician (5)
Tot: 97
10 Gor Herd:
E: Additional Hand Weapon, Ambushers (10), True-horn con Great Weapon (7), Stendard (5)
Tot: 92
5 Chaos Warhound:
E: hand weapon, Vanguard (5)
Tot: 35
5 Chaos Warhound:
E: hand weapon, Vanguard (5)
Tot: 35
Special Units:
3 Minotaur Herd:
E: 3 Great Weapons (12), light armour, Bloodkine (6), Ambushers (9), Stendard (6)
Tot: 174
3 Dragon Ogres:
E: 3 Great Weapons (12), Heavy Armour (9), Shartak (7)
Tot: 196
5 Harpies:
Tot: 55
6 Chaos Ogres:
E: Additional hand weapon (18), Heavy Armour, Champion (6), Standard (6), Mark of Khorne (18)
Tot: 246
Tot Army: 2000
NÂ° modelli: 71
Proxy: nessuno.</t>
  </si>
  <si>
    <t>Francesco Velotto</t>
  </si>
  <si>
    <t>Vittorio Vingiani</t>
  </si>
  <si>
    <t>===
Wood Elf Realms [2000 pts]
Warhammer: The Old World, Wood Elf Realms
===
++ Characters [790 pts] ++
Glade Lord [565 pts]
- Great weapon
- Light armour
- Swfitshiver Shards
- Forest Dragon
- Bow of Loren
- Railarian's Mantle
- Potion of Strength
- A Befuddlement Of Mischiefs
- An Annoyance Of Netlings
Spellweaver [225 pts]
- Hand weapon
- Level 4 Wizard
- On foot
- Oaken Stave
- Elementalism
++ Core Units [723 pts] ++
10 Deepwood Scouts [156 pts]
- Hand weapon
- Asrai Longbows
- Hagbane Tips
- Musician
10 Deepwood Scouts [156 pts]
- Hand weapon
- Asrai Longbows
- Hagbane Tips
- Musician
5 Glade Guard [65 pts]
- Hand weapon
- Asrai Longbows
- Swiftshiver Shards
5 Glade Guard [65 pts]
- Hand weapon
- Asrai Longbows
- Swiftshiver Shards
5 Glade Guard [65 pts]
- Hand weapon
- Asrai Longbows
- Swiftshiver Shards
10 Glade Riders [216 pts]
- Hand weapon
- Cavalry spears
- Asrai Longbows
- Hagbane Tips
- Reserve Move
- Musician
++ Special Units [487 pts] ++
10 Wardancers [179 pts]
- Hand weapon
- 7 Additional hand weapon
- 3 Throwing Spear
- Bladesinger
- Standard bearer
5 Wild Riders [154 pts]
- Hand weapon
- Hunting Spear
- Light armour
- Shields
- Wild Hunter
- Standard bearer
5 Wild Riders [154 pts]
- Hand weapon
- Hunting Spear
- Light armour
- Shields
- Wild Hunter
- Standard bearer
---
Created with "Old World Builder"
[https://old-world-builder.com]</t>
  </si>
  <si>
    <t>===
Empire of Man [1999 pts]
Warhammer: The Old World, Empire of Man
===
++ Characters [682 pts] ++
Captain of the Empire [128 pts]
- Hand weapon
- Full plate armour
- Shield
- Battle Standard Bearer [War Banner]
- On foot
- Dragon Bow
General of the Empire [158 pts]
- Hand weapon
- Full plate armour
- Shield
- General
- On foot
- Giant Blade
- The White Cloak
Wizard Lord [205 pts]
- Hand weapon
- Level 4 Wizard
- On foot
- Arcane Familiar
- Talisman of Protection
- Daemonology
Captain of the Empire [55 pts]
- Hand weapon
- Great weapon
- Full plate armour
- On foot
Priest of Ulric [81 pts]
- Hand weapon
- Heavy armour
- Shield
- Barded Warhorse
Witch Hunter [65 pts]
- Hand weapon
- Light armour
- Brace of pistols (Don't take pistol)
- On foot
++ Core Units [502 pts] ++
25 State Troops [190 pts]
- Hand weapons
- Thrusting spears
- Light armour
- Shields
- Sergeant (champion)
- Standard bearer
- Musician
10 Empire Archers [70 pts]
- Hand weapons
- Warbows
- Detachment
10 State Missile Troops [70 pts]
- Hand weapons
- Crossbows
- No armour
- Detachment
7 Empire Knights [172 pts]
- Hand weapons
- Lances
- Shields
- Heavy armour
- Preceptor (champion)
- Standard bearer
- Musician
++ Special Units [535 pts] ++
5 Outriders [107 pts]
- Hand weapons
- Pistols
- Repeater handguns
- Heavy armour
- Sharpshooter (champion) [Repeater handgun]
- Musician
3 Demigryph Knights [210 pts]
- Lances
- Shields
- Full plate armour
- Demigryph Preceptor (champion)
- Standard bearer
- Musician
18 Empire Greatswords [218 pts]
- Great weapons
- Full plate armour
- Count's Champion (champion)
- Standard bearer
- Musician
++ Rare Units [270 pts] ++
Steam Tank [270 pts]
- Steam Cannon
- Steam gun Empire
- Repeater pistol
---
Created with "Old World Builder"
[https://old-world-builder.com]</t>
  </si>
  <si>
    <t>Ernesto Micieli</t>
  </si>
  <si>
    <t>++ Characters [949 pts] ++
Prince [522 pts]
(Lance, Full plate armour, Shield, General, Star Dragon, Giant Blade, Talisman of Protection, Seed of Rebirth, Dragon Helm, Pure of Heart)
Noble [262 pts]
(Lance, Full plate armour, Shield, Griffon, Armour of Caledor, Biting Blade)
Mage [165 pts]
(Hand weapon, Level 2 Wizard, On foot, 2x Dispel Scroll, Anointed of Asuryan, High Magic)
++ Core Units [514 pts] ++
5 Ellyrian Reavers [120 pts]
(Hand weapons, Cavalry spears, Hand weapons (Hooves), Light armour, Replace cavalry spears with shortbows, Scouts, Skirmishes, Harbinger (champion), Standard bearer, Musician)
20 Lothern Sea Guard [262 pts]
(Hand weapons, Thrusting spears, Warbows, Light armour, Shields, Sea Master (champion) [Burning Blade], Standard bearer, Musician)
6 Elven Archers [66 pts]
(Hand weapons, Longbows, Light armour)
6 Elven Archers [66 pts]
(Hand weapons, Longbows, Light armour)
++ Special Units [416 pts] ++
20 Phoenix Guard [341 pts]
(Ceremonial Halberds, Full plate armour, Keeper of the Flame, Standard bearer, Musician)
1 Tiranoc Chariots [75 pts]
(Cavalry spear, Longbow)
++ Rare Units [120 pts] ++
Great Eagle [60 pts]
Great Eagle [60 pts]</t>
  </si>
  <si>
    <t>Events</t>
  </si>
  <si>
    <t>John Murphy</t>
  </si>
  <si>
    <t>Gamescape North's 1500 point Old World Friendly Semi-Narrative Event</t>
  </si>
  <si>
    <t>===
Kingdom of Bretonnia [1499 pts]
Warhammer: The Old World, Kingdom of Bretonnia
===
++ Characters [570 pts] ++
Duke [397 pts]
- Hand weapon
- Heavy armour
- Shield
- General
- Royal Pegasus
- Gromril Great Helm
- Heartwood Lance
- Virtue of Knightly Temper
Paladin [173 pts]
- Hand weapon
- Heavy armour
- Shield
- Battle Standard Bearer
- Bretonnian Warhorse
- Sword of Might
- Ruby Ring of Ruin
- Virtue of the Ideal
++ Core Units [829 pts] ++
6 Mounted Knights of the Realm [210 pts]
- Hand weapons
- Lances
- Shields
- Heavy armour
- First Knight (champion) [Sword of Might]
- Standard bearer [War Banner]
- Musician
6 Mounted Knights of the Realm [210 pts]
- Hand weapons
- Lances
- Shields
- Heavy armour
- First Knight (champion) [Sword of Might]
- Standard bearer [War Banner]
- Musician
18 Men-At-Arms [121 pts]
- Hand weapons
- Polearms
- Shields
- Light armour
- Yeoman (champion)
- Standard bearer
- Musician
- Grail Monk [Blessed Triptych]
18 Men-At-Arms [121 pts]
- Hand weapons
- Polearms
- Shields
- Light armour
- Yeoman (champion)
- Standard bearer
- Musician
- Grail Monk [Blessed Triptych]
24 Peasant Bowmen [167 pts]
- Hand weapons
- Longbows
- Unarmoured
- Defensive Stakes
- Burning Braziers
- Villein (champion)
- Standard bearer
- Musician
++ Rare Units [100 pts] ++
Field Trebuchet [100 pts]
- Field Trebuchet
- Hand weapons
---
Created with "Old World Builder"
[https://old-world-builder.com]</t>
  </si>
  <si>
    <t>Tomb Kings of Khemri - Tomb King 1500 event - [1500pts]
# Main Force [1500pts]
## Characters [622pts]
High Priest [255pts]: Elementalism, Wizard Level 4, Warding Splint, Cloak of the Dunes
Mortuary Priest [85pts]: Necromancy, Wizard Level 2
Royal Herald [140pts]: Battle Standard Bearer, Icon of the Sacred Eye, Charmed Shield
Tomb Prince [142pts]: Shield, General, Giant Blade, Death Mask of Kharnutt
## Core [471pts]
2x Skeleton Skirmishers [40pts]:
â€¢ 8x Skeleton Skirmisher [5pts]: Warbow
Skeleton Warriors [154pts]:
â€¢ 24x Skeleton Warrior [6pts]: Light Armour, Thrusting Spear
â€¢ 1x Master of Arms [5pts]
â€¢ 1x Standard Bearer [5pts]
Tomb Guard [237pts]:
â€¢ 20x Tomb Guard [10pts]
â€¢ 1x Tomb Captain [6pts]
â€¢ 1x Standard Bearer [31pts]: War Banner
## Special [147pts]
Ushabti [147pts]:
â€¢ 3x Ushabti [49pts]: Greatbow
## Rare [260pts]
Casket of Souls [135pts]: Casket Guardians
Screaming Skull Catapult [125pts]: Skulls of the Foe</t>
  </si>
  <si>
    <t>Myles Murphy</t>
  </si>
  <si>
    <t>===
bret 2000 [1498 pts]
Warhammer: The Old World, Kingdom of Bretonnia
===
++ Characters [750 pts] ++
Duke [386 pts]
- Lance
- Heavy armour
- Shield
- Royal Pegasus
- Gromril Greathelm
- Gauntlet of the Duel
- Falcon-horn of Fredemund
- Virtue of Heroism
Prophetess [206 pts]
- Hand weapon
- Level 4 Wizard
- Bretonnian Warhorse
- Prayer Icon of Quenelles
- Illusion
Paladin [158 pts]
- Hand weapon
- Heavy armour
- Shield
- Battle Standard Bearer [War Banner]
- Bretonnian Warhorse
- Giant Blade
- Virtue of Duty
++ Core Units [542 pts] ++
20 Men-At-Arms (1+*) [129 pts]
- Hand weapons
- Polearms
- Shields
- Light armour
- Yeoman
- Standard bearer
- Musician
- Grail Monk with Blessed Triptych
16 Peasant Bowmen (1+*) [107 pts]
- Hand weapons
- Longbows
- Unarmoured
- Burning Braziers
- Villein
6 Mounted Knights of the Realm (1+**) [165 pts]
- Hand weapons
- Lances
- Shields
- Heavy armour
- First Knight
- Standard bearer
- Musician
5 Mounted Knights of the Realm (1+**) [141 pts]
- Hand weapons
- Lances
- Shields
- Heavy armour
- First Knight
- Standard bearer
- Musician
++ Special Units [206 pts] ++
3 Pegasus Knights [206 pts]
- Hand weapon
- Lances
- Shields
- Heavy armour
- First Knight
- Standard bearer [Banner of ChÃ¢lons]
- Musician
---
Created with "Old World Builder"
[https://old-world-builder.com]</t>
  </si>
  <si>
    <t>===
Event List [1499 pts]
Warhammer: The Old World, Wood Elf Realms
===
++ Characters [629 pts] ++
Glade Lord [249 pts]
- Hand weapon
- Light armour
- Shield
- Trueflight Arrows
- Asrai Longbow
- Elven Steed
- Spear of Twilight
- Talisman of Protection
Spellweaver [200 pts]
- Hand weapon
- Talismanic Tattoos
- Level 4 Wizard
- On foot
- Battle Magic
Shadowdancer [180 pts]
- Spear of Loec
- Level 1 Wizard
- Ruby Ring of Ruin
- A Befuddlement Of Mischiefs
- Illusion
++ Core Units [379 pts] ++
5 Glade Guard [76 pts]
- Hand weapon
- Asrai Longbows
- Hagbane Tips
- Fire &amp; Flee
- Lord's Bowmen
5 Glade Riders [111 pts]
- Hand weapon
- Cavalry spears
- Asrai Longbows
- Arcane Bodkins
- Reserve Move
- Glade Knight
5 Glade Riders [111 pts]
- Hand weapon
- Cavalry spears
- Asrai Longbows
- Arcane Bodkins
- Reserve Move
- Glade Knight
5 Glade Guard [81 pts]
- Hand weapon
- Asrai Longbows
- Hagbane Tips
- Fire &amp; Flee
- Vanguard
- Lord's Bowmen
++ Special Units [491 pts] ++
10 Wardancers [183 pts]
- Hand weapon
- 5 Additional hand weapon
- 5 Throwing Spear
- Bladesinger
- Standard bearer
- Musician
5 Sisters of the Thorn [140 pts]
- Hand weapons
- Blackbriar Javelins
- Handmaiden of the Thorn
- Standard bearer
- Musician
10 Wildwood Rangers [168 pts]
- Hand weapon
- Ranger's Glaive
- Light armour
- Shields
- Wildwood Warden
- Standard bearer
- Musician
---
Created with "Old World Builder"
[https://old-world-builder.com]</t>
  </si>
  <si>
    <t>Myles ONeill</t>
  </si>
  <si>
    <t>Jake Mathis</t>
  </si>
  <si>
    <t>===
Razorclaw Tribe [1499 pts]
Warhammer: The Old World, Warriors of Chaos
===
++ Characters [675 pts] ++
Agrok, Terror of the Badlands
Chaos Lord [387 pts]
- Hand weapon
- Full plate armour
- Shield
- Mark of Chaos Undivided
- General
- Manticore
- Favour of the Gods
- Ogre Blade
Xartok Shattertooth
Exalted Sorcerer [186 pts]
- Hand weapon
- Light armour
- Mark of Chaos Undivided
- Level 2 Wizard
- Chaos Steed
- Infernal Puppet
- Daemonology
Dragnar the Savage
Aspiring Champion [102 pts]
- Hand weapon
- Heavy armour
- Shield
- Mark of Chaos Undivided
- Battle Standard Bearer
- On foot
- Favour of the Gods
++ Core Units [433 pts] ++
17 Chaos Warriors [281 pts]
- Hand weapons
- Heavy armour
- Shields
- Mark of Chaos Undivided
- Champion
- Standard bearer [War Banner]
- Musician
5 Marauder Horsemen [82 pts]
- Flails
- Light armour
- Mark of Khorne
- Marauder Horsemaster
5 Chaos Warhounds [35 pts]
- Claws and Fangs (Hand weapons)
- Vanguard
5 Chaos Warhounds [35 pts]
- Claws and Fangs (Hand weapons)
- Vanguard
++ Special Units [256 pts] ++
5 Chosen Chaos Knights [256 pts]
- Lances
- Shields
- Full plate armour
- Mark of Chaos Undivided
- Champion
- Standard bearer [Rampaging Banner]
- Musician
++ Rare Units [135 pts] ++
Gorebeast Chariot [135 pts]
- Hand weapons
- Halberds
- Mark of Chaos Undivided</t>
  </si>
  <si>
    <t>===
1.5k halfling edit [1500 pts]
Warhammer: The Old World, Empire of Man
===
++ Characters [437 pts] ++
General of the Empire [105 pts]
- Hand weapon
- Great weapon
- Full plate armour
- General
- On foot
- Charmed Shield
Captain of the Empire [105 pts]
- Hand weapon
- Great weapon
- Full plate armour
- Battle Standard Bearer [War Banner]
- On foot
Priest of Sigmar [67 pts]
- Hand weapon
- Great weapon
- Heavy armour
- On foot
Wizard Lord [160 pts]
- Hand weapon
- Level 4 Wizard
- On foot
- Daemonology
++ Core Units [640 pts] ++
28 State Troops [211 pts]
- Hand weapons
- Thrusting spears
- Light armour
- Shields
- Sergeant (champion)
- Standard bearer
- Musician
19 State Troops [129 pts]
- Hand weapons
- Light armour
- Shields
- Sergeant (champion)
- Standard bearer
- Musician
5 State Missile Troops [40 pts]
- Hand weapons
- Handguns
- No armour
- Detachment
5 State Missile Troops [35 pts]
- Hand weapons
- Crossbows
- No armour
- Detachment
15 Free Company Militia [97 pts]
- Additional hand weapons
- Throwing weapons (mixed weapons)
- Militia leader (champion)
5 Empire Archers [40 pts]
- Hand weapons
- Warbows
- Scouts
4 Empire Knights [88 pts]
- Hand weapons
- Lances
- Shields
- Heavy armour
++ Special Units [423 pts] ++
3 Demigryph Knights [203 pts]
- Lances
- Shields
- Full plate armour
- Demigryph Preceptor (champion)
- Standard bearer
Great Cannon [125 pts]
- Great cannon
- Hand weapons
Mortar [95 pts]
- Mortar
- Hand weapons</t>
  </si>
  <si>
    <t>===
Gamescape North [1500 pts]
Warhammer: The Old World, Tomb Kings of Khemri
===
++ Characters [618 pts] ++
Tomb King [409 pts]
- Great weapon
- Heavy armour
- General
- Necrolith Bone Dragon
- Armour of the Ages
Mortuary Priest [115 pts]
- Hand weapon
- Level 2 Wizard
- On foot
- Amulet Of The Serpent
- Elementalism
Tomb Prince [94 pts]
- Great weapon
- Light armour
- On foot
++ Core Units [375 pts] ++
18 Tomb Guard [210 pts]
- Halberds
- Light armour
- Shields
- Tomb Captain (champion)
- Standard bearer
21 Skeleton Archers [110 pts]
- Hand weapons
- War Bows
- No armour
- Master of Arrows (champion)
5 Skeleton Horse Archers [55 pts]
- Hand weapons
- Warbows
- No armour
++ Special Units [312 pts] ++
Tomb Scorpion [70 pts]
- Decapitating Claws
- Envenomed Sting
- Heavy armour (Bone Carapace)
Tomb Scorpion [70 pts]
- Decapitating Claws
- Envenomed Sting
- Heavy armour (Bone Carapace)
3 Necropolis Knights [172 pts]
- Hand weapons
- Hand weapons (Lashing Tails)
- Shields
- Great Weapon for Captain only
- Necropolis Captain (champion)
++ Rare Units [195 pts] ++
Necrosphinx [195 pts]
- Cleaving Blades
- Decapitating Strike
- Heavy armour</t>
  </si>
  <si>
    <t>===
1500pts - Lizards [1499 pts]
Warhammer: The Old World, Lizardmen
===
++ Characters [731 pts] ++
Carnosaur - Oldblood - B'ahss Ilisk [407 pts]
- Hand weapon
- Heavy armour (Scaly skin)
- Shield
- Carnosaur
- Ogre Blade
- Talisman of Protection
Stegadon - Skink Chief - Oroh B'oross [324 pts]
- Cavalry spear (if appropriately mounted)
- Light armour (Calloused hide)
- Battle Standard Bearer [War Banner]
- Stegadon
- Enchanted Shield
++ Core Units [538 pts] ++
18 Saurus Warriors [278 pts]
- Hand weapons
- Shields
- Heavy armour (Scaly skin)
- Spawn Leader (champion) [Charmed Shield]
- Standard bearer
- Musician
10 Skink Skirmishers [55 pts]
- Hand weapons
- Javelins
- Shields
- Light armour (Calloused hides)
- Vanguard
10 Skink Skirmishers [55 pts]
- Hand weapons
- Javelins
- Shields
- Light armour (Calloused hides)
- Vanguard
10 Skink Skirmishers [50 pts]
- Hand weapons
- Javelins
- Shields
- Light armour (Calloused hides)
10 Skink Skirmishers [50 pts]
- Hand weapons
- Javelins
- Shields
- Light armour (Calloused hides)
10 Skink Skirmishers [50 pts]
- Hand weapons
- Javelins
- Shields
- Light armour (Calloused hides)
++ Rare Units [230 pts] ++
Ancient Stegadon [230 pts]
- Great horns and giant bow
- Skink Crew (x5) with hand weapons and Javelins (required)
---
Created with "Old World Builder"
[https://old-world-builder.com]</t>
  </si>
  <si>
    <t>Jason Holt</t>
  </si>
  <si>
    <t>Jamil Aboulhosn</t>
  </si>
  <si>
    <t>Warriors of Chaos - Acolytes of the Fractured Lord - [1500pts]
# Main Force [1500pts]
## Characters [520pts]
Chaos Lord [340pts]: Hand Weapon, Full Plate Armour, General, Ruby Ring of Ruin, Favour of the Gods, Mark of Chaos Undivided
â€¢ 1x Chaos Chariot [110pts]: 2x Chaos Steed, Hand Weapon, 2x Chaos Charioteer, Halberd, Hand Weapon, Mark of Chaos Undivided
Exalted Sorcerer [180pts]: Hand Weapon, Light Armour, Wizard Level 2, Daemonology, Mark of Tzeentch, Infernal Puppet
## Core [646pts]
Chaos Knights [173pts]:
â€¢ 5x Chaos Knight [31pts]: Chaos Steed, Barding, Hand Weapon, Hand Weapon, Heavy Armour, Shield, Lance, Mark of Nurgle
â€¢ 1x Musician [6pts]
â€¢ 1x Standard Bearer [6pts]
â€¢ 1x Champion [6pts]
Chaos Marauders [113pts]: Close Order
â€¢ 12x Chaos Marauder [8pts]: Hand Weapon, Mark of Tzeentch, Flail
â€¢ 1x Marauder Chieftain [7pts]
â€¢ 1x Standard Bearer [5pts]
â€¢ 1x Musician [5pts]
Chaos Marauders [122pts]: Close Order
â€¢ 15x Chaos Marauder [7pts]: Hand Weapon, Mark of Khorne
â€¢ 1x Marauder Chieftain [7pts]
â€¢ 1x Standard Bearer [5pts]
â€¢ 1x Musician [5pts]
2x Chaos Warhounds [30pts]:
â€¢ 5x Chaos Warhound [6pts]: Hand Weapon
Chaos Warriors [178pts]:
â€¢ 10x Chaos Warrior [16pts]: Hand Weapon, Heavy Armour, Shield, Mark of Nurgle
â€¢ 1x Champion [6pts]
â€¢ 1x Standard Bearer [6pts]
â€¢ 1x Musician [6pts]
## Special [334pts]
Chaos Ogres [129pts]:
â€¢ 3x Chaos Ogre [37pts]: Hand Weapon, Heavy Armour, Mark of Chaos Undivided, Great Weapon
â€¢ 1x Champion [6pts]
â€¢ 1x Standard Bearer [6pts]
â€¢ 1x Musician [6pts]
Chimera [205pts]: Heavy Armour, Hand Weapon, Regeneration (5+), Fiend Tail</t>
  </si>
  <si>
    <t>===
Empire cavalry [1498 pts]
Warhammer: The Old World, Empire of Man
===
++ Characters [332 pts] ++
Chapter Master [160 pts]
- Hand weapon
- Full plate armour
- Shield
- General
- Demigryph
- Giant Blade
Wizard Lord [172 pts]
- Hand weapon
- Level 4 Wizard
- Empire Warhorse
- Battle Magic
++ Core Units [534 pts] ++
5 Empire Knights [178 pts]
- Hand weapons
- Lances
- Shields
- Heavy armour
- Stubborn (0-1 unit per 1,000 points)
- Preceptor (champion) [The Silver Horn]
- Standard bearer [War Banner]
- Musician
5 Empire Knights [178 pts]
- Hand weapons
- Lances
- Shields
- Heavy armour
- Stubborn (0-1 unit per 1,000 points)
- Preceptor (champion) [The Silver Horn]
- Standard bearer [War Banner]
- Musician
5 Empire Knights [178 pts]
- Hand weapons
- Lances
- Shields
- Heavy armour
- Stubborn (0-1 unit per 1,000 points)
- Preceptor (champion) [The Silver Horn]
- Standard bearer [War Banner]
- Musician
++ Special Units [367 pts] ++
2 Demigryph Knights [165 pts]
- Lances
- Shields
- Full plate armour
- Standard bearer [War Banner]
- Musician
5 Outriders [101 pts]
- Hand weapons
- Pistols
- Repeater handguns
- Heavy armour
- Musician
5 Outriders [101 pts]
- Hand weapons
- Pistols
- Repeater handguns
- Heavy armour
- Musician
++ Rare Units [265 pts] ++
Steam Tank [265 pts]
- Steam Cannon
- Steam gun
---
Created with "Old World Builder"
[https://old-world-builder.com]</t>
  </si>
  <si>
    <t>charles Tryon</t>
  </si>
  <si>
    <t>Benjamin Bezley</t>
  </si>
  <si>
    <t>Let's Play Old World!</t>
  </si>
  <si>
    <t>===
Small Bretonnia [1499 pts]
Warhammer: The Old World, Kingdom of Bretonnia
===
++ Characters [748 pts] ++
Duke [396 pts]
- Lance
- Heavy armour
- Shield
- General
- Royal Pegasus
- Bedazzling Helm
- Paymaster's Coin
- Potion of Speed
- Virtue of Heroism
Paladin [80 pts]
- Lance
- Heavy armour
- Battle Standard Bearer
- Bretonnian Warhorse
Prophetess [272 pts]
- Hand weapon
- Level 4 Wizard
- Warhorse
- Lore Familiar
- Ogre Blade
- Illusion Magic
++ Core Units [540 pts] ++
24 Men-At-Arms [113 pts]
- Hand weapons
- Polearms
- Shields
- Light armour
- Yeoman (champion)
- Standard bearer
- Musician
9 Mounted Knights of the Realm [262 pts]
- Hand weapons
- Lances
- Shields
- Heavy armour
- First Knight (champion) [Antlers of the Great Hunt]
- Standard bearer
- Musician
6 Mounted Knights of the Realm [165 pts]
- Hand weapons
- Lances
- Shields
- Heavy armour
- First Knight (champion)
- Standard bearer
- Musician
++ Special Units [211 pts] ++
3 Pegasus Knights [211 pts]
- Hand weapon
- Lances
- Shields
- Heavy armour
- First Knight (champion)
- Standard bearer [Banner Of Honourable Warfare]
- Musician
---
Created with "Old World Builder"
[https://old-world-builder.com]</t>
  </si>
  <si>
    <t>Tyler LaFleur</t>
  </si>
  <si>
    <t>Gus Coonradt</t>
  </si>
  <si>
    <t>Vampire Counts - 3/23 TOW Tournament - [1498pts]
# Main Force [1498pts]
## Characters [408pts]
Vampire Count [253pts]: Hand Weapon, General, Heavy Armour, Shield, Wizard Level 1, Necromancy, Sword of Kings
Wight King [155pts]: Hand Weapon, Heavy Armour, Shield, Lance, Skeletal Steed, Barding, Hand Weapon, Dragon Slaying Sword
## Core [577pts]
Dire Wolves [46pts]:
â€¢ 5x Dire Wolf [8pts]: Hand Weapon
â€¢ 1x Doom Wolf [6pts]
Grave Guard [221pts]:
â€¢ 19x Grave Guard [11pts]: Hand Weapon, Heavy Armour, Shield
â€¢ 1x Seneschal [6pts]
â€¢ 1x Standard Bearer [6pts]
2x Skeleton Warriors [125pts]: Thrusting Spear
â€¢ 20x Skeleton Warrior [5pts]: Hand Weapon, Light Armour, Shield
â€¢ 1x Skeleton Champion [5pts]
Zombies [60pts]:
â€¢ 20x Zombie [3pts]: Hand Weapon
## Special [286pts]
Black Knights [286pts]: Skeletal Steed, Hand Weapon, Lance, Barding
â€¢ 10x Black Knight [24pts]: Hand Weapon, Heavy Armour, Shield
â€¢ 1x Hell Knight [6pts]
## Rare [227pts]
Blood Knights [227pts]: Nightmare, Barding, Hand Weapon
â€¢ 5x Blood Knight [44pts]: Hand Weapon, Lance, Shield, Full Plate Armour
â€¢ 1x Kastellan [7pts]</t>
  </si>
  <si>
    <t>Phillip Taylor</t>
  </si>
  <si>
    <t>Jade McCalmant</t>
  </si>
  <si>
    <t>===
Tournament  [1499 pts]
Warhammer: The Old World, Dwarfen Mountain Holds
===
++ Characters [466 pts] ++
King [266 pts]
- Hand weapon
- Great weapon
- Full plate armour
- Shield
- General
- Oathstone
- Master Rune of Smiting
- 3x Rune of Shielding
Runelord [200 pts]
- Hand weapon
- Full plate armour
- Shield
- 3x Rune of Spellbreaking
++ Core Units [561 pts] ++
10 Thunderers [105 pts]
- Hand weapons
- Handguns
- Heavy armour
- Veteran (champion) [Handgun]
31 Longbeards [456 pts]
- Hand weapons
- Heavy armour
- Shields
- Elder (champion)
- Standard bearer [Rune of Confusion]
- Musician
++ Special Units [352 pts] ++
10 Ironbreakers [171 pts]
- Hand weapons
- Shields
- Full plate armour
- Ironbeard (champion) [Shield]
- Standard bearer
- Musician
10 Hammerers [181 pts]
- Hand weapons
- Great hammers
- Heavy armour
- Royal Champion (Up to 25pts of each rune type)
- Standard bearer
- Musician
++ Rare Units [120 pts] ++
Organ Gun [120 pts]
- Hand weapons
- Light armour
---
Created with "Old World Builder"
[https://old-world-builder.com]</t>
  </si>
  <si>
    <t>Scott Moore</t>
  </si>
  <si>
    <t>Dave Tryon</t>
  </si>
  <si>
    <t>===
Kingdom of Bretonnia [1485 pts]
Warhammer: The Old World, Kingdom of Bretonnia, Errantry Crusades
===
++ Characters [407 pts] ++
Duke [407 pts]
- Hand weapon
- Heavy armour
- Shield
- General
- Royal Pegasus
- Heartwood Lance
- Gromril Great Helm
- 2x Gauntlet of the Duel
- Virtue of Knightly Temper
++ Core Units [645 pts] ++
6 Mounted Knights of the Realm [215 pts]
- Hand weapons
- Lances
- Shields
- Heavy armour
- First Knight (champion) [Crusader's Clarion]
- Standard bearer [War Banner]
- Musician
6 Mounted Knights of the Realm [215 pts]
- Hand weapons
- Lances
- Shields
- Heavy armour
- First Knight (champion) [Crusader's Clarion]
- Standard bearer [War Banner]
- Musician
6 Mounted Knights of the Realm [215 pts]
- Hand weapons
- Lances
- Shields
- Heavy armour
- First Knight (champion) [Crusader's Clarion]
- Standard bearer [War Banner]
- Musician
++ Special Units [433 pts] ++
3 Pegasus Knights [165 pts]
- Hand weapon
- Lances
- Shields
- Heavy armour
15 Men-At-Arms [84 pts]
- Hand weapons
- Polearms
- Shields
- Light armour
- Yeoman (champion)
- Standard bearer
- Musician
- Grail Monk
15 Men-At-Arms [84 pts]
- Hand weapons
- Polearms
- Shields
- Light armour
- Yeoman (champion)
- Standard bearer
- Musician
- Grail Monk
10 Peasant Bowmen [50 pts]
- Hand weapons
- Longbows
- Unarmoured
10 Peasant Bowmen [50 pts]
- Hand weapons
- Longbows
- Unarmoured</t>
  </si>
  <si>
    <t>Alan Sheehan</t>
  </si>
  <si>
    <t>Daniel Hernandez</t>
  </si>
  <si>
    <t>===
1.5k [1485 pts]
Warhammer: The Old World, Tomb Kings of Khemri
===
++ Characters [580 pts] ++
Tomb King [455 pts]
- Hand weapon
- Heavy armour
- General
- Necrolith Bone Dragon
- Armour of the Ages
- Crook &amp; Flail of Radiance
Mortuary Priest [125 pts]
- Hand weapon
- Level 2 Wizard
- On foot
- Orb Of Ptra
- Necromancy
++ Core Units [705 pts] ++
20 Tomb Guard [288 pts]
- Halberds
- Light armour
- Shields
- Tomb Captain (champion)
- Standard bearer [Icon of the Sacred Eye]
- Musician
3 Skeleton Chariots [147 pts]
- Hand weapons
- Cavalry spears
- Warbows
- Master Charioteer (champion)
- Standard bearer
- Musician
20 Skeleton Archers [135 pts]
- Hand weapons
- War Bows
- Light armour
- Master of Arrows (champion)
- Standard bearer
- Musician
20 Skeleton Warriors [135 pts]
- Thrusting spears
- Light armour
- Shields
- Master of Arms (Champion)
- Standard bearer
- Musician
++ Rare Units [200 pts] ++
Necrosphinx [200 pts]
- Cleaving Blades
- Decapitating Strike
- Heavy armour
- Envenomed Sting
---
Created with "Old World Builder"
[https://old-world-builder.com]</t>
  </si>
  <si>
    <t>===
1500 turny [1500 pts]
Warhammer: The Old World, Empire of Man
===
++ Characters [611 pts] ++
Wizard Lord [190 pts]
- Hand weapon
- On foot
- Lore Familiar
- Ruby Ring of Ruin
- Daemonology
Captain of the Empire [133 pts]
- Hand weapon
- Full plate armour
- Shield
- Battle Standard Bearer [Griffon Standard]
- On foot
- Charmed Shield
Grand Master [288 pts]
- Hand weapon
- Full plate armour
- General
- Demigryph
- Laurels of Victory
- Sword of Justice
++ Core Units [384 pts] ++
28 Veteran State Troops [264 pts]
- Hand weapons
- Halberds
- Light armour
- Sergeant (champion)
- Standard bearer [War Banner]
- Musician
5 Empire Archers [40 pts]
- Hand weapons
- Warbows
- Fire &amp; Flee
5 Empire Archers [40 pts]
- Hand weapons
- Warbows
- Fire &amp; Flee
5 State Missile Troops [40 pts]
- Hand weapons
- Handguns
- No armour
- Detachment
++ Special Units [240 pts] ++
3 Demigryph Knights [240 pts]
- Halberds
- Shields
- Full plate armour
- Demigryph Preceptor (champion)
- Standard bearer [Rampaging Banner]
- Musician
++ Rare Units [265 pts] ++
Steam Tank [265 pts]
- Steam Cannon
- Steam gun
---
Created with "Old World Builder"
[https://old-world-builder.com]</t>
  </si>
  <si>
    <t>Nick Palmrose</t>
  </si>
  <si>
    <t>Stephen MacGregor</t>
  </si>
  <si>
    <t>Old World</t>
  </si>
  <si>
    <t>===
March 24th [1500 pts]
Warhammer: The Old World, Dark Elves
===
++ Characters [585 pts] ++
Supreme Sorceress [195 pts]
- Hand weapon
- Level 4 Wizard
- On foot
- Tome Of Furion
- Daemonology
Death Hag [245 pts]
- Two hand weapons
- Cauldron of Blood
- Rune of Khaine
- Sword of Striking
Death Hag [145 pts]
- Two hand weapons
- On foot
- Witchbrew
- Duellist's Blades
++ Core Units [464 pts] ++
38 Witch Elves [464 pts]
- Two hand weapons
- Hag (champion)
- Standard bearer [Banner Of Har Ganeth]
- Musician
++ Special Units [371 pts] ++
10 Cold One Knights [371 pts]
- Hand weapons
- Lances
- Full plate armour
- Dread Knight (champion)
- Standard bearer
- Musician
++ Rare Units [80 pts] ++
Reaper Bolt Thrower [80 pts]
- Repeater bolt thrower
- Hand weapons
- Light armour</t>
  </si>
  <si>
    <t>++ Characters [675 pts] ++
Eras Hellblight Chaos Lord [380 pts]
(Hand weapon, Full plate armour, Mark of Chaos Undivided, General, Gorebeast Chariot - Undivided, Favour of the Gods, Biting Blade, Ruby Ring of Ruin)
Evathon Warpmonger Sorcerer Lord [295 pts]
(Hand weapon, Heavy armour, Mark of Tzeentch, Level 4 Wizard, On foot, Favour of the Gods, Spell Familiar, Charmed Shield, Enchanting Aura, Daemonology)
++ Core Units [422 pts] ++
15 Chaos Warriors [258 pts]
(Hand weapons, Heavy armour, Shields, Mark of Tzeentch, Champion, Standard bearer, Musician)
5 Chaos Marauders [47 pts]
(Flails, Unarmoured, Mark of Khorne, Marauder Chieftain)
5 Chaos Marauders [47 pts]
(Flails, Unarmoured, Mark of Khorne, Marauder Chieftain)
5 Chaos Warhounds [35 pts]
(Claws and Fangs (Hand weapons), Vanguard)
5 Chaos Warhounds [35 pts]
(Claws and Fangs (Hand weapons), Vanguard)
++ Special Units [402 pts] ++
3 Dragon Ogres [201 pts]
(Great weapons, Heavy armour, Shartak [Charmed Shield])
3 Dragon Ogres [201 pts]
(Great weapons, Heavy armour, Shartak [Charmed Shield])
---
Created with "Old World Builder"
[https://old-world-builder.com]</t>
  </si>
  <si>
    <t>GÃ¼ney Yildiz</t>
  </si>
  <si>
    <t>Sean Davis</t>
  </si>
  <si>
    <t>===
1500pts Dark Elves GÃ¼ney Yildiz
===
++ Characters [283 pts] ++
High Beastmaster [283 pts]
- Cavalry spear
- Light armour
- Shield
- Sea Dragon Cloak
- Manticore
- Pendant Of Khaeleth
- Blood Armour
++ Core Units [375 pts] ++
13 Repeater Crossbowmen [153 pts]
- Hand weapons
- Repeater crossbows
- Light armour
- Standard bearer
- Musician
5 Dark Riders [111 pts]
- Hand weapons
- Cavalry spears
- and Repeater crossbows
- Light armour
- Shields
- Fire &amp; Flee
- Scouts
- Musician
5 Dark Riders [111 pts]
- Hand weapons
- Cavalry spears
- and Repeater crossbows
- Light armour
- Shields
- Fire &amp; Flee
- Scouts
- Musician
++ Special Units [646 pts] ++
War Hydra [200 pts]
- Wicked claws
- Serrated maws
- Fiery breath
- Hand weapons
- Whips
- 5+
6 Cold One Knights [224 pts]
- Hand weapons
- Lances
- Full plate armour
- Standard bearer
- Musician
14 Har Ganeth Executioners [222 pts]
- Hand weapons
- Har Ganeth greatswords
- Heavy armour
- Standard bearer
- Musician
++ Rare Units [196 pts] ++
Reaper Bolt Thrower [80 pts]
- Repeater bolt thrower and hand weapons
- Light armour
5 Doomfire Warlocks [116 pts]
- Hand weapon
- Master (champion)</t>
  </si>
  <si>
    <t>Nashers Mob [1500 pts]
Warhammer: The Old World, Orc &amp; Goblin Tribes
===
++ Characters [515 pts] ++
Orc Warboss [190 pts]
- Hand weapon
- Heavy armour
- Shield
- General
- On foot
- Da Choppiest Choppa
- Trollhide Trousers
Orc Weirdboy [125 pts]
- Hand weapon
- No armour
- Level 2 Wizard
- On foot
- Lore Familiar
- Battle Magic
Black Orc Bigboss [113 pts]
- Hand weapon
- Full plate armour
- Shield
- War Boar
- Sword of Might
Orc Bigboss [87 pts]
- Hand weapon
- Great weapon
- Heavy armour
- Battle Standard Bearer
- On foot
++ Core Units [412 pts] ++
30 Orc Mob [247 pts]
- Hand weapons
- Light armour
- Shields
- Boss (champion)
- Standard bearer [The Big Red Raggedy Flag]
- Musician
5 Goblin Wolf Rider Mob [55 pts]
- Hand weapons
- Shields
- Cavalry spears
- Light armour
5 Goblin Wolf Rider Mob [55 pts]
- Hand weapons
- Shields
- Cavalry spears
- Light armour
5 Goblin Wolf Rider Mob [55 pts]
- Hand weapons
- Shields
- Cavalry spears
- Light armour
++ Special Units [573 pts] ++
15 Black Orc Mob [233 pts]
- Hand weapons
- Full plate armour
- Stubborn
- 3 Shields
- 4 Great weapons
- 9 Additional hand weapons
- Boss (champion)
- Standard bearer
- Musician
7 Orc Boar Boy Mob [160 pts]
- Hand weapons
- Cavalry spears
- Heavy armour
- Shields
- Big 'Uns
- Boss (champion)
- Standard bearer
- Musician
Orc Boar Chariot [90 pts]
- Hand weapons
- Cavalry spears
Orc Boar Chariot [90 pts]
- Hand weapons
- Cavalry spears
---
Created with "Old World Builder"</t>
  </si>
  <si>
    <t>Jack Davenport</t>
  </si>
  <si>
    <t>Ian Marks</t>
  </si>
  <si>
    <t>===
Black Knights [1499 pts]
Warhammer: The Old World, Kingdom of Bretonnia, Errantry Crusades
===
++ Characters [678 pts] ++
Duke [297 pts]
- Hand weapon
- Heavy armour
- Shield
- General
- Royal Pegasus
- Sword of Might
- Gromril Greathelm
The Green Knight [275 pts]
Damsel [106 pts]
- Hand weapon
- Level 2 Wizard
- Bretonnian Warhorse
- Battle Magic
++ Core Units [525 pts] ++
10 Mounted Knights of the Realm (1+**) [261 pts]
- Hand weapons
- Lances
- Shields
- Heavy armour
- First Knight (champion)
- Standard bearer
- Musician
6 Knights Errant [132 pts]
- Hand weapons
- Lances
- Shields
- Heavy armour
- Gallant (champion)
- Standard bearer
- Musician
6 Knights Errant [132 pts]
- Hand weapons
- Lances
- Shields
- Heavy armour
- Gallant (champion)
- Standard bearer
- Musician
++ Special Units [296 pts] ++
5 Pegasus Knights [296 pts]
- Hand weapon
- Lances
- Shields
- Heavy armour
- First Knight (champion)
- Standard bearer
- Musician</t>
  </si>
  <si>
    <t>===
1500 dwarf 24th [1498 pts]
Warhammer: The Old World, Dwarfen Mountain Holds
===
++ Characters [317 pts] ++
King [187 pts]
- Hand weapon
- Full plate armour
- Shield
- General
- On foot
- Rune of Fury
- Rune of Cleaving
- Rune of Speed
- Rune of Shielding
Runesmith [72 pts]
- Hand weapon
- Great weapon
- Full plate armour
Engineer [58 pts]
- Hand weapon
- Heavy armour
- Handgun
++ Core Units [385 pts] ++
20 Dwarf Warriors [195 pts]
- Hand weapons
- Heavy armour
- Shields
- Veteran
- Standard bearer
- Musician
10 Quarrellers [90 pts]
- Hand weapons
- Crossbows
- Heavy armour
10 Thunderers [100 pts]
- Hand weapons
- Handguns
- Heavy armour
++ Special Units [676 pts] ++
1 Gyrocopters [60 pts]
- Hand weapons
- Steam guns Dwarfs
- Full plate armour (armoured fuselage)
Cannon [115 pts]
- Cannon
- Hand weapons
- Light armour
- Rune of Forging
10 Slayers [135 pts]
- Hand weapons
- 15 Additional hand weapons
20 Ironbreakers [366 pts]
- Hand weapons
- Shields
- Full plate armour
- Ironbeard (champion) [Shield]
- Standard bearer [Master Rune of Hesitation]
- Musician
++ Rare Units [120 pts] ++
Organ Gun [120 pts]
- Organ gun
- Hand weapons
- Light armour
---
Created with "Old World Builder"
[https://old-world-builder.com]</t>
  </si>
  <si>
    <t>Matthew Nield</t>
  </si>
  <si>
    <t>jamie arthurs</t>
  </si>
  <si>
    <t>===
Tourny Orcs [1500 pts]
Warhammer: The Old World, Orc &amp; Goblin Tribes
===
++ Characters [618 pts] ++
Black Orc Warboss [322 pts]
- Hand weapon
- Full plate armour
- Shield
- General
- Wyvern
- Trollhide Trousers
- Biting Blade
Orc Bigboss [101 pts]
- Hand weapon
- Heavy armour
- Shield
- Battle Standard Bearer
- War Boar
Night Goblin Oddnob [195 pts]
- Hand weapon
- Level 4 Wizard
- Illusion
- On foot
- Buzgob's Knobbly Staff
++ Core Units [580 pts] ++
20 Black Orc Mob [328 pts]
- Hand weapons
- Full plate armour
- 6 Great weapons
- 14 Additional hand weapons
- Boss (champion)
- Standard bearer [The Big Red Raggedy Flag]
24 Orc Mob [180 pts]
- Hand weapons
- Thrusting spears
- Light armour
- Shields
- Boss (champion)
- Standard bearer
6 Goblin Wolf Rider Mob [72 pts]
- Hand weapons
- Shortbows
- No armour
- Feigned Flight (0-1 unit per 1,000 points may)
++ Special Units [302 pts] ++
Orc Boar Chariot [90 pts]
- Hand weapons
- Cavalry spears
6 Orc Boar Boy Mob [128 pts]
- Hand weapons
- Cavalry spears
- Heavy armour
- Shields
- Boss (champion)
- Standard bearer
- Musician
7 Night Goblin Squig Hopper Mob [84 pts]
- Hand weapons
---
Created with "Old World Builder"
[https://old-world-builder.com]</t>
  </si>
  <si>
    <t>Warriors of Chaos - Tourny 1 - [1500pts]
# Main Force [1500pts]
## Characters [697pts]
Chaos Lord [386pts]: Shield, Lance, Manticore, General, Dark Majesty, Favour of the Gods, Mark of Nurgle
Sorcerer Lord [311pts]: Wizard Level 4, Daemonology, Dark Magic, Mark of Chaos Undivided, Chaos Steed, Spell Familiar, Arcane Familiar, Favour of the Gods, Diabolic Splendour
## Core [402pts]
Chaos Knights [167pts]:
â€¢ 5x Chaos Knight [31pts]: Lance, Mark of Khorne
â€¢ 1x Standard Bearer [6pts]
â€¢ 1x Champion [6pts]
2x Chaos Warhounds [35pts]: Vanguard
â€¢ 5x Chaos Warhound [6pts]
Forsaken [95pts]:
â€¢ 5x Forsaken [19pts]: Forsaken by Slaneesh
Marauder Horsemen [70pts]:
â€¢ 5x Marauder Horsemen [14pts]: Mark of Slaneesh, Cavalry Spear
## Special [401pts]
Chimera [205pts]: Regeneration (5+), Fiend Tail
Dragon Ogres [196pts]:
â€¢ 3x Dragon Ogre [63pts]: Heavy Armour, Great Weapon
â€¢ 1x Shartak [7pts]</t>
  </si>
  <si>
    <t>Lochlann Dwyer</t>
  </si>
  <si>
    <t>Rhys Chataway</t>
  </si>
  <si>
    <t>===
lok2 [1500 pts]
Warhammer: The Old World, Empire of Man
===
++ Characters [557 pts] ++
General of the Empire [318 pts]
- Hand weapon
- Full plate armour
- Shield
- General
- Griffon
- Bedazzling Helm
- The White Cloak
Wizard Lord [172 pts]
- Hand weapon
- Level 4 Wizard
- Empire Warhorse
- Battle Magic
Priest of Sigmar [67 pts]
- Hand weapon
- Great weapon
- Heavy armour
- On foot
++ Core Units [377 pts] ++
8 Empire Knights [218 pts]
- Hand weapons
- Lances
- Shields
- Heavy armour
- Drilled (0-1 unit per 1,000 points)
- Stubborn (0-1 unit per 1,000 points)
- Preceptor (champion)
- Standard bearer
- Musician
6 Empire Knights [159 pts]
- Hand weapons
- Great weapons
- Heavy armour
- Stubborn (0-1 unit per 1,000 points)
- Preceptor (champion) [The Silver Horn]
++ Special Units [301 pts] ++
Great Cannon [125 pts]
13 Empire Greatswords [176 pts]
- Great weapons
- Full plate armour
- Veteran
- Count's Champion (champion)
- Standard bearer
- Musician
++ Rare Units [265 pts] ++
Steam Tank [265 pts]
- Steam Cannon
- Steam gun
---
Created with "Old World Builder"
[https://old-world-builder.com]</t>
  </si>
  <si>
    <t>Tomb Kings of Khemri - Event list - [1500pts]
# Main Force [1500pts]
## Characters [466pts]
High Priest [265pts]: Necromancy, Wizard Level 4, Curse-Weaver Wand, Warding Splint, Flying Carpet
Necrotect [75pts]: Armour of Meteoric Iron
Tomb Prince [126pts]: Shield, Great Weapon, General, Talisman Of Protection
## Core [518pts]
Skeleton Horse Archers [55pts]:
â€¢ 5x Skeleton Horse Archer [11pts]
2x Skeleton Skirmishers [25pts]:
â€¢ 5x Skeleton Skirmisher [5pts]: Warbow
Skeleton Warriors [175pts]: Nehekharan Phalanx
â€¢ 25x Skeleton Warrior [6pts]: Light Armour, Thrusting Spear
â€¢ 1x Master of Arms [5pts]
â€¢ 1x Standard Bearer [5pts]
â€¢ 1x Musician [5pts]
Tomb Guard [238pts]:
â€¢ 20x Tomb Guard [11pts]: Halberd
â€¢ 1x Tomb Captain [6pts]
â€¢ 1x Standard Bearer [6pts]
â€¢ 1x Musician [6pts]
## Special [321pts]
Necropolis Knights [176pts]:
â€¢ 3x Necropolis Knight [54pts]
â€¢ 1x Standard Bearer [7pts]
â€¢ 1x Musician [7pts]
Tomb Scorpion [75pts]: Ambushers
Tomb Scorpion [70pts]
## Rare [195pts]
Necrosphinx [195pts]</t>
  </si>
  <si>
    <t>Nick Rochow</t>
  </si>
  <si>
    <t>Wayne Buck</t>
  </si>
  <si>
    <t>Tomb Kings - Nehekharan Royal Host - turd - [1488pts]
# Main Force [1488pts]
## Characters [746pts]
Mortuary Priest [97pts]: Hand Weapon, Elementalism, Wizard Level 2, Skeletal Steed, Hand Weapon
Tomb King [485pts]: Hand Weapon, Heavy Armour, Necrolith Bone Dragon, Breath of Dessication, Full Plate Armour, Wicked Claws, General, Arise!, Necromancy, Wizard Level 1, Armour of the Ages, Blade Of Antarhak
Tomb Prince [164pts]: Hand Weapon, Light Armour, Great Weapon, Skeleton Chariot, 2x Skeletal Steed, Hand Weapon, Icon of Rulership
## Core [557pts]
4x Skeleton Chariots [49pts]:
â€¢ 1x Skeleton Chariot [43pts]: 2x Skeletal Steed, Hand Weapon, Skeleton Crew, Cavalry Spear, Hand Weapon, Warbow
â€¢ 1x Master Charioteer [6pts]
Tomb Guard Chariots [361pts]:
â€¢ 5x Tomb Guard Chariot [265pts]: 2x Tomb Guard Crew, Halberd, Hand Weapon, Shield
  â€¢ 2x Skeletal Steed: Hand Weapon
â€¢ 1x Tomb Captain [42pts]: Spelleater Axe
â€¢ 1x Standard Bearer [47pts]: Icon of Rakaph
â€¢ 1x Musician [7pts]
## Special [185pts]
Skeleton Horse Archers [110pts]: Chariot Runners
â€¢ 10x Skeleton Horse Archer [11pts]: Skeletal Steed, Hand Weapon, Hand Weapon, Warbow
Tomb Scorpion [75pts]: Heavy Armour, Decapitating Claws, Envenomed Sting, Ambushers</t>
  </si>
  <si>
    <t>===
The Buck Stops Here [1499 pts]
Warhammer: The Old World, Dwarfen Mountain Holds
===
++ Characters [327 pts] ++
Runesmith [105 pts]
- Hand weapon
- Full plate armour
- Shield
- General
- Master Rune of Balance
Thane [172 pts]
- Hand weapon
- Full plate armour
- Shield
- Battle Standard Bearer [Master Rune of Hesitation + Rune of Battle + Rune of Courage]
- On foot
Engineer [50 pts]
- Hand weapon
- Heavy armour
++ Core Units [384 pts] ++
12 Rangers [186 pts]
- Hand weapons
- Crossbows
- Heavy armour
- Great weapons
- Shields
- Ol' Deadeye (champion) [Crossbow]
- Standard bearer
- Musician
5 Quarrellers [45 pts]
- Hand weapons
- Crossbows
- Heavy armour
5 Quarrellers [45 pts]
- Hand weapons
- Crossbows
- Heavy armour
12 Dwarf Warriors [108 pts]
- Hand weapons
- Heavy armour
- Shields
++ Special Units [596 pts] ++
15 Hammerers [336 pts]
- Hand weapons
- Great hammers
- Heavy armour
- Shields
- Royal Champion (Up to 25pts of each rune type)
- Standard bearer [Rune of Confusion + Rune of Battle]
- Musician
Cannon [100 pts]
- Cannon
- Hand weapons
- Light armour
Cannon [100 pts]
- Cannon
- Hand weapons
- Light armour
1 Gyrocopters [60 pts]
- Hand weapons
- Steam guns Dwarfs
- Full plate armour (armoured fuselage)
++ Rare Units [192 pts] ++
5 Irondrakes [96 pts]
- Hand weapons
- Drakeguns
- Full plate armour
- Ironwarden (champion) [Trollhammer torpedo]
5 Irondrakes [96 pts]
- Hand weapons
- Drakeguns
- Full plate armour
- Ironwarden (champion) [Trollhammer torpedo]
---
Created with "Old World Builder"
[https://old-world-builder.com]</t>
  </si>
  <si>
    <t>Adam Williamson</t>
  </si>
  <si>
    <t>Steven Stapleton</t>
  </si>
  <si>
    <t>===
Errant war [1498 pts]
Warhammer: The Old World, Kingdom of Bretonnia, Errantry Crusades
===
++ Characters [693 pts] ++
Duke [436 pts]
- Lance
- Heavy armour
- Shield
- General
- Hippogryph [Barding]
- Dragon Slaying Sword
- Virtue of Knightly Temper
Paladin [151 pts]
- Hand weapon
- Heavy armour
- The Grail Vow
- Battle Standard Bearer [War Banner]
- Bretonnian Warhorse
- Giant Blade
Damsel [106 pts]
- Hand weapon
- Level 2 Wizard
- Bretonnian Warhorse
- Elementalism
++ Core Units [594 pts] ++
6 Knights Errant [132 pts]
- Hand weapons
- Lances
- Shields
- Heavy armour
- Gallant (champion)
- Standard bearer
- Musician
6 Knights Errant [132 pts]
- Hand weapons
- Lances
- Shields
- Heavy armour
- Gallant (champion)
- Standard bearer
- Musician
6 Mounted Knights of the Realm [165 pts]
- Hand weapons
- Lances
- Shields
- Heavy armour
- First Knight (champion)
- Standard bearer
- Musician
6 Mounted Knights of the Realm [165 pts]
- Hand weapons
- Lances
- Shields
- Heavy armour
- First Knight (champion)
- Standard bearer
- Musician
++ Rare Units [211 pts] ++
5 Grail Knights [211 pts]
- Hand weapons
- Lances
- Shields
- Heavy armour
- Grail Guardian (champion)
- Standard bearer
- Musician
---
Created with "Old World Builder"
[https://old-world-builder.com]</t>
  </si>
  <si>
    <t>===
Thulsa Dooms Raiding Warband [1500 pts]
Warhammer: The Old World, Warriors of Chaos
===
++ Characters [575 pts] ++
Thulsa Doom Sorcerer Lord [575 pts]
- Hand weapon
- Heavy armour
- Mark of Chaos Undivided
- Level 4 Wizard
- General
- Chaos Dragon
- Spell Familiar
- Crown of Everlasting Conquest
- 2x Favour of the Gods
- Dark Magic
++ Core Units [375 pts] ++
4 Chaos Knights [120 pts]
- Hand weapons
- Shields
- Heavy armour
- Mark of Chaos Undivided
- Champion [Rexor]
- Musician
4 Chaos Knights [120 pts]
- Hand weapons
- Shields
- Heavy armour
- Mark of Chaos Undivided
- Champion [Thorgrim]
- Musician
5 Chaos Warhounds [50 pts]
- Claws and Fangs (Hand weapons)
- Vanguard
- Handler [Hand weapon + Additional hand weapon]
5 Chaos Warhounds [50 pts]
- Claws and Fangs (Hand weapons)
- Vanguard
- Handler [Hand weapon + Additional hand weapon]
5 Chaos Warhounds [35 pts]
- Claws and Fangs (Hand weapons)
- Vanguard
++ Special Units [550 pts] ++
Chaos Chariot [110 pts]
- Hand weapons
- Halberds
- Mark of Chaos Undivided
Chaos Chariot [110 pts]
- Hand weapons
- Halberds
- Mark of Chaos Undivided
Chaos Chariot [110 pts]
- Hand weapons
- Halberds
- Mark of Chaos Undivided
Chaos Chariot [110 pts]
- Hand weapons
- Halberds
- Mark of Chaos Undivided
Chaos Chariot [110 pts]
- Hand weapons
- Halberds
- Mark of Chaos Undivided
---
Created with "Old World Builder"
[https://old-world-builder.com]</t>
  </si>
  <si>
    <t>Ben van der Heiden</t>
  </si>
  <si>
    <t>Angus Barraclough</t>
  </si>
  <si>
    <t xml:space="preserve">
Bretonnia 24/03 final list  - The VallÃ©e de Hache [1500 pts]
Warhammer: The Old World, Kingdom of Bretonnia
++ Characters [656 pts] ++
Lord LÃ©opold Ferbouche
Duke [342 pts]
- Hand weapon
- Heavy armour
- Shield
- General
- Hippogryph [Barding]
- Giant Blade (S+2, Armourbane2, Magical, MultiWound2)
Special Rules: Blessings of the Lady, Rallying Cry, the Grail Vow
[Duke]Â M(4)Â WS(7)Â BS(3)Â S(5)Â T(4)Â W(4)Â I(5)Â A(5)Â Ld(9)
[Hippogryph]Â M(7)Â WS(5)Â BS(-)Â S(5)Â T((+1))Â W((+3))Â I(5)Â A(4)Â Ld(-)
Claws (S5 AP-2)
Maw (Must make 1A only, S5, Armourbane2, MultiWound2)
Lady Phillipa de Parravon
Prophetess [206 pts]
- Hand weapon
- Level 4 Wizard
- Bretonnian Warhorse
- Dispel Scroll (single use, 3d6 drop lowest, any double 1 = outclassed)
- Earthing Rod (single use, RR miscast result)
- Elementalism
Special Rules: Aura of the Lady, Blessings of the Lady, Lore of the Lady, Magical Attacks, Magic Resistance (-2), Shield of the Lady
[Prophetess]Â M(4)Â WS(4)Â BS(3)Â S(3)Â T(3)Â W(3)Â I(3)Â A(2)Â Ld(8)
[BretonnianÂ Warhorse]Â M(8)Â WS(3)Â BS(-)Â S(3)Â T(-)Â W(-)Â I(3)Â A(1)Â Ld(-)
Ser Gaston de Gronde
Paladin [108 pts]
- Hand weapon
- Heavy armour
- Shield
- Battle Standard Bearer
- Bretonnian Warhorse
- Sword Of The Stout Hearted (S+2, AP-1, Armourbane1, ImmunePsych, Magical, 2H)
- Gauntlet of the Duel (challenges issued must be accepted)
Special Rules: Blessings of the Lady, Rallying Cry, the Knight's Vow
[Paladin]Â M(4)Â WS(6)Â BS(3)Â S(4)Â T(4)Â W(2)Â I(4)Â A(3)Â Ld(8)
[BretonnianÂ Warhorse]Â M(8)Â WS(3)Â BS(-)Â S(3)Â T(-)Â W(-)Â I(3)Â A(1)Â Ld(-)
++ Core Units [514 pts] ++
10 Mounted Knights of the Realm [261 pts]
- Hand weapons
- Lances
- Shields
- Heavy armour
- First Knight Theodoric de Larrett (champion)
- Standard bearer
-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8 Mounted Knights of the Realm [213 pts]
- Hand weapons
- Lances
- Shields
- Heavy armour
- First Knight Geoffroi Guiscard (champion)
- Standard bearer
-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10 Men-At-Arms [40 pts]
- Hand weapons
- Polearms
- Shields
- Light armour
Special Rules: Close Order, Horde, Levies, Peasantry, Shieldwall, Warband
[Man-at-Arms]Â M(4)Â WS(2)Â BS(2)Â S(3)Â T(3)Â W(1)Â I(3)Â A(1)Â Ld(5)
++ Special Units [330 pts] ++
3 Pegasus Knights [165 pts]
- Hand weapon
- Lances
- Shields
- Heavy armour
Special Rules: Blessings of the Lady, Counter Charge, Dispersed Formation, First Charge, Fly(10), Furious Charge (Pegasus Knights &amp; First Knight only), Lance Formation, Skirmishers, Swiftstride, the Knight's Vow
[PegasusÂ Knight]Â M(-)Â WS(4)Â BS(2)Â S(4)Â T(4)Â W(2)Â I(3)Â A(1)Â Ld(8)
[BardedÂ Pegasus]Â M(7)Â WS(3)Â BS(-)Â S(4)Â T(-)Â W(-)Â I(4)Â A(2)Â Ld(-)
3 Pegasus Knights [165 pts]
- Hand weapon
- Lances
- Shields
- Heavy armour
Special Rules: Blessings of the Lady, Counter Charge, Dispersed Formation, First Charge, Fly(10), Furious Charge (Pegasus Knights &amp; First Knight only), Lance Formation, Skirmishers, Swiftstride, the Knight's Vow
[PegasusÂ Knight]Â M(-)Â WS(4)Â BS(2)Â S(4)Â T(4)Â W(2)Â I(3)Â A(1)Â Ld(8)
[BardedÂ Pegasus]Â M(7)Â WS(3)Â BS(-)Â S(4)Â T(-)Â W(-)Â I(4)Â A(2)Â Ld(-)
---
Created with "Old World Builder"
[https://old-world-builder.com]</t>
  </si>
  <si>
    <t>The Empire of Man - Event list - [1500pts]
# Main Force [1500pts]
## Characters [591pts]
Captain of the Empire [102pts]: Shield, Longbow, Full Plate Armour, Battle Standard Bearer, Sword of Might
Engineers [55pts]:
â€¢ 1x Empire Engineer [55pts]: Hochland Long Rifle
General of the Empire [189pts]: Shield, Brace of Pistols, Barded Warhorse, Full Plate Armour, [General] Sword of Might, The Silver Horn, The White Cloak
Wizard Lord [245pts]: Wizard Level 4, Daemonology, Book of Ashur
## Core [443pts]
Empire Knights [148pts]:
â€¢ 5x Empire Knight [22pts]: Barded Warhorse, Heavy Armour, Shield, Lance
â€¢ 1x Preceptor [26pts]: Sword of Might
â€¢ 1x Musician [6pts]
â€¢ 1x Standard Bearer [6pts]
2x State Missile Troops [80pts]:
â€¢ 10x State Missile Trooper [8pts]: Handgun
  â€¢ Regimental Unit: State Troops
State Troops [135pts]:
â€¢ 20x State Trooper [6pts]: Light Armour, Halberd
â€¢ 1x Sergeant [5pts]
â€¢ 1x Standard Bearer [5pts]
â€¢ 1x Musician [5pts]
  â€¢ Detachment: State Missile Troops[1], State Missile Troops[2]
## Special [346pts]
Great Cannon [125pts]: Great Cannon
Inner Circle Knights [221pts]:
â€¢ 5x Inner Circle Knight [30pts]: Barded Warhorse, Full Plate Armour, Shield, Lance
â€¢ 1x Inner Circle Preceptor [57pts]: Sword of Might, Ruby Ring of Ruin
â€¢ 1x Musician [7pts]
â€¢ 1x Standard Bearer [7pts]
## Rare [120pts]
Helblaster Volley Guns [120pts]:
â€¢ 1x Helblaster Volley Gun [120pts]: Helblaster Volley Gun</t>
  </si>
  <si>
    <t>Andrew Macleod</t>
  </si>
  <si>
    <t>David Vickers</t>
  </si>
  <si>
    <t>===
OnG comp 1st [1497 pts]
Warhammer: The Old World, Orc &amp; Goblin Tribes
===
++ Characters [583 pts] ++
Black Orc Warboss [322 pts]
- Hand weapon
- Full plate armour
- Shield
- General
- Wyvern
- Trollhide Trousers
- Biting Blade
Orc Bigboss [101 pts]
- Hand weapon
- Heavy armour
- Shield
- Battle Standard Bearer
- War Boar
Night Goblin Oddnob [160 pts]
- Hand weapon
- Level 4 Wizard
- On foot
- Illusion
++ Core Units [649 pts] ++
20 Black Orc Mob [334 pts]
- Hand weapons
- Full plate armour
- 14 Shields
- 6 Great weapons
- Boss (champion)
- Standard bearer [The Big Red Raggedy Flag]
- Musician
21 Orc Mob [164 pts]
- Hand weapons
- Thrusting spears
- Light armour
- Shields
- Boss (champion)
- Standard bearer
- Musician
19 Night Goblin Mob [151 pts]
- Hand weapons
- Shortbows
- 3 Fanatics
++ Rare Units [265 pts] ++
Doom Diver Catapult [95 pts]
Goblin Rock Lobber [75 pts]
Mangler Squigs [95 pts]
- Colossal fang-filled gob
- Heavy armour
---
Created with "Old World Builder"
[https://old-world-builder.com]</t>
  </si>
  <si>
    <t>===
Empire 1500 1 [1495 pts]
Warhammer: The Old World, Empire of Man
===
++ Characters [582 pts] ++
General of the Empire [338 pts]
- Hand weapon
- Full plate armour
- Shield
- General
- Imperial Griffon
- The White Cloak
- Sword of Justice
Captain of the Empire [54 pts]
- Hand weapon
- Halberd
- Full plate armour
- On foot
Wizard Lord [190 pts]
- Hand weapon
- Level 4 Wizard
- On foot
- Lore Familiar
- Illusion
++ Core Units [382 pts] ++
21 State Troops [162 pts]
- Hand weapons
- Thrusting spears
- Light armour
- Shields
- Sergeant (champion)
- Standard bearer
- Musician
10 State Troops [60 pts]
- Hand weapons
- Halberds
- Light armour
- Detachment
5 Empire Archers [35 pts]
- Hand weapons
- Warbows
- Detachment
10 State Missile Troops [90 pts]
- Hand weapons
- Handguns
- No armour
- Sergeant (champion) [Repeater handgun]
5 Empire Archers [35 pts]
- Hand weapons
- Warbows
++ Special Units [531 pts] ++
3 Demigryph Knights [203 pts]
- Lances
- Shields
- Full plate armour
- Demigryph Preceptor (champion)
- Standard bearer
3 Demigryph Knights [203 pts]
- Lances
- Shields
- Full plate armour
- Demigryph Preceptor (champion)
- Standard bearer
Great Cannon [125 pts]
---
Created with "Old World Builder"
[https://old-world-builder.com]</t>
  </si>
  <si>
    <t>James Mann</t>
  </si>
  <si>
    <t>Simon Nunn</t>
  </si>
  <si>
    <t>The Empire of Man - Bretonnia, but Empire - [1498pts]
# Main Force [1498pts]
## Characters [348pts]
General of the Empire [348pts]: Hand Weapon, Shield, Imperial Griffon, Heavy Armour, Serrated Maw, Wicked Claws, Full Plate Armour, General, Sword of Might, Laurels of Victory, The White Cloak
## Core [388pts]
2x Empire Knights [194pts]:
â€¢ 8x Empire Knight [22pts]: Barded Warhorse, Barding, Hand Weapon, Hand Weapon, Heavy Armour, Shield, Lance
â€¢ 1x Preceptor [6pts]
â€¢ 1x Musician [6pts]
â€¢ 1x Standard Bearer [6pts]
## Special [497pts]
Demigryph Knights [399pts]:
â€¢ 6x Demigryph Knight [63pts]: Demigryph, Barding, Hand Weapon, Wicked Claws, Hand Weapon, Heavy Armour, Shield, Full Plate Armour, Lance
â€¢ 1x Demigryph Preceptor [7pts]
â€¢ 1x Musician [7pts]
â€¢ 1x Standard Bearer [7pts]
Outriders [98pts]:
â€¢ 4x Outrider [19pts]: Empire Warhorse, Hand Weapon, Hand Weapon, Heavy Armour, Pistol, Repeater Handgun
â€¢ 1x Sharpshooter [16pts]: Grenade Launching Blunderbuss
â€¢ 1x Musician [6pts]
## Rare [265pts]
Empire Steam Tanks [265pts]:
â€¢ 1x Steam Tank [265pts]: Engineer Commander, Steam Cannon, Steam Gun</t>
  </si>
  <si>
    <t xml:space="preserve">1500 pts
++ Characters [425 pts] ++
Shadowdancer [85 pts]
(Spear of Loec)
Treeman Ancient [340 pts]
(Level 3 Wizard, A Befuddlement Of Mischiefs, An Annoyance Of Netlings, Battle Magic)
++ Core Units [436 pts] ++
7 Deepwood Scouts [111 pts]
(Hand weapon, Asrai Longbows, Hagbane Tips, Lord's Bowmen)
14 Glade Guard [214 pts]
(Hand weapon, Asrai Longbows, Arcane Bodkins, Fire &amp; Flee, Lord's Bowmen, Standard bearer, Musician)
7 Deepwood Scouts [111 pts]
(Hand weapon, Asrai Longbows, Hagbane Tips, Lord's Bowmen)
++ Special Units [364 pts] ++
3 Tree Kin [160 pts]
(Hand weapon, Heavy armour (Hardwood flesh), Elder)
6 Wardancers [102 pts]
(Hand weapon, 6 Additional hand weapon)
6 Wardancers [102 pts]
(Hand weapon, 6 Additional hand weapon)
++ Rare Units [275 pts] ++
Great Eagle [60 pts]
Treeman [215 pts]
---
Created with "Old World Builder"
</t>
  </si>
  <si>
    <t>Miguel Ferrer</t>
  </si>
  <si>
    <t>Alex Marroig</t>
  </si>
  <si>
    <t>The Legend Begin</t>
  </si>
  <si>
    <t>===
Torneo [1499 pts]
Warhammer: The Old World, Tomb Kings of Khemri
===
++ Characters [620 pts] ++
Tomb King [445 pts]
- Hand weapon
- Heavy armour
- General
- Necrolith Bone Dragon
- Shield of Ptra
- Flail of Skulls
- Talisman of Protection
Mortuary Priest [90 pts]
- Hand weapon
- Level 2 Wizard
- On foot
- Earthing Rod
- Illusion
Mortuary Priest [85 pts]
- Hand weapon
- Level 2 Wizard
- On foot
- Elementalism
++ Core Units [684 pts] ++
32 Skeleton Warriors [200 pts]
- Thrusting spears
- No armour
- Shields
- Master of Arms (Champion)
- Standard bearer [War Banner]
- Musician
20 Tomb Guard [288 pts]
- Hand weapons
- Light armour
- Shields
- Nehekharan Phalanx (one per 1000pts)
- Tomb Captain (champion)
- Standard bearer [Icon of the Sacred Eye]
- Musician
3 Skeleton Chariots [141 pts]
- Hand weapons
- Cavalry spears
- Warbows
- Master Charioteer (champion)
- Standard bearer
10 Skeleton Archers [55 pts]
- Hand weapons
- War Bows
- No armour
- Master of Arrows (champion)
++ Rare Units [195 pts] ++
Necrosphinx [195 pts]
- Cleaving Blades
- Decapitating Strike
- Heavy armour</t>
  </si>
  <si>
    <t>===
Alex Marroig [1495 pts]
Warhammer: The Old World, Warriors of Chaos
===
++ Personajes [702 pts] ++
Chaos Lord [431 pts]
- Great weapon
- Full plate armour
- Shield
- Mark of Nurgle
- General
- Manticore
- Crown of Everlasting Conquest
- Bedazzling Helm
Reglas Especiales: Chaos Armour (5+), Ensorcelled Weapons, Gaze of the Gods, Rallying Cry
[ChaosÂ Lord]Â M(4)Â WS(7)Â BS(3)Â S(5)Â T(5)Â W(4)Â I(6)Â A(5)Â Ld(9)
[Manticore]Â M(6)Â WS(5)Â BS(-)Â S(5)Â T(-)Â W((+4))Â I(5)Â A(4)Â Ld(-)
Exalted Sorcerer [170 pts]
- Hand weapon
- Light armour
- Mark of Nurgle
- Level 2 Wizard
- On foot
- Armour of Meteoric Iron
- Brazen Collar
- Daemonology
Reglas Especiales: Chaos Armour (5+), Ensorcelled Weapons, Gaze of the Gods, Lore of Chaos
[ExaltedÂ Sorcerer]Â M(4)Â WS(4)Â BS(3)Â S(4)Â T(4)Â W(2)Â I(3)Â A(2)Â Ld(8)
Aspiring Champion [101 pts]
- Great weapon
- Heavy armour
- Shield
- Mark of Chaos Undivided
- Battle Standard Bearer
- On foot
Reglas Especiales: Chaos Armour (5+), Ensorcelled Weapons, Gaze of the Gods, Rallying Cry
[AspiringÂ Champion]Â M(4)Â WS(5)Â BS(3)Â S(4)Â T(4)Â W(2)Â I(4)Â A(3)Â Ld(8)
++ Unidades BÃ¡sicas [437 pts] ++
18 Chaos Warriors [270 pts]
- Hand weapons
- Heavy armour
- Shields
- Mark of Chaos Undivided
- Champion
- Standard bearer
- Musician
Reglas Especiales: Close Order, Ensorcelled Weapons
[ChaosÂ Warrior]Â M(4)Â WS(5)Â BS(3)Â S(4)Â T(4)Â W(1)Â I(4)Â A(1)Â Ld(8)
[Champion]Â M(4)Â WS(5)Â BS(3)Â S(4)Â T(4)Â W(1)Â I(4)Â A(2)Â Ld(8)
5 Chaos Knights [167 pts]
- Lances
- Shields
- Heavy armour
- Mark of Chaos Undivided
- Mark of Nurgle
- Champion
- Musician
Reglas Especiales: Close Order, Ensorcelled Weapons, First Charge, Swiftstride
[ChaosÂ Knight]Â M(-)Â WS(5)Â BS(3)Â S(4)Â T(4)Â W(1)Â I(4)Â A(1)Â Ld(8)
[Champion]Â M(-)Â WS(5)Â BS(3)Â S(4)Â T(4)Â W(1)Â I(4)Â A(2)Â Ld(8)
[ChaosÂ Steed]Â M(7)Â WS(3)Â BS(-)Â S(4)Â T(-)Â W(-)Â I(3)Â A(1)Â Ld(-)
++ Unidades Especiales [126 pts] ++
3 Chaos Ogres [126 pts]
- Great weapons
- Heavy armour
- Mark of Nurgle
- Musician
Reglas Especiales: Armour Bane (1), Close Order, Fear, Impact Hits (1), Ogre Charge
[ChaosÂ Ogre]Â M(6)Â WS(3)Â BS(2)Â S(4)Â T(4)Â W(3)Â I(2)Â A(3)Â Ld(7)
[Champion]Â M(6)Â WS(3)Â BS(2)Â S(4)Â T(4)Â W(3)Â I(2)Â A(4)Â Ld(7)
++ Unidades Singulares [230 pts] ++
Chaos Giant [230 pts]
- Giant's Club
- Scaly Skin (Heavy Armour)
- Regeneration (6+)
Reglas Especiales: Close Order, Giant Attacks, Immune To Psychology, Large Target, Pick Up And..., Stomp Attacks (D6), Terror, Timmm-berrr!, Unbreakable
[Giant]Â M(6)Â WS(3)Â BS(1)Â S(6)Â T(6)Â W(6)Â I(2)Â A(*)Â Ld(10)</t>
  </si>
  <si>
    <t>Patxi Victor</t>
  </si>
  <si>
    <t>Carlos Casany</t>
  </si>
  <si>
    <t>===
El Patxi - Victor [1494 pts]
Warhammer: The Old World, Dark Elves
===
++ Personajes [718 pts] ++
Dark Elf Dreadlord [506 pts]
- Great Weapon
- Full plate armour
- Shield
- Sea Dragon Cloak
- General
- Black dragon
- Pendant Of Khaeleth
- Shield Of Ghrond
Reglas Especiales: Eternal Hatred, Hatred (High Elves)*, Murderous, Strike First*
[DarkÂ ElfÂ Dreadlord]Â M(5)Â WS(7)Â BS(7)Â S(4)Â T(3)Â W(3)Â I(6)Â A(4)Â Ld(10)
[BlackÂ Dragon]Â M(6)Â WS(6)Â BS(-)Â S(7)Â T((+3))Â W((+6))Â I(4)Â A(6)Â Ld(-)
High Beastmaster [212 pts]
- Cavalry spear
- Heavy armour
- Shield
- Manticore
Reglas Especiales: Eternal Hatred, Goad Beast, Hatred (High Elves)*, Murderous, Strike First* (*Note that these special rules do not apply to this model's mount.)
[HighÂ Beastmaster]Â M(-)Â WS(7)Â BS(7)Â S(4)Â T(3)Â W(3)Â I(5)Â A(3)Â Ld(9)
[Manticore]Â M(6)Â WS(5)Â BS(-)Â S(5)Â T((+1))Â W((+4))Â I(5)Â A(4)Â Ld(-)
++ Unidades BÃ¡sicas [376 pts] ++
8 Dark Riders [174 pts]
- Hand weapons
- Cavalry spears
- and Repeater crossbows
- Light armour
- Shields
- Fire &amp; Fleet
- Scouts
- Musician
Reglas Especiales: Elven Reflexes, Fast Cavalry, Hatred (High Elves), Open Order, Skirmishers, Swiftstride
[DarkÂ Rider]Â M(-)Â WS(4)Â BS(4)Â S(3)Â T(3)Â W(1)Â I(4)Â A(1)Â Ld(8)
[Herald]Â M(-)Â WS(4)Â BS(4)Â S(3)Â T(3)Â W(1)Â I(4)Â A(2)Â Ld(8)
[DarkÂ Steed]Â M(9)Â WS(3)Â BS(-)Â S(3)Â T(-)Â W(-)Â I(4)Â A(1)Â Ld(-)
5 Dark Riders [101 pts]
- Hand weapons
- Cavalry spears
- and Repeater crossbows
- Light armour
- Shields
- Musician
Reglas Especiales: Elven Reflexes, Fast Cavalry, Hatred (High Elves), Open Order, Skirmishers, Swiftstride
[DarkÂ Rider]Â M(-)Â WS(4)Â BS(4)Â S(3)Â T(3)Â W(1)Â I(4)Â A(1)Â Ld(8)
[Herald]Â M(-)Â WS(4)Â BS(4)Â S(3)Â T(3)Â W(1)Â I(4)Â A(2)Â Ld(8)
[DarkÂ Steed]Â M(9)Â WS(3)Â BS(-)Â S(3)Â T(-)Â W(-)Â I(4)Â A(1)Â Ld(-)
5 Dark Riders [101 pts]
- Hand weapons
- Cavalry spears
- and Repeater crossbows
- Light armour
- Shields
- Musician
Reglas Especiales: Elven Reflexes, Fast Cavalry, Hatred (High Elves), Open Order, Skirmishers, Swiftstride
[DarkÂ Rider]Â M(-)Â WS(4)Â BS(4)Â S(3)Â T(3)Â W(1)Â I(4)Â A(1)Â Ld(8)
[Herald]Â M(-)Â WS(4)Â BS(4)Â S(3)Â T(3)Â W(1)Â I(4)Â A(2)Â Ld(8)
[DarkÂ Steed]Â M(9)Â WS(3)Â BS(-)Â S(3)Â T(-)Â W(-)Â I(4)Â A(1)Â Ld(-)
++ Unidades Especiales [400 pts] ++
War Hydra [200 pts]
- Wicked claws
- Serrated maws
- Fiery breath
- Hand weapons
- Whips
- 5+
Reglas Especiales: Close Order, Extra Attacks (+remaining Wounds), Immune To Psychology, Large Target, Monster Handlers, Regeneration (5+), Stomp Attacks (D3), Terror
[WarÂ Hydra]Â M(6)Â WS(4)Â BS(0)Â S(5)Â T(5)Â W(5)Â I(3)Â A(2)Â Ld(6)
[BeastmasterÂ HandlersÂ (x2)]Â M(6)Â WS(4)Â BS(-)Â S(3)Â T(-)Â W(-)Â I(4)Â A(1)Â Ld(8)
War Hydra [200 pts]
- Wicked claws
- Serrated maws
- Fiery breath
- Hand weapons
- Whips
- 5+
Reglas Especiales: Close Order, Extra Attacks (+remaining Wounds), Immune To Psychology, Large Target, Monster Handlers, Regeneration (5+), Stomp Attacks (D3), Terror
[WarÂ Hydra]Â M(6)Â WS(4)Â BS(0)Â S(5)Â T(5)Â W(5)Â I(3)Â A(2)Â Ld(6)
[BeastmasterÂ HandlersÂ (x2)]Â M(6)Â WS(4)Â BS(-)Â S(3)Â T(-)Â W(-)Â I(4)Â A(1)Â Ld(8)</t>
  </si>
  <si>
    <t xml:space="preserve">Carlos Casany [1498 pts]
Warhammer: The Old World, Vampire Counts
===
++ Personajes [744 pts] ++
Master Necromancer [225 pts]
- Hand weapon
- Level 4 Wizard
- General
- On foot
- Cetro de De Noirot
- Ruby Ring of Ruin
- Necromancy
Reglas Especiales: Level 3 (or 4) Wizard, Dark Vitality, Indomitable (1), Invocation of Nehek, Lore of Undeath, Necromantic Undead, Regeneration (5+)
[MasterÂ Necromancer]Â M(4)Â WS(3)Â BS(3)Â S(3)Â T(4)Â W(3)Â I(3)Â A(2)Â Ld(8)
Vampire Thrall [429 pts]
- Great Weapon
- No armour
- Level 1 Wizard
- Battle Standard Bearer [War Banner]
- Coven Throne
- Talisman of Protection
- Master Of The Black Arts
- Illusion
Reglas Especiales: Banner of the Count, Dark Vitality, Flammable, Indomitable (1), Lore of Undeath, Necromantic Undead, Regeneration (5+)
[VampireÂ Thrall]Â M(6)Â WS(6)Â BS(4)Â S(5)Â T(4)Â W(2)Â I(5)Â A(3)Â Ld(7)
[CovenÂ Throne]Â M(-)Â WS(-)Â BS(-)Â S(5)Â T(5)Â W(5)Â I(-)Â A(-)Â Ld(-)
[PallidÂ HandmaidensÂ (x2)]Â M(-)Â WS(5)Â BS(3)Â S(5)Â T(-)Â W(-)Â I(5)Â A(2)Â Ld(7)
[SpiritÂ Horde]Â M(6)Â WS(3)Â BS(0)Â S(3)Â T(-)Â W(-)Â I(1)Â A(D6)Â Ld(-)
Tomb Banshee [90 pts]
- Hand weapon
Reglas Especiales: Ethereal, Indomitable (1), Magical Attacks, Necromantic Undead, Regeneration (6+), Terror, Wailing Dirge
[TombÂ Banshee]Â M(6)Â WS(3)Â BS(0)Â S(3)Â T(3)Â W(2)Â I(3)Â A(1)Â Ld(6)
++ Unidades BÃ¡sicas [379 pts] ++
29 Skeleton Warriors [239 pts]
- Thrusting spears
- Light armour
- Shield
- Skeleton Champion
- Standard bearer [Estandarte de Drakenhof]
- Musician
Reglas Especiales: Close Order, Horde, Necromantic Undead, Regeneration (6+)
[SkeletonÂ Warrior]Â M(4)Â WS(2)Â BS(2)Â S(3)Â T(3)Â W(1)Â I(2)Â A(1)Â Ld(5)
[SkeletonÂ Champion]Â M(4)Â WS(2)Â BS(2)Â S(3)Â T(3)Â W(1)Â I(2)Â A(2)Â Ld(5)
20 Zombies [60 pts]
- Hand weapon
Reglas Especiales: Close Order, Horde, Necromantic Undead, Regeneration (6+), the Newly Dead
[Zombies]Â M(4)Â WS(2)Â BS(0)Â S(3)Â T(3)Â W(1)Â I(1)Â A(1)Â Ld(2)
5 Dire Wolves [40 pts]
- Claws and Fangs (Hand weapons)
Reglas Especiales: Necromantic Undead, Open Order, Regeneration (6+), Reserve Move, Slavering Charge, Swiftstride, Vanguard
[DireÂ Wolf]Â M(9)Â WS(3)Â BS(0)Â S(3)Â T(3)Â W(1)Â I(3)Â A(1)Â Ld(3)
[DoomÂ Wolf]Â M(9)Â WS(3)Â BS(0)Â S(3)Â T(3)Â W(1)Â I(3)Â A(2)Â Ld(3)
5 Dire Wolves [40 pts]
- Claws and Fangs (Hand weapons)
Reglas Especiales: Necromantic Undead, Open Order, Regeneration (6+), Reserve Move, Slavering Charge, Swiftstride, Vanguard
[DireÂ Wolf]Â M(9)Â WS(3)Â BS(0)Â S(3)Â T(3)Â W(1)Â I(3)Â A(1)Â Ld(3)
[DoomÂ Wolf]Â M(9)Â WS(3)Â BS(0)Â S(3)Â T(3)Â W(1)Â I(3)Â A(2)Â Ld(3)
++ Unidades Singulares [375 pts] ++
5 Blood Knights [220 pts]
- Hand weapons
- Lances
- Iron-Shod Hooves
- Full Plate Armour
- Shield
- Barding
Reglas Especiales: Accursed Weapons, Close Order, Counter Charge, Dark Vitality, First Charge, Flammable, Indomitable (1), Martial Pride, Necromantic Undead, Regeneration (6+), Swiftstride
[BloodÂ Knight]Â M(-)Â WS(5)Â BS(3)Â S(4)Â T(4)Â W(1)Â I(4)Â A(2)Â Ld(7)
[Kastellan]Â M(-)Â WS(5)Â BS(3)Â S(4)Â T(4)Â W(1)Â I(4)Â A(3)Â Ld(7)
[Nightmare]Â M(7)Â WS(3)Â BS(-)Â S(4)Â T(-)Â W(-)Â I(2)Â A(1)Â Ld(-)
5 Hexwraiths [155 pts]
- Hand weapons
- Great weapons
- Skeletal Hooves (Hand weapons)
Reglas Especiales: Ethereal, Flaming Attacks, Fly (8), Magical Attacks, Necromantic Undead, Open Order, Regeneration (6+), Spectral Reapers, Swiftstride, Terror
[Hexwraith]Â M(-)Â WS(3)Â BS(0)Â S(3)Â T(3)Â W(1)Â I(2)Â A(1)Â Ld(5)
[Hellwraith]Â M(-)Â WS(3)Â BS(0)Â S(3)Â T(3)Â W(1)Â I(2)Â A(2)Â Ld(5)
[SpectralÂ Steed]Â M(8)Â WS(2)Â BS(-)Â S(3)Â T(-)Â W(-)Â I(2)Â A(1)Â Ld(-)
</t>
  </si>
  <si>
    <t>Felix Jaeger</t>
  </si>
  <si>
    <t>Miguel Angel GonzÃ¡lez</t>
  </si>
  <si>
    <t xml:space="preserve">===
Felix Jaeger [1496 pts]
Warhammer: The Old World, Warriors of Chaos
===
++ Personajes [748 pts] ++
Chaos Lord [437 pts]
- Hand weapon
- Full plate armour
- Shield
- Mark of Slaanesh
- General
- Manticore
- Ogre Blade
- 2x Favour of the Gods
- Enchanting Aura
Reglas Especiales: Chaos Armour (5+), Ensorcelled Weapons, Gaze of the Gods, Rallying Cry
[ChaosÂ Lord]Â M(4)Â WS(7)Â BS(3)Â S(5)Â T(5)Â W(4)Â I(6)Â A(5)Â Ld(9)
Sorcerer Lord [311 pts]
- Hand weapon
- Heavy armour
- Mark of Chaos Undivided
- Level 4 Wizard
- Chaos Steed
- Spell Familiar
- Infernal Puppet
- Favour of the Gods
- Battle Magic
Reglas Especiales: Chaos Armour (5+), Ensorcelled Weapons, Gaze of the Gods, Lore of Chaos
[SorcererÂ Lord]Â M(4)Â WS(5)Â BS(3)Â S(4)Â T(4)Â W(3)Â I(4)Â A(3)Â Ld(8)
[ChaosÂ Steed]Â M(7)Â WS(3)Â BS(-)Â S(4)Â T(-)Â W(-)Â I(3)Â A(1)Â Ld(-)
++ Unidades BÃ¡sicas [386 pts] ++
7 Forsaken [133 pts]
- Mutated weapons (Hand weapons)
- Heavy armour
- Forsaken by Slaanesh
Reglas Especiales: Chaos Armour (5+), Ensorcelled Weapons, Furious Charge, Immune To Psychology, Impetuous, Loner, Open Order, Rampant Mutation, Random Attacks, Stubborn
[Forsaken]Â M(5)Â WS(4)Â BS(0)Â S(4)Â T(4)Â W(1)Â I(3)Â A(D3)Â Ld(8)
7 Forsaken [133 pts]
- Mutated weapons (Hand weapons)
- Heavy armour
- Forsaken by Slaanesh
Reglas Especiales: Chaos Armour (5+), Ensorcelled Weapons, Furious Charge, Immune To Psychology, Impetuous, Loner, Open Order, Rampant Mutation, Random Attacks, Stubborn
[Forsaken]Â M(5)Â WS(4)Â BS(0)Â S(4)Â T(4)Â W(1)Â I(3)Â A(D3)Â Ld(8)
5 Marauder Horsemen [85 pts]
- Flails
- Throwing axes
- Light armour
- Shields
- Mark of Khorne
Reglas Especiales: Fast Cavalry, Fire &amp; Flee, Open Order, Skirmishers, Swiftstride, Warband
[MarauderÂ Horseman]Â M(-)Â WS(4)Â BS(3)Â S(3)Â T(3)Â W(1)Â I(3)Â A(1)Â Ld(6)
[MarauderÂ Horsemaster]Â M(-)Â WS(4)Â BS(3)Â S(3)Â T(3)Â W(1)Â I(3)Â A(2)Â Ld(7)
[Warhorse]Â M(8)Â WS(3)Â BS(-)Â S(3)Â T(-)Â W(-)Â I(3)Â A(1)Â Ld(-)
5 Chaos Warhounds [35 pts]
- Claws and Fangs (Hand weapons)
- Vanguard
Reglas Especiales: Loner, Move Through Cover, Open Order, Swiftstride
[ChaosÂ Warhound]Â M(7)Â WS(4)Â BS(0)Â S(3)Â T(3)Â W(1)Â I(3)Â A(1)Â Ld(6)
++ Unidades Especiales [362 pts] ++
Chaos Chariot [110 pts]
- Hand weapons
- Halberds
- Mark of Chaos Undivided
Reglas Especiales: Close Order, Ensorcelled Weapons, First Charge, Impact Hits (D6+1)
[Chariot]Â M(-)Â WS(-)Â BS(-)Â S(5)Â T(5)Â W(4)Â I(-)Â A(-)Â Ld(-)
[ChaosÂ CharioteerÂ (x2)]Â M(-)Â WS(5)Â BS(3)Â S(4)Â T(-)Â W(-)Â I(4)Â A(1)Â Ld(8)
[ChaosÂ SteedÂ (x2)]Â M(7)Â WS(3)Â BS(-)Â S(4)Â T(-)Â W(-)Â I(3)Â A(1)Â Ld(-)
4 Dragon Ogres [252 pts]
- Great weapons
- Heavy armour
Reglas Especiales: Armour Bane (1), Armoured Hide (2), Close Order, Fear, Ensorcelled Weapons, Immune To Psychology, Stomp Attacks (2), The Quickening Storm
[DragonÂ Ogre]Â M(7)Â WS(4)Â BS(2)Â S(5)Â T(4)Â W(4)Â I(2)Â A(3)Â Ld(8)
[Shartak]Â M(7)Â WS(4)Â BS(2)Â S(5)Â T(4)Â W(4)Â I(2)Â A(4)Â Ld(8)
</t>
  </si>
  <si>
    <t>Miguel Angel GonzÃ¡lez [1496 pts]
Warhammer: The Old World, Orc &amp; Goblin Tribes
===
++ Personajes [407 pts] ++
Night Goblin Oddnob [235 pts]
- Hand weapon
- Level 4 Wizard
- General
- On foot
- Buzgob's Knobbly Staff
- Flying Carpet
- Waaagh! Magic
Reglas Especiales: Fear of Elves, Hatred (Dwarfs), Lore of Mork, Warband
[NightÂ GoblinÂ Oddnob]Â M(4)Â WS(4)Â BS(3)Â S(3)Â T(4)Â W(3)Â I(4)Â A(2)Â Ld(6)
Night Goblin Oddgit [85 pts]
- Hand weapon
- Level 2 Wizard
- On foot
- Waaagh! Magic
Reglas Especiales: Fear of Elves, Hatred (Dwarfs), Lore of Mork, Warband
[NightÂ GoblinÂ Oddgit]Â M(4)Â WS(3)Â BS(3)Â S(3)Â T(3)Â W(2)Â I(3)Â A(1)Â Ld(5)
Night Goblin Bigboss [87 pts]
- Hand weapon
- Cavalry spear (if appropriately mounted)
- Light armour
- Shield
- Battle Standard Bearer
- Giant Cave Squig
Reglas Especiales: Fear of Elves, Hatred (Dwarfs), Rallying Cry, Warband
[NightÂ GoblinÂ Bigboss]Â M(4)Â WS(4)Â BS(3)Â S(4)Â T(4)Â W(2)Â I(4)Â A(3)Â Ld(5)
[GiantÂ CaveÂ Squig]Â M(3D6)Â WS(4)Â BS(-)Â S(5)Â T(-)Â W((+1))Â I(3)Â A(3)Â Ld(-)
++ Unidades BÃ¡sicas [635 pts] ++
30 Night Goblin Mob [202 pts]
- Hand weapons
- Shields
- Netters
- 3 Fanatics
- Boss (champion)
- Standard bearer
- Musician
Reglas Especiales: Close Order, Fear of Elves, Hatred (Dwarfs), Horde, Warband
[NightÂ Goblin]Â M(4)Â WS(2)Â BS(3)Â S(3)Â T(3)Â W(1)Â I(3)Â A(1)Â Ld(4)
[Boss]Â M(4)Â WS(2)Â BS(3)Â S(3)Â T(3)Â W(1)Â I(3)Â A(2)Â Ld(5)
30 Night Goblin Mob [202 pts]
- Hand weapons
- Shields
- Netters
- 3 Fanatics
- Boss (champion)
- Standard bearer
- Musician
Reglas Especiales: Close Order, Fear of Elves, Hatred (Dwarfs), Horde, Warband
[NightÂ Goblin]Â M(4)Â WS(2)Â BS(3)Â S(3)Â T(3)Â W(1)Â I(3)Â A(1)Â Ld(4)
[Boss]Â M(4)Â WS(2)Â BS(3)Â S(3)Â T(3)Â W(1)Â I(3)Â A(2)Â Ld(5)
21 Night Goblin Squig Herd [231 pts]
- 7 Squig Herder
Reglas Especiales: Hatred (Dwarfs), Immune To Psychology, Impetuous, Loner, Motley Crew*, Open Order, Skirmishers, Squigs Go Wild, Warband
[SquigÂ Herder]Â M(4)Â WS(2)Â BS(3)Â S(3)Â T(3)Â W(1)Â I(3)Â A(1)Â Ld(6)
[CaveÂ Squig]Â M(4)Â WS(4)Â BS(-)Â S(5)Â T(3)Â W(1)Â I(4)Â A(2)Â Ld(3)
++ Unidades Especiales [169 pts] ++
7 Night Goblin Squig Hopper Mob [91 pts]
- Hand weapons
- Cavalry spears
Reglas Especiales: Hatred (Dwarfs), Immune To Psychology, Impact Hits (1), Loner, Open Order, Random Movement, Skirmishers, Warband
[SquigÂ Hopper]Â M(-)Â WS(2)Â BS(3)Â S(3)Â T(3)Â W(1)Â I(3)Â A(1)Â Ld(5)
[Boss]Â M(-)Â WS(2)Â BS(3)Â S(3)Â T(3)Â W(1)Â I(3)Â A(2)Â Ld(6)
[Â BounderÂ Squig]Â M(3D6)Â WS(4)Â BS(-)Â S(5)Â T(-)Â W(-)Â I(4)Â A(2)Â Ld(-)
6 Night Goblin Squig Hopper Mob [78 pts]
- Hand weapons
- Cavalry spears
Reglas Especiales: Hatred (Dwarfs), Immune To Psychology, Impact Hits (1), Loner, Open Order, Random Movement, Skirmishers, Warband
[SquigÂ Hopper]Â M(-)Â WS(2)Â BS(3)Â S(3)Â T(3)Â W(1)Â I(3)Â A(1)Â Ld(5)
[Boss]Â M(-)Â WS(2)Â BS(3)Â S(3)Â T(3)Â W(1)Â I(3)Â A(2)Â Ld(6)
[Â BounderÂ Squig]Â M(3D6)Â WS(4)Â BS(-)Â S(5)Â T(-)Â W(-)Â I(4)Â A(2)Â Ld(-)
++ Unidades Singulares [285 pts] ++
Mangler Squigs [95 pts]
- Colossal fang-filled gob
- Heavy armour
Reglas Especiales: Close Order, Hatred (Dwarfs), Immune To Psychology, Impact Hits (D6), Ker-splat, Large Target, Random Attacks, Random Movement, Spiked Ball &amp; Chains, Stomp Attacks (D3), Timmm-berrr!
[ManglerÂ Squig]Â M(3D6)Â WS(4)Â BS(0)Â S(6)Â T(5)Â W(4)Â I(3)Â A(D6)Â Ld(4)
Mangler Squigs [95 pts]
- Colossal fang-filled gob
- Heavy armour
Reglas Especiales: Close Order, Hatred (Dwarfs), Immune To Psychology, Impact Hits (D6), Ker-splat, Large Target, Random Attacks, Random Movement, Spiked Ball &amp; Chains, Stomp Attacks (D3), Timmm-berrr!
[ManglerÂ Squig]Â M(3D6)Â WS(4)Â BS(0)Â S(6)Â T(5)Â W(4)Â I(3)Â A(D6)Â Ld(4)
Doom Diver Catapult [95 pts]
Reglas Especiales: Doom Diver, Fear of Elves, Skirmishers
[DoomÂ DiverÂ Catapult]Â M(-)Â WS(-)Â BS(-)Â S(-)Â T(5)Â W(3)Â I(-)Â A(-)Â Ld(-)
[GoblinÂ Crew]Â M(4)Â WS(2)Â BS(3)Â S(3)Â T(3)Â W(3)Â I(3)Â A(3)Â Ld(4)</t>
  </si>
  <si>
    <t>Climent Canaves</t>
  </si>
  <si>
    <t>Alex Morales</t>
  </si>
  <si>
    <t>===
Climent Canaves - Empire of Man [1500 pts]
Warhammer: The Old World, Empire of Man
===
++ Personajes [511 pts] ++
General of the Empire [243 pts]
- Hand weapon
- Full plate armour
- Shield
- General
- Demigryph
- Ogre Blade
- The White Cloak
Reglas Especiales: "Hold the Line!", Rallying Cry
[GeneralÂ ofÂ theÂ Empire]Â M(4)Â WS(5)Â BS(5)Â S(4)Â T(4)Â W(3)Â I(5)Â A(3)Â Ld(9)
[Demigryph]Â M(7)Â WS(4)Â BS(-)Â S(5)Â T(-)Â W((+1))Â I(4)Â A(3)Â Ld(-)
Captain of the Empire [108 pts]
- Hand weapon
- Full plate armour
- Shield
- Battle Standard Bearer
- On foot
- Ruby Ring of Ruin
Reglas Especiales: "Hold the Line!", Rallying Cry
[CaptainÂ ofÂ theÂ Empire]Â M(4)Â WS(5)Â BS(5)Â S(4)Â T(4)Â W(2)Â I(4)Â A(2)Â Ld(8)
Wizard Lord [160 pts]
- Hand weapon
- On foot
- Lore Familiar
- Dark Magic
Reglas Especiales: Magical Attacks, Magic Resistance (-1)
[WizardÂ Lord]Â M(4)Â WS(4)Â BS(3)Â S(3)Â T(4)Â W(3)Â I(3)Â A(2)Â Ld(8)
++ Unidades BÃ¡sicas [381 pts] ++
20 Veteran State Troops [175 pts]
- Hand weapons
- Halberds
- Light armour
- Sergeant (champion)
- Standard bearer
- Musician
Reglas Especiales: Close Order, Detachment, Regimental Unit, Veteran
[VeteranÂ StateÂ Trooper]Â M(4)Â WS(4)Â BS(3)Â S(3)Â T(3)Â W(1)Â I(3)Â A(1)Â Ld(7)
[VeteranÂ Sergeant]Â M(4)Â WS(4)Â BS(3)Â S(3)Â T(3)Â W(1)Â I(3)Â A(2)Â Ld(7)
10 State Troops [60 pts]
- Hand weapons
- Light armour
- Shields
- Detachment
Reglas Especiales: Close Order, Detachment, Regimental Unit
[StateÂ Trooper]Â M(4)Â WS(3)Â BS(3)Â S(3)Â T(3)Â W(1)Â I(3)Â A(1)Â Ld(7)
[Sergeant]Â M(4)Â WS(3)Â BS(3)Â S(3)Â T(3)Â W(1)Â I(3)Â A(2)Â Ld(7)
8 State Missile Troops [56 pts]
- Hand weapons
- Crossbows
- No armour
- Detachment
Reglas Especiales: Close Order, Detachment, Regimental Unit
[StateÂ MissileÂ Trooper]Â M(4)Â WS(3)Â BS(3)Â S(3)Â T(3)Â W(1)Â I(3)Â A(1)Â Ld(7)
[Sergeant]Â M(4)Â WS(3)Â BS(4)Â S(3)Â T(3)Â W(1)Â I(3)Â A(1)Â Ld(7)
5 Empire Archers [45 pts]
- Hand weapons
- Warbows
- Fire &amp; Flee
- Scouts
Reglas Especiales: Detachment, Move Through Cover, Open Order, Skirmishers, Vanguard
[Archer]Â M(4)Â WS(3)Â BS(3)Â S(3)Â T(3)Â W(1)Â I(3)Â A(1)Â Ld(7)
[Marksman]Â M(4)Â WS(3)Â BS(4)Â S(3)Â T(3)Â W(1)Â I(3)Â A(1)Â Ld(7)
5 Empire Archers [45 pts]
- Hand weapons
- Warbows
- Fire &amp; Flee
- Scouts
Reglas Especiales: Detachment, Move Through Cover, Open Order, Skirmishers, Vanguard
[Archer]Â M(4)Â WS(3)Â BS(3)Â S(3)Â T(3)Â W(1)Â I(3)Â A(1)Â Ld(7)
[Marksman]Â M(4)Â WS(3)Â BS(4)Â S(3)Â T(3)Â W(1)Â I(3)Â A(1)Â Ld(7)
++ Unidades Especiales [343 pts] ++
3 Demigryph Knights [218 pts]
- Lances
- Shields
- Full plate armour
- Demigryph Preceptor (champion) [The Silver Horn]
- Standard bearer
Reglas Especiales: Close Order, Counter Charge, First Charge, Fear, Swiftstride
[DemigryphÂ Knight]Â M(-)Â WS(4)Â BS(3)Â S(4)Â T(4)Â W(3)Â I(4)Â A(1)Â Ld(8)
[DemigryphÂ Preceptor]Â M(-)Â WS(4)Â BS(3)Â S(4)Â T(4)Â W(3)Â I(4)Â A(2)Â Ld(8)
[Demigryph]Â M(7)Â WS(4)Â BS(-)Â S(5)Â T(-)Â W(-)Â I(4)Â A(3)Â Ld(-)
Great Cannon [125 pts]
Reglas Especiales: Skirmishers
[GreatÂ Cannon]Â M(-)Â WS(-)Â BS(-)Â S(-)Â T(6)Â W(3)Â I(-)Â A(-)Â Ld(-)
[GunÂ Crew]Â M(4)Â WS(3)Â BS(3)Â S(3)Â T(3)Â W(3)Â I(3)Â A(3)Â Ld(7)
++ Unidades Singulares [265 pts] ++
Steam Tank [265 pts]
- Steam Cannon
- Steam gun Empire
Reglas Especiales: Close Order, Grinding Wheels, Immune To Psychology, Impact Hits (D6+1), Large Target, Steam Power, Stomp Attacks(D3+1), Temperamental, Terror, Unbreakable
[SteamÂ Tank]Â M(4)Â WS(-)Â BS(-)Â S(6)Â T(7)Â W(10)Â I(-)Â A(-)Â Ld(-)
[EngineerÂ CommanderÂ (x1)]Â M(-)Â WS(3)Â BS(4)Â S(3)Â T(-)Â W(-)Â I(3)Â A(1)Â Ld(8)</t>
  </si>
  <si>
    <t>===
Alex Morales [1497 pts]
Warhammer: The Old World, Tomb Kings of Khemri
===
++ Personajes [666 pts] ++
Tomb King [411 pts]
- Great weapon
- Heavy armour
- Shield
- General
- Necrolith Bone Dragon
- Armour of the Ages
Reglas Especiales: Curse of the Necropolis, Dry as Dust, Flammable, Indomitable (2), Khopesh, My Will Be Done, Nehekharan Undead, Regeneration (5+)
[TombÂ King]Â M(4)Â WS(6)Â BS(3)Â S(5)Â T(5)Â W(4)Â I(4)Â A(4)Â Ld(10)
[NecrolithÂ BoneÂ Dragon]Â M(6)Â WS(4)Â BS(-)Â S(6)Â T((+1))Â W((+5))Â I(2)Â A(5)Â Ld(-)
Mortuary Priest [85 pts]
- Hand weapon
- Level 2 Wizard
- On foot
- Elementalism
Reglas Especiales: Arise!, Curse of the Necropolis, Indomitable (1), Khopesh, Lore of Nehekhara, Nehekharan Undead, Regeneration (5+), From Beneath the Sands
[MortuaryÂ Priest]Â M(4)Â WS(3)Â BS(3)Â S(3)Â T(3)Â W(2)Â I(2)Â A(1)Â Ld(7)
Mortuary Priest [85 pts]
- Hand weapon
- Level 2 Wizard
- On foot
- Elementalism
Reglas Especiales: Arise!, Curse of the Necropolis, Indomitable (1), Khopesh, Lore of Nehekhara, Nehekharan Undead, Regeneration (5+), From Beneath the Sands
[MortuaryÂ Priest]Â M(4)Â WS(3)Â BS(3)Â S(3)Â T(3)Â W(2)Â I(2)Â A(1)Â Ld(7)
Mortuary Priest [85 pts]
- Hand weapon
- Level 2 Wizard
- On foot
- Elementalism
Reglas Especiales: Arise!, Curse of the Necropolis, Indomitable (1), Khopesh, Lore of Nehekhara, Nehekharan Undead, Regeneration (5+), From Beneath the Sands
[MortuaryÂ Priest]Â M(4)Â WS(3)Â BS(3)Â S(3)Â T(3)Â W(2)Â I(2)Â A(1)Â Ld(7)
++ Unidades BÃ¡sicas [609 pts] ++
10 Skeleton Horsemen [158 pts]
- Hand weapons
- Cavalry spears
- Light armour
- Shields
- Counter Charge (One per 1,000 Points)
- Master of Horse (champion)
- Standard bearer
- Musician
Reglas Especiales: Close Order, Horde, Nehekharan Undead, Regeneration (6+), Swiftstride, Vanguard
[SkeletonÂ Horseman]Â M(-)Â WS(2)Â BS(2)Â S(3)Â T(3)Â W(1)Â I(2)Â A(1)Â Ld(5)
[MasterÂ ofÂ Horse]Â M(-)Â WS(2)Â BS(2)Â S(3)Â T(3)Â W(1)Â I(2)Â A(2)Â Ld(5)
[SkeletalÂ Steed]Â M(8)Â WS(2)Â BS(-)Â S(3)Â T(-)Â W(-)Â I(2)Â A(1)Â Ld(-)
39 Skeleton Warriors [249 pts]
- Thrusting spears
- Light armour
- Shields
- Master of Arms (Champion)
- Standard bearer
- Musician
Reglas Especiales: Close Order, Horde, Nehekharan Undead, Regeneration (6+), Regimental Unit
[SkeletonÂ Warrior]Â M(4)Â WS(2)Â BS(2)Â S(3)Â T(3)Â W(1)Â I(2)Â A(1)Â Ld(5)
[MasterÂ ofÂ Arms]Â M(4)Â WS(2)Â BS(2)Â S(3)Â T(3)Â W(1)Â I(2)Â A(2)Â Ld(5)
10 Skeleton Archers [55 pts]
- Hand weapons
- War Bows
- No armour
- Master of Arrows (champion)
Reglas Especiales: Arrows of Asaph, Detachment, Nehekharan Undead, Open Order, Regeneration (6+)
[SkeletonÂ Archer]Â M(4)Â WS(2)Â BS(2)Â S(3)Â T(3)Â W(1)Â I(2)Â A(1)Â Ld(5)
[MasterÂ ofÂ Arrows]Â M(4)Â WS(2)Â BS(3)Â S(3)Â T(3)Â W(1)Â I(2)Â A(1)Â Ld(5)
3 Skeleton Chariots [147 pts]
- Hand weapons
- Cavalry spears
- Warbows
- Master Charioteer (champion)
- Standard bearer
- Musician
Reglas Especiales: Arrows of Asaph, Dry as Dust, Horde, Impact Hits (D3), Nehekharan Undead, Open Order, Regeneration (6+), Reserve Move, Swiftstride
[Chariot]Â M(-)Â WS(-)Â BS(-)Â S(4)Â T(4)Â W(3)Â I(-)Â A(-)Â Ld(-)
[SkeletalÂ CrewÂ (x2)]Â M(-)Â WS(3)Â BS(2)Â S(3)Â T(-)Â W(-)Â I(2)Â A(1)Â Ld(7)
[MasterÂ Charioteer]Â M(-)Â WS(3)Â BS(2)Â S(3)Â T(-)Â W(-)Â I(2)Â A(2)Â Ld(7)
[SkeletalÂ SteedÂ (x2)]Â M(8)Â WS(2)Â BS(-)Â S(3)Â T(-)Â W(-)Â I(2)Â A(1)Â Ld(-)
++ Unidades Especiales [222 pts] ++
Tomb Scorpion [75 pts]
- Decapitating Claws
- Envenomed Sting
- Heavy armour (Bone Carapace)
- Ambushers
Reglas Especiales: Close Order, Indomitable (1), Magic Resistance (-1), Nehekharan Undead, Regeneration (6+), Stomp Attacks (D3), Swiftstride, Vanguard
[TombÂ Scorpion]Â M(7)Â WS(4)Â BS(0)Â S(5)Â T(5)Â W(3)Â I(3)Â A(4)Â Ld(8)
3 Ushabti [147 pts]
- Greatbow
- Heavy armour
Reglas Especiales: Arrows of Asaph, Close Order, Indomitable (1), Khopesh, Nehekharan Undead, Regeneration (6+)
[Ushabti]Â M(5)Â WS(4)Â BS(3)Â S(4)Â T(4)Â W(3)Â I(2)Â A(3)Â Ld(8)
[Ancient]Â M(5)Â WS(4)Â BS(3)Â S(4)Â T(4)Â W(3)Â I(2)Â A(4)Â Ld(8)
---
Creado con "Old World Builder"
[https://old-world-builder.com]</t>
  </si>
  <si>
    <t>Maddie Nefzger-easley</t>
  </si>
  <si>
    <t>Brian Schlottman</t>
  </si>
  <si>
    <t>Warhammer: The Old World - Battle for the Badlands III</t>
  </si>
  <si>
    <t>Tomb Kings of Khemri -a dead guy on a dragon - [2000pts]
# Main Force [2000pts]
## Characters [772pts]
High Priest [235pts]: Hand Weapon, Elementalism, Wizard Level 4, Lore Familiar, Warding Splint
Tomb King [441pts]: Hand Weapon, Heavy Armour, Shield, Great Weapon, Necrolith Bone Dragon, Breath of Dessication, Full Plate Armour, Wicked Claws, General, Armour of the Ages, Talisman Of Protection
Tomb Prince [96pts]: Hand Weapon, Light Armour, Shield, Great Weapon
## Core [687pts]
Skeleton Chariots [190pts]:
â€¢ 4x Skeleton Chariot [43pts]: 2x Skeletal Steed, Hand Weapon, Skeleton Crew, Cavalry Spear, Hand Weapon, Warbow
â€¢ 1x Master Charioteer [6pts]
â€¢ 1x Standard Bearer [6pts]
â€¢ 1x Musician [6pts]
Skeleton Horse Archers [55pts]:
â€¢ 5x Skeleton Horse Archer [11pts]: Skeletal Steed, Hand Weapon, Hand Weapon, Warbow
Skeleton Warriors [98pts]:
â€¢ 22x Skeleton Warrior [4pts]: Hand Weapon, Shield
â€¢ 1x Standard Bearer [5pts]
â€¢ 1x Musician [5pts]
Tomb Guard [344pts]: Nehekharan Phalanx, Drilled
â€¢ 23x Tomb Guard [10pts]: Hand Weapon, Light Armour, Shield
â€¢ 1x Tomb Captain [6pts]
â€¢ 1x Standard Bearer [56pts]: Icon of the Sacred Eye
â€¢ 1x Musician [6pts]
## Special [346pts]
2x Tomb Scorpion [75pts]: Heavy Armour, Decapitating Claws, Envenomed Sting, Ambushers
Ushabti [196pts]:
â€¢ 4x Ushabti [49pts]: Hand Weapon, Heavy Armour, Ritual Blade
## Rare [195pts]
Necrosphinx [195pts]: Heavy Armour, Cleaving Blades, Decapitating Strike</t>
  </si>
  <si>
    <t>===
TK Final [2000 pts]
Warhammer: The Old World, Tomb Kings of Khemri
===
++ Characters [697 pts] ++
Tomb King [260 pts]
- Hand weapon
- Heavy armour
- General
- On foot
- The Conqueror's Blade
- Death Mask of Kharnutt
- Shield of Ptra
High Priest [282 pts]
- Hand weapon
- Level 4 Wizard
- Skeletal Steed
- Lore Familiar
- Power Scroll
- Staff Of Awakening
- Necromancy
Royal Herald [155 pts]
- Hand weapon
- Light armour
- Battle Standard Bearer
- On foot
- Armour of Silvered Steel
- Talisman of Protection
++ Core Units [500 pts] ++
28 Tomb Guard [370 pts]
- Halberds
- Light armour
- Shields
- Tomb Captain (champion)
- Standard bearer [Icon of the Sacred Eye]
24 Skeleton Warriors [130 pts]
- Thrusting spears
- No armour
- Shields
- Master of Arms (Champion)
- Standard bearer
++ Special Units [348 pts] ++
Tomb Scorpion [75 pts]
- Decapitating Claws
- Envenomed Sting
- Heavy armour (Bone Carapace)
- Ambushers
Tomb Scorpion [70 pts]
- Decapitating Claws
- Envenomed Sting
- Heavy armour (Bone Carapace)
4 Ushabti [203 pts]
- Greatbow
- Heavy armour
- Ancient (champion)
++ Rare Units [455 pts] ++
Screaming Skull Catapult [125 pts]
- Screaming Skull Catapult
- Hand weapons
- Light armour
- Skulls of the Foe
Casket of Souls [135 pts]
- Hand weapons
- Great weapons
- Light armour
Necrosphinx [195 pts]
- Cleaving Blades
- Decapitating Strike
- Heavy armour
---
Created with "Old World Builder"
[https://old-world-builder.com]</t>
  </si>
  <si>
    <t>Guillermo Gonzales</t>
  </si>
  <si>
    <t>Eric Orth</t>
  </si>
  <si>
    <t>===
Copy of Copy of Adepticon Dark Elves [1998 pts]
Warhammer: The Old World, Dark Elves
===
++ Characters [761 pts] ++
Dark Elf Dreadlord [526 pts]
- Great weapon
- Full plate armour
- Shield
- Sea Dragon Cloak
- Black dragon
- Talisman of Protection
- Executioner's Axe
Supreme Sorceress [235 pts]
- Hand weapon
- Level 4 Wizard
- On foot
- Tome Of Furion
- Pendant Of Khaeleth
- Daemonology
++ Core Units [515 pts] ++
10 Repeater Crossbowmen [145 pts]
- Hand weapons and repeater crossbows
- Light armour
- Shields
- Veteran
- Lordling (champion)
- Standard bearer
- Musician
10 Repeater Crossbowmen [145 pts]
- Hand weapons and repeater crossbows
- Light armour
- Shields
- Veteran
- Lordling (champion)
- Standard bearer
- Musician
21 Dark Elf Warriors [225 pts]
- Thrusting spears
- Light armour
- Shields
- Veteran
- Lordling (champion)
- Standard bearer
- Musician
++ Special Units [562 pts] ++
20 Black Guard of Naggarond [366 pts]
- Hand weapons and dread halberds
- Full plate armour
- Drilled
- Tower Master (champion)
- Standard bearer [Banner Of Har Ganeth]
- Musician
5 Cold One Knights [196 pts]
- Hand weapons
- Lances
- Full plate armour
- Dread Knight (champion)
- Standard bearer
- Musician
++ Rare Units [160 pts] ++
1 Reaper Bolt Throwers [80 pts]
- Repeater bolt thrower and hand weapons
- Light armour
1 Reaper Bolt Throwers [80 pts]
- Repeater bolt thrower and hand weapons
- Light armour
---
Created with "Old World Builder"
[https://old-world-builder.com]</t>
  </si>
  <si>
    <t>===
Duke @ Adepticon [2000 pts]
Warhammer: The Old World, Kingdom of Bretonnia
===
++ Characters [771 pts] ++
Duke [411 pts]
- Lance
- Heavy armour
- Shield
- General
- Royal Pegasus
- Bedazzling Helm
- Gauntlet of the Duel
- Dawnstone
- Virtue of Knightly Temper
Lady Ã‰lisse Duchaard [225 pts]
Paladin [135 pts]
- Lance
- Heavy armour
- Battle Standard Bearer
- Bretonnian Warhorse
- Gromril Great Helm
- Charmed Shield
- Virtue of Noble Disdain
++ Core Units [513 pts] ++
22 Peasant Bowmen [110 pts]
- Hand weapons
- Longbows
- Unarmoured
13 Peasant Bowmen [65 pts]
- Hand weapons
- Longbows
- Unarmoured
22 Peasant Bowmen [110 pts]
- Hand weapons
- Longbows
- Unarmoured
8 Mounted Knights of the Realm [228 pts]
- Hand weapons
- Lances
- Shields
- Heavy armour
- First Knight (champion) [Luckstone]
- Standard bearer
- Musician
++ Special Units [716 pts] ++
8 Squires [69 pts]
- Hand weapons
- Longbows
- Scouts
- Musician
5 Pegasus Knights [296 pts]
- Hand weapon
- Lances
- Shields
- Heavy armour
- First Knight (champion)
- Standard bearer
- Musician
3 Pegasus Knights [179 pts]
- Hand weapon
- Lances
- Shields
- Heavy armour
- First Knight (champion)
- Musician
3 Pegasus Knights [172 pts]
- Hand weapon
- Lances
- Shields
- Heavy armour
- First Knight (champion)
---
Created with "Old World Builder"
[https://old-world-builder.com]</t>
  </si>
  <si>
    <t>Michael Austin</t>
  </si>
  <si>
    <t>Tomb Kings of Khemri - Tomb King Skirmish 1k - [1999pts]
# Main Force [1999pts]
## Characters [594pts]
High Priest [205pts]: Necromancy, Wizard Level 4, Warding Splint
Mortuary Priest [127pts]: Necromancy, Wizard Level 2, Skeletal Steed, Talisman Of Protection
Necrotect [55pts]
Tomb King [207pts]: Shield, General, Biting Blade, Talisman Of Protection
## Core [676pts]
Skeleton Archers [60pts]:
â€¢ 10x Skeleton Archer [6pts]: Light Armour
  â€¢ Regimental Unit: Tomb Guard
Skeleton Chariots [181pts]:
â€¢ 3x Skeleton Chariot [43pts]
â€¢ 1x Master Charioteer [6pts]
â€¢ 1x Standard Bearer [46pts]: Razor Standard
Skeleton Horse Archers [71pts]:
â€¢ 5x Skeleton Horse Archer [13pts]: Chariot Runners, Light Armour
â€¢ 1x Master of Horse [6pts]
Skeleton Warriors [136pts]:
â€¢ 21x Skeleton Warrior [6pts]: Light Armour, Thrusting Spear
â€¢ 1x Master of Arms [5pts]
â€¢ 1x Standard Bearer [5pts]
Tomb Guard [228pts]:
â€¢ 21x Tomb Guard [10pts]
â€¢ 1x Tomb Captain [6pts]
â€¢ 1x Standard Bearer [6pts]
â€¢ 1x Musician [6pts]
  â€¢ Detachment: Skeleton Archers
## Special [444pts]
Khemrian Warsphinx [215pts]: 4x Tomb Guard Crew, Fiery Roar
Tomb Scorpion [75pts]: Ambushers
Ushabti [154pts]:
â€¢ 3x Ushabti [49pts]: Ritual Blade
â€¢ 1x Ancient [7pts]
## Rare [285pts]
Necrolith Colossus [160pts]
Screaming Skull Catapult [125pts]: Skulls of the Foe</t>
  </si>
  <si>
    <t>Exalted Warhost of Undral The Obsidiancaller
Warriors of Chaos
1,999
Undral The Obsidiancaller (Daemon Prince) 400
Armour of Silvered Steel, Luckstone*, Level 4 Wizard, Daemonology, Fly (9)
Ondruc Chaoscaller (Aspiring Champion) 95
Battle Standard Bearer
Ru'rdrac Bloodfather (Aspiring Champion) 82
Mark of Khorne, shield
20 Chaos Warriors 298
Champion, standard bearer, musician, shields
20 Chaos Warriors 338
Champion, standard bearer, musician, Mark of Khorne, additional hand weapons
6 Chosen Chaos Knights 255
Champion, standard bearer, musician, full plate armour
3 Chaos Trolls 132
additional hand weapons
3 Dragon Ogres 189
heavy armour, great weapons
Hellcannon 210</t>
  </si>
  <si>
    <t>Nathan Serrano</t>
  </si>
  <si>
    <t>==
Symphony of Slaanesh [1999 pts]
Warhammer: The Old World, Warriors of Chaos
===
++ Characters [782 pts] ++
Daemon Prince [490 pts]
- Hand weapon
- Light armour
- Wings (Fly 9)
- Mark of Slaanesh
- Level 4 Wizard
- General
- Armour of the Damned
- Brazen Collar
- Earthing Rod
- Favour of the Gods
- Diabolic Splendour
- Daemonology
Exalted Champion [292 pts]
- Hand weapon
- Heavy armour
- Shield
- Mark of Slaanesh
- Battle Standard Bearer [Doom Totem]
- On foot
- Bedazzling Helm
- Favour of the Gods
++ Core Units [857 pts] ++
12 Chaos Warriors [267 pts]
- Halberds
- Heavy armour
- Shields
- Mark of Slaanesh
- Champion [Brazen Collar]
- Standard bearer [War Banner]
- Musician
11 Chaos Warriors [225 pts]
- Halberds
- Heavy armour
- Shields
- Mark of Slaanesh
- Champion [Brazen Collar]
- Standard bearer
- Musician
12 Chaos Warriors [242 pts]
- Halberds
- Heavy armour
- Shields
- Mark of Slaanesh
- Champion [Brazen Collar]
- Standard bearer
- Musician
6 Chaos Warhounds [41 pts]
- Claws and Fangs (Hand weapons)
- Vanguard
6 Chaos Warhounds [41 pts]
- Claws and Fangs (Hand weapons)
- Vanguard
6 Chaos Warhounds [41 pts]
- Claws and Fangs (Hand weapons)
- Vanguard
++ Special Units [360 pts] ++
Chaos Chariot [120 pts]
- Hand weapons
- Halberds
- Mark of Slaanesh
Chaos Chariot [120 pts]
- Hand weapons
- Halberds
- Mark of Slaanesh
Chaos Chariot [120 pts]
- Hand weapons
- Halberds
- Mark of Slaanesh
---
Created with "Old World Builder"</t>
  </si>
  <si>
    <t xml:space="preserve">=== Skaven [1996 pts] Warhammer: The Old World, Skaven === ++ Characters [716 pts] ++ Grey Seer [400 pts] - Hand weapon - Warpstone Tokens (D3) - Level 4 Wizard - Screaming Bell - Dark Magic Plague Priest [126 pts] - Hand weapon - Plague censer - Level 2 Wizard - General - On foot - Daemonology Warlock Engineer [111 pts] - Hand weapon - Warplock pistol - Level 2 Wizard - Warpstone Tokens (D3) - Battle Magic Skaven Chieftain [79 pts] - Great weapon - Heavy armour - Shield - Battle Standard Bearer ++ Core Units [741 pts] ++ 25 Clanrats [232 pts] - Hand weapon - Thrusting spear - Light armour - Shield - Clawleader (champion) - Standard bearer - Musician - 1 Weapon Team [Hand weapons + Ratling Gun + Light armour] 25 Clanrats [232 pts] - Hand weapon - Thrusting spear - Light armour - Shield - Clawleader (champion) - Standard bearer - Musician - 1 Weapon Team [Hand weapons + Ratling Gun + Light armour] 17 Stormvermin [277 pts] - Hand weapons - Halberds - Heavy armour - Shields - Fangleader (champion) - Standard bearer - Musician - 1 Weapon Team [Hand weapons + Poisoned Wind Mortar + Light armour] ++ Special Units [394 pts] ++ 4 Rat Ogres [219 pts] - Hand weapons - Heavy armour (mutated hides) - 2 Packmaster (Things-catcher - 1 per 2 Rat Ogres) - Master Moulder (Upgrade for one Packmaster) 25 Plague Monks [175 pts] - Hand weapon ++ Rare Units [145 pts] ++ Doomwheel [145 pts] - Hand weapons (claws and fangs) --- Created with "Old World Builder" </t>
  </si>
  <si>
    <t>Corey Spaith</t>
  </si>
  <si>
    <t>Adam Bailey</t>
  </si>
  <si>
    <t xml:space="preserve">===
Turn Off Snap [1997 pts]
Warhammer: The Old World, High Elf Realms
===
++ Characters [999 pts] ++
Prince [489 pts]
- Lance
- Heavy armour
- Shield
- Star Dragon
- Dragon Helm
- Seed of Rebirth
- Talisman of Protection
Archmage [510 pts]
- Level 4 Wizard
- Star Dragon
- Seed of Rebirth
- Silvery Wand
- High Magic
++ Core Units [500 pts] ++
10 Lothern Sea Guard [137 pts]
- Shields
- Sea Master (champion)
- Standard bearer
- Musician
5 Ellyrian Reavers [113 pts]
- Cavalry spears
- Shortbows
- Scouts
- Skirmishes
- Harbinger (champion)
5 Ellyrian Reavers [113 pts]
- Cavalry spears
- Shortbows
- Scouts
- Skirmishes
- Harbinger (champion)
10 Lothern Sea Guard [137 pts]
- Shields
- Sea Master (champion)
- Standard bearer
- Musician
++ Special Units [373 pts] ++
5 Dragon Princes [199 pts]
- Drakemaster
- Standard bearer
10 Phoenix Guard [174 pts]
- Keeper of the Flame
- Standard bearer
++ Rare Units [125 pts] ++
Lion Chariot of Chrace [125 pts]
</t>
  </si>
  <si>
    <t>++ Characters [712 pts] ++
Black Orc Warboss [362 pts] *General*
(Hand weapon, Full plate armour, Shield, Wyvern, Talisman of Protection, Ogre Blade)
Night Goblin Oddnob [190 pts]
(Hand weapon, Level 4 Wizard, On foot, Idol of Mork), Waaagh Magic Lore
Night Goblin Oddnob [160 pts]
(Hand weapon, Level 4 Wizard, On foot), Illusion Magic Lore
++ Core Units [583 pts] ++
23 Night Goblin Mob [161 pts]
(Hand weapons, Shields, 3 Fanatics, Boss (champion), Standard bearer, Musician)
23 Night Goblin Mob [161 pts]
(Hand weapons, Shields, 3 Fanatics, Boss (champion), Standard bearer, Musician)
18 Black Orc Mob [261 pts]
(Hand weapons, Full plate armour, 11 Shields, 8 Great weapons, Boss (champion), Standard bearer, Musician)
*Note Banner bearer is equipped with great weapon, musician is equipped with hand weapon/shield, champion 
is equipped with greatweapon/shield*
++ Special Units [515 pts] ++
7 Orc Boar Boy Mob [160 pts]
(Hand weapons, Cavalry spears, Heavy armour, Shields, Big 'Uns, Boss (champion), Standard bearer, Musician)
Goblin Bolt Throwa [45 pts]
Goblin Bolt Throwa [45 pts]
Goblin Bolt Throwa [45 pts]
5 Night Goblin Squig Hopper Mob [65 pts]
(Hand weapons, Cavalry spears)
5 Night Goblin Squig Hopper Mob [65 pts]
(Hand weapons, Cavalry spears)
Orc Boar Chariot [90 pts]
(Hand weapons, Cavalry spears)
++ Rare Units [190 pts] ++
Mangler Squigs [95 pts]
(Colossal fang-filled gob, Heavy armour)
Mangler Squigs [95 pts]
(Colossal fang-filled gob, Heavy armour)
---
Created with "Old World Builder"
[https://old-world-builder.com]</t>
  </si>
  <si>
    <t>Nicholas Schilhaneck</t>
  </si>
  <si>
    <t>Robert Klemic</t>
  </si>
  <si>
    <t>===
Adepticon2024 Wood Elf Realms [1998 pts]
Warhammer: The Old World, Wood Elf Realms
===
++ Characters [628 pts] ++
Spellweaver [255 pts]
- Hand weapon
- Level 4 Wizard
- On foot
- Oaken Stave
- Ruby Ring of Ruin
- High Magic
Shadowdancer [205 pts]
- Spear of Loec
- Level 1 Wizard
- Wraithstone
- An Annoyance Of Netlings
- A Lamentation Of Despairs
- Illusion
Glade Captain [168 pts]
- Hand weapon
- Light armour
- Shield
- Arcane Bodkins
- Hand weapon
- Asrai Longbow
- Battle Standard Bearer
- The Blazing Banner
- On foot
- Bow of Loren
++ Core Units [603 pts] ++
5 Glade Riders [100 pts]
- Hand weapon
- Cavalry spears
- Asrai Longbows
- Trueflight Arrows
- Reserve Move
5 Glade Riders [100 pts]
- Hand weapon
- Cavalry spears
- Asrai Longbows
- Trueflight Arrows
- Reserve Move
5 Glade Guard [65 pts]
- Hand weapon
- Asrai Longbows
- Swiftshiver Shards
5 Glade Guard [65 pts]
- Hand weapon
- Asrai Longbows
- Swiftshiver Shards
14 Glade Guard [203 pts]
- Hand weapon
- Asrai Longbows
- Arcane Bodkins
- Standard bearer
- Banner Of Midsummer's Eve
5 Deepwood Scouts [70 pts]
- Hand weapon
- Asrai Longbows
- Trueflight Arrows
++ Special Units [767 pts] ++
5 Sisters of the Thorn [134 pts]
- Hand weapons
- Blackbriar Javelins
- Handmaiden of the Thorn
- Standard bearer
5 Sisters of the Thorn [134 pts]
- Hand weapons
- Blackbriar Javelins
- Handmaiden of the Thorn
- Standard bearer
15 Wildwood Rangers [243 pts]
- Hand weapon
- Ranger's Glaive
- Light armour
- Shields
- Wildwood Warden
- Standard bearer
- Musician
12 Wardancers [256 pts]
- Hand weapon
- 12 Additional hand weapon
- Bladesinger
- Standard bearer
- Banner Of The Wildwood
---
Created with "Old World Builder"
[https://old-world-builder.com]</t>
  </si>
  <si>
    <t>Art Shulsky</t>
  </si>
  <si>
    <t xml:space="preserve">	2K Night Goblins - Arthur			2000	
	General				
55	Night Goblin WarBoss				Character
20	Sword of Might				Character
2	Shield				Character
3	Light Armor				Character
130	Night Goblin Oddnob				Character
5	Earthing Rod				Character
30	Level 4				Character
55	Night Goblin WarBoss				Character
25	Giant Cave Squig				Character
15	Wollopa's One Hit Wunda				Character
2	Shield				Character
3	Light Armor				Character
30	Night Goblin BigBoss				Character
25	BSB				Character
20	Sword of Might				Character
2	Shield				Character
3	Light Armor				Character
55	Night Goblin WarBoss				Character
20	Sword of Might				Character
2	Shield				Character
3	Light Armor				Character
	Night Goblin Mobs				
108	36				Core
17	Full Command				Core
36	Spears				Core
50	2 Fanatics				Core
20	Netters				Core
	Night Goblin Mobs				
108	36				Core
17	Full Command				Core
36	Spears				Core
25	1 Fanatics				Core
20	Netters				Core
	Night Goblin Mobs				
108	36				Core
17	Full Command				Core
36	Spears				Core
25	1 Fanatics				Core
20	Netters				Core
	Goblin Mobs				
60	20				Core
20	Shortbows				Core
	Goblin Mobs				
60	20				Core
20	Shortbows				Core
	Stone Trolls				
135	3				Special
	Goblin Spider Riders				
120	10				Core
12	Boss + Standard				Core
10	Light Armor				Core
10	Bows				Core
10	Spears				Core
200	Giant				Rare
45	Goblin Bolt Thrower				Special
75	Goblin Rock Lobber				Rare
75	Goblin Rock Lobber				Rare
</t>
  </si>
  <si>
    <t>===
Adepticon Ogres [2000 pts]
Warhammer: The Old World, Ogre Kingdoms
===
++ Characters [443 pts] ++
Tyrant [443 pts]
- Hand weapon
- Heavy armour
- Stonehorn
- Talisman of Protection
- Giant Blade
++ Core Units [503 pts] ++
9 Ogre Bulls [333 pts]
- Ironfists
- Crusher (champion)
- Standard bearer
- Bellower (musician)
4 Iron Guts [170 pts]
- Gutlord
- Bellower (musician)
++ Special Units [624 pts] ++
3 Mournfang Cavalry [254 pts]
- Ironfist
- Heavy armour
- Crusher (champion) [Daemon-Slayer Scars]
- Standard bearer
- Bellower (musician)
Ironblaster [185 pts]
- Cannon of the Sky-titans
- Hand weapons
Ironblaster [185 pts]
- Cannon of the Sky-titans
- Hand weapons
++ Rare Units [430 pts] ++
Thundertusk Riders [215 pts]
- Hand weapon
- Chaintrap
Thundertusk Riders [215 pts]
- Hand weapon
- Chaintrap
---
Created with "Old World Builder"
[https://old-world-builder.com]</t>
  </si>
  <si>
    <t>Tim O'Brien</t>
  </si>
  <si>
    <t>Bart Plocher</t>
  </si>
  <si>
    <t>++ Characters [830 pts] ++
Dark Elf Dreadlord [251 pts]
(Hand weapon, Full plate armour, Shield, Sea Dragon Cloak, General, Dark steed, Ogre Blade, Talisman of Protection)
Special Rules: Eternal Hatred, Hatred (High Elves)*, Murderous, Strike First*
[DarkÂ ElfÂ Dreadlord]Â M(5)Â WS(7)Â BS(7)Â S(4)Â T(3)Â W(3)Â I(6)Â A(4)Â Ld(10)
[DarkÂ Steed]Â M(9)Â WS(3)Â BS(-)Â S(3)Â T(-)Â W(-)Â I(4)Â A(1)Â Ld(-)
Supreme Sorceress [279 pts]
(Hand weapon, Level 4 Wizard, Dark Steed, Black Staff, 3x Focus Familiar, Illusion)
Special Rules: Elven Reflexes, Eternal Hatred, Hatred (High Elves), Hekarti's Blessing, Lore of Naggaroth, Murderous
[SupremeÂ Sorceress]Â M(5)Â WS(4)Â BS(4)Â S(3)Â T(3)Â W(3)Â I(5)Â A(2)Â Ld(8)
[DarkÂ Steed]Â M(9)Â WS(3)Â BS(-)Â S(3)Â T(-)Â W(-)Â I(4)Â A(1)Â Ld(-)
Death Hag [300 pts]
(Two hand weapons, Cauldron of Blood, Rune of Khaine, Pendant Of Khaeleth, Giant Blade)
Special Rules: Eternal Hatred, Frenzy, Hatred (all enemies), Loner, Murderous, Poisoned Attacks, Strike First, Gifts Of Khaine
[DeathÂ Hag]Â M(5)Â WS(6)Â BS(6)Â S(4)Â T(3)Â W(2)Â I(7)Â A(3)Â Ld(8)
[CauldronÂ ofÂ Blood]Â M(2)Â WS(-)Â BS(-)Â S(5)Â T(5)Â W(5)Â I(-)Â A(-)Â Ld(-)
[WitchÂ ElfÂ CrewÂ (x3)]Â M(-)Â WS(4)Â BS(4)Â S(3)Â T(-)Â W(-)Â I(5)Â A(1)Â Ld(9)
++ Core Units [541 pts] ++
24 Witch Elves [310 pts]
(Two hand weapons, Hag (champion), Standard bearer [Banner Of Har Ganeth], Musician)
Special Rules: Close Order, Elven Reflexes, Frenzy, Hatred (High Elves), Horde, Loner, Murderous, Poisoned Attacks
[WitchÂ Elf]Â M(5)Â WS(4)Â BS(4)Â S(3)Â T(3)Â W(1)Â I(5)Â A(1)Â Ld(8)
[Hag]Â M(5)Â WS(4)Â BS(4)Â S(3)Â T(3)Â W(1)Â I(5)Â A(2)Â Ld(8)
10 Repeater Crossbowmen [130 pts]
(Hand weapons, Repeater crossbows, Light armour, Shields, Lordling (champion), Musician)
Special Rules: Close Order, Elven Reflexes, Hatred (High Elves), Martial Prowess
[RepeaterÂ Crossbowman]Â M(5)Â WS(4)Â BS(4)Â S(3)Â T(3)Â W(1)Â I(4)Â A(1)Â Ld(8)
[Lordling]Â M(5)Â WS(4)Â BS(5)Â S(3)Â T(3)Â W(1)Â I(4)Â A(1)Â Ld(8)
5 Dark Riders [101 pts]
(Hand weapons, Cavalry spears, and Repeater crossbows, Light armour, Fire &amp; Flee, Musician)
Special Rules: Elven Reflexes, Fast Cavalry, Hatred (High Elves), Open Order, Skirmishers, Swiftstride
[DarkÂ Rider]Â M(-)Â WS(4)Â BS(4)Â S(3)Â T(3)Â W(1)Â I(4)Â A(1)Â Ld(8)
[Herald]Â M(-)Â WS(4)Â BS(4)Â S(3)Â T(3)Â W(1)Â I(4)Â A(2)Â Ld(8)
[DarkÂ Steed]Â M(9)Â WS(3)Â BS(-)Â S(3)Â T(-)Â W(-)Â I(4)Â A(1)Â Ld(-)
++ Special Units [466 pts] ++
5 Harpies [55 pts]
(Hand weapons (Claws))
Special Rules:  Fly (10), Move Through Cover, Scouts, Skirmishers, Swiftstride
[Harpy]Â M(5)Â WS(3)Â BS(0)Â S(3)Â T(3)Â W(1)Â I(5)Â A(2)Â Ld(6)
5 Harpies [55 pts]
(Hand weapons (Claws))
Special Rules:  Fly (10), Move Through Cover, Scouts, Skirmishers, Swiftstride
[Harpy]Â M(5)Â WS(3)Â BS(0)Â S(3)Â T(3)Â W(1)Â I(5)Â A(2)Â Ld(6)
8 Cold One Knights [356 pts]
(Hand weapons, Lances, Full plate armour, Dread Knight (champion) [Biting Blade], Standard bearer [Standard Of Slaughter], Musician)
Special Rules: Armour Bane (1, Cold One only), Armoured Hide (1), Close Order, Elven Reflexes, Fear, First Charge, Hatred (High Elves), Stupidity, Swiftstride
[ColdÂ OneÂ Knight]Â M(-)Â WS(5)Â BS(4)Â S(4)Â T(4)Â W(1)Â I(5)Â A(1)Â Ld(9)
[DreadÂ Knight]Â M(-)Â WS(5)Â BS(4)Â S(4)Â T(4)Â W(1)Â I(5)Â A(2)Â Ld(9)
[ColdÂ One]Â M(7)Â WS(3)Â BS(-)Â S(4)Â T(-)Â W(-)Â I(2)Â A(2)Â Ld(-)
++ Rare Units [160 pts] ++
Reaper Bolt Thrower [80 pts]
(Repeater bolt thrower and hand weapons, Light armour)
Special Rules: Elven Reflexes, Hatred (High Elves), Skirmishers
[ReaperÂ BoltÂ Thrower]Â M(-)Â WS(-)Â BS(-)Â S(-)Â T(6)Â W(2)Â I(-)Â A(-)Â Ld(-)
[DarkÂ ElfÂ Crew]Â M(5)Â WS(4)Â BS(4)Â S(3)Â T(3)Â W(2)Â I(4)Â A(2)Â Ld(8)
Reaper Bolt Thrower [80 pts]
(Repeater bolt thrower and hand weapons, Light armour)
Special Rules: Elven Reflexes, Hatred (High Elves), Skirmishers
[ReaperÂ BoltÂ Thrower]Â M(-)Â WS(-)Â BS(-)Â S(-)Â T(6)Â W(2)Â I(-)Â A(-)Â Ld(-)
[DarkÂ ElfÂ Crew]Â M(5)Â WS(4)Â BS(4)Â S(3)Â T(3)Â W(2)Â I(4)Â A(2)Â Ld(8)
---
Created with "Old World Builder"
[https://old-world-builder.com]</t>
  </si>
  <si>
    <t>The Empire of Man - The Ebony Claw - [1999pts]
# Main Force [1999pts]
## Characters [930pts]
Captain of the Empire [187pts]: Hand Weapon, Shield, Lance, Demigryph, Barding, Hand Weapon, Wicked Claws, Full Plate Armour, Battle Standard Bearer, War Banner, The White Cloak
Captain of the Empire [195pts]: Hand Weapon, Lance, Griffon, Serrated Maw, Wicked Claws, Full Plate Armour, Enchanted Shield
Chapter Master [160pts]: Hand Weapon, Shield, Demigryph, Barding, Hand Weapon, Wicked Claws, Full Plate Armour, Giant Blade
Grand Master [295pts]: Hand Weapon, Demigryph, Barding, Hand Weapon, Wicked Claws, Full Plate Armour, General, Ogre Blade, Talsiman of Protection, shield
Master Mage [90pts]: Hand Weapon, Wizard Level 2, Battle Magic
## Core [503pts]
Empire Knights [248pts]:
â€¢ 10x Empire Knight [22pts]: Barded Warhorse, Barding, Hand Weapon, Hand Weapon, Heavy Armour, Shield, Great Weapon
â€¢ 1x Preceptor [16pts]: Shroud of Iron
â€¢ 1x Musician [6pts]
â€¢ 1x Standard Bearer [6pts]
Veteran State Troops [255pts]:
â€¢ 30x Veteran State Trooper [8pts]: Hand Weapon, Light Armour, Halberd
â€¢ 1x Sergeant [5pts]
â€¢ 1x Standard Bearer [5pts]
â€¢ 1x Musician [5pts]
## Special [566pts]
Demigryph Knights [210pts]:
â€¢ 3x Demigryph Knight [63pts]: Demigryph, Barding, Hand Weapon, Wicked Claws, Hand Weapon, Heavy Armour, Shield, Full Plate Armour, Lance
â€¢ 1x Demigryph Preceptor [7pts]
â€¢ 1x Musician [7pts]
â€¢ 1x Standard Bearer [7pts]
Great Cannon [125pts]: Great Cannon, Gun Crew, Hand Weapon
Inner Circle Knights [231pts]:
â€¢ 7x Inner Circle Knight [30pts]: Barded Warhorse, Barding, Hand Weapon, Full Plate Armour, Hand Weapon, Shield, Lance
â€¢ 1x Inner Circle Preceptor [7pts]
â€¢ 1x Musician [7pts]
â€¢ 1x Standard Bearer [7pts]</t>
  </si>
  <si>
    <t>Todd McGee</t>
  </si>
  <si>
    <t>Alex Willoughby</t>
  </si>
  <si>
    <t xml:space="preserve">Todd McGee    Battle for the Bandlands    Main Force [2000pts]      (Orc and Goblin Tribes)
NAME	pts	OPTIONS
Black Orc Warboss	238	Black Orc Warboss Plate Armor, Hand Weapon, Shield 2pts], General, War Boar [16pts], Tusks, Da Choppiest Choppa [35pts], Potion of Toughness [20pts], Talisman of Protection [30pts] 
Goblin Bigboss	107	Goblin Bigboss: Hand Weapon, Light Armor [3pts], Battle Standard Bearer [25pts], Great Weapon [4pts], Trollhide Trousers [40pts] 
Night Goblin Oddnob	190	Night Goblin Oddnob: Hand Weapon, Wizard Level 4 [30pts], Waaagh! Magic, Ruby Ring of Ruin [30pts] 
Night Goblin Warboss	155	Night Goblin Warboss: Hand Weapon, Shield [2pts], Light Armor [3pts], Giant Cave Squig [25pts], Massive Gob, Ogre Blade [65pts], Potion of Foolhardiness [5pts] 
(18) Black Orc Mobs	287	15x Black Orc [195pts]: Plate Armor, Hand Weapon, Additional Hand          Weapon [1pts]
1x Boss [19pts]: Plate Armor, Hand Weapon, Additional Hand Weapon [1pts]
1x Musician [19pts]: Plate Armor, Hand Weapon, Additional Hand Weapon [1pts]
1x Standard Bearer [54pts]: Plate Armor, Hand Weapon, Additional Hand Weapon [1pts], Da Banner of Butchery [35pts] 
(5) Goblin Wolf Rider Mobs	75	5x Wolf Rider [55pts]: Giant Wolf, Claws and fangs, Hand Weapon, Light    Armor [1pts], Shortbow
1x Musician [5pts]     Feigned Flight [10pts], Reserve Move [5pts] 
(27) Night Goblin Mobs	193	27x Night Goblin [81pts]: Hand Weapon, Shield
2x Fanatic [50pts]: Fanatic Ball &amp; Chain           Netters [20pts]
1x Musician [5pts]                     1x Boss [7pts]
1x Standard Bearer [30pts]: War Banner [25pts]    Magic Standard 
(18) Night Goblin Squig Herds	145	 5x Squig Herder [15pts]: Hand Weapon 13x Cave Squig [130pts]:  
Goblin Bolt Throwas	  45	1x Bolt Throwa: Goblin Crew, Hand Weapon, Bolt Thrower 
Goblin Bolt Throwas	  45	1x Bolt Throwa: Goblin Crew, Hand Weapon, Bolt Thrower 
(11) Orc Boar Boy Mobs	240	11x Boar Boy [198pts]: War Boar, Tusks, Hand Weapon, Cavalry Spear [1pts], Shield [1pts], Heavy Armor [1pts]  Big Un's [22pts]
1x Musician [6pts]   1x Standard Bearer [6pts]    1x Boss [8pts] 
Orc Boar Chariots	90	1x Orc Boar Chariot: 2x War Boar, Tusks, 2x Orc Crew, Cavalry Spear, Hand Weapon 
Mangler Squigs	95	1x Mangler Squig: Colossal Fang-Filled Gob, Heavy Armor 
Mangler Squigs	95	1x Mangler Squig: Colossal Fang-Filled Gob, Heavy Armor
</t>
  </si>
  <si>
    <t>The Empire of Man - Final - [1999pts]
# Main Force [1999pts]
## Characters [908pts]
Captain of the Empire [78pts]: Hand Weapon, Shield, Full Plate Armour, Battle Standard Bearer
Chapter Master [134pts]: Hand Weapon, Shield, Great Weapon, Demigryph, Barding, Hand Weapon, Wicked Claws, Full Plate Armour
Engineers [78pts]:
â€¢ 1x Empire Engineer [78pts]: Hand Weapon, Light Armour, Ruby Ring of Ruin
General of the Empire [358pts]: Hand Weapon, Shield, Imperial Griffon, Heavy Armour, Serrated Maw, Wicked Claws, Full Plate Armour, General, Sword of Justice, Obsidian Lodestone, The White Cloak
Wizard Lord [260pts]: Hand Weapon, Wizard Level 4, Elementalism, Lore Familiar, Flying Carpet, Talisman Of Protection
## Core [547pts]
3x Empire Archers [40pts]:
â€¢ 5x Archer [8pts]: Hand Weapon, Warbow, Fire &amp; Flee
Free Company Militia [60pts]:
â€¢ 10x Militia Fighter [6pts]: Throwing Weapon, Two Hand Weapon
State Troops [60pts]:
â€¢ 10x State Trooper [6pts]: Hand Weapon, Light Armour, Halberd
  â€¢ Regimental Unit: Veteran State Troops
Veteran State Troops [307pts]:
â€¢ 29x Veteran State Trooper [8pts]: Hand Weapon, Light Armour, Shield
â€¢ 1x Sergeant [15pts]: Shroud of Iron
â€¢ 1x Standard Bearer [55pts]: Griffon Standard
â€¢ 1x Musician [5pts]
  â€¢ Detachment: State Troops
## Special [424pts]
Demigryph Knights [155pts]:
â€¢ 2x Demigryph Knight [63pts]: Demigryph, Barding, Hand Weapon, Wicked Claws, Hand Weapon, Heavy Armour, Shield, Full Plate Armour, Lance
â€¢ 1x Demigryph Preceptor [22pts]: The Silver Horn
â€¢ 1x Standard Bearer [7pts]
Empire Greatswords [174pts]:
â€¢ 14x Greatsword [11pts]: Full Plate Armour, Great Weapon, Hand Weapon
â€¢ 1x Count's Champion [8pts]
â€¢ 1x Standard Bearer [6pts]
â€¢ 1x Musician [6pts]
Mortars [95pts]:
â€¢ 1x Mortar [95pts]: Gun Crew, Hand Weapon, Mortar
## Rare [120pts]
Helblaster Volley Guns [120pts]:
â€¢ 1x Helblaster Volley Gun [120pts]: Gun Crew, Hand Weapon, Helblaster Volley Gun</t>
  </si>
  <si>
    <t>Nathan Hayot</t>
  </si>
  <si>
    <t>Nuno Silva</t>
  </si>
  <si>
    <t>===
Beastmen - 2k V6 [2000 pts]
Warhammer: The Old World, Beastmen Brayherds
===
++ Characters [556 pts] ++
Great Bray-Shaman [270 pts]
- Braystaff
- Level 4 Wizard
- On foot
- Talisman of Protection
- Ruby Ring of Ruin
- Hagtree Fetish
- Elementalism
Doombull [286 pts]
- Hand weapon
- Heavy armour
- Shield
- General
- Pelt of the Dark Young
- Gnarled Hide
- Uncanny Senses
++ Core Units [513 pts] ++
Tuskgor Chariots [85 pts]
- Bestigor Crew x 1 - Hand weapon and great weapons
- Gor Crew x 1 - Hand weapon and cavalry spear
- Tuskgor x 2 - Tusks (counts as hand weapon)
5 Minotaur Herd [263 pts]
- Hand weapon
- Light armour
- 5 Shield
- Bloodkine
- Standard bearer
- Musician
Tuskgor Chariot [85 pts]
- Bestigor Crew x 1 - Hand weapons
- Great weaponss
- Gor Crew x 1 - Hand weapon and cavalry spear
- Tuskgor x 2 - Hand weapon (tusks)
5 Gor Herd [45 pts]
- Hand weapons
- Additional hand weapons
- Ambushers
- Standard bearer
5 Chaos Warhounds [35 pts]
- Hand weapons (Claws and Fangs)
- Vanguard
++ Special Units [447 pts] ++
3 Dragon Ogres [196 pts]
- Great weapons
- Heavy armour
- Shartak
3 Dragon Ogres [196 pts]
- Great weapons
- Heavy armour
- Shartak
5 Harpies [55 pts]
- Hand weapons (claws)
++ Rare Units [484 pts] ++
Dragon Ogre Shaggoth [254 pts]
- Great weapon
- Light armour
- Magic items [The Blackened Plate]
Chaos Giant [230 pts]
- Giant's club
- Heavy armour (scaly skin)
- Regeneration (6+)
---
Created with "Old World Builder"
[https://old-world-builder.com]</t>
  </si>
  <si>
    <t>===
Warriors of Chaos [2000 pts]
Warhammer: The Old World, Warriors of Chaos
===
++ Characters [995 pts] ++
Chaos Lord [325 pts]
- Lance
- Full plate armour
- Mark of Nurgle
- General
- Chaos Steed
- Armour of Destiny
- Giant Blade
Sorcerer Lord [335 pts]
- Hand weapon
- Heavy armour
- Mark of Tzeentch
- Level 4 Wizard
- On foot
- Flying Carpet
- Armour of Silvered Steel
- Spell Familiar
- Favour of the Gods
- Daemonology
Sorcerer Lord [335 pts]
- Hand weapon
- Heavy armour
- Mark of Tzeentch
- Level 4 Wizard
- On foot
- Infernal Puppet
- Crimson Armour of Dargan
- 2x Favour of the Gods
- Battle Magic
++ Core Units [518 pts] ++
5 Chaos Knights [203 pts]
- Lances
- Shields
- Heavy armour
- Mark of Nurgle
- Champion
- Standard bearer [Rampaging Banner]
- Musician
17 Chaos Warriors [315 pts]
- Halberds
- Heavy armour
- Mark of Tzeentch
- Champion
- Standard bearer [War Banner]
- Musician
++ Special Units [487 pts] ++
6 Chosen Chaos Knights [319 pts]
- Lances
- Shields
- Full plate armour
- Mark of Nurgle
- Champion
- Standard bearer [Blasted Standard]
- Musician
1 Dragon Ogres [84 pts]
- Additional hand weapons
- Heavy armour
- Shartak
- Gnarled Hide
1 Dragon Ogres [84 pts]
- Additional hand weapons
- Heavy armour
- Shartak
- Gnarled Hide
---
Created with "Old World Builder"
[https://old-world-builder.com]</t>
  </si>
  <si>
    <t>Alec Park</t>
  </si>
  <si>
    <t>Nicholas Gunther</t>
  </si>
  <si>
    <t>===
ALec Park (Adepticon 2024 (Duke of Brabant)) [2000 pts]
Warhammer: The Old World, Kingdom of Bretonnia
===
++ Characters [779 pts] ++
Duke [482 pts]
- Hand weapon
- Heavy armour
- Shield
- General
- Hippogryph with Barding
- Gromril Great Helm
- Potion of Speed
- Dragon Slaying Sword
- Virtue of Knightly Temper
Paladin [103 pts]
- Hand weapon
- Heavy armour
- Shield
- Battle Standard Bearer
- Bretonnian Warhorse
- Sword Of The Stout Hearted
Sergeant-at-Arms [47 pts]
- Hand weapon
- Light armour
- Shield
- On foot
Prophetess [147 pts]
- Hand weapon
- Warhorse
- Battle Magic
++ Core Units [658 pts] ++
29 Men-At-Arms [165 pts]
- Hand weapons
- Polearms
- Shields
- Light armour
- Yeoman (champion)
- Standard bearer
- Musician
- Grail Monk [Blessed Triptych]
10 Mounted Knights of the Realm [261 pts]
- Hand weapons
- Lances
- Shields
- Heavy armour
- First Knight (champion)
- Standard bearer
- Musician
6 Knights Errant [132 pts]
- Hand weapons
- Lances
- Shields
- Heavy armour
- Gallant (champion)
- Standard bearer
- Musician
10 Peasant Bowmen [50 pts]
- Hand weapons
- Longbows
- Unarmoured
- Skirmishers
10 Peasant Bowmen [50 pts]
- Hand weapons
- Longbows
- Unarmoured
- Skirmishers
++ Special Units [463 pts] ++
4 Pegasus Knights [234 pts]
- Hand weapon
- Lances
- Shields
- Heavy armour
- First Knight (champion)
- Musician
8 Questing Knights [229 pts]
- Hand weapons
- Great weapons
- Shields
- Heavy armour
- Paragon (champion)
- Standard bearer
- Musician
++ Rare Units [100 pts] ++
Field Trebuchet [100 pts]
- Field Trebuchet
- Hand weapons
---
Created with "Old World Builder"
[https://old-world-builder.com]</t>
  </si>
  <si>
    <t>Dwarfen Mountain Holds - Adepticon - [1998pts]
# Main Force [1998pts]
## Characters [515pts]
Anvil of Doom [295pts]: General, Master Rune of Balance, Rune of Preservation
â€¢ 1x Forgefather &amp; Anvil Guard: Anvil of Doom, Hand Weapon, Heavy Armour, Shield
Dwarf Engineer [58pts]:
â€¢ 1x Engineer [58pts]: Hand Weapon, Heavy Armour, Handgun
Thane [162pts]: Hand Weapon, Full Plate Armour, Shield, Battle Standard Bearer, Rune of Confusion, Rune of Speed, Rune of Might, Rune of Cleaving
## Core [500pts]
2x Dwarf Warriors [195pts]:
â€¢ 20x Dwarf Warrior [9pts]: Hand Weapon, Heavy Armour, Shield
â€¢ 1x Veteran [5pts]
â€¢ 1x Standard Bearer [5pts]
â€¢ 1x Musician [5pts]
Rangers [110pts]:
â€¢ 10x Ranger [11pts]: Hand Weapon, Heavy Armour, Crossbow
## Special [551pts]
Gyrocopters [60pts]:
â€¢ 1x Gyrocopter [60pts]: Full Plate Armour, Hand Weapon, Steam Gun
Hammerers [341pts]:
â€¢ 20x Hammerer [16pts]: Great hammer, Hand Weapon, Heavy Armour
â€¢ 1x Royal Champion [7pts]
â€¢ 1x Musician [7pts]
â€¢ 1x Standard Bearer [7pts]
Miners [150pts]:
â€¢ 12x Miner [12pts]: Great Weapon, Hand Weapon, Heavy Armour
â€¢ 1x Standard Bearer [6pts]
## Rare [432pts]
2x Irondrakes [96pts]:
â€¢ 5x Irondrake [15pts]: Drakegun, Full Plate Armour, Hand Weapon
â€¢ 1x Ironwarden [21pts]: Trollhammer Torpedo
2x Organ Gun [120pts]: Organ Gun, Dwarf Crew, Hand Weapon, Light Armour</t>
  </si>
  <si>
    <t>Joe Deheve</t>
  </si>
  <si>
    <t>Kingdom of Bretonnia - Adept Brets - [2000pts]
# Main Force [2000pts]
## Named Characters [275pts]
The Green Knight [275pts]: The Shadow Steed, Barding, Hand Weapon, The Dolorous Blade, Heavy Armour, Shield
## Characters [721pts]
Duke [363pts]: Hand Weapon, Heavy Armour, Shield, Bretonnian Warhorse, Barding, Hand Weapon, General, Anointed Armour, Heartwood Lance, Gauntlet of the Duel, Virtue of Knightly Temper
Paladin [177pts]: Hand Weapon, Heavy Armour, Shield, Lance, Bretonnian Warhorse, Barding, Hand Weapon, The Grail Vow, Battle Standard Bearer, War Banner, Biting Blade, Virtue of Audacity
Prophetess [181pts]: Hand Weapon, Battle Magic, Wizard Level 4, Bretonnian Warhorse, Barding, Hand Weapon
## Core [798pts]
Knights Errant [208pts]: The Knight's Vow
â€¢ 10x Knight Errant [19pts]: Bretonnian Warhorse, Barding, Hand Weapon, Hand Weapon, Heavy Armour, Lance, Shield
â€¢ 1x Musician [6pts]
â€¢ 1x Standard Bearer [6pts]
â€¢ 1x Gallant [6pts]
Mounted Knights of the Realm [213pts]: The Knight's Vow
â€¢ 8x Mounted Knight of the Realm [24pts]: Bretonnian Warhorse, Barding, Hand Weapon, Hand Weapon, Heavy Armour, Lance, Shield
â€¢ 1x Musician [7pts]
â€¢ 1x Standard Bearer [7pts]
â€¢ 1x First Knight [7pts]
Mounted Knights of the Realm [237pts]: The Knight's Vow
â€¢ 9x Mounted Knight of the Realm [24pts]: Bretonnian Warhorse, Barding, Hand Weapon, Hand Weapon, Heavy Armour, Lance, Shield
â€¢ 1x Musician [7pts]
â€¢ 1x Standard Bearer [7pts]
â€¢ 1x First Knight [7pts]
Peasant Bowmen [60pts]: Skirmishers
â€¢ 12x Peasant Bowman [5pts]: Hand Weapon, Longbow
Peasant Bowmen [80pts]: Skirmishers
â€¢ 16x Peasant Bowman [5pts]: Hand Weapon, Longbow
## Special [206pts]
Pegasus Knights [206pts]: The Knight's Vow
â€¢ 3x Pegasus Knight [55pts]: Barded Pegasus, Barding, Hand Weapon, Hand Weapon, Heavy Armour, Lance, Shield
â€¢ 1x Musician [7pts]
â€¢ 1x Standard Bearer [27pts]: Banner of Chalons
â€¢ 1x First Knight [7pts]</t>
  </si>
  <si>
    <t xml:space="preserve">===
Adepticon 2024 [2000 pts]
Warhammer: The Old World, Warriors of Chaos
===
++ Characters [929 pts] ++
Chaos Lord [574 pts]
- Great weapon
- Full plate armour
- Mark of Nurgle
- General
- Chaos Dragon
- Bedazzling Helm
- Brazen Collar
Sorcerer Lord [355 pts]
- Hand weapon
- Heavy armour
- Mark of Slaanesh
- Level 4 Wizard
- On foot
- Infernal Puppet
- Spell Familiar
- Brazen Collar
- Enchanting Aura
- Daemonology
++ Core Units [537 pts] ++
16 Forsaken [304 pts]
- Mutated weapons (Hand weapons)
- Heavy armour
- Forsaken by Khorne
7 Chaos Knights [203 pts]
- Lances
- Shields
- Heavy armour
- Mark of Chaos Undivided
5 Chaos Warhounds [30 pts]
- Claws and Fangs (Hand weapons)
++ Special Units [534 pts] ++
16 Chosen Chaos Warriors [408 pts]
- Halberds
- Full plate armour
- Mark of Slaanesh
- Champion
- Standard bearer [Banner of Rage]
- Musician
1 Dragon Ogres [63 pts]
- Great weapons
- Heavy armour
1 Dragon Ogres [63 pts]
- Great weapons
- Heavy armour
</t>
  </si>
  <si>
    <t>Gabe Vargo</t>
  </si>
  <si>
    <t>Liam Maiher</t>
  </si>
  <si>
    <t xml:space="preserve">Tomb King	chariot, Flail of Skulls,Hierophant upgrade Icon of rulerhsip	300		Total	1999
Skeleton charriots x4	Master charioteer, standard, musician	190			
Tomb Guard Chariot x 4	Captain, standard, musician, deathmask of Kharnutt	253			
Skeleton CCavalry Cohort	 Countercharge, standard, Musician	137			
Skeleton cavalry Cohort	, Countercharge, standard, musician	137			
Necrosphinx x 2	Envenomed Sting	400			
Necrompolis Knights x 4	Captain, Standard, Musician	237			
Necropolis Knights x 5	Captain, Standard, Musician, icon of sacred key	341			</t>
  </si>
  <si>
    <t>===
Adepticon  [2000 pts]
Warhammer: The Old World, Tomb Kings of Khemri
===
++ Characters [907 pts] ++
Tomb King [440 pts]
- Hand weapon
- Heavy armour
- General
- Necrolith Bone Dragon
- Armour of the Ages
- Flail of Skulls
High Priest [212 pts]
- Hand weapon
- Level 4 Wizard
- Skeletal Steed
- Talisman of Protection
- Elementalism
Tomb Prince [92 pts]
- Hand weapon
- Light armour
- Shield
- On foot
Royal Herald [88 pts]
- Flail
- Light armour
- Battle Standard Bearer
- On foot
Necrotect [75 pts]
- Hand weapon
- Whip
- Light armour
- Death Mask of Kharnutt
++ Core Units [698 pts] ++
25 Tomb Guard [268 pts]
- Hand weapons
- Light armour
- Shields
- Tomb Captain (champion)
- Standard bearer
- Musician
10 Skeleton Skirmishers [50 pts]
- Hand weapons
- Warbows
10 Skeleton Skirmishers [50 pts]
- Hand weapons
- Warbows
10 Skeleton Skirmishers [50 pts]
- Hand weapons
- Warbows
5 Skeleton Horse Archers [55 pts]
- Hand weapons
- Warbows
- No armour
5 Skeleton Horse Archers [55 pts]
- Hand weapons
- Warbows
- No armour
5 Skeleton Horse Archers [55 pts]
- Hand weapons
- Warbows
- No armour
20 Skeleton Warriors [115 pts]
- Hand weapons
- Light armour
- Shields
- Master of Arms (Champion)
- Standard bearer
- Musician
++ Special Units [75 pts] ++
Tomb Scorpion [75 pts]
- Decapitating Claws
- Envenomed Sting
- Bone Carapace (Counts as Heavy Armour)
- Ambushers
++ Rare Units [320 pts] ++
Screaming Skull Catapult [125 pts]
- Screaming Skull Catapult
- Hand weapons
- Light armour
- Skulls of the Foe
Necrosphinx [195 pts]
- Cleaving Blades
- Decapitating Strike
- Heavy armour
---
Created with "Old World Builder"
[https://old-world-builder.com]</t>
  </si>
  <si>
    <t>Andrew Hooper</t>
  </si>
  <si>
    <t>===
Adepticon Lammasu [1999 pts]
Warhammer: The Old World, Chaos Dwarfs
===
++ Characters [651 pts] ++
Sorcerer-Prophet [390 pts]
- Darkforged weapon
- Heavy armour
- Be a Level 4 Wizard
- Lammasu
- Mantle of Stone
- Talisman of Protection
- Daemonology
Sorcerer-Prophet [195 pts]
- Hand weapon
- Heavy armour
- General
- On foot
- Daemonology
Hobgoblin Khan [66 pts]
- Hand weapon
- Throwing weapons
- Great weapon
- Light armour
- Shield
- Shortbow (instead throwing weapons)
- Giant Wolf
++ Core Units [603 pts] ++
20 Infernal Guard [303 pts]
- Great weapons
- Heavy armour
- Deathmask
- Standard bearer [War Banner]
- Musician
15 Infernal Guard [240 pts]
- Fireglaives
- Heavy armour
- Shield
- Detachment
10 Hobgoblin Cutthroats [30 pts]
- Hand weapons
- Shields
10 Hobgoblin Cutthroats [30 pts]
- Hand weapons
- Shields
++ Special Units [275 pts] ++
Iron Daemon [275 pts]
- Steam Cannonade
- Hand weapons
++ Rare Units [470 pts] ++
1 Dreadquake Mortar [185 pts]
- Dreadquake Mortar
- Hand Weapons
- Heavy armour
- Ogre Loader
Hellcannon [215 pts]
- Doomfire
- Hand weapons
5 Hobgoblin Wolf Riders [70 pts]
- Hand weapons
- Light armour
- Shields
- Shortbow
- Reserve Move (0-1 per 1000 points)
---
Created with "Old World Builder"
[https://old-world-builder.com]</t>
  </si>
  <si>
    <t>Ogre Kingdoms - Adepticon List - [1999pts]
# Main Force [1999pts]
## Characters [529pts]
Bruiser [149pts]: Heavy Armour, Battle Standard Bearer, Ironfist, Deathcheater
Butcher [140pts]: Wizard Level 2, Illusion
Tyrant [240pts]: General, Light Armour, Armour of Meteoric Iron, Biting Blade, Daemon-Slayer Scars
## Core [526pts]
Ironguts [333pts]:
â€¢ 8x Irongut [39pts]
â€¢ 1x Gutlord [7pts]
â€¢ 1x Standard Bearer [7pts]
â€¢ 1x Musician [7pts]
Ogre Bulls [193pts]: Ironfist
â€¢ 5x Ogre [31pts]
â€¢ 1x Crusher [6pts]
â€¢ 1x Standard Bearer [6pts]
â€¢ 1x Musician [6pts]
## Special [499pts]
2x Leadbelchers [82pts]
2x Leadbelcher [82pts]
Mournfang Cavalry [335pts]: Ironfist, Magic Standard
â€¢ 4x Ogre [268pts]: Heavy Armour
â€¢ 1x Crusher [7pts]
â€¢ 1x Standard Bearer [37pts]: Cannibal Totem
â€¢ 1x Musician [7pts]
## Rare [445pts]
Giants [200pts]
Stonehorn Riders [245pts]:
â€¢ 1x Ogre Beast Rider</t>
  </si>
  <si>
    <t>Patrick Bond</t>
  </si>
  <si>
    <t>Dustin Bunta</t>
  </si>
  <si>
    <t>Bretonnia 2000 [1999 pts]
Warhammer: The Old World, Kingdom of Bretonnia
Characters [847 pts]
Duke [422 pts]
Hand weapon, Heavy armour, Shield, Hippogryph with Barding, Giant Blade, Bedazzling Helm, Gauntlet of the
Duel, Virtue of Confidence
Special Rules: Blessing of the Lady, Rallying Cry, the Grail Vow
Model M WS BS S T W I A Ld
Duke 4 7 3 5 4 4 5 5 9
Prophetess [201 pts]
Hand weapon, Level 4 Wizard, Bretonnian Warhorse, Dispel Scroll, Battle Magic
Special Rules: Aura of the Lady, Blessing of the Lady, Lore of the Lady, Magical Attacks, Magic Resistance (-2),
Shield of the Lady
Model M WS BS S T W I A Ld
Prophetess 4 4 3 3 3 3 3 2 8
Bretonnian Warhorse 8 3 - 3 - - 3 1 -
Paladin [122 pts]
Lance, Heavy armour, Shield, Battle Standard Bearer, Bretonnian Warhorse, Gromril Greathelm
Special Rules: Blessing of the Lady, Rallying Cry, the Knight's Vow
Model M WS BS S T W I A Ld
Paladin 4 6 3 4 4 2 4 3 8
Bretonnian Warhorse 8 3 - 3 - - 3 1 -
Paladin [102 pts]
Lance, Heavy armour, Shield, The Grail Vow, Bretonnian Warhorse
Special Rules: Blessing of the Lady, Rallying Cry, the Knight's Vow
Model M WS BS S T W I A Ld
Paladin 4 6 3 4 4 2 4 3 8
Bretonnian Warhorse 8 3 - 3 - - 3 1 -
Core Units [524 pts]
8 Mounted Knights of the Realm (1+**) [213 pts]
Hand weapons, Lances, Shields, Heavy armour, First Knight, Standard bearer, Musician
Special Rules: Blessing of the Lady, Close Order, Counter Charge, Finest Warhorses, First Charge, Lance
Formation, Swiftstride, the Knight's Vow
Model M WS BS S T W I A Ld
Knight of the Realm - 4 2 3 3 1 3 1 8
First Knight - 4 2 3 3 1 3 2 8
Bretonnian Warhorse 8 3 - 3 - - 3 1 -
10 Mounted Knights of the Realm (1+**) [261 pts]
Hand weapons, Lances, Shields, Heavy armour, First Knight, Standard bearer, Musician
Special Rules: Blessing of the Lady, Close Order, Counter Charge, Finest Warhorses, First Charge, Lance
Formation, Swiftstride, the Knight's Vow
Model M WS BS S T W I A Ld
Knight of the Realm - 4 2 3 3 1 3 1 8
First Knight - 4 2 3 3 1 3 2 8
Bretonnian Warhorse 8 3 - 3 - - 3 1 -
10 Peasant Bowmen (1+*) [50 pts]
Hand weapons, Longbows, Unarmoured
Special Rules: Close Order, Levies, Peasantry
Model M WS BS S T W I A Ld
Peasant Bowman 4 2 3 3 3 1 3 1 7
Villein 4 2 4 3 3 1 3 1 7
Special Units [165 pts]
3 Pegasus Knights [165 pts]
Hand weapon, Lances, Shields, Heavy armour
Special Rules: Blessing of the Lady, Counter Charge, Dispersed Formation, First Charge, Fly(10), Furios Charge
(Pegasus Knights &amp; First Knight only), Lance Formation, Skirmishers, Swiftstride, the Knight's Vow
Model M WS BS S T W I A Ld
Pegasus Knight - 4 2 4 4 2 3 1 8
First Knight - 4 2 4 4 2 3 2 8
Barded Pegasus 7 3 - 4 - - 4 2 -
Rare Units [463 pts]
Field Trebuchet [100 pts]
Field Trebuchet, Hand weapons
Special Rules: Levies, Peasantry, Skirmishers
Model M WS BS S T W I A Ld
Field Trebuchet - - - - 7 3 - - -
Peasant Crew 4 2 2 3 3 4 3 4 6
9 Grail Knights [363 pts]
Hand weapons, Lances, Shields, Heavy armour, Grail Guardian, Standard bearer, Musician
Special Rules: Blessing of the Lady, Close Order, Counter Charge, Finest Warhorses, First Charge, Lance
Formation, Living Saints, Swiftstride, the Grail Vow
Model M WS BS S T W I A Ld
Grail Knight - 6 2 4 4 1 5 2 9
Grail Guardian - 6 2 4 4 1 5 3 9
Bretonnian Warhorse 8 3 - 3 - - 3 1 -
Created with "Old World Builder"
[old-world-builder.com]</t>
  </si>
  <si>
    <t>## Main Force [2000pts]
**Characters [964pts]**
Strigoi Ghoul King [420pts]: Hand Weapon, Wizard Level 1, Battle Magic, Sword of Battle
- 1x Terrorgheist [185pts]: Filth-encrusted Talons, Light Armour, Rancid Maw
Vampire Count [412pts]: Hand Weapon, General, Shield, Wizard Level 1, Illusion, Sword of Might, Talisman Of Protection, Curse of the Revenant, Abyssal Terror, Heavy Armour, Poisonous Tail, Wicked Claws
Wight Lord [132pts]: Hand Weapon, Heavy Armour, Shield, Battle Standard Bearer, Banner of the Barrows
**Core [508pts]**
2x Dire Wolves [40pts]:
- 5x Dire Wolf [8pts]: Hand Weapon
Grave Guard [428pts]: Implacable Defence
- 30x Grave Guard [11pts]: Hand Weapon, Heavy Armour, Shield
- 1x Seneschal [6pts]
- 1x Standard Bearer [56pts]: Drakenhof Banner
- 1x Musician [6pts]
**Special [338pts]**
Black Knights [338pts]: Skeletal Steed, Hand Weapon, Lance, Barding
- 10x Black Knight [24pts]: Hand Weapon, Heavy Armour, Shield
- 1x Hell Knight [6pts]
- 1x Standard Bearer [46pts]: Standard Of Hellish Vigour
- 1x Musician [6pts]
**Rare [190pts]**
Vargheists [190pts]:
- 3x Vargheist [183pts]: Wicked Claws
- 1x Vargoyle [7pts]</t>
  </si>
  <si>
    <t>Bradley Marra</t>
  </si>
  <si>
    <t>Julian Franz</t>
  </si>
  <si>
    <t>===
Singles [2000 pts]
Warhammer: The Old World, Ogre Kingdoms
===
++ Characters [866 pts] ++
Tyrant [501 pts]
- Ironfist
- Light armour
- General
- Stonehorn
- Tenderiser
- Talisman of Protection
- Kineater
Slaughtermaster [365 pts]
- Hand weapon
- Level 4 Wizard
- Lore Familiar
- Spangleshard
- Biting Blade
- Giantbreaker
- Illusion
++ Core Units [517 pts] ++
5 Ogre Bulls [228 pts]
- Ironfists
- Light armour
- Look-out Gnoblar (Standard bearer)
- Crusher (champion)
- Standard bearer [Cannibal Totem]
- Bellower (musician)
6 Iron Guts [255 pts]
- Hand Weapons
- Great Weapons
- Heavy Armour
- Gutlord
- Standard bearer
- Bellower (musician)
2 Sabretusk Pack [34 pts]
- Hand weapons (Claws and fangs)
++ Special Units [617 pts] ++
3 Mournfang Cavalry [247 pts]
- Great weapon
- Heavy armour
- Crusher (champion)
- Standard bearer [Bull Standard]
Ironblaster [185 pts]
- Cannon of the Sky-titans
- Hand weapons
Ironblaster [185 pts]
- Cannon of the Sky-titans
- Hand weapons
---
Created with "Old World Builder"
[https://old-world-builder.com]</t>
  </si>
  <si>
    <t>===
Fellblade Bongcloud [2000 pts]
Warhammer: The Old World, Skaven
===
++ Characters [801 pts] ++
Grey Seer [500 pts]
- Hand weapon
- Warpstone Tokens (D3)
- Level 4 Wizard
- Screaming Bell
- The Fellblade
- Illusion
Warlock Engineer [65 pts]
- Hand weapon
- Warpstone Tokens (D3)
- Storm Daemon
Plague Priest [236 pts]
- Hand weapon
- Plague censer
- Plague Furnace
++ Core Units [734 pts] ++
20 Clanrats [192 pts]
- Hand weapon
- Light armour
- Shield
- Clawleader (champion)
- Standard bearer
- Musician
- 1 Weapon Team [Hand weapons + Warpfire Thrower + Light armour]
20 Clanrats [192 pts]
- Hand weapon
- Light armour
- Shield
- Clawleader (champion)
- Standard bearer
- Musician
- 1 Weapon Team [Hand weapons + Warpfire Thrower + Light armour]
20 Clanrats [182 pts]
- Hand weapon
- Light armour
- Shield
- Clawleader (champion)
- Standard bearer
- Musician
- 1 Weapon Team [Hand weapons + Ratling Gun + Light armour]
10 Giant Rats [30 pts]
- Hand weapons (claws and teeth)
10 Giant Rats [30 pts]
- Hand weapons (claws and teeth)
3 Rat Swarms [108 pts]
- Hand weapons (claws and fangs)
++ Rare Units [465 pts] ++
Hell Pit Abomination [210 pts]
- Warpstone claws
1 Doomwheel [145 pts]
- Hand weapons (claws and fangs)
1 Warp Lightning Cannon [110 pts]
- Warp Lightning Cannon
- Hand weapons
- Light armour
---
Created with "Old World Builder"
[https://old-world-builder.com]</t>
  </si>
  <si>
    <t>Mac Crum</t>
  </si>
  <si>
    <t>Calvin Nefzger</t>
  </si>
  <si>
    <t xml:space="preserve">===
Skaven [2000 pts]
Warhammer: The Old World, Skaven
===
++ Characters [840 pts] ++
Skaven Chieftain [128 pts]
- Halberd
- Heavy armour
- Shield
- Battle Standard Bearer [Grand Banner Of Superiority]
Grey Seer [245 pts]
- Hand weapon
- Warpstone Tokens (D3)
- Level 4 Wizard
- General
- On foot
- Lore Familiar
- Demonology 
Plague Priest [341 pts]
- Hand weapon
- Plague censer
- Level 2 Wizard
- Plague Furnace
- Shadow Magnet
- Charmed Shield
- Daemonology
Plague Priest [126 pts]
- Hand weapon
- Plague censer
- Level 2 Wizard
- On foot
- Dark Magic
++ Core Units [518 pts] ++
29 Clanrats [256 pts]
- Hand weapon
- Thrusting spear
- Light armour
- Shield
- Clawleader (champion)
- Standard bearer
- Musician
- 1 Weapon Team [Hand weapons + Ratling Gun + Light armour]
30 Clanrats [262 pts]
- Hand weapon
- Thrusting spear
- Light armour
- Shield
- Clawleader (champion)
- Standard bearer
- Musician
- 1 Weapon Team [Hand weapons + Ratling Gun + Light armour]
++ Special Units [305 pts] ++
28 Plague Monks [305 pts]
- Additional hand weapons
- Plague Deacon
- Standard bearer [Banner Of Verminous Scurrying]
- Musician
++ Rare Units [337 pts] ++
Plagueclaw Catapult [110 pts]
- Plagueclaw Catapult
- Hand weapons
- Light armour
Plagueclaw Catapult [110 pts]
- Plagueclaw Catapult
- Hand weapons
- Light armour
9 Plague Censer Bearers [117 pts]
- Hand weapons
- Plague censers
---
Created with "Old World Builder"
[https://old-world-builder.com]
</t>
  </si>
  <si>
    <t>The Empire of Man - RAAAAA - [1996pts]
# Main Force [1996pts]
## Characters [615pts]
2x Engineers [45pts]:
â€¢ 1x Empire Engineer [45pts]
Grand Master [258pts]: Lance, Barded Warhorse, Full Plate Armour, Bedazzling Helm, The White Cloak
Wizard Lord [267pts]: Wizard Level 4, Illusion, Empire Warhorse, General, Lore Familiar, Mace of Helsturm
## Core [507pts]
2x Empire Knights [202pts]: Drilled
â€¢ 8x Empire Knight [22pts]: Shield, Lance
â€¢ 1x Preceptor [6pts]
â€¢ 1x Musician [6pts]
â€¢ 1x Standard Bearer [6pts]
State Missile Troops [103pts]:
â€¢ 10x State Missile Trooper [9pts]: Light Armour, Handgun
â€¢ 1x Sergeant [13pts]: Hochland Long Rifle
## Special [634pts]
Demigryph Knights [308pts]:
â€¢ 4x Demigryph Knight [63pts]: Full Plate Armour, Lance
â€¢ 1x Demigryph Preceptor [42pts]: Dawnstone
â€¢ 1x Musician [7pts]
â€¢ 1x Standard Bearer [7pts]
2x Great Cannon [125pts]
Outriders [76pts]:
â€¢ 4x Outrider [19pts]
## Rare [240pts]
2x Helblaster Volley Guns [120pts]</t>
  </si>
  <si>
    <t>Peter Hairston</t>
  </si>
  <si>
    <t>Logan Brown</t>
  </si>
  <si>
    <t>===
adepticon [1995 pts]
Warhammer: The Old World, Skaven
===
++ Characters [583 pts] ++
Grey Seer [255 pts]
- Hand weapon
- Warpstone Tokens (D3)
- Level 4 Wizard
- General
- On foot
- Shadow Magnet
- Daemonology
Skaven Chieftain [118 pts]
- Hand weapon
- Heavy armour
- Battle Standard Bearer [War Banner]
- Skavenbrew
Warlock Engineer [105 pts]
- Hand weapon
- Level 2 Wizard
- Warpstone Tokens (D3)
- Battle Magic
Warlock Engineer [105 pts]
- Hand weapon
- Level 2 Wizard
- Warpstone Tokens (D3)
- Battle Magic
++ Core Units [859 pts] ++
25 Stormvermin [395 pts]
- Hand weapons
- Halberds
- Heavy armour
- Fangleader (champion)
- Standard bearer [Grand Banner Of Superiority]
- Musician
- 1 Weapon Team [Hand weapons + Warpfire Thrower + Light armour]
25 Clanrats [232 pts]
- Hand weapon
- Thrusting spear
- Light armour
- Shield
- Clawleader (champion)
- Standard bearer
- Musician
- 1 Weapon Team [Hand weapons + Ratling Gun + Light armour]
25 Clanrats [232 pts]
- Hand weapon
- Thrusting spear
- Light armour
- Shield
- Clawleader (champion)
- Standard bearer
- Musician
- 1 Weapon Team [Hand weapons + Ratling Gun + Light armour]
++ Special Units [298 pts] ++
6 Warplock Jezzails [114 pts]
- Hand weapons
- Warplock jezzails
- Pavise
6 Warplock Jezzails [114 pts]
- Hand weapons
- Warplock jezzails
- Pavise
7 Poisoned Wind Globadiers [70 pts]
- Hand weapons
- Poisoned Wind globes
- Light Armour
++ Rare Units [255 pts] ++
Warp Lightning Cannon [110 pts]
- Warp Lightning Cannon
- Hand weapons
- Light armour
Doomwheel [145 pts]
- Hand weapons (claws and fangs)
---
Created with "Old World Builder"
[https://old-world-builder.com]</t>
  </si>
  <si>
    <t>++ Characters [922 pts] ++
Tomb King [400 pts]
(Hand weapon, Heavy armour, General, Necrolith Bone Dragon, Crown of Kings, Biting Blade)
High Priest [225 pts]
(Hand weapon, May be a Level 4 Wizard, On foot, Hieratic Jar, Collar of Shapesh, Earthing Rod, Necromancy)
Mortuary Priest [115 pts]
(Hand weapon, Level 2 Wizard, On foot, Amulet Of The Serpent, Elementalism)
Royal Herald [182 pts]
(Hand weapon, Light armour, Shield, Battle Standard Bearer [Icon of Rakaph], Skeletal Chariot, Death Mask of Kharnutt)
++ Core Units [743 pts] ++
24 Tomb Guard [302 pts]
(Hand weapons, Light armour, Shields, Have the Nehekharan Phalanx Special Rule (one per 1000pts), Tomb Captain (champion), Standard bearer [Mirage Banner], Musician)
2 Tomb Swarms [78 pts]
(Venemous Bites and Stings (Counts as Hand weapons), Ambushers)
2 Tomb Swarms [74 pts]
(Venemous Bites and Stings (Counts as Hand weapons))
20 Skeleton Archers [100 pts]
(Hand weapons, War Bows, No armour)
3 Skeleton Chariots [129 pts]
(Hand weapons, Cavalry spears, Warbows, Skeletal Hooves (Count as Hand weapons))
5 Skeleton Horse Archers [60 pts]
(Hand weapons, Warbows, No armour, Chariot Runners Special Rule)
++ Special Units [199 pts] ++
Tomb Scorpion [75 pts]
(Decapitating Claws, Envenomed Sting, Bone Carapace (Counts as Heavy Armour), Ambusher)
Tomb Scorpion [70 pts]
(Decapitating Claws, Envenomed Sting, Bone Carapace (Counts as Heavy Armour))
2 Carrion [54 pts]
(Beaks and Talons (Counts as Hand weapons))
++ Rare Units [135 pts] ++
Casket of Souls [135 pts]
(Hand weapons, Great weapons, Light armour)
---
Created with "Old World Builder"
[https://old-world-builder.com]</t>
  </si>
  <si>
    <t>Korey Hohman</t>
  </si>
  <si>
    <t>Jason Huffman</t>
  </si>
  <si>
    <t>===
Tomb Kings of Khemri [1998 pts]
Warhammer: The Old World, Tomb Kings of Khemri, Nehekharan Royal Hosts
===
++ Characters [975 pts] ++
Settra The Imperishable [445 pts]
- The Blessed Blade of Ptra
- The Crown of Nehekhara
- The Scarab Brooch of Usirian
- The Chariot of the Gods
- Necromancy
Royal Herald [240 pts]
- Hand weapon
- Light armour
- Battle Standard Bearer [Sigil Of Centuries]
- Skeleton Chariot
- Destroyer of Eternities
Tomb King [290 pts]
- Hand weapon
- Heavy armour
- Skeleton Chariot
- Ogre Blade
- Talisman of Protection
++ Core Units [662 pts] ++
6 Skeleton Chariots [320 pts]
- Hand weapons
- Cavalry spears
- Warbows
- Skeletal Hooves (Count as Hand weapons)
- Master Charioteer (champion)
- Standard bearer [Icon of the Sacred Eye]
6 Tomb Guard Chariots [342 pts]
- Hand weapons
- Halberds
- Shields
- Tomb Captain (champion) [Enchanted Shield]
- Standard bearer
++ Special Units [361 pts] ++
6 Necropolis Knights [361 pts]
- Hand weapons
- Hand weapons (Lashing Tails)
- Shields
- Standard bearer [Banner Of The Desert Winds]
---
Created with "Old World Builder"
[https://old-world-builder.com]</t>
  </si>
  <si>
    <t>===
High Elves Adepticon [1999 pts]
Warhammer: The Old World, High Elf Realms
===
++ Characters [510 pts] ++
Archmage [510 pts]
- Hand weapon
- Upgrade to Level 4
- Star Dragon
- Seed of Rebirth
- Silvery Wand
- Pure of Heart
-General
-High Magic
++ Core Units [590 pts] ++
9 Elven Archers [90 pts]
- Hand weapons
- Longbows
- No armour
20 Lothern Sea Guard [250 pts]
- Hand weapons
- Thrusting spears
- Warbows
- Light armour
- Shields
- Standard bearer
- Musician
20 Lothern Sea Guard [250 pts]
- Hand weapons
- Thrusting spears
- Warbows
- Light armour
- Shields
- Standard bearer
- Musician
++ Special Units [559 pts] ++
20 Swordmasters [298 pts]
- Sword of Hoeth
- Heavy armour
- Bladelord
- Standard Bearer
- Musician 
15 Phoenix Guard [261 pts]
- Ceremonial Halberds
- Full plate armour
- Keeper of the Flame
- Standard bearer
- Musician
++ Rare Units [340 pts] ++
Great Eagle [60 pts]
Great Eagle [60 pts]
Great Eagle [60 pts]
Eagle-Claw Bolt Thrower [80 pts]
Eagle-Claw Bolt Thrower [80 pts]
---
Created with "Old World Builder"
[https://old-world-builder.com]</t>
  </si>
  <si>
    <t>Joshua Weier</t>
  </si>
  <si>
    <t xml:space="preserve">===
Tomb Kings of Khemri [2000 pts]
Warhammer: The Old World, Tomb Kings of Khemri
===
++ Characters [674 pts] ++
Tomb King [229 pts]
- Great weapon
- Heavy armour
- General
- Skeleton Chariot
- Talisman of Protection
High Priest [235 pts]
- Hand weapon
- Level 4 Wizard
- On foot
- Ruby Ring of Ruin
- Warding Splint
- Necromancy
Mortuary Priest [115 pts]
- Hand weapon
- Level 2 Wizard
- On foot
- Amulet Of The Serpent
- Elementalism
Royal Herald [95 pts]
- Hand weapon
- Light armour
- Battle Standard Bearer
- On foot
- Enchanted Shield
++ Core Units [584 pts] ++
23 Skeleton Archers [115 pts]
- Hand weapons
- War Bows
- No armour
20 Tomb Guard [218 pts]
- Hand weapons
- Light armour
- Shields
- Tomb Captain (champion)
- Standard bearer
- Musician
5 Skeleton Horse Archers [55 pts]
- Hand weapons
- Warbows
- No armour
5 Skeleton Horse Archers [55 pts]
- Hand weapons
- Warbows
- No armour
3 Skeleton Chariots [141 pts]
- Hand weapons
- Cavalry spears
- Warbows
- Skeletal Hooves (Count as Hand weapons)
- Master Charioteer (champion)
- Standard bearer
++ Special Units [287 pts] ++
Tomb Scorpion [70 pts]
- Decapitating Claws
- Envenomed Sting
- Heavy armour (Bone Carapace)
Tomb Scorpion [70 pts]
- Decapitating Claws
- Envenomed Sting
- Heavy armour (Bone Carapace)
3 Ushabti [147 pts]
- Hand weapons
- Ritual Blade
- Heavy armour
++ Rare Units [455 pts] ++
Casket of Souls [135 pts]
- Hand weapons
- Great weapons
- Light armour
Screaming Skull Catapult [125 pts]
- Screaming Skull Catapult
- Hand weapons
- Light armour
- Skulls of the Foe
Necrosphinx [195 pts]
- Cleaving Blades
- Decapitating Strike
- Heavy armour
</t>
  </si>
  <si>
    <t>===
Adepticon [1999 pts]
Warhammer: The Old World, Kingdom of Bretonnia
===
++ Characters [745 pts] ++
Duke [386 pts]
- Lance
- Heavy armour
- Shield
- General
- Royal Pegasus
- Paymaster's Coin
- Gilded Cuirass
- Virtue of Heroism
Paladin [107 pts]
- Lance
- Heavy armour
- Shield
- Battle Standard Bearer
- Bretonnian Warhorse
- Antlers of the Great Hunt
Damsel [111 pts]
- Hand weapon
- Level 2 Wizard
- Bretonnian Warhorse
- Earthing Rod
- Battle Magic
Damsel [141 pts]
- Hand weapon
- Level 2 Wizard
- Bretonnian Warhorse
- Silver Mirror
- Battle Magic
++ Core Units [501 pts] ++
8 Mounted Knights of the Realm [238 pts]
- Hand weapons
- Lances
- Shields
- Heavy armour
- First Knight (champion)
- Standard bearer [War Banner]
- Musician
25 Men-At-Arms [149 pts]
- Hand weapons
- Polearms
- Shields
- Light armour
- Yeoman (champion)
- Standard bearer
- Musician
- Grail Monk [Blessed Triptych]
10 Peasant Bowmen [57 pts]
- Hand weapons
- Longbows
- Unarmoured
- Skirmishers
- Villein (champion)
10 Peasant Bowmen [57 pts]
- Hand weapons
- Longbows
- Unarmoured
- Skirmishers
- Villein (champion)
++ Special Units [290 pts] ++
4 Pegasus Knights [220 pts]
- Hand weapon
- Lances
- Shields
- Heavy armour
5 Mounted Yeomen [70 pts]
- Hand weapons
- Cavalry spears
- Shortbows
- Unarmoured
- Shields
++ Rare Units [463 pts] ++
Field Trebuchet [100 pts]
- Field Trebuchet
- Hand weapons
9 Grail Knights [363 pts]
- Hand weapons
- Lances
- Shields
- Heavy armour
- Grail Guardian (champion)
- Standard bearer
- Musician
---
Created with "Old World Builder"
[https://old-world-builder.com]</t>
  </si>
  <si>
    <t>Michael Zavala</t>
  </si>
  <si>
    <t>Robert Channell</t>
  </si>
  <si>
    <t>===
Adepticon [2000 pts]
Warhammer: The Old World, Dwarfen Mountain Holds
===
++ Characters [842 pts] ++
Thane [241 pts]
- Hand weapon
- Handgun
- Full plate armour
- Battle Standard Bearer [Master Rune of Grungni]
- Oathstone
- 2x Rune of Might
- Rune of Cleaving
King [316 pts]
- Hand weapon
- Great weapon
- Full plate armour
- Shield
- General
- Shieldbearers
- Master Rune of Swiftness
- 2x Rune of Fury
- 3x Rune of Shielding
- Rune of Passage
Anvil of Doom [285 pts]
- Hand weapons
- Shields
- Heavy armour
- Rune of Spellbreaking
- Rune of Preservation
++ Core Units [507 pts] ++
12 Thunderers [147 pts]
- Hand weapons
- Handguns
- Heavy armour
- Shields
- Veteran (champion) [Handgun]
- Standard bearer
- Musician
15 Longbeards [213 pts]
- Hand weapons
- Heavy armour
- Shields
- Elder (champion)
- Standard bearer
- Musician
12 Thunderers [147 pts]
- Hand weapons
- Handguns
- Heavy armour
- Shields
- Veteran (champion) [Handgun]
- Standard bearer
- Musician
++ Special Units [651 pts] ++
Cannon [125 pts]
- Cannon
- Hand weapons
- Light armour
- Rune of Burning
- Rune of Forging
20 Hammerers [421 pts]
- Hand weapons
- Great hammers
- Heavy armour
- Drilled
- Royal Champion (Up to 25pts of each rune type)
- Standard bearer [Rune of Confusion + Strollaz' Rune]
- Musician
Cannon [105 pts]
- Cannon
- Hand weapons
- Light armour
- Rune of Reloading
---
Created with "Old World Builder"
[https://old-world-builder.com]</t>
  </si>
  <si>
    <t>===
Adepticon list [1999 pts]
Warhammer: The Old World, Kingdom of Bretonnia
===
++ Characters [903 pts] ++
Duke [421 pts]
- Lance
- Heavy armour
- Shield
- General
- Hippogryph [Barding]
- Gromril Great Helm
- Gauntlet of the Duel
- Virtue of Heroism
Prophetess [255 pts]
- Hand weapon
- Level 4 Wizard
- Royal Pegasus
- Ruby Ring of Ruin
- Battle Magic
Paladin [227 pts]
- Hand weapon
- Heavy armour
- Shield
- The Grail Vow
- Battle Standard Bearer
- Royal Pegasus
- Giant Blade
- Gauntlet of the Duel
- Virtue of the Penitent
++ Core Units [512 pts] ++
10 Peasant Bowmen [50 pts]
- Hand weapons
- Longbows
- Unarmoured
- Skirmishers
6 Knights Errant [132 pts]
- Hand weapons
- Lances
- Shields
- Heavy armour
- Gallant (champion)
- Standard bearer
- Musician
6 Mounted Knights of the Realm [165 pts]
- Hand weapons
- Lances
- Shields
- Heavy armour
- First Knight (champion)
- Standard bearer
- Musician
6 Mounted Knights of the Realm [165 pts]
- Hand weapons
- Lances
- Shields
- Heavy armour
- First Knight (champion)
- Standard bearer
- Musician
++ Special Units [330 pts] ++
3 Pegasus Knights [165 pts]
- Hand weapon
- Lances
- Shields
- Heavy armour
3 Pegasus Knights [165 pts]
- Hand weapon
- Lances
- Shields
- Heavy armour
++ Rare Units [254 pts] ++
6 Grail Knights [254 pts]
- Hand weapons
- Lances
- Shields
- Heavy armour
- Grail Guardian (champion) [Gauntlet of the Duel]
- Standard bearer
- Musician
---
Created with "Old World Builder"
[https://old-world-builder.com]</t>
  </si>
  <si>
    <t>Ryan Powell</t>
  </si>
  <si>
    <t>John Hartigan</t>
  </si>
  <si>
    <t>++ The Host of Twisted Flesh ++
++ 1996 / 2000 pts ++
++ Characters [671 pts] ++
Skuldast the Spinebreaker - Exalted Herald of Khorne (Daemon Prince) [306 pts]
(General, Daemon of Khorne, Heavy armour, Ã†ther Blade, Collar Of Khorne)
Gulgoth the Blightborn - Herald of Nurgle [180 pts]
(Daemonic Locus [Standard Of Chaotic Glory], Plaguesword, Trappings Of Nurgle)
A'nnuk the Goreweaver - Herald of Tzeentch [185 pts]
(Flames of Tzeentch, Level 3 Wizard [Battle Magic], Power Vortex)
++ Core Units [551 pts] ++
15 Bloodletters Of Khorne [231 pts]
(Hellblades, Calloused hides, Bloodreaper, Standard bearer, Musician)
5 Flesh Hounds Of Khorne [160 pts]
(Claws and fangs, Calloused hides)
5 Flesh Hounds Of Khorne [160 pts]
(Claws and fangs, Calloused hides)
++ Special Units [774 pts] ++
14 Plaguebearers of Nurgle  [200 pts]
(Plagueswords, Plagueridden, Standard bearer, Musician)
3 Nurglings [135 pts]
2 Beasts of Nurgle [124 pts]
(Writhing tentacles)
9 Pink Horrors of Tzeentch [108 pts]
(Flames of Tzeentch)
5 Flamers of Tzeentch [207 pts]
(Warpflame, Pyroclaster)</t>
  </si>
  <si>
    <t>===
Chaos Dwarves-Hart1 [2000 pts]
Warhammer: The Old World, Chaos Dwarfs
===
++ Characters [577 pts] ++
Sorcerer-Prophet [370 pts]
- General
- Darkforged weapon
- Heavy armour
- Lammasu
- Mantle of Stone
- Vial of Lammasu Blood
- Daemonology
Hobgoblin Khan [75 pts]
- Hand weapon
- Light armour
- Shield
- Giant Wolf
- Sword of Striking
Infernal Seneschal [132 pts]
- Hand weapon
- Heavy armour
- Shield
- Battle Standard Bearer [Ashen Banner]
- Obsidian Vambraces
++ Core Units [505 pts] ++
20 Infernal Guard [363 pts]
- Hailshot blunderbluss
- Heavy armour
- Deathmask
- Standard bearer [Overseer's Sigil]
- Musician
22 Hobgoblin Cutthroats [105 pts]
- Hand weapons and shields
- Light armour
- Boss (champion)
- Standard bearer
- Musician
10 Hobgoblin Cutthroats [37 pts]
- Hand weapons and shortbow
- Boss (champion)
++ Special Units [787 pts] ++
1 Hobgoblin Bolt Thrower [45 pts]
- Bolt thrower
- Hand weapons
- Light armour
10 Sneaky Gits [66 pts]
- Two hand weapons
- throwing weapons
- Murder Boss (champion)
1 Deathshrieker Rocket Launcher [120 pts]
- Demolition Rockets
- Infernal Incendiaries
- Hand weapons
- Heavy armour
19 Infernal Ironsworn [426 pts]
- Hand weapons
- Full plate armour
- Shield
- Overseer (champion)
- Standard bearer [War Banner]
- Musician
3 K'daai Fireborn [130 pts]
- Hand weapons
- Manburner (champion)
++ Rare Units [131 pts] ++
9 Hobgoblin Wolf Raiders [131 pts]
- Hand weapon
- Light armour and shield
- Shortbow
- Boss (champion
- Standard bearer
---
Created with "Old World Builder"
[https://old-world-builder.com]</t>
  </si>
  <si>
    <t>Paul Collins</t>
  </si>
  <si>
    <t>Collin Lewis</t>
  </si>
  <si>
    <t>===
Singles 2k Final 3/11/2024 [1999 pts]
Warhammer: The Old World, Tomb Kings of Khemri
===
++ Characters [889 pts] ++
Tomb King [439 pts]
- Great weapon
- Heavy armour
- General
- Necrolith Bone Dragon
- Armour of the Ages
- Talisman of Protection
High Priest [250 pts]
- Hand weapon
- Level 4 Wizard
- On foot
- Lore Familiar
- Cloak of the Dunes
- Necromancy
Mortuary Priest [115 pts]
- Hand weapon
- Level 2 Wizard
- On foot
- Amulet Of The Serpent
- Elementalism
Necrotect [85 pts]
- Hand weapon
- Whip
- Light armour
- Ruby Ring of Ruin
++ Core Units [546 pts] ++
7 Skeleton Skirmishers [35 pts]
- Hand weapons
- Warbows
7 Skeleton Skirmishers [35 pts]
- Hand weapons
- Warbows
27 Tomb Guard [386 pts]
- Halberds
- Light armour
- Shields
- Nehekharan Phalanx (one per 1000pts)
- Tomb Captain (champion)
- Standard bearer [Icon of the Sacred Eye]
16 Skeleton Archers [90 pts]
- Hand weapons
- War Bows
- No armour
- Master of Arrows (champion)
- Standard bearer
++ Special Units [294 pts] ++
3 Ushabti [147 pts]
- Greatbow
- Heavy armour
3 Ushabti [147 pts]
- Greatbow
- Heavy armour
++ Rare Units [270 pts] ++
Casket of Souls [135 pts]
- Hand weapons
- Great weapons
- Light armour
Casket of Souls [135 pts]
- Hand weapons
- Great weapons
- Light armour
---
Created with "Old World Builder"
[https://old-world-builder.com]</t>
  </si>
  <si>
    <t>===
The Umbralgave 2.0 [1998 pts]
Warhammer: The Old World, Beastmen Brayherds
===
++ Characters [633 pts] ++
Beastlord [222 pts]
- Hand weapon
- No armour
- Shield
- General
- On foot
- Talisman of Protection
- The Blackened Plate
- Gouge-tusks
- Many-limbed Fiend
Wargor [161 pts]
- Hand weapon
- Heavy armour
- Shield
- Battle Standard Bearer [War Banner]
- On foot
- Slug-skin
Great Bray-Shaman [250 pts]
- Braystaff
- Ambusher
- Level 4 Wizard
- On foot
- Ruby Ring of Ruin
- Hagtree Fetish
- Elementalism
++ Core Units [755 pts] ++
19 Bestigor Herds [297 pts]
- Hand weapon and great weapon
- Heavy armour
- Gouge-horn
- Standard bearer [Vitriolic Totem]
- Musician
24 Gor Herds [235 pts]
- Additional hand weapons
- True-horn
- Standard bearer [Totem of Rust]
- Musician
14 Gor Herds [119 pts]
- Additional hand weapons
- Ambushers
- True-horn
1 Razorgor Herds [52 pts]
- Tusks (counts as a hand weapon)
- Calloused hide (counts as light armour)
1 Razorgor Herds [52 pts]
- Tusks (counts as a hand weapon)
- Calloused hide (counts as light armour)
++ Special Units [365 pts] ++
4 Minotaur Herds [245 pts]
- Hand weapon
- Light armour
- Ambushers
- 4 Shield
- Bloodkine
- Standard bearer [Banner of Outrage]
Razorgor Chariot [120 pts]
- Bestigor Crew x 1 - Hand weapons
- Great weapons
- Gor Crew x 1 - Hand weapons
- Cavalry spear
- Razorgor x 1 - Hand weapon (tusks)
++ Rare Units [245 pts] ++
Ghorgon [245 pts]
- Cleaver-limbs
- Calloused hide (counts as light armour)
---
Created with "Old World Builder"
[https://old-world-builder.com]</t>
  </si>
  <si>
    <t>Blue Ford</t>
  </si>
  <si>
    <t>Jeff Harper</t>
  </si>
  <si>
    <t>===
Shazhu's Hulking Mob [2000 pts]
Warhammer: The Old World, Warriors of Chaos
===
++ Characters [957 pts] ++
Shazhu the Merciless [627 pts]
- Hand weapon
- Full plate armour
- Shield
- Mark of Chaos Undivided
- Mark of Nurgle
- Chaos Dragon
- 2x Favour of the Gods
- Ogre Blade
- Paymaster's Coin
- Enchanting Aura
Kirex, Bringer of Fire [330 pts]
- Hand weapon
- Heavy armour
- Mark of Tzeentch
- Level 4 Wizard
- On foot
- Infernal Puppet
- Spell Familiar
- Ruby Ring of Ruin
- Battle Magic
++ Core Units [503 pts] ++
5 Chaos Warhounds [35 pts]
- Claws and Fangs (Hand weapons)
- Vanguard
5 Chaos Warhounds [35 pts]
- Claws and Fangs (Hand weapons)
- Vanguard
5 Chaos Warhounds [30 pts]
- Claws and Fangs (Hand weapons)
20 Chaos Warriors [403 pts]
- Halberds
- Heavy armour
- Shields
- Mark of Tzeentch
- Champion [Potion of Speed]
- Standard bearer [Banner of Rage]
- Musician
++ Special Units [310 pts] ++
3 Dragon Ogres [186 pts]
- Halberds
- Heavy armour
1 Dragon Ogres [62 pts]
- Halberds
- Heavy armour
1 Dragon Ogres [62 pts]
- Halberds
- Heavy armour
++ Rare Units [230 pts] ++
Ezhor the Unstoppable [230 pts]
- Giant's Club
- Scaly Skin (Heavy Armour)
- Regeneration (6+)
---
Created with "Old World Builder"</t>
  </si>
  <si>
    <t>===
Adepticon  [1999 pts]
Warhammer: The Old World, Tomb Kings of Khemri
===
++ Characters [749 pts] ++
Tomb King [439 pts]
- Great weapon
- Heavy armour
- Necrolith Bone Dragon
- Talisman of Protection
- Armour of the Ages
High Priest [255 pts]
- Hand weapon
- May be a Level 4 Wizard
- On foot
- Warding Splint
- Cloak of the Dunes
- Necromancy
Mortuary Priest [55 pts]
- Hand weapon
- On foot
- Elementalism
++ Core Units [553 pts] ++
30 Tomb Guard [368 pts]
- Hand weapons
- Light armour
- Shields
- Tomb Captain (champion)
- Standard bearer [Icon of the Sacred Eye]
- Musician
30 Skeleton Warriors [185 pts]
- Thrusting spears
- No armour
- Shields
- Master of Arms (champion)
- Standard bearer [War Banner]
++ Special Units [437 pts] ++
Tomb Scorpion [75 pts]
- Decapitating Claws
- Envenomed Sting
- Bone Carapace (Counts as Heavy Armour)
- Ambushers
Khemrian Warsphinx [215 pts]
- Wicked Claws
- Hand weapons
- Cavalry spears
- Shortbows
- Fiery Roar
- 2 May take up to two additional Tomb Guard Crew
3 Ushabti [147 pts]
- Ritual Blades
- Heavy armour
++ Rare Units [260 pts] ++
Casket of Souls [135 pts]
- Hand weapons
- Great weapons
- Light armour
Screaming Skull Catapult [125 pts]
- Screaming Skull Catapult
- Hand weapons
- Light armour
- May Have the Skulls of the Foe Special Rule
---
Created with "Old World Builder"
[https://old-world-builder.com]</t>
  </si>
  <si>
    <t>George Murphy</t>
  </si>
  <si>
    <t>===
Adepticon Bone Boys [2000 pts]
Warhammer: The Old World, Tomb Kings of Khemri
===
++ Characters [692 pts] ++
High Priest [395 pts]
- Hand weapon
- May be a Level 4 Wizard
- Necrolith Bone Dragon
- Talisman of Protection
- Necromancy
Mortuary Priest [105 pts]
- Hand weapon
- Level 2 Wizard
- On foot
- Serpent Staff (Liche only)
- Elementalism
Special Rules: Arise!, Curse of the Necropolis, Indomitable (1), Khopesh, Lore of Nehekhara, Nehekharan Undead, Regeneration (5+), From Beneath the Sands
Tomb King [192 pts]
- Hand weapon
- Heavy armour
- Shield
- General
- On foot
- Amulet Of The Serpent
Special Rules: Curse of the Necropolis, Dry as Dust, Flammable, Indomitable (2), Khopesh, My Will Be Done, Nehekharan Undead, Regeneration (5+)
++ Core Units [952 pts] ++
20 Skeleton Warriors [135 pts]
- Thrusting Spears
- Light armour
- Shields
- Master of Arms (Champion)
- Standard Bearer
- Musician
20 Skeleton Warriors [135 pts]
- Thrusting Spears
- Light armour
- Shields
- Master of Arms (Champion)
- Standard Bearer
- Musician
16 Skeleton Archers [85 pts]
- Hand weapons
- War Bows
- No armour
- Master of Arrows (Champion)
16 Skeleton Archers [85 pts]
- Hand weapons
- War Bows
- No armour
- Master of Arrows (Champion)
8 Skeleton Horse Archers [102 pts]
- Hand weapons
- Warbows
- Light armour
- Master of Horse (Champion)
3 Skeleton Chariots [172 pts]
- Hand weapons
- Cavalry Spears
- Warbows
- Skeletal Hooves (Count as Hand Weapons)
- Master Charioteer (Champion)
- Standard Bearer [War Banner]
- Musician
20 Tomb Guard [238 pts]
- Halberds
- Light armour
- Shields
- Tomb Captain (Champion)
- Standard Bearer
- Musician
++ Special Units [156 pts] ++
3 Sepulchral Stalkers [156 pts]
- Hand weapons
- Halberds
- Writhing Tails
- Petrifying Gaze
- Heavy armour
++ Rare Units [200 pts] ++
Necrosphinx [200 pts]
- Cleaving Blades
- Decapitating Strike
- Heavy armour
- Envenomed Sting
Special Rules: Close Order, Fly (9), Indomitable (2), Large Target, Nehekharan Undead, Regeneration (5+), Stomp Attacks (D3+2), Swiftstride, Terror
---
Created with "Old World Builder"
[https://old-world-builder.com]</t>
  </si>
  <si>
    <t>Orc and Goblin Tribes - Adepticon - [2000pts]
# Main Force [2000pts]
## Characters [759pts]
Black Orc Warboss [342pts]: Shield, Wyvern, General, Trollhide Trousers, Da Choppiest Choppa
Goblin Oddnob [278pts]: Waaagh! Magic, Wizard Level 4, Idol of Mork, Ruby Ring of Ruin
â€¢ 1x Goblin Wolf Chariot [53pts]: 2x Giant Wolf
Night Goblin Bigboss [64pts]: Light Armour, Shield, Great Weapon, Giant Cave Squig
Night Goblin Bigboss [75pts]: Light Armour, Shield, Giant Cave Squig, Wollopa's One Hit Wunds
## Core [602pts]
Black Orc Mobs [337pts]: Veteran
â€¢ 3x Black Orc [36pts]
â€¢ 13x Black Orc [195pts]: Shield, Great Weapon
â€¢ 1x Boss [20pts]: Great Weapon
â€¢ 1x Standard Bearer [68pts]: The Big Red Raggedy Flag
Goblin Spider Rider Mobs [65pts]:
â€¢ 5x Spider Rider [13pts]: Shortbow
Night Goblin Mobs [200pts]: Magic Standard
â€¢ 20x Night Goblin [4pts]: Shortbow
â€¢ 3x Fanatic [75pts]
â€¢ 1x Standard Bearer [45pts]: Razor Standard
## Special [139pts]
Orc Boar Boy Mobs [139pts]: Magic Standard
â€¢ 5x Boar Boy [18pts]: Cavalry Spear, Shield, Heavy Armour
â€¢ 1x Boss [8pts]
â€¢ 1x Standard Bearer [41pts]: Da Banner of Butchery
## Rare [500pts]
Arachnarok Spiders [310pts]:
â€¢ 1x Arachnarok Spider [310pts]: Hand Weapon
2x Mangler Squigs [95pts]</t>
  </si>
  <si>
    <t>Kris Heemskerk</t>
  </si>
  <si>
    <t>++ Characters [560 pts] ++
Sorcerer-Prophet [475 pts]
(Darkforged weapon, Heavy armour, Level 4 Wizard, Bale Taurus, Talisman of Protection, Armour of Meteoric Iron, Mantle of Stone, Elementalism)
Infernal Seneschal [85 pts]
(Hand weapon, Heavy armour, Battle Standard Bearer)
++ Core Units [535 pts] ++
16 Infernal Guard [235 pts]
(Hand weapons, Heavy armour, Shield, Deathmask (champion), Standard bearer [War Banner], Musician)
10 Infernal Guard [150 pts]
(Fireglaives, Heavy armour)
10 Infernal Guard [150 pts]
(Fireglaives, Heavy armour)
++ Special Units [718 pts] ++
Iron Daemon [275 pts]
(Steam Cannonade, Hand weapons)
10 Sneaky Gits [60 pts]
(Two hand weapons, throwing weapons)
3 Bull Centaur Renders [168 pts]
(Hand weapons, Light armour)
Magma Cannon [125 pts]
(Fire thrower, Hand weapons, Heavy Armour)
Hobgoblin Bolt Thrower [45 pts]
(Bolt thrower, Hand weapons, Light armour)
Hobgoblin Bolt Thrower [45 pts]
(Bolt thrower, Hand weapons, Light armour)
++ Rare Units [185 pts] ++
Dreadquake Mortar [185 pts]
(Dreadquake Mortar, Hand weapons, Heavy armour, Ogre Loader)
---
Created with "Old World Builder"
[https://old-world-builder.com]</t>
  </si>
  <si>
    <t xml:space="preserve">Characters: 
-	1x Beastlord = 234 pts
o	Heavy armor
o	Glittering Scales
o	Talisman of Protection
o	Slug-skin
-	Great Bray-Shaman
o	Level 4
o	Hagtree Fetish
o	Ruby Ring of Ruin
o	Tuskgor Chariot
Core:
-	Bestigor Herd x 18 = 294 pts
o	Gouge-horn
o	Standard bearer	
ï‚§	Manbane Standard
o	Musician
-	Gor Herd x29 = 250 pts
o	Additional hand weapons
o	True-horn
o	Standard Bearer
ï‚§	Vitriolic Totem
o	Musician
-	Gor Herd x 11 = 95 pts
o	Additional hand weapons
o	True-horn
o	Ambushers
-	Ungor Herds x10 = 50 pts
o	Shortbows
-	Chaos Warhounds x 5 = 30 pts
-	Razorgor Herd x 1 = 52 pts
-	Razorgor Herd x 1 = 52 pts
-	Tusgkor Chariot x 1 = 85 pts
Special: 
-	Centigor Herd x 5 = 118 pts
o	Cavalry Spears
o	Throwing Javelins
o	Gorehoof
o	Ambushers
Rare:
-	Dragon Ogres x 3 = 184 pts
o	Shartak
o	Heavy armor
-	Chaos Giant = 230 pts
o	Regeneration
o	Scaly skin
Total = 1999 pts
</t>
  </si>
  <si>
    <t>Josh Suevel</t>
  </si>
  <si>
    <t>Jacob Rasmussen</t>
  </si>
  <si>
    <t>++ Characters [613 pts] ++
King [304 pts]
(Hand weapon, Great weapon, Full plate armour, General, Shieldbearers, Rune of Fury, Rune of Preservation, 2x Rune of Shielding, Rune of Parrying)
Thane [167 pts]
(Hand weapon, Full plate armour, Shield, Battle Standard Bearer [Master Rune of Grungni], On foot)
Engineer [50 pts]
(Hand weapon, Heavy armour)
Runesmith [92 pts]
(Hand weapon, Heavy armour, Shield, Rune of Spellbreaking)
++ Core Units [505 pts] ++
24 Longbeards [375 pts]
(Hand weapons, Heavy armour, Shields, Elder (champion), Standard bearer [Master Rune of Hesitation], Musician)
10 Rangers [130 pts]
(Hand weapons, Crossbows, Heavy armour, Great weapons)
++ Special Units [689 pts] ++
20 Hammerers [369 pts]
(Hand weapons, Great hammers, Heavy armour, Standard bearer [Rune of Confusion], Musician)
1 Gyrocopters [60 pts]
(Hand weapons, Steam guns, Full plate armour (armoured fuselage))
1 Gyrocopters [60 pts]
(Hand weapons, Steam guns, Full plate armour (armoured fuselage))
Cannon [100 pts]
(Cannon, Hand weapons, Light armour)
Cannon [100 pts]
(Cannon, Hand weapons, Light armour)
++ Rare Units [192 pts] ++
5 Irondrakes [96 pts]
(Hand weapons, Drakeguns, Full plate armour, Ironwarden (champion), Trollhammer torpedo)
5 Irondrakes [96 pts]
(Hand weapons, Drakeguns, Full plate armour, Ironwarden (champion), Trollhammer torpedo)
---
Created with "Old World Builder"
[https://old-world-builder.com]</t>
  </si>
  <si>
    <t>===
River BÃ¶gen Beatdown [2000 pts]
Warhammer: The Old World, Warriors of Chaos
===
++ Characters [802 pts] ++
Chaos Lord [397 pts]
- Hand weapon
- Full plate armour
- Shield
- Mark of Nurgle
- General
- Manticore
- Ogre Blade
- Favour of the Gods
Sorcerer Lord [405 pts]
- Hand weapon
- Heavy armour
- Mark of Nurgle
- Level 4 Wizard
- Manticore
- Infernal Puppet
- Daemonology
++ Core Units [501 pts] ++
20 Chaos Marauders [197 pts]
- Great weapons
- Unarmoured
- Mark of Nurgle
- Skirmishers (0-1 unit in your army)
- Marauder Chieftain
- Standard bearer
- Musician
8 Forsaken [152 pts]
- Mutated weapons (Hand weapons)
- Heavy armour
- Forsaken by Nurgle
8 Forsaken [152 pts]
- Mutated weapons (Hand weapons)
- Heavy armour
- Forsaken by Nurgle
++ Special Units [282 pts] ++
3 Chaos Ogres [126 pts]
- Great weapons
- Heavy armour
- Mark of Nurgle
- Champion
3 Chaos Spawn [156 pts]
- Flailing Appendages (Hand weapons)
- Scaly Skin (Heavy Armour)
- Spawn of Nurgle
++ Rare Units [415 pts] ++
Chaos Giant [200 pts]
- Giant's Club
- Light armour (Calloused hide)
Hellcannon [215 pts]
- Doomfire
- Hand weapons
---
Created with "Old World Builder"
[https://old-world-builder.com]</t>
  </si>
  <si>
    <t>Ben Goff</t>
  </si>
  <si>
    <t>Carson Burns</t>
  </si>
  <si>
    <t>===
Adepticon List 2024 [1999 pts]
Warhammer: The Old World, High Elf Realms
===
++ Characters [1000 pts] ++
Prince [375 pts]
- Hand weapon
- Full plate armour
- Shield
- Bow of Avelorn
- General
- Griffon
- Seed of Rebirth
- Paymaster's Coin
- Dragon Slaying Sword
- Pure of Heart
Archmage [200 pts]
- Hand weapon
- Level 4 Wizard
- On foot
- Silvery Wand
- Sea Guard
- High Magic
Noble [261 pts]
- Halberd
- Full plate armour
- Shield
- Griffon
- Dragon Helm
- Reaver Bow
- Pure of Heart
Noble [164 pts]
- Halberd
- Full plate armour
- Great Eagle
- Charmed Shield
- Seed of Rebirth
- Pure of Heart
++ Core Units [699 pts] ++
21 Lothern Sea Guard [330 pts]
- Hand weapons
- Thrusting spears
- Warbows
- Light armour
- Shields
- Veteran
- Sea Master (champion)
- Standard bearer [Razor Standard]
- Musician
8 Silver Helms [204 pts]
- Hand weapons
- Lances
- Hand weapons (Hooves)
- Heavy armour
- Barding
- Shields
- High Helm (champion)
- Standard bearer
16 Elven Archers [165 pts]
- Hand weapons
- Longbows
- No armour
- Sentinel (champion)
++ Rare Units [300 pts] ++
Eagle-Claw Bolt Thrower [80 pts]
Eagle-Claw Bolt Thrower [80 pts]
Eagle-Claw Bolt Thrower [80 pts]
Great Eagle [60 pts]
---
Created with "Old World Builder"
[https://old-world-builder.com]</t>
  </si>
  <si>
    <t>Carson Burns [1997 pts]
Warhammer: The Old World, Empire of Man
===
++ Characters [633 pts] ++
General of the Empire [332 pts]
- Hand weapon
- Lance (if appropriately mounted)
- Full plate armour
- Shield
- General
- Imperial Griffon
- Laurels of Victory
- Talisman of Protection
Wizard Lord [130 pts]
- Hand weapon
- On foot
- Dark Magic
Empire Engineer [45 pts]
- Hand weapon
- No armour
Captain of the Empire [126 pts]
- Hand weapon
- Full plate armour
- Battle Standard Bearer [Griffon Standard]
- On foot
++ Core Units [699 pts] ++
20 State Missile Troops [155 pts]
- Hand weapons
- Crossbows
- No armour
- Sergeant (champion) [Crossbow/Handgun]
- Standard bearer
- Musician
8 Empire Knights [194 pts]
- Hand weapons
- Lances
- Shields
- Heavy armour
- Preceptor (champion)
- Standard bearer
- Musician
10 Empire Archers [80 pts]
- Hand weapons
- Warbows
- Scouts
20 State Troops [135 pts]
- Hand weapons
- Halberds
- Light armour
- Sergeant (champion)
- Standard bearer
- Musician
20 State Troops [135 pts]
- Hand weapons
- Light armour
- Shields
- Sergeant (champion)
- Standard bearer
- Musician
++ Special Units [665 pts] ++
3 Demigryph Knights [196 pts]
- Halberds
- Shields
- Full plate armour
- Demigryph Preceptor (champion)
20 Empire Greatswords [240 pts]
- Great weapons
- Full plate armour
- Count's Champion (champion)
- Standard bearer
- Musician
5 Pistoliers [104 pts]
- Hand weapons
- Brace of pistols
- Heavy armour
- Vanguard
- Veteran (champion) [Brace of pistols]
- Musician
Great Cannon [125 pts]
---
Created with "Old World Builder"</t>
  </si>
  <si>
    <t>Matt Czuzak</t>
  </si>
  <si>
    <t>Chase Bernier</t>
  </si>
  <si>
    <t>++ Characters [824 pts] ++
Tomb King [457 pts]
(Hand weapon, Heavy armour, Shield, General, Necrolith Bone Dragon, Crook &amp; Flail of Radiance, Armour of the Ages)
High Priest [255 pts]
(Hand weapon, Level 4 Wizard, On foot, Serpent Staff (Liche only), Warding Splint, Lore Familiar, Illusion)
Royal Herald [112 pts]
(Hand weapon, Light armour, Shield, Battle Standard Bearer [War Banner], On foot)
++ Core Units [500 pts] ++
30 Skeleton Warriors [205 pts]
(Thrusting spears, Light armour, Shields, Nehekharan Phalanx (one per 1000pts), Master of Arms (Champion), Standard bearer, Musician)
20 Tomb Guard [218 pts]
(Hand weapons, Light armour, Shields, Tomb Captain (champion), Standard bearer, Musician)
7 Skeleton Horse Archers [77 pts]
(Hand weapons, Warbows, No armour)
++ Special Units [477 pts] ++
3 Necropolis Knights [169 pts]
(Cavalry spears, Light armour, Shields, Necropolis Captain (champion))
3 Ushabti [154 pts]
(Greatbow, Heavy armour, Ancient (champion))
3 Ushabti [154 pts]
(Greatbow, Heavy armour, Ancient (champion))
++ Rare Units [195 pts] ++
Necrosphinx [195 pts]
(Cleaving Blades, Decapitating Strike, Heavy armour)
---
Created with "Old World Builder"
[https://old-world-builder.com]</t>
  </si>
  <si>
    <t>===
Skelepathic Destruction  [2000 pts]
Warhammer: The Old World, Tomb Kings of Khemri, Mortuary Cults
===
++ Characters [500 pts] ++
High Priest [250 pts]
- Hand weapon
- Level 4 Wizard
- General
- On foot
- Lore Familiar
- 2x Hieratic Jar
- Necromancy
Mortuary Priest [135 pts]
- Hand weapon
- Level 2 Wizard
- Battle Standard Bearer (Mortuary Cult Only)
- On foot
- Hieratic Jar
- Necromancy
Mortuary Priest [115 pts]
- Hand weapon
- Level 2 Wizard
- On foot
- Ruby Ring of Ruin
- Illusion
++ Core Units [671 pts] ++
40 Skeleton Warriors [215 pts]
- Thrusting spears
- No armour
- Shields
- Nehekharan Phalanx (one per 1000pts)
- Standard bearer
40 Skeleton Warriors [215 pts]
- Thrusting spears
- No armour
- Shields
- Nehekharan Phalanx (one per 1000pts)
- Standard bearer
4 Ushabti [196 pts]
- Ritual Blade
- Heavy armour
10 Skeleton Warriors [45 pts]
- Hand weapons
- No armour
- Shields
- Standard bearer
++ Special Units [444 pts] ++
3 Ushabti [147 pts]
- Greatbow
- Heavy armour
Tomb Scorpion [75 pts]
- Decapitating Claws
- Envenomed Sting
- Heavy armour (Bone Carapace)
- Ambushers
Tomb Scorpion [75 pts]
- Decapitating Claws
- Envenomed Sting
- Heavy armour (Bone Carapace)
- Ambushers
3 Ushabti [147 pts]
- Greatbow
- Heavy armour
++ Rare Units [385 pts] ++
Screaming Skull Catapult [125 pts]
- Screaming Skull Catapult
- Hand weapons
- Light armour
- Skulls of the Foe
Screaming Skull Catapult [125 pts]
- Screaming Skull Catapult
- Hand weapons
- Light armour
- Skulls of the Foe
Casket of Souls [135 pts]
- Hand weapons
- Great weapons
- Light armour</t>
  </si>
  <si>
    <t>Mark Detlor</t>
  </si>
  <si>
    <t>Dwarfen Mountain Holds - Dwarfs! - [1999pts]
# Main Force [1999pts]
## Characters [491pts]
Anvil of Doom [270pts]: General, Master Rune of Balance
â€¢ 1x Forgfather &amp; Anvil Guard: Anvil of Doom, Hand Weapon, Heavy Armour, Shield
Thane [221pts]: Hand Weapon, Full Plate Armour, Shield, Great Weapon, Battle Standard Bearer, Master Rune of Grungni, Master Rune of Gromril, Rune of Stone
## Core [501pts]
Quarrellers [156pts]:
â€¢ 13x Quarreller [12pts]: Crossbow, Hand Weapon, Heavy Armour, Great Weapon, Shield
Quarrellers [144pts]:
â€¢ 12x Quarreller [12pts]: Crossbow, Hand Weapon, Heavy Armour, Great Weapon, Shield
Rangers [201pts]:
â€¢ 15x Ranger [13pts]: Hand Weapon, Heavy Armour, Great Weapon, Crossbow
â€¢ 1x Ol Deadeye [6pts]: Crossbow
## Special [620pts]
Bolt Thrower [85pts]: Bolt Thrower, Dwarf Crew, Hand Weapon, Light Armour, Rune of Skewering, Rune of Burning
Bolt Thrower [75pts]: Bolt Thrower, Dwarf Crew, Hand Weapon, Light Armour, Rune of Skewering
Gyrocopters [70pts]:
â€¢ 1x Gyrocopter [70pts]: Full Plate Armour, Hand Weapon, Clattergun
Hammerers [390pts]:
â€¢ 18x Hammerer [18pts]: Great hammer, Hand Weapon, Heavy Armour, Drilled, Shields, Shield
â€¢ 1x Royal Champion [7pts]
â€¢ 1x Musician [7pts]
â€¢ 1x Standard Bearer [52pts]: Master Rune of Hesitation
## Rare [387pts]
2x Irondrakes [96pts]:
â€¢ 5x Irondrake [15pts]: Drakegun, Full Plate Armour, Hand Weapon
â€¢ 1x Ironwarden [21pts]: Trollhammer Torpedo
Rangers [195pts]:
â€¢ 15x Ranger [13pts]: Hand Weapon, Heavy Armour, Great Weapon, Crossbow</t>
  </si>
  <si>
    <t>Wood Elf Realms - Mark Detlor Adepticon 2024 -[2000pts]
## Characters [763pts]
508 pts Glade Lord : Forest Dragon, Serrated Maw, General, Trueflight Arrows, Ogre Blade, Talisman Of Protection
255 pts Spellweaver : High Magic, Wizard Level 4, Oaken Stave, Ruby Ring of Ruin
## Core [500pts]
126 pts 8x Deepwood Scout : Arcane Bodkins, Musician
96  pts 6x Deepwood Scout : Arcane Bodkins, Musician
152 pts 10x Glade Guard : Hagbane Tips, Fire and Flee, 
Champion, Musician
126 pts 6x Glade Rider:  Trueflight Arrows, Reserve Move, 
Musician 
## Special [677pts]
313 pts 6x Tree Kin : Champion
182 pts 6x Wild Riders : Champion, Standard
182 pts 6x Wild Riders : Champion, Standard
## Rare [60pts]
60 pts 1x Great Eagles : Serrated Maw
Total 2000 pts</t>
  </si>
  <si>
    <t>Adam Fletcher</t>
  </si>
  <si>
    <t>Joshua Heaton</t>
  </si>
  <si>
    <t>Characters [723 pts]
Orc Weirdnob[375 pts]
Hand weapon, No armour, Level 4 Wizard, General, Wyvern, Lore Familiar, Biting Blade, Ruby Ring of Ruin, Waaagh! Magic
Orc Warboss[348 pts]
Hand weapon, Additional hand weapon, Frenzy (no armour), Shield, Wyvern, Trollhide Trousers, Talisman of Protection, Giant Blade
Core Units [530 pts]
18 Orc Mob[270 pts]
Hand weapons, Thrusting spears, Frenzy (no armour), Warpaint, Big Stabba, Shields, Big 'Uns, Boss (champion), Standard bearer [The Big Red Raggedy Flag], Musician
12 Orc Mob[130 pts]
Hand weapons, Thrusting spears, Frenzy (no armour), Warpaint, Big Stabba, Shields, Boss (champion), Standard bearer, Musician
12 Orc Mob[130 pts]
Hand weapons, Thrusting spears, Frenzy (no armour), Warpaint, Big Stabba, Shields, Boss (champion), Standard bearer, Musician
Special Units [357 pts]
Orc Boar Chariots[111 pts]
Hand weapons, Cavalry spears, Third Orc crew member, Frenzy (if 3 crew members), Warpaint (if frenzied)
Orc Boar Chariots[111 pts]
Hand weapons, Cavalry spears, Third Orc crew member, Frenzy (if 3 crew members), Warpaint (if frenzied)
Goblin Bolt Throwa[45 pts]
Goblin Bolt Throwa[45 pts]
Goblin Bolt Throwa[45 pts]
Rare Units [390 pts]
Giant[200 pts]
Giant's club, Light armour
Doom Diver Catapult[95 pts]
Doom Diver Catapult[95 pts]</t>
  </si>
  <si>
    <t>Warriors of Chaos [1996 pts]
Warhammer: The Old World, Warriors of Chaos
===
++ Characters [888 pts] ++
Chaos Lord [622 pts]
- Hand weapon
- Full plate armour
- Shield
- Mark of Khorne
- General
- Chaos Dragon
- Crown of Everlasting Conquest
- Chaos Runesword
- Favour of the Gods
- Extra Arm
Special Rules: Chaos Armour (5+), Ensorcelled Weapons, Gaze of the Gods, Rallying Cry
[Chaos Lord] M(4) WS(7) BS(3) S(5) T(5) W(4) I(6) A(5) Ld(9)
[Chaos Dragon] M(6) WS(6) BS(-) S(7) T((+1)) W((+6)) I(4) A(6) Ld(-)
Sorcerer Lord [266 pts]
- Hand weapon
- Heavy armour
- Mark of Chaos Undivided
- Level 4 Wizard
- Chaos Steed
- Spell Familiar
- Enchanted Shield
- Daemonology
Special Rules: Chaos Armour (5+), Ensorcelled Weapons, Gaze of the Gods, Lore of Chaos
[Sorcerer Lord] M(4) WS(5) BS(3) S(4) T(4) W(3) I(4) A(3) Ld(8)
[Chaos Steed] M(7) WS(3) BS(-) S(4) T(-) W(-) I(3) A(1) Ld(-)
++ Core Units [626 pts] ++
20 Chaos Warriors [298 pts]
- Hand weapons
- Heavy armour
- Shields
- Mark of Chaos Undivided
- Champion
- Standard bearer
- Musician
Special Rules: Close Order, Ensorcelled Weapons
[Chaos Warrior] M(4) WS(5) BS(3) S(4) T(4) W(1) I(4) A(1) Ld(8)
[Champion] M(4) WS(5) BS(3) S(4) T(4) W(1) I(4) A(2) Ld(8)
20 Chaos Warriors [298 pts]
- Hand weapons
- Heavy armour
- Shields
- Mark of Chaos Undivided
- Champion
- Standard bearer
- Musician
Special Rules: Close Order, Ensorcelled Weapons
[Chaos Warrior] M(4) WS(5) BS(3) S(4) T(4) W(1) I(4) A(1) Ld(8)
[Champion] M(4) WS(5) BS(3) S(4) T(4) W(1) I(4) A(2) Ld(8)
5 Chaos Warhounds [30 pts]
- Claws and Fangs (Hand weapons)
Special Rules: Loner, Move Through Cover, Open Order, Swiftstride
[Chaos Warhound] M(7) WS(4) BS(0) S(3) T(3) W(1) I(3) A(1) Ld(6)
++ Special Units [482 pts] ++
9 Chosen Chaos Knights [376 pts]
- Lances
- Shields
- Full plate armour
- Mark of Chaos Undivided
- Champion
Special Rules: Chaos Armour (6+), Close Order, Counter Charge, Ensorcelled Weapons, First Charge, Stubborn, Swiftstride
[Chosen Chaos Knight] M(-) WS(5) BS(3) S(4) T(4) W(1) I(4) A(2) Ld(9)
[Champion] M(-) WS(5) BS(3) S(4) T(4) W(1) I(4) A(3) Ld(9)
[Chaos Steed] M(7) WS(3) BS(-) S(4) T(-) W(-) I(3) A(1) Ld(-)
1 Chaos Spawn [53 pts]
- Flailing Appendages (Hand weapons)
- Scaly Skin (Heavy Armour)
- Spawn of Slaanesh
Special Rules: Armour Bane (2), Fear, Immune To Psychology, Open Order, Random Attacks, Random Movement, Stomp Attacks (1), Unbreakable
[Chaos Spawn] M(2D6) WS(3) BS(0) S(4) T(5) W(3) I(3) A(D6) Ld(10)
1 Chaos Spawn [53 pts]
- Flailing Appendages (Hand weapons)
- Scaly Skin (Heavy Armour)
- Spawn of Slaanesh
Special Rules: Armour Bane (2), Fear, Immune To Psychology, Open Order, Random Attacks, Random Movement, Stomp Attacks (1), Unbreakable
[Chaos Spawn] M(2D6) WS(3) BS(0) S(4) T(5) W(3) I(3) A(D6) Ld(10)
---
Created with "Old World Builder"
[https://old-world-builder.com]</t>
  </si>
  <si>
    <t>Jacob Macke</t>
  </si>
  <si>
    <t>Jude Padilla</t>
  </si>
  <si>
    <t>Welcome back to THE OLD WORLD Santa Fe</t>
  </si>
  <si>
    <t># Main Force [2247pts]
## Characters [663pts]
Captain of the Empire [103pts]: Shield, Full Plate Armour, Battle Standard Bearer, Dragon Bow
Engineers [55pts]:
â€¢ 1x Empire Engineer [55pts]: Grenade Launching Blunderbuss
Grand Master [280pts]: Shield, Demigryph, Full Plate Armour, General, Sword of Justice, The White Cloak
Priest of Ulric [65pts]:
â€¢ 1x Pries of Ulric [65pts]: Shield, Heavy Armour
Wizard Lord [160pts]: Wizard Level 4, Elementalism
## Core [566pts]
Empire Archers [40pts]:
â€¢ 5x Archer [8pts]: Scouts
Empire Archers [35pts]:
â€¢ 5x Archer [7pts]
Empire Knights [181pts]: Stubborn
â€¢ 6x Empire Knight [22pts]: Shield, Lance
â€¢ 1x Preceptor [6pts]
â€¢ 1x Standard Bearer [31pts]: War Banner
State Missile Troops [66pts]:
â€¢ 7x State Missile Trooper [8pts]: Handgun
  â€¢ Regimental Unit: Empire Greatswords
â€¢ 1x Sergeant [10pts]: Repeater Handgun
Veteran State Troops [244pts]:
â€¢ 23x Veteran State Trooper [8pts]: Halberd
â€¢ 1x Sergeant [5pts]
â€¢ 1x Standard Bearer [55pts]: Griffon Standard
## Special [625pts]
Empire Greatswords [278pts]:
â€¢ 24x Greatsword [11pts]
â€¢ 1x Count's Champion [8pts]
â€¢ 1x Standard Bearer [6pts]
  â€¢ Detachment: State Missile Troops
Great Cannon [125pts]
2x Outriders [111pts]:
â€¢ 5x Outrider [19pts]
â€¢ 1x Sharpshooter [16pts]: Grenade Launching Blunderbuss
## Rare [393pts]
Empire Steam Tanks [273pts]:
â€¢ 1x Steam Tank [273pts]: Engineer Commander, Repeater Pistol
Helblaster Volley Guns [120pts]</t>
  </si>
  <si>
    <t>Dylan Blanchard</t>
  </si>
  <si>
    <t>Gabe Barilla</t>
  </si>
  <si>
    <t>Tim Bahr</t>
  </si>
  <si>
    <t>Justin McGlown</t>
  </si>
  <si>
    <t>===
New Orc &amp; Goblin Tribes [2248 pts]
Warhammer: The Old World, Orc &amp; Goblin Tribes
===
++ Characters [757 pts] ++
Black Orc Warboss [307 pts]
- Hand weapon
- Full plate armour
- Shield
- General
- Wyvern
- Porko's Pigstikka
Orc Weirdnob [175 pts]
- Hand weapon
- No armour
- Level 4 Wizard
- On foot
- Earthing Rod
- Battle Magic
Orc Bigboss [105 pts]
- Hand weapon
- Light armour
- Battle Standard Bearer [War Banner]
- On foot
Night Goblin Oddgit [85 pts]
- Hand weapon
- Level 2 Wizard
- On foot
- Illusion
Night Goblin Oddgit [85 pts]
- Hand weapon
- Level 2 Wizard
- On foot
- Illusion
++ Core Units [826 pts] ++
15 Black Orc Mob [268 pts]
- Hand weapons
- Full plate armour
- Stubborn
- Veteran
- 20 Great weapons
- Boss (champion)
- Standard bearer
- Musician
20 Orc Mob [157 pts]
- Hand weapons
- Thrusting spears
- Light armour
- Shields
- Boss (champion)
- Standard bearer
- Musician
19 Orc Mob [131 pts]
- Hand weapons
- Light armour
- Shields
- Boss (champion)
- Standard bearer
- Musician
17 Night Goblin Mob [135 pts]
- Hand weapons
- Shortbows
- 2 Fanatics
- Boss (champion)
- Standard bearer
- Musician
17 Night Goblin Mob [135 pts]
- Hand weapons
- Shortbows
- 2 Fanatics
- Boss (champion)
- Standard bearer
- Musician
++ Special Units [390 pts] ++
5 Orc Boar Boy Mob [105 pts]
- Hand weapons
- Cavalry spears
- Light armour
- Shields
- Boss (champion)
- Standard bearer
- Musician
Goblin Bolt Throwa [45 pts]
Orc Boar Chariot [90 pts]
- Hand weapons
- Cavalry spears
5 Orc Boar Boy Mob [105 pts]
- Hand weapons
- Cavalry spears
- Light armour
- Shields
- Boss (champion)
- Standard bearer
- Musician
Goblin Bolt Throwa [45 pts]
++ Rare Units [275 pts] ++
Giant [200 pts]
- Giant's club
- Light armour
Goblin Rock Lobber [75 pts]
---
Created with "Old World Builder"
[https://old-world-builder.com]</t>
  </si>
  <si>
    <t>++ Characters [830 pts] ++
Supreme Sorceress [215 pts]
(Hand weapon, Level 4 Wizard, Dark Pegasus, Dark Magic)
Dark Elf Master [129 pts]
(Lance, Full plate armour, Shield, Sea Dragon Cloak, Battle Standard Bearer, Cold one)
Dark Elf Dreadlord [486 pts]
(Lance, Light armour, Shield, General, Black dragon, Blood Armour, Pendant Of Khaeleth)
++ Core Units [571 pts] ++
6 Dark Riders [144 pts]
(Hand weapons, Cavalry spears, and Repeater crossbows, Light armour, Shields, Fire &amp; Flee, Scouts, Herald (champion), Standard bearer, Musician)
20 Dark Elf Warriors [215 pts]
(Thrusting spears, Light armour, Shields, Veteran, Lordling (champion), Standard bearer, Musician)
18 Witch Elves [212 pts]
(Two hand weapons, Hag (champion), Standard bearer)
++ Special Units [687 pts] ++
War Hydra [200 pts]
(Wicked claws, Serrated maws, Fiery breath, Hand weapons, Whips, 5+)
5 Cold One Knights [196 pts]
(Hand weapons, Lances, Full plate armour, Dread Knight (champion), Standard bearer, Musician)
18 Black Guard of Naggarond [291 pts]
(Hand weapons, Dread halberds, Full plate armour, Tower Master (champion), Standard bearer, Musician)
++ Rare Units [160 pts] ++
Reaper Bolt Thrower [80 pts]
(Repeater bolt thrower and hand weapons, Light armour)
Reaper Bolt Thrower [80 pts]
(Repeater bolt thrower and hand weapons, Light armour)
---
Created with "Old World Builder"
[https://old-world-builder.com]</t>
  </si>
  <si>
    <t>Craig Walendziak</t>
  </si>
  <si>
    <t>Zeqe Korte</t>
  </si>
  <si>
    <t>Wood Elf Realms - 2kkkkkk - [2250pts]
# Main Force [2250pts]
## Characters [902pts]
Glade Lord [537pts]: Hand Weapon, Light Armour, Asrai Longbow, Shield, Forest Dragon, Full Plate Armour, Serrated Maw, Soporific Breath, Wicked Claws, General, A Befuddlement of Mischiefs, Spear of Twilight, Talisman Of Protection
Shadowdancers [150pts]:
â€¢ 1x Shadowdancer [150pts]: Hand Weapon, Wizard Level 1, Illusion, Spear of Loec, Lore Familiar
Spellweaver [215pts]: Hand Weapon, High Magic, Wizard Level 4, Ruby Ring of Ruin
## Core [649pts]
2x Deepwood Scouts [111pts]:
â€¢ 7x Deepwood Scout [15pts]: Asrai Longbow, Hand Weapon, Hagbane Tips
â€¢ 1x Lord's Bowman [6pts]
Dryads [239pts]:
â€¢ 18x Dryad [13pts]: Hand Weapon, Light Armour
â€¢ 1x Nymph [5pts]
Glade Guard [91pts]:
â€¢ 7x Glade Guard [13pts]: Asrai Longbow, Hand Weapon, Hagbane Tips
Glade Guard [97pts]:
â€¢ 7x Glade Guard [13pts]: Asrai Longbow, Hand Weapon, Arcane Bodkins
â€¢ 1x Lord's Bowman [6pts]
## Special [269pts]
Wardancers [269pts]:
â€¢ 13x Wardancer [221pts]: Hand Weapon, Additional Hand Weapon
â€¢ 1x Bladesinger [6pts]
â€¢ 1x Standard Bearer [36pts]: Rampaging Banner
â€¢ 1x Musician [6pts]
## Rare [430pts]
2x Treemen [215pts]:
â€¢ 1x Treemen [215pts]: Full Plate Armour, Oaken Fists, Strangleroots</t>
  </si>
  <si>
    <t>Seth Longoria</t>
  </si>
  <si>
    <t>Sam Haley</t>
  </si>
  <si>
    <t>===
Kingdom of Bretonnia [2248 pts]
Warhammer: The Old World, Kingdom of Bretonnia
===
++ Characters [964 pts] ++
Prophetess [205 pts]
- Hand weapon
- Level 4 Wizard
- Unicorn
- Earthing Rod
- Battle Magic
The Green Knight [275 pts]
Duke [382 pts]
- Hand weapon
- Heavy armour
- Shield
- General
- Hippogryph [Barding]
- Falcon-horn of Fredemund
- Giant Blade
Paladin [102 pts]
- Lance
- Heavy armour
- Shield
- The Grail Vow
- Battle Standard Bearer
- Bretonnian Warhorse
++ Core Units [563 pts] ++
6 Mounted Knights of the Realm [165 pts]
- Hand weapons
- Lances
- Shields
- Heavy armour
- First Knight (champion)
- Standard bearer
- Musician
5 Knights Errant [113 pts]
- Hand weapons
- Lances
- Shields
- Heavy armour
- Gallant (champion)
- Standard bearer
- Musician
33 Men-At-Arms [181 pts]
- Hand weapons
- Polearms
- Shields
- Light armour
- Yeoman (champion)
- Standard bearer
- Musician
- Grail Monk [Blessed Triptych]
20 Men-At-Arms [104 pts]
- Hand weapons
- Polearms
- Shields
- Light armour
- Yeoman (champion)
- Standard bearer
- Musician
- Grail Monk
++ Special Units [237 pts] ++
3 Pegasus Knights [172 pts]
- Hand weapon
- Lances
- Shields
- Heavy armour
- First Knight (champion)
5 Mounted Yeomen [65 pts]
- Hand weapons
- Cavalry spears
- Shortbows
- Unarmoured
++ Rare Units [484 pts] ++
5 Grail Knights [211 pts]
- Hand weapons
- Lances
- Shields
- Heavy armour
- Grail Guardian (champion)
- Standard bearer
- Musician
4 Grail Knights [173 pts]
- Hand weapons
- Lances
- Shields
- Heavy armour
- Grail Guardian (champion)
- Standard bearer
- Musician
Field Trebuchet [100 pts]
- Field Trebuchet
- Hand weapons
---
Created with "Old World Builder"
[https://old-world-builder.com]</t>
  </si>
  <si>
    <t>Warriors of Chaos - Tournament list - [2250pts]
# Main Force [2250pts]
## Characters [1119pts]
Aspiring Champion [127pts]: Hand Weapon, Heavy Armour, Shield, Battle Standard Bearer, Biting Blade, Favour of the Gods, Mark of Nurgle
Chaos Lord [617pts]: Hand Weapon, Full Plate Armour, Shield, Chaos Dragon, Dark Fire of Chaos, Full Plate Armour, Fumes of Contagion, Wicked Claws, General, Enchanting Aura, Ogre Blade, Favour of the Gods, Brazen Collar, Mark of Nurgle
Exalted Sorcerer [135pts]: Hand Weapon, Light Armour, Wizard Level 2, Dark Magic, Mark of Nurgle, Favour of the Gods
Sorcerer Lord [240pts]: Hand Weapon, Heavy Armour, Wizard Level 4, Dark Magic, Mark of Nurgle, Favour of the Gods
## Core [789pts]
Chaos Marauders [169pts]: Close Order
â€¢ 19x Chaos Marauder [8pts]: Hand Weapon, Mark of Khorne, Flail
â€¢ 1x Marauder Chieftain [7pts]
â€¢ 1x Standard Bearer [5pts]
â€¢ 1x Musician [5pts]
2x Chaos Warriors [274pts]:
â€¢ 16x Chaos Warrior [16pts]: Hand Weapon, Heavy Armour, Shield, Mark of Nurgle
â€¢ 1x Champion [6pts]
â€¢ 1x Standard Bearer [6pts]
â€¢ 1x Musician [6pts]
Marauder Horsemen [72pts]:
â€¢ 5x Marauder Horsemen [13pts]: Warhorse, Hand Weapon, Hand Weapon, Light Armour, Mark of Chaos Undivided, Javelin, Cavalry Spear
â€¢ 1x Marauder Horsemaster [7pts]
## Special [342pts]
2x Chaos Spawn [53pts]:
â€¢ 1x Chaos Spawn [53pts]: Hand Weapon, Heavy Armour, Spawn of Slaneesh
Chosen Chaos Knights [236pts]:
â€¢ 5x Chosen Chaos Knight [43pts]: Chaos Steed, Barding, Hand Weapon, Hand Weapon, Shield, Lance, Mark of Nurgle, Full Plate Armour
â€¢ 1x Musician [7pts]
â€¢ 1x Standard Bearer [7pts]
â€¢ 1x Champion [7pts]</t>
  </si>
  <si>
    <t>Mirror Match?</t>
  </si>
  <si>
    <t>Players</t>
  </si>
  <si>
    <t>Full Data</t>
  </si>
  <si>
    <t>Legacy Lists</t>
  </si>
  <si>
    <t>Y</t>
  </si>
  <si>
    <t>N</t>
  </si>
  <si>
    <t>Allies</t>
  </si>
  <si>
    <t>Rule of 3</t>
  </si>
  <si>
    <t>Include in Stats?</t>
  </si>
  <si>
    <t>Games</t>
  </si>
  <si>
    <t>Wins</t>
  </si>
  <si>
    <t>Draws</t>
  </si>
  <si>
    <t>Count Draws as 50% wins, 50% losses</t>
  </si>
  <si>
    <t>Win Rate</t>
  </si>
  <si>
    <t>Use this to either include 50% of all draws within the wins.</t>
  </si>
  <si>
    <t>Once you've selected your filters, and decided on whether to include draws. Right click on the above table and click refresh.</t>
  </si>
  <si>
    <t>Ruleset</t>
  </si>
  <si>
    <t>Geordie Nilan</t>
  </si>
  <si>
    <t>Tyrell Stoodley</t>
  </si>
  <si>
    <t>"New Beards" Old World 1250pts</t>
  </si>
  <si>
    <t>++ Characters [312 pts] ++
Wargor [151 pts]
(Hand weapon, Heavy armour, Shield, General, On foot, Mangelder, Slug-skin)
Wargor [161 pts]
(Hand weapon, Heavy armour, Shield, Battle Standard Bearer, On foot, The Blackened Plate, Pelt of Midnight (Characters Only), Gnarled Hide)
++ Core Units [534 pts] ++
14 Gor Herd [110 pts]
(Hand weapons, Additional hand weapons, True-horn [Great weapon], Standard bearer)
14 Gor Herd [115 pts]
(Hand weapons, Additional hand weapons, True-horn [Great weapon], Standard bearer, Musician)
36 Gor Herd [309 pts]
(Hand weapons, Additional hand weapons, True-horn [Great weapon], Standard bearer [Manbane Standard], Musician)
++ Special Units [404 pts] ++
4 Minotaur Herd [202 pts]
(Hand weapon, Light armour, 4 Shield, Bloodkine)
4 Minotaur Herd [202 pts]
(Hand weapon, Light armour, 4 Shield, Bloodkine)</t>
  </si>
  <si>
    <t xml:space="preserve">Characters  295
Mortuary Priest, level 2, warding splint, 120  
Arch Necrotect, 90 
Mortuary Priest, Level 2, 85
Core  446 
4 Ushabti, 196
5 skeleton horse archers, light armor, 60 
11 Skeleton Skirmishers, warbows, 55
11 skeleton skirmishers, warbows, 55
2 Necroserpent, ambushers, terror beneath the sands, 80 
Special 509
Tomb Scorpion, ambushers, terror beneath the sands, 77
Tomb Scorpion, Ambushers, terror benather the sands, 77
Necrosphinx, 195
Necrolith Collouss, 160  </t>
  </si>
  <si>
    <t>Cameron Davis</t>
  </si>
  <si>
    <t>Drew Edgar</t>
  </si>
  <si>
    <t>Cameron Davis - New Beards 6/4/2024 [1247 pts]
Warhammer: The Old World, Kingdom of Bretonnia
===
++ Characters [305 pts] ++
Damsel (left) [60 pts]
- Hand weapon
- On foot
- Battle Magic
Damsel (centre with general) [125 pts]
- Hand weapon
- Level 2 Wizard
- General
- On foot
- Arcane Familiar
- Power Scroll
- Battle Magic, Illusion
Damsel (centre without general) [60 pts]
- Hand weapon
- On foot
- Battle Magic
Damsel (right) [60 pts]
- Hand weapon
- On foot
- Battle Magic
++ Core Units [660 pts] ++
29 Men-At-Arms (Left) [165 pts]
- Hand weapons
- Polearms
- Shields
- Light armour
- Yeoman (champion)
- Standard bearer
- Musician
- Grail Monk [Blessed Triptych]
29 Men-At-Arms (Centre with General) [165 pts]
- Hand weapons
- Polearms
- Shields
- Light armour
- Yeoman (champion)
- Standard bearer
- Musician
- Grail Monk [Blessed Triptych]
29 Men-At-Arms (Right) [165 pts]
- Hand weapons
- Polearms
- Shields
- Light armour
- Yeoman (champion)
- Standard bearer
- Musician
- Grail Monk [Blessed Triptych]
29 Men-At-Arms (Centre Without General) [165 pts]
- Hand weapons
- Polearms
- Shields
- Light armour
- Yeoman (champion)
- Standard bearer
- Musician
- Grail Monk [Blessed Triptych]
++ Special Units [282 pts] ++
5 Pegasus Knights [282 pts]
- Hand weapon
- Lances
- Shields
- Heavy armour
- First Knight (champion)
---
Created with "Old World Builder"
[https://old-world-builder.com]</t>
  </si>
  <si>
    <t xml:space="preserve">Sorceror - Level 2, HW, LA, Talisman of Protection (5++): 160pts
Exalted Hero â€“ HW, HA&amp;Sh, Chaos Armour (6++), BSB (Banner of Rage): 132pts
Chosen Warriors (14) â€“ Heavy Inf, Stubborn, HW, FP&amp;Sh, Chaos Armour (6++), Command: 301pts
Marauders (21) â€“ Flails, LA&amp;Sh, Mark of Khorne, Standard Bearer and Musician: 220pts
Marauder Horsemen (10) â€“ Fast Cav, Flails, LA&amp;Sh, Mark of Khorne: 165pts
Marauder Horsemen (5) â€“ Fast Cav, Flails, LA&amp;Sh, Mark of Khorne: 85pts
Warhounds (5) â€“ Beasts: 30pts
Warhounds (5) â€“ Beasts: 30pts
Chariot â€“ Swiftstride, Impact Hits (D6+1), Warriors x2 (Halberds), Steeds x2, HA + Barding (3+ save), Mark of Khorne: 120pts
</t>
  </si>
  <si>
    <t>===
Tomb Kings of Khemri [1249 pts]
Warhammer: The Old World, Tomb Kings of Khemri
===
++ Characters [304 pts] ++
regular ole level 2  [85 pts]
- Hand weapon
- Level 2 Wizard
- On foot
- Necromancy
Tomb king [204 pts]
- Great weapon
- heavy armour
- General
- On foot
- Armour of Silvered Steel
++ Core Units [565 pts] ++
20 Tomb Guard [288 pts]
- Halberds
- Light armour
- Shields
- Tomb Captain (champion)
- Standard bearer [Icon of the Sacred Eye]
- Musician
20 Skeleton Warriors [135 pts]
- Thrusting spears
- Light armour
- Shields
- Master of Arms (Champion)
- Standard bearer
- Musician
10 Skeleton Skirmishers [50 pts]
- Hand weapons
- Warbows
10 Skeleton Skirmishers [50 pts]
- Hand weapons
- Warbows
9 Skeleton Skirmishers [42 pts]
- Hand weapons
- Warbows
- Ambushers
++ Special Units [245 pts] ++
5 Ushabti [245 pts]
- Hand weapons
- Greatbows
- Heavy armour
++ Rare Units [135 pts] ++
Casket of Souls [135 pts]
- Hand weapons
- Great weapons
- Light armour
---
Created with "Old World Builder"
[https://old-world-builder.com]</t>
  </si>
  <si>
    <t>Lizardmen - 1250pts New Beards Lizardmen - [1250pts]
# Main Force [1250pts]
## Characters [305pts]
Saurus Scar-Veteran [305pts]: Hand Weapon, Heavy Armour, General, Glyph Necklace, Carnosaur, Heavy Armour, Slashing talons
## Core [340pts]
Saurus Warriors [140pts]:
â€¢ 10x Saurus Warrior [14pts]: Hand Weapon, Heavy Armour, Shield
4x Skink Skirmishers [50pts]:
â€¢ 10x Skink [5pts]: Hand Weapon, Light Armour, Javelins and Shields
## Special [350pts]
2x Bastiladon [175pts]: Thunderous bludgeon, Solar Engine, 3x Skink Crew, Hand Weapon, Javelin and Shield
## Rare [255pts]
Ancient Stegadon [255pts]: 5x Skink Crew, Hand Weapon, Javelin and Shield, Great horns, Engine of the Gods</t>
  </si>
  <si>
    <t>Ben Leeper</t>
  </si>
  <si>
    <t>Jason Robinson</t>
  </si>
  <si>
    <t xml:space="preserve">++ Characters [297 pts] ++
Daemonsmith Sorcerer [145 pts]
(Hand weapon, Heavy armour, Level 2 Wizard, General, On foot, Ruby Ring of Ruin, Daemonology)
Bull Centaur Taur'ruk [152 pts]
(Great weapon, Heavy armour, Shield)
++ Core Units [328 pts] ++
14 Infernal Guard [250 pts]
(Hailshot blunderbluss, Heavy armour, Drilled (0-1 per 1000 points), Deathmask (champion), Standard bearer)
6 Infernal Guard [78 pts]
(Great weapons, Heavy armour, Detachment)
++ Special Units [625 pts] ++
3 Bull Centaur Renders [186 pts]
(Great weapons, Light armour, Ba'hal)
4 K'daai Fireborn [164 pts]
(Hand weapons)
Iron Daemon [275 pts]
(Steam Cannonade, Hand weapons)
</t>
  </si>
  <si>
    <t>Vampire Counts (1250/1250)
// Characters (310)
Necromantic Acolyte (120)
- Level 2, Dark Magic, Ruby Ring of Ruin
Strigoi Ghoul King (190)
- General, Level 1, Necromancy, Biting Blade
// Core (332)
5 Dire Wolves (40)
5 Dire Wolves (40)
22 Zombies (66)
20 Crypt Ghouls (186)
- Ghast
// Special (323)
Corpse Cart (133)
- Cavalry Spear, Warped Tintinnabulation, Level 1, Necromancy
3 Vargeists (190)
- Vargoyle
// Rare (285)
6 Blood Knights (285)
- Full Command, Full Plate</t>
  </si>
  <si>
    <t>Sebastian Cool</t>
  </si>
  <si>
    <t>Shaun Doray</t>
  </si>
  <si>
    <t xml:space="preserve">===
Warriors of Chaos [1248 pts]
Warhammer: The Old World, Warriors of Chaos
===
++ Characters [329 pts] ++
Exalted Sorcerer [156 pts]
- Hand weapon
- Light armour
- Mark of Chaos Undivided
- Level 2 Wizard
- Chaos Steed
- Spell Familiar
- Charmed Shield
- Daemonology
Exalted Champion [173 pts]
- Hand weapon
- Heavy armour
- Shield
- Mark of Chaos Undivided
- General
- Chaos Steed
- Giant Blade
++ Core Units [501 pts] ++
15 Chaos Warriors [243 pts]
- Halberds
- Heavy armour
- Shields
- Mark of Chaos Undivided
- Champion
- Standard bearer
- Musician
14 Chaos Warriors [228 pts]
- Halberds
- Heavy armour
- Shields
- Mark of Chaos Undivided
- Champion
- Standard bearer
- Musician
5 Chaos Warhounds [30 pts]
- Claws and Fangs (Hand weapons)
++ Special Units [418 pts] ++
Chaos Chariot [110 pts]
- Hand weapons
- Halberds
- Mark of Chaos Undivided
4 Chosen Chaos Knights [185 pts]
- Lances
- Shields
- Full plate armour
- Mark of Chaos Undivided
- Champion
- Standard bearer
- Musician
3 Chaos Ogres [123 pts]
- Great weapons
- Heavy armour
- Mark of Chaos Undivided
- Champion
- Standard bearer
---
</t>
  </si>
  <si>
    <t>===
Wood elves [1250 pts]
Warhammer: The Old World, Wood Elf Realms
===
++ Characters [232 pts] ++
Glade Lord [232 pts]
- Great weapon
- Light armour
- Shield
- Arcane Bodkins
- Hand weapon
- Asrai Longbow
- On foot
- Bow of Loren
- Ruby Ring of Ruin
- An Annoyance Of Netlings
++ Core Units [502 pts] ++
20 Eternal Guard [295 pts]
- Hand weapon and Asrai Spears
- Light armour
- Shields
- Eternal Warden
- Standard bearer
- Musician
5 Glade Guard [71 pts]
- Hand weapon and Asrai Longbows
- Arcane Bodkins
- Lord's Bowmen
5 Glade Guard [71 pts]
- Hand weapon and Asrai Longbows
- Arcane Bodkins
- Lord's Bowmen
5 Glade Guard [65 pts]
- Hand weapon and Asrai Longbows
- Arcane Bodkins
++ Special Units [301 pts] ++
5 Wild Riders [161 pts]
- Hand weapon and Hunting Spear
- Light armour
- Shields
- Wild Hunter
- Standard bearer
- Musician
5 Sisters of the Thorn [140 pts]
- Hand weapons and Blackbriar Javelins
- Handmaiden of the Thorn
- Standard bearer
- Musician
++ Rare Units [215 pts] ++
Treeman [215 pts]
---
Created with "Old World Builder"
[https://old-world-builder.com]</t>
  </si>
  <si>
    <t>Dylan Clayton</t>
  </si>
  <si>
    <t>Joff Slack-Smith</t>
  </si>
  <si>
    <t>Warriors of Chaos [1248 pts]
++ Characters [307 pts] ++
Chaos Lord [307 pts]
- Hand weapon
- Full plate armour
- Shield
- Mark of Slaanesh
- General
- On foot
- Bedazzling Helm
- Favour of the Gods
- Enchanting Aura
++ Core Units [477 pts] ++
17 Chaos Marauders [170 pts]
- Flails
- Light armour
- Mark of Slaanesh
- Skirmishers (0-1 unit in your army)
- Marauder Chieftain
- Standard bearer
- Musician
17 Chaos Warriors [307 pts]
- Halberds
- Heavy armour
- Shields
- Mark of Slaanesh
- Champion
- Standard bearer
- Musician
++ Special Units [464 pts] ++
9 Chosen Chaos Warriors [228 pts]
- Great weapons
- Full plate armour
- Mark of Slaanesh
- Champion
- Standard bearer
- Musician
5 Chosen Chaos Knights [236 pts]
- Lances
- Shields
- Full plate armour
- Mark of Slaanesh
- Champion
- Standard bearer
- Musician</t>
  </si>
  <si>
    <t>++ Characters [306 pts] ++
Tomb Prince [94 pts]
(Great weapon, Light armour, General, On foot)
Mortuary Priest [127 pts]
(Hand weapon, Level 2 Wizard, Skeletal Steed, Ruby Ring of Ruin, Necromancy)
Mortuary Priest [85 pts]
(Hand weapon, Level 2 Wizard, On foot, Necromancy)
++ Core Units [944 pts] ++
19 Tomb Guard [233 pts]
(Hand weapons, Light armour, Shields, Tomb Captain (champion), Standard bearer [War Banner], Musician)
20 Skeleton Archers [100 pts]
(Hand weapons, War Bows)
10 Skeleton Archers [50 pts]
(Hand weapons, War Bows)
35 Skeleton Warriors [180 pts]
(Thrusting spears, Shields, Master of Arms (Champion))
9 Skeleton Horse Archers [105 pts]
(Hand weapons, Warbows, Master of Horse (champion))
6 Skeleton Chariots [276 pts]
(Hand weapons, Cavalry spears, Warbows, Master Charioteer (champion), Standard bearer, Musician)</t>
  </si>
  <si>
    <t>Benjamin Cooke</t>
  </si>
  <si>
    <t>Ben Finlay</t>
  </si>
  <si>
    <t>THE NOBLE NAAAGHTS
Faction: Kingdom of Bretonnia
Army of Infamy: Bretonnian Exiles
CHARACTERS (311/313 pts)
Baron (206 pts)
- Bretonnian Warhorse
- Frontier Axe
- The Seal Of Parravon
- Potion of Speed
- Virtue of Confidence
- Outcast Vow
Outcast Wizard (105 pts)
- Level 2 Wizard
- Ruby Ring of Ruin
- Battle Magic
CORE UNITS (618/313 pts)
9 Mounted Knights of the Realm (262 pts)
- First Knight
- Standard bearer (Banner Of The Zealous Knight)
- Musician
- Outcast Vow
14 Knights of the Realm on Foot (186 pts)
- Great weapons
- First Knight 
- Standard bearer
- Musician
- Outcast Vow
20 Yeomen Guard (170 pts)
- Polearms
- Warden 
- Grail Monk (Blessed Triptych)
- Standard bearer
- Musician
SPECIAL UNITS (110/625 pts)
5 Squires (45 pts)
- Fire &amp; Flee
- Scouts
5 Mounted Yeomen (65 pts)
RARE UNITS (210/417 pts)
Field Trebuchet (100 pts)
10 Border Princes Brigands (110 pts)
- Skirmishers
- Scouts 
- Additional hand weapon
- Blunderbusses
TOTAL: 1249 pts</t>
  </si>
  <si>
    <t>===
Little intro lists [1250 pts]
Warhammer: The Old World, Orc &amp; Goblin Tribes
===
++ Characters [277 pts] ++
Night Goblin Bigboss [100 pts]
- Hand weapon
- Light armour
- Shield
- Battle Standard Bearer [War Banner]
- On foot
- Wollopa's One Hit Wunda
Night Goblin Oddgit [115 pts]
- Hand weapon
- Level 2 Wizard
- General
- On foot
- Lore Familiar
- Waaagh! Magic
Night Goblin Warboss [62 pts]
- Hand weapon
- Great weapon
- Light armour
- General
- On foot
++ Core Units [598 pts] ++
38 Night Goblin Mob [276 pts]
- Hand weapons
- Shields
- Netters
- 3 Fanatics
- Boss (champion)
- Standard bearer [The Big Red Raggedy Flag]
- Musician
20 Night Goblin Mob [130 pts]
- Hand weapons
- Shortbows
- 2 Fanatics
9 Night Goblin Squig Herd [96 pts]
- 2 Squig Herder
9 Night Goblin Squig Herd [96 pts]
- 2 Squig Herder
++ Special Units [90 pts] ++
Goblin Bolt Throwa [45 pts]
Goblin Bolt Throwa [45 pts]
++ Rare Units [285 pts] ++
Doom Diver Catapult [95 pts]
Mangler Squigs [95 pts]
- Colossal fang-filled gob
- Heavy armour
Mangler Squigs [95 pts]
- Colossal fang-filled gob
- Heavy armour</t>
  </si>
  <si>
    <t>Blaine Clarke</t>
  </si>
  <si>
    <t>Orc and Goblin Tribes - COMP - [1250pts]
# Main Force [1250pts]
## Characters [311pts]
Black Orc Warboss [139pts]: Full Plate Armour, Hand Weapon, Great Weapon, General
Night Goblin Bigboss [57pts]: Hand Weapon, Cavalry Spear, Giant Cave Squig, Massive Gob
Night Goblin Bigboss [30pts]: Hand Weapon
Night Goblin Oddgit [85pts]: Hand Weapon, Waaagh! Magic, Wizard Level 2
## Core [803pts]
Black Orc Mobs [286pts]:
â€¢ 14x Black Orc [168pts]: Full Plate Armour, Hand Weapon
â€¢ 2x Black Orc [26pts]: Full Plate Armour, Hand Weapon, Shield
â€¢ 1x Musician [21pts]: Full Plate Armour, Hand Weapon, Shield, Great Weapon
â€¢ 1x Standard Bearer [71pts]: Full Plate Armour, Hand Weapon, Shield, Great Weapon, The Big Red Raggedy Flag
Night Goblin Mobs [155pts]:
â€¢ 20x Night Goblin [4pts]: Hand Weapon, Shortbow
â€¢ 3x Fanatic [25pts]: Fanatic Ball &amp; Chain
Night Goblin Mobs [80pts]:
â€¢ 20x Night Goblin [4pts]: Hand Weapon, Shortbow
Night Goblin Mobs [282pts]: Netters, Magic Standard
â€¢ 30x Night Goblin [4pts]: Hand Weapon, Thrusting Spear, Shield
â€¢ 3x Fanatic [25pts]: Fanatic Ball &amp; Chain
â€¢ 1x Boss [7pts]
â€¢ 1x Musician [5pts]
â€¢ 1x Standard Bearer [55pts]: Banner of Iron Resolve
## Special [136pts]
Night Goblin Squig Hopper Mobs [136pts]:
â€¢ 10x Squig Hopper [13pts]: Bounder Squig, Huge Gobs, Hand Weapon, Cavalry Spear
â€¢ 1x Boss [6pts]</t>
  </si>
  <si>
    <t>===
Starter [1250 pts]
Warhammer: The Old World, Tomb Kings of Khemri
===
++ Characters [290 pts] ++
Tomb Prince [90 pts]
- Hand weapon
- Light armour
- General
- On foot
Mortuary Priest [85 pts]
- Hand weapon
- Level 2 Wizard
- On foot
- Necromancy
Royal Herald [115 pts]
- Hand weapon
- Light armour
- Battle Standard Bearer
- On foot
- Amulet Of The Serpent
++ Core Units [321 pts] ++
19 Tomb Guard [221 pts]
- Halberds
- Light armour
- Shields
- Tomb Captain (champion)
- Standard bearer
20 Skeleton Archers [100 pts]
- Hand weapons
- War Bows
++ Special Units [379 pts] ++
Tomb Scorpion [70 pts]
- Decapitating Claws
- Envenomed Sting
- Heavy armour (Bone Carapace)
3 Necropolis Knights [162 pts]
- Cavalry spears
- Light armour
- Shields
3 Ushabti [147 pts]
- Hand weapons
- Ritual Blade
- Heavy armour
++ Rare Units [260 pts] ++
Screaming Skull Catapult [125 pts]
- Screaming Skull Catapult
- Hand weapons
- Light armour
- Skulls of the Foe
Casket of Souls [135 pts]
- Hand weapons
- Great weapons
- Light armour
---
Created with "Old World Builder"
[https://old-world-builder.com]</t>
  </si>
  <si>
    <t>MISTA PAZ</t>
  </si>
  <si>
    <t xml:space="preserve">
++ Characters [298 pts] ++
Gorebull [173 pts]
- Additional hand weapon
- No armour
- General
- Berserker Blade
- Many-limbed Fiend
Bray-Shaman [125 pts]
- Braystaff
- Level 2 Wizard
- On foot
- Hagtree Fetish
- Daemonology
++ Core Units [643 pts] ++
6 Chaos Warhounds [36 pts]
- Hand weapons (Claws and Fangs)
3 Minotaur Herd [150 pts]
- Hand weapon
- Light armour
- 3 Additional hand weapon
20 Gor Herd [187 pts]
- Hand weapons
- Additional hand weapons
- True-horn [Great weapon]
- Standard bearer [Vitriolic Totem]
- Musician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10 Ungor Herd [50 pts]
- Shortbows
10 Ungor Herd [50 pts]
- Shortbows
++ Special Units [63 pts] ++
1 Dragon Ogres [63 pts]
- Great weapons
- Heavy armour
++ Rare Units [245 pts] ++
Ghorgon [245 pts]
- Cleaver-limbs
- Light armour (calloused hide)</t>
  </si>
  <si>
    <t>===
Engines of Nuln [1247 pts]
Warhammer: The Old World, Empire of Man
===
++ Characters [234 pts] ++
Captain of the Empire [86 pts]
- Hand weapon
- Full plate armour
- General
- On foot
- Charmed Shield
- Giant Blade
Master Mage [90 pts]
- Hand weapon
- Level 2 Wizard
- On foot
- Battle Magic
Empire Engineer [58 pts]
- Hand weapon
- Hochland long rifle
- Light armour
++ Core Units [522 pts] ++
19 State Troops [129 pts]
- Hand weapons
- Halberds
- Light armour
- Sergeant (champion)
- Standard bearer
- Musician
10 State Missile Troops [80 pts]
- Hand weapons
- Handguns
10 State Missile Troops [95 pts]
- Hand weapons
- Handguns
- Sergeant (champion) [Repeater handgun]
- Musician
15 Free Company Militia [90 pts]
- Additional hand weapons
- Throwing weapons (mixed weapons)
- Detachment
5 Empire Knights [128 pts]
- Hand weapons
- Lances
- Shields
- Heavy armour
- Preceptor (champion)
- Standard bearer
- Musician
++ Special Units [226 pts] ++
5 Outriders [101 pts]
- Hand weapons
- Pistols
- Repeater handguns
- Heavy armour
- Musician
Great Cannon [125 pts]
- Great cannon
- Hand weapons
++ Rare Units [265 pts] ++
Steam Tank [265 pts]
- Steam Cannon
- Steam gun
---
Created with "Old World Builder"
[https://old-world-builder.com]</t>
  </si>
  <si>
    <t>Mark Ravi</t>
  </si>
  <si>
    <t>===
Stir River Patrol [1250 pts]
Warhammer: The Old World, Empire of Man
===
++ Characters [312 pts] ++
Admiral Roger D. Schofield (General) [137 pts]
- Hand weapon
- Great weapon
- Full plate armour
- Shield
- Thrown Bottle (Pistol)
- General
- On foot
- The White Cloak
Matthias DÃ¼sson (Priest of Ulric) [85 pts]
- Hand weapon
- Heavy armour
- Shield
- On foot
- Sword of Might
Kristaps the Canny (Master Mage) [90 pts]
- Hand weapon
- Level 2 Wizard
- On foot
- Elementalism
++ Core Units [409 pts] ++
29 The Skulls (Veteran State Troops) [297 pts]
- Hand weapons
- Light armour
- Shields
- Sergeant (champion)
- Standard bearer [Griffon Standard]
- Musician
6 The Crossbones (State Troops Detachment) [42 pts]
- Hand weapons
- Halberds
- Light armour
- Shields
- Detachment: The Skulls
5 State Missile Troops [35 pts]
- Hand weapons
- Crossbows
- No armour
- Detachment: The Blackwreaths
5 State Missile Troops [35 pts]
- Hand weapons
- Crossbows
- No armour
- Detachment: The Skulls
++ Special Units [529 pts] ++
24 The Blackwreaths (Empire Greatswords) [309 pts]
- Great weapons
- Full plate armour
- Count's Champion (champion)
- Standard bearer [War Banner]
- Musician
Great Cannon [125 pts]
Mortar [95 pts]
- Mortar
- Hand weapons
---
Created with "Old World Builder"
[https://old-world-builder.com]</t>
  </si>
  <si>
    <t>===
Nurgle 1250 [1248 pts]
Warhammer: The Old World, Daemons of Chaos
===
++ Characters [290 pts] ++
Daemonic Herald of Tzeentch [140 pts]
- Hand weapon
- Flames of Tzeentch
- Level 2 Wizard
- General
- On foot
- Twin Heads
- Dark Magic
Daemonic Herald of Nurgle [150 pts]
- Plaguesword
- Daemonic Locus (Battle Standard Bearer)
- On foot
- Spoilpox Scrivener
- Daemonology
++ Core Units [354 pts] ++
22 Plaguebearers of Nurgle [354 pts]
- Plagueswords
- Plagueridden (champion)
- Standard bearer [Icon Of Eternal Virulence]
- Musician
++ Special Units [604 pts] ++
3 Plague Drones of Nurgle [209 pts]
- Plagueswords
- death's heads
- Hand weapons (filth-encrusted claws)
- Venom sting
- Plagueridden (champion)
- Standard bearer
3 Plague Drones of Nurgle [209 pts]
- Plagueswords
- death's heads
- Hand weapons (filth-encrusted claws)
- Venom sting
- Plagueridden (champion)
- Standard bearer
3 Beasts of Nurgle [186 pts]
- Hand weapons
- Writhing tentacles
---
Created with "Old World Builder"
[https://old-world-builder.com]</t>
  </si>
  <si>
    <t>Marcin Garbino</t>
  </si>
  <si>
    <t>Luke Foxwell</t>
  </si>
  <si>
    <t>Ancient Evils</t>
  </si>
  <si>
    <t>++ Characters [899 pts] ++
Grey Seer [500 pts]
(Hand weapon, Warpstone Tokens (D3), Level 4 Wizard, General, Screaming Bell, The Fellblade, Illusion)
Plague Priest [296 pts]
(Hand weapon, Plague censer, Level 1 Wizard, Plague Furnace, Talisman of Protection, Battle Magic)
Skaven Chieftain [103 pts]
(Halberd, Heavy armour, Shield, Battle Standard Bearer [War Banner])
++ Core Units [500 pts] ++
40 Clanrats [322 pts]
(Hand weapon, Thrusting spear, Light armour, Shield, Clawleader (champion), Standard bearer, Musician, 1 Weapon Team [Hand weapons + Ratling Gun + Light armour])
24 Clanrats [178 pts]
(Hand weapon, Light armour, Clawleader (champion), Standard bearer, Musician, 1 Weapon Team [Hand weapons + Ratling Gun + Light armour])
++ Special Units [180 pts] ++
5 Gutter Runners [90 pts]
(Two hand weapons, Sling, Poisoned Attacks)
5 Gutter Runners [90 pts]
(Two hand weapons, Sling, Poisoned Attacks)
++ Rare Units [420 pts] ++
Hell Pit Abomination [210 pts]
(Warpstone claws)
Hell Pit Abomination [210 pts]
(Warpstone claws)
---
Created with "Old World Builder"</t>
  </si>
  <si>
    <t xml:space="preserve">
===
Tabletop Republic [2000 pts]
Warhammer: The Old World, Warriors of Chaos
===
++ Characters [738 pts] ++
Sorcerer Lord [420 pts]
- Hand weapon
- Heavy armour
- Mark of Nurgle
- Level 4 Wizard
- General
- Daemonic Mount
- Biting Blade
- Armour of Meteoric Iron
- Crown of Everlasting Conquest
- 2x Favour of the Gods
- Spell Familiar
- Enchanting Aura
- Poisonous Slime
- Daemonology
Exalted Champion [318 pts]
- Hand weapon
- Heavy armour
- Shield
- Mark of Nurgle
- Battle Standard Bearer [Rampaging Banner]
- Chaos Steed
- Dragon Slaying Sword
- Brazen Collar
- Favour of the Gods
- Diabolic Splendour
++ Core Units [547 pts] ++
5 Chaos Warhounds [35 pts]
- Claws and Fangs (Hand weapons)
- Vanguard
5 Chaos Warhounds [35 pts]
- Claws and Fangs (Hand weapons)
- Vanguard
17 Forsaken [323 pts]
- Mutated weapons (Hand weapons)
- Heavy armour
- Forsaken by Khorne
5 Marauder Horsemen [77 pts]
- Flails
- Javelins
- Light armour
- Mark of Chaos Undivided
- Marauder Horsemaster
5 Marauder Horsemen [77 pts]
- Flails
- Javelins
- Light armour
- Mark of Chaos Undivided
- Marauder Horsemaster
++ Special Units [715 pts] ++
3 Dragon Ogres [196 pts]
- Great weapons
- Heavy armour
- Shartak
1 Dragon Ogres [95 pts]
- Great weapons
- Heavy armour
- Shartak [Potion of Strength]
1 Dragon Ogres [95 pts]
- Great weapons
- Heavy armour
- Shartak [Potion of Strength]
6 Chosen Chaos Knights [329 pts]
- Lances
- Shields
- Full plate armour
- Mark of Nurgle
- Champion [Charmed Shield + Potion of Toughness]
- Standard bearer [War Banner]
- Musician
---
</t>
  </si>
  <si>
    <t>Hristo Nikolov</t>
  </si>
  <si>
    <t>Sam Wrightson</t>
  </si>
  <si>
    <t>===
High Elves [2000 pts]
Warhammer: The Old World, High Elf Realms
===
++ Characters [916 pts] ++
Prince [536 pts]
- Lance
- Full plate armour
- Shield
- Longbow
- Star Dragon
- Dragon Helm
- Seed of Rebirth
- 2x Opal Amulet
- Talisman of Protection
- Pure of Heart
Archmage [255 pts]
- Hand weapon
- Upgrade to Level 4
- On foot
- Lore Familiar
- Sigil of Asuryan
- Elementalism
Noble [125 pts]
- Hand weapon
- Light armour
- Battle Standard Bearer
- On foot
- Ruby Ring of Ruin
- Sea Guard
++ Core Units [500 pts] ++
5 Silver Helms [126 pts]
- Hand weapons
- Lances
- Hooves (counts as a hand weapon)
- Heavy armour
- Barding
- Shields
- High Helm (champion)
5 Silver Helms [126 pts]
- Hand weapons
- Lances
- Hooves (counts as a hand weapon)
- Heavy armour
- Barding
- Shields
- High Helm (champion)
5 Ellyrian Reavers [100 pts]
- Hand weapons
- Cavalry spears
- Hooves (counts as a hand weapon)
- Light armour
- Replace cavalry spears with shortbows
- Scouts
- Skirmishes
13 Elven Archers [148 pts]
- Hand weapons
- Longbows
- Light armour
- Sentinel (champion)
++ Special Units [90 pts] ++
6 Swordmasters of Hoeth [90 pts]
- Sword of Hoeth
- Heavy armour
- Bladelord
++ Rare Units [494 pts] ++
Great Eagle [60 pts]
16 Sisters of Avelorn [247 pts]
- Bows of Avelorn
- Light armour
- High Sister
12 Sisters of Avelorn [187 pts]
- Bows of Avelorn
- Light armour
- High Sister
---
Created with "Old World Builder"</t>
  </si>
  <si>
    <t>===
Chaos [1993 pts]
Warhammer: The Old World, Warriors of Chaos
===
++ Characters [849 pts] ++
Chaos Lord (0-1*) [332 pts]
- Hand weapon
- Full Plate Armour
- Shield
- Mark of Tzeentch
- On foot
- Chaos Runesword
- Crown of Everlasting Conquest
- Favour of the Gods
- Enchanting Aura
Sorcerer Lord (0-1** per 1000 points) [330 pts]
- Hand weapon
- Heavy armour
- Mark of Tzeentch
- Wizard Level 4
- On foot
- Spellthieving Sword
- Skull of Katam
- Spell Familiar
- Daemonology
Exalted Champion [187 pts]
- Hand weapon
- Heavy armour
- Shield
- Mark of Tzeentch
- Battle Standard Bearer [War Banner]
- On foot
++ Core Units [632 pts] ++
18 Chaos Warriors [326 pts]
- Hand weapons
- Heavy armour
- Shields
- Mark of Tzeentch
- Champion [Sword of Might]
- Standard Bearer
- Musician
18 Chaos Warriors [306 pts]
- Hand weapons
- Heavy armour
- Shields
- Mark of Tzeentch
- Champion
- Standard Bearer
- Musician
++ Special Units [512 pts] ++
9 Chosen Chaos Knights [410 pts]
- Hand weapons
- Shields
- Full plate armour
- Mark of Tzeentch
- Champion [Sword of Might]
- Standard bearer
- Musician
1 Chaos Spawn [51 pts]
- Flailing Appendages (Hand weapons)
- Scaly Skin (Heavy Armour)
- Spawn of Tzeentch
1 Chaos Spawn [51 pts]
- Flailing Appendages (Hand weapons)
- Scaly Skin (Heavy Armour)
- Spawn of Tzeentch
---
Created with "Old World Builder"
[https://old-world-builder.com]</t>
  </si>
  <si>
    <t>Chris Ansell</t>
  </si>
  <si>
    <t>Thomas Douch</t>
  </si>
  <si>
    <t xml:space="preserve">Bretonnia - Chris Ansell [1998 pts]
Warhammer: The Old World, Kingdom of Bretonnia, Errantry Crusades
Characters [726 pts]
Sir Launcelot the Brave - Baron [281 pts]
Lance, Heavy armour, Shield, The Grail Vow, General, Royal Pegasus, Giant Blade, Anointed Armour, Virtue of the
Joust
Sir Galahad the Pure - Paladin [127 pts]
Hand weapon, Heavy armour, Shield, Battle Standard Bearer [Razor Standard], On foot, Sword of Might, Virtue
of Discipline
The Witch - Prophetess [181 pts]
Hand weapon, Bretonnian Warhorse, Lore Familiar, Illusion
Sir Robin the Not-Quite-So-Brave-as-Sir Launcelot - Paladin [137 pts]
Hand weapon, Heavy armour, Shield, The Grail Vow, Barded Pegasus, Biting Blade, Virtue of Noble Disdain
Core Units [790 pts]
6 Knights Errant [132 pts]
Hand weapons, Lances, Shields, Heavy armour, Gallant (champion), Standard bearer, Musician
6 Knights Errant [132 pts]
Hand weapons, Lances, Shields, Heavy armour, Gallant (champion), Standard bearer, Musician
9 Mounted Knights of the Realm [262 pts]
Hand weapons, Lances, Shields, Heavy armour, First Knight (champion), Standard bearer [War Banner], Musician
17 Knights of the Realm on Foot [264 pts]
Hand weapons, Great weapons, Shields, First Knight (champion), Standard bearer [The Blazing Banner],
Musician
Special Units [482 pts]
4 Pegasus Knights [241 pts]
Hand weapon, Lances, Shields, Heavy armour, First Knight (champion), Standard bearer, Musician
4 Pegasus Knights [241 pts]
Hand weapon, Lances, Shields, Heavy armour, First Knight (champion), Standard bearer, Musician
</t>
  </si>
  <si>
    <t>===
Tomb Kings of Khemri [2000 pts]
Warhammer: The Old World, Tomb Kings of Khemri, Mortuary Cults
===
++ Characters [555 pts] ++
High Priest [240 pts]
- Hand weapon
- Level 4 Wizard
- General
- On foot
- Flying Carpet
- Lore Familiar
- Elementalism
High Priest [205 pts]
- Hand weapon
- Level 4 Wizard
- General
- On foot
- Ruby Ring of Ruin
- Earthing Rod
- Elementalism
Mortuary Priest [110 pts]
- Hand weapon
- Level 2 Wizard
- Battle Standard Bearer (Mortuary Cult Only)
- On foot
- Necromancy
++ Core Units [775 pts] ++
20 Skeleton Warriors [125 pts]
- Hand weapons
- Light armour
- Shields
- Nehekharan Phalanx (one per 1000pts)
- Master of Arms (Champion)
- Standard bearer
- Musician
20 Skeleton Warriors [145 pts]
- Thrusting spears
- Light armour
- Shields
- Nehekharan Phalanx (one per 1000pts)
- Master of Arms (Champion)
- Standard bearer
- Musician
3 Tomb Swarms [111 pts]
- Hand weapons (Venemous Bites and Stings)
10 Skeleton Archers [60 pts]
- Hand weapons
- War Bows
- Light armour
- Detachment
10 Skeleton Archers [60 pts]
- Hand weapons
- War Bows
- Light armour
- Detachment
10 Skeleton Archers [60 pts]
- Hand weapons
- War Bows
- Light armour
3 Ushabti [154 pts]
- Hand weapons
- Ritual Blade
- Heavy armour
- Ancient (champion)
5 Skeleton Skirmishers [30 pts]
- Hand weapons
- Warbows
- Ambushers
5 Skeleton Skirmishers [30 pts]
- Hand weapons
- Warbows
- Ambushers
++ Special Units [285 pts] ++
Tomb Scorpion [77 pts]
- Decapitating Claws
- Envenomed Sting
- Heavy armour (Bone Carapace)
- Ambushers
- (Mortuary Cult Only) The Terrors Below
Tomb Scorpion [77 pts]
- Decapitating Claws
- Envenomed Sting
- Heavy armour (Bone Carapace)
- Ambushers
- (Mortuary Cult Only) The Terrors Below
Tomb Scorpion [77 pts]
- Decapitating Claws
- Envenomed Sting
- Heavy armour (Bone Carapace)
- Ambushers
- (Mortuary Cult Only) The Terrors Below
2 Carrion [54 pts]
- Hand weapons (Beaks and Talons)
++ Rare Units [385 pts] ++
Screaming Skull Catapult [125 pts]
- Screaming Skull Catapult
- Hand weapons
- Light armour
- Skulls of the Foe
Screaming Skull Catapult [125 pts]
- Screaming Skull Catapult
- Hand weapons
- Light armour
- Skulls of the Foe
Casket of Souls [135 pts]
- Hand weapons
- Great weapons
- Light armour
---
Created with "Old World Builder"
[https://old-world-builder.com]</t>
  </si>
  <si>
    <t>Jim Schofield</t>
  </si>
  <si>
    <t>Matt Patt</t>
  </si>
  <si>
    <t>===
Dragon shenanigans  [1994 pts]
Warhammer: The Old World, Wood Elf Realms
===
++ Characters [489 pts] ++
Treeman Ancient [345 pts]
- Level 4 Wizard
- A Lamentation Of Despairs
- Battle Magic
Waystalker [144 pts]
- Hand weapon
- Light armour
- Swiftshiver Shards
- Bow of Loren
- A Resplendence Of Luminescents
++ Core Units [542 pts] ++
6 Glade Guard [84 pts]
- Hand weapon
- Asrai Longbows
- Hagbane Tips
- Lord's Bowmen
6 Glade Guard [84 pts]
- Hand weapon
- Asrai Longbows
- Hagbane Tips
- Lord's Bowmen
8 Deepwood Scouts [126 pts]
- Hand weapon
- Asrai Longbows
- Arcane Bodkins
- Lord's Bowmen
8 Deepwood Scouts [126 pts]
- Hand weapon
- Asrai Longbows
- Arcane Bodkins
- Lord's Bowmen
9 Dryads [122 pts]
- Hand weapon
- Light armour (Sapwood flesh)
- Nymph
++ Special Units [728 pts] ++
5 Sisters of the Thorn [154 pts]
- Hand weapons
- Blackbriar Javelins
- Handmaiden of the Thorn [Dispel Scroll]
- Standard bearer
5 Sisters of the Thorn [154 pts]
- Hand weapons
- Blackbriar Javelins
- Handmaiden of the Thorn [Dispel Scroll]
- Standard bearer
5 Wild Riders [194 pts]
- Hand weapon
- Hunting Spear
- Light armour
- Shields
- Wild Hunter
- Standard bearer [Razor Standard]
4 Tree Kin [226 pts]
- Hand weapon
- Heavy armour (Hardwood flesh)
- Elder [An Annoyance Of Netlings]
++ Rare Units [235 pts] ++
Treeman [235 pts]
- A Lamentation Of Despairs
---
Created with "Old World Builder"
[https://old-world-builder.com
]</t>
  </si>
  <si>
    <t>===
Wood Elf 2k - main [2000 pts]
Warhammer: The Old World, Wood Elf Realms
===
++ Characters [390 pts] ++
Spellweaver [225 pts]
- Hand weapon
- Level 4 Wizard
- On foot
- Oaken Stave
- High Magic
Shadowdancer [165 pts]
- Spear of Loec
- Dragon Slaying Sword
- A Befuddlement Of Mischiefs
- Battle Magic
++ Core Units [500 pts] ++
6 Glade Guard [78 pts]
- Hand weapon
- Asrai Longbows
- Hagbane Tips
6 Glade Guard [78 pts]
- Hand weapon
- Asrai Longbows
- Hagbane Tips
8 Deepwood Scouts [120 pts]
- Hand weapon
- Asrai Longbows
- Hagbane Tips
8 Deepwood Scouts [120 pts]
- Hand weapon
- Asrai Longbows
- Hagbane Tips
8 Dryads [104 pts]
- Hand weapon
- Light armour (Sapwood flesh)
++ Special Units [895 pts] ++
5 Sisters of the Thorn [134 pts]
- Hand weapons
- Blackbriar Javelins
- Handmaiden of the Thorn
- Standard bearer
5 Wild Riders [140 pts]
- Hand weapon
- Hunting Spear
- Light armour
- Shields
5 Wild Riders [140 pts]
- Hand weapon
- Hunting Spear
- Light armour
- Shields
3 Tree Kin [153 pts]
- Hand weapon
- Heavy armour (Hardwood flesh)
12 Wildwood Rangers [186 pts]
- Hand weapon
- Ranger's Glaive
- Light armour
- Shields
- Standard bearer
8 Wardancers [142 pts]
- Hand weapon
- 8 Additional hand weapon
- Bladesinger
++ Rare Units [215 pts] ++
Treeman [215 pts]
---
Created with "Old World Builder"</t>
  </si>
  <si>
    <t>James Martin</t>
  </si>
  <si>
    <t>Diego Delgado</t>
  </si>
  <si>
    <t>++ Characters [661 pts] ++
King [309 pts]
(Hand weapon, Great weapon, Full plate armour, Shieldbearers, 3x Rune of Shielding, 3x Rune of Fury)
Daemon Slayer [220 pts]
(Hand weapon, Hand weapon, Master Rune of Swiftness, Rune of Fury, Rune of Parrying, Rune of the Furnace)
Runesmith [132 pts]
(Hand weapon, Great weapon, Full plate armour, Rune of Fury, Master Rune of Balance)
++ Core Units [747 pts] ++
17 Longbeards [284 pts]
(Hand weapons, Heavy armour, Shields, Elder (champion), Standard bearer [Master Rune of Hesitation], Musician)
20 Dwarf Warriors [250 pts]
(Hand weapons, Heavy armour, Shields, Veteran (0-1 unit per 1000 points), Veteran, Standard bearer [Rune of Confusion], Musician)
15 Rangers [213 pts]
(Hand weapons, Crossbows, Throwing axes, Heavy armour, Shields, Ol' Deadeye (champion), Standard bearer, Musician)
++ Special Units [589 pts] ++
20 Slayers [279 pts]
(Hand weapons, 1 Giant Slayers, 20 Additional hand weapons, Standard bearer, Musician)
Grudge Thrower [95 pts]
(Stone thrower, Hand weapons, Light armour)
Grudge Thrower [95 pts]
(Stone thrower, Hand weapons, Light armour)
1 Gyrocopters [60 pts]
(Hand weapons, Steam guns, Armoured Fuselage (Full plate armour))
1 Gyrocopters [60 pts]
(Hand weapons, Steam guns, Armoured Fuselage (Full plate armour))
---
Created with "Old World Builder"
[https://old-world-builder.com]</t>
  </si>
  <si>
    <t>High Elves Army â€“ White Tower army â€“ 2000 pts 
CHARACTERS ------ 766
Elsariel - Archmage (1) for 500 points = 155 (base cost) + Level 4 (30)+ Lore familiar (30)+ Ogre blade (65) + frost heart Phoenix (205) + anointed (15)
Loremaster - Noble (1) for 111 points = 70 (Base price) + Elven honor/Loremaster (+35) + full plate armor (+6)
Archmage (1) for 155 points = 155 (Base price)
CORE UNITS ----- 300
Elven Spearman (15) for 150 points = 135 (Base Price 9x15) + full command (+15)
Elven Spearman (15) for 135 points = 135 (Base Price 9x15) 
SPECIAL ----------  662
Swordmasters of Hoeth (15) for 228 points = 210 (Base Price 14x15) + full command (+18)
Swordmasters of Hoeth (15) for 228 points = 210 (Base Price 14x15) + full command (+18)
Dragon Princes (5) for 206 points = 185 (Base Price 37x5) + full command (+21)
RARE ------- 285
Lion chariot of Chrace (1) for 125 points = 125 Base Price
Eagle-Claw Bolt Thrower (1) for 80 points 
Eagle-Claw Bolt Thrower (1) for 80 points 
Total= 1998 points</t>
  </si>
  <si>
    <t>jesse garrett</t>
  </si>
  <si>
    <t>April Game Kastle The Old World RTT 1250 pts</t>
  </si>
  <si>
    <t>===
Grey Seer Skritchitâ€™s Wild Ride [1249 pts]
Warhammer: The Old World, Skaven
===
++ Characters [563 pts] ++
Grey Seer Skritchit Fang [310 pts]
- Hand weapon
- Warpstone Tokens (D3)
- Level 4 Wizard
- General
- On foot
- Ogre Blade
- Lore Familiar
- Illusion
Chieftain Skitter-Scratch [118 pts]
- Hand weapon
- Heavy armour
- Battle Standard Bearer
- Headsman's Axe
Warlock Rikkich [135 pts]
- Hand weapon
- Level 2 Wizard
- Warpstone Tokens (D3)
- Ruby Ring of Ruin
- Battle Magic
++ Core Units [323 pts] ++
39 Clanrats [223 pts]
- Hand weapon
- Light armour
- Clawleader (champion)
- Standard bearer
- 1 Weapon Team [Hand weapons + Doom-flayer + Light armour]
10 Giant Rats [50 pts]
- Hand weapons (claws and teeth)
- 2 Packmaster (Things-catcher
- 1 per 3 Giant rats)
10 Giant Rats [50 pts]
- Hand weapons (claws and teeth)
- 2 Packmaster (Things-catcher - 1 per 3 Giant rats)
++ Special Units [363 pts] ++
6 Gutter Runners [134 pts]
- Two hand weapons
- Throwing weapons
- Poisoned Attacks
- Assassin [Death Globe]
6 Gutter Runners [134 pts]
- Two hand weapons
- Throwing weapons
- Poisoned Attacks
- Assassin [Death Globe]
5 Warplock Jezzails [95 pts]
- Hand weapons
- Warplock jezzails
- Pavise
---
Created with "Old World Builder"
[https://old-world-builder.com]</t>
  </si>
  <si>
    <t>Jordan Braun</t>
  </si>
  <si>
    <t>Kingdom of Bretonnia - Escalation league - [1250pts]
# Main Force [1250pts]
## Characters [303pts]
Paladin [122pts]: Hand Weapon, Heavy Armour, Shield, Great Weapon, Bretonnian Warhorse, Barding, Hand Weapon, The Questing Vow, Battle Standard Bearer, War Banner
Prophetess [181pts]: Hand Weapon, Battle Magic, Wizard Level 4, Bretonnian Warhorse, Barding, Hand Weapon, General
## Core [322pts]
Mounted Knights of the Realm [158pts]: The Knight's Vow
â€¢ 6x Mounted Knight of the Realm [24pts]: Bretonnian Warhorse, Barding, Hand Weapon, Hand Weapon, Heavy Armour, Lance, Shield
â€¢ 1x Standard Bearer [7pts]
â€¢ 1x First Knight [7pts]
Peasant Bowmen [57pts]:
â€¢ 10x Peasant Bowman [5pts]: Hand Weapon, Longbow
â€¢ 1x Villein [7pts]
Peasant Bowmen [107pts]:
â€¢ 15x Peasant Bowman [6pts]: Hand Weapon, Longbow, Light Armour
â€¢ 1x Villein [7pts]
â€¢ 1x Standard Bearer [5pts]
â€¢ 1x Musician [5pts]
## Special [383pts]
Pegasus Knights [179pts]: The Knight's Vow
â€¢ 3x Pegasus Knight [55pts]: Barded Pegasus, Barding, Hand Weapon, Hand Weapon, Heavy Armour, Lance, Shield
â€¢ 1x Standard Bearer [7pts]
â€¢ 1x First Knight [7pts]
Questing Knights [204pts]:
â€¢ 5x Questing Knights [26pts]: Bretonnian Warhorse, Barding, Hand Weapon, Great Weapon, Hand Weapon, Heavy Armour, Shield
â€¢ 1x Standard Bearer [67pts]: Valorous Standard
â€¢ 1x Paragon [7pts]
## Rare [242pts]
Grail Knights [242pts]:
â€¢ 6x Grail Knight [38pts]: Bretonnian Warhorse, Barding, Hand Weapon, Hand Weapon, Heavy Armour, Lance, Shield
â€¢ 1x Standard Bearer [7pts]
â€¢ 1x Grail Guardian [7pts]</t>
  </si>
  <si>
    <t>Nevin Smith</t>
  </si>
  <si>
    <t>Sam Schafer</t>
  </si>
  <si>
    <t>Battle Brothers Wargaming April TOW RTT</t>
  </si>
  <si>
    <t>===
Beastmen Brayherds [1999 pts]
Warhammer: The Old World, Beastmen Brayherds
===
++ Characters [868 pts] ++
Great Bray-Shaman [250 pts]
- Braystaff
- Level 4 Wizard
- General
- On foot
- Flying Carpet
- Hagtree Fetish
- Elementalism
Wargor [259 pts]
- Great weapon
- No armour
- Battle Standard Bearer [War Banner]
- Razorgor Chariot
- Talisman of Protection
Doombull [359 pts]
- Great weapon
- No armour
- Horn of the First Beast
- Armour of Meteoric Iron
- 2x Paymaster's Coin
- Crown of Horns (Characters Only)
++ Core Units [581 pts] ++
12 Gor Herd [131 pts]
- Hand weapons
- Additional hand weapons
- True-horn [Great weapon]
- Standard bearer [Vitriolic Totem]
- Musician
8 Gor Herd [68 pts]
- Hand weapons
- Additional hand weapons
- True-horn [Great weapon]
- Musician
10 Ungor Herd [62 pts]
- Hand weapons
- Shield
- Half-horn
- Musician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5 Chaos Warhounds [30 pts]
- Hand weapons (Claws and Fangs)
5 Chaos Warhounds [30 pts]
- Hand weapons (Claws and Fangs)
++ Special Units [335 pts] ++
Jabberslythe [195 pts]
- Wicked claws and slithey tongue
- Heavy armour (scaly skin)
1 Dragon Ogres [70 pts]
- Great weapons
- Heavy armour
- Shartak
1 Dragon Ogres [70 pts]
- Great weapons
- Heavy armour
- Shartak
++ Rare Units [215 pts] ++
Cygor [215 pts]
- Hand weapon (claws)
- Hurl attack
- Light armour (calloused hide)
---
Created with "Old World Builder"
[https://old-world-builder.com]</t>
  </si>
  <si>
    <t>Dwarfen Mountain Holds - Dorfs 2 - [2000pts]
# Main Force [2000pts]
## Characters [606pts]
King [191pts]: Hand Weapon, Full Plate Armour, Shield, Great Weapon, General, Rune of Parrying, Rune of Fury
Runesmith [120pts]: Hand Weapon, Shield, Full Plate Armour, 2x Rune of Spellbreaking
Runesmith [93pts]: Hand Weapon, Full Plate Armour, Rune of Spellbreaking
Thane [202pts]: Hand Weapon, Full Plate Armour, Shield, Battle Standard Bearer, Master Rune of Grungni, Rune of Confusion
## Core [734pts]
Dwarf Warriors [260pts]: Standard Runes
â€¢ 20x Dwarf Warrior [10pts]: Hand Weapon, Heavy Armour, Great Weapon, Shield
â€¢ 1x Veteran [5pts]
â€¢ 1x Standard Bearer [50pts]: Master Rune of Hesitation
â€¢ 1x Musician [5pts]
Quarrellers [110pts]:
â€¢ 10x Quarreller [11pts]: Crossbow, Hand Weapon, Heavy Armour, Great Weapon
Rangers [148pts]:
â€¢ 10x Ranger [13pts]: Hand Weapon, Heavy Armour, Great Weapon, Crossbow
â€¢ 1x Musician [6pts]
â€¢ 1x Standard Bearer [6pts]
â€¢ 1x Ol Deadeye [6pts]
Thunderers [120pts]:
â€¢ 10x Thunderer [12pts]: Hand Weapon, Handgun, Heavy Armour, Great Weapon
Thunderers [96pts]:
â€¢ 8x Thunderer [12pts]: Hand Weapon, Handgun, Heavy Armour, Great Weapon
## Special [228pts]
Cannon [130pts]: Cannon, Dwarf Crew, Hand Weapon, Light Armour, 2x Rune of Forging
Miners [98pts]:
â€¢ 5x Miner [12pts]: Great Weapon, Hand Weapon, Heavy Armour
â€¢ 1x Musician [6pts]
â€¢ 1x Standard Bearer [6pts]
â€¢ 1x Prospector [26pts]: Steam Drill
## Rare [432pts]
2x Irondrakes [96pts]:
â€¢ 5x Irondrake [15pts]: Drakegun, Full Plate Armour, Hand Weapon
â€¢ 1x Ironwarden [21pts]: Trollhammer Torpedo
2x Organ Gun [120pts]: Organ Gun, Dwarf Crew, Hand Weapon, Light Armour</t>
  </si>
  <si>
    <t>Garrett Stacy</t>
  </si>
  <si>
    <t>Cade Mclarty</t>
  </si>
  <si>
    <t>Ogre Kingdoms - ogers - [1999pts]
# Main Force [1999pts]
## Characters [641pts]
Bruiser [241pts]: Hand Weapon, Heavy Armour, Battle Standard Bearer, Dragonhide Banner, Ironfist, Brace Of Ogre Pistols, Mastodon Armour
Slaughtermaster [400pts]: Hand Weapon, General, Wizard Level 4, Butcher's Cauldron, Battle Magic, Kineater, Giant Blade, Jade Lion, Spangleshard
## Core [735pts]
Ironguts [507pts]: Veteran
â€¢ 11x Irongut [39pts]: Great Weapon, Hand Weapon, Heavy Armour
â€¢ 1x Gutlord [7pts]
â€¢ 1x Standard Bearer [42pts]: Look-out Gnoblar, Rampaging Banner
â€¢ 1x Musician [7pts]
Ogre Bulls [120pts]: Additional Hand Weapon
â€¢ 3x Ogre [31pts]: Hand Weapon, Light Armour
â€¢ 1x Crusher [6pts]
â€¢ 1x Standard Bearer [6pts]
â€¢ 1x Musician [6pts]
3x Sabretusk Packs [36pts]: Vanguard
â€¢ 2x Sabretusk [17pts]: Hand Weapon
## Special [370pts]
2x Ironblaster [185pts]: Cannon of the Sky-Titans - Solid shot, Gnoblar Scrapper, Hand Weapon, Throwing Weapon, Leadbelcher, Hand Weapon, Rhinox, Hand Weapon, Horns of stone, Weapon - Monstrous tusks
## Rare [253pts]
Stonehorn Riders [253pts]: Stonehorn, Horns of stone, Ogre Crew, Hand Weapon, Harpoon Launcher
â€¢ 1x Ogre Beast Rider [8pts]: Hand Weapon, Harpoon Launcher, Chaintrap</t>
  </si>
  <si>
    <t>The Empire of Man - A - [2000pts]
# Main Force [2000pts]
## Characters [809pts]
Captain of the Empire [135pts]: Hand Weapon, Great Weapon, Demigryph, Barding, Hand Weapon, Wicked Claws, Full Plate Armour, Battle Standard Bearer, Charmed Shield
General of the Empire [259pts]: Hand Weapon, Halberd, Griffon, Heavy Armour, Serrated Maw, Wicked Claws, Full Plate Armour, General, The White Cloak
Wizard Lord [415pts]: Hand Weapon, Wizard Level 4, Illusion, Imperial Griffon, Heavy Armour, Serrated Maw, Wicked Claws, Lore Familiar, Mace of Helsturm
## Core [510pts]
2x Empire Archers [40pts]:
â€¢ 5x Archer [8pts]: Hand Weapon, Warbow, Scouts
2x Empire Knights [94pts]:
â€¢ 4x Empire Knight [22pts]: Barded Warhorse, Barding, Hand Weapon, Hand Weapon, Heavy Armour, Shield, Lance
â€¢ 1x Preceptor [6pts]
Empire Knights [116pts]:
â€¢ 5x Empire Knight [22pts]: Barded Warhorse, Barding, Hand Weapon, Hand Weapon, Heavy Armour, Shield, Lance
â€¢ 1x Preceptor [6pts]
Empire Knights [126pts]: Stubborn
â€¢ 5x Empire Knight [22pts]: Barded Warhorse, Barding, Hand Weapon, Hand Weapon, Heavy Armour, Shield, Lance
â€¢ 1x Preceptor [6pts]
## Special [286pts]
Demigryph Knights [140pts]:
â€¢ 2x Demigryph Knight [63pts]: Demigryph, Barding, Hand Weapon, Wicked Claws, Hand Weapon, Heavy Armour, Shield, Full Plate Armour, Lance
â€¢ 1x Demigryph Preceptor [7pts]
â€¢ 1x Standard Bearer [7pts]
Empire Greatswords [146pts]: Magic Standard
â€¢ 12x Greatsword [11pts]: Full Plate Armour, Great Weapon, Hand Weapon
â€¢ 1x Count's Champion [8pts]
â€¢ 1x Standard Bearer [6pts]
## Rare [395pts]
Empire Steam Tanks [265pts]:
â€¢ 1x Steam Tank [265pts]: Engineer Commander, Steam Cannon, Steam Gun
2x Flagellants [65pts]:
â€¢ 5x Flagellant [13pts]: Flail, Hand Weapon</t>
  </si>
  <si>
    <t>Folger Pyles</t>
  </si>
  <si>
    <t>Brandon Gillespie</t>
  </si>
  <si>
    <t>===
Dark Elves [1995 pts]
Warhammer: The Old World, Dark Elves
===
++ Characters [731 pts] ++
Supreme Sorceress [275 pts]
- Hand weapon
- Level 4 Wizard
- On foot
- Black Staff
- Focus Familiar
- Ruby Ring of Ruin
- Battle Magic
Dark Elf Master [151 pts]
- Hand weapon
- Full plate armour
- Battle Standard Bearer
- On foot
- Pendant Of Khaeleth
- Enchanted Shield
Death Hag [305 pts]
- Two hand weapons
- Cauldron of Blood
- Witchbrew
- Ogre Blade
++ Core Units [505 pts] ++
20 Repeater Crossbowmen [220 pts]
- Hand weapons
- Repeater crossbows
- Light armour
24 Witch Elves [285 pts]
- Two hand weapons
- Hag (champion)
- Standard bearer
- Musician
++ Special Units [403 pts] ++
24 Har Ganeth Executioners [403 pts]
- Hand weapons
- Har Ganeth greatswords
- Heavy armour
- Draich Master (champion)
- Standard bearer [Banner Of Har Ganeth]
- Musician
++ Rare Units [356 pts] ++
Reaper Bolt Thrower [80 pts]
- Repeater bolt thrower
- Hand weapons
- Light armour
Reaper Bolt Thrower [80 pts]
- Repeater bolt thrower
- Hand weapons
- Light armour
Reaper Bolt Thrower [80 pts]
- Repeater bolt thrower
- Hand weapons
- Light armour
5 Doomfire Warlocks [116 pts]
- Hand weapon
- Master (champion)
---
Created with "Old World Builder"
[https://old-world-builder.com]</t>
  </si>
  <si>
    <t>Warriors of Chaos - The Warband of Khor'ghor the Wrathful - [2000pts]
# Main Force [2000pts]
## Characters [636pts]
Daemon Princes [346pts]:
â€¢ 1x Daemon Prince [346pts]: Hand Weapon, Fly (9), General, Mark of Khorne, Heavy Armour, Bedazzling Helm, Favour of the Gods, Brazen Collar
Exalted Champion [290pts]: Hand Weapon, Heavy Armour, Battle Standard Bearer, War Banner, Enchanting Aura, Ogre Blade, Favour of the Gods, Mark of Khorne
## Core [591pts]
Chaos Knights [228pts]:
â€¢ 5x Chaos Knight [31pts]: Chaos Steed, Barding, Hand Weapon, Hand Weapon, Heavy Armour, Shield, Lance, Mark of Khorne
â€¢ 1x Musician [6pts]
â€¢ 1x Standard Bearer [36pts]: Rampaging Banner
â€¢ 1x Champion [31pts]: Favour of the Gods, Brazen Collar
Chaos Warriors [363pts]:
â€¢ 20x Chaos Warrior [16pts]: Hand Weapon, Heavy Armour, Shield, Mark of Khorne
â€¢ 1x Champion [31pts]: Favour of the Gods, Brazen Collar
â€¢ 1x Standard Bearer [6pts]
â€¢ 1x Musician [6pts]
## Special [348pts]
Chaos Ogres [126pts]:
â€¢ 3x Chaos Ogre [40pts]: Hand Weapon, Heavy Armour, Mark of Khorne, Great Weapon
â€¢ 1x Champion [6pts]
Chosen Chaos Warriors [222pts]:
â€¢ 8x Chosen Chaos Warrior [22pts]: Hand Weapon, Mark of Khorne, Full Plate Armour, Additional Hand Weapon
â€¢ 1x Champion [32pts]: Favour of the Gods, Brazen Collar
â€¢ 1x Standard Bearer [7pts]
â€¢ 1x Musician [7pts]
## Rare [425pts]
Chaos Giants [210pts]:
â€¢ 1x Chaos Giant [210pts]: Giant's Club, Light Armour, Scaly Skin
Hellcannon [215pts]: Doomfire, Hand Weapon, Chaos Dwarf Handler, Hand Weapon</t>
  </si>
  <si>
    <t>Andrew Wehener</t>
  </si>
  <si>
    <t>Caleb Garascia</t>
  </si>
  <si>
    <t xml:space="preserve">Keeper of Secrets, level 4 wizard, illusion
Herald of Slaanesh, bsb
21 daemonettes, full command
21 daemonettes full command
20 daemonettes full command
5 seekers, standard
5 seekers standard
4 fiends of Slaanesh
Hellflayer
 Seeker chariot </t>
  </si>
  <si>
    <t>++ Characters [928 pts] ++
Tomb King [473 pts]
(Flail, Heavy armour, Arise! (and Level 1 Wizard - Nehekharan Royal Host only), Necrolith Bone Dragon, Talisman of Protection, Armour of the Ages)
Tomb King [295 pts]
(Hand weapon, Heavy armour, Skeleton Chariot, Flail of Skulls, Relic Of The Desert Sun, Royal Mantle)
Royal Herald [160 pts]
(Hand weapon, Light armour, Battle Standard Bearer [War Banner], Skeleton Chariot, Sword of Striking)
++ Core Units [689 pts] ++
4 Tomb Guard Chariots [286 pts]
(Hand weapons, Halberds, Shields, Tomb Captain (champion) [Death Mask of Kharnutt], Standard bearer [Razor Standard])
22 Tomb Guard [268 pts]
(Hand weapons, Light armour, Shields, Tomb Captain (champion), Standard bearer [Banner Of The Desert Winds], Musician)
Skeleton Infantry Cohorts [135 pts]
(Hand weapons (both), Thrusting spears (Warriors), Warbows (Archers), Light armour (both), Shields (Warriors), 15 Royal Host Warriors, Master of Arms (champion), Standard bearer)
++ Special Units [383 pts] ++
3 Necropolis Knights [233 pts]
(Hand weapons, Hand weapons (Lashing Tails), Shields, Necropolis Captain (champion), Standard bearer [Icon of the Sacred Eye], Musician)
Tomb Scorpion [75 pts]
(Decapitating Claws, Envenomed Sting, Heavy armour (Bone Carapace), Ambushers)
Tomb Scorpion [75 pts]
(Decapitating Claws, Envenomed Sting, Heavy armour (Bone Carapace), Ambushers)
---
Created with "Old World Builder"
[https://old-world-builder.com]</t>
  </si>
  <si>
    <t>Jordan Ryner</t>
  </si>
  <si>
    <t>Collin Mcclain</t>
  </si>
  <si>
    <t xml:space="preserve">
===
orcs 2000 [1997 pts]
Warhammer: The Old World, Orc &amp; Goblin Tribes
===
++ Characters [739 pts] ++
Night Goblin Oddnob [215 pts]
- Hand weapon
- Level 4 Wizard
- On foot
- Buzgob's Knobbly Staff
- Dispel Scroll
- Waaagh! Magic
Night Goblin Oddgit [85 pts]
- Hand weapon
- Level 2 Wizard
- On foot
- Waaagh! Magic
Night Goblin Bigboss [112 pts]
- Hand weapon
- Great weapon
- Light armour
- Battle Standard Bearer [The Big Red Raggedy Flag]
- On foot
Black Orc Warboss [327 pts]
- Hand weapon
- Full plate armour
- Shield
- General
- Boar Chariot
- Giant Blade
- Trollhide Trousers
- Talisman of Protection
++ Core Units [833 pts] ++
16 Black Orc Mob [247 pts]
- Hand weapons
- Full plate armour
- Stubborn
- 5 Shields
- 11 Great weapons
- Standard bearer
- Musician
5 Goblin Wolf Rider Mob [65 pts]
- Hand weapons
- Shortbows
- No armour
- Feigned Flight (0-1 unit per 1,000 points may)
- Reserve Move (0-1 unit per 1,000 points may)
19 Night Goblin Mob [144 pts]
- Hand weapons
- Shields
- Netters
- 2 Fanatics
- Boss (champion)
- Standard bearer
- Musician
5 Night Goblin Squig Herd [54 pts]
- 1 Thrusting spears for Squig Herder
5 Night Goblin Squig Herd [53 pts]
20 Night Goblin Mob [135 pts]
- Hand weapons
- Shortbows
- 2 Fanatics
- Standard bearer
20 Night Goblin Mob [135 pts]
- Hand weapons
- Shortbows
- 2 Fanatics
- Standard bearer
++ Special Units [150 pts] ++
5 Night Goblin Squig Hopper Mob [60 pts]
- Hand weapons
Orc Boar Chariot [90 pts]
- Hand weapons
- Cavalry spears
++ Rare Units [275 pts] ++
Goblin Rock Lobber [75 pts]
Giant [200 pts]
- Giant's club
- Light armour
---
Created with "Old World Builder"
[https://old-world-builder.com]
</t>
  </si>
  <si>
    <t>++ Characters [423 pts] ++
Night Goblin Warboss [69 pts]
(Hand weapon, Great weapon, Light armour, Shield, General, On foot, Burning Blade)
Night Goblin Oddnob [200 pts]
(Hand weapon, Level 4 Wizard, On foot, Glittering Wotnots, Illusion)
Night Goblin Warboss [64 pts]
(Hand weapon, Great weapon, Light armour, Shield, General, On foot)
Goblin Oddgit [90 pts]
(Hand weapon, Level 2 Wizard, On foot, Elementalism)
++ Core Units [1027 pts] ++
15 Night Goblin Squig Herd [165 pts]
(5 Squig Herder)
38 Night Goblin Mob [314 pts]
(Hand weapons, Thrusting spears, Shields, Netters, 3 Fanatics, Boss (champion), Standard bearer [The Big Red Raggedy Flag], Musician)
28 Night Goblin Mob [224 pts]
(Hand weapons, Thrusting spears, Shields, Netters, 3 Fanatics, Boss (champion), Standard bearer, Musician)
20 Night Goblin Mob [172 pts]
(Hand weapons, Shortbows, 3 Fanatics, Boss (champion), Standard bearer, Musician)
15 Night Goblin Mob [152 pts]
(Hand weapons, Shortbows, 3 Fanatics, Boss (champion), Standard bearer, Musician)
++ Rare Units [535 pts] ++
Arachnarok Spider [345 pts]
(Hand weapon (poisonous fangs), Venom surge, Hand weapons, Cavalry spears, Shortbows, Spidersilk lobber)
Mangler Squigs [95 pts]
(Colossal fang-filled gob, Heavy armour)
Doom Diver Catapult [95 pts]
---
Created with "Old World Builder"
[https://old-world-builder.com]</t>
  </si>
  <si>
    <t>Tom Diment</t>
  </si>
  <si>
    <t>Justin Read</t>
  </si>
  <si>
    <t>Element Legends - Warhammer The Old World</t>
  </si>
  <si>
    <t>===
Chaos Ayit, But Smaller [1250 pts]
Warhammer: The Old World, Warriors of Chaos
===
++ Characters [557 pts] ++
Daemon Prince [405 pts]
- Hand weapon
- Light armour
- Wings (Fly 9)
- Mark of Nurgle
- Wizard Level 2
- General
- Giant Blade
- Armour of the Damned
- Daemonology
Aspiring Champion [152 pts]
- Hand weapon
- Heavy armour
- Shield
- Mark of Chaos Undivided
- On foot
- Chaos Runesword
- Enchanting Aura
++ Core Units [324 pts] ++
10 Chaos Warriors [146 pts]
- Hand weapons
- Heavy armour
- Shields
- Mark of Chaos Undivided
- Champion
10 Chaos Warriors [178 pts]
- Hand weapons
- Heavy armour
- Shields
- Mark of Tzeentch
- Champion
- Standard bearer
- Musician
++ Special Units [369 pts] ++
3 Chaos Ogres [132 pts]
- Great weapons
- Heavy armour
- Mark of Khorne
- Champion
- Standard bearer
5 Chosen Chaos Knights [237 pts]
- Lances
- Shields
- Full plate armour
- Mark of Nurgle
- Champion [Biting Blade]</t>
  </si>
  <si>
    <t>===
Element 
Warhammer: The Old World, Kingdom of Bretonnia
===
++ Characters ++
Paladin
- Lance
- Heavy armour
- Shield
- The Grail Vow
- General
- Royal Pegasus
Paladin
- Lance
- Heavy armour
- Shield
- The Grail Vow
- Battle Standard Bearer
- Bretonnian Warhorse
Damsel
- Hand weapon
- Bretonnian Warhorse
- Illusion
Damsel
- Hand weapon
- Bretonnian Warhorse
- Illusion
Damsel
- Hand weapon
- On foot
- Illusion
++ Core Units ++
23 Men-At-Arms
- Hand weapons
- Polearms
- Shields
- Light armour
- Standard bearer
- Grail Monk [Blessed Triptych]
5 Mounted Knights of the Realm (1+**)
- Hand weapons
- Lances
- Shields
- Heavy armour
- First Knight
- Standard bearer
- Musician
5 Knights Errant
- Hand weapons
- Lances
- Shields
- Heavy armour
- Gallant (champion)
- Standard bearer
- Musician
++ Rare Units ++
5 Grail Knights
- Hand weapons
- Lances
- Shields
- Heavy armour
- Grail Guardian
- Standard bearer
- Musician
---
Created with "Old World Builder"
[https://old-world-builder.com]</t>
  </si>
  <si>
    <t>Matt C</t>
  </si>
  <si>
    <t>Liam Wilkinson</t>
  </si>
  <si>
    <t xml:space="preserve">===
Warriors of Chaos [1249 pts]
Warhammer: The Old World, Warriors of Chaos
===
++ Characters [343 pts] ++
Exalted Champion [198 pts]
- Hand weapon [RB p. 213]
- Heavy armour [RB p. 220]
- Shield [RB p. 221]
- Mark of Slaanesh [RH p. 82]
- General
- Chaos Steed [RH p. 59]
- Crown of Everlasting Conquest [RH p. 79]
- Favour of the Gods [RH p. 80]
Special Rules: Chaos Armour (5+), Ensorcelled Weapons, Gaze of the Gods, Rallying Cry
[Exalted Champion] M(4) WS(6) BS(3) S(5) T(4) W(3) I(5) A(4) Ld(8)
[Chaos Steed] M(7) WS(3) BS(-) S(4) T(-) W(-) I(3) A(1) Ld(-)
Exalted Sorcerer [145 pts]
- Hand weapon [RB p. 213]
- Light armour [RB p. 220]
- Mark of Slaanesh [RH p. 82]
- Level 2 Wizard
- On foot
- Spell Familiar [VC p. 26 RH p. 80]
- Daemonology [RB p. 322]
Special Rules: Chaos Armour (5+), Ensorcelled Weapons, Gaze of the Gods, Lore of Chaos
[Exalted Sorcerer] M(4) WS(4) BS(3) S(4) T(4) W(2) I(3) A(2) Ld(8)
++ Core Units [397 pts] ++
17 Chaos Warriors [315 pts]
- Hand weapons
- Heavy armour [RB p. 220]
- Shields [RB p. 221]
- Mark of Slaanesh [RH p. 82]
- Champion
- Standard bearer [War Banner]
- Musician
Special Rules: Close Order, Ensorcelled Weapons
[Chaos Warrior] M(4) WS(5) BS(3) S(4) T(4) W(1) I(4) A(1) Ld(8)
[Champion] M(4) WS(5) BS(3) S(4) T(4) W(1) I(4) A(2) Ld(8)
5 Marauder Horsemen [82 pts]
- Cavalry spears
- Javelins
- Light armour [RB p. 220]
- Shields [RB p. 221]
- Mark of Chaos Undivided [RH p. 82 &amp; 116]
- Marauder Horsemaster
- Standard bearer
Special Rules: Fast Cavalry, Fire &amp; Flee, Open Order, Skirmishers, Swiftstride, Warband
[Marauder Horseman] M(-) WS(4) BS(3) S(3) T(3) W(1) I(3) A(1) Ld(6)
[Marauder Horsemaster] M(-) WS(4) BS(3) S(3) T(3) W(1) I(3) A(2) Ld(7)
[Warhorse] M(8) WS(3) BS(-) S(3) T(-) W(-) I(3) A(1) Ld(-)
++ Special Units [364 pts] ++
4 Chosen Chaos Knights [186 pts]
- Lances
- Shields
- Full plate armour [RB p. 220]
- Mark of Slaanesh [RH p. 82]
- Champion
- Standard bearer
Special Rules: Chaos Armour (6+), Close Order, Counter Charge, Ensorcelled Weapons, First Charge, Stubborn, Swiftstride
[Chosen Chaos Knight] M(-) WS(5) BS(3) S(4) T(4) W(1) I(4) A(2) Ld(9)
[Champion] M(-) WS(5) BS(3) S(4) T(4) W(1) I(4) A(3) Ld(9)
[Chaos Steed] M(7) WS(3) BS(-) S(4) T(-) W(-) I(3) A(1) Ld(-)
4 Chosen Chaos Knights [178 pts]
- Hand weapons
- Shields
- Full plate armour [RB p. 220]
- Mark of Slaanesh [RH p. 82]
- Champion
- Standard bearer
Special Rules: Chaos Armour (6+), Close Order, Counter Charge, Ensorcelled Weapons, First Charge, Stubborn, Swiftstride
[Chosen Chaos Knight] M(-) WS(5) BS(3) S(4) T(4) W(1) I(4) A(2) Ld(9)
[Champion] M(-) WS(5) BS(3) S(4) T(4) W(1) I(4) A(3) Ld(9)
[Chaos Steed] M(7) WS(3) BS(-) S(4) T(-) W(-) I(3) A(1) Ld(-)
++ Rare Units [145 pts] ++
Gorebeast Chariot [145 pts]
- Hand weapons
- Halberds
- Mark of Slaanesh [RH p. 82]
Special Rules: Armour Bane (1, Gorebeast only), Close Order, Ensorcelled Weapons, First Charge, Impact Hits (D6+2), Killing Blow (Gorebeast only)
[Chariot] M(-) WS(-) BS(-) S(5) T(5) W(4) I(-) A(-) Ld(-)
[Chaos Charioteer (x2)] M(-) WS(5) BS(3) S(4) T(-) W(-) I(4) A(1) Ld(8)
[Gorebeast (x1)] M(6) WS(4) BS(-) S(5) T(-) W(-) I(2) A(3) Ld(-)
---
Created with "Old World Builder"
[https://old-world-builder.com]
</t>
  </si>
  <si>
    <t>James Hughes</t>
  </si>
  <si>
    <t>Isaac Boothroyd</t>
  </si>
  <si>
    <t>===
Element Legends List [1250 pts]
Warhammer: The Old World, Orc &amp; Goblin Tribes
===
++ Characters [500 pts] ++
Night Goblin Oddnob [190 pts]
- Hand weapon
- Level 4 Wizard
- On foot
- Ruby Ring of Ruin
- Waaagh! Magic
Black Orc Warboss [222 pts]
- Hand weapon
- Full plate armour
- Shield
- General
- On foot
- Trollhide Trousers
- Talisman of Protection
- Biting Blade
Orc Bigboss [88 pts]
- Hand weapon
- Heavy armour
- On foot
- Potion of Toughness
- Enchanted Shield
++ Core Units [488 pts] ++
20 Night Goblin Mob [172 pts]
- Hand weapons
- Thrusting spears
- Shields
- 3 Fanatics
- Boss (champion)
- Standard bearer
- Musician
5 Goblin Wolf Rider Mob [60 pts]
- Hand weapons
- Shortbows
- No armour
- Feigned Flight (0-1 unit per 1,000 points may)
17 Black Orc Mob [256 pts]
- Hand weapons
- Full plate armour
- Stubborn
- 17 Additional hand weapons
- Boss (champion)
- Standard bearer
- Musician
++ Special Units [262 pts] ++
1 Goblin Wolf Chariot [53 pts]
- Hand weapons
- Cavalry spears
- Shortbows
Goblin Bolt Throwa [45 pts]
Goblin Bolt Throwa [45 pts]
5 Orc Boar Boy Mob [119 pts]
- Hand weapons
- Cavalry spears
- Heavy armour
- Shields
- Big 'Uns
- Boss (champion) [Burning Blade]
- Standard bearer
---
Created with "Old World Builder"
[https://old-world-builder.com]</t>
  </si>
  <si>
    <t>Aaron Baston</t>
  </si>
  <si>
    <t>Scott McLellan</t>
  </si>
  <si>
    <t>Ian Parker</t>
  </si>
  <si>
    <t>Kieran Jones</t>
  </si>
  <si>
    <t xml:space="preserve"> 
Tambaloslose - Master Necromancer  [360 pts]
- Hand weapon
- Level 4 Wizard
- General
- Abyssal Terror
- Lore Familiar
- Talisman of Protection
- Spell Familiar
- Burning Blade
- Necromancy
Tomb Banshee [90 pts]
- Hand weapon
40 Skeleton Warriors [255 pts]
- Thrusting spears
- Light armour
- Shield
- Skeleton Champion
- Standard bearer
- Musician
21 Skeleton Warriors [126 pts]
- Thrusting spears
- Light armour
- Shield
5 Black Knights [158 pts]
- Lances
- Skeletal Hooves
- Heavy armour
- Shield
- Barding
- Hell Knight
- Standard bearer
- 5 Blood Knights [261 pts]
- Hand weapons
- Lances
- Iron-Shod Hooves
- Full Plate Armour
- Shield
- Barding
- Kastellan [Supernatural Horror]
- Standard bearer
- Musician</t>
  </si>
  <si>
    <t>Adam Kay</t>
  </si>
  <si>
    <t>David Fairweather</t>
  </si>
  <si>
    <t>Daniel Beale</t>
  </si>
  <si>
    <t>Anthony Burdaky</t>
  </si>
  <si>
    <t>Ryan Jones</t>
  </si>
  <si>
    <t>Richard Manklow</t>
  </si>
  <si>
    <t>===
240330 Bretonnia  [1250 pts]
Warhammer: The Old World, Kingdom of Bretonnia
===
++ Characters [585 pts] ++
Duke [356 pts]
- Lance
- Heavy armour
- Shield
- General
- Royal Pegasus
- Anointed Armour
- 2x Gauntlet of the Duel
- Virtue of Heroism
Paladin [229 pts]
- Great weapon
- Heavy armour
- The Questing Vow
- Battle Standard Bearer
- Royal Pegasus
- Gromril Great Helm
- Charmed Shield
- Virtue of the Ideal
++ Core Units [334 pts] ++
18 Men-At-Arms [121 pts]
- Hand weapons
- Polearms
- Shields
- Light armour
- Yeoman (champion)
- Standard bearer
- Musician
- Grail Monk [Blessed Triptych]
8 Mounted Knights of the Realm [213 pts]
- Hand weapons
- Lances
- Shields
- Heavy armour
- First Knight (champion)
- Standard bearer
- Musician
++ Special Units [331 pts] ++
4 Pegasus Knights [241 pts]
- Hand weapon
- Lances
- Shields
- Heavy armour
- First Knight (champion)
- Standard bearer
- Musician
6 Mounted Yeomen [90 pts]
- Hand weapons
- Cavalry spears
- Shortbows
- Unarmoured
- Feigned Flight
---
Created with "Old World Builder"
[https://old-world-builder.com]</t>
  </si>
  <si>
    <t>Adam Tudor</t>
  </si>
  <si>
    <t>Ronnie Dodd</t>
  </si>
  <si>
    <t>++ Characters [481 pts] ++
Tyrant [278 pts]
- Hand weapon
- Heavy armour
- On Foot
- Headsman's Axe
- Talisman of Protection
- Kineater
Bruiser [203 pts]
- Hand weapon
- Heavy armour
- Battle Standard Bearer [War Banner]
- On Foot
- Biting Blade
- Charmed Shield
- Giantbreaker
++ Core Units [435 pts] ++
6 Ogre Bulls [253 pts]
- Ironfists
- Look-out Gnoblar (Standard bearer)
- Crusher
- Standard bearer [Bull Standard]
- Bellower
4 Iron Guts [182 pts]
- Look-out Gnoblar (Standard bearer)
- Gutlord
- Standard bearer
- Bellower (musician)
++ Special Units [334 pts] ++
2 Mournfang Cavalry [149 pts]
- Ironfist
- Heavy armour
- Crusher
Ironblaster [185 pts]</t>
  </si>
  <si>
    <t>Alistair Notman</t>
  </si>
  <si>
    <t>John Bridge</t>
  </si>
  <si>
    <t>===
Hydra Hydra, youâ€™re pretty and I like ya [1250 pts]
Warhammer: The Old World, Dark Elves
===
++ Characters [526 pts] ++
Supreme Sorceress [310 pts]
- Hand weapon
- Level 4 Wizard
- Dark Pegasus
- Pendant Of Khaeleth
- Black Staff
- Dark Magic
High Beastmaster [216 pts]
- Cavalry spear
- Heavy armour
- Shield
- Sea Dragon Cloak
- Manticore
++ Core Units [324 pts] ++
11 Dark Elf Warriors [114 pts]
- Thrusting spears
- Light armour
- Shields
- Lordling (champion)
- Standard bearer
- Musician
10 Repeater Crossbowmen [110 pts]
- Hand weapons
- Repeater crossbows
- Light armour
5 Dark Riders [100 pts]
- Hand weapons
- Cavalry spears
- and Repeater crossbows
- Light armour
- Shields
- Scouts
++ Special Units [200 pts] ++
War Hydra [200 pts]
- Wicked claws
- Serrated maws
- Fiery breath
- Hand weapons
- Whips
- 5+
++ Rare Units [200 pts] ++
War Hydra [200 pts]
- Wicked claws
- Serrated maws
- Fiery breath
- hand weapons
- Whips
- 5+
---
Created with "Old World Builder"
[https://old-world-builder.com]</t>
  </si>
  <si>
    <t>===
Dawi [1249 pts]
Warhammer: The Old World, Dwarfen Mountain Holds
===
++ Characters [380 pts] ++
Runesmith [105 pts]
- Hand weapon
- Full plate armour
- Shield
- General
- Master Rune of Balance
Thane [221 pts]
- Hand weapon
- Great weapon
- Full plate armour
- Shield
- Battle Standard Bearer [Master Rune of Hesitation]
- Shieldbearers
- Rune of Preservation
Engineer [54 pts]
- Hand weapon
- Heavy armour
- Great weapon
++ Core Units [494 pts] ++
21 Dwarf Warriors [229 pts]
- Hand weapons
- Heavy armour
- Shields
- Veteran
- Standard bearer [Rune of Battle]
- Musician
20 Dwarf Warriors [195 pts]
- Hand weapons
- Heavy armour
- Shields
- Veteran
- Standard bearer
- Musician
5 Rangers [70 pts]
- Hand weapons
- Crossbows
- Throwing axes
- Heavy armour
- Great weapons
++ Special Units [185 pts] ++
Bolt Thrower [55 pts]
- Bolt thrower
- Hand weapons
- Light armour
1 Gyrocopters [65 pts]
- Hand weapons
- Brimstone guns
- Full plate armour (armoured fuselage)
1 Gyrocopters [65 pts]
- Hand weapons
- Brimstone guns
- Full plate armour (armoured fuselage)
++ Rare Units [190 pts] ++
Organ Gun [120 pts]
- Organ gun
- Hand weapons
- Light armour
5 Rangers [70 pts]
- Hand weapons
- Crossbows
- Throwing axes
- Heavy armour
- Great weapons
---
Created with "Old World Builder"
[https://old-world-builder.com]</t>
  </si>
  <si>
    <t>Darren Duguid</t>
  </si>
  <si>
    <t>===
Element legends Mooooooder Goats [1248 pts]
Warhammer: The Old World, Beastmen Brayherds
===
++ Characters [431 pts] ++
Wargor [136 pts]
- Hand weapon
- Heavy armour
- Shield
- Battle Standard Bearer
- On foot
- Slug-skin
Great Bray-Shaman [295 pts]
- Braystaff
- Level 4 Wizard
- General
- Tuskgor Chariot
- Hagtree Fetish
- Elementalism
++ Core Units [617 pts] ++
15 Gor Herd [137 pts]
- Hand weapons
- Additional hand weapons
- Ambushers
- True-horn
- Standard bearer
- Musician
15 Bestigor Herd [230 pts]
- Heavy armour
- Stubborn
- Gouge-horn [Great weapon]
- Standard bearer
- Musician
5 Chaos Warhounds [30 pts]
- Hand weapons (Claws and Fangs)
10 Ungor Herd [50 pts]
- Shortbows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 Special Units [200 pts] ++
Cockatrice [200 pts]
- Hand weapons (claws)
- Petrifying gaze
- Heavy armour (scaly skin)
- Acidic vomit
- Poisoned attacks
---
Created with "Old World Builder"
[https://old-world-builder.com]</t>
  </si>
  <si>
    <t>Alex Smith</t>
  </si>
  <si>
    <t>Ben Pearson</t>
  </si>
  <si>
    <t xml:space="preserve">CHARACTERS - 410pts: 
Night Goblin Oddnob - 25ppts (GENERAL) 
Level 4 Wizard
Buzzgobs Knobbly Staff 
Big Boss'At 
WAAAGH Magic
Burning Blade 
Night Goblin Warboss - 160pts 
Giant Cave Squig
Light Armour, 
Shield, 
Trollhide Trousers 
Da Choppiest Choppa
CORE UNITS - 453pts: 
Night Goblin Mob - 192pts 
30x Night Goblins 
Hand weapons, Thrusting Spears, Shields
Standard Bearer, Boss (champion), Musician
Magic Standard (Da Banner of Butchery) 
Netters
Night Goblin Mob - 153pts 
29x Night Goblins 
Hand weapons, Thrusting Spears, Shields
Standard Bearer, Boss (champion), Musician
Netters 
Night Goblin Squig Herd - 108pts
10x Cave Squigs 
2x Squig Herders (2x Thrusting Spears) 
SPECIAL UNITS - 397pts: 
Night Goblin Squig Hopper Mob - 146pts 
10x Squig Hoppers 
Boss (champion) 
Cavalry Spears 
Light Armour 
Stone Troll Mob - 147pts 
3x Stone Trolls 
Great Weapons
RARE UNITS - 95pts: 
Mangler Squigs - 95pts 
</t>
  </si>
  <si>
    <t>Andy S-D</t>
  </si>
  <si>
    <t>Kieren Elliott</t>
  </si>
  <si>
    <t>++ Characters [378 pts] ++
Great Bray-Shaman [240 pts]
(Braystaff, Level 4 Wizard, General, On foot, Hagtree Fetish, Ruby Ring of Ruin, Dark Magic)
Wargor [138 pts]
(Great weapon, Heavy armour, Battle Standard Bearer, On foot, Slug-skin)
++ Core Units [430 pts] ++
24 Gor Herd [185 pts]
(Hand weapons, Additional hand weapons, True-horn [Great weapon], Standard bearer, Musician)
24 Gor Herd [185 pts]
(Hand weapons, Additional hand weapons, True-horn [Great weapon], Standard bearer, Musician)
5 Chaos Warhounds [30 pts]
(Hand weapons (Claws and Fangs))
5 Chaos Warhounds [30 pts]
(Hand weapons (Claws and Fangs))
++ Special Units [196 pts] ++
3 Dragon Ogres [196 pts]
(Great weapons, Heavy armour, Shartak)
++ Rare Units [245 pts] ++
Ghorgon [245 pts]
(Cleaver-limbs, Light armour (calloused hide))
---
Created with "Old World Builder"
[https://old-world-builder.com]</t>
  </si>
  <si>
    <t>Tim Vass</t>
  </si>
  <si>
    <t>Samuel Wakley</t>
  </si>
  <si>
    <t>===
Grimgor [1250 pts]
Warhammer: The Old World, Orc &amp; Goblin Tribes
===
++ Characters [447 pts] ++
Black Orc Warboss [227 pts]
- Hand weapon
- Full plate armour
- Shield
- General
- On foot
- Trollhide Trousers
- Glowy Green Amulet
- Biting Blade
Night Goblin Oddnob [220 pts]
- Hand weapon
- Level 4 Wizard
- On foot
- Ruby Ring of Ruin
- Lore Familiar
- Waaagh! Magic
++ Core Units [441 pts] ++
15 Black Orc Mob [253 pts]
- Hand weapons
- Full plate armour
- Stubborn
- 10 Shields
- 5 Great weapons
- Boss (champion)
- Standard bearer [Guff's Windy Banner]
- Musician
24 Night Goblin Mob [188 pts]
- Hand weapons
- Shortbows
- 3 Fanatics
- Boss (champion)
- Standard bearer
- Musician
++ Special Units [192 pts] ++
Goblin Bolt Throwa [45 pts]
3 Stone Troll Mob [147 pts]
- Hand weapons
- Great weapons
++ Rare Units [170 pts] ++
Doom Diver Catapult [95 pts]
Goblin Rock Lobber [75 pts]
---
Created with "Old World Builder"
[https://old-world-builder.com]</t>
  </si>
  <si>
    <t>Stew Call</t>
  </si>
  <si>
    <t>Craig McAnaney</t>
  </si>
  <si>
    <t>Kingdom of Bretonnia - madness - [1248pts]
# Main Force [1248pts]
## Characters [597pts]
Baron [241pts]: Hand Weapon, Heavy Armour, Shield, Lance, Hippogryph, Heavy Armour, Serrated Maw, Wicked Claws, Barding, The Knight's Vow
Duke [356pts]: Hand Weapon, Heavy Armour, Shield, Lance, Hippogryph, Heavy Armour, Serrated Maw, Wicked Claws, Barding, General, Gromil Great Helm
## Core [380pts]
2x Mounted Knights of the Realm [165pts]: The Knight's Vow
â€¢ 6x Mounted Knight of the Realm [24pts]: Bretonnian Warhorse, Barding, Hand Weapon, Hand Weapon, Heavy Armour, Lance, Shield
â€¢ 1x Musician [7pts]
â€¢ 1x Standard Bearer [7pts]
â€¢ 1x First Knight [7pts]
Peasant Bowmen [50pts]: Skirmishers
â€¢ 10x Peasant Bowman [5pts]: Hand Weapon, Longbow
## Special [271pts]
Pegasus Knights [271pts]: The Knight's Vow
â€¢ 4x Pegasus Knight [55pts]: Barded Pegasus, Barding, Hand Weapon, Hand Weapon, Heavy Armour, Lance, Shield
â€¢ 1x Musician [7pts]
â€¢ 1x Standard Bearer [37pts]: Errantry Banner
â€¢ 1x First Knight [7pts]</t>
  </si>
  <si>
    <t>++ Characters [622 pts] ++
Prophetess [280 pts]
(Hand weapon, Level 4 Wizard, Unicorn, Lore Familiar, Giant Blade, Dispel Scroll, Illusion)
Duke [342 pts]
(Hand weapon, Heavy armour, Shield, General, Royal Pegasus, Ogre Blade, Sirienne's Locket, Potion of Speed, Virtue of Discipline)
++ Core Units [318 pts] ++
18 Men-At-Arms (1+*) [128 pts]
(Hand weapons, Polearms, Shields, Light armour, Yeoman (champion), Standard bearer, Musician, Grail Monk, Grail Monk with Blessed Triptych)
6 Mounted Knights of the Realm (1+**) [190 pts]
(Hand weapons, Lances, Shields, Heavy armour, First Knight (champion), Standard bearer [War Banner], Musician)
++ Rare Units [309 pts] ++
6 Grail Knights [309 pts]
(Hand weapons, Lances, Shields, Heavy armour, Grail Guardian (champion), Standard bearer [Conqueror's Tapestry], Musician, Virtue of the Joust)
Total - 1249</t>
  </si>
  <si>
    <t>Jack Krinks</t>
  </si>
  <si>
    <t>Chris Davis</t>
  </si>
  <si>
    <t>===
Dragon Deez Nuts [1249 pts]
Warhammer: The Old World, Warriors of Chaos
===
++ Characters [611 pts] ++
Chaos Lord [611 pts]
- Lance
- Full plate armour
- Shield
- Mark of Nurgle
- General
- Chaos Dragon
- Bedazzling Helm
- Crown of Everlasting Conquest
- Poisonous Slime
++ Core Units [327 pts] ++
14 Chaos Warriors [292 pts]
- Hand weapons
- Heavy armour
- Shields
- Mark of Nurgle
- Champion [Brazen Collar + Charmed Shield]
- Standard bearer [War Banner]
- Musician
5 Chaos Warhounds [35 pts]
- Claws and Fangs (Hand weapons)
- Vanguard
++ Special Units [311 pts] ++
5 Chosen Chaos Knights [311 pts]
- Lances
- Shields
- Full plate armour
- Mark of Nurgle
- Drilled
- Champion [Brazen Collar + Charmed Shield]
- Standard bearer [Blasted Standard]
- Musician</t>
  </si>
  <si>
    <t>===
Dark Elf tournament list  [1247 pts]
Warhammer: The Old World, Dark Elves
===
++ Characters [350 pts] ++
Dark Elf Master [150 pts]
- Hand weapon
- Full plate armour
- Shield
- Sea Dragon Cloak
- General
- Cold one
- Talisman of Protection
- Sword of Might
Supreme Sorceress [200 pts]
- Hand weapon
- Level 4 Wizard
- On foot
- Dispel Scroll
- Dark Magic
++ Core Units [335 pts] ++
19 Dark Elf Warriors [205 pts]
- Thrusting spears
- Light armour
- Shields
- Veteran
- Lordling (champion)
- Standard bearer
- Musician
10 Repeater Crossbowmen [130 pts]
- Hand weapons
- Repeater crossbows
- Light armour
- Shields
- Veteran
++ Special Units [482 pts] ++
5 Cold One Knights [221 pts]
- Hand weapons
- Lances
- Full plate armour
- Dread Knight (champion)
- Standard bearer [War Banner]
- Musician
15 Black Guard of Naggarond [261 pts]
- Hand weapons
- Dread halberds
- Full plate armour
- Drilled
- Tower Master (champion)
- Standard bearer
- Musician
++ Rare Units [80 pts] ++
Reaper Bolt Thrower [80 pts]
- Repeater bolt thrower
- Hand weapons
- Light armour
---
Created with "Old World Builder"
[https://old-world-builder.com]</t>
  </si>
  <si>
    <t>Paul Kirkham</t>
  </si>
  <si>
    <t>Mark Ashworth</t>
  </si>
  <si>
    <t>Simon Harris</t>
  </si>
  <si>
    <t>Harrison Shore</t>
  </si>
  <si>
    <t>===
Fast orcs [1250 pts]
Warhammer: The Old World, Orc &amp; Goblin Tribes
===
++ Characters [614 pts] ++
Black Orc Warboss [278 pts]
- Hand weapon
- Additional hand weapon
- Full plate armour
- General
- Wyvern
- Enchanted Shield
Orc Warboss [251 pts]
- Hand weapon
- Additional hand weapon
- Heavy armour
- Wyvern
- Charmed Shield
Night Goblin Oddgit [85 pts]
- Hand weapon
- Level 2 Wizard
- On foot
++ Core Units [313 pts] ++
5 Goblin Wolf Rider Mob [50 pts]
- Hand weapons
- Shortbows
- No armour
5 Goblin Wolf Rider Mob [50 pts]
- Hand weapons
- Shortbows
- No armour
5 Goblin Wolf Rider Mob [50 pts]
- Hand weapons
- Shortbows
- No armour
22 Night Goblin yellow flower [163 pts]
- Hand weapons
- Shortbows
- 3 Fanatics
++ Special Units [323 pts] ++
Orc Boar Chariot [90 pts]
- Hand weapons
- Cavalry spears
Orc Boar Chariot [90 pts]
- Hand weapons
- Cavalry spears
Orc Boar Chariot [90 pts]
- Hand weapons
- Cavalry spears
1 Goblin Wolf Chariot [53 pts]
- Hand weapons
- Cavalry spears
- Shortbows
---
Created with "Old World Builder"
[https://old-world-builder.com]</t>
  </si>
  <si>
    <t>++ Characters [586 pts] ++
Baron [382 pts]
- Hand weapon
- Heavy armour
- Shield
- General
- Hippogryph [Barding]
- Frontier Axe
- Gromril Great Helm
- Gauntlet of the Duel
- Virtue of Knightly Temper
-The Exiles Vow
Paladin [69 pts]
- Hand weapon
- Great weapon
- Heavy armour
- Battle Standard Bearer
- On foot
- Charmed Shield
-The Exiles Vow
Outcast Wizard [135 pts]
- Hand weapon
- Level 3 Wizard
- Lore Familiar
- Battle Magic
++ Core Units [353 pts] ++
23 Yeomen Guard [188 pts]
- Hand weapons
- Polearms
- Light armour
- Shields
- Warden (champion)
- Grail Monk [Blessed Triptych]
- Standard bearer
- Musician
6 Mounted Knights of the Realm [165 pts]
- Hand weapons
- Lances
- Shields
- Heavy armour
- First Knight (champion)
- Standard bearer
- Musician
-The Exiles Vow
++ Special Units [211 pts] ++
3 Pegasus Knights [211 pts]
- Hand weapon
- Lances
- Shields
- Heavy armour
- First Knight (champion)
- Standard bearer [Banner Of The Zealous Knight]
- Musician
-The Exiles Vow
++ Rare Units [100 pts] ++
Border Princes Bombard [100 pts]
- Hand weapons
- Light armour</t>
  </si>
  <si>
    <t>Ben Wadsworth</t>
  </si>
  <si>
    <t>Emyr Rice-Roberts</t>
  </si>
  <si>
    <t>Matt Lloyd</t>
  </si>
  <si>
    <t>Craig Mitchell</t>
  </si>
  <si>
    <t>James Og</t>
  </si>
  <si>
    <t>Amelia Clark</t>
  </si>
  <si>
    <t>Vampire Counts [1249 pts]
Warhammer: The Old World, Vampire Counts
===
++ Characters [385 pts] ++
Master Necromancer [210 pts]
- Hand weapon
- Level 4 Wizard
- General
- On foot
- Sceptre Of De Noirot
- Spell Familiar
- Necromancy
Vampire Thrall [103 pts]
- Hand weapon
- Heavy armour
- Shield
- On foot
- Supernatural Horror
- Dark Magic
Wight Lord [72 pts]
- Hand weapon
- Heavy armour
- Shield
- On foot
- Giant Blade
++ Core Units [493 pts] ++
14 Grave Guard [222 pts]
- Hand weapons
- Heavy armour
- Shield
- Seneschal
- Standard bearer [Drakenhof Banner]
- Musician
5 Dire Wolves [46 pts]
- Claws and Fangs (Hand weapons)
- Doom Wolf
30 Zombies [90 pts]
- Hand weapon
20 Skeleton Warriors [135 pts]
- Thrusting spears
- Light armour
- Shield
- Skeleton Champion
- Standard bearer
- Musician
++ Special Units [130 pts] ++
Corpse Cart [130 pts]
- Warped Tintinnabulation
- Hand weapons
++ Rare Units [241 pts] ++
5 Blood Knights [241 pts]
- Hand weapons
- Lances
- Iron-Shod Hooves
- Full Plate Armour
- Shield
- Barding
- Kastellan
- Standard bearer
- Musician</t>
  </si>
  <si>
    <t>Alex Elliott</t>
  </si>
  <si>
    <t>Tom Cload</t>
  </si>
  <si>
    <t>===
Test [1250 pts]
Warhammer: The Old World, Vampire Counts
===
++ Characters [341 pts] ++
Master Necromancer [240 pts]
- Hand weapon
- Level 4 Wizard
- General
- On foot
- Spell Familiar
- Sceptre Of De Noirot
- Cloak Of Mist &amp; Shadows
- Necromancy
Wight Lord [101 pts]
- Great Weapon
- Heavy armour
- Shield
- Battle Standard Bearer
- On foot
- Ruby Ring of Ruin
++ Core Units [511 pts] ++
28 Skeleton Warriors [183 pts]
- Thrusting spears
- Light armour
- Shield
- Skeleton Champion
- Standard bearer
- Musician
20 Grave Guard [288 pts]
- Hand weapons
- Heavy armour
- Shield
- Seneschal
- Standard bearer [Drakenhof Banner]
- Musician
5 Dire Wolves [40 pts]
- Claws and Fangs (Hand weapons)
++ Special Units [208 pts] ++
3 Fell Bats [45 pts]
- Claws and Fangs (Hand weapons)
5 Black Knights [163 pts]
- Lances
- Skeletal Hooves
- Heavy armour
- Shield
- Barding
- Hell Knight [Charmed Shield]
- Standard bearer
- Musician
++ Rare Units [190 pts] ++
3 Vargheists [190 pts]
- Wicked Claws
- Vargoyle
---
Created with "Old World Builder"
[https://old-world-builder.com]</t>
  </si>
  <si>
    <t>===
Beastmen Brayherds [1249 pts]
Warhammer: The Old World, Beastmen Brayherds
===
++ Characters [355 pts] ++
Great Bray-Shaman [355 pts]
- Braystaff
- Level 4 Wizard
- Tuskgor Chariot
- Hagtree Fetish
- Ruby Ring of Ruin
- Talisman of Protection
- Elementalism
++ Core Units [644 pts] ++
20 Gor Herd [187 pts]
- Hand weapons
- Additional hand weapons
- True-horn [Great weapon]
- Standard bearer [Vitriolic Totem]
- Musician
19 Gor Herd [150 pts]
- Hand weapons
- Additional hand weapons
- True-horn [Great weapon]
- Standard bearer
- Musician
10 Ungor Herd [50 pts]
- Shortbows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1 Razorgor Herd [52 pts]
- Hand weapons (tusks)
- Light armour (calloused hide)
5 Chaos Warhounds [35 pts]
- Hand weapons (Claws and Fangs)
- Vanguard
++ Special Units [250 pts] ++
5 Harpies [55 pts]
- Hand weapons (claws)
5 Harpies [55 pts]
- Hand weapons (claws)
1 Dragon Ogres [70 pts]
- Great weapons
- Heavy armour
- Shartak
1 Dragon Ogres [70 pts]
- Great weapons
- Heavy armour
- Shartak
---
Created with "Old World Builder"
[https://old-world-builder.com]</t>
  </si>
  <si>
    <t>Dan Slobodian</t>
  </si>
  <si>
    <t>Sam Bocock</t>
  </si>
  <si>
    <t>Phil Ashton</t>
  </si>
  <si>
    <t>===
Brettonia first 1250 [1247 pts]
Warhammer: The Old World, Kingdom of Bretonnia
===
++ Characters [331 pts] ++
Duke [331 pts]
- Lance
- Heavy armour
- Shield
- General
- Royal Pegasus
- Gromril Great Helm
- Ruby Ring of Ruin
- Virtue of the Joust
++ Core Units [916 pts] ++
24 Peasant Bowmen [167 pts]
- Hand weapons
- Longbows
- Unarmoured
- Defensive Stakes
- Burning Braziers
- Villein (champion)
- Standard bearer
- Musician
24 Peasant Bowmen [167 pts]
- Hand weapons
- Longbows
- Unarmoured
- Defensive Stakes
- Burning Braziers
- Villein (champion)
- Standard bearer
- Musician
18 Men-At-Arms [121 pts]
- Hand weapons
- Polearms
- Shields
- Light armour
- Yeoman (champion)
- Standard bearer
- Musician
- Grail Monk [Blessed Triptych]
18 Men-At-Arms [121 pts]
- Hand weapons
- Polearms
- Shields
- Light armour
- Yeoman (champion)
- Standard bearer
- Musician
- Grail Monk [Blessed Triptych]
6 Mounted Knights of the Realm [170 pts]
- Hand weapons
- Lances
- Shields
- Heavy armour
- First Knight (champion) [Gauntlet of the Duel]
- Standard bearer
- Musician
6 Mounted Knights of the Realm [170 pts]
- Hand weapons
- Lances
- Shields
- Heavy armour
- First Knight (champion) [Gauntlet of the Duel]
- Standard bearer
- Musician
---
Created with "Old World Builder"
[https://old-world-builder.com]</t>
  </si>
  <si>
    <t>Element Games 1250pts
Dark Elves
1,248
Supreme Sorceress 245
Black Staff, Focus Familiar*, Level 4 Wizard
Master 251
Pendant of Khaeleth, Sea Dragon Cloak, great weapon, shield, full plate armour, Cold One Chariot
10 Repeater Crossbowmen 110
10 Repeater Crossbowmen 125
Lordling, shields
8 Dark Riders 166
musician, Scouts, repeater crossbows, shields
6 Cold One Knights 271
Dread Knight, standard bearer (Standard of Slaughter), musician, full plate armour
Reaper Bolt Thrower 80</t>
  </si>
  <si>
    <t>Pete Riordan</t>
  </si>
  <si>
    <t>Alex Tighe</t>
  </si>
  <si>
    <t>Lewis Couperthwaite</t>
  </si>
  <si>
    <t>++ Characters ++
Goblin Oddnob
(Hand weapon, Level 4 Wizard, Arachnarok Spider, Waaagh! Magic)
Night Goblin Bigboss
(Hand weapon, Light armour, On foot)
Night Goblin Bigboss
(Hand weapon, On foot)
++ Core Units ++
24 Night Goblin Mob
(Hand weapons, Thrusting spears, Shields, Netters, 2 Fanatics, Standard bearer)
24 Night Goblin Mob
(Hand weapons, Thrusting spears, Shields, Netters, 2 Fanatics, Standard bearer)
++ Rare Units ++
Arachnarok Spider
(Hand weapon (poisonous fangs), Venom surge, Hand weapons, Cavalry spears, Shortbows)
---
Created with "Old World Builder"
[https://old-world-builder.com]</t>
  </si>
  <si>
    <t>===
Wood Elf Realms [1249 pts]
Warhammer: The Old World, Wood Elf Realms
===
++ Characters [245 pts] ++
Spellweaver [245 pts]
- Hand weapon
- Level 4 Wizard
- On foot
- Lore Familiar
- Ruby Ring of Ruin
- Illusion
++ Core Units [325 pts] ++
7 Glade Guard [91 pts]
- Hand weapon
- Asrai Longbows
- Hagbane Tips
10 Deepwood Scouts [156 pts]
- Hand weapon
- Asrai Longbows
- Hagbane Tips
- Lord's Bowmen
6 Glade Guard [78 pts]
- Hand weapon
- Asrai Longbows
- Hagbane Tips
++ Special Units [619 pts] ++
5 Sisters of the Thorn [134 pts]
- Hand weapons
- Blackbriar Javelins
- Handmaiden of the Thorn
- Standard bearer
5 Wild Riders [140 pts]
- Hand weapon
- Hunting Spear
- Light armour
- Shields
8 Deepwood Scouts [120 pts]
- Hand weapon
- Asrai Longbows
- Hagbane Tips
8 Deepwood Scouts [120 pts]
- Hand weapon
- Asrai Longbows
- Hagbane Tips
7 Deepwood Scouts [105 pts]
- Hand weapon
- Asrai Longbows
- Hagbane Tips
++ Rare Units [60 pts] ++
Great Eagle [60 pts]
---
Created with "Old World Builder"
[https://old-world-builder.com]</t>
  </si>
  <si>
    <t>Max Cooper</t>
  </si>
  <si>
    <t>Antonio Rico-Villademoros</t>
  </si>
  <si>
    <t>Dwarfen Mountain Holds draft 2
Dwarfen Mountain Holds
1,247
King 256
Master Rune of Adamant, Rune of Warding*, Rune of the Furnace, great weapon, shield
Daemon Slayer 199
Rune of Striking*, Rune of Striking*, Rune of Parrying, great weapon
Runelord 164
Master Rune of Balance, full plate armour, great weapon, shield
17 Longbeards 323
Elder, standard bearer (Rune of Battle, Rune of Battle), musician, Drilled, great weapons, shields
9 Rangers 120
Olâ€™ Deadeye, musician, shields
Gyrocopter 60
Cannon 125
Rune of Burning, Rune of Forging*</t>
  </si>
  <si>
    <t>Lee Dowbekin</t>
  </si>
  <si>
    <t>Glenn Lloyd</t>
  </si>
  <si>
    <t>===
Element  training  [1236 pts]
Warhammer: The Old World, Dark Elves
===
++ Characters [401 pts] ++
Supreme Sorceress [265 pts]
- Hand weapon
- Level 4 Wizard
- On foot
- Black Staff
- Talisman of Protection
- Dark Magic
Dark Elf Master [136 pts]
- Hand weapon
- Full plate armour
- Shield
- Cold one
- Biting Blade
- Paymaster's Coin
++ Core Units [614 pts] ++
20 Dark Elf Warriors [195 pts]
- Thrusting spears
- Light armour
- Shield
- Lordling (champion)
- Standard bearer
- Musician
10 Repeater Crossbowmen [125 pts]
- Hand weapons and repeater crossbows
- Light armour
- Lordling (champion)
- Standard bearer
- Musician
16 Black Ark Corsairs [194 pts]
- Hand weapons and Additional hand weapon
- Light armour
- Reaver (champion)
- Standard bearer
- Musician
5 Dark Riders [100 pts]
- Hand weapons
- Cavalry spears
- and Repeater crossbows
- Light armour
- Fire &amp; Flee
- Scouts
++ Special Units [221 pts] ++
5 Cold One Knights [221 pts]
- Hand weapons and lances
- Full plate armour
- Dread Knight (champion)
- Standard bearer [The Blazing Banner]
- Musician
---
Created with "Old World Builder"
[https://old-world-builder.com]</t>
  </si>
  <si>
    <t>Scott Creed</t>
  </si>
  <si>
    <t>++ Characters [390 pts] ++
Noah the Great Bray-Shaman [390 pts]
(Braystaff, Level 4 Wizard, Razorgor Chariot, Talisman of Protection, Ruby Ring of Ruin, Lore Familiar, Dark Magic)
++ Core Units [372 pts] ++
5 Gor Herd [35 pts]
(Hand weapons, Shields)
8 Gor Herd [63 pts]
(Hand weapons, Shields, True-horn)
1 Razorgor Herd [52 pts]
(Hand weapons (tusks), Light armour (calloused hide))
1 Razorgor Herd [52 pts]
(Hand weapons (tusks), Light armour (calloused hide))
Tuskgor Chariot [85 pts]
(Bestigor Crew x 1 - Hand weapons, Great weaponss, Gor Crew x 1 - Hand weapon and cavalry spear, Tuskgor x 2 - Hand weapon (tusks))
Tuskgor Chariot [85 pts]
(Bestigor Crew x 1 - Hand weapons, Great weaponss, Gor Crew x 1 - Hand weapon and cavalry spear, Tuskgor x 2 - Hand weapon (tusks))
++ Special Units [488 pts] ++
5 Harpies [55 pts]
(Hand weapons (claws))
5 Harpies [55 pts]
(Hand weapons (claws))
3 Dragon Ogres [189 pts]
(Great weapons, Heavy armour)
3 Dragon Ogres [189 pts]
(Great weapons, Heavy armour)
---
Created with "Old World Builder"
[https://old-world-builder.com]</t>
  </si>
  <si>
    <t>++ Characters [177 pts] ++
Chapter Master [177 pts]
(Hand weapon, Great weapon, Full plate armour, General, Demigryph, Charmed Shield, Laurels of Victory)
++ Core Units [484 pts] ++
5 Empire Archers [40 pts]
(Hand weapons, Warbows, Scouts)
5 Empire Archers [40 pts]
(Hand weapons, Warbows, Scouts)
5 Empire Archers [40 pts]
(Hand weapons, Warbows, Scouts)
8 Empire Knights [182 pts]
(Hand weapons, Great weapons, Shields, Heavy armour, Standard bearer)
8 Empire Knights [182 pts]
(Hand weapons, Great weapons, Shields, Heavy armour, Standard bearer)
++ Special Units [588 pts] ++
3 Demigryph Knights [196 pts]
(Lances, Shields, Full plate armour, Standard bearer)
3 Demigryph Knights [196 pts]
(Lances, Shields, Full plate armour, Standard bearer)
3 Demigryph Knights [196 pts]
(Lances, Shields, Full plate armour, Standard bearer)
---
Created with "Old World Builder"
[https://old-world-builder.com]</t>
  </si>
  <si>
    <t>Benedict Borrowdale</t>
  </si>
  <si>
    <t>Peter Bradley</t>
  </si>
  <si>
    <t>===
Pete Bradley [1248 pts]
Dwarfen Mountain Holds
===
++ Characters [235 pts] ++
Anvil of Doom [235 pts]
- Hand weapons
- Shields
- Heavy armour
- General
++ Core Units [314 pts] ++
12 Rangers [138 pts]
- Hand weapons
- Crossbows
- Heavy armour
- Ol' Deadeye (champion)
8 Thunderers [88 pts]
- Hand weapons
- Handguns
- Heavy armour
- Shields
8 Thunderers [88 pts]
- Hand weapons
- Handguns
- Heavy armour
- Shields
++ Special Units [411 pts] ++
18 Ironbreakers [291 pts]
- Hand weapons
- Shields
- Full plate armour
- Ironbeard (champion) [Shield]
- Standard bearer
- Musician
1 Gyrocopters [60 pts]
- Hand weapons
- Steam guns Dwarfs
- Full plate armour (armoured fuselage)
1 Gyrocopters [60 pts]
- Hand weapons
- Steam guns Dwarfs
- Full plate armour (armoured fuselage)
++ Rare Units [288 pts] ++
5 Irondrakes [96 pts]
- Hand weapons
- Drakeguns
- Full plate armour
- Ironwarden (champion) [Trollhammer torpedo]
5 Irondrakes [96 pts]
- Hand weapons
- Drakeguns
- Full plate armour
- Ironwarden (champion) [Trollhammer torpedo]
5 Irondrakes [96 pts]
- Hand weapons
- Drakeguns
- Full plate armour
- Ironwarden (champion) [Trollhammer torpedo]
---
Created with "Old World Builder"
[https://old-world-builder.com]</t>
  </si>
  <si>
    <t>Riley Hofheins</t>
  </si>
  <si>
    <t>Jon Kuhl</t>
  </si>
  <si>
    <t>GG March OW</t>
  </si>
  <si>
    <t>ian ranstrom</t>
  </si>
  <si>
    <t>Aaron Bell</t>
  </si>
  <si>
    <t>===
Gg [1500 pts]
Warhammer: The Old World, Wood Elf Realms
===
++ Characters [563 pts] ++
Spellweaver [255 pts]
- Hand weapon
- Level 4 Wizard
- On foot
- Oaken Stave
- Ruby Ring of Ruin
- High Magic
Glade Captain [142 pts]
- Hand weapon
- Light armour
- Shield
- General
- On foot
- Giant Blade
- A Befuddlement Of Mischiefs
- A Resplendence Of Luminescents
Waystalker [166 pts]
- Hand weapon
- No armour
- Swiftshiver Shards
- Hail of Doom Arrow
- A Muster Of Malevolents
++ Core Units [437 pts] ++
10 Glade Guard [161 pts]
- Hand weapon
- Asrai Longbows
- Arcane Bodkins
- Standard bearer [The Blazing Banner]
5 Glade Guard [65 pts]
- Hand weapon
- Asrai Longbows
- Hagbane Tips
5 Deepwood Scouts [81 pts]
- Hand weapon
- Asrai Longbows
- Hagbane Tips
- Musician
5 Dryads [65 pts]
- Hand weapon
- Light armour (Sapwood flesh)
5 Dryads [65 pts]
- Hand weapon
- Light armour (Sapwood flesh)
++ Special Units [410 pts] ++
3 Warhawk Riders [135 pts]
- Hand weapon
- Cavalry spear
- Asrai Longbow
- Trueflight Arrows
10 Wildwood Rangers [156 pts]
- Hand weapon
- Ranger's Glaive
- Light armour
- Shields
- Wildwood Warden
7 Wardancers [119 pts]
- Hand weapon
- 7 Additional hand weapon
++ Rare Units [90 pts] ++
5 Waywatchers [90 pts]
- Hand weapon
- Asrai Longbows
- Swiftshiver Shards</t>
  </si>
  <si>
    <t>Kingdom of Bretonnia - GG tourney - [1499pts]
# Main Force [1499pts]
## Characters [539pts]
Duke [328pts]: Hand Weapon, Heavy Armour, Shield, Bretonnian Warhorse, Barding, Hand Weapon, General, Ogre Blade, Virtue of Knightly Temper
Prophetess [211pts]: Hand Weapon, Illusion, Wizard Level 4, Bretonnian Warhorse, Barding, Hand Weapon, Lore Familiar
## Core [444pts]
Men-At-Arms [129pts]:
â€¢ 20x Man-At-Arms [4pts]: Hand Weapon, Light Armour, Polearm, Shield
â€¢ 1x Yeoman [7pts]
â€¢ 1x Standard Bearer [5pts]
â€¢ 1x Musician [5pts]
â€¢ 1x Grail Monk [32pts]: Blessed Tryptich
Mounted Knights of the Realm [165pts]: The Knight's Vow
â€¢ 6x Mounted Knight of the Realm [24pts]: Bretonnian Warhorse, Barding, Hand Weapon, Hand Weapon, Heavy Armour, Lance, Shield
â€¢ 1x Musician [7pts]
â€¢ 1x Standard Bearer [7pts]
â€¢ 1x First Knight [7pts]
2x Peasant Bowmen [75pts]: Burning Braziers
â€¢ 11x Peasant Bowman [5pts]: Hand Weapon, Longbow
## Special [267pts]
Mounted Yeomen [95pts]:
â€¢ 5x Mounted Yeomen [18pts]: Warhorse, Hand Weapon, Cavalry Spear, Hand Weapon, Shortbow, Feigned Flight, Shield, Light Armour
â€¢ 1x Warden [5pts]
Pegasus Knights [172pts]: The Knight's Vow
â€¢ 3x Pegasus Knight [55pts]: Barded Pegasus, Barding, Hand Weapon, Hand Weapon, Heavy Armour, Lance, Shield
â€¢ 1x First Knight [7pts]
## Rare [249pts]
Grail Knights [249pts]:
â€¢ 6x Grail Knight [38pts]: Bretonnian Warhorse, Barding, Hand Weapon, Hand Weapon, Heavy Armour, Lance, Shield
â€¢ 1x Musician [7pts]
â€¢ 1x Standard Bearer [7pts]
â€¢ 1x Grail Guardian [7pts]</t>
  </si>
  <si>
    <t>Cole Oberndorfer</t>
  </si>
  <si>
    <t>Paul Figgins</t>
  </si>
  <si>
    <t>Ron Taylor</t>
  </si>
  <si>
    <t>Kesh Loken</t>
  </si>
  <si>
    <t>Hobby Chest 1st Warhammer Fantasy Old World Tournament! 1250 points</t>
  </si>
  <si>
    <t>===
Hobby Chest Tournament [1250 pts]
Warhammer: The Old World, Orc &amp; Goblin Tribes
===
++ Characters [520 pts] ++
Night Goblin Oddnob [215 pts]
- Hand weapon
- Level 4 Wizard
- General
- On foot
- Buzgob's Knobbly Staff
- Dispel Scroll
Night Goblin Bigboss [147 pts]
- Hand weapon
- Great weapon
- Light armour
- Battle Standard Bearer [The Big Red Raggedy Flag]
- On foot
- Glowy Green Amulet
Night Goblin Warboss [158 pts]
- Hand weapon
- Light armour
- Giant Cave Squig
- Charmed Shield
- Trollhide Trousers
- Giant Blade
++ Core Units [562 pts] ++
36 Night Goblin Mob [306 pts]
- Hand weapons
- Thrusting spears
- Shields
- Netters
- 3 Fanatics
- Boss (champion)
- Standard bearer [Banner of Iron Resolve]
- Musician
36 Night Goblin Mob [256 pts]
- Hand weapons
- Thrusting spears
- Shields
- Netters
- 3 Fanatics
- Boss (champion)
- Standard bearer
- Musician
++ Special Units [168 pts] ++
6 Night Goblin Squig Hopper Mob [84 pts]
- Hand weapons
- Cavalry spears
- Boss (champion)
6 Night Goblin Squig Hopper Mob [84 pts]
- Hand weapons
- Cavalry spears
- Boss (champion)
---
Created with "Old World Builder"
[https://old-world-builder.com]</t>
  </si>
  <si>
    <t>===
Kesh Loken  [1245 pts]
Warhammer: The Old World, Skaven
===
++ Characters [186 pts] ++
Skaven Warlord [151 pts]
- Hand weapon
- Heavy armor
- Luckstone
- Headsman's Axe
Warlock Engineer [35 pts]
- Hand weapon
- Battle Magic
++ Core Units [834 pts] ++
40 Clanrats [282 pts]
- Hand weapon
- Thrusting spear
- Light armor
- Clawleader
- Standard Bearer
- Musician
- 1 Weapon Team [Hand weapons + Ratling Gun + Light armour]
40 Clanrats [282 pts]
- Hand weapon
- Thrusting spear
- Light armor
- Clawleader
- Standard Bearer
- Musician
- 1 Weapon Team [Hand weapons + Ratling Gun + Light armour]
20 Stormvermin [270 pts]
- Handweapon
- Halberds
- Heavy Armor
- Fangleader
- Standard Bearer [Grand Banner Of Superiority]
- Musician
++ Special Units [114 pts] ++
6 Warplock Jezzails [114 pts]
- Hand weapons
- warplock jezzails
- Pavise
++ Rare Units [111 pts] ++
1 Warp Lightning Cannon [111 pts]
- Warp Lightning Cannon
- hand weapons
- Light armour
---
Created with "Old World Builder"
[https://old-world-builder.com]</t>
  </si>
  <si>
    <t>Nate Maxfield</t>
  </si>
  <si>
    <t>Rudedog Riddick</t>
  </si>
  <si>
    <t>===
===
Tomb Kings of Khemri [1250 pts]
Warhammer: The Old World, Tomb Kings of Khemri
===
++ Characters [616 pts] ++
Tomb King [361 pts]
- Great weapon
- Heavy armour
- Shield
- Necrolith Bone Dragon
High Priest [170 pts]
- Hand weapon
- Level 4 Wizard
- On foot
- Elementalism
Royal Herald [85 pts]
- Hand weapon
- Light armour
- Battle Standard Bearer
- On foot
++ Core Units [489 pts] ++
39 Skeleton Warriors [249 pts]
- Thrusting spears
- Light armour
- Shields
- Master of Arms (Champion)
- Standard bearer
- Musician
14 Skeleton Skirmishers [84 pts]
- Hand weapons
- Warbows
- Shields
3 Sepulchral Stalkers [156 pts]
- Hand weapons
- Halberds
- Writhing Tail
- Petrifying Gaze
- Heavy armour
++ Special Units [145 pts] ++
Tomb Scorpion [75 pts]
- Decapitating Claws
- Envenomed Sting
- Heavy armour (Bone Carapace)
- Ambushers
Tomb Scorpion [70 pts]
- Decapitating Claws
- Envenomed Sting
- Heavy armour (Bone Carapace)
---
Created with "Old World Builder"
[https://old-world-builder.com]</t>
  </si>
  <si>
    <t>===
Stunties 1200 [1250 pts]
Warhammer: The Old World, Dwarfen Mountain Holds
===
++ Characters [488 pts] ++
King [254 pts]
- Hand weapon
- Great weapon
- Full plate armour
- General
- On foot
- 2x Rune of Fury
- Master Rune of Smiting
Thane [234 pts]
- Hand weapon
- Great weapon
- Full plate armour
- Battle Standard Bearer [Rune of Confusion + Rune of Fear + Master Rune of Grungni]
- On foot
++ Core Units [314 pts] ++
11 Rangers [154 pts]
- Hand weapons
- Crossbows
- Heavy armour
- Great weapons
- Shields
5 Thunderers [50 pts]
- Hand weapons
- Handguns
- Heavy armour
6 Thunderers [60 pts]
- Hand weapons
- Handguns
- Heavy armour
5 Quarrellers [50 pts]
- Hand weapons
- Crossbows
- Heavy armour
- Veteran (champion) [Crossbow]
++ Special Units [448 pts] ++
18 Hammerers [388 pts]
- Hand weapons
- Great hammers
- Heavy armour
- Shields
- Drilled
- Royal Champion (Up to 25pts of each rune type) [Master Rune of Swiftness + Rune of Fury]
- Standard bearer
1 Gyrocopters [60 pts]
- Hand weapons
- Steam guns
- Full plate armour (armoured fuselage)
---
Created with "Old World Builder"
[https://old-world-builder.com]</t>
  </si>
  <si>
    <t>Reynolds Wagemaker</t>
  </si>
  <si>
    <t>Jonathan Chevalier</t>
  </si>
  <si>
    <t>Leader 330
Archmage: 155, lvl 4 30, wand 15, hoeth 10, seed 20 (230)
Hand Maiden: 65, horn 25 (90)
Core 381
Sea Guard: x27 324 FC 17 banner 40, (381)
Special 371
Dragon Prince: x5 185, FC 21 (206)
Sisters: x11 165
Rare 160
Bolt thrower: x2 160</t>
  </si>
  <si>
    <t>===
Wood elf test [1246 pts]
Warhammer: The Old World, Wood Elf Realms
===
++ Characters [433 pts] ++
Glade Captain [218 pts]
- Default Weapons
- Light armour
- Shield
- Swiftshiver Shards
- Hand weapon
- Asrai Longbow
- General
- Great Eagle
- Bow of Loren
- A Muster Of Malevolents
Spellweaver [215 pts]
- Hand weapon
- Level 4 Wizard
- On foot
- Wand of Wych Elm
- High Magic
++ Core Units [377 pts] ++
9 Glade Guard [117 pts]
- Hand weapon and Asrai Longbows
- Hagbane Tips
10 Glade Guard [130 pts]
- Hand weapon and Asrai Longbows
- Hagbane Tips
10 Glade Guard [130 pts]
- Hand weapon and Asrai Longbows
- Arcane Bodkins
++ Special Units [436 pts] ++
5 Wild Riders [154 pts]
- Hand weapon and Hunting Spear
- Light armour
- Shields
- Wild Hunter
- Standard bearer
5 Treekin [282 pts]
- Hand weapon
- Heavy armour (Hardwood flesh)
- Elder [A Lamentation Of Despairs]
---
Created with "Old World Builder"
[https://old-world-builder.com]</t>
  </si>
  <si>
    <t>March Old World Forgemaster</t>
  </si>
  <si>
    <t>===
Footmen [1998 pts]
Warhammer: The Old World, Kingdom of Bretonnia
===
++ Characters [972 pts] ++
Duke [482 pts]
- Hand weapon
- Heavy armour
- Shield
- General
- Hippogryph [Barding]
- Sword of Heroes
- Gromril Great Helm
- Virtue of Knightly Temper
Lady Ã‰lisse Duchaard [225 pts]
Paladin [143 pts]
- Hand weapon
- Heavy armour
- Shield
- The Questing Vow
- Bretonnian Warhorse
- Morning Star of Fracasse
- Virtue of Noble Disdain
Paladin [122 pts]
- Hand weapon
- Lance (if appropriately mounted)
- Heavy armour
- Shield
- The Grail Vow
- Battle Standard Bearer
- Bretonnian Warhorse
- Virtue of the Joust
++ Core Units [580 pts] ++
20 Knights of the Realm on Foot [278 pts]
- Hand weapons
- Great weapons
- Shields
- First Knight (champion)
- Standard bearer
- Musician
6 Mounted Knights of the Realm [165 pts]
- Hand weapons
- Lances
- Shields
- Heavy armour
- First Knight (champion)
- Standard bearer
- Musician
30 Men-At-Arms [137 pts]
- Hand weapons
- Polearms
- Shields
- Light armour
- Yeoman (champion)
- Standard bearer
- Musician
++ Special Units [177 pts] ++
6 Questing Knights [177 pts]
- Hand weapons
- Great weapons
- Shields
- Heavy armour
- Paragon (champion)
- Standard bearer
- Musician
++ Rare Units [269 pts] ++
6 Grail Knights [269 pts]
- Hand weapons
- Lances
- Shields
- Heavy armour
- Grail Guardian (champion)
- Standard bearer [Banner of ChÃ¢lons]
- Musician
---
Created with "Old World Builder"
[https://old-world-builder.com]</t>
  </si>
  <si>
    <t>===
Skelly Improved Murder List 2 [1998 pts]
Warhammer: The Old World, Tomb Kings of Khemri, Mortuary Cults
===
++ Characters [645 pts] ++
High Priest [250 pts]
- Hand weapon
- May be a Level 4 Wizard
- General
- On foot
- 2x Hieratic Jar
- Lore Familiar
- Necromancy
Mortuary Priest [130 pts]
- Hand weapon
- Level 2 Wizard
- (Mortuary Cult Only) Battle Standard Bearer
- On foot
- Scarab Brooch
- Elementalism
Mortuary Priest [85 pts]
- Hand weapon
- Level 2 Wizard
- On foot
- Elementalism
Tomb Prince [125 pts]
- Hand weapon
- Light armour
- On foot
- Flail of Skulls
Necrotect [55 pts]
- Hand weapon
- Whip
- Light armour
++ Core Units [699 pts] ++
32 Skeleton Warriors [267 pts]
- Thrusting spears
- Light armour
- Shields
- Master of Arms (champion) [Death Mask of Kharnutt]
- Standard bearer [Sigil Of Centuries]
10 Skeleton Archers [50 pts]
- Hand weapons
- War Bows
- No armour
- Detachment
5 Skeleton Horse Archers [55 pts]
- Hand weapons
- Warbows
- No armour
5 Skeleton Horse Archers [55 pts]
- Hand weapons
- Warbows
- No armour
3 Necroserpents [120 pts]
- Lashing tails and venomous fangs (hand weapons)
- (Mortuary Cult Only) The Terrors Below
10 Skeleton Horsemen [152 pts]
- Cavalry spears
- Light armour
- Shields
- Have the Counter Charge Special Rule (One per 1,000 Points)
- Master of Horse (champion)
- Standard bearer
++ Special Units [234 pts] ++
Tomb Scorpion [77 pts]
- Decapitating Claws
- Envenomed Sting
- Bone Carapace (Counts as Heavy Armour)
- Ambushers
- (Mortuary Cult Only) The Terrors Below
Tomb Scorpion [77 pts]
- Decapitating Claws
- Envenomed Sting
- Bone Carapace (Counts as Heavy Armour)
- Ambushers
- (Mortuary Cult Only) The Terrors Below
2 Necroserpents [80 pts]
- Lashing tails and venomous fangs (hand weapons)
- (Mortuary Cult Only) The Terrors Below
++ Rare Units [420 pts] ++
Necrolith Colossus [160 pts]
- Paired Great Khopeshes
- Heavy armour
Casket of Souls [135 pts]
- Hand weapons
- Great weapons
- Light armour
Screaming Skull Catapult [125 pts]
- Screaming Skull Catapult
- Hand weapons
- Light armour
- May Have the Skulls of the Foe Special Rule
---
Created with "Old World Builder"
[https://old-world-builder.com]</t>
  </si>
  <si>
    <t>Lizardmen - Barrie - [1999pts]
# Main Force [1999pts]
## Characters [867pts]
Saurus Oldblood [407pts]: Hand Weapon, Heavy Armour, Shield, Carnosaur, Heavy Armour, Slashing talons, Ogre Blade, Talisman Of Protection
Skink Priest [60pts]: Hand Weapon, Light Armour, Wizard Level 1, Battle Magic
Slann Mage-Priests [400pts]:
â€¢ 1x Slann Mage-Priest [400pts]: Hand Weapon, Battle Standard Bearer, General, Higher State Of Mind, Wizard Level 4, High Magic, Lore Familiar
## Core [518pts]
Saurus Warriors [301pts]:
â€¢ 20x Saurus Warrior [14pts]: Hand Weapon, Heavy Armour, Shield
â€¢ 1x Spawn Leader [7pts]
â€¢ 1x Standard Bearer [7pts]
â€¢ 1x Musician [7pts]
Skink Skirmishers [50pts]:
â€¢ 10x Skink [5pts]: Hand Weapon, Light Armour, Javelins and Shields
Temple Guard [167pts]:
â€¢ 10x Temple Guard [16pts]: Halberd, Hand Weapon, Heavy Armour, Shield
â€¢ 1x Standard Bearer [7pts]
## Special [154pts]
Kroxigor [154pts]:
â€¢ 3x Kroxigor [49pts]: Great Weapon, Heavy Armour
â€¢ 1x Ancient [7pts]
## Rare [460pts]
2x Ancient Stegadon [230pts]: 5x Skink Crew, Hand Weapon, Javelin and Shield, Great horns, Giant Bow</t>
  </si>
  <si>
    <t>===
Max character abuse  [2000 pts]
Warhammer: The Old World, Skaven
===
++ Characters [763 pts] ++
Skaven Warlord [190 pts]
- Hand weapon
- Light armour
- The Fellblade
Skaven Warlord [158 pts]
- Hand weapon
- Heavy armour
- General
- Ogre Blade
Skaven Chieftain [145 pts]
- Hand weapon
- Light armour
- Battle Standard Bearer [War Banner]
- Weeping Blade
Master Assassin [135 pts]
- Two hand weapons
- Throwing weapons
- Headsman's Axe
Warlock Engineer [135 pts]
- Hand weapon
- Level 2 Wizard
- Warpstone Tokens (D3)
- Storm Daemon
- Battle Magic
++ Core Units [501 pts] ++
31 Clanrats [167 pts]
- Hand weapon
- Light armour
- Shield
- Clawleader (champion)
- Standard bearer
31 Clanrats [167 pts]
- Hand weapon
- Light armour
- Shield
- Clawleader (champion)
- Standard bearer
31 Clanrats [167 pts]
- Hand weapon
- Light armour
- Shield
- Clawleader (champion)
- Standard bearer
++ Special Units [316 pts] ++
6 Gutter Runners [108 pts]
- Two hand weapons
- Throwing weapons
- Ambushers
- Poisoned Attacks
6 Gutter Runners [108 pts]
- Two hand weapons
- Throwing weapons
- Ambushers
- Poisoned Attacks
10 Poisoned Wind Globadiers [100 pts]
- Hand weapons
- Poisoned Wind globes
- Light Armour
++ Rare Units [420 pts] ++
Hell Pit Abomination [210 pts]
- Warpstone claws
Hell Pit Abomination [210 pts]
- Warpstone claws
---
Created with "Old World Builder"
[https://old-world-builder.com]</t>
  </si>
  <si>
    <t>Brendon Green</t>
  </si>
  <si>
    <t>===
Ogre Kingdoms [1997 pts]
Warhammer: The Old World, Ogre Kingdoms
===
++ Characters [915 pts] ++
Tyrant [495 pts]
- Hand weapon
- Light armour
- General
- Stonehorn
- Ogre Blade
- Talisman of Protection
- Giantbreaker
Bruiser [420 pts]
- Great weapon
- Light armour
- Battle Standard Bearer [Cannibal Totem]
- Stonehorn
- Spangleshard
- Giantbreaker
++ Core Units [530 pts] ++
6 Ogre Bulls [252 pts]
- Ironfists
- Light armour
- Crusher (champion)
- Standard bearer [Cannibal Totem]
6 Iron Guts [278 pts]
- Hand Weapons
- Great Weapons
- Heavy Armour
- Gutlord
- Standard bearer [Cannibal Totem]
++ Special Units [302 pts] ++
3 Yhetees [151 pts]
- Grimfrost weapons
- Vanguard
- Greyback
3 Yhetees [151 pts]
- Grimfrost weapons
- Vanguard
- Greyback
++ Rare Units [245 pts] ++
Stonehorn Riders [245 pts]
- Hand weapon
- Chaintrap
- Horns of stone
- Harpoon launcher
---
Created with "Old World Builder"
[https://old-world-builder.com]</t>
  </si>
  <si>
    <t>METRÃ“POLIS CENTER OLD WORLD 1999+1 07/04/24</t>
  </si>
  <si>
    <t>The Empire of Man - Prueba 2k torneo - [1997pts]
# Main Force [1997pts]
## Characters [762pts]
Captain of the Empire [103pts]: Hand Weapon, Shield, Halberd, Heavy Armour, Battle Standard Bearer, War Banner
2x Engineers [45pts]:
â€¢ 1x Empire Engineer [45pts]: Hand Weapon
Grand Master [284pts]: Hand Weapon, Shield, Lance, Demigryph, Barding, Hand Weapon, Wicked Claws, Full Plate Armour, General, Dragon Slaying Sword, The White Cloak
Wizard Lord [285pts]: Hand Weapon, Wizard Level 4, Elementalism, Pegasus, Hand Weapon, Lore Familiar, Armour of Tarnus, Ruby Ring of Ruin
## Core [502pts]
Empire Archers [45pts]:
â€¢ 5x Archer [8pts]: Hand Weapon, Warbow, Fire &amp; Flee
â€¢ 1x Marksman [5pts]
Empire Knights [138pts]: Stubborn
â€¢ 5x Empire Knight [22pts]: Barded Warhorse, Barding, Hand Weapon, Hand Weapon, Heavy Armour, Shield, Great Weapon
â€¢ 1x Preceptor [6pts]
â€¢ 1x Musician [6pts]
â€¢ 1x Standard Bearer [6pts]
Empire Knights [133pts]: Drilled
â€¢ 5x Empire Knight [22pts]: Barded Warhorse, Barding, Hand Weapon, Hand Weapon, Heavy Armour, Shield, Lance
â€¢ 1x Preceptor [6pts]
â€¢ 1x Musician [6pts]
â€¢ 1x Standard Bearer [6pts]
Veteran State Troops [186pts]:
â€¢ 19x Veteran State Trooper [9pts]: Hand Weapon, Light Armour, Shield, Halberd
â€¢ 1x Sergeant [5pts]
â€¢ 1x Standard Bearer [5pts]
â€¢ 1x Musician [5pts]
## Special [460pts]
Demigryph Knights [210pts]:
â€¢ 3x Demigryph Knight [63pts]: Demigryph, Barding, Hand Weapon, Wicked Claws, Hand Weapon, Heavy Armour, Shield, Full Plate Armour, Lance
â€¢ 1x Demigryph Preceptor [7pts]
â€¢ 1x Musician [7pts]
â€¢ 1x Standard Bearer [7pts]
2x Great Cannon [125pts]: Great Cannon, Gun Crew, Hand Weapon
## Rare [273pts]
Empire Steam Tanks [273pts]:
â€¢ 1x Steam Tank [273pts]: Engineer Commander, Repeater Pistol, Steam Cannon, Steam Gun</t>
  </si>
  <si>
    <t>AKI GÃœELE A TROLL - Lista Torneo 1999+1pt
++ Characters [810 pts] ++
Orc Weirdnob [240 pts]
(Hand weapon, Level 4 Wizard, General, On foot, Talisman of Protection, Arcane Familiar, Da Thinkin' Ore's 'At, Waaagh! Magic)
Troll Hag [270 pts]
(Hand weapon (Gnarled stump), Troll vomit, Swamp breath, Heavy armour (Scaly skin), Level 2 Wizard, Troll Magic)
Orc Weirdboy [100 pts]
(Hand weapon, Frenzy (no armour), Level 2 Wizard, Warpaint (if frenzied), On foot, Waaagh! Magic)
Orc Bigboss [200 pts]
(Hand weapon, Additional hand weapon, Frenzy (no armour), Warpaint (if frenzied), Boar Chariot [Frenzy (if 2 crew members)], Trollhide Trousers)
++ Core Units [663 pts] ++
5 Stone Troll Mob [245 pts]
(Hand weapons, Great weapons)
5 River Troll Mob [265 pts]
(Hand weapons, Great weapons)
17 Orc Mob [153 pts]
(Hand weapons, Additional hand weapons, Frenzy (no armour), Warpaint (if frenzied), Big Stabba, Boss (champion), Standard bearer)
++ Special Units [527 pts] ++
4 Common Troll Mob [164 pts]
(Hand weapons)
4 Common Troll Mob [164 pts]
(Hand weapons)
5 Orc Boar Boy Mob [109 pts]
(Hand weapons, Cavalry spears, Frenzy (no armour), Shields, Warpaint (if frenzied), Boss (champion), Standard bearer)
Orc Boar Chariot [90 pts]
(Hand weapons, Cavalry spears)
---
Created with "Old World Builder"
[https://old-world-builder.com]</t>
  </si>
  <si>
    <t>Sergio Ramos Alvarez</t>
  </si>
  <si>
    <t xml:space="preserve"># Bretonia Metropolis 07 April [1994 pts]
Warhammer: The Old World, Kingdom of Bretonnia
## Personajes [913 pts]
### Duke [365 pts]
- Hand weapon [RB p. 213]
- Morning Star [RB p. 214]
- Heavy armour [RB p. 220]
- Shield [RB p. 221]
- General
- Royal Pegasus [FoF p. 90]
- Bedazzling Helm [RB p. 340]
- Gauntlet of the Duel [FoF p. 106]
- Virtue of Heroism [FoF p. 102]
Reglas Especiales: Blessings of the Lady, Rallying Cry, the Grail Vow
[Duke]Â M(4)Â WS(7)Â BS(3)Â S(5)Â T(4)Â W(4)Â I(5)Â A(5)Â Ld(9)
[RoyalÂ Pegasus]Â M(8)Â WS(4)Â BS(-)Â S(5)Â T((+1))Â W((+1))Â I(5)Â A(3)Â Ld(-)
### Prophetess [241 pts]
- Hand weapon [RB p. 213]
- Level 4 Wizard
- Bretonnian Warhorse [FoF p. 89]
- Lore Familiar [RB p. 343]
- Ruby Ring of Ruin [RB p. 342]
- Battle Magic [RB p. 320]
Reglas Especiales: Aura of the Lady, Blessings of the Lady, Lore of the Lady, Magical Attacks, Magic Resistance (-2), Shield of the Lady
[Prophetess]Â M(4)Â WS(4)Â BS(3)Â S(3)Â T(3)Â W(3)Â I(3)Â A(2)Â Ld(8)
[BretonnianÂ Warhorse]Â M(8)Â WS(3)Â BS(-)Â S(3)Â T(-)Â W(-)Â I(3)Â A(1)Â Ld(-)
### Baron [307 pts]
- Hand weapon [RB p. 213]
- Heavy armour [RB p. 220]
- Shield [RB p. 221]
- The Grail Vow [FoF p. 108]
- Royal Pegasus [FoF p. 90]
- Gromril Great Helm [FoF p. 105]
- Gauntlet of the Duel [FoF p. 106]
- Giant Blade [RB p. 339]
- Virtue of the Penitent [FoF p. 102]
Reglas Especiales: Blessings of the Lady, Rallying Cry, the Knight's Vow
[Baron]Â M(4)Â WS(6)Â BS(3)Â S(4)Â T(4)Â W(3)Â I(5)Â A(4)Â Ld(9)
[RoyalÂ Pegasus]Â M(8)Â WS(4)Â BS(-)Â S(5)Â T((+1))Â W((+1))Â I(5)Â A(3)Â Ld(-)
## Unidades BÃ¡sicas [633 pts]
### 6 Mounted Knights of the Realm [151 pts]
- Hand weapons
- Lances
- Shields
- Heavy armour [RB p. 220]
- Standard bearer
Reglas Especiales: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 6 Mounted Knights of the Realm [151 pts]
- Hand weapons
- Lances
- Shields
- Heavy armour [RB p. 220]
- Standard bearer
Reglas Especiales: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 6 Mounted Knights of the Realm [151 pts]
- Hand weapons
- Lances
- Shields
- Heavy armour [RB p. 220]
- Standard bearer
Reglas Especiales: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 20 Men-At-Arms [90 pts]
- Hand weapons
- Polearms
- Shields
- Light armour [RB p. 220]
- Standard bearer
- Musician
Reglas Especiales: Close Order, Horde, Levies, Peasantry, Shieldwall, Warband
[Man-at-Arms]Â M(4)Â WS(2)Â BS(2)Â S(3)Â T(3)Â W(1)Â I(3)Â A(1)Â Ld(5)
[Yeoman]Â M(4)Â WS(2)Â BS(2)Â S(3)Â T(3)Â W(1)Â I(3)Â A(2)Â Ld(6)
[GrailÂ Monk]Â M(4)Â WS(2)Â BS(2)Â S(3)Â T(3)Â W(1)Â I(2)Â A(2)Â Ld(6)
### 20 Men-At-Arms [90 pts]
- Hand weapons
- Polearms
- Shields
- Light armour [RB p. 220]
- Standard bearer
- Musician
Reglas Especiales: Close Order, Horde, Levies, Peasantry, Shieldwall, Warband
[Man-at-Arms]Â M(4)Â WS(2)Â BS(2)Â S(3)Â T(3)Â W(1)Â I(3)Â A(1)Â Ld(5)
[Yeoman]Â M(4)Â WS(2)Â BS(2)Â S(3)Â T(3)Â W(1)Â I(3)Â A(2)Â Ld(6)
[GrailÂ Monk]Â M(4)Â WS(2)Â BS(2)Â S(3)Â T(3)Â W(1)Â I(2)Â A(2)Â Ld(6)
## Unidades Especiales [448 pts]
### 3 Pegasus Knights [179 pts]
- Hand weapon
- Lances
- Shields
- Heavy armour [RB p. 220]
- First Knight (champion)
- Standard bearer
Reglas Especiales: Blessings of the Lady, Counter Charge, Dispersed Formation, First Charge, Fly(10), Furious Charge (Pegasus Knights &amp; First Knight only), Lance Formation, Skirmishers, Swiftstride, the Knight's Vow
[PegasusÂ Knight]Â M(-)Â WS(4)Â BS(2)Â S(4)Â T(4)Â W(2)Â I(3)Â A(1)Â Ld(8)
[FirstÂ Knight]Â M(-)Â WS(4)Â BS(2)Â S(4)Â T(4)Â W(2)Â I(3)Â A(2)Â Ld(8)
[BardedÂ Pegasus]Â M(7)Â WS(3)Â BS(-)Â S(4)Â T(-)Â W(-)Â I(4)Â A(2)Â Ld(-)
### 3 Pegasus Knights [179 pts]
- Hand weapon
- Lances
- Shields
- Heavy armour [RB p. 220]
- First Knight (champion)
- Standard bearer
Reglas Especiales: Blessings of the Lady, Counter Charge, Dispersed Formation, First Charge, Fly(10), Furious Charge (Pegasus Knights &amp; First Knight only), Lance Formation, Skirmishers, Swiftstride, the Knight's Vow
[PegasusÂ Knight]Â M(-)Â WS(4)Â BS(2)Â S(4)Â T(4)Â W(2)Â I(3)Â A(1)Â Ld(8)
[FirstÂ Knight]Â M(-)Â WS(4)Â BS(2)Â S(4)Â T(4)Â W(2)Â I(3)Â A(2)Â Ld(8)
[BardedÂ Pegasus]Â M(7)Â WS(3)Â BS(-)Â S(4)Â T(-)Â W(-)Â I(4)Â A(2)Â Ld(-)
### 5 Squires [45 pts]
- Hand weapons
- Longbows
- Fire &amp; Flee [RB p. 169]
- Scouts [RB p. 177]
Reglas Especiales: Move Through Cover, Open Order, Peasantry, Skirmishers, Vanguard
[Squire]Â M(4)Â WS(3)Â BS(3)Â S(3)Â T(3)Â W(1)Â I(3)Â A(1)Â Ld(7)
[Esquire]Â M(4)Â WS(3)Â BS(4)Â S(3)Â T(3)Â W(1)Â I(3)Â A(2)Â Ld(7)
### 5 Squires [45 pts]
- Hand weapons
- Longbows
- Fire &amp; Flee [RB p. 169]
- Scouts [RB p. 177]
Reglas Especiales: Move Through Cover, Open Order, Peasantry, Skirmishers, Vanguard
[Squire]Â M(4)Â WS(3)Â BS(3)Â S(3)Â T(3)Â W(1)Â I(3)Â A(1)Â Ld(7)
[Esquire]Â M(4)Â WS(3)Â BS(4)Â S(3)Â T(3)Â W(1)Â I(3)Â A(2)Â Ld(7)
</t>
  </si>
  <si>
    <t>Wood Elf Realms - Torneo metro 7 abril - [2000pts]
# Main Force [2000pts]
## Characters [987pts]
Glade Lord [542pts]: Hand Weapon, Light Armour, Asrai Longbow, Forest Dragon, Full Plate Armour, Serrated Maw, Soporific Breath, Wicked Claws, Great Weapon, General, Trueflight Arrows, A Befuddlement of Mischiefs, Ogre Blade, Talisman Of Protection
Shadowdancers [120pts]:
â€¢ 1x Shadowdancer [120pts]: Hand Weapon, Wizard Level 1, Illusion, Spear of Loec
Treemen Ancients [325pts]:
â€¢ 1x Treemen Ancient [325pts]: Full Plate Armour, Oaken Fists, Strangleroots, Wizard Level 4, Elementalism
## Core [509pts]
Deepwood Scouts [75pts]:
â€¢ 5x Deepwood Scout [15pts]: Asrai Longbow, Hand Weapon, Hagbane Tips
Eternal Guard [145pts]:
â€¢ 10x Eternal Guard [14pts]: Asrai Spear, Hand Weapon, Light Armour, Shield
â€¢ 1x Eternal Warden [5pts]
Glade Guard [157pts]: Magic Standard
â€¢ 10x Glade Guard [13pts]: Asrai Longbow, Hand Weapon, Arcane Bodkins
â€¢ 1x Lord's Bowman [6pts]
â€¢ 1x Standard Bearer [21pts]: Banner of Midsummer's Eve
Glade Riders [132pts]: Ambushers, Reserve Move
â€¢ 6x Glade Rider [19pts]: Elven Steed, Hand Weapon, Asrai Longbow, Cavalry Spear, Hand Weapon, Trueflight Arrows
## Special [384pts]
3x Deepwood Scouts [75pts]:
â€¢ 5x Deepwood Scout [15pts]: Asrai Longbow, Hand Weapon, Hagbane Tips
Wardancers [159pts]:
â€¢ 9x Wardancer [153pts]: Hand Weapon, Additional Hand Weapon
â€¢ 1x Bladesinger [6pts]
## Rare [120pts]
2x Great Eagles [60pts]:
â€¢ 1x Great Eagle [60pts]: Serrated Maw, Wicked Claws</t>
  </si>
  <si>
    <t>AndrÃ©s Morato Ãlvarez</t>
  </si>
  <si>
    <t xml:space="preserve">===
Metro 1999 Enanos [2000 pts]
Warhammer: The Old World, Dwarfen Mountain Holds
===
++ Personajes [625 pts] ++
Anvil of Doom [335 pts]
- Hand weapons
- Shields
- Heavy armour
- General
- Rune of Preservation
- Master Rune of Gromril
- Rune of Stone
- Rune of Spellbreaking
Thane [181 pts]
- Hand weapon
- Great weapon
- Full plate armour
- Shield
- Battle Standard Bearer [Master Rune of Stromni Redbeard + Rune of Courage]
- On foot
Dragon Slayer [109 pts]
- Hand weapon
- Great weapon
- Master Rune of Swiftness
- 2x Rune of Speed
++ Unidades BÃ¡sicas [500 pts] ++
10 Thunderers [110 pts]
- Hand weapons
- Handguns
- Heavy armour
- Shields
15 Dwarf Warriors [190 pts]
- Hand weapons
- Heavy armour
- Shields
- Veteran (0-1 unit per 1000 points)
- Veteran
- Standard bearer [Rune of Fear]
15 Dwarf Warriors [200 pts]
- Hand weapons
- Heavy armour
- Great weapons
- Shields
- Drilled (0-1 unit per 1000 points)
- Veteran
- Standard bearer [Rune of Battle]
++ Unidades Especiales [704 pts] ++
10 Slayers [137 pts]
- Hand weapons
- 1 Giant Slayers
- 8 Additional hand weapons
- 1 Great weapons
1 Gyrocopters [60 pts]
- Hand weapons
- Steam guns
- Full plate armour (armoured fuselage)
14 Ironbreakers [246 pts]
- Hand weapons
- Shields
- Full plate armour
- Ironbeard (champion)
- Cinderblast bombs
- Standard bearer
- Musician
Bolt Thrower [75 pts]
- Bolt thrower
- Hand weapons
- Light armour
- Rune of Skewering
5 Miners [86 pts]
- Hand weapons
- Great weapons
- Heavy armour
- Prospector (champion) [Steam drill]
Cannon [100 pts]
- Cannon
- Hand weapons
- Light armour
++ Unidades Singulares [171 pts] ++
5 Irondrakes [75 pts]
- Hand weapons
- Drakeguns
- Full plate armour
- Detachment
5 Irondrakes [96 pts]
- Hand weapons
- Drakeguns
- Full plate armour
- Ironwarden (champion) [Trollhammer torpedo]
---
Creado con "Old World Builder"
</t>
  </si>
  <si>
    <t>===
Torneo  [1995 pts]
Warhammer: The Old World, Lizardmen
===
++ Personajes [777 pts] ++
Slann Mage-Priest [390 pts]
- Hand weapon
- General
- Dispel Scroll
- Power Scroll
- Arcane Familiar
- Becalming Cogitation
- Battle Magic
Saurus Oldblood [387 pts]
- Hand weapon
- Heavy armour (Scaly skin)
- Shield
- Carnosaur
- Bedazzling Helm
- Biting Blade
++ Unidades BÃ¡sicas [672 pts] ++
17 Saurus Warriors [276 pts]
- Thrusting spears
- Shields
- Heavy armour (Scaly skin)
- Spawn Leader (champion)
- Standard bearer
- Musician
17 Saurus Warriors [276 pts]
- Thrusting spears
- Shields
- Heavy armour (Scaly skin)
- Spawn Leader (champion)
- Standard bearer
- Musician
10 Skink Skirmishers [60 pts]
- Hand weapons
- Javelins
- Shields
- Light armour (Calloused hides)
- Scouts
10 Skink Skirmishers [60 pts]
- Hand weapons
- Javelins
- Shields
- Light armour (Calloused hides)
- Scouts
++ Unidades Especiales [546 pts] ++
3 Kroxigors [154 pts]
- Great weapons
- Heavy armour (Scaly skin)
- Ancient (champion)
5 Cold One Riders [196 pts]
- Cavalry spears
- Shields
- Heavy armour (Scaly skin)
- Pack Leader (champion)
- Standard bearer
- Musician
5 Cold One Riders [196 pts]
- Cavalry spears
- Shields
- Heavy armour (Scaly skin)
- Pack Leader (champion)
- Standard bearer
- Musician
---
Creado con "Old World Builder"
[https://old-world-builder.com]</t>
  </si>
  <si>
    <t>samuel hill</t>
  </si>
  <si>
    <t>Old World Skirmish 2 - 1500 points Old World Tournament at Dark Fire Cafe</t>
  </si>
  <si>
    <t>===
Skirmish  [1497 pts]
Warhammer: The Old World, Beastmen Brayherds
===
++ Characters [515 pts] ++
Doombull [355 pts]
- Great weapon
- Heavy armour
- Shield
- General
- Berserker Blade
- Bedazzling Helm
- Slug-skin
Bray-Shaman [160 pts]
- Braystaff
- Level 2 Wizard
- On foot
- Hagtree Fetish
- Pelt of Midnight (Characters Only)
- Daemonology
++ Core Units [437 pts] ++
4 Minotaur Herd [269 pts]
- Hand weapon
- Light armour
- 4 Great weapon
- 4 Shield
- Bloodkine [Obsidian Lodestone]
- Standard bearer [Banner of Outrage]
8 Gor Herd [83 pts]
- Hand weapons
- Additional hand weapons
- True-horn [Great weapon + Obsidian Lodestone]
Tuskgor Chariot [85 pts]
- Bestigor Crew x 1 - Hand weapons
- Great weaponss
- Gor Crew x 1 - Hand weapon and cavalry spear
- Tuskgor x 2 - Hand weapon (tusks)
++ Special Units [300 pts] ++
Ghorgon [245 pts]
- Cleaver-limbs
- Light armour (calloused hide)
5 Harpies [55 pts]
- Hand weapons (claws)
++ Rare Units [245 pts] ++
Ghorgon [245 pts]
- Cleaver-limbs
- Light armour (calloused hide)
---
Created with "Old World Builder"
[https://old-world-builder.com]</t>
  </si>
  <si>
    <t>===
Kingdom of Bretonnia [1500 pts]
Warhammer: The Old World, Kingdom of Bretonnia, Errantry Crusades
===
++ Characters [651 pts] ++
Duke [357 pts]
- Hand weapon
- Heavy armour
- Shield
- Royal Pegasus
- Gromril Great Helm
- Crusader's Lance
- Virtue of the Joust
Paladin [129 pts]
- Lance
- Heavy armour
- Battle Standard Bearer
- Barded Pegasus
- Gauntlet of the Duel
- Charmed Shield
- Virtue of Duty
Prophetess [165 pts]
- Hand weapon
- Level 4 Wizard
- On foot
- Elementalism
++ Core Units [560 pts] ++
20 Knights of the Realm on Foot [232 pts]
- Hand weapons
- Shields
- First Knight (champion)
- Standard bearer
10 Knights Errant [202 pts]
- Hand weapons
- Lances
- Shields
- Heavy armour
- Gallant (champion)
- Standard bearer
6 Knights Errant [126 pts]
- Hand weapons
- Lances
- Shields
- Heavy armour
- Gallant (champion)
- Standard bearer
++ Special Units [289 pts] ++
5 Pegasus Knights [289 pts]
- Hand weapon
- Lances
- Shields
- Heavy armour
- First Knight (champion)
- Standard bearer
---
Created with "Old World Builder"
[https://old-world-builder.com]</t>
  </si>
  <si>
    <t>Edward Moores</t>
  </si>
  <si>
    <t>Nicolas Bouchet</t>
  </si>
  <si>
    <t>Tomb Kings of Khemri - DFC Skirmish Grand Army - [1499pts]_x000D_
_x000D_
# Main Force [1499pts]_x000D_
_x000D_
## Characters [574pts]_x000D_
Mortuary Priest [135pts]: Hand Weapon, Necromancy, Wizard Level 2, Power Scroll, Lore Familiar_x000D_
Tomb King [439pts]: Hand Weapon, Heavy Armour, Great Weapon, Necrolith Bone Dragon, Breath of Dessication, Full Plate Armour, Wicked Claws, General, Armour of the Ages, Talisman Of Protection_x000D_
_x000D_
## Core [384pts]_x000D_
Skeleton Archers [50pts]:_x000D_
â€¢ 10x Skeleton Archer [5pts]: Hand Weapon, Warbow_x000D_
2x Skeleton Skirmishers [48pts]:_x000D_
â€¢ 8x Skeleton Skirmisher [6pts]: Hand Weapon, Ambushers, Warbow_x000D_
Tomb Guard [238pts]: Nehekharan Phalanx_x000D_
â€¢ 20x Tomb Guard [10pts]: Hand Weapon, Light Armour, Shield_x000D_
â€¢ 1x Tomb Captain [6pts]_x000D_
â€¢ 1x Standard Bearer [6pts]_x000D_
â€¢ 1x Musician [6pts]_x000D_
_x000D_
## Special [346pts]_x000D_
2x Tomb Scorpion [75pts]: Heavy Armour, Decapitating Claws, Envenomed Sting, Ambushers_x000D_
Ushabti [196pts]:_x000D_
â€¢ 4x Ushabti [49pts]: Hand Weapon, Heavy Armour, Greatbow_x000D_
_x000D_
## Rare [195pts]_x000D_
Necrosphinx [195pts]: Heavy Armour, Cleaving Blades, Decapitating Strike</t>
  </si>
  <si>
    <t>Kingdom of Bretonnia - 1.5k - Grand Army - [1498pts]
# Main Force [1498pts]
## Characters [699pts]
Duke [366pts]: Hand Weapon, Heavy Armour, Shield, Lance, Royal Pegasus, Barding, Hand Weapon, General, Gromil Great Helm, Sirienne's Locket, Virtue of Heroism
Paladin [122pts]: Hand Weapon, Heavy Armour, Shield, Lance, Bretonnian Warhorse, Barding, Hand Weapon, The Knight's Vow, Battle Standard Bearer, Falcon-horn of Fredemund
Prophetess [211pts]: Hand Weapon, Elementalism, Wizard Level 4, Bretonnian Warhorse, Barding, Hand Weapon, Ruby Ring of Ruin
## Core [430pts]
Men-At-Arms [124pts]:
â€¢ 25x Man-At-Arms [4pts]: Hand Weapon, Light Armour, Polearm, Shield
â€¢ 1x Yeoman [7pts]
â€¢ 1x Standard Bearer [5pts]
â€¢ 1x Musician [5pts]
â€¢ 1x Grail Monk [7pts]
Mounted Knights of the Realm [141pts]: The Knight's Vow
â€¢ 5x Mounted Knight of the Realm [24pts]: Bretonnian Warhorse, Barding, Hand Weapon, Hand Weapon, Heavy Armour, Lance, Shield
â€¢ 1x Musician [7pts]
â€¢ 1x Standard Bearer [7pts]
â€¢ 1x First Knight [7pts]
Mounted Knights of the Realm [165pts]: The Knight's Vow
â€¢ 6x Mounted Knight of the Realm [24pts]: Bretonnian Warhorse, Barding, Hand Weapon, Hand Weapon, Heavy Armour, Lance, Shield
â€¢ 1x Musician [7pts]
â€¢ 1x Standard Bearer [7pts]
â€¢ 1x First Knight [7pts]
## Special [165pts]
Pegasus Knights [165pts]: The Knight's Vow
â€¢ 3x Pegasus Knight [55pts]: Barded Pegasus, Barding, Hand Weapon, Hand Weapon, Heavy Armour, Lance, Shield
## Rare [204pts]
Grail Knights [204pts]:
â€¢ 5x Grail Knight [38pts]: Bretonnian Warhorse, Barding, Hand Weapon, Hand Weapon, Heavy Armour, Lance, Shield
â€¢ 1x Standard Bearer [7pts]
â€¢ 1x Grail Guardian [7pts]</t>
  </si>
  <si>
    <t>Zachary Becker</t>
  </si>
  <si>
    <t>Matthew Sinclair</t>
  </si>
  <si>
    <t>High Elf Realms - Unnamed list - [1491pts]
# Main Force [1491pts]
## Characters [400pts]
Archmage [265pts]: Hand Weapon, High Magic, Wizard Level 4, General, Lore Familiar, Seed of Rebirth, Talisman Of Protection
Mage [135pts]: Hand Weapon, Illusion, Wizard Level 2, The Loremaster's Cloak
## Core [381pts]
Ellyrian Reavers [105pts]: Scouts, Skirmishers
â€¢ 5x Ellyrian Reaver [18pts]: Elven Steed, Hand Weapon, Hand Weapon, Light Armour, Cavalry Spear, Shortbow
2x Silver Helms [138pts]:
â€¢ 5x Silver Helm [24pts]: Barded Elven Steed, Barding, Hand Weapon, Hand Weapon, Heavy Armour, Lance, Shield
â€¢ 1x High Helm [6pts]
â€¢ 1x Standard Bearer [6pts]
â€¢ 1x Musician [6pts]
## Special [710pts]
Dragon Princes [199pts]:
â€¢ 5x Dragon Prince [37pts]: Barded Elven Steed, Barding, Hand Weapon, Full Plate Armour, Hand Weapon, Lance, Shield
â€¢ 1x Drakemaster [7pts]
â€¢ 1x Standard Bearer [7pts]
Swordmasters of Hoeth [268pts]:
â€¢ 15x Swordmaster [15pts]: Hand Weapon, Heavy Armour, Sword of Hoeth, Drilled
â€¢ 1x Bladelord [6pts]
â€¢ 1x Standard Bearer [31pts]: War Banner
â€¢ 1x Musician [6pts]
Swordmasters of Hoeth [243pts]:
â€¢ 15x Swordmaster [15pts]: Hand Weapon, Heavy Armour, Sword of Hoeth, Drilled
â€¢ 1x Bladelord [6pts]
â€¢ 1x Standard Bearer [6pts]
â€¢ 1x Musician [6pts]</t>
  </si>
  <si>
    <t>++ Characters [587 pts] ++
Black Orc Warboss [359 pts]
(Hand weapon, Cavalry spear (if appropriately mounted), Full plate armour, Shield, General, Wyvern, Trollhide Trousers, Dragon Slaying Sword)
Night Goblin Bigboss [38 pts]
(Hand weapon, Light armour, On foot, Burning Blade)
Night Goblin Oddnob [190 pts]
(Hand weapon, Level 4 Wizard, On foot, Idol of Mork, Waaagh! Magic)
++ Core Units [384 pts] ++
5 Black Orc Mob [66 pts]
(Hand weapons, Full plate armour, 3 Shields, 1 Great weapons, 1 Additional hand weapons)
29 Night Goblin Mob [228 pts]
(Hand weapons, Thrusting spears, Shields, Netters, 3 Fanatics, Boss (champion), Standard bearer, Musician)
10 Night Goblin Mob [90 pts]
(Hand weapons, Shortbows, 2 Fanatics)
++ Special Units [434 pts] ++
6 Night Goblin Squig Hopper Mob [84 pts]
(Hand weapons, Cavalry spears, Boss (champion))
6 Night Goblin Squig Hopper Mob [84 pts]
(Hand weapons, Cavalry spears, Boss (champion))
2 Snotling Pump Wagon [70 pts]
(Hand weapons, Throwing weapons)
4 Stone Troll Mob [196 pts]
(Hand weapons, Great weapons)
++ Rare Units [95 pts] ++
Mangler Squigs [95 pts]
(Colossal fang-filled gob, Heavy armour)
---
Created with "Old World Builder"
[https://old-world-builder.com]</t>
  </si>
  <si>
    <t>Mark Kirkham</t>
  </si>
  <si>
    <t>David williamson</t>
  </si>
  <si>
    <t>===
Wood elves 1.5 RTT [1500 pts]
Warhammer: The Old World, Wood Elf Realms
===
++ Characters [676 pts] ++
Glade Lord [522 pts]
- Hand weapon
- Light armour
- Shield
- Forest Dragon
- Railarian's Mantle
- Dragon Slaying Sword
- An Annoyance Of Netlings
- A Resplendence Of Luminescents
Glade Captain [154 pts]
- Great weapon
- Light armour
- Battle Standard Bearer [War Banner]
- On foot
- A Befuddlement Of Mischiefs
++ Core Units [384 pts] ++
12 Glade Guard [168 pts]
- Hand weapon
- Asrai Longbows
- Hagbane Tips
- Lord's Bowmen
- Musician
14 Eternal Guard [216 pts]
- Hand weapon
- Asrai Spears
- Light armour
- Shields
- Eternal Warden (champion) [Burning Blade]
- Standard bearer
- Musician
++ Special Units [440 pts] ++
5 Wild Riders [142 pts]
- Hand weapon
- Hunting Spear
- Light armour
- Wild Hunter
10 Wildwood Rangers [158 pts]
- Hand weapon
- Ranger's Glaive
- Light armour
- Wildwood Warden
- Standard bearer
- Musician
3 Warhawk Riders [140 pts]
- Hand weapon
- Cavalry spear
- Asrai Longbow
- Wind Rider
---
Created with "Old World Builder"
[https://old-world-builder.com]</t>
  </si>
  <si>
    <t xml:space="preserve">===
Brets on foot [1498 pts]
Warhammer: The Old World, Kingdom of Bretonnia
===
++ Characters [640 pts] ++
Duke [397 pts]
- Hand weapon
- Heavy armour
- Shield
- General
- Royal Pegasus
- Bedazzling Helm
- Falcon-horn of Fredemund
- Virtue of Heroism
Prophetess [181 pts]
- Hand weapon
- Level 4 Wizard
- Bretonnian Warhorse
- Battle Magic
Paladin [62 pts]
- Hand weapon
- Heavy armour
- Shield
- Battle Standard Bearer
- On foot
++ Core Units [375 pts] ++
15 Knights of the Realm on Foot [207 pts]
- Hand weapons
- Great weapons
- Shields
- First Knight (champion)
- Standard bearer
14 Peasant Bowmen [91 pts]
- Hand weapons
- Longbows
- Light armour
- Skirmishers
- Villein (champion)
14 Peasant Bowmen [77 pts]
- Hand weapons
- Longbows
- Unarmoured
- Skirmishers
- Villein (champion)
++ Special Units [234 pts] ++
4 Pegasus Knights [234 pts]
- Hand weapon
- Lances
- Shields
- Heavy armour
- First Knight (champion)
- Standard bearer
++ Rare Units [249 pts] ++
6 Grail Knights [249 pts]
- Hand weapons
- Lances
- Shields
- Heavy armour
- Grail Guardian (champion)
- Standard bearer
- Musician
</t>
  </si>
  <si>
    <t>Martin Dalzell</t>
  </si>
  <si>
    <t>David Bonner</t>
  </si>
  <si>
    <t>===
Ye Olde Skirm [1500 pts]
Warhammer: The Old World, Vampire Counts
===
++ Characters [722 pts] ++
Vampire Count [520 pts]
- Hand weapon
- No armour
- Zombie Dragon
- Armour of Meteoric Iron
- Talisman of Protection
- Biting Blade
- Curse Of The Revenant
- Dark Acolyte
- Dark Magic
Necromantic Acolyte [110 pts]
- Hand weapon
- Level 2 Wizard
- General
- On foot
- Earthing Rod
- Spell Familiar
- Necromancy
Wight Lord [92 pts]
- Hand weapon
- Heavy armour
- Shield
- Battle Standard Bearer [War Banner]
- On foot
++ Core Units [463 pts] ++
31 Skeleton Warriors [251 pts]
- Thrusting spears
- Light armour
- Shield
- Skeleton Champion
- Standard bearer [Drakenhof Banner]
- Musician
5 Dire Wolves [46 pts]
- Claws and Fangs (Hand weapons)
- Doom Wolf
20 Zombies [60 pts]
- Hand weapon
20 Zombies [60 pts]
- Hand weapon
5 Dire Wolves [46 pts]
- Claws and Fangs (Hand weapons)
- Doom Wolf
++ Rare Units [315 pts] ++
6 Blood Knights [315 pts]
- Hand weapons
- Lances
- Iron-Shod Hooves
- Full Plate Armour
- Shield
- Barding
- Kastellan
- Standard bearer [Rampaging Banner]
- Musician
---
Created with "Old World Builder"
[https://old-world-builder.com]</t>
  </si>
  <si>
    <t>===
Dark fire tourney  [1500 pts]
Warhammer: The Old World, Dwarfen Mountain Holds
===
++ Characters [434 pts] ++
Anvil of Doom [285 pts]
- Hand weapons
- Shields
- Heavy armour
- Rune of Preservation
- Rune of Spellbreaking
Thane [149 pts]
- Hand weapon
- Great weapon
- Full plate armour
- Battle Standard Bearer
- Shieldbearers
++ Core Units [383 pts] ++
17 Dwarf Warriors [158 pts]
- Hand weapons
- Heavy armour
- Great weapons
- Veteran
6 Quarrellers [54 pts]
- Hand weapons
- Crossbows
- Heavy armour
6 Quarrellers [54 pts]
- Hand weapons
- Crossbows
- Heavy armour
9 Rangers [117 pts]
- Hand weapons
- Crossbows
- Heavy armour
- Great weapons
++ Special Units [436 pts] ++
1 Gyrocopters [70 pts]
- Hand weapons
- Clatterguns
- Full plate armour (armoured fuselage)
1 Gyrocopters [70 pts]
- Hand weapons
- Clatterguns
- Full plate armour (armoured fuselage)
1 Gyrocopters [70 pts]
- Hand weapons
- Clatterguns
- Full plate armour (armoured fuselage)
10 Hammerers [226 pts]
- Hand weapons
- Great hammers
- Heavy armour
- Shields
- Royal Champion (Up to 25pts of each rune type)
- Standard bearer [Rune of Confusion]
- Musician
++ Rare Units [247 pts] ++
5 Irondrakes [96 pts]
- Hand weapons
- Drakeguns
- Full plate armour
- Ironwarden (champion) [Trollhammer torpedo]
5 Irondrakes [96 pts]
- Hand weapons
- Drakeguns
- Full plate armour
- Ironwarden (champion) [Trollhammer torpedo]
5 Rangers [55 pts]
- Hand weapons
- Crossbows
- Heavy armour
---
Created with "Old World Builder"
[https://old-world-builder.com]</t>
  </si>
  <si>
    <t>Alvaro Lozano</t>
  </si>
  <si>
    <t>Luke Gosnay</t>
  </si>
  <si>
    <t>===
Dwarfen Mountain Holds [1500 pts]
Warhammer: The Old World, Dwarfen Mountain Holds
===
++ Characters [543 pts] ++
King [309 pts]
- Hand weapon
- Great weapon
- Full plate armour
- General
- Shieldbearers
- Master Rune of Smiting
- 3x Rune of Shielding
Thane [162 pts]
- Hand weapon
- Full plate armour
- Shield
- Battle Standard Bearer [Master Rune of Stromni Redbeard]
- On foot
Runesmith [72 pts]
- Hand weapon
- Great weapon
- Full plate armour
++ Core Units [381 pts] ++
14 Longbeards [245 pts]
- Hand weapons
- Great weapons
- Heavy armour
- Elder (champion)
- Standard bearer [Master Rune of Hesitation]
- Musician
10 Rangers [136 pts]
- Hand weapons
- Crossbows
- Heavy armour
- Great weapons
- Ol' Deadeye (champion) [Crossbow]
++ Special Units [361 pts] ++
16 Ironbreakers [301 pts]
- Hand weapons
- Shields
- Full plate armour
- Ironbeard (champion) [Shield + Cinderblast bombs]
- Standard bearer [Rune of Battle]
- Musician
1 Gyrocopters [60 pts]
- Hand weapons
- Steam guns
- Full plate armour (armoured fuselage)
++ Rare Units [215 pts] ++
Organ Gun [120 pts]
- Organ gun
- Hand weapons
- Light armour
Gyrobomber [95 pts]
- Hand weapons
- Steam gun
- Full plate armour (armoured fuselage)</t>
  </si>
  <si>
    <t>Kingdom of Bretonnia - Tourney 2 - [1499pts]
# Main Force [1499pts]
## Characters [576pts]
Duke [386pts]: Hand Weapon, Heavy Armour, Shield, Lance, Royal Pegasus, Barding, Hand Weapon, General, Anointed Armour, Falcon-horn of Fredemund, Virtue of Heroism
Prophetess [190pts]: Hand Weapon, Illusion, Wizard Level 4, Prayer Icon of Quenelles
## Core [651pts]
Knights of the Realm on Foot [194pts]: The Knight's Vow
â€¢ 12x Knight of the Realm [13pts]: Hand Weapon, Heavy Armour, Great Weapon, Shield
â€¢ 1x First Knight [6pts]
â€¢ 1x Standard Bearer [26pts]: Banner of Chalons
â€¢ 1x Musician [6pts]
Men-At-Arms [69pts]:
â€¢ 16x Man-At-Arms [4pts]: Hand Weapon, Light Armour, Polearm, Shield
â€¢ 1x Standard Bearer [5pts]
2x Mounted Knights of the Realm [158pts]: The Knight's Vow
â€¢ 6x Mounted Knight of the Realm [24pts]: Bretonnian Warhorse, Barding, Hand Weapon, Hand Weapon, Heavy Armour, Lance, Shield
â€¢ 1x Musician [7pts]
â€¢ 1x Standard Bearer [7pts]
Peasant Bowmen [72pts]: Skirmishers
â€¢ 12x Peasant Bowman [6pts]: Hand Weapon, Longbow, Light Armour
## Special [172pts]
Pegasus Knights [172pts]: The Knight's Vow
â€¢ 3x Pegasus Knight [55pts]: Barded Pegasus, Barding, Hand Weapon, Hand Weapon, Heavy Armour, Lance, Shield
â€¢ 1x First Knight [7pts]
## Rare [100pts]
Field Trebuchet [100pts]: 2x Peasant Crew, Hand Weapon, Field Trebuchet</t>
  </si>
  <si>
    <t>James Connolly</t>
  </si>
  <si>
    <t>Patrick Murtagh</t>
  </si>
  <si>
    <t>Onslaught in the Old World</t>
  </si>
  <si>
    <t>Ireland</t>
  </si>
  <si>
    <t>===
Niahâ€™s warhost [1250 pts]
Warhammer: The Old World, Wood Elf Realms
===
++ Characters [255 pts] ++
Niah FÃ¨ileacÃ¡n [255 pts]
- Hand weapon
- Level 4 Wizard
- Warhawk
- Oaken Stave
- Elementalism
++ Core Units [330 pts] ++
6 Glade Guard: Cairâ€™s magpies [78 pts]
- Hand weapon and Asrai Longbows
- Hagbane Tips
7 Deepwood Scouts: DÃ¡ins Wanderers [105 pts]
- Hand weapon
- Asrai Longbows
- Hagbane Tips
7 Glade Riders: LÃ¨agâ€™s knights [147 pts]
- Hand weapon
- Cavalry spears
- Asrai Longbows
- Hagbane Tips
- Reserve Move
++ Special Units [390 pts] ++
5 Wild Riders: Wolfhounds of Kurnous [154 pts]
- Hand weapon
- Hunting Spear
- Light armour
- Shields
- Wild Hunter
- Standard bearer
2 Tree Kin: Blackthorn and Wind Willow [102 pts]
- Hand weapon
- Heavy armour (Hardwood flesh)
5 Sisters of the Thorn: Arielâ€™s wrath [134 pts]
- Hand weapons
- Blackbriar Javelins
- Handmaiden of the Thorn
- Standard bearer
++ Rare Units [275 pts] ++
Great Eagle: Earna [60 pts]
Treeman: Tedrassil [215 pts]
---
Created with "Old World Builder"
[https://old-world-builder.com]</t>
  </si>
  <si>
    <t>===
TOURNAMENT LIST [1250 pts]
Warhammer: The Old World, Warriors of Chaos
===
++ Characters [414 pts] ++
Sorcerer Lord [296 pts]
- Hand weapon
- Heavy armour
- Mark of Chaos Undivided
- Level 4 Wizard
- General
- Chaos Steed
- Infernal Puppet
- Favour of the Gods
- Daemonology
Aspiring Champion [118 pts]
- Halberd
- Heavy armour
- Mark of Chaos Undivided
- On foot
- 2x Favour of the Gods
- Enchanting Aura
++ Core Units [370 pts] ++
18 Chaos Warriors [270 pts]
- Hand weapons
- Heavy armour
- Shields
- Mark of Chaos Undivided
- Champion
- Standard bearer
- Musician
5 Marauder Horsemen [65 pts]
- Cavalry spears
- Javelins
- Light armour
- Mark of Chaos Undivided
5 Chaos Warhounds [35 pts]
- Claws and Fangs (Hand weapons)
- Vanguard
++ Special Units [236 pts] ++
5 Chosen Chaos Knights [236 pts]
- Lances
- Shields
- Full plate armour
- Mark of Chaos Undivided
- Drilled
- Champion
- Standard bearer
- Musician
++ Rare Units [230 pts] ++
Chaos Giant [230 pts]
- Giant's Club
- Scaly Skin (Heavy Armour)
- Regeneration (6+)
---
Created with "Old World Builder"
[https://old-world-builder.com]</t>
  </si>
  <si>
    <t>Cian O'Siorain</t>
  </si>
  <si>
    <t>Michael Smyth</t>
  </si>
  <si>
    <t>===
Dwarf list [1248 pts]
Warhammer: The Old World, Dwarfen Mountain Holds
===
++ Characters [262 pts] ++
King [206 pts]
- Hand weapon
- Great weapon
- Full plate armour
- Shield
- General
- On foot
- Rune of Parrying
- Rune of Preservation
- Rune of Shielding
Engineer [56 pts]
- Hand weapon
- Pistol
- Heavy armour
++ Core Units [563 pts] ++
13 Longbeards [245 pts]
- Hand weapons
- Great weapons
- Heavy armour
- Shields
- Elder (champion)
- Standard bearer [Master Rune of Hesitation]
- Musician
10 Rangers [158 pts]
- Hand weapons
- Crossbows
- Heavy armour
- Great weapons
- Shields
- Ol' Deadeye (champion) [Crossbow]
- Standard bearer
- Musician
8 Thunderers [80 pts]
- Hand weapons
- Handguns
- Heavy armour
8 Thunderers [80 pts]
- Hand weapons
- Handguns
- Heavy armour
++ Special Units [265 pts] ++
Cannon [100 pts]
- Cannon
- Hand weapons
- Light armour
Cannon [100 pts]
- Cannon
- Hand weapons
- Light armour
1 Gyrocopters [65 pts]
- Hand weapons
- Brimstone guns
- Full plate armour (armoured fuselage)
++ Rare Units [158 pts] ++
10 Rangers [158 pts]
- Hand weapons
- Crossbows
- Heavy armour
- Great weapons
- Shields
- Ol' Deadeye (champion) [Crossbow]
- Standard bearer
- Musician
---
Created with "Old World Builder"
[https://old-world-builder.com]</t>
  </si>
  <si>
    <t>===
Out of Troll Country [1250 pts]
Warhammer: The Old World, Warriors of Chaos
===
++ Characters [505 pts] ++
Daemon Prince [340 pts]
- Hand weapon
- Light armour
- Mark of Nurgle
- Level 2 Wizard
- General
- Ogre Blade
- Daemonology
Exalted Sorcerer [165 pts]
- Hand weapon
- Light armour
- Mark of Nurgle
- Level 2 Wizard
- On foot
- Diabolic Splendour
- Battle Magic
++ Core Units [610 pts] ++
10 Chaos Marauders [87 pts]
- Hand weapons
- Light armour
- Shields
- Mark of Chaos Undivided
- Skirmishers (0-1 unit in your army)
- Marauder Chieftain
15 Chaos Warriors [258 pts]
- Hand weapons
- Heavy armour
- Shields
- Mark of Nurgle
- Champion
- Standard bearer
- Musician
10 Forsaken [190 pts]
- Mutated weapons (Hand weapons)
- Heavy armour
- Forsaken by Nurgle
5 Chaos Warhounds [35 pts]
- Claws and Fangs (Hand weapons)
- Vanguard
5 Chaos Warhounds [40 pts]
- Claws and Fangs (Hand weapons)
- Poisoned Attacks
- Vanguard
++ Special Units [135 pts] ++
3 Chaos Trolls [135 pts]
- Great weapons
- Calloused Hides (Light Armour)
---
Created with "Old World Builder"
[https://old-world-builder.com]</t>
  </si>
  <si>
    <t>Daniel Byers</t>
  </si>
  <si>
    <t>Robert Kelly</t>
  </si>
  <si>
    <t xml:space="preserve">+++ Onslaught (Warhammer The Old World) [1,249pts] +++
++ Main Force (Tomb Kings - Nehekharan Royal Host) [1,249pts] ++
+ Characters [465pts] +
Mortuary Priest [55pts]
Special Rule: Arise!, Curse of the Necropolis, From Beneath the Sands, Indomitable (1), Khopesh, Lore of Nehekhara, Nehekharan Undead, Regeneration (5+), Unit: Mortuary Priest
Mortuary Priest [55pts]: Hand Weapon, Illusion, Wizard Level 1
Base: Base, Model: Mortuary Priest, Spell: Column of Crystal, Confounding Convocation, Glittering Robe, Miasmic Mirage, Mind Razor, Shimmering Dragon, Spectral Doppelganger, Weapon: Hand Weapon
Tomb King [275pts]
Special Rule: Curse of the Necropolis, Dry as Dust, Flammable, Indomitable (2), Khopesh, My Will Be Done, Nehekharan Undead, Regeneration (5+), Unit: Tomb King
Tomb King [275pts]: Blade Of Antarhak [45pts], Hand Weapon, Heavy Armour
Armour: Heavy Armour, Base: Base, Magic Weapons: Blade Of Antarhak, Model: Tomb King, Weapon: Hand Weapon
General [35pts]
Special Rule: General
Arise! [35pts]: Necromancy, Wizard Level 1
Special Rule: Arise!, Spell: Curse of Years, Deathly Cabal, Dwellers Bellow, Spectral Steed, Spirit Leech, Spiritual Vortex, Unquiet Spirits
Skeleton Chariot [35pts]
Armour: Armour Value : 5+, Base: Base, Model: Skeleton Chariot, Special Rule: Dry as Dust, Impact Hits (D3), Nehekharan Undead, Open Order, Reserve Move, Swiftstride
2x Skeletal Steed: 2x Hand Weapon
Base: Base (2), Model: Skeletal Steed (2), Special Rule: Nehekharan Undead (2), Swiftstride (2), Vanguard (2), Weapon: Hand Weapon
Tomb Prince [135pts]
Special Rule: Curse of the Necropolis, Dry as Dust, Flammable, Indomitable (2), Khopesh, My Will Be Done, Nehekharan Undead, Regeneration (5+), Unit: Tomb Prince
Tomb Prince [135pts]: Hand Weapon, Headsman's Axe [45pts], Light Armour
Armour: Light Armour, Base: Base, Magic Weapons: Headsman's Axe, Model: Tomb Prince, Weapon: Hand Weapon
+ Core [413pts] +
Skeleton Chariots [143pts]
Command: Champion, Model: Master Charioteer
Master Charioteer [6pts]
Command: Champion, Model: Master Charioteer
2x Skeleton Chariot [86pts]
Armour: Armour Value : 5+, Base: Base, Model: Skeleton Chariot, Special Rule: Dry as Dust, Impact Hits (D3), Nehekharan Undead, Open Order, Reserve Move, Swiftstride
4x Skeletal Steed: 4x Hand Weapon
Base: Base (2), Model: Skeletal Steed (2), Special Rule: Nehekharan Undead (2), Weapon: Hand Weapon
2x Skeleton Crew: 2x Cavalry Spear, 2x Hand Weapon, 2x Warbow
Base: Base, Model: Skeleton Crew, Weapon: Cavalry Spear, Hand Weapon, Warbow
Standard Bearer [51pts]: Sigil of Centuries [45pts]
Command: Standard Bearer, Magic Standards: Sigil of Centuries
Skeleton Infantry Cohort [270pts]: Nehekharan Phalanx [10pts]
Special Rule: Arrows of Asaph, Close Order, Horde, Motley Crew, Nehekharan Phalanx, Nehekharan Undead, Regeneration (6+), Regimental Unit, Steadfast Discipline, Unit: Skeleton Infatry Cohorts
20x Royal Host Archer [100pts]: 20x Hand Weapon, 20x Light Armour, 20x Warbow
Armour: Light Armour, Base: Base, Model: Royal Host Archer, Weapon: Hand Weapon, Warbow
Royal Host Warrior [30pts]: Hand Weapon, Light Armour, Shield, Thrusting Spear
Armour: Light Armour, Shield, Base: Base, Model: Royal Host Warrior, Weapon: Hand Weapon, Thrusting Spear
Standard Bearer [25pts]: Mirage Banner [20pts]
Command: Standard Bearer, Magic Standards: Mirage Banner
Royal Host Warrior [40pts]: Hand Weapon, Light Armour, Shield, Thrusting Spear
Armour: Light Armour, Shield, Base: Base, Weapon: Hand Weapon, Thrusting Spear
Master of Arms [35pts]: Amulet of the Serpent [30pts]
Command: Champion, Model: Master of Arms, Talismans: Amulet of the Serpent
Royal Host Warrior [10pts]: Hand Weapon, Light Armour, Musician [5pts], Shield, Thrusting Spear
Armour: Light Armour, Shield, Base: Base, Command: Musician, Model: Royal Host Warrior, Weapon: Hand Weapon, Thrusting Spear
16x Royal Host Warrior [80pts]: 16x Hand Weapon, 16x Light Armour, 16x Shield, 16x Thrusting Spear
Armour: Light Armour, Shield, Base: Base, Model: Royal Host Warrior, Weapon: Hand Weapon, Thrusting Spear
+ Special [266pts] +
Skeleton Horse Archers [94pts]: Chariot Runners, Master of Horse [6pts]
Command: Champion, Model: Master of Horse, Special Rule: Arrows of Asaph, Chariot Runners, Nehekharan Undead, Open Order, Regeneration (6+), Reserve Move, Scouts, Skirmishers, Swiftstride, Unit: Skeleton Horse Archers
8x Skeleton Horse Archer [88pts]: 8x Hand Weapon, 8x Warbow
Base: Base, Model: Skeleton Horse Archer, Weapon: Hand Weapon, Warbow
8x Skeletal Steed: 8x Hand Weapon
Base: Base, Model: Skeletal Steed, Special Rule: Nehekharan Undead, Weapon: Hand Weapon
Skeleton Skirmishers [25pts]: Ambushers
Special Rule: Ambushers, Arrows of Asaph, Chariot Runners, Nehekharan Undead, Regeneration (6+), Skirmishers, Vanguard, Unit: Skeleton Skirmishers
5x Skeleton Skirmisher [25pts]: 5x Hand Weapon, 5x Warbow [5pts]
Base: Base, Model: Skeleton Skirmisher, Weapon: Hand Weapon, Warbow
Ushabti [147pts]
Special Rule: Arrows of Asaph, Close Order, Indomitable (1), Khopesh, Nehekharan Undead, Regeneration (6+), Unit: Ushabti
3x Ushabti [147pts]: 3x Greatbow, 3x Hand Weapon, 3x Heavy Armour
Armour: Heavy Armour, Base: Base, Model: Ushabti, Weapon: Greatbow, Hand Weapon
+ Rare [105pts] +
Screaming Skull Catapult [105pts]
Special Rule: Dry as Dust, Indomitable (1), Nehekharan Undead, Regeneration (6+), Skirmishers, Unit: Screaming Skull Catapult
Screaming Skull Catapult [105pts]
Base: Base, Model: Screaming Skull Catapult
Stone Thrower
Weapon: Stone Thrower
Skeleton Catapult Crew: Hand Weapon, Light Armour
Armour: Light Armour, Base: Base, Model: Skeleton Catapult Crew, Weapon: Hand Weapon
</t>
  </si>
  <si>
    <t>++ Characters [522 pts] ++
Night Goblin Bigboss [75 pts]
(Hand weapon, Light armour, Shield, Battle Standard Bearer, On foot, Wollopa's One Hit Wunda)
Night Goblin Oddnob [235 pts]
(Hand weapon, Level 4 Wizard, On foot, Buzgob's Knobbly Staff, Flying Carpet, Waaagh!)
Black Orc Warboss [212 pts]
(Hand weapon, Full plate armour, Shield, General, On foot, Trollhide Trousers, Da Choppiest Choppa)
++ Core Units [567 pts] ++
14 Black Orc Mob [270 pts]
(Hand weapons, Full plate armour, Stubborn, 8 Shields, 6 Great weapons, Boss (champion), Standard bearer [The Big Red Raggedy Flag], Musician)
21 Night Goblin Mob [150 pts]
(Hand weapons, Shields, 3 Fanatics, Boss (champion), Standard bearer)
20 Night Goblin Mob [147 pts]
(Hand weapons, Shields, 3 Fanatics, Boss (champion), Standard bearer)
++ Special Units [66 pts] ++
5 Night Goblin Squig Hopper Mob [66 pts]
(Hand weapons, Boss (champion))
++ Rare Units [95 pts] ++
Mangler Squigs [95 pts]
(Colossal fang-filled gob, Heavy armour)</t>
  </si>
  <si>
    <t>Bernard T</t>
  </si>
  <si>
    <t>Will Oâ€™Siorain</t>
  </si>
  <si>
    <t>High Elf Realms - UG - [1246pts]
# Main Force [1246pts]
## Characters [572pts]
Archmage [260pts]: Hand Weapon, Illusion, Wizard Level 4, General, Sword of Hoeth, Silvery Wand, Ruby Ring of Ruin, Seed of Rebirth, Warden of Saphery
Noble [312pts]: Hand Weapon, Shield, Full Plate Armour, Lance, Griffon, Heavy Armour, Serrated Maw, Wicked Claws, Battle Standard Bearer, War Banner, Seed of Rebirth, Talisman Of Protection, Pure of Heart
## Core [322pts]
Elven Archers [70pts]:
â€¢ 7x Elven Archer [10pts]: Hand Weapon, Longbow
2x Silver Helms [126pts]:
â€¢ 5x Silver Helm [24pts]: Barded Elven Steed, Barding, Hand Weapon, Hand Weapon, Heavy Armour, Lance, Shield
â€¢ 1x High Helm [6pts]
## Special [292pts]
Swordmasters of Hoeth [292pts]:
â€¢ 20x Swordmaster [14pts]: Hand Weapon, Heavy Armour, Sword of Hoeth
â€¢ 1x Bladelord [6pts]
â€¢ 1x Standard Bearer [6pts]
## Rare [60pts]
Great Eagles [60pts]:
â€¢ 1x Great Eagle [60pts]: Serrated Maw, Wicked Claws</t>
  </si>
  <si>
    <t>===
Tourney dragon  [1249 pts]
Warhammer: The Old World, Wood Elf Realms
===
++ Characters [623 pts] ++
Glade Lord [459 pts]
- Hand weapon
- Additional hand weapon
- Light armour
- Arcane Bodkins
- Forest Dragon
- Bow of Loren
Spellsinger [164 pts]
- Hand weapon
- Level 2 Wizard
- Elven Steed
- Oaken Stave
- Battle Magic
++ Core Units [470 pts] ++
10 Glade Guard [136 pts]
- Hand weapon
- Asrai Longbows
- Hagbane Tips
- Lord's Bowmen
11 Deepwood Scouts [171 pts]
- Hand weapon
- Asrai Longbows
- Hagbane Tips
- Lord's Bowmen
6 Glade Riders [163 pts]
- Hand weapon
- Cavalry spears
- Asrai Longbows
- Hagbane Tips
- Reserve Move
- Glade Knight
- Standard bearer [Banner Of The Hunter King]
++ Special Units [156 pts] ++
10 Deepwood Scouts [156 pts]
- Hand weapon
- Asrai Longbows
- Hagbane Tips
- Lord's Bowmen
---
Created with "Old World Builder"
[https://old-world-builder.com]</t>
  </si>
  <si>
    <t>Corey Molloy</t>
  </si>
  <si>
    <t>Stephen McCarthy</t>
  </si>
  <si>
    <t>===
Dragon Dragon Ball [1246 pts]
Warhammer: The Old World, High Elf Realms
===
++ Characters [615 pts] ++
Dragon Mage [305 pts]
- Hand weapon
- Light armour
- General
- Sun Dragon
- Enchanted Shield
- Seed of Rebirth
- Elementalism
Noble [310 pts]
- Lance
- Full plate armour
- Battle Standard Bearer
- Sun Dragon
- Enchanted Shield
- Blood of Caledor
++ Core Units [341 pts] ++
5 Ellyrian Reavers [105 pts]
- Hand weapons
- Cavalry spears
- Hand weapons (Hooves)
- Light armour
- Shortbows
- Scouts
- Skirmishes
5 Silver Helms [121 pts]
- Hand weapons
- Lances
- Hand weapons (Hooves)
- Heavy armour
- Barding
- Standard bearer
5 Silver Helms [115 pts]
- Hand weapons
- Lances
- Hand weapons (Hooves)
- Heavy armour
- Barding
++ Rare Units [290 pts] ++
Great Eagle [60 pts]
Great Eagle [60 pts]
Flamespyre Phoenix [170 pts]
- Heavy armour
---
Created with "Old World Builder"
[https://old-world-builder.com]</t>
  </si>
  <si>
    <t>===
Underworld 1250 [1249 pts]
Warhammer: The Old World, Kingdom of Bretonnia, Errantry Crusades
===
++ Characters [443 pts] ++
Duke [317 pts]
- Hand weapon
- Heavy armour
- Shield
- General
- Royal Pegasus
- Crusader's Lance
- Virtue of the Joust
Paladin [126 pts]
- Lance
- Heavy armour
- Shield
- Battle Standard Bearer
- Royal Pegasus
++ Core Units [627 pts] ++
6 Knights Errant [132 pts]
- Hand weapons
- Lances
- Shields
- Heavy armour
- Gallant (champion)
- Standard bearer
- Musician
6 Mounted Knights of the Realm [165 pts]
- Hand weapons
- Lances
- Shields
- Heavy armour
- First Knight (champion)
- Standard bearer
- Musician
6 Mounted Knights of the Realm [165 pts]
- Hand weapons
- Lances
- Shields
- Heavy armour
- First Knight (champion)
- Standard bearer
- Musician
6 Mounted Knights of the Realm [165 pts]
- Hand weapons
- Lances
- Shields
- Heavy armour
- First Knight (champion)
- Standard bearer
- Musician
++ Special Units [179 pts] ++
3 Pegasus Knights [179 pts]
- Hand weapon
- Lances
- Shields
- Heavy armour
- First Knight (champion)
- Standard bearer
---
Created with "Old World Builder"
[https://old-world-builder.com]</t>
  </si>
  <si>
    <t>Perfektenschlag VI</t>
  </si>
  <si>
    <t>Michael Rydberg</t>
  </si>
  <si>
    <t>===
Perfecten  [1999 pts]
Warhammer: The Old World, Lizardmen
===
++ Characters [510 pts] ++
Slann Mage-Priest [390 pts]
- Hand weapon
- General
- Battle Standard Bearer
- Lore Familiar
- Becalming Cogitation
- Necromancy
Skink Priest [120 pts]
- Hand weapon
- Light armour (Calloused hide)
- Level 2 Wizard
- On foot
- Ruby Ring of Ruin
- Battle Magic
++ Core Units [884 pts] ++
17 Saurus Warriors [259 pts]
- Hand weapons
- Shields
- Heavy armour (Scaly skin)
- Spawn Leader (champion)
- Standard bearer
- Musician
16 Saurus Warriors [245 pts]
- Hand weapons
- Shields
- Heavy armour (Scaly skin)
- Spawn Leader (champion)
- Standard bearer
- Musician
14 Skink Skirmishers [80 pts]
- Hand weapons
- Javelins
- Shields
- Light armour (Calloused hides)
- Scouts
14 Skink Skirmishers [70 pts]
- Hand weapons
- Javelins
- Shields
- Light armour (Calloused hides)
14 Skink Skirmishers [70 pts]
- Hand weapons
- Javelins
- Shields
- Light armour (Calloused hides)
4 Jungle Swarms [160 pts]
- Hand weapons
++ Special Units [350 pts] ++
Bastiladon [175 pts]
- Thunderous bludgeon
- Solar Engine
- Skink Crew (x3) with hand weapons and Javelins (required)
Bastiladon [175 pts]
- Thunderous bludgeon
- Solar Engine
- Skink Crew (x3) with hand weapons and Javelins (required)
++ Rare Units [255 pts] ++
Ancient Stegadon [255 pts]
- Great horns and Engine of the Gods
- Skink Crew (x5) with hand weapons and Javelins (required)
---
Created with "Old World Builder"
[https://old-world-builder.com]</t>
  </si>
  <si>
    <t>Matt Pastfield</t>
  </si>
  <si>
    <t>Nathan Smith</t>
  </si>
  <si>
    <t>Square Based GT 2 - A Warhammer Old World Event</t>
  </si>
  <si>
    <t>++ Characters [955 pts] ++
Tomb King [440 pts]
(Hand weapon, Heavy armour, Necrolith Bone Dragon, Flail of Skulls, Armour of the Ages)
High Priest [425 pts]
(Hand weapon, Level 4 Wizard, Necrolith Bone Dragon, Earthing Rod, Warding Splint, Serpent Staff (Liche only), Necromancy)
Necrotect [90 pts]
(Hand weapon, Whip, Light armour, Ruby Ring of Ruin, Burning Blade)
++ Core Units [505 pts] ++
29 Tomb Guard [450 pts]
(Halberds, Light armour, Shields, Drilled (one per 1000pts), Nehekharan Phalanx (one per 1000pts), Tomb Captain (champion) [Burning Blade], Standard bearer [Icon of the Sacred Eye], Musician)
10 Skeleton Archers [55 pts]
(Hand weapons, War Bows, No armour, Standard bearer)
++ Special Units [150 pts] ++
Tomb Scorpion [75 pts]
(Decapitating Claws, Envenomed Sting, Heavy armour (Bone Carapace), Ambushers)
Tomb Scorpion [75 pts]
(Decapitating Claws, Envenomed Sting, Heavy armour (Bone Carapace), Ambushers)
++ Rare Units [390 pts] ++
Necrosphinx [195 pts]
(Cleaving Blades, Decapitating Strike, Heavy armour)
Necrosphinx [195 pts]
(Cleaving Blades, Decapitating Strike, Heavy armour)
---
Created with "Old World Builder"
[https://old-world-builder.com]</t>
  </si>
  <si>
    <t xml:space="preserve">Warriors Of Chaos
Characters [825 pts]
Daemon Prince [485 pts]
M(6) WS(7) BS(5) S(6) T(5) W(4) I(7) A(5) Ld(9)
- Hand weapon
- Light armour
- Wings (Fly 9)
- Mark of Nurgle
- Level 4 Wizard
- General
- Ogre Blade
- 2x Favour of the Gods
- Armour of Meteoric Iron
- Enchanting Aura
- Daemonology
Special Rules: Chaos Armour (4+), Ensorcelled Weapons, Fear, Gaze of the Gods, Immune To Psychology, Lore of Chaos, Regeneration (5+), Unbreakable, Unstable, Warp-spawned
Sorcerer Lord [340 pts]
M(4) WS(5) BS(3) S(4) T(4) W(3) I(4) A(3) Ld(8)
- Level 3
- Hand weapon
- Heavy armour
- Mark of Nurgle
- Daemonic Mount
- Infernal Puppet
- 2x Favour of the Gods
- Armour of Silvered Steel
- Daemonology
Special Rules: Chaos Armour (5+), Ensorcelled Weapons, Gaze of the Gods, Lore of Chaos
 Mount M(8) WS(4) BS(-) S(5) T(-) W((+1)) I(3) A(2) Ld(-)
Core Units [551 pts]
12 Forsaken [228 pts]
M(5) WS(4) BS(0) S(4) T(4) W(1) I(3) A(D3) Ld(8)
- Mutated weapons (Hand weapons)
- Heavy armour
- Forsaken by Khorne
Special Rules: Chaos Armour (5+), Ensorcelled Weapons, Furious Charge, Immune To Psychology, Impetuous, Loner, Open Order, Rampant Mutation, Random Attacks, Stubborn
12 Forsaken [228 pts]
M(5) WS(4) BS(0) S(4) T(4) W(1) I(3) A(D3) Ld(8)
- Mutated weapons (Hand weapons)
- Heavy armour
- Forsaken by Khorne
Special Rules: Chaos Armour (5+), Ensorcelled Weapons, Furious Charge, Immune To Psychology, Impetuous, Loner, Open Order, Rampant Mutation, Random Attacks, Stubborn
5 Forsaken [95 pts]
M(5) WS(4) BS(0) S(4) T(4) W(1) I(3) A(D3) Ld(8)
- Mutated weapons (Hand weapons)
- Heavy armour
- Forsaken by Khorne
Special Rules: Chaos Armour (5+), Ensorcelled Weapons, Furious Charge, Immune To Psychology, Impetuous, Loner, Open Order, Rampant Mutation, Random Attacks, Stubborn
Special Units [624 pts]
3 Dragon Ogres [203 pts]
M(7) WS(4) BS(2) S(5) T(4) W(4) I(2) A(3) Ld(8)
- Halberds
- Heavy armour
- Shartak
- Uncanny Senses
Special Rules: Armour Bane (1), Armoured Hide (2), Close Order, Fear, Ensorcelled Weapons, Immune To Psychology, Stomp Attacks (2), The Quickening Storm
[Shartak] M(7) WS(4) BS(2) S(5) T(4) W(4) I(2) A(4) Ld(8)
3 Dragon Ogres [189 pts]
M(7) WS(4) BS(2) S(5) T(4) W(4) I(2) A(3) Ld(8)
- Great weapons
- Heavy armour
Special Rules: Armour Bane (1), Armoured Hide (2), Close Order, Fear, Ensorcelled Weapons, Immune To Psychology, Stomp Attacks (2), The Quickening Storm
 2 Dragon Ogres [126 pts]
 M(7) WS(4) BS(2) S(5) T(4) W(4) I(2) A(3) Ld(8)
- Great weapons
- Heavy armour
Special Rules: Armour Bane (1), Armoured Hide (2), Close Order, Fear, Ensorcelled Weapons, Immune To Psychology, Stomp Attacks (2), The Quickening Storm
1 Chaos Spawn [53 pts]
M(2D6) WS(3) BS(0) S(4) T(5) W(3) I(3) A(D6) Ld(10)
- Flailing Appendages (Hand weapons)
- Scaly Skin (Heavy Armour)
- Spawn of Khorne
Special Rules: Armour Bane (2), Fear, Immune To Psychology, Open Order, Random Attacks, Random Movement, Stomp Attacks (1), Unbreakable
1 Chaos Spawn [53 pts]
M(2D6) WS(3) BS(0) S(4) T(5) W(3) I(3) A(D6) Ld(10)
- Flailing Appendages (Hand weapons)
- Scaly Skin (Heavy Armour)
- Spawn of Slaanesh
Special Rules: Armour Bane (2), Fear, Immune To Psychology, Open Order, Random Attacks, Random Movement, Stomp Attacks (1), Unbreakable
Created with "Old World Builder"
[https://old-world-builder.com]
</t>
  </si>
  <si>
    <t>Ryan Dell</t>
  </si>
  <si>
    <t>Euan Hogg</t>
  </si>
  <si>
    <t>===
First Brets [2000 pts]
Warhammer: The Old World, Kingdom of Bretonnia
===
++ Characters [673 pts] ++
Duke [376 pts]
- Lance
- Heavy armour
- Shield
- General
- Royal Pegasus
- Gromril Great Helm
- Gauntlet of the Duel
- Biting Blade
- Sirienne's Locket
- Virtue of the Penitent
Prophetess [230 pts]
- Hand weapon
- Level 4 Wizard
- On foot
- Prayer Icon of Quenelles
- Falcon-horn of Fredemund
- Battle Magic
Sergeant-at-Arms [67 pts]
- Halberd
- Light armour
- On foot
- Armour of Meteoric Iron
++ Core Units [632 pts] ++
29 Men-At-Arms (1+*) [140 pts]
- Hand Weapons
- Polearms
- Shields
- Light Armour
- Yeoman
- Standard bearer
- Musician
- Grail Monk
23 Peasant Bowmen (1+*) [162 pts]
- Hand Weapons
- Longbows
- Unarmoured
- Defensive Stakes
- Burning Braziers
- Villein
- Standard Bearer
- Musician
6 Mounted Knights of the Realm (1+**) [165 pts]
- Hand Weapons
- Lances
- Shields
- Heavy Armour
- First Knight
- Standard Bearer
- Musician
6 Mounted Knights of the Realm (1+**) [165 pts]
- Hand Weapons
- Lances
- Shields
- Heavy Armour
- First Knight
- Standard Bearer
- Musician
++ Special Units [351 pts] ++
3 Pegasus Knights [165 pts]
- Hand Weapon
- Lances
- Shields
- Heavy Armour
3 Pegasus Knights [186 pts]
- Hand Weapon
- Lances
- Shields
- Heavy Armour
- First Knight
- Standard Bearer
- Musician
++ Rare Units [344 pts] ++
6 Grail Knights [344 pts]
- Hand Weapons
- Lances
- Shields
- Heavy armour
- Grail Guardian
- Standard Bearer [War Banner]
- Musician
- Virtue of Knightly Temper
---
Created with "Old World Builder"
[https://old-world-builder.com]</t>
  </si>
  <si>
    <t>Orc and Goblin Tribes - Black Orcs, Double Wyvern - [1999pts]
# Main Force [1999pts]
## Characters [987pts]
Black Orc Warboss [342pts]: Full Plate Armour, Hand Weapon, Shield, Wyvern, Heavy Armour, Venomous Tail, Wicked claws, General, Trollhide Trousers, Da Choppiest Choppa
Night Goblin Bigboss [80pts]: Hand Weapon, Wollopa's One Hit Wunds, Glowy Green Amulet
Night Goblin Oddnob [235pts]: Hand Weapon, Wizard Level 4, Illusion, Buzgobâ€™s Knobbly Staff, Flying Carpet
Orc Weirdnob [330pts]: Hand Weapon, Elementalism, Wizard Level 4, Wyvern, Heavy Armour, Venomous Tail, Wicked claws, Ruby Ring of Ruin
## Core [690pts]
Black Orc Mobs [339pts]: Stubborn
â€¢ 4x Black Orc [56pts]: Full Plate Armour, Hand Weapon, Great Weapon
â€¢ 12x Black Orc [156pts]: Full Plate Armour, Hand Weapon, Shield
â€¢ 1x Boss [20pts]: Full Plate Armour, Hand Weapon, Great Weapon
â€¢ 1x Musician [19pts]: Full Plate Armour, Hand Weapon, Shield
â€¢ 1x Standard Bearer [69pts]: Full Plate Armour, Hand Weapon, Shield, The Big Red Raggedy Flag
Night Goblin Mobs [177pts]:
â€¢ 30x Night Goblin [3pts]: Hand Weapon, Shield
â€¢ 3x Fanatic [75pts]: Fanatic Ball &amp; Chain
â€¢ 1x Boss [7pts]
â€¢ 1x Standard Bearer [5pts]
Night Goblin Mobs [174pts]:
â€¢ 29x Night Goblin [3pts]: Hand Weapon, Shield
â€¢ 3x Fanatic [75pts]: Fanatic Ball &amp; Chain
â€¢ 1x Boss [7pts]
â€¢ 1x Standard Bearer [5pts]
## Special [132pts]
2x Night Goblin Squig Hopper Mobs [66pts]:
â€¢ 5x Squig Hopper [12pts]: Bounder Squig, Huge Gobs, Hand Weapon
â€¢ 1x Boss [6pts]
## Rare [190pts]
2x Mangler Squigs [95pts]:
â€¢ 1x Mangler Squig [95pts]: Collosal Fang-Filled Gob, Heavy Armour</t>
  </si>
  <si>
    <t>Wood Elf Realms - [2000pts]
# Main Force [2000pts]
## Characters [944pts]
Thranduil &amp; Smog - Glade Lord [535pts]: Hand Weapon, Light Armour, Asrai Longbow, Forest Dragon, Full Plate Armour, Serrated Maw, Soporific Breath, Wicked Claws, General, A Befuddlement of Mischiefs, Spear of Twilight, Talisman Of Protection
Galadriel &amp; CelebrÃ­an - Spellweaver [270pts]: Hand Weapon, High Magic, Warhawk, Wicked Claws, Wizard Level 4, Talismanic Tatoos, Oaken Stave
Legolas Redflame - Waystalkers [139pts]:
â€¢ 1x Waystalker [139pts]: Asrai Longbow, Hand Weapon, Light Armour, Asyendi's Bane, Hail of Doom Arrow, Swiftshiver Shards
## Core [500pts]
The Last Elves of Middle Earth - Glade Guard [66pts]:
â€¢ 5x Glade Guard [12pts]: Asrai Longbow, Hand Weapon, Moonfire Shot
â€¢ 1x Lord's Bowman [6pts]
The Celduin Cannons - Glade Riders [192pts]: Reserve Move
â€¢ 9x Glade Rider [19pts]: Elven Steed, Hand Weapon, Asrai Longbow, Cavalry Spear, Hand Weapon, Trueflight Arrows
â€¢ 1x Glade Knight [6pts]
â€¢ 1x Standard Bearer [6pts]
The Western Wanderers - Glade Riders [116pts]: Ambushers
â€¢ 5x Glade Rider [20pts]: Elven Steed, Hand Weapon, Asrai Longbow, Cavalry Spear, Hand Weapon, Hagbane Tips
â€¢ 1x Glade Knight [6pts]
The Anduin Arrows - Glade Riders [126pts]:
â€¢ 6x Glade Rider [20pts]: Elven Steed, Hand Weapon, Asrai Longbow, Cavalry Spear, Hand Weapon, Hagbane Tips
â€¢ 1x Glade Knight [6pts]
## Special [556pts]
Mirkwood Matrons  - Sisters Of The Thorn [134pts]:
â€¢ 5x Sister Of The Thorn [24pts]: Blackbriar Javelines, Hand Weapon, Steeds of Isha, Hand Weapon
â€¢ 1x Handmaiden of the Thorn [8pts]
â€¢ 1x Standard Bearer [6pts]
LothlÃ³rien Ladies  - Sisters Of The Thorn [134pts]:
â€¢ 5x Sister Of The Thorn [24pts]: Blackbriar Javelines, Hand Weapon, Steeds of Isha, Hand Weapon
â€¢ 1x Handmaiden of the Thorn [8pts]
â€¢ 1x Standard Bearer [6pts]
Fanghorn Fliers - Warhawk Riders [146pts]:
â€¢ 3x Warhawk Rider [138pts]: Warhawk, Wicked Claws, Asrai Longbow, Cavalry Spear, Hand Weapon, Hagbane Tips
â€¢ 1x Wind Rider [8pts]
Gimli Giant Slayers - Wild Riders [142pts]:
â€¢ 5x Wild Rider [27pts]: Hand Weapon, Hunting Spear, Light Armour, Steeds of Kornous, Hand Weapon
â€¢ 1x Wild Hunter [7pts]</t>
  </si>
  <si>
    <t>++ Characters [695 pts] ++
Great Bray-Shaman [360 pts]
- Braystaff
- Level 4 Wizard
- Tuskgor Chariot
- Ruby Ring of Ruin
- Hagtree Fetish
- Talisman of Protection
- Potion of Foolhardiness
- Elementalism
Doombull [335 pts] - *GENERAL*
- Hand weapon
- No armour
- General
- Ogre Blade
- The Blackened Plate
- Enchanted Shield
- Gnarled Hide
- Uncanny Senses
++ Core Units [509 pts] ++
19 Gor Herd [150 pts]
- Hand weapons
- Additional hand weapons
- True-horn [Great weapon]
- Standard bearer
- Musician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1 Razorgor Herd [52 pts]
- Hand weapons (tusks)
- Light armour (calloused hide)
1 Razorgor Herd [52 pts]
- Hand weapons (tusks)
- Light armour (calloused hide)
++ Special Units [306 pts] ++
3 Dragon Ogres [196 pts]
- Great weapons
- Heavy armour
- Shartak
5 Harpies [55 pts]
- Hand weapons (claws)
5 Harpies [55 pts]
- Hand weapons (claws)
++ Rare Units [490 pts] ++
Ghorgon [245 pts]
- Cleaver-limbs
- Light armour (calloused hide)
Ghorgon [245 pts]
- Cleaver-limbs
- Light armour (calloused hide)</t>
  </si>
  <si>
    <t>===
GT wood elves  [1999 pts]
Warhammer: The Old World, Wood Elf Realms
===
++ Characters [605 pts] ++
Spellweaver [245 pts]
- Handweapon
- Level 4 Wizard
- On foot
- Talisman of Protection
- Ruby Ring of Ruin
- High Magic
Treeman Ancient [360 pts]
- Level 4 Wizard
- An Annoyance Of Netlings
- A Lamentation Of Despairs
- Elementalism
++ Core Units [724 pts] ++
6 Glade Guard [78 pts]
- Hand Weapon and Asrai Longbows
- Arcane Bodkins
6 Glade Guard [78 pts]
- Hand Weapon and Asrai Longbows
- Arcane Bodkins
6 Dryads [78 pts]
- Hand Weapon
- Sapwood Flesh (Light Armor)
15 Dryads [200 pts]
- Hand Weapon
- Sapwood Flesh (Light Armor)
- Nymph
15 Dryads [200 pts]
- Hand Weapon
- Sapwood Flesh (Light Armor)
- Nymph
6 Deepwood Scouts [90 pts]
- Hand weapon
- Asrai Longbows
- Arcane Bodkins
++ Special Units [180 pts] ++
6 Deepwood Scouts [90 pts]
- Hand weapon and Asrai Longbows
- Arcane Bodkins
6 Deepwood Scouts [90 pts]
- Hand weapon and Asrai Longbows
- Arcane Bodkins
++ Rare Units [490 pts] ++
1 Treeman [215 pts]
- Forest Spites
Giant Eagle [60 pts]
1 Treeman [215 pts]
---
Created with "Old World Builder"
[https://old-world-builder.com]</t>
  </si>
  <si>
    <t>James Lammin</t>
  </si>
  <si>
    <t>Hugo (Sueko) Pila</t>
  </si>
  <si>
    <t>===
March event  [1998 pts]
Warhammer: The Old World, High Elf Realms
===
++ Characters [997 pts] ++
Prince [492 pts]
- Lance
- Full plate armour
- Shield
- General
- Star Dragon
- Dragon Helm
- Seed of Rebirth
- Talisman of Protection
- Pure of Heart
Archmage [505 pts]
- Hand weapon
- Level 4 Wizard
- Moon Dragon
- Dragon Slaying Sword
- Dispel Scroll
- Silvery Wand
- Pure of Heart
- Illusion
++ Core Units [538 pts] ++
18 Lothern Sea Guard [246 pts]
- Hand weapons
- Thrusting spears
- Warbows
- Light armour
- Shields
- Veteran
- Sea Master (champion)
- Standard bearer
6 Silver Helms [182 pts]
- Hand weapons
- Lances
- Hand weapons (Hooves)
- Heavy armour
- Barding
- Shields
- High Helm (champion)
- Standard bearer [Banner of Ellyrion]
- Musician
10 Elven Archers [110 pts]
- Hand weapons
- Longbows
- No armour
- Veteran
++ Special Units [343 pts] ++
6 Dragon Princes [273 pts]
- Lance
- Full plate armour
- Barding
- Shield
- Drakemaster
- Standard bearer [Rampaging Banner]
- Musician
5 Shadow Warriors [70 pts]
- Longbow
- Light armour
++ Rare Units [120 pts] ++
Great Eagle [60 pts]
Great Eagle [60 pts]
---
Created with "Old World Builder"
[https://old-world-builder.com]</t>
  </si>
  <si>
    <t>Dark Elves - Nottingham 3.0 - [2000pts]
# Main Force [2000pts]
## Characters [862pts]
Dark Elf Dreadlord [517pts]: Hand Weapon, General, Full Plate Armour, Shield, Sea Dragon Cloak, Black Dragon, Full Plate Armour, Noxious breath N/A, Serrated maw, Wicked claws, Ogre Blade, Talisman Of Protection
Dark Elf Master [121pts]:
â€¢ 1x Dark Elf Master [121pts]: Hand Weapon, Battle Standard Bearer, Dark Steed, Hand Weapon, Lance, Full Plate Armour, Shield
Supreme Sorceress [224pts]: Hand Weapon, Wizard Level 4, Elementalism, Dark Steed, Hand Weapon, Lore Familiar
## Core [507pts]
Dark Elf Warriors [251pts]: Magic Standard
â€¢ 24x Dark Elf Warrior [9pts]: Hand Weapon, Light Armour, Shield, Thrusting Spear
â€¢ 1x Lordling [5pts]
â€¢ 1x Standard Bearer [30pts]: Banner Of Har Ganeth
Dark Riders [171pts]: Repeater Crossbow, Shield
â€¢ 9x Dark Rider [144pts]: Dark Steed, Hand Weapon, Cavalry Spear, Hand Weapon, Light Armour
Dark Riders [85pts]: Scouts
â€¢ 5x Dark Rider [80pts]: Dark Steed, Hand Weapon, Cavalry Spear, Hand Weapon, Light Armour
## Special [436pts]
Black Guard Of Naggarond [157pts]:
â€¢ 10x Black Guard [15pts]: Dread Halberd, Full Plate Armour, Hand Weapon
â€¢ 1x Tower Master [7pts]
Cold One Knights [224pts]:
â€¢ 7x Cold One Knight [31pts]: Cold One, Hand Weapon, Hand Weapon, Lance, Shield, Heavy Armour
â€¢ 1x Dread Knight [7pts]
Harpies [55pts]:
â€¢ 5x Harpy [11pts]: Hand Weapon
## Rare [195pts]
Kharibdyss [195pts]: Cavernous Maw, Writhing Tentacles, 2x Beastmaster Handlers</t>
  </si>
  <si>
    <t>Josh Meads</t>
  </si>
  <si>
    <t>Duke B'Guette rides again
===
Kingdom of Bretonnia [1999 pts]
Warhammer: The Old World, Kingdom of Bretonnia
===
++ Characters [991 pts] ++
The Green Knight [275 pts]
Duke B'Guette au Fomage (Duke) [377 pts]
- Hand weapon
- Heavy armour
- Shield [2 pts]
- General
- Royal Pegasus [60pts]
- Morning Star of Fracasse [40 pts]
- Gromril Great Helm [40 pts]
- Virtue of Heroism [60pts]
Prophetess [252 pts]
- Hand weapon
- Level 4 Wizard [30 pts]
- Warhorse [12 pts]
- Scroll of Transmogrification [50 pts]
- Prayer Icon of Quenelles [25 pts]
- Elementalism
Paladin [87 pts]
- Lance [4 pts]
- Heavy armour
- Shield [ 2 pts]
- Battle Standard Bearer
- Bretonnian Warhorse [16 pts]
- Burning Blade [5 pts]
++ Core Units [639 pts] ++
24 Men-At-Arms [120 pts]
- Hand weapons
- Polearms
- Shields
- Light armour
- Yeoman (champion) [7 pts]
- Standard bearer [5 pts]
- Musician [5 pts]
- Grail Monk [7 pts]
24 Men-At-Arms [120 pts]
- Hand weapons
- Polearms
- Shields
- Light armour
- Yeoman (champion) [7 pts]
- Standard bearer [5 pts]
- Musician [5 pts]
- Grail Monk [7 pts]
10 Peasant Bowmen [50 pts]
- Hand weapons
- Longbows
- Unarmoured
- Skirmishers
10 Peasant Bowmen [50 pts]
- Hand weapons
- Longbows
- Unarmoured
- Skirmishers
6 Mounted Knights of the Realm [165 pts]
- Hand weapons
- Lances
- Shields
- Heavy armour
- First Knight (champion) [7 pts]
- Standard bearer [7 pts]
- Musician [7pts]
5 Mounted Knights of the Realm [134 pts]
- Hand weapons
- Lances
- Shields
- Heavy armour
- First Knight (champion) [7 pts]
- Musician [7 pts]
++ Rare Units [369 pts] ++
Field Trebuchet [100 pts]
- Field Trebuchet
- Hand weapons
6 Grail Knights [269 pts]
- Hand weapons
- Lances
- Shields
- Heavy armour
- Grail Guardian (champion) [7 pts]
- Standard bearer [7 pts]
- Musician [7pts]
- Virtue of the Joust [20 pts]
---
Created with "Old World Builder"
[https://old-world-builder.com]</t>
  </si>
  <si>
    <t>++ Characters [970 pts] ++
Prince [353 pts]
(Hand weapon, Full plate armour, Shield, General, Griffon, Dragon Slaying Sword, Paymaster's Coin, Dragon Helm, Pure of Heart)
Archmage [320 pts]
(Hand weapon, Level 4 Wizard, Great Eagle, Opal Amulet, Seed of Rebirth, Silvery Wand, Obsidian Lodestone, Pure of Heart, High Magic)
Noble [151 pts]
(Hand weapon, Full plate armour, Shield, Battle Standard Bearer, Barded Elven Steed, Luckstone, Biting Blade, Pure of Heart)
Noble [146 pts]
(Hand weapon, Full plate armour, Shield, Barded Elven Steed, Giant Blade, Potion of Toughness, Pure of Heart)
++ Core Units [513 pts] ++
9 Silver Helms [254 pts]
(Hand weapons, Lances, Hand weapons (Hooves), Heavy armour, Barding, Shields, High Helm (champion), Standard bearer [Banner of Ellyrion], Musician)
9 Silver Helms [259 pts]
(Hand weapons, Lances, Hand weapons (Hooves), Heavy armour, Barding, Shields, High Helm (champion), Standard bearer [War Banner], Musician)
++ Special Units [287 pts] ++
5 Dragon Princes [206 pts]
(Lance, Full plate armour, Barding, Drakemaster, Standard bearer, Musician)
5 Shadow Warriors [81 pts]
(Longbow, Light armour, Ambushers (0-1 unit), Shadow Walker)
++ Rare Units [224 pts] ++
Great Eagle [60 pts]
5 Sisters of Avelorn [82 pts]
(Bows of Avelorn, Light armour, High Sister)
5 Sisters of Avelorn [82 pts]
(Bows of Avelorn, Light armour, High Sister)
Total points - 1994pts</t>
  </si>
  <si>
    <t>Scott McHugh</t>
  </si>
  <si>
    <t>Gwyn Paske</t>
  </si>
  <si>
    <t>Kingdom of Bretonnia
1,998
Characters
Duke 482
Virtue of the Knightly Temper, Ogre Blade, Healing Potion*, shield, Hippogryph (barding)
Paladin 152
Gromril Great Helm, Battle Standard Bearer (Rampaging Banner), lance, shield, Bretonnian Warhorse
Prophetess 211
Lore Familiar, Level 4 Wizard, Elementalism, Bretonnian Warhorse
Core
15 Men-at-Arms 109
Yeoman, Grail Monk (Blessed Triptych), standard bearer, musician
6 Mounted Knights of the Realm 210
First Knight (Sword of Might*), standard bearer (War Banner), musician
7 Mounted Knights of the Realm 214
First Knight (Antlers of the Great Hunt), standard bearer, musician
Special
3 Pegasus Knights 211
First Knight, standard bearer (Banner of Honourable Warfare), musician
5 Mounted Yeomen 65
Rare
6 Grail Knights 344
Grail Guardian (Virtue of Heroism, The Seal of Parravon), standard bearer, musician</t>
  </si>
  <si>
    <t>The Empire of Man - tourney - [2000pts]
# Main Force [2000pts]
## Characters [803pts]
Captain of the Empire [133pts]: Hand Weapon, Shield, Full Plate Armour, Battle Standard Bearer, War Banner, The White Cloak
Engineers [55pts]:
â€¢ 1x Empire Engineer [55pts]: Hand Weapon, Hochland Long Rifle
Priest of Sigmar [95pts]: Hand Weapon, Shield, Heavy Armour, Giant Blade
Priest of Ulric [93pts]:
â€¢ 1x Pries of Ulric [93pts]: Hand Weapon, Heavy Armour, Ruby Ring of Ruin
Wizard Lord [267pts]: Hand Weapon, Wizard Level 4, Illusion, Empire Warhorse, Hand Weapon, Lore Familiar, Mace of Helsturm
Wizard Lord [160pts]: Hand Weapon, Wizard Level 4, Elementalism, General
## Core [660pts]
Empire Archers [40pts]:
â€¢ 5x Archer [8pts]: Hand Weapon, Warbow, Scouts
Empire Knights [172pts]:
â€¢ 7x Empire Knight [22pts]: Barded Warhorse, Barding, Hand Weapon, Hand Weapon, Heavy Armour, Shield, Lance
â€¢ 1x Preceptor [6pts]
â€¢ 1x Musician [6pts]
â€¢ 1x Standard Bearer [6pts]
State Missile Troops [48pts]:
â€¢ 6x State Missile Trooper [8pts]: Hand Weapon, Handgun
  â€¢ Regimental Unit: Veteran State Troops
State Troops [80pts]:
â€¢ 10x State Trooper [7pts]: Hand Weapon, Light Armour, Shield, Halberd
  â€¢ Regimental Unit: Empire Greatswords
â€¢ 1x Sergeant [5pts]
â€¢ 1x Standard Bearer [5pts]
State Troops [75pts]:
â€¢ 10x State Trooper [7pts]: Hand Weapon, Light Armour, Shield, Thrusting Spear
  â€¢ Regimental Unit: Veteran State Troops
â€¢ 1x Standard Bearer [5pts]
Veteran State Troops [245pts]:
â€¢ 20x Veteran State Trooper [9pts]: Hand Weapon, Light Armour, Shield, Thrusting Spear
â€¢ 1x Sergeant [5pts]
â€¢ 1x Standard Bearer [55pts]: Griffon Standard
â€¢ 1x Musician [5pts]
  â€¢ Detachment: State Missile Troops, State Troops[2]
## Special [417pts]
Empire Greatswords [292pts]: Magic Standard
â€¢ 22x Greatsword [11pts]: Full Plate Armour, Great Weapon, Hand Weapon
â€¢ 1x Count's Champion [8pts]
â€¢ 1x Standard Bearer [36pts]: Rampaging Banner
â€¢ 1x Musician [6pts]
  â€¢ Detachment: State Troops[1]
Great Cannon [125pts]: Great Cannon, Gun Crew, Hand Weapon
## Rare [120pts]
Helblaster Volley Guns [120pts]:
â€¢ 1x Helblaster Volley Gun [120pts]: Gun Crew, Hand Weapon, Helblaster Volley Gun</t>
  </si>
  <si>
    <t>Jonathan Lammin</t>
  </si>
  <si>
    <t>Darren Motte</t>
  </si>
  <si>
    <t xml:space="preserve">===
TSN event [1999 pts]
Warhammer: The Old World, Tomb Kings of Khemri
===
++ Characters [853 pts] ++
Tomb King [440 pts]
- Hand weapon
- Heavy armour
- General
- Necrolith Bone Dragon
- Flail of Skulls
- Armour of the Ages
High Priest [255 pts]
- Hand weapon
- Level 4 Wizard
- On foot
- Hieratic Jar
- Collar of Shapesh
- Warding Splint
- Necromancy
Royal Herald [158 pts]
- Flail
- Light armour
- Battle Standard Bearer
- On foot
- Armour of Silvered Steel
- Amulet Of The Serpent
++ Core Units [512 pts] ++
19 Skeleton Archers [110 pts]
- Hand weapons
- War Bows
- Master of Arrows (champion)
- Standard bearer
- Musician
3 Skeleton Chariots [141 pts]
- Hand weapons
- Cavalry spears
- Warbows
- Standard bearer
- Musician
3 Skeleton Chariots [141 pts]
- Hand weapons
- Cavalry spears
- Warbows
- Standard bearer
- Musician
5 Skeleton Horse Archers [60 pts]
- Hand weapons
- Warbows
- Chariot Runners
5 Skeleton Horse Archers [60 pts]
- Hand weapons
- Warbows
- Chariot Runners
++ Special Units [279 pts] ++
Tomb Scorpion [75 pts]
- Decapitating Claws
- Envenomed Sting
- Heavy armour (Bone Carapace)
- Ambushers
Tomb Scorpion [75 pts]
- Decapitating Claws
- Envenomed Sting
- Heavy armour (Bone Carapace)
- Ambushers
Tomb Scorpion [75 pts]
- Decapitating Claws
- Envenomed Sting
- Heavy armour (Bone Carapace)
- Ambushers
2 Carrion [54 pts]
- Hand weapons (Beaks and Talons)
++ Rare Units [355 pts] ++
Necrosphinx [195 pts]
- Cleaving Blades
- Decapitating Strike
- Heavy armour
Necrolith Colossus [160 pts]
- Paired Great Khopeshes
- Heavy armour
---
Created with "Old World Builder"
</t>
  </si>
  <si>
    <t>===
2K TK SBGT [1996 pts]
Warhammer: The Old World, Tomb Kings of Khemri, Mortuary Cults
===
++ Characters [700 pts] ++
High Priest [445 pts]
- Hand weapon
- Level 4 Wizard
- Necrolith Bone Dragon
- Lore Familiar
- Dragon Slaying Sword
- Illusion
High Priest [175 pts]
- Hand weapon
- Level 4 Wizard
- General
- On foot
- Earthing Rod
- Elementalism
Mortuary Priest [80 pts]
- Hand weapon
- Battle Standard Bearer (Mortuary Cult Only)
- On foot
- Elementalism
++ Core Units [660 pts] ++
17 Skeleton Skirmishers [85 pts]
- Hand weapons
- Warbows
5 Necroserpents [200 pts]
- Lashing tails and venomous fangs (hand weapons)
- (Mortuary Cult Only) The Terrors Below
2 Tomb Swarms [74 pts]
- Hand weapons (Venemous Bites and Stings)
6 Ushabti [301 pts]
- Greatbow
- Heavy armour
- Ancient (champion)
++ Special Units [636 pts] ++
6 Ushabti [301 pts]
- Greatbow
- Heavy armour
- Ancient (champion)
Necrosphinx [195 pts]
- Cleaving Blades
- Decapitating Strike
- Heavy armour
Tomb Scorpion [70 pts]
- Decapitating Claws
- Envenomed Sting
- Bone Carapace (Counts as Heavy Armour)
Tomb Scorpion [70 pts]
- Decapitating Claws
- Envenomed Sting
- Bone Carapace (Counts as Heavy Armour)
---
Created with "Old World Builder"
[https://old-world-builder.com]</t>
  </si>
  <si>
    <t>Darren Watson</t>
  </si>
  <si>
    <t>Tom Bradley</t>
  </si>
  <si>
    <t>===
Darren Watson [1996 pts]
Warhammer: The Old World, Warriors of Chaos
===
++ Characters [998 pts] ++
Daemon Prince [426 pts]
- Hand weapon
- Heavy armour
- Wings (Fly 9)
- Mark of Tzeentch
- Level 4 Wizard
- General
- Charmed Shield
- Lore Familiar
- Ruby Ring of Ruin
- Battle Magic
Sorcerer Lord [305 pts]
- Hand weapon
- Heavy armour
- Mark of Tzeentch
- Level 4 Wizard
- On foot
- Skull of Katam
- Charmed Shield
- Favour of the Gods
- Battle Magic
Exalted Sorcerer [155 pts]
- Hand weapon
- Light armour
- Mark of Tzeentch
- Level 2 Wizard
- On foot
- Charmed Shield
- Spell Familiar
- Favour of the Gods
- Battle Magic
Aspiring Champion [112 pts]
- Hand weapon
- Heavy armour
- Shield
- Mark of Tzeentch
- Battle Standard Bearer
- On foot
- Favour of the Gods
++ Core Units [525 pts] ++
4 Chaos Knights [136 pts]
- Lances
- Shields
- Heavy armour
- Mark of Nurgle
- Champion
- Musician
21 Chaos Warriors [389 pts]
- Hand weapons
- Heavy armour
- Shields
- Mark of Tzeentch
- Champion [Enchanted Shield]
- Standard bearer [War Banner]
- Musician
++ Special Units [142 pts] ++
1 Dragon Ogres [71 pts]
- Hand weapons
- Heavy armour
- Shartak [Charmed Shield]
1 Dragon Ogres [71 pts]
- Hand weapons
- Heavy armour
- Shartak [Charmed Shield]
++ Rare Units [331 pts] ++
Dragon Ogre Shaggoth [331 pts]
- Hand weapon
- Heavy armour
- Charmed Shield
- Talisman of Protection
- Biting Blade
- Gouge-tusks
- Many-limbed Fiend</t>
  </si>
  <si>
    <t>===
Now then Dawi [1999 pts]
Warhammer: The Old World, Dwarfen Mountain Holds
===
++ Characters [677 pts] ++
King [251 pts]
- Hand weapon
- Great weapon
- Full plate armour
- Shield
- On foot
- Master Rune of Smiting
- 3x Rune of Shielding
Thane [171 pts]
- Hand weapon
- Great weapon
- Full plate armour
- Shield
- Battle Standard Bearer [Master Rune of Grungni]
- On foot
Anvil of Doom [255 pts]
- Hand weapons
- Shields
- Heavy armour
- Rune of Warding
++ Core Units [500 pts] ++
13 Rangers [181 pts]
- Hand weapons
- Crossbows
- Heavy armour
- Great weapons
- Ol' Deadeye (champion) [Crossbow]
- Standard bearer
24 Dwarf Warriors [319 pts]
- Hand weapons
- Heavy armour
- Great weapons
- Shields
- Drilled (0-1 unit per 1000 points)
- Veteran
- Standard bearer [Master Rune of Hesitation]
++ Special Units [630 pts] ++
17 Hammerers [320 pts]
- Hand weapons
- Great hammers
- Heavy armour
- Shields
- Drilled
- Royal Champion (Up to 25pts of each rune type)
- Standard bearer
11 Ironbreakers [190 pts]
- Hand weapons
- Shields
- Full plate armour
- Drilled (0-1 unit per 1000 points)
- Ironbeard (champion) [Shield]
- Standard bearer
1 Gyrocopters [60 pts]
- Hand weapons
- Steam guns
- Full plate armour (armoured fuselage)
1 Gyrocopters [60 pts]
- Hand weapons
- Steam guns
- Full plate armour (armoured fuselage)
++ Rare Units [192 pts] ++
5 Irondrakes [96 pts]
- Hand weapons
- Drakeguns
- Full plate armour
- Ironwarden (champion) [Trollhammer torpedo]
5 Irondrakes [96 pts]
- Hand weapons
- Drakeguns
- Full plate armour
- Ironwarden (champion) [Trollhammer torpedo]
---
Created with "Old World Builder"
[https://old-world-builder.com]</t>
  </si>
  <si>
    <t>Ric Myhill</t>
  </si>
  <si>
    <t>Richy Amphlett</t>
  </si>
  <si>
    <t>===
Ric [2000 pts]
Warhammer: The Old World, Wood Elf Realms
===
++ Characters [999 pts] ++
Glade Lord [498 pts]
- Hand weapon
- Light armour
- Shield
- Arcane Bodkins
- Asrai Longbow
- Forest Dragon
- Talisman of Protection
- Sword of Might
- A Befuddlement Of Mischiefs
Waystalker [131 pts]
- Hand weapon
- No armour
- Arcane Bodkins
- Bow of Loren
Spellweaver [235 pts]
- Hand weapon
- Talismanic Tattoos
- Level 4 Wizard
- On foot
- Earthing Rod
- Ruby Ring of Ruin
- Elementalism
Shadowdancer [135 pts]
- Spear of Loec
- Level 1 Wizard
- An Annoyance Of Netlings
- Battle Magic
++ Core Units [537 pts] ++
8 Dryads [109 pts]
- Hand weapon
- Light armour (Sapwood flesh)
- Nymph
10 Deepwood Scouts [156 pts]
- Hand weapon
- Asrai Longbows
- Arcane Bodkins
- Lord's Bowmen
10 Glade Guard [136 pts]
- Hand weapon
- Asrai Longbows
- Arcane Bodkins
- Lord's Bowmen
10 Glade Guard [136 pts]
- Hand weapon
- Asrai Longbows
- Arcane Bodkins
- Lord's Bowmen
++ Special Units [350 pts] ++
6 Wild Riders [214 pts]
- Hand weapon
- Hunting Spear
- Light armour
- Shields
- Wild Hunter
- Standard bearer [War Banner]
- Musician
7 Wardancers [136 pts]
- Hand weapon
- 6 Additional hand weapon
- 1 Throwing Spear
- Bladesinger
- Standard bearer
- Musician
++ Rare Units [114 pts] ++
6 Waywatchers [114 pts]
- Hand weapon
- Asrai Longbows
- Arcane Bodkins
- Sentinel
---
Created with "Old World Builder"
[https://old-world-builder.com]</t>
  </si>
  <si>
    <t>===
Dwarf new army [1999 pts]
Warhammer: The Old World, Dwarfen Mountain Holds
===
++ Characters [747 pts] ++
Thane [194 pts]
- Hand weapon
- Great weapon
- Full plate armour
- Battle Standard Bearer [Master Rune of Grungni + Rune of Battle]
- On foot
Runelord [239 pts]
- Hand weapon
- Great weapon
- Full plate armour
- Shield
- 3x Rune of Spellbreaking
- Rune of Parrying
King [314 pts]
- Hand weapon
- Great weapon
- Full plate armour
- General
- Shieldbearers
- Master Rune of Adamant
- Rune of Preservation
++ Core Units [508 pts] ++
17 Long Beards (0-1 if General is a King) [281 pts]
- Hand weapons
- Heavy armour
- Great weapons
- Shields
- Elder
- Standard Bearer [Rune of Battle]
- Musician
5 Dwarf Warriors [50 pts]
- Hand weapons
- Heavy armour
- Great weapons
- Shields
18 Dwarf Warriors [177 pts]
- Hand weapons
- Heavy armour
- Shields
- Veteran
- Standard bearer
- Musician
++ Special Units [456 pts] ++
Bolt Thrower [75 pts]
- Bolt thrower
- Hand weapons
- Light armour
- Rune of Skewering
1 Gyrocopters [60 pts]
- Hand weapons
- Steam guns
- Armoured Fuselage (Full plate armour)
16 Ironbreakers [321 pts]
- Hand weapons
- Shields
- Full plate armour
- Ironbeard (champion) [Shield + Cinderblast bombs]
- Standard bearer [Master Rune of Hesitation]
- Musician
++ Rare Units [288 pts] ++
5 Irondrakes [96 pts]
- Hand weapons
- Drakeguns
- Full plate armour
- Ironwarden (champion)
- Trollhammer torpedo
5 Irondrakes [96 pts]
- Hand weapons
- Drakeguns
- Full plate armour
- Ironwarden (champion)
- Trollhammer torpedo
5 Irondrakes [96 pts]
- Hand weapons
- Drakeguns
- Full plate armour
- Ironwarden (champion) [Trollhammer torpedo]
---
Created with "Old World Builder"
[https://old-world-builder.com]</t>
  </si>
  <si>
    <t>Max Hurley</t>
  </si>
  <si>
    <t>Rebecca Robson</t>
  </si>
  <si>
    <t>===
Warriors  [1999 pts]
Warhammer: The Old World, Warriors of Chaos
===
++ Characters [985 pts] ++
Chaos Lord [397 pts]
- Hand weapon
- Full plate armour
- Shield
- Mark of Slaanesh
- Manticore
- Favour of the Gods
- Ogre Blade
Sorcerer Lord [455 pts]
- Hand weapon
- Heavy armour
- Mark of Slaanesh
- Level 4 Wizard
- Manticore
- Spell Familiar
- Favour of the Gods
- Armour of Silvered Steel
- Crown of Everlasting Conquest
- Daemonology
Aspiring Champion [133 pts]
- Hand weapon
- Heavy armour
- Shield
- Mark of Slaanesh
- Chaos Steed
- Enchanting Aura
++ Core Units [500 pts] ++
6 Chaos Knights [174 pts]
- Lances
- Shields
- Heavy armour
- Mark of Chaos Undivided
6 Chaos Knights [174 pts]
- Lances
- Shields
- Heavy armour
- Mark of Chaos Undivided
5 Chaos Warhounds [35 pts]
- Claws and Fangs (Hand weapons)
- Vanguard
5 Chaos Warhounds [35 pts]
- Claws and Fangs (Hand weapons)
- Vanguard
5 Marauder Horsemen [82 pts]
- Cavalry spears
- Throwing axes
- Light armour
- Shields
- Mark of Chaos Undivided
- Marauder Horsemaster
- Musician
++ Special Units [514 pts] ++
17 Chosen Chaos Warriors [514 pts]
- Halberds
- Full plate armour
- Shields
- Mark of Slaanesh
- Drilled
- Champion [Brazen Collar]
- Standard bearer [Doom Totem]
- Musician
---
Created with "Old World Builder"
[https://old-world-builder.com]</t>
  </si>
  <si>
    <t xml:space="preserve">++ Characters [975 pts] ++
Master Necromancer [455 pts] (General)
(Hand weapon, Level 4 Wizard, Mortis Engine, Spell Familiar, Hand Of Dust, Skull Staff, Necromancy)
Master Necromancer [205 pts]
(Hand weapon, Level 4 Wizard, On foot, Spell Familiar, Ruby Ring of Ruin, Necromancy)
Necromantic Acolyte [135 pts]
(Hand weapon, Level 2 Wizard, On foot, Lore Familiar, Spell Familiar, Dark Magic)
Tomb Banshee [90 pts]
(Hand weapon)
Tomb Banshee [90 pts]
(Hand weapon)
++ Core Units [612 pts] ++
33 Skeleton Warriors [208 pts]
(Thrusting spears &amp; Shields, Light armour, Skeleton Champion, Standard bearer)
32 Skeleton Warriors [202 pts]
(Thrusting spears &amp; Shields, Light armour, Skeleton Champion, Standard bearer)
32 Skeleton Warriors [202 pts]
(Thrusting spears &amp; Shields, Light armour, Skeleton Champion, Standard bearer)
++ Rare Units [410 pts] ++
Terrorgheist [205 pts]
(Filth-encrusted talons, Rancid Maw, Calloused Hide (light armor))
Terrorgheist [205 pts]
(Filth-encrusted talons, Rancid Maw, Calloused Hide (light armor))
Total: 1997pts
</t>
  </si>
  <si>
    <t>Edward Milton</t>
  </si>
  <si>
    <t>The Empire of Man - SB2 - [2000pts]
# Main Force [2000pts]
## Characters [910pts]
Captain of the Empire [153pts]: Hand Weapon, Shield, Full Plate Armour, Battle Standard Bearer, War Banner, Sword of Might, The White Cloak
Engineers [75pts]:
â€¢ 1x Empire Engineer [75pts]: Hand Weapon, Ruby Ring of Ruin
Engineers [45pts]:
â€¢ 1x Empire Engineer [45pts]: Hand Weapon
Priest of Ulric [67pts]:
â€¢ 1x Pries of Ulric [67pts]: Hand Weapon, Heavy Armour, Great Weapon
Wizard Lord [250pts]: Hand Weapon, Wizard Level 4, Illusion, General, Lore Familiar, Armour of Tarnus, Sword of Swiftness
Wizard Lord [160pts]: Hand Weapon, Wizard Level 4, Elementalism
Wizard Lord [160pts]: Hand Weapon, Wizard Level 4, Daemonology
## Core [510pts]
Empire Archers [45pts]:
â€¢ 5x Archer [8pts]: Hand Weapon, Warbow, Scouts
â€¢ 1x Marksman [5pts]
Empire Archers [35pts]:
â€¢ 5x Archer [7pts]: Hand Weapon, Warbow
Empire Archers [35pts]:
â€¢ 5x Archer [7pts]: Hand Weapon, Warbow
  â€¢ Regimental Unit: Veteran State Troops
State Troops [60pts]:
â€¢ 10x State Trooper [6pts]: Hand Weapon, Light Armour, Halberd
  â€¢ Regimental Unit: Veteran State Troops
Veteran State Troops [335pts]:
â€¢ 27x Veteran State Trooper [10pts]: Hand Weapon, Light Armour, Drilled, Shield, Thrusting Spear
â€¢ 1x Sergeant [5pts]
â€¢ 1x Standard Bearer [55pts]: Griffon Standard
â€¢ 1x Musician [5pts]
  â€¢ Detachment: Empire Archers[3], State Troops
## Special [460pts]
Demigryph Knights [210pts]:
â€¢ 3x Demigryph Knight [63pts]: Demigryph, Barding, Hand Weapon, Wicked Claws, Hand Weapon, Heavy Armour, Shield, Full Plate Armour, Lance
â€¢ 1x Demigryph Preceptor [7pts]
â€¢ 1x Musician [7pts]
â€¢ 1x Standard Bearer [7pts]
2x Great Cannon [125pts]: Great Cannon, Gun Crew, Hand Weapon
## Rare [120pts]
Helblaster Volley Guns [120pts]:
â€¢ 1x Helblaster Volley Gun [120pts]: Gun Crew, Hand Weapon, Helblaster Volley Gun</t>
  </si>
  <si>
    <t>Tomb Kings - Nehekharan Royal Host - Royal Host - [2000pts]
# Main Force [2000pts]
## Named Characters [130pts]
Prince Apophas [130pts]: Swarming Mass, Hand Weapon, Light Armour
## Characters [575pts]
Royal Herald [100pts]: Hand Weapon, Light Armour, Battle Standard Bearer, Biting Blade
Tomb King [475pts]: Hand Weapon, Heavy Armour, Necrolith Bone Dragon, Breath of Dessication, Full Plate Armour, Wicked Claws, General, Arise!, Necromancy, Wizard Level 1, Armour of the Ages, Flail of Skulls
## Core [683pts]
Skeleton Chariots [190pts]:
â€¢ 4x Skeleton Chariot [43pts]: 2x Skeletal Steed, Hand Weapon, Skeleton Crew, Cavalry Spear, Hand Weapon, Warbow
â€¢ 1x Master Charioteer [6pts]
â€¢ 1x Standard Bearer [6pts]
â€¢ 1x Musician [6pts]
Skeleton Infantry Cohort [260pts]: Nehekharan Phalanx
â€¢ 21x Royal Host Archer [105pts]: Hand Weapon, Light Armour, Warbow
â€¢ 1x Royal Host Warrior [10pts]: Hand Weapon, Light Armour, Shield, Thrusting Spear, Master of Arms
â€¢ 1x Royal Host Warrior [10pts]: Hand Weapon, Light Armour, Shield, Thrusting Spear, Musician
â€¢ 1x Royal Host Warrior [40pts]: Hand Weapon, Light Armour, Shield, Thrusting Spear, Standard Bearer, Banner Of The Desert Winds
â€¢ 17x Royal Host Warrior [85pts]: Hand Weapon, Light Armour, Shield, Thrusting Spear
Tomb Guard Chariots [233pts]:
â€¢ 4x Tomb Guard Chariot [212pts]: 2x Tomb Guard Crew, Halberd, Hand Weapon, Shield
  â€¢ 2x Skeletal Steed: Hand Weapon
â€¢ 1x Tomb Captain [7pts]
â€¢ 1x Standard Bearer [7pts]
â€¢ 1x Musician [7pts]
## Special [612pts]
2x Skeleton Horse Archers [77pts]: Chariot Runners
â€¢ 7x Skeleton Horse Archer [11pts]: Skeletal Steed, Hand Weapon, Hand Weapon, Warbow
Tomb Guard Chariots [233pts]:
â€¢ 4x Tomb Guard Chariot [212pts]: 2x Tomb Guard Crew, Halberd, Hand Weapon, Shield
  â€¢ 2x Skeletal Steed: Hand Weapon
â€¢ 1x Tomb Captain [7pts]
â€¢ 1x Standard Bearer [7pts]
â€¢ 1x Musician [7pts]
3x Tomb Scorpion [75pts]: Heavy Armour, Decapitating Claws, Envenomed Sting, Ambushers</t>
  </si>
  <si>
    <t>James Ramsay</t>
  </si>
  <si>
    <t>Square Based GT 3 - A Warhammer Old World Event</t>
  </si>
  <si>
    <t xml:space="preserve"> 
===
Belly Floppers [1998 pts]
Warhammer: The Old World, Ogre Kingdoms
===
++ Characters [771 pts] ++
Bruiser [144 pts]
- Ironfist
- Heavy armour
- Battle Standard Bearer
- On Foot
Tyrant [293 pts]
- Hand weapon
- Heavy armour
- General
- On Foot
- Talisman of Protection
- Ogre Blade
- Longstrider
Slaughtermaster [334 pts]
- Additional hand weapon
- Level 4 Wizard
- Spangleshard
- Lore Familiar
- Elementalism
++ Core Units [780 pts] ++
6 Ogre Bulls [228 pts]
- Ironfists
- Light armour
- Crusher (champion)
- Standard bearer
- Bellower (musician)
6 Ogre Bulls [228 pts]
- Ironfists
- Light armour
- Crusher (champion)
- Standard bearer
- Bellower (musician)
7 Iron Guts [324 pts]
- Hand Weapons
- Great Weapons
- Heavy Armour
- Gutlord
- Standard bearer [Cannibal Totem]
- Bellower (musician)
++ Special Units [447 pts] ++
3 Leadbelchers [131 pts]
- Hand weapons
- Leadbelcher guns
- Light armour
- Thunderfist
3 Leadbelchers [131 pts]
- Hand weapons
- Leadbelcher guns
- Light armour
- Thunderfist
Ironblaster [185 pts]
- Cannon of the Sky-titans
- Hand weapons
---
Created with "Old World Builder"
</t>
  </si>
  <si>
    <t>++ Characters [1000 pts] ++
Master Necromancer [435 pts]
(Hand weapon, Level 4 Wizard, General, Mortis Engine, Talisman of Protection, Spell Familiar, Sceptre Of De Noirot, Necromancy)
Master Necromancer [385 pts]
(Hand weapon, Level 4 Wizard, Mortis Engine, Lore Familiar, Necromancy)
Tomb Banshee [90 pts]
(Hand weapon)
Tomb Banshee [90 pts]
(Hand weapon)
++ Core Units [512 pts] ++
20 Zombies [60 pts]
(Hand weapon)
20 Zombies [60 pts]
(Hand weapon)
20 Zombies [60 pts]
(Hand weapon)
26 Zombies [83 pts]
(Hand weapon, Standard bearer)
27 Crypt Ghouls [249 pts]
(Hand weapons, Crypt Ghast)
++ Rare Units [487 pts] ++
9 Blood Knights [487 pts]
(Hand weapons, Lances, Iron-Shod Hooves, Full Plate Armour, Shield, Barding, Drilled, Kastellan, Standard bearer [Drakenhof Banner])
---</t>
  </si>
  <si>
    <t>Ben Dell</t>
  </si>
  <si>
    <t>Andy Ransome</t>
  </si>
  <si>
    <t>* * *
Warriors of Chaos [2000 pts]
Warhammer: The Old World, Warriors of Chaos
* * *
++ Characters [951 pts] ++
Chaos Lord [594 pts]
- Great weapon
- Full plate armour
- Mark of Nurgle
- General
- Chaos Dragon
- Bedazzling Helm
- Crown of Everlasting Conquest
Exalted Champion [177 pts]
- Hand weapon
- Heavy armour
- Shield
- Mark of Chaos Undivided
- Battle Standard Bearer [War Banner]
- On foot
Exalted Sorcerer [180 pts]
- Hand weapon
- Light armour
- Mark of Tzeentch
- Level 2 Wizard
- On foot
- Spell Familiar
- Favour of the Gods
- Ruby Ring of Ruin
- Battle Magic
++ Core Units [508 pts] ++
20 Chaos Warriors [423 pts]
- Additional hand weapons
- Heavy armour
- Shields
- Mark of Tzeentch
- Champion [Paymaster's Coin]
- Standard bearer [Razor Standard]
- Musician
6 Marauder Horsemen [85 pts]
- Cavalry spears
- Javelins
- Light armour
- Marauder Horsemaster
++ Special Units [311 pts] ++
5 Chosen Chaos Knights [311 pts]
- Lances
- Shields
- Full plate armour
- Mark of Nurgle
- Champion
- Standard bearer [Banner of the Gods]
- Musician
++ Rare Units [230 pts] ++
Chaos Giant [230 pts]
- Giant's Club
- Scaly Skin (Heavy Armour)
- Regeneration (6+)
* * *
Created with "Old World Builder"</t>
  </si>
  <si>
    <t># Tournament List [1997 pts]
Warhammer: The Old World, Dwarfen Mountain Holds
## Characters [616 pts]
### Thane [165 pts]
- Hand weapon [RB p. 213]
- Full plate armour [RB p. 220]
- Battle Standard Bearer [Master Rune of Grungni]
- On foot
Special Rules: Ancestral Grudge, Dwarf Crafted, Gromril Armour, Gromril Weapons, Hatred (Orcs &amp; Goblins), Magic Resistance (-1), Rallying Cry, Resolute, Stubborn
[Thane]Â M(3)Â WS(6)Â BS(4)Â S(4)Â T(5)Â W(2)Â I(3)Â A(3)Â Ld(9)
### Engineer [58 pts]
- Hand weapon [RB p. 213]
- Heavy armour [RB p. 220]
- Handgun [RB p. 217]
Special Rules: Artillery Master, Dwarf Crafted, Entrenchment, Gromril Armour, Hatred (Orcs &amp; Goblins), Magic Resistance (-1), Resolute, â€œStand Back Chiefâ€, Stubborn
[Engineer]Â M(3)Â WS(4)Â BS(5)Â S(4)Â T(4)Â W(2)Â I(2)Â A(2)Â Ld(9)
### Dragon Slayer [73 pts]
- Hand weapon [RB p. 213]
- Additional hand weapon [RB p. 213]
Special Rules: Deathblow, Gromril Weapons, Hatred (Orcs &amp; Goblins), Immune To Psychology, Killing Blow, Loner, Magic Resistance (-2), Resolute, Slayer of Dragons, Unbreakable, Vanguard
[DragonÂ Slayer]Â M(3)Â WS(6)Â BS(3)Â S(4)Â T(5)Â W(2)Â I(4)Â A(3)Â Ld(10)
### Anvil of Doom [320 pts]
- Hand weapons
- Shields
- Heavy armour [RB p. 220]
- Master Rune of Balance [FoF p. 36]
- 2x Rune of Spellbreaking [FoF p. 36]
Special Rules: Ancestral Shield, Gromril Armour, Gromril Weapons, Hatred (Orcs &amp; Goblins), Immune To Psychology, Magic Resistance (-3), Resolute, Rune Lore, Skirmishers, Strike the Runes, Unbreakable
[AnvilÂ ofÂ Doom]Â M(-)Â WS(-)Â BS(-)Â S(-)Â T(7)Â W(5)Â I(-)Â A(-)Â Ld(-)
[ForgefatherÂ &amp;Â AnvilÂ Guard]Â M(3)Â WS(6)Â BS(4)Â S(4)Â T(5)Â W(4)Â I(3)Â A(5)Â Ld(9)
## Core Units [502 pts]
### 10 Thunderers [105 pts]
- Hand weapons
- Handguns
- Heavy armour [RB p. 220]
- Veteran (champion) [Handgun]
Special Rules: Close Order, Dwarf Crafted, Hatred (Orcs &amp; Goblins), Magic Resistance (-1), Resolute
[Thunderer]Â M(3)Â WS(3)Â BS(3)Â S(3)Â T(4)Â W(1)Â I(2)Â A(1)Â Ld(9)
[Veteran]Â M(3)Â WS(3)Â BS(4)Â S(3)Â T(4)Â W(1)Â I(2)Â A(1)Â Ld(9)
### 12 Rangers [180 pts]
- Hand weapons
- Crossbows
- Heavy armour [RB p. 220]
- Great weapons
- Shields [RB p. 221]
- Ol' Deadeye (champion) [Crossbow]
- Musician
Special Rules: Dwarf Crafted, Hatred (Orcs &amp; Goblins), Magic Resistance (-1), Move Through Cover, Open Order, Resolute, Scouts, Skirmishers
[Ranger]Â M(3)Â WS(4)Â BS(4)Â S(3)Â T(4)Â W(1)Â I(2)Â A(1)Â Ld(9)
[Ol'Â Deadeye]Â M(3)Â WS(4)Â BS(4)Â S(3)Â T(4)Â W(1)Â I(2)Â A(2)Â Ld(9)
### 15 Rangers [177 pts]
- Hand weapons
- Crossbows
- Heavy armour [RB p. 220]
- Ol' Deadeye (champion) [Crossbow]
- Musician
Special Rules: Dwarf Crafted, Hatred (Orcs &amp; Goblins), Magic Resistance (-1), Move Through Cover, Open Order, Resolute, Scouts, Skirmishers
[Ranger]Â M(3)Â WS(4)Â BS(4)Â S(3)Â T(4)Â W(1)Â I(2)Â A(1)Â Ld(9)
[Ol'Â Deadeye]Â M(3)Â WS(4)Â BS(4)Â S(3)Â T(4)Â W(1)Â I(2)Â A(2)Â Ld(9)
### 5 Dwarf Warriors [40 pts]
- Hand weapons
- Heavy armour [RB p. 220]
Special Rules: Close Order, Hatred (Orcs &amp; Goblins), Magic Resistance (-1), Resolute, Shieldwall
[DwarfÂ Warrior]Â M(3)Â WS(4)Â BS(3)Â S(3)Â T(4)Â W(1)Â I(2)Â A(1)Â Ld(9)
[Veteran]Â M(3)Â WS(4)Â BS(3)Â S(3)Â T(4)Â W(1)Â I(2)Â A(2)Â Ld(9)
## Special Units [447 pts]
### 18 Hammerers [377 pts]
- Hand weapons
- Great hammers
- Heavy armour [RB p. 220]
- Drilled [RB p. 167]
- Royal Champion (Up to 25pts of each rune type) [Rune of Passage]
- Standard bearer [Master Rune of Hesitation]
- Musician
Special Rules: Close Order, Gromril Weapons, Hatred (Orcs &amp; Goblins), Magic Resistance (-1), Resolute, Royal Guard, Shieldwall, Stoic Defenders, Stubborn
[Hammerer]Â M(3)Â WS(5)Â BS(3)Â S(4)Â T(4)Â W(1)Â I(3)Â A(1)Â Ld(9)
[RoyalÂ Champion]Â M(3)Â WS(5)Â BS(3)Â S(4)Â T(4)Â W(1)Â I(3)Â A(2)Â Ld(9)
### 1 Gyrocopters [70 pts]
- Hand weapons
- Clatterguns
- Full plate armour (armoured fuselage) [RB p. 220]
Special Rules: Dive Bomb, Fire &amp; Flee, Fly (9), Impact Hits (D3), Magic Resistance (-1), Skirmishers, Swiftstride, Vanguard
[Gyrocopter]Â M(1)Â WS(4)Â BS(3)Â S(4)Â T(5)Â W(3)Â I(2)Â A(2)Â Ld(9)
## Rare Units [432 pts]
### 5 Irondrakes [96 pts]
- Hand weapons
- Drakeguns
- Full plate armour [RB p. 220]
- Ironwarden (champion) [Trollhammer torpedo]
Special Rules: Close Order, Detachment, Gromril Armour, Hatred (Orcs &amp; Goblins), Magic Resistance (-1), Resolute, Runes of Warding, Stubborn
[Irondrake]Â M(3)Â WS(4)Â BS(4)Â S(4)Â T(4)Â W(1)Â I(2)Â A(1)Â Ld(9)
[Ironwarden]Â M(3)Â WS(4)Â BS(5)Â S(4)Â T(4)Â W(1)Â I(2)Â A(1)Â Ld(9)
### 5 Irondrakes [96 pts]
- Hand weapons
- Drakeguns
- Full plate armour [RB p. 220]
- Ironwarden (champion) [Trollhammer torpedo]
Special Rules: Close Order, Detachment, Gromril Armour, Hatred (Orcs &amp; Goblins), Magic Resistance (-1), Resolute, Runes of Warding, Stubborn
[Irondrake]Â M(3)Â WS(4)Â BS(4)Â S(4)Â T(4)Â W(1)Â I(2)Â A(1)Â Ld(9)
[Ironwarden]Â M(3)Â WS(4)Â BS(5)Â S(4)Â T(4)Â W(1)Â I(2)Â A(1)Â Ld(9)
### Organ Gun [120 pts]
- Organ gun
- Hand weapons
- Light armour [RB p. 220]
Special Rules: Hatred (Orcs &amp; Goblins), Magic Resistance (-1), Skirmishers, Stubborn
[OrganÂ Gun]Â M(-)Â WS(-)Â BS(-)Â S(-)Â T(7)Â W(3)Â I(-)Â A(-)Â Ld(-)
[DwarfÂ Crew]Â M(3)Â WS(3)Â BS(3)Â S(3)Â T(4)Â W(3)Â I(2)Â A(3)Â Ld(9)
### Organ Gun [120 pts]
- Organ gun
- Hand weapons
- Light armour [RB p. 220]
Special Rules: Hatred (Orcs &amp; Goblins), Magic Resistance (-1), Skirmishers, Stubborn
[OrganÂ Gun]Â M(-)Â WS(-)Â BS(-)Â S(-)Â T(7)Â W(3)Â I(-)Â A(-)Â Ld(-)
[DwarfÂ Crew]Â M(3)Â WS(3)Â BS(3)Â S(3)Â T(4)Â W(3)Â I(2)Â A(3)Â Ld(9)
---
Created with "Old World Builder"
[https://old-world-builder.com]</t>
  </si>
  <si>
    <t>===
Tomb Kings of Khemri [2000 pts]
Warhammer: The Old World, Tomb Kings of Khemri, Mortuary Cults
===
++ Characters [352 pts] ++
High Priest [242 pts]
- Hand weapon
- Level 4 Wizard
- General
- Skeletal Steed
- Lore Familiar
- Ruby Ring of Ruin
- Necromancy
Mortuary Priest [110 pts]
- Hand weapon
- Level 2 Wizard
- Battle Standard Bearer (Mortuary Cult Only)
- On foot
- Illusion
++ Core Units [698 pts] ++
5 Skeleton Horse Archers [55 pts]
- Hand weapons
- Warbows
5 Skeleton Horse Archers [55 pts]
- Hand weapons
- Warbows
4 Ushabti [196 pts]
- Hand weapons
- Greatbows
- Heavy armour
4 Tomb Swarms [148 pts]
- Hand weapons (Venemous Bites and Stings)
6 Skeleton Horsemen [66 pts]
- Hand weapons
- No armour
- Shields
27 Skeleton Warriors [148 pts]
- Hand weapons
- Shields
- Master of Arms (Champion)
- Standard bearer [War Banner]
- Musician
6 Skeleton Skirmishers [30 pts]
- Hand weapons
- Warbows
++ Special Units [300 pts] ++
Tomb Scorpion [70 pts]
- Decapitating Claws
- Envenomed Sting
- Heavy armour (Bone Carapace)
Tomb Scorpion [70 pts]
- Decapitating Claws
- Envenomed Sting
- Heavy armour (Bone Carapace)
Necrolith Colossus [160 pts]
- Paired Great Khopeshes
- Heavy armour
++ Rare Units [650 pts] ++
Casket of Souls [135 pts]
- Hand weapons
- Great weapons
- Light armour
Necrosphinx [195 pts]
- Cleaving Blades
- Decapitating Strike
- Heavy armour
Necrosphinx [195 pts]
- Cleaving Blades
- Decapitating Strike
- Heavy armour
Screaming Skull Catapult [125 pts]
- Screaming Skull Catapult
- Hand weapons
- Light armour
- Skulls of the Foe
---
Created with "Old World Builder"
[https://old-world-builder.com]</t>
  </si>
  <si>
    <t xml:space="preserve">++ Characters [722 pts] ++
Archmage [230 pts]
(Hand weapon, Upgrade to Level 4, On foot, Silvery Wand, Ruby Ring of Ruin, Pure of Heart, High Magic)
Prince [492 pts]
(Lance, Full plate armour, Shield, General, Star Dragon, Talisman of Protection, Dragon Helm, Seed of Rebirth, Pure of Heart)
++ Core Units [611 pts] ++
18 Elven Spearmen [187 pts]
(Hand weapons, Thrusting spears, Light armour, Shields, Shieldwall, Sentinel (champion), Standard bearer, Musician)
5 Elven Archers [50 pts]
(Hand weapons, Longbows, No armour, Detachment)
5 Elven Archers [50 pts]
(Hand weapons, Longbows, No armour, Detachment)
6 Silver Helms [162 pts]
(Hand weapons, Lances, Hooves (counts as a hand weapon), Heavy armour, Barding, Shields, High Helm (champion), Standard bearer, Musician)
6 Silver Helms [162 pts]
(Hand weapons, Lances, Hooves (counts as a hand weapon), Heavy armour, Barding, Shields, High Helm (champion), Standard bearer, Musician)
++ Special Units [467 pts] ++
14 Swordmasters of Hoeth [253 pts]
(Sword of Hoeth, Heavy armour, Drilled, Bladelord [The Loremaster's Cloak], Standard bearer, Musician )
14 White Lions of Chrace [214 pts]
(Chracian Great Blades, Heavy armour, Guardian, Standard bearer, Musician )
++ Rare Units [200 pts] ++
Eagle Claw Bolt Thrower [80 pts]
Great Eagle [60 pts]
Great Eagle [60 pts]
</t>
  </si>
  <si>
    <t>Richard Hellsten</t>
  </si>
  <si>
    <t xml:space="preserve">===
Beastmen Brayherds [1999 pts]
Warhammer: The Old World, Beastmen Brayherds
===
++ Characters [774 pts] ++
Doombull [305 pts]
- Hand weapon
- No armour
- Shield
- General
- Talisman of Protection
- The Blackened Plate
- Gnarled Hide
- Many-limbed Fiend
Great Bray-Shaman [240 pts]
- Braystaff
- Level 4 Wizard
- On foot
- Hagtree Fetish
- Ruby Ring of Ruin
- Dark Magic
Centigor Chieftain [93 pts]
- Cavalry spear
- Heavy armour
- Shield
- Ambushers
Wargor [136 pts]
- Hand weapon
- Heavy armour
- Shield
- Battle Standard Bearer
- On foot
- Slug-skin
++ Core Units [567 pts] ++
20 Ungor Herd [117 pts]
- Hand weapons
- Shield
- Half-horn
- Standard bearer
- Musician
5 Gor Herd [40 pts]
- Hand weapons
- Additional hand weapons
- Ambushers
5 Gor Herd [35 pts]
- Hand weapons
- Additional hand weapons
5 Gor Herd [35 pts]
- Hand weapons
- Additional hand weapons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 Special Units [658 pts] ++
5 Harpies [55 pts]
- Hand weapons (claws)
5 Harpies [55 pts]
- Hand weapons (claws)
5 Centigor Herd [119 pts]
- Hand weapons
- Cavalry spears
- Ambushers
- Gorehoof
- Musician
3 Dragon Ogres [189 pts]
- Great weapons
- Heavy armour
Razorgor Chariot [120 pts]
- Bestigor Crew x 1 - Hand weapons
- Great weapons
- Gor Crew x 1 - Hand weapons
- Cavalry spear
- Razorgor x 1 - Hand weapon (tusks)
Razorgor Chariot [120 pts]
- Bestigor Crew x 1 - Hand weapons
- Great weapons
- Gor Crew x 1 - Hand weapons
- Cavalry spear
- Razorgor x 1 - Hand weapon (tusks)
</t>
  </si>
  <si>
    <t>++ Characters [573 pts] ++
King [174 pts]
(Hand weapon, Great weapon, Full plate armour, General, On foot, 3x Rune of Shielding)
Anvil of Doom [235 pts]
(Hand weapons, Shields, Heavy armour)
Thane [164 pts]
(Hand weapon, Great weapon, Full plate armour, Battle Standard Bearer [Master Rune of Stromni Redbeard], On foot)
++ Core Units [513 pts] ++
16 Rangers [210 pts]
(Hand weapons, Crossbows, Heavy armour, Shields, Ol' Deadeye (champion) [Crossbow], Standard bearer, Musician)
20 Longbeards [303 pts]
(Hand weapons, Heavy armour, Shields, Elder (champion), Standard bearer [Rune of Battle], Musician)
++ Special Units [722 pts] ++
1 Gyrocopters [65 pts]
(Hand weapons, Brimstone guns, Full plate armour (armoured fuselage))
1 Gyrocopters [65 pts]
(Hand weapons, Brimstone guns, Full plate armour (armoured fuselage))
10 Hammerers [216 pts]
(Hand weapons, Great hammers, Heavy armour, Royal Champion (Up to 25pts of each rune type), Standard bearer [Rune of Confusion], Musician)
20 Ironbreakers [376 pts]
(Hand weapons, Shields, Full plate armour, Ironbeard (champion) [Shield + Cinderblast bombs], Standard bearer [Rune of Battle + Rune of Courage], Musician)
++ Rare Units [192 pts] ++
5 Irondrakes [96 pts]
(Hand weapons, Drakeguns, Full plate armour, Ironwarden (champion) [Trollhammer torpedo])
5 Irondrakes [96 pts]
(Hand weapons, Drakeguns, Full plate armour, Ironwarden (champion) [Trollhammer torpedo])
---
Created with "Old World Builder"
[https://old-world-builder.com]</t>
  </si>
  <si>
    <t>Max Eves</t>
  </si>
  <si>
    <t>===
Pandemoniumâ€™s Children [1999 pts]
Warhammer: The Old World, Warriors of Chaos
===
++ Characters [846 pts] ++
Sorcerer Lord [290 pts]
- Hand weapon
- Heavy armour
- Mark of Chaos Undivided
- Level 4 Wizard
- On foot
- Infernal Puppet
- Spell Familiar
- Daemonology
Chaos Lord [426 pts]
- Lance
- Full plate armour
- Shield
- Mark of Chaos Undivided
- Mark of Nurgle
- General
- Manticore
- Favour of the Gods
- Bedazzling Helm
- Ruby Ring of Ruin
Aspiring Champion [130 pts]
- Hand weapon
- Heavy armour
- Mark of Chaos Undivided
- Battle Standard Bearer
- On foot
- Enchanting Aura
++ Core Units [515 pts] ++
5 Chaos Warhounds [30 pts]
- Claws and Fangs (Hand weapons)
5 Marauder Horsemen [82 pts]
- Flails
- Light armour
- Mark of Khorne
- Marauder Horsemaster
19 Chaos Warriors [373 pts]
- Great weapons
- Heavy armour
- Shields
- Mark of Chaos Undivided
- Mark of Khorne
- Standard bearer [War Banner]
5 Chaos Warhounds [30 pts]
- Claws and Fangs (Hand weapons)
++ Special Units [638 pts] ++
1 Dragon Ogres [70 pts]
- Great weapons
- Heavy armour
- Shartak
2 Dragon Ogres [124 pts]
- Additional hand weapons
- Heavy armour
10 Chosen Chaos Knights [444 pts]
- Lances
- Shields
- Full plate armour
- Mark of Khorne
- Champion
- Standard bearer
---
Created with "Old World Builder"
[https://old-world-builder.com]</t>
  </si>
  <si>
    <t>++ Characters [874 pts] ++
Sorcerer-Prophet [445 pts]
(Hand weapon, Heavy armour, Level 4 Wizard, General, Great Taurus, Armour of Silvered Steel, Talisman of Protection, Daemonic Familiar, Daemonology)
Infernal Seneschal [174 pts]
(Great weapon, Heavy armour, Battle Standard Bearer [The Lammasu's Beard], Armour of Meteoric Iron)
Sorcerer-Prophet [255 pts]
(Hand weapon, Heavy armour, Level 4 Wizard, On foot, Ruby Ring of Ruin, Elementalism)
++ Core Units [503 pts] ++
27 Hobgoblin Cutthroats [125 pts]
(Hand weapons, Shields, Light armour, Boss (champion), Standard bearer, Musician)
20 Infernal Guard [378 pts]
(Hailshot blunderbluss, Heavy armour, Shield, Drilled (0-1 per 1000 points), Deathmask (champion), Standard bearer, Musician)
++ Special Units [620 pts] ++
Iron Daemon [310 pts]
(Steam Cannonade, Hand weapons, Hellbound)
Iron Daemon [310 pts]
(Steam Cannonade, Hand weapons, Hellbound)
---
Created with "Old World Builder"
[https://old-world-builder.com]</t>
  </si>
  <si>
    <t>Nik Doran</t>
  </si>
  <si>
    <t>Shane Cottrell</t>
  </si>
  <si>
    <t>===
StoneSMASH [1997 pts]
Warhammer: The Old World, Ogre Kingdoms
===
++ Characters [1000 pts] ++
Tyrant [485 pts]
- Hand weapon
- Light armour
- General
- Stonehorn
- Talisman of Protection
- Sword of Battle
- Kineater
Bruiser [355 pts]
- Hand weapon
- Light armour
- Stonehorn
- Spangleshard
- Biting Blade
Butcher [160 pts]
- Hand weapon
- Level 2 Wizard
- Daemon-Slayer Scars
- Battle Magic
++ Core Units [610 pts] ++
7 Ogre Bulls [293 pts]
- Ironfists
- Light armour
- Crusher (champion)
- Standard bearer [Cannibal Totem]
- Bellower (musician)
6 Iron Guts [317 pts]
- Hand Weapons
- Great Weapons
- Heavy Armour
- Veteran
- Gutlord [Daemon-Slayer Scars]
- Standard bearer [Rampaging Banner]
- Bellower (musician)
++ Special Units [137 pts] ++
3 Leadbelchers [137 pts]
- Hand weapons
- Leadbelcher guns
- Light armour
- Veteran
- Thunderfist
++ Rare Units [250 pts] ++
Stonehorn Riders [250 pts]
- Hand weapon
- Blood vulture (Ogre Beast Rider)
- Horns of stone
- Harpoon launcher
---
Created with "Old World Builder"
[https://old-world-builder.com]</t>
  </si>
  <si>
    <t>===
Vampire Counts [2000 pts]
Warhammer: The Old World, Vampire Counts
===
++ Characters [970 pts] ++
Vampire Count [575 pts]
- Hand weapon
- No armour
- Level 2 Wizard
- General
- Zombie Dragon
- Skull Staff
- Spell Familiar
- Dark Acolyte
- Lord Of The Night
- Master Of The Black Arts
- Dark Magic
Master Necromancer [210 pts]
- Hand weapon
- Level 4 Wizard
- On foot
- Sceptre Of De Noirot
- Spell Familiar
- Necromancy
Wight King [185 pts]
- Lance (when mounted)
- Heavy armour
- Shield
- Skeletal Steed VC
- Helm Of Commandment
- Giant Blade
- Potion of Speed
++ Core Units [635 pts] ++
5 Dire Wolves [46 pts]
- Claws and Fangs (Hand weapons)
- Doom Wolf
5 Dire Wolves [46 pts]
- Claws and Fangs (Hand weapons)
- Doom Wolf
10 Black Knights [358 pts]
- Lances &amp; Shields
- Skeletal Hooves
- Heavy armour
- Barding
- Hell Knight [Obsidian Lodestone]
- Standard bearer [Standard Of Hellish Vigour]
- Musician
25 Skeleton Warriors [185 pts]
- Hand weapons
- Light armour
- Shield
- Skeleton Champion
- Standard bearer [The Screaming Banner]
- Musician
++ Rare Units [395 pts] ++
Terrorgheist [205 pts]
- Filth-encrusted talons
- Rancid Maw
- Calloused Hide (light armor)
3 Vargheists [190 pts]
- Wicked Claws
- Vargoyle
---
Created with "Old World Builder"
[https://old-world-builder.com]</t>
  </si>
  <si>
    <t>Syd Razavi</t>
  </si>
  <si>
    <t>Mark Borland</t>
  </si>
  <si>
    <t>Beastmen Brayherds - Moooooo - [1999pts]
# Main Force [1999pts]
## Characters [594pts]
Doombull [269pts]: Hand Weapon, Additional Hand Weapon, Heavy Armour, General, Slug-skin
Great Bray-Shaman [325pts]: Braystaff, Wizard Level 4, Elementalism, Hagtree Fetish, Ruby Ring of Ruin
â€¢ 1x Tuskgor Chariot [85pts]: Tuskgor, Hand Weapon, Bestigor Crew, Great Weapon, Hand Weapon, Gor Crew, Cavalry Spear, Hand Weapon
## Core [570pts]
Gor Herds [35pts]:
â€¢ 5x Gor [7pts]: Hand Weapon, Shields
Minotaur Herds [390pts]:
â€¢ 4x Minotaur [200pts]: Hand Weapon, Light Armour, Additional Hand Weapon
â€¢ 1x Standard Bearer [81pts]: Hand Weapon, Light Armour, Additional Hand Weapon, Banner of Outrage
â€¢ 1x Musician [53pts]: Hand Weapon, Light Armour
â€¢ 1x Bloodkine [56pts]: Hand Weapon, Light Armour, Additional Hand Weapon
Tuskgor Chariots [85pts]:
â€¢ 1x Tuskgor Chariot [85pts]: Tuskgor, Hand Weapon, Bestigor Crew, Great Weapon, Hand Weapon, Gor Crew, Cavalry Spear, Hand Weapon
Ungor Herds [60pts]: Ambushers
â€¢ 10x Ungor [5pts]: Hand Weapon, Shortbow
## Special [336pts]
Dragon Ogres [196pts]:
â€¢ 3x Dragon Ogre [63pts]: Hand Weapon, Heavy Armour, Great Weapon
â€¢ 1x Shartak [7pts]
2x Dragon Ogres [70pts]:
â€¢ 1x Dragon Ogre [63pts]: Hand Weapon, Heavy Armour, Great Weapon
â€¢ 1x Shartak [7pts]
## Rare [499pts]
Dragon Ogre Shaggoth [254pts]: Hand Weapon, Great Weapon, Light Armour, The Blackened Plate
Ghorgon [245pts]: Cleaver-limber, Light Armour</t>
  </si>
  <si>
    <t xml:space="preserve">Mark Borland	
Empire of Man
1,999 points
Grand Master: (Army General) Ogre Blade; Talisman of Protection; shield; full plate armour; Barded Warhorse 261
Wizard Lord: The White Cloak; Ruby Ring of Ruin; Lore Familiar; Level 4 Wizard; Battle Magic; Imperial Griffon (Two Heads) 430
Captain of the Empire: The Silver Horn; Sword of Might*; Luckstone*; handgun; shield; full plate armour; Barded Warhorse; Battle Standard Bearer 150
10 Empire Knights: shields, lances; standard bearer (War Banner) 251
10 State Missile Troopers: Sergeant (Hochland long rifle) 83
10 State Missile Troopers: Sergeant (Hochland long rifle) 83
10 State Missile Troopers: Sergeant (Hochland long rifle) 83
6 Inner Circle Knights: shields, lances; standard bearer 187
3 Demigryph Knights: full plate armour; standard bearer 196
Steam Tank: Engineer Commander (Hochland long rifle) 275
</t>
  </si>
  <si>
    <t>Obaid Bin-Nasir</t>
  </si>
  <si>
    <t>===
SB3 [1999 pts]
Warhammer: The Old World, Warriors of Chaos
===
++ Characters [825 pts] ++
Chaos Lord [431 pts]
- Great Weapon
- Full plate armour
- Shield
- Mark of Nurgle
- General
- Manticore
- Bedazzling Helm
- Favour of the Gods
- Enchanting Aura
Sorcerer Lord [285 pts]
- Hand weapon
- Heavy armour
- Mark of Tzeentch
- Level 4 Wizard
- On foot
- Lore Familiar
- Favour of the Gods
- Spell Familiar
- Daemonology
Aspiring Champion [109 pts]
- Great weapon
- Heavy armour
- Mark of Slaanesh
- Battle Standard Bearer
- On foot
++ Core Units [589 pts] ++
5 Chaos Knights [173 pts]
- Lances
- Shields
- Heavy armour
- Mark of Chaos Undivided
- Mark of Khorne
- Champion
- Standard bearer
- Musician
5 Chaos Knights [173 pts]
- Lances
- Shields
- Heavy armour
- Mark of Chaos Undivided
- Mark of Khorne
- Champion
- Standard bearer
- Musician
5 Chaos Warhounds [35 pts]
- Claws and Fangs (Hand weapons)
- Vanguard
5 Chaos Knights [173 pts]
- Lances
- Shields
- Heavy armour
- Mark of Chaos Undivided
- Mark of Khorne
- Champion
- Standard bearer
- Musician
5 Chaos Warhounds [35 pts]
- Claws and Fangs (Hand weapons)
- Vanguard
++ Special Units [585 pts] ++
23 Chosen Chaos Warriors [585 pts]
- Hand weapons
- Full plate armour
- Shields
- Mark of Slaanesh
- Drilled
- Champion
- Standard bearer [Banner of Rage]
- Musician
---
Created with "Old World Builder"
[https://old-world-builder.com]</t>
  </si>
  <si>
    <t>===
The Scions of Ulthuan [2000 pts]
Warhammer: The Old World, High Elf Realms
===
++ Characters [737 pts] ++
Prince [492 pts]
- Lance
- Full Plate Armor
- Shield
- Star Dragon
- Dragon Helm
- Seed of Rebirth
- Talisman of Protection
- Pure of Heart
Archmage [245 pts]
- Hand weapon
- Upgrade to Level 4
- On foot
- Ruby Ring of Ruin
- Lore Familiar
- Sea Guard
- Elementalism
++ Core Units [514 pts] ++
19 Lothern Sea Guard [304 pts]
- Hand weapons
- Thrusting Spears
- Warbows
- Light armour
- Shields
- Veteran
- Sea Master (champion)
- Standard Bearer [Razor Standard]
- Musician
5 Ellyrian Reavers [105 pts]
- Hand weapons
- Cavalry spears
- Hand weapons (Hooves)
- Light armour
- Shortbows
- Scouts
- Skirmishes
5 Ellyrian Reavers [105 pts]
- Hand weapons
- Cavalry spears
- Hand weapons (Hooves)
- Light armour
- Shortbows
- Scouts
- Skirmishes
++ Special Units [309 pts] ++
18 Phoenix Guard [309 pts]
- Ceremonial Halberds
- Full plate armour
- Keeper of the Flame
- Standard bearer
- Musician
++ Rare Units [440 pts] ++
10 Sister of Avelorn [150 pts]
- Bow of Avelorn
- Light armour
10 Sister of Avelorn [150 pts]
- Bow of Avelorn
- Light armour
Great Eagle [60 pts]
Eagle-Claw Bolt Thrower [80 pts]
---
Created with "Old World Builder"
[https://old-world-builder.com]</t>
  </si>
  <si>
    <t>Dan Moody</t>
  </si>
  <si>
    <t>===
First Brets [1998 pts]
Warhammer: The Old World, Kingdom of Bretonnia
===
++ Characters [769 pts] ++
Duke [402 pts]
- Hand weapon
- Heavy armour
- Shield
- General
- Royal Pegasus
- Gromril Great Helm
- Gauntlet of the Duel
- Dragon Slaying Sword
- Virtue of Knightly Temper
Prophetess [235 pts]
- Hand weapon
- Level 4 Wizard
- On foot
- Falcon-horn of Fredemund
- Lore Familiar
- Elementalism
Paladin [132 pts]
- Hand weapon
- Lance (if appropriately mounted)
- Heavy armour
- Shield
- The Grail Vow
- Battle Standard Bearer [War Banner]
- Bretonnian Warhorse
- Virtue of Discipline
++ Core Units [519 pts] ++
30 Men-At-Arms (1+*) [144 pts]
- Hand Weapons
- Polearms
- Shields
- Light Armour
- Yeoman
- Standard bearer
- Musician
- Grail Monk
10 Peasant Bowmen (1+*) [57 pts]
- Hand Weapons
- Longbows
- Unarmoured
- Villein
10 Mounted Knights of the Realm (1+**) [261 pts]
- Hand Weapons
- Lances
- Shields
- Heavy Armour
- First Knight
- Standard Bearer
- Musician
10 Peasant Bowmen (1+*) [57 pts]
- Hand Weapons
- Longbows
- Unarmoured
- Villein
++ Special Units [376 pts] ++
6 Pegasus Knights [376 pts]
- Hand Weapon
- Lances
- Shields
- Heavy Armour
- First Knight
- Standard Bearer [Banner Of Honourable Warfare]
- Musician
++ Rare Units [334 pts] ++
6 Grail Knights [334 pts]
- Hand Weapons
- Lances
- Shields
- Heavy armour
- Grail Guardian [Antlers of the Great Hunt]
- Standard Bearer [Conqueror's Tapestry]
- Musician
- Virtue of the Joust
---
Created with "Old World Builder"
[https://old-world-builder.com]</t>
  </si>
  <si>
    <t xml:space="preserve">Orcs &amp; Goblins 500ts [1999 pts]
Warhammer: The Old World, Orc &amp; Goblin Tribes
===
++ Characters [809 pts] ++
Black Orc Warboss [322 pts]
- Hand weapon
- Full plate armour
- Shield
- General
- Wyvern
- Trollhide Trousers
- Biting Blade
Night Goblin Warboss [180 pts]
- Hand weapon
- Light armour
- Shield
- Giant Cave Squig
- Porko's Pigstikka
- Trollhide Trousers
- 'Eadbuttin' 'At
Night Goblin Bigboss [112 pts]
- Hand weapon
- Great weapon
- Light armour
- Battle Standard Bearer [The Big Red Raggedy Flag]
- On foot
Night Goblin Oddnob [195 pts]
- Hand weapon
- Level 4 Wizard
- On foot
- Buzgob's Knobbly Staff
- Waaagh! Magic
++ Core Units [865 pts] ++
15 Black Orc Mob [277 pts]
- Hand weapons
- Full plate armour
- Stubborn
- Veteran
- 14 Additional hand weapons
- Boss (champion)
- Standard bearer [Da Banner of Butchery]
- Musician
19 Night Goblin Mob [188 pts]
- Hand weapons
- Thrusting spears
- Shields
- Netters
- 3 Fanatics
- Boss (champion)
- Standard bearer
- Musician
19 Night Goblin Mob [188 pts]
- Hand weapons
- Thrusting spears
- Shields
- Netters
- 3 Fanatics
- Boss (champion)
- Standard bearer
- Musician
10 Night Goblin Squig Herd [106 pts]
- 2 Squig Herder
10 Night Goblin Squig Herd [106 pts]
- 2 Squig Herder
++ Special Units [135 pts] ++
5 Night Goblin Squig Hopper Mob [65 pts]
- Hand weapons
- Cavalry spears
1 Snotling Pump Wagon [35 pts]
- Hand weapons
- Throwing weapons
1 Snotling Pump Wagon [35 pts]
- Hand weapons
- Throwing weapons
++ Rare Units [190 pts] ++
Mangler Squigs [95 pts]
- Colossal fang-filled gob
- Heavy armour
Mangler Squigs [95 pts]
- Colossal fang-filled gob
- Heavy armour
---
</t>
  </si>
  <si>
    <t>Kevin Shaw</t>
  </si>
  <si>
    <t>++ Characters [531 pts] ++
Grey Seer [245 pts]
(Hand weapon, Warpstone Tokens (D3), Level 4 Wizard, General, On foot, Talisman of Protection, Daemonology)
Plague Priest [96 pts]
(Hand weapon, Plague censer, Level 1 Wizard, On foot, Daemonology)
Skaven Chieftain [115 pts]
(Hand weapon, Heavy armour, Shield, Battle Standard Bearer [War Banner], Biting Blade)
Warlock Engineer [75 pts]
(Hand weapon, Level 1 Wizard, Warpstone Tokens (D3), Battle Magic)
++ Core Units [536 pts] ++
30 Clanrats [232 pts]
(Hand weapon, Light armour, Shield, Clawleader (champion), Standard bearer, Musician, 1 Weapon Team [Hand weapons + Ratling Gun + Light armour])
30 Clanrats [232 pts]
(Hand weapon, Light armour, Shield, Clawleader (champion), Standard bearer, Musician, 1 Weapon Team [Hand weapons + Ratling Gun + Light armour])
12 Giant Rats [36 pts]
(Hand weapons (claws and teeth))
12 Giant Rats [36 pts]
(Hand weapons (claws and teeth))
++ Special Units [445 pts] ++
3 Rat Ogres [161 pts]
(Hand weapons, Heavy armour (mutated hides), 1 Packmaster (Things-catcher - 1 per 2 Rat Ogres), Master Moulder (Upgrade for one Packmaster))
19 Plague Monks [189 pts]
(Additional hand weapons, Plague Deacon, Standard bearer, Musician)
5 Warplock Jezzails [95 pts]
(Hand weapons, Warplock jezzails, Pavise)
++ Rare Units [485 pts] ++
Hell Pit Abomination [210 pts]
(Warpstone claws)
Doomwheel [145 pts]
(Hand weapons (claws and fangs))
10 Plague Censer Bearers [130 pts]
(Hand weapons, Plague censers)
---
Created with "Old World Builder"
[https://old-world-builder.com]</t>
  </si>
  <si>
    <t>===
Best Gor Beastmen List [2000 pts]
Warhammer: The Old World, Beastmen Brayherds
===
++ Characters [918 pts] ++
Great Bray-Shaman [325 pts]
- Braystaff
- Level 4 Wizard
- Tuskgor Chariot
- Hagtree Fetish
- Ruby Ring of Ruin
- Elementalism
Beastlord [251 pts]
- Hand weapon
- Heavy armour
- Shield
- On foot
- Mangelder
- Bedazzling Helm
- Gouge-tusks
Gorebull [181 pts]
- Great weapon
- No armour
- Shield
- The Blackened Plate
- Gnarled Hide
Wargor [161 pts]
- Hand weapon
- Heavy armour
- Shield
- Battle Standard Bearer [War Banner]
- On foot
- Slug-skin
++ Core Units [690 pts] ++
22 Bestigor Herds [368 pts]
- Hand weapon and great weapon
- Heavy armour
- Stubborn
- Gouge-horn
- Standard bearer [Manbane Standard]
- Musician
5 Chaos Warhounds [35 pts]
- Claws and Fangs (counts as a hand weapon)
- Vanguard
5 Chaos Warhounds [35 pts]
- Claws and Fangs (counts as a hand weapon)
- Vanguard
15 Gor Herds [117 pts]
- Additional hand weapons
- Great weapon on True-horn
- True-horn
- Standard bearer
10 Ungor Herd [50 pts]
- Replace shields with shortbows
Tuskgor Chariot [85 pts]
- Bestigor Crew x 1 - Hand weapons
- Great weaponss
- Gor Crew x 1 - Hand weapon and cavalry spear
- Tuskgor x 2 - Hand weapon (tusks)
++ Special Units [392 pts] ++
3 Dragon Ogres [196 pts]
- Great weapons
- Heavy armour
- Shartak
3 Dragon Ogres [196 pts]
- Great weapons
- Heavy armour
- Shartak
---
Created with "Old World Builder"
[https://old-world-builder.com]</t>
  </si>
  <si>
    <t>Isaac Sturm</t>
  </si>
  <si>
    <t>Callum Edens</t>
  </si>
  <si>
    <t>Square bases are back, alright!</t>
  </si>
  <si>
    <t>===
Hammering on an anvil [1497 pts]
Warhammer: The Old World, Dwarfen Mountain Holds
===
++ Characters [365 pts] ++
Anvil of Doom [305 pts]
- Hand weapons
- Shields
- Heavy armour
- General
- Rune of Preservation
- Master Rune of Gromril
Thane [60 pts]
- Hand weapon
- Full plate armour
- On foot
++ Core Units [376 pts] ++
10 Rangers [136 pts]
- Hand weapons
- Crossbows
- Heavy armour
- Great weapons
- Ol' Deadeye (champion) [Crossbow]
10 Quarrellers [120 pts]
- Hand weapons
- Crossbows
- Heavy armour
- Great weapons
- Shields
10 Quarrellers [120 pts]
- Hand weapons
- Crossbows
- Heavy armour
- Great weapons
- Shields
++ Special Units [534 pts] ++
Bolt Thrower [80 pts]
- Bolt thrower
- Hand weapons
- Light armour
- Rune of Skewering
- Rune of Reloading
Bolt Thrower [80 pts]
- Bolt thrower
- Hand weapons
- Light armour
- Rune of Skewering
- Rune of Reloading
18 Hammerers [374 pts]
- Hand weapons
- Great hammers
- Heavy armour
- Royal Champion (Up to 25pts of each rune type)
- Standard bearer [Rune of Confusion + Rune of Fear]
- Musician
++ Rare Units [222 pts] ++
5 Irondrakes [111 pts]
- Hand weapons
- Drakeguns
- Full plate armour
- Ironwarden (champion) [Trollhammer torpedo + Cinderblast bombs]
5 Irondrakes [111 pts]
- Hand weapons
- Drakeguns
- Full plate armour
- Ironwarden (champion) [Trollhammer torpedo + Cinderblast bombs]
---
Created with "Old World Builder"
[https://old-world-builder.com]</t>
  </si>
  <si>
    <t>===
Orcs [1500 pts]
Warhammer: The Old World, Orc &amp; Goblin Tribes
===
++ Characters [492 pts] ++
Black Orc Warboss [342 pts]
- Hand weapon
- Full plate armour
- Shield
- General
- Wyvern
- Talisman of Protection
- Trollhide Trousers
- Burning Blade
Orc Weirdboy [95 pts]
- Hand weapon
- No armour
- Level 2 Wizard
- On foot
- Waaagh! Magic
Night Goblin Oddgit [55 pts]
- Hand weapon
- On foot
- Waaagh! Magic
++ Core Units [465 pts] ++
15 Black Orc Mob [213 pts]
- Hand weapons
- Full plate armour
- 15 Additional hand weapons
- Boss (champion)
- Standard bearer
- Musician
14 Orc Mob [129 pts]
- Hand weapons
- Light armour
- Shields
- Big 'Uns
- Boss (champion)
- Standard bearer
- Musician
14 Night Goblin Mob [123 pts]
- Hand weapons
- Thrusting spears
- Shields
- 2 Fanatics
- Boss (champion)
- Standard bearer
- Musician
++ Special Units [258 pts] ++
8 Orc Boar Boy Mob [164 pts]
- Hand weapons
- Cavalry spears
- Heavy armour
- Shields
- Boss (champion)
- Standard bearer
- Musician
Orc Boar Chariot [94 pts]
- Hand weapons
- Cavalry spears
- Frenzy (if 2 crew members)
++ Rare Units [285 pts] ++
Goblin Rock Lobber [85 pts]
- Orc Bully
Giant [200 pts]
- Giant's club
- Light armour
---
Created with "Old World Builder"
[https://old-world-builder.com]</t>
  </si>
  <si>
    <t>Joseph Tregear</t>
  </si>
  <si>
    <t>Andy Howes</t>
  </si>
  <si>
    <t>Kingdom of Bretonnia [1500 pts]
Warhammer: The Old World, Kingdom of Bretonnia
++ Characters [627 pts] ++
Duke [346 pts]
- Hand weapon
- Lance (if appropriately mounted)
- Heavy armour
- Shield
- General
- Royal Pegasus
- Gauntlet of the Duel
- Gromril Great Helm
- Virtue of Heroism
Prophetess [281 pts]
- Hand weapon
- Level 4 Wizard
- Bretonnian Warhorse
- Prayer Icon of Quenelles
- Antlers of the Great Hunt
- Scroll of Transmogrification
- Battle Magic
++ Core Units [529 pts] ++
6 Mounted Knights of the Realm [165 pts]
- Hand weapons
- Lances
- Shields
- Heavy armour
- First Knight (champion)
- Standard bearer
- Musician
6 Mounted Knights of the Realm [165 pts]
- Hand weapons
- Lances
- Shields
- Heavy armour
- First Knight (champion)
- Standard bearer
- Musician
25 Men-At-Arms [149 pts]
- Hand weapons
- Polearms
- Shields
- Light armour
- Yeoman (champion)
- Standard bearer
- Musician
- Grail Monk [Blessed Triptych]
10 Peasant Bowmen [50 pts]
- Hand weapons
- Longbows
- Unarmoured
- Skirmishers
++ Special Units [344 pts] ++
3 Pegasus Knights [172 pts]
- Hand weapon
- Lances
- Shields
- Heavy armour
- First Knight (champion)
3 Pegasus Knights [172 pts]
- Hand weapon
- Lances
- Shields
- Heavy armour
- First Knight (champion)</t>
  </si>
  <si>
    <t>let me know if format is  no good
The Empire of Man -The Entourage of the Lector of Nuln [1499pts]
# Main Force [1499pts]
## Characters [686pts]
Chapter Master [180pts]: Hand Weapon, Shield, Demigryph, Barding, Hand Weapon, Wicked Claws, Full Plate Armour, Dragon Slaying Sword
Lector of Sigmar [340pts]: Hand Weapon, Light Armour, War Altar of Sigmar, 2x Barded Warhorse, Hand Weapon, General, Ogre Blade, The White Cloak
2x Priest of Sigmar [83pts]: Hand Weapon, Heavy Armour, Barded Warhorse, Barding, Hand Weapon, Great Weapon
## Core [377pts]
Empire Knights [249pts]: Stubborn
â€¢ 9x Empire Knight [22pts]: Barded Warhorse, Barding, Hand Weapon, Hand Weapon, Heavy Armour, Shield, Lance
â€¢ 1x Preceptor [21pts]: The Silver Horn
â€¢ 1x Musician [6pts]
â€¢ 1x Standard Bearer [6pts]
Empire Knights [128pts]:
â€¢ 5x Empire Knight [22pts]: Barded Warhorse, Barding, Hand Weapon, Hand Weapon, Heavy Armour, Shield, Great Weapon
â€¢ 1x Preceptor [6pts]
â€¢ 1x Musician [6pts]
â€¢ 1x Standard Bearer [6pts]
## Special [436pts]
Demigryph Knights [140pts]:
â€¢ 2x Demigryph Knight [63pts]: Demigryph, Barding, Hand Weapon, Wicked Claws, Hand Weapon, Heavy Armour, Shield, Full Plate Armour, Lance
â€¢ 1x Demigryph Preceptor [7pts]
â€¢ 1x Standard Bearer [7pts]
Inner Circle Knights [296pts]:
â€¢ 9x Inner Circle Knight [30pts]: Barded Warhorse, Barding, Hand Weapon, Full Plate Armour, Hand Weapon, Shield, Lance
â€¢ 1x Inner Circle Preceptor [12pts]: Burning Blade
â€¢ 1x Musician [7pts]
â€¢ 1x Standard Bearer [7pts]</t>
  </si>
  <si>
    <t>Nick Evans</t>
  </si>
  <si>
    <t>Ben Harris</t>
  </si>
  <si>
    <t>++ Characters [547 pts] ++
Spellweaver [285 pts]
(Hand weapon, Level 4 Wizard, Warhawk, Oaken Stave, Talisman of Protection, High Magic)
Shadowdancer [115 pts]
(Spear of Loec, Ruby Ring of Ruin, Battle Magic)
Glade Captain [147 pts]
(Hand weapon, Light armour, Shield, Battle Standard Bearer, On foot, Sword of Might, A Befuddlement Of Mischiefs)
++ Core Units [427 pts] ++
23 Eternal Guard [362 pts]
(Hand weapon, Asrai Spears, Light armour, Shields, Eternal Warden (champion), Standard bearer [War Banner], Musician)
5 Glade Guard [65 pts]
(Hand weapon, Asrai Longbows, Arcane Bodkins)
++ Special Units [524 pts] ++
8 Wardancers [148 pts]
(Hand weapon, 8 Additional hand weapon, Bladesinger, Standard bearer)
3 Tree Kin [153 pts]
(Hand weapon, Heavy armour (Hardwood flesh))
5 Deepwood Scouts [70 pts]
(Hand weapon, Asrai Longbows, Trueflight Arrows)
3 Tree Kin [153 pts]
(Hand weapon, Heavy armour (Hardwood flesh))
---
Created with "Old World Builder"
[https://old-world-builder.com]</t>
  </si>
  <si>
    <t>===
Boing Boing Boing [1500 pts]
Warhammer: The Old World, Orc &amp; Goblin Tribes
===
++ Characters [376 pts] ++
Night Goblin Warboss [133 pts]
- Hand weapon
- Light armour
- Giant Cave Squig
- Wollopa's One Hit Wunda
- Paymaster's Coin
- Enchanted Shield
Night Goblin Oddnob [180 pts]
- Hand weapon
- Level 4 Wizard
- General
- On foot
- Power Scroll
Night Goblin Bigboss [63 pts]
- Hand weapon
- Light armour
- Battle Standard Bearer
- On foot
- Charmed Shield
++ Core Units [779 pts] ++
30 Night Goblin Mob [212 pts]
- Hand weapons
- Thrusting spears
- Shields
- 3 Fanatics
- Boss (champion)
- Standard bearer
- Musician
29 Night Goblin Mob [208 pts]
- Hand weapons
- Thrusting spears
- Shields
- 3 Fanatics
- Boss (champion)
- Standard bearer
- Musician
10 Goblin Spider Rider Mob [147 pts]
- Hand weapons
- Shields
- Cavalry spears
- Boss (champion)
- Standard bearer
- Musician
10 Night Goblin Squig Herd [106 pts]
- 2 Squig Herder
10 Night Goblin Squig Herd [106 pts]
- 2 Squig Herder
++ Special Units [155 pts] ++
10 Night Goblin Squig Hopper Mob [120 pts]
- Hand weapons
1 Snotling Pump Wagon [35 pts]
- Hand weapons
- Throwing weapons
++ Rare Units [190 pts] ++
Mangler Squigs [95 pts]
- Colossal fang-filled gob
- Heavy armour
Mangler Squigs [95 pts]
- Colossal fang-filled gob
- Heavy armour
---
Created with "Old World Builder"
[https://old-world-builder.com]</t>
  </si>
  <si>
    <t>Chris Archer</t>
  </si>
  <si>
    <t>Ivor Annetts</t>
  </si>
  <si>
    <t>===
Comp list  [1499 pts]
Warhammer: The Old World, Kingdom of Bretonnia
===
++ Characters [372 pts] ++
Paladin [126 pts]
- Lance
- Heavy armour
- Shield
- Battle Standard Bearer
- Royal Pegasus
Baron [246 pts]
- Lance
- Heavy armour
- Shield
- The Grail Vow
- General
- Royal Pegasus
- Virtue of Heroism
++ Core Units [455 pts] ++
6 Mounted Knights of the Realm [165 pts]
- Hand weapons
- Lances
- Shields
- Heavy armour
- First Knight (champion)
- Standard bearer
- Musician
6 Mounted Knights of the Realm [158 pts]
- Hand weapons
- Lances
- Shields
- Heavy armour
- Standard bearer
- Musician
6 Knights Errant [132 pts]
- Hand weapons
- Lances
- Shields
- Heavy armour
- Gallant (champion)
- Standard bearer
- Musician
++ Special Units [330 pts] ++
3 Pegasus Knights [165 pts]
- Hand weapon
- Lances
- Shields
- Heavy armour
3 Pegasus Knights [165 pts]
- Hand weapon
- Lances
- Shields
- Heavy armour
++ Rare Units [342 pts] ++
6 Grail Knights [242 pts]
- Hand weapons
- Lances
- Shields
- Heavy armour
- Standard bearer
- Musician
Field Trebuchet [100 pts]
- Field Trebuchet
- Hand weapons
---
Created with "Old World Builder"
[https://old-world-builder.com]</t>
  </si>
  <si>
    <t>===
Elves [1500 pts]
Warhammer: The Old World, High Elf Realms
===
++ Characters [664 pts] ++
Handmaiden of the Everqueen [105 pts]
- Handmaiden's Spear
- Light armour
- General
- Reaver Bow
Archmage [225 pts]
- Hand weapon
- Level 4 Wizard
- On foot
- Lore Familiar
- Warden of Saphery
- High Magic
Noble [334 pts]
- Cavalry spear 
- Light armour
- Shield
- Battle Standard Bearer
- Sun Dragon
- Seed of Rebirth
- Sword of Might
- Blood of Caledor
++ Core Units [387 pts] ++
20 Elven Spearmen [205 pts]
- Hand weapons
- Thrusting spears
- Light armour
- Shields
- Shieldwall
- Sentinel (champion)
- Standard bearer
- Musician
10 Sisters of Avelorn [182 pts]
- Bows of Avelorn
- Light armour
- High Sister [The Loremaster's Cloak]
++ Special Units [449 pts] ++
17 Swordmasters of Hoeth [250 pts]
- Sword of Hoeth
- Heavy armour
- Bladelord
- Standard bearer
5 Dragon Princes [199 pts]
- Lance
- Full plate armour
- Barding
- Shield
- Drakemaster
- Standard bearer
---
Created with "Old World Builder"
[https://old-world-builder.com]</t>
  </si>
  <si>
    <t>Dan Carlotta</t>
  </si>
  <si>
    <t>Alex Harris</t>
  </si>
  <si>
    <t>===
Toruney [1498 pts]
Warhammer: The Old World, Skaven
===
++ Characters [400 pts] ++
Grey Seer [265 pts]
- Hand weapon
- Warpstone Tokens (D3)
- Level 4 Wizard
- General
- On foot
- Warp Condenser
- Battle Magic
Warlock Engineer [135 pts]
- Hand weapon
- Level 2 Wizard
- Warpstone Tokens (D3)
- Ruby Ring of Ruin
- Elementalism
++ Core Units [599 pts] ++
24 Clanrats [195 pts]
- Hand weapon
- Light armour
- Shield
- Standard bearer
- 1 Weapon Team [Hand weapons + Poisoned Wind Mortar + Light armour]
24 Clanrats [207 pts]
- Hand weapon
- Light armour
- Shield
- Clawleader (champion)
- Standard bearer
- 1 Weapon Team [Hand weapons + Warpfire Thrower + Light armour]
24 Clanrats [197 pts]
- Hand weapon
- Light armour
- Shield
- Clawleader (champion)
- Standard bearer
- 1 Weapon Team [Hand weapons + Ratling Gun + Light armour]
++ Special Units [144 pts] ++
3 Rat Ogres [144 pts]
- Hand weapons
- Heavy armour (mutated hides)
++ Rare Units [355 pts] ++
Doomwheel [145 pts]
- Hand weapons (claws and fangs)
Hell Pit Abomination [210 pts]
- Warpstone claws
---
Created with "Old World Builder"
[https://old-world-builder.com]</t>
  </si>
  <si>
    <t xml:space="preserve">++ Characters [736 pts] ++
Orc Warboss [323 pts]
(Hand weapon, Heavy armour, General, Wyvern, Trollhide Trousers, Charmed Shield, Da Choppiest Choppa)
Orc Weirdboy [125 pts]
(Hand weapon, No armour, Level 2 Wizard, On foot, Ruby Ring of Ruin, Elementalism)
Night Goblin Oddnob [210 pts]
(Hand weapon, Level 4 Wizard, On foot, Lore Familiar, Sword of Might)
Night Goblin Bigboss [78 pts]
(Hand weapon, Light armour, Battle Standard Bearer, On foot, Wollopa's One Hit Wunda, Charmed Shield)
++ Core Units [577 pts] ++
10 Orc Mob [50 pts]
(Hand weapons, Warbows, Light armour)
30 Night Goblin Mob [212 pts]
(Hand weapons, Thrusting spears, Shields, 3 Fanatics, Boss (champion), Standard bearer, Musician)
30 Night Goblin Mob [212 pts]
(Hand weapons, Thrusting spears, Shields, 3 Fanatics, Boss (champion), Standard bearer, Musician)
5 Night Goblin Squig Herd [53 pts]
(1 Squig Herder)
5 Goblin Wolf Rider Mob [50 pts]
(Hand weapons, Shields, Cavalry spears, No armour)
++ Special Units [90 pts] ++
Goblin Bolt Throwa [45 pts]
Goblin Bolt Throwa [45 pts]
++ Rare Units [95 pts] ++
Mangler Squigs [95 pts]
(Colossal fang-filled gob, Heavy armour)
</t>
  </si>
  <si>
    <t>Ben Townshend</t>
  </si>
  <si>
    <t>So soon the hour of fate comes around. The Everchosen stirs from his dark throne
and prepares the blow that shall split the world asunder. Realms of old have fallen,
lost beneath the fury of the northlands, or smothered by vermin from below. Some
heroes battle on, too stubborn to realise all hope is lost. Their time is past, and a
new age of Chaos and dismay beckons. Perhaps I am foolish also, for I fight with no
hope of victory. I seek only to weaken the Dark Gods, to shake their hold upon the 
future. No other course remains; not to mortals, nor the Divine.
===
++ Characters [668 pts] ++
Archaon the Everchosen (Chaos Lord) [318 pts]
- General
- Hand weapon
- Full plate armour
- Shield
- Mark of Chaos Undivided
- Chaos Steed
- Ogre Blade
- Favour of the Gods
- Enchanting Aura
Melekh the Changer (Sorcerer Lord) [350 pts]
- Hand weapon
- Heavy armour
- Mark of Tzeentch
- Level 4 Wizard
- Chaos Chariot
- Favour of the Gods
- Battle Magic
++ Core Units [386 pts] ++
5 Chaos Knights [163 pts]
- Lances
- Shields
- Heavy armour
- Mark of Chaos Undivided
- Champion
- Standard bearer
- Musician
5 Chaos Knights [163 pts]
- Lances
- Shields
- Heavy armour
- Mark of Chaos Undivided
- Champion
- Standard bearer
- Musician
5 Chaos Warhounds [30 pts]
- Claws and Fangs (Hand weapons)
5 Chaos Warhounds [30 pts]
- Claws and Fangs (Hand weapons)
++ Special Units [444 pts] ++
4 Chosen Chaos Knights [228 pts]
- Lances
- Shields
- Full plate armour
- Mark of Slaanesh
- Champion
- Standard bearer [Banner of Rage]
- Musician
Chaos Chariot [110 pts]
- Hand weapons
- Halberds
- Mark of Chaos Undivided
1 Chaos Spawn [53 pts]
- Flailing Appendages (Hand weapons)
- Scaly Skin (Heavy Armour)
- Spawn of Slaanesh
1 Chaos Spawn [53 pts]
- Flailing Appendages (Hand weapons)
- Scaly Skin (Heavy Armour)
- Spawn of Slaanesh</t>
  </si>
  <si>
    <t>===
SBAB [1498 pts]
Warhammer: The Old World, Dark Elves
===
++ Characters [558 pts] ++
High Beastmaster [278 pts]
- Hand weapon
- Whip
- Heavy armour
- Repeater Crossbow
- Sea Dragon Cloak
- Manticore
- Sword of Might
- Shield Of Ghrond
Supreme Sorceress [280 pts]
- Hand weapon
- Level 4 Wizard
- Dark Pegasus
- Talisman of Protection
- Tome Of Furion
- 2x Focus Familiar
- Battle Magic
++ Core Units [378 pts] ++
6 Dark Riders [132 pts]
- Hand weapons
- Cavalry spears
- and Repeater crossbows
- Light armour
- Shields
- Scouts
- Herald (champion)
- Musician
6 Dark Riders [126 pts]
- Hand weapons
- Cavalry spears
- and Repeater crossbows
- Light armour
- Shields
- Fire &amp; Flee
- Musician
6 Dark Riders [120 pts]
- Hand weapons
- Cavalry spears
- and Repeater crossbows
- Light armour
- Shields
- Musician
++ Special Units [446 pts] ++
7 Cold One Knights [336 pts]
- Hand weapons
- Lances
- Full plate armour
- Dread Knight (champion) [Pearl Of Infinite Bleakness + Ruby Ring of Ruin]
- Standard bearer [Banner Of Har Ganeth]
- Musician
5 Harpies [55 pts]
- Hand weapons (Claws)
5 Harpies [55 pts]
- Hand weapons (Claws)
++ Rare Units [116 pts] ++
5 Doomfire Warlocks [116 pts]
- Hand weapon
- Master (champion)
---
Created with "Old World Builder"
[https://old-world-builder.com]</t>
  </si>
  <si>
    <t>Graeme NICHOLLS</t>
  </si>
  <si>
    <t>Alex Read</t>
  </si>
  <si>
    <t>Tomb Kings: Mortuary Cult - Them Bones Keep Rattling - [1496pts]
# Main Force [1496pts]
## Characters [310pts]
High Priest [200pts]: Hand Weapon, Elementalism, Wizard Level 4, General, Amulet of the Serpent
Mortuary Priest [110pts]: Hand Weapon, Elementalism, Wizard Level 1, Battle Standard Bearer, Ruby Ring of Ruin
## Core [517pts]
Necroserpents [80pts]:
â€¢ 2x Necroserpent [40pts]: Hand Weapon, The Terrors Below
Skeleton Horse Archers [55pts]:
â€¢ 5x Skeleton Horse Archer [11pts]: Skeletal Steed, Hand Weapon, Hand Weapon, Warbow
Skeleton Skirmishers [70pts]:
â€¢ 14x Skeleton Skirmisher [5pts]: Hand Weapon, Warbow
Skeleton Warriors [165pts]:
â€¢ 30x Skeleton Warrior [5pts]: Hand Weapon, Shield, Thrusting Spear
â€¢ 1x Master of Arms [5pts]
â€¢ 1x Standard Bearer [5pts]
â€¢ 1x Musician [5pts]
Ushabti [147pts]:
â€¢ 3x Ushabti [49pts]: Hand Weapon, Heavy Armour, Greatbow
## Special [314pts]
Necrolith Colossus [160pts]: Heavy Armour, Paired Great Khopeshes
2x Tomb Scorpion [77pts]: Heavy Armour, Decapitating Claws, Envenomed Sting, Ambushers, The Terrors Below
## Rare [355pts]
Necrolith Colossus [160pts]: Heavy Armour, Paired Great Khopeshes
Necrosphinx [195pts]: Heavy Armour, Cleaving Blades, Decapitating Strike</t>
  </si>
  <si>
    <t>===
Tzeentch Warriors [1500 pts]
Warhammer: The Old World, Warriors of Chaos
===
===
Tzeentch Warriors [1500 pts]
Warhammer: The Old World, Warriors of Chaos
===
++ Characters [597 pts] ++
Sorcerer Lord [330 pts]
- Hand weapon
- Heavy armour
- Mark of Tzeentch
- Level 4 Wizard
- General
- On foot
- Skull of Katam
- Favour of the Gods
- Ruby Ring of Ruin
- Battle Magic
Exalted Sorcerer [150 pts]
- Hand weapon
- Light armour
- Mark of Tzeentch
- Level 2 Wizard
- On foot
- Spell Familiar
- Favour of the Gods
- Battle Magic
Aspiring Champion [117 pts]
- Hand weapon
- Heavy armour
- Shield
- Mark of Tzeentch
- Battle Standard Bearer
- On foot
- Favour of the Gods
- Burning Blade
++ Core Units [437 pts] ++
18 Chaos Warriors [313 pts]
- Hand weapons
- Heavy armour
- Mark of Tzeentch
- Champion
- Standard bearer [War Banner]
- Musician
4 Chaos Knights [124 pts]
- Lances
- Shields
- Heavy armour
- Mark of Khorne
++ Special Units [140 pts] ++
1 Dragon Ogres [70 pts]
- Great weapons
- Heavy armour
- Shartak
1 Dragon Ogres [70 pts]
- Great weapons
- Heavy armour
- Shartak
++ Rare Units [326 pts] ++
Dragon Ogre Shaggoth [326 pts]
- Hand weapon
- Heavy armour
- Talisman of Protection
- Biting Blade
- Gouge-tusks
- Many-limbed Fiend
---
Created with "Old World Builder"
[https://old-world-builder.com]</t>
  </si>
  <si>
    <t>Rakan Kattan</t>
  </si>
  <si>
    <t>Jan van der Steen</t>
  </si>
  <si>
    <t>Tafelridder 1500 points semi competitive tournament, April 7th 2024. (NOT 31st of March 2024)</t>
  </si>
  <si>
    <t>NL</t>
  </si>
  <si>
    <t>===
Dragon Wagon 2.0 [1500 pts]
Warhammer: The Old World, High Elf Realms
===
++ Characters [642 pts] ++
Noble [321 pts]
- Great weapon
- Light armour
- Shield
- General
- Sun Dragon
- Talisman of Protection
- Seed of Rebirth
- Blood of Caledor
Noble [321 pts]
- Great weapon
- Light armour
- Shield
- Sun Dragon
- Dragon Helm
- Seed of Rebirth
- Opal Amulet
- Blood of Caledor
++ Core Units [378 pts] ++
7 Silver Helms [180 pts]
- Hand weapons
- Lances
- Hand weapons (Hooves)
- Heavy armour
- Barding
- Shields
- High Helm (champion)
- Musician
18 Elven Archers [198 pts]
- Hand weapons
- Longbows
- No armour
- Veteran
++ Special Units [185 pts] ++
5 Dragon Princes [185 pts]
- Lance
- Full plate armour
- Barding
++ Rare Units [295 pts] ++
Frostheart Phoenix [205 pts]
- Full plate armour
Lothern Skycutters [90 pts]
- Cavalry spears
---
Created with "Old World Builder"
[https://old-world-builder.com]</t>
  </si>
  <si>
    <t xml:space="preserve">Chaos Dwarfs - [1500pts]
## Characters [392pts]
- Hobgoblin Khan [57pts]: Cavalry Spear, Throwing Weapon, Giant Wolf
- Sorcerer-Prophet [335pts]: General, Wizard Level 4, Daemonology, Lammasu, Sorcerous Exhalation
## Core [377pts]
11x Hobgoblin Cutthroats [33pts]: Shortbow
10x Infernal Guard [162pts]: Fireglaive, Deathmask (champ), Standard Bearer 
10x Infernal Guard [182pts]: Hailshot Blunderbusses, Shield, Deathmask (champ), Standard Bearer 
## Special [671pts]
3x Bull Centaur Renders [186pts]: Great Weapon, Bull Centaur Baâ€™hal (champ)
- Deathshrieker Rocket Launcher [120pts]
2x Hobgoblin Bolt Thrower [45pts] each
- Iron Daemon [275pts]: Steam Cannonade
## Rare [60pts]
5x Hobgoblin Wolf Riders [60pts]: Cavalry Spear
</t>
  </si>
  <si>
    <t>Wim Out</t>
  </si>
  <si>
    <t>Joaquim Thepass</t>
  </si>
  <si>
    <t>===
Das Donkelheimer Anti-Mann KÃ¤mpfwagen Bataillon [1500 pts]
Warhammer: The Old World, Vampire Counts
===
++ Characters [747 pts] ++
Wight Lord [161 pts]
- Great Weapon
- Heavy armour
- Shield
- Battle Standard Bearer [Drakenhof Banner]
- On foot
- Helm Of Commandment
Wight King [181 pts]
- Great Weapon
- Heavy armour
- Shield
- General
- On foot
- Talisman of Protection
- Bedazzling Helm
Strigoi Ghoul King [265 pts]
- Hand weapon
- On foot
- Dragon Slaying Sword
- Armour of Meteoric Iron
- Curse Of The Revenant
- Battle Magic
Necromantic Acolyte [140 pts]
- Hand weapon
- Level 2 Wizard
- On foot
- Sceptre Of De Noirot
- Spell Familiar
- Necromancy
++ Core Units [415 pts] ++
20 Zombies [60 pts]
- Hand weapon
20 Zombies [60 pts]
- Hand weapon
37 Zombies [121 pts]
- Hand weapon
- Standard bearer
- Musician
6 Black Knights [174 pts]
- Lances
- Skeletal Hooves
- Heavy armour
- Shield
- Barding
- Hell Knight
++ Special Units [338 pts] ++
1 Corpse Cart [133 pts]
- Cavalry spear (Corpsemaster)
- Hand weapons (Restless Dead)
- Warped Tintinnabulation (mutually exclusive with Balefire Brazier)
Terrorgheist [205 pts]
- Filth-encrusted talons
- Rancid Maw
- Calloused Hide (light armor)
---
Created with "Old World Builder"
[https://old-world-builder.com]</t>
  </si>
  <si>
    <t>===
1500 TKoK [1500 pts]
Warhammer: The Old World, Tomb Kings of Khemri
===
++ Characters [492 pts] ++
High Priest [365 pts]
- Hand weapon
- Level 4 Wizard
- Necrolith Bone Dragon
- Elementalism
Tomb Prince [127 pts]
- Hand weapon
- Light armour
- Shield
- General
- On foot
- Flail of Skulls
++ Core Units [515 pts] ++
20 Skeleton Warriors [135 pts]
- Thrusting spears
- Light armour
- Shields
- Master of Arms (Champion)
- Standard bearer
- Musician
20 Skeleton Archers [105 pts]
- Hand weapons
- War Bows
- No armour
- Master of Arrows (champion)
3 Skeleton Chariots [147 pts]
- Hand weapons
- Cavalry spears
- Warbows
- Skeletal Hooves (Count as Hand weapons)
- Master Charioteer (champion)
- Standard bearer
- Musician
6 Skeleton Horse Archers [78 pts]
- Hand weapons
- Warbows
- No armour
- Chariot Runners
- Master of Horse (champion)
10 Skeleton Skirmishers [50 pts]
- Hand weapons
- Warbows
++ Special Units [293 pts] ++
20 Tomb Guard [218 pts]
- Hand weapons
- Light armour
- Shields
- Tomb Captain (champion)
- Standard bearer
- Musician
Tomb Scorpion [75 pts]
- Decapitating Claws
- Envenomed Sting
- Heavy armour (Bone Carapace)
- Ambushers
++ Rare Units [200 pts] ++
Necrosphinx [200 pts]
- Cleaving Blades
- Decapitating Strike
- Heavy armour
- Envenomed Sting
---
Created with "Old World Builder"
[https://old-world-builder.com]</t>
  </si>
  <si>
    <t>Mario Scheper</t>
  </si>
  <si>
    <t>Richard van Straten</t>
  </si>
  <si>
    <t># Characters [663pts]
Chaos Lord [372pts]: Hand Weapon, Full Plate Armour, Shield, Manticore, Heavy Armour, Wicked Claws, Venomous Tail, General, Diabolic Splendour, Favour of the Gods, Mark of Chaos Undivided
Sorcerer Lord [291pts]: Hand Weapon, Heavy Armour, Wizard Level 4, Daemonology, Mark of Chaos Undivided, Chaos Steed, Barding, Hand Weapon, Infernal Puppet
## Core [391pts]
Chaos Knights [163pts]:
â€¢ 5x Chaos Knight [29pts]: Chaos Steed, Barding, Hand Weapon, Hand Weapon, Heavy Armour, Shield, Lance, Mark of Chaos Undivided
â€¢ 1x Musician [6pts]
â€¢ 1x Standard Bearer [6pts]
â€¢ 1x Champion [6pts]
Chaos Warriors [228pts]:
â€¢ 15x Chaos Warrior [14pts]: Hand Weapon, Heavy Armour, Shield, Mark of Chaos Undivided
â€¢ 1x Champion [6pts]
â€¢ 1x Standard Bearer [6pts]
â€¢ 1x Musician [6pts]
## Special [440pts]
Chaos Ogres [126pts]:
â€¢ 3x Chaos Ogre [40pts]: Hand Weapon, Heavy Armour, Mark of Khorne, Great Weapon
â€¢ 1x Champion [6pts]
Chosen Chaos Knights [314pts]:
â€¢ 6x Chosen Chaos Knight [43pts]: Chaos Steed, Barding, Hand Weapon, Hand Weapon, Shield, Lance, Mark of Nurgle, Full Plate Armour
â€¢ 1x Musician [7pts]
â€¢ 1x Standard Bearer [42pts]: Banner of Rage
â€¢ 1x Champion [7pts]</t>
  </si>
  <si>
    <t>===
Dragon's Quest  [1500 pts]
Warhammer: The Old World, High Elf Realms
===
++ Characters [748 pts] ++
Prince [362 pts]
- Great weapon
- Full plate armour
- Shield
- General
- Sun Dragon
- Sword of Striking
- Dragon Helm
- Blood of Caledor
Noble [246 pts]
- Great weapon
- Light armour
- Shield
- Griffon
- Armour of Caledor
- Burning Blade
- Pure of Heart
Mage [140 pts]
- Hand weapon
- Level 2 Wizard
- On foot
- Ruby Ring of Ruin
- High Magic
++ Core Units [380 pts] ++
8 Elven Archers [85 pts]
- Hand weapons
- Longbows
- No armour
- Sentinel (champion)
8 Elven Archers [80 pts]
- Hand weapons
- Longbows
- No armour
5 Silver Helms [120 pts]
- Hand weapons
- Lances
- Hand weapons (Hooves)
- Heavy armour
- Barding
- Shields
5 Ellyrian Reavers [95 pts]
- Hand weapons
- Cavalry spears
- Hand weapons (Hooves)
- Light armour
- Shortbows
- Skirmishes
++ Special Units [247 pts] ++
15 Phoenix Guard [247 pts]
- Ceremonial Halberds
- Full plate armour
- Standard bearer
++ Rare Units [125 pts] ++
Lion Chariot of Chrace [125 pts]
- Chracian Great Blade
---
Created with "Old World Builder"
[https://old-world-builder.com]</t>
  </si>
  <si>
    <t>Bart Saes</t>
  </si>
  <si>
    <t>Henry Williams</t>
  </si>
  <si>
    <t>===
Leiden Tafelridder  [1499 pts]
Warhammer: The Old World, Dark Elves
===
++ Characters [625 pts] ++
High Beastmaster [285 pts]
- Cavalry spear
- Light armour
- Repeater Crossbow
- Shield
- Manticore
- Blood Armour
- Pendant Of Khaeleth
Death Hag [145 pts]
- Two hand weapons
- On foot
- Rune of Khaine
- Ogre Blade
Supreme Sorceress [195 pts]
- Hand weapon
- Level 4 Wizard
- On foot
- Tome Of Furion
- Daemonology
++ Core Units [376 pts] ++
10 Repeater Crossbowmen [110 pts]
- Hand weapons
- Repeater crossbows
- Light armour
20 Witch Elves [266 pts]
- Two hand weapons
- Hag (champion)
- Standard bearer [Banner Of Har Ganeth]
- Musician
++ Special Units [498 pts] ++
1 Scourgerunner Chariots [85 pts]
- Ravager harpoon
- Hand weapons
- Cavalry spears
- Repeater crossbows
- 5+
War Hydra [200 pts]
- Wicked claws
- Serrated maws
- Fiery breath
- Hand weapons
- Whips
- 5+
13 Har Ganeth Executioners [213 pts]
- Hand weapons
- Har Ganeth greatswords
- Heavy armour
- Draich Master (champion)
- Standard bearer
- Musician
---
Created with "Old World Builder"
[https://old-world-builder.com]</t>
  </si>
  <si>
    <t>++ Characters [593 pts] ++
Wizard Lord [227 pts]
(Hand weapon, Level 4 Wizard, Empire Warhorse, Armour of Tarnus, Wizard's Staff, Daemonology)
Empire Engineer [53 pts]
(Hand weapon, Repeater pistol, No armour)
Captain of the Empire [101 pts]
(Hand weapon, Full plate armour, Battle Standard Bearer [War Banner], On foot)
Grand Master [212 pts]
(Hand weapon, Lance, Full plate armour, Barded Warhorse, Laurels of Victory, Charmed Shield)
++ Core Units [379 pts] ++
24 State Troops [159 pts]
(Hand weapons, Light armour, Shields, Sergeant (champion), Standard bearer, Musician)
5 Empire Archers [35 pts]
(Hand weapons, Warbows, Detachment)
6 Empire Knights [150 pts]
(Hand weapons, Lances, Shields, Heavy armour, Preceptor (champion), Standard bearer, Musician)
5 Empire Archers [35 pts]
(Hand weapons, Warbows)
++ Special Units [408 pts] ++
3 Demigryph Knights [203 pts]
(Lances, Shields, Full plate armour, Standard bearer, Musician)
Great Cannon [125 pts]
5 Pistoliers [80 pts]
(Hand weapons, Brace of pistols, Heavy armour)
++ Rare Units [120 pts] ++
Helblaster Volley Gun [120 pts]
---
Created with "Old World Builder"
[https://old-world-builder.com]</t>
  </si>
  <si>
    <t>Nick Kuijsten</t>
  </si>
  <si>
    <t>Stjepan Pavuna</t>
  </si>
  <si>
    <t>++ Characters [709 pts] ++
Saurus Scar-Veteran [123 pts]
(Hand weapon, Heavy armour (Scaly skin), Cold One, Horned One, Charmed Shield)
Saurus Scar-Veteran [123 pts]
(Hand weapon, Heavy armour (Scaly skin), Cold One, Horned One, Charmed Shield)
Saurus Scar-Veteran [123 pts]
(Hand weapon, Heavy armour (Scaly skin), Cold One, Horned One, Charmed Shield)
Slann Mage-Priest [340 pts]
(Hand weapon, General, Battle Standard Bearer, Lore Familiar, Elementalism)
++ Core Units [559 pts] ++
10 Skink Skirmishers [55 pts]
(Javelins and shields, calloused hides (counts as light armour), The Vanguard, Hand weapons)
13 Saurus Warrior [202 pts]
(Hand weapons and shields, scaly skin (counts as heavy armour), Shieldwall, Spawn Leader (champion))
10 Skink Skirmishers [50 pts]
(Hand weapons, Javelins, Shields, Light armour (Calloused hides))
10 Skink Skirmishers [50 pts]
(Hand weapons, Javelins, Shields, Light armour (Calloused hides))
13 Saurus Warriors [202 pts]
(Hand weapons, Shields, Heavy armour (Scaly skin), Shieldwall, Spawn Leader (champion))
++ Rare Units [230 pts] ++
1 Ancient Stegadon (0-1 Stegadon or Troglodon per 1,000 points) [230 pts]
(Great horns and giant bow, Skink Crew (x5) with hand weapons and javelins.</t>
  </si>
  <si>
    <t>The Empire of Man - 1.5K Version 2 - [1498pts]
# Main Force [1498pts]
## Characters [735pts]
Captain of the Empire [183pts]: Hand Weapon, Shield, Demigryph, Barding, Hand Weapon, Wicked Claws, Full Plate Armour, Battle Standard Bearer, War Banner, The White Cloak
Grand Master [302pts]: Hand Weapon, Great Weapon, Demigryph, Barding, Hand Weapon, Wicked Claws, Full Plate Armour, General, Bedazzling Helm, Laurels of Victory
Wizard Lord [250pts]: Hand Weapon, Wizard Level 4, Illusion, Pegasus, Hand Weapon, Lore Familiar, Ruby Ring of Ruin
## Core [385pts]
Empire Archers [40pts]:
â€¢ 5x Archer [8pts]: Hand Weapon, Warbow, Scouts
Empire Knights [96pts]: Stubborn
â€¢ 4x Empire Knight [22pts]: Barded Warhorse, Barding, Hand Weapon, Hand Weapon, Heavy Armour, Shield, Lance
Veteran State Troops [249pts]:
â€¢ 23x Veteran State Trooper [8pts]: Hand Weapon, Light Armour, Shield
â€¢ 1x Sergeant [5pts]
â€¢ 1x Standard Bearer [55pts]: Griffon Standard
â€¢ 1x Musician [5pts]
## Special [378pts]
2x Demigryph Knights [189pts]:
â€¢ 3x Demigryph Knight [63pts]: Demigryph, Barding, Hand Weapon, Wicked Claws, Hand Weapon, Heavy Armour, Shield, Full Plate Armour, Lance</t>
  </si>
  <si>
    <t>Kevin Morgan</t>
  </si>
  <si>
    <t>Joseph Yull</t>
  </si>
  <si>
    <t>The Badger's Old World March Mishmash</t>
  </si>
  <si>
    <t>===
Hb [2000 pts]
Warhammer: The Old World, High Elf Realms
===
++ Characters [944 pts] ++
Prince [354 pts]
- Hand weapon
- Light armour
- Shield
- Bow of Avelorn
- General
- Lion Chariot of Chrace
- 2x Seed of Rebirth
- Armour of Caledor
- Chracian Hunter
Archmage [590 pts]
- Hand weapon
- Level 4 Wizard
- Star Dragon
- Seed of Rebirth
- Talisman of Protection
- Dragon Slaying Sword
- Blood of Caledor
- Illusion
++ Core Units [520 pts] ++
5 Silver Helms [163 pts]
- Hand weapons
- Lances
- Hand weapons (Hooves)
- Heavy armour
- Barding
- Shields
- High Helm (champion)
- Standard bearer [War Banner]
- Musician
25 Lothern Sea Guard [357 pts]
- Hand weapons
- Thrusting spears
- Warbows
- Light armour
- Shields
- Sea Master (champion)
- Standard bearer [Razor Standard]
- Musician
++ Special Units [206 pts] ++
5 Dragon Princes [206 pts]
- Lance
- Full plate armour
- Barding
- Drakemaster
- Standard bearer
- Musician
++ Rare Units [330 pts] ++
Frostheart Phoenix [205 pts]
- Full plate armour
Lion Chariot of Chrace [125 pts]
- Chracian Great Blade
---
Created with "Old World Builder"
[https://old-world-builder.com]</t>
  </si>
  <si>
    <t>===
'Rona for President 2024 [1999 pts]
Warhammer: The Old World, Daemons of Chaos
===
++ Characters [981 pts] ++
Great Unclean One [445 pts]
- Hand weapon
- Plagueflail
- Level 4 Wizard
- General
- Battle Magic
Daemon Prince [381 pts]
- Hand weapon
- Ensorcelled weapon
- Heavy armour
- Fly (9)
- Daemon of Nurgle
- Level 4 Wizard
- Stream Of Contagion
- Daemonology
Daemonic Herald of Nurgle [155 pts]
- Plaguesword
- Daemonic Locus (Battle Standard Bearer)
- On foot
- Sloppity Bilepiper
- Daemonology
++ Core Units [796 pts] ++
18 Plaguebearers of Nurgle [252 pts]
- Plagueswords
- Plagueridden (champion)
- Standard bearer
- Musician
17 Plaguebearers of Nurgle [274 pts]
- Plagueswords
- Plagueridden (champion)
- Standard bearer [Standard Of Seeping Decay]
- Musician
3 Nurglings [135 pts]
3 Nurglings [135 pts]
++ Special Units [222 pts] ++
3 Plague Drones of Nurgle [222 pts]
- Plagueswords
- death's heads
- Hand weapons (filth-encrusted claws)
- Plague Proboscis (+1 Initiative)
- Venom sting
- Plagueridden (champion)
- Standard bearer
- Musician
---
Created with "Old World Builder"
[https://old-world-builder.com]</t>
  </si>
  <si>
    <t>Tod Swenson</t>
  </si>
  <si>
    <t>===
Orc &amp; Goblin Tribes [1999 pts]
Warhammer: The Old World, Orc &amp; Goblin Tribes
===
++ Characters [628 pts] ++
Black Orc Warboss [371 pts]
- Hand weapon
- Great weapon
- Full plate armour
- Shield
- Wyvern
- Trollhide Trousers
- 4x 'Eadbuttin' 'At
Night Goblin Oddnob [195 pts]
- Hand weapon
- Level 4 Wizard
- On foot
- Buzgob's Knobbly Staff
- Waaagh! Magic
Night Goblin Bigboss [62 pts]
- Hand weapon
- Great weapon
- Light armour
- Battle Standard Bearer
- On foot
++ Core Units [516 pts] ++
18 Black Orc Mob [286 pts]
- Hand weapons
- Full plate armour
- Stubborn
- 10 Shields
- 18 Great weapons
- Musician
10 Night Goblin Mob [115 pts]
- Hand weapons
- Shortbows
- 3 Fanatics
10 Night Goblin Mob [115 pts]
- Hand weapons
- Shortbows
- 3 Fanatics
++ Special Units [665 pts] ++
5 Stone Troll Mob [245 pts]
- Hand weapons
- Great weapons
5 Stone Troll Mob [245 pts]
- Hand weapons
- Great weapons
6 Orc Boar Boy Mob [175 pts]
- Hand weapons
- Cavalry spears
- Heavy armour
- Shields
- Big 'Uns
- Boss (champion)
- Standard bearer [Da Banner of Butchery]
- Musician
++ Rare Units [190 pts] ++
Mangler Squigs [95 pts]
- Colossal fang-filled gob
- Heavy armour
Mangler Squigs [95 pts]
- Colossal fang-filled gob
- Heavy armour
---
Created with "Old World Builder"
[https://old-world-builder.com]</t>
  </si>
  <si>
    <t>===
Goblins 3 10 2024 [1996 pts]
Warhammer: The Old World, Orc &amp; Goblin Tribes
===
++ Characters [791 pts] ++
Goblin Warboss [134 pts]
- Great weapon
- No armour
- General
- On foot
- Armour of Silvered Steel
- Talisman of Protection
Goblin Warboss [75 pts]
- Cavalry spear
- Light armour
- Giant Wolf
Goblin Warboss [113 pts]
- Hand weapon
- Light armour
- Giant Wolf
- Wollopa's One Hit Wunda
- Paymaster's Coin
Goblin Bigboss [67 pts]
- Great weapon
- Light armour
- Battle Standard Bearer
- On foot
Goblin Bigboss [42 pts]
- Great weapon
- Light armour
- On foot
Goblin Oddnob [195 pts]
- Hand weapon
- Level 4 Wizard
- On foot
- Lore Familiar
- Elementalism
Goblin Oddnob [165 pts]
- Hand weapon
- Level 4 Wizard
- On foot
- Waaagh! Magic
++ Core Units [688 pts] ++
38 Goblin Mob [207 pts]
- Thrusting spears
- Shields
- Light armour
- Boss (champion)
- Standard bearer
- Musician
23 Goblin Mob [132 pts]
- Shortbows (replaces shields)
- Light armour
- Boss (champion)
- Standard bearer
- Musician
5 Goblin Wolf Rider Mob [60 pts]
- Hand weapons
- Shields
- Cavalry spears
- Light armour
- Musician
5 Goblin Wolf Rider Mob [60 pts]
- Hand weapons
- Shields
- Cavalry spears
- Light armour
- Musician
10 Goblin Wolf Rider Mob [177 pts]
- Hand weapons
- Shields
- Cavalry spears
- Light armour
- Boss (champion)
- Standard bearer [The Big Red Raggedy Flag]
- Musician
10 Goblin Mob [52 pts]
- Hand weapons
- Shortbows
- No armour
- Skirmishers (0-1 unit per 1,000 points)
- Boss (champion)
- Musician
++ Special Units [347 pts] ++
2 Goblin Wolf Chariot [106 pts]
- Hand weapons
- Cavalry spears
- Shortbows
1 Goblin Wolf Chariot [53 pts]
- Hand weapons
- Cavalry spears
- Shortbows
1 Goblin Wolf Chariot [53 pts]
- Hand weapons
- Cavalry spears
- Shortbows
Goblin Bolt Throwa [45 pts]
Goblin Bolt Throwa [45 pts]
Goblin Bolt Throwa [45 pts]
++ Rare Units [170 pts] ++
Doom Diver Catapult [95 pts]
Goblin Rock Lobber [75 pts]
---
Created with "Old World Builder"
[https://old-world-builder.com]</t>
  </si>
  <si>
    <t>Casey Vernon</t>
  </si>
  <si>
    <t>Alex Canto Pastor</t>
  </si>
  <si>
    <t>===
Rat [1999 pts]
Warhammer: The Old World, Skaven
===
++ Characters [628 pts] ++
Warlock Engineer [134 pts]
- Hand weapon
- Warplock musket
- Level 2
- D3 Warpstone Tokens (default)
- Dispel Scroll
- Battle Magic
Grey Seer [265 pts]
- Hand weapon
- Warpstone Tokens (D3)
- Level 4 Wizard
- General
- On foot
- Warp Condenser
- Battle Magic
Skaven Chieftain [115 pts]
- Hand weapon
- Heavy armour
- Shield
- Battle Standard Bearer [Dwarf Hide Banner]
Warlock Engineer [114 pts]
- Hand weapon
- Warplock musket
- Level 2
- D3 Warpstone Tokens (default)
- Battle Magic
++ Core Units [819 pts] ++
20 Clanrats [165 pts]
- Hand weapon
- Light armour
- Shield
- 1 Weapon Team [Hand weapons + Ratling Gun + Light armour]
3 Rat Swarms [108 pts]
- Hand weapons (claws and fangs)
20 Clanrats [165 pts]
- Hand weapon
- Light armour
- Shield
- 1 Weapon Team [Hand weapons + Ratling Gun + Light armour]
3 Rat Swarms [108 pts]
- Hand weapons (claws and fangs)
20 Clanrats [165 pts]
- Hand weapon
- Light armour
- Shield
- 1 Weapon Team [Hand weapons + Ratling Gun + Light armour]
3 Rat Swarms [108 pts]
- Hand weapons (claws and fangs)
++ Special Units [442 pts] ++
9 Warplock Jezzails [171 pts]
- Hand weapons
- Warplock jezzails
- Pavise
5 Poisoned Wind Globadiers [50 pts]
- Hand weapons
- Poisoned Wind globes
- Light Armour
9 Warplock Jezzails [171 pts]
- Hand weapons
- Warplock jezzails
- Pavise
5 Poisoned Wind Globadiers [50 pts]
- Hand weapons
- Poisoned Wind globes
- Light Armour
++ Rare Units [110 pts] ++
Warp Lightning Cannon [110 pts]
- Warp Lightning Cannon
- Hand weapons
- Light armour
---
Created with "Old World Builder"
[https://old-world-builder.com]</t>
  </si>
  <si>
    <t xml:space="preserve"> [2000 pts]
Warhammer: The Old World, Dwarfen Mountain Holds
===
++ Characters [722 pts] ++
Thane [236 pts]
- Hand weapon
- Great weapon
- Full plate armour
- Shield
- Battle Standard Bearer [Master Rune of Grungni]
- On foot
- Rune of Parrying
- Rune of Fortitude
Thane [154 pts]
- Hand weapon
- Great weapon
- Full plate armour
- General
- Shieldbearers
- 2x Rune of Shielding
Anvil of Doom [235 pts]
- Hand weapons
- Shields
- Heavy armour
Runesmith [97 pts]
- Hand weapon
- Great weapon
- Full plate armour
- Rune of Spellbreaking
++ Core Units [500 pts] ++
17 Dwarf Warriors [213 pts]
- Hand weapons
- Heavy armour
- Shields
- Veteran
- Standard bearer [Master Rune of Hesitation]
- Musician
17 Dwarf Warriors [185 pts]
- Hand weapons
- Heavy armour
- Great weapons
- Shields
- Veteran
- Standard bearer
- Musician
8 Rangers [102 pts]
- Hand weapons
- Crossbows
- Heavy armour
- Shields
- Ol' Deadeye (champion) [Crossbow]
++ Special Units [503 pts] ++
Cannon [115 pts]
- Cannon
- Hand weapons
- Light armour
- Rune of Forging
1 Gyrocopters [60 pts]
- Hand weapons
- Steam guns Dwarfs
- Full plate armour (armoured fuselage)
17 Hammerers [328 pts]
- Hand weapons
- Great hammers
- Heavy armour
- Royal Champion (Up to 25pts of each rune type)
- Standard bearer [Rune of Confusion]
- Musician
++ Rare Units [275 pts] ++
5 Irondrakes [96 pts]
- Hand weapons
- Drakeguns
- Full plate armour
- Ironwarden (champion) [Trollhammer torpedo]
5 Irondrakes [96 pts]
- Hand weapons
- Drakeguns
- Full plate armour
- Ironwarden (champion) [Trollhammer torpedo]
7 Rangers [83 pts]
- Hand weapons
- Crossbows
- Heavy armour
- Ol' Deadeye (champion) [Crossbow]</t>
  </si>
  <si>
    <t>Forest Johnson</t>
  </si>
  <si>
    <t>===
Beastmen Brayherds [1996 pts]
Warhammer: The Old World, Beastmen Brayherds
===
++ Characters [636 pts] ++
Doombull [361 pts]
- Hand weapon
- Heavy armour
- Shield
- Axe of Men
- Pelt of the Dark Young
- Gouge-tusks
- Many-limbed Fiend
Great Bray-Shaman [275 pts]
- Braystaff
- Level 4 Wizard
- On foot
- Hagtree Fetish
- Ruby Ring of Ruin
- Pelt of Midnight (Characters Only)
- Elementalism
++ Core Units [510 pts] ++
6 Gor Herd [42 pts]
- Hand weapons
- Additional hand weapons
5 Chaos Warhounds [30 pts]
- Hand weapons (Claws and Fangs)
5 Chaos Warhounds [30 pts]
- Hand weapons (Claws and Fangs)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3 Minotaur Herd [153 pts]
- Hand weapon
- Light armour
- Bloodkine
- Standard bearer
++ Special Units [360 pts] ++
Razorgor Chariot [120 pts]
- Bestigor Crew x 1 - Hand weapons
- Great weapons
- Gor Crew x 1 - Hand weapons
- Cavalry spear
- Razorgor x 1 - Hand weapon (tusks)
Razorgor Chariot [120 pts]
- Bestigor Crew x 1 - Hand weapons
- Great weapons
- Gor Crew x 1 - Hand weapons
- Cavalry spear
- Razorgor x 1 - Hand weapon (tusks)
Razorgor Chariot [120 pts]
- Bestigor Crew x 1 - Hand weapons
- Great weapons
- Gor Crew x 1 - Hand weapons
- Cavalry spear
- Razorgor x 1 - Hand weapon (tusks)
++ Rare Units [490 pts] ++
Ghorgon [245 pts]
- Cleaver-limbs
- Light armour (calloused hide)
Ghorgon [245 pts]
- Cleaver-limbs
- Light armour (calloused hide)
---
Created with "Old World Builder"
[https://old-world-builder.com]</t>
  </si>
  <si>
    <t>===
Tomb Kings [1998 pts]
Warhammer: The Old World, Tomb Kings of Khemri
===
++ Characters [729 pts] ++
Tomb King [419 pts]
- Great weapon
- Heavy armour
- General
- Khemrian Warsphinx
- Armour of the Ages
- Talisman of Protection
High Priest [200 pts]
- Hand weapon
- May be a Level 4 Wizard
- On foot
- Lore Familiar
- Illusion
Royal Herald [110 pts]
- Hand weapon
- Light armour
- Battle Standard Bearer [War Banner]
- On foot
++ Core Units [617 pts] ++
25 Tomb Guard [282 pts]
- Hand weapons
- Light armour
- Shields
- Tomb Captain (champion)
- Standard bearer [Mirage Banner]
30 Skeleton Warriors [130 pts]
- Hand weapons
- No armour
- Shields
- Master of Arms (Champion)
- Standard bearer
30 Skeleton Warriors [130 pts]
- Hand weapons
- No armour
- Shields
- Master of Arms (Champion)
- Standard bearer
5 Skeleton Skirmishers [25 pts]
- Hand weapons
- Warbows
5 Skeleton Skirmishers [25 pts]
- Hand weapons
- Warbows
5 Skeleton Skirmishers [25 pts]
- Hand weapons
- Warbows
++ Special Units [547 pts] ++
6 Necropolis Knights [385 pts]
- Hand weapons
- Hand weapons (Lashing Tails)
- Light armour
- Shields
- Necropolis Captain (champion)
- Standard bearer [Icon of Rakaph]
- Musician
6 Carrion [162 pts]
- Hand weapons (Beaks and Talons)
++ Rare Units [105 pts] ++
Screaming Skull Catapult [105 pts]
- Screaming Skull Catapult
- Hand weapons
- Light armour
---
Created with "Old World Builder"
[https://old-world-builder.com]</t>
  </si>
  <si>
    <t>Alexander Binev</t>
  </si>
  <si>
    <t>Pavlin Stanchev</t>
  </si>
  <si>
    <t>The Old World 2000 points Tournament</t>
  </si>
  <si>
    <t>BG</t>
  </si>
  <si>
    <t>===
Spooky scary skeletons [2000 pts]
Warhammer: The Old World, Tomb Kings of Khemri
===
++ Characters [850 pts] ++
High Priest [465 pts]
- Hand weapon
- Level 4 Wizard
- Necrolith Bone Dragon
- Orb Of Ptra
- Talisman of Protection
- Lore Familiar
- Necromancy
Tomb King [258 pts]
- Flail
- Heavy armour
- General
- On foot
- Relic Of The Desert Sun
- Armour of Destiny
Royal Herald [127 pts]
- Hand weapon
- Light armour
- Shield
- Battle Standard Bearer [Mirage Banner]
- On foot
- Armour of Meteoric Iron
++ Core Units [770 pts] ++
15 Skeleton Warriors [130 pts]
- Thrusting spears
- Light armour
- Shields
- Master of Arms (Champion)
- Standard bearer [War Banner]
- Musician
15 Tomb Guard [268 pts]
- Hand weapons
- Light armour
- Shields
- Drilled (one per 1000pts)
- Nehekharan Phalanx (one per 1000pts)
- Tomb Captain (champion) [Sword of Might]
- Standard bearer [Icon of the Sacred Eye]
- Musician
4 Skeleton Chariots [240 pts]
- Hand weapons
- Cavalry spears
- Warbows
- Master Charioteer (champion) [Death Mask of Kharnutt]
- Standard bearer [Rampaging Banner]
- Musician
5 Skeleton Horse Archers [66 pts]
- Hand weapons
- Warbows
- No armour
- Chariot Runners
- Master of Horse (champion)
5 Skeleton Horse Archers [66 pts]
- Hand weapons
- Warbows
- No armour
- Chariot Runners
- Master of Horse (champion)
++ Special Units [245 pts] ++
5 Ushabti [245 pts]
- Greatbow
- Heavy armour
++ Rare Units [135 pts] ++
Casket of Souls [135 pts]
- Hand weapons
- Great weapons
- Light armour
---
Created with "Old World Builder"
[https://old-world-builder.com]</t>
  </si>
  <si>
    <t>===
Orcs and Trolls [2000 pts]
Warhammer: The Old World, Orc &amp; Goblin Tribes, Troll Horde
===
++ Characters [615 pts] ++
Orc Warboss [190 pts]
- Hand weapon
- Heavy armour
- Shield
- General
- On foot
- Trollhide Trousers
- Da Choppiest Choppa
Orc Bigboss [125 pts]
- Hand weapon
- Heavy armour
- Shield
- Battle Standard Bearer
- On foot
- Trollhide Trousers
Troll Hag [300 pts]
- Hand weapon (Gnarled stump)
- Troll vomit
- Swamp breath
- Heavy armour (Scaly skin)
- Level 2 Wizard
- Talisman of Protection
- Troll Magic
++ Core Units [786 pts] ++
21 Orc Mob [256 pts]
- Hand weapons
- Thrusting spears
- Light armour
- Shields
- Big 'Uns
- Boss (champion)
- Standard bearer [The Big Red Raggedy Flag]
- Musician
5 River Troll Mob [265 pts]
- Hand weapons
- Great weapons
5 River Troll Mob [265 pts]
- Hand weapons
- Great weapons
++ Special Units [599 pts] ++
5 River Troll Mob [265 pts]
- Hand weapons
- Great weapons
Orc Boar Chariot [95 pts]
- Hand weapons
- Cavalry spears
- Third Orc crew member
Orc Boar Chariot [95 pts]
- Hand weapons
- Cavalry spears
- Third Orc crew member
4 Orc Boar Boy Mob [72 pts]
- Hand weapons
- Cavalry spears
- Heavy armour
- Shields
4 Orc Boar Boy Mob [72 pts]
- Hand weapons
- Cavalry spears
- Heavy armour
- Shields
---
Created with "Old World Builder"
[https://old-world-builder.com]</t>
  </si>
  <si>
    <t>Asen Tsvetkov</t>
  </si>
  <si>
    <t>Vasil Baltadzhiev</t>
  </si>
  <si>
    <t>++ Characters [995 pts] ++
Tomb King [439 pts]
(Great weapon, Heavy armour, General, Necrolith Bone Dragon, Talisman of Protection, Armour of the Ages)
High Priest [235 pts]
(Hand weapon, Level 4 Wizard, On foot, Lore Familiar, Warding Splint, Necromancy)
Royal Herald [236 pts]
(Great weapon, Light armour, Shield, Battle Standard Bearer [Razor Standard], Skeleton Chariot, Armour of Destiny)
Mortuary Priest [85 pts]
(Hand weapon, Level 2 Wizard, On foot, Elementalism)
++ Core Units [549 pts] ++
5 Skeleton Horse Archers [60 pts]
(Hand weapons, Warbows, Chariot Runners)
19 Tomb Guard [267 pts]
(Hand weapons, Light armour, Shields, Nehekharan Phalanx (one per 1000pts), Tomb Captain (champion), Standard bearer [Icon of Rakaph], Musician)
3 Skeleton Chariots [167 pts]
(Hand weapons, Cavalry spears, Warbows, Master Charioteer (champion), Standard bearer [Mirage Banner], Musician)
10 Skeleton Archers [55 pts]
(Hand weapons, War Bows, Master of Arrows (champion))
++ Rare Units [455 pts] ++
Necrosphinx [195 pts]
(Cleaving Blades, Decapitating Strike, Heavy armour)
Screaming Skull Catapult [125 pts]
(Screaming Skull Catapult, Hand weapons, Light armour, Skulls of the Foe)
Casket of Souls [135 pts]
(Hand weapons, Great weapons, Light armour)
---
Created with "Old World Builder"
[https://old-world-builder.com]</t>
  </si>
  <si>
    <t>===
Vasil Baltadzhiev [1999 pts]
Warhammer: The Old World, Kingdom of Bretonnia
===
++ Characters [943 pts] ++
Duke [405 pts]
- Hand weapon
- Morning Star
- Heavy armour
- Shield
- General
- Royal Pegasus
- Heartwood Lance
- Anointed Armour
- Virtue of Knightly Temper
Prophetess [181 pts]
- Hand weapon
- Level 4 Wizard
- Bretonnian Warhorse
- Elementalism
Paladin [82 pts]
- Hand weapon
- Lance (if appropriately mounted)
- Heavy armour
- Shield
- Battle Standard Bearer
- Bretonnian Warhorse
The Green Knight [275 pts]
++ Core Units [541 pts] ++
20 Men-At-Arms [129 pts]
- Hand weapons
- Polearms
- Shields
- Light armour
- Yeoman (champion)
- Standard bearer
- Musician
- Grail Monk [Blessed Triptych]
10 Peasant Bowmen [50 pts]
- Hand weapons
- Longbows
- Unarmoured
- Skirmishers
12 Peasant Bowmen [60 pts]
- Hand weapons
- Longbows
- Unarmoured
- Skirmishers
6 Mounted Knights of the Realm [151 pts]
- Hand weapons
- Lances
- Shields
- Heavy armour
- First Knight (champion)
6 Mounted Knights of the Realm [151 pts]
- Hand weapons
- Lances
- Shields
- Heavy armour
- First Knight (champion)
++ Special Units [315 pts] ++
5 Mounted Yeomen [75 pts]
- Hand weapons
- Cavalry spears
- Shortbows
- Unarmoured
- Feigned Flight
3 Pegasus Knights [165 pts]
- Hand weapon
- Lances
- Shields
- Heavy armour
5 Mounted Yeomen [75 pts]
- Hand weapons
- Cavalry spears
- Shortbows
- Unarmoured
- Feigned Flight
++ Rare Units [200 pts] ++
Field Trebuchet [100 pts]
- Field Trebuchet
- Hand weapons
Field Trebuchet [100 pts]
- Field Trebuchet
- Hand weapons
---
Created with "Old World Builder"
[https://old-world-builder.com]</t>
  </si>
  <si>
    <t>Hristo Davidkov</t>
  </si>
  <si>
    <t>Petar P</t>
  </si>
  <si>
    <t>===
Dawi list [2000 pts]
Warhammer: The Old World, Dwarfen Mountain Holds
===
++ Characters [998 pts] ++
Thane [261 pts]
- Hand weapon
- Great weapon
- Full plate armour
- Shield
- Battle Standard Bearer [Master Rune of Grungni]
- Oathstone
- 2x Rune of Fury
- Rune of Might
- Rune of Passage
Runelord [230 pts]
- Hand weapon
- Full plate armour
- Shield
- General
- Master Rune of Balance
- Master Rune of Gromril
- Master Rune of Breaking
Daemon Slayer [253 pts]
- Hand weapon
- Additional hand weapon
- 2x Rune of Fury
- Rune of Furnace
- Master Rune of Alaric the Mad
- Rune of Warding
Daemon Slayer [254 pts]
- Hand weapon
- Great weapon
- Master Rune of Smiting
- Rune of Fury
- Rune of Warding
++ Core Units [570 pts] ++
13 Longbeards [245 pts]
- Hand weapons
- Great weapons
- Heavy armour
- Shields
- Elder (champion)
- Standard bearer [Master Rune of Hesitation]
- Musician
10 Thunderers [120 pts]
- Hand weapons
- Handguns
- Heavy armour
- Shields
- Veteran (champion) [Handgun]
- Musician
19 Dwarf Warriors [205 pts]
- Hand weapons
- Heavy armour
- Great weapons
- Shields
- Veteran
- Standard bearer
- Musician
++ Special Units [145 pts] ++
Cannon [145 pts]
- Cannon
- Hand weapons
- Light armour
- Rune of Forging
- Rune of Reloading
- Master Rune of Disguise
++ Rare Units [287 pts] ++
5 Irondrakes [96 pts]
- Hand weapons
- Drakeguns
- Full plate armour
- Ironwarden (champion) [Trollhammer torpedo]
5 Irondrakes [96 pts]
- Hand weapons
- Drakeguns
- Full plate armour
- Ironwarden (champion) [Trollhammer torpedo]
Gyrobomber [95 pts]
- Hand weapons
- Steam gun Dwarfs
- Full plate armour (armoured fuselage)
---
Created with "Old World Builder"
[https://old-world-builder.com]</t>
  </si>
  <si>
    <t>General of the Empire [373 pts]
- Hand weapon
- Full plate armour
- Shield
- Imperial Griffon [Two heads]
- The White Cloak
- Ogre Blade
Captain of the Empire [202 pts]
- Hand weapon
- Lance (if appropriately mounted)
- Full plate armour
- Shield
- Battle Standard Bearer [War Banner]
- Demigryph
- Talisman of Protection
- The Silver Horn
Wizard Lord [290 pts]
- Hand weapon
- Level 4 Wizard
- Pegasus
- Mace of Helsturm
- Lore Familiar
- Potion of Foolhardiness
- Illusion
++ Core Units [597 pts] ++
10 State Missile Troops [75 pts]
- Hand weapons
- Crossbows
- No armour
- Sergeant (champion) [Crossbow/Handgun]
10 State Missile Troops [75 pts]
- Hand weapons
- Crossbows
- No armour
- Sergeant (champion) [Crossbow/Handgun]
5 Empire Archers [45 pts]
- Hand weapons
- Warbows
- Fire &amp; Flee
- Scouts
5 Empire Archers [40 pts]
- Hand weapons
- Warbows
- Fire &amp; Flee
- Detachment
5 Empire Archers [40 pts]
- Hand weapons
- Warbows
- Fire &amp; Flee
- Detachment
5 Empire Archers [40 pts]
- Hand weapons
- Warbows
- Fire &amp; Flee
- Detachment
4 Empire Knights [94 pts]
- Hand weapons
- Lances
- Shields
- Heavy armour
- Preceptor (champion)
4 Empire Knights [94 pts]
- Hand weapons
- Lances
- Shields
- Heavy armour
- Preceptor (champion)
4 Empire Knights [94 pts]
- Hand weapons
- Lances
- Shields
- Heavy armour
- Preceptor (champion)
++ Special Units [270 pts] ++
3 Demigryph Knights [270 pts]
- Lances
- Shields
- Full plate armour
- Demigryph Preceptor (champion) [Ruby Ring of Ruin]
- Standard bearer [Rampaging Banner]
- Musician
++ Rare Units [265 pts] ++
Steam Tank [265 pts]
- Steam Cannon
- Steam gun</t>
  </si>
  <si>
    <t>Yoan Trendafilov</t>
  </si>
  <si>
    <t>Martin Brunotte</t>
  </si>
  <si>
    <t>===
Copy of ÐšÐ°Ñ€ÑƒÑ†Ð°Ñ€Ð¸, Ð¶Ð¸Ð²Ð¾Ñ‚Ð½Ð¸, ÑÐ¼ÑŠÑ€Ñ‚  [1994 pts]
Warhammer: The Old World, Daemons of Chaos
===
++ Characters [260 pts] ++
Daemonic Herald of Tzeentch [260 pts]
- Hand weapon
- Flames of Tzeentch
- Level 3 Wizard
- Chariot of Tzeentch
- Twin Heads
- Dark Magic
++ Core Units [518 pts] ++
10 Chaos Furies [140 pts]
- Daemonic talons
- Daemons of Khorne
6 Chaos Furies [84 pts]
- Daemonic talons
- Daemons of Khorne
6 Chaos Furies [84 pts]
- Daemonic talons
- Daemons of Khorne
5 Chaos Furies [70 pts]
- Daemonic talons
- Daemons of Khorne
5 Chaos Furies [70 pts]
- Daemonic talons
- Daemons of Khorne
5 Chaos Furies [70 pts]
- Daemonic talons
- Daemons of Khorne
++ Special Units [716 pts] ++
3 Flamers of Tzeentch [262 pts]
- Hand weapons
- Warpflame
- Level 3 Wizard (Exalted Flamer)
- Pyroclaster (champion)
- Exalted Flamer (champion) [Power Vortex]
- Elementalism
3 Flamers of Tzeentch [227 pts]
- Hand weapons
- Warpflame
- Level 3 Wizard (Exalted Flamer)
- Pyroclaster (champion)
- Exalted Flamer (champion)
- Elementalism 
3 Flamers of Tzeentch [227 pts]
- Hand weapons
- Warpflame
- Level 3 Wizard (Exalted Flamer)
- Pyroclaster (champion)
- Exalted Flamer (champion)
- Elementalism 
++ Rare Units [500 pts] ++
Burning Chariot of Tzeentch [250 pts]
- Hand weapons
- Warpflame
- Flames of Tzeentch
- Lamprey's bite
- 4+
- Level 3 Wizard (Exalted Flamer)
- Dark Magic
Burning Chariot of Tzeentch [250 pts]
- Hand weapons
- Warpflame
- Flames of Tzeentch
- Lamprey's bite
- 4+
- Level 3 Wizard (Exalted Flamer)
- Dark Magic
---
Created with "Old World Builder"
[https://old-world-builder.com]</t>
  </si>
  <si>
    <t>===
 "Tercios" [2000 pts]
Warhammer: The Old World, Empire of Man
===
++ Characters [476 pts] ++
General of the Empire [196 pts]
- Hand weapon
- Full plate armour
- General
- On foot
- Runefang
Captain of the Empire [100 pts]
- Hand weapon
- Great weapon
- Full plate armour
- Pistol
- On foot
- Laurels of Victory
Empire Engineer [45 pts]
- Hand weapon
- No armour
Master Mage [135 pts]
- Hand weapon
- Level 2 Wizard
- Empire Horse
- Armour of Tarnus
- Battle Magic
++ Core Units [904 pts] ++
10 Empire Knights [253 pts]
- Hand weapons
- Lances
- Shields
- Heavy armour
- Preceptor (champion) [The Silver Horn]
- Standard bearer
- Musician
29 Veteran State Troops [276 pts]
- Hand weapons
- Halberds
- Light armour
- Drilled
- Sergeant (champion)
- Standard bearer
- Musician
5 State Missile Troops [40 pts]
- Hand weapons
- Handguns
- No armour
- Detachment
20 Veteran State Troops [195 pts]
- Hand weapons
- Thrusting spears
- Light armour
- Shields
- Sergeant (champion)
- Standard bearer
- Musician
10 State Troops [60 pts]
- Hand weapons
- Light armour
- Shields
- Detachment
5 State Missile Troops [40 pts]
- Hand weapons
- Handguns
- No armour
- Detachment
5 State Missile Troops [40 pts]
- Hand weapons
- Handguns
- No armour
- Detachment
++ Special Units [380 pts] ++
Great Cannon [125 pts]
Great Cannon [125 pts]
10 Empire Greatswords [130 pts]
- Great weapons
- Full plate armour
- Count's Champion (champion)
- Standard bearer
- Musician
++ Rare Units [240 pts] ++
Helblaster Volley Gun [120 pts]
Helblaster Volley Gun [120 pts]
---
Created with "Old World Builder"
[https://old-world-builder.com]</t>
  </si>
  <si>
    <t>Yordan Deliyski</t>
  </si>
  <si>
    <t>Stefan Dimitrov</t>
  </si>
  <si>
    <t>Dark Elves - Lizzard Division - [2000pts]
# Main Force [2000pts]
## Characters [863pts]
Dark Elf Dreadlord [504pts]: General, Lance, Full Plate Armour, Sea Dragon Cloak, Black Dragon, Shield Of Ghrond, Pendant Of Khaeleth
Dark Elf Master [150pts]:
â€¢ 1x Dark Elf Master [150pts]: Battle Standard Bearer, Banner Of Har Ganeth, Cold One, Lance, Shield
Supreme Sorceress [209pts]: Wizard Level 4, Dark Magic, Dark Steed, Tome Of Furion
## Core [501pts]
2x Dark Riders [200pts]: Repeater Crossbow, Shield, Scouts
â€¢ 5x Dark Rider [16pts]
â€¢ 5x Dark Rider [80pts]
Dark Riders [101pts]: Repeater Crossbow, Shield
â€¢ 5x Dark Rider [80pts]
â€¢ 1x Musician [6pts]
## Special [436pts]
Cold One Knights [251pts]:
â€¢ 6x Cold One Knight [35pts]
â€¢ 1x Dread Knight [7pts]
â€¢ 1x Standard Bearer [27pts]: Cold-Blooded Banner
â€¢ 1x Musician [7pts]
Dark Elf Shades [75pts]:
â€¢ 5x Shade [15pts]
2x Harpies [55pts]:
â€¢ 5x Harpy [11pts]
## Rare [200pts]
War Hydra [200pts]</t>
  </si>
  <si>
    <t>===
First Tournament [2000 pts]
Warhammer: The Old World, Dwarfen Mountain Holds
===
++ Characters [901 pts] ++
King [314 pts]
- Hand weapon
- Great weapon
- Full plate armour
- General
- Shieldbearers
- Master Rune of Smiting
- 3x Rune of Shielding
- Rune of Passage
Anvil of Doom [310 pts]
- Hand weapons
- Shields
- Heavy armour
- 3x Rune of Spellbreaking
Thane [277 pts]
- Hand weapon
- Full plate armour
- Shield
- Battle Standard Bearer [Master Rune of Grungni + Rune of Fear + Rune of Confusion]
- On foot
- Master Rune of Gromril
++ Core Units [524 pts] ++
10 Rangers [152 pts]
- Hand weapons
- Crossbows
- Heavy armour
- Great weapons
- Shields
- Ol' Deadeye (champion) [Crossbow]
- Musician
16 Dwarf Warriors [232 pts]
- Hand weapons
- Heavy armour
- Great weapons
- Shields
- Drilled (0-1 unit per 1000 points)
- Veteran (0-1 unit per 1000 points)
- Veteran
- Standard bearer [Rune of Battle]
- Musician
10 Thunderers [140 pts]
- Hand weapons
- Handguns
- Heavy armour
- Great weapons
- Shields
- Veteran (champion) [Handgun]
- Musician
++ Special Units [423 pts] ++
13 Hammerers [338 pts]
- Hand weapons
- Great hammers
- Heavy armour
- Shields
- Drilled
- Veteran
- Royal Champion (Up to 25pts of each rune type)
- Standard bearer [Master Rune of Hesitation + Rune of Battle]
- Musician
Bolt Thrower [85 pts]
- Bolt thrower
- Hand weapons
- Light armour
- Rune of Skewering
- Rune of Burning
++ Rare Units [152 pts] ++
10 Rangers [152 pts]
- Hand weapons
- Crossbows
- Heavy armour
- Great weapons
- Shields
- Ol' Deadeye (champion) [Crossbow]
- Musician</t>
  </si>
  <si>
    <t>The Veteran Legends Begins</t>
  </si>
  <si>
    <t xml:space="preserve">===
Miguel Ferrer [2497 pts]
Warhammer: The Old World, Tomb Kings of Khemri
===
++ Personajes [1022 pts] ++
Tomb King [447 pts]
- Hand weapon
- Heavy armour
- Shield
- General
- Necrolith Bone Dragon
- Sword of Might
- Armour of Destiny
Reglas Especiales: Curse of the Necropolis, Dry as Dust, Flammable, Indomitable (2), Khopesh, My Will Be Done, Nehekharan Undead, Regeneration (5+)
[TombÂ King]Â M(4)Â WS(6)Â BS(3)Â S(5)Â T(5)Â W(4)Â I(4)Â A(4)Â Ld(10)
[NecrolithÂ BoneÂ Dragon]Â M(6)Â WS(4)Â BS(-)Â S(6)Â T((+1))Â W((+5))Â I(2)Â A(5)Â Ld(-)
Mortuary Priest [85 pts]
- Hand weapon
- Level 2 Wizard
- On foot
- Elementalism
Reglas Especiales: Arise!, Curse of the Necropolis, Indomitable (1), Khopesh, Lore of Nehekhara, Nehekharan Undead, Regeneration (5+), From Beneath the Sands
[MortuaryÂ Priest]Â M(4)Â WS(3)Â BS(3)Â S(3)Â T(3)Â W(2)Â I(2)Â A(1)Â Ld(7)
High Priest [235 pts]
- Hand weapon
- Level 4 Wizard
- On foot
- Staff Of Awakening
- Arcane Familiar
- Necromancy
Reglas Especiales: Arise!, Curse of the Necropolis, Indomitable (1), Khopesh, Lore of Nehekhara, Nehekharan Undead, Regeneration (5+), From Beneath the Sands
[HighÂ Priest]Â M(4)Â WS(3)Â BS(3)Â S(3)Â T(4)Â W(3)Â I(2)Â A(2)Â Ld(8)
Mortuary Priest [115 pts]
- Hand weapon
- Level 2 Wizard
- On foot
- Amulet Of The Serpent
- Elementalism
Reglas Especiales: Arise!, Curse of the Necropolis, Indomitable (1), Khopesh, Lore of Nehekhara, Nehekharan Undead, Regeneration (5+), From Beneath the Sands
[MortuaryÂ Priest]Â M(4)Â WS(3)Â BS(3)Â S(3)Â T(3)Â W(2)Â I(2)Â A(1)Â Ld(7)
Necrotect [55 pts]
- Hand weapon
- Whip
- Light armour
Reglas Especiales: Dry as Dust, Eternal Taskmaster, Flammable, Khopesh, Nehekharan Undead, Regeneration (6+)
[Necrotect]Â M(4)Â WS(3)Â BS(3)Â S(4)Â T(4)Â W(2)Â I(3)Â A(2)Â Ld(7)
Royal Herald [85 pts]
- Hand weapon
- Light armour
- Battle Standard Bearer
- On foot
Reglas Especiales: Banner of the King, Dry as Dust, Flammable, Indomitable (1), Khopesh, Nehekharan Undead, Regeneration (5+), Sworn Protector
[RoyalÂ Herald]Â M(4)Â WS(4)Â BS(3)Â S(4)Â T(4)Â W(2)Â I(3)Â A(3)Â Ld(8)
++ Unidades BÃ¡sicas [822 pts] ++
20 Tomb Guard [258 pts]
- Halberds
- Light armour
- Shields
- Nehekharan Phalanx (one per 1000pts)
- Tomb Captain (champion)
- Standard bearer
- Musician
Reglas Especiales: Cleaving Blow, Close Order, Indomitable (1), Khopesh, Nehekharan Undead, Regeneration (6+), Regimental Unit
[TombÂ Guard]Â M(4)Â WS(3)Â BS(3)Â S(4)Â T(4)Â W(1)Â I(2)Â A(1)Â Ld(7)
[TombÂ Captain]Â M(4)Â WS(3)Â BS(3)Â S(4)Â T(4)Â W(1)Â I(3)Â A(2)Â Ld(7)
3 Skeleton Chariots [129 pts]
- Hand weapons
- Cavalry spears
- Warbows
Reglas Especiales: Arrows of Asaph, Dry as Dust, Horde, Impact Hits (D3), Nehekharan Undead, Open Order, Regeneration (6+), Reserve Move, Swiftstride
[Chariot]Â M(-)Â WS(-)Â BS(-)Â S(4)Â T(4)Â W(3)Â I(-)Â A(-)Â Ld(-)
[SkeletalÂ CrewÂ (x2)]Â M(-)Â WS(3)Â BS(2)Â S(3)Â T(-)Â W(-)Â I(2)Â A(1)Â Ld(7)
[MasterÂ Charioteer]Â M(-)Â WS(3)Â BS(2)Â S(3)Â T(-)Â W(-)Â I(2)Â A(2)Â Ld(7)
[SkeletalÂ SteedÂ (x2)]Â M(8)Â WS(2)Â BS(-)Â S(3)Â T(-)Â W(-)Â I(2)Â A(1)Â Ld(-)
30 Skeleton Warriors [165 pts]
- Thrusting spears
- Shields
- Master of Arms (Champion)
- Standard bearer
- Musician
Reglas Especiales: Close Order, Horde, Nehekharan Undead, Regeneration (6+), Regimental Unit
[SkeletonÂ Warrior]Â M(4)Â WS(2)Â BS(2)Â S(3)Â T(3)Â W(1)Â I(2)Â A(1)Â Ld(5)
[MasterÂ ofÂ Arms]Â M(4)Â WS(2)Â BS(2)Â S(3)Â T(3)Â W(1)Â I(2)Â A(2)Â Ld(5)
20 Skeleton Archers [105 pts]
- Hand weapons
- War Bows
- Master of Arrows (champion)
Reglas Especiales: Arrows of Asaph, Detachment, Nehekharan Undead, Open Order, Regeneration (6+)
[SkeletonÂ Archer]Â M(4)Â WS(2)Â BS(2)Â S(3)Â T(3)Â W(1)Â I(2)Â A(1)Â Ld(5)
[MasterÂ ofÂ Arrows]Â M(4)Â WS(2)Â BS(3)Â S(3)Â T(3)Â W(1)Â I(2)Â A(1)Â Ld(5)
30 Skeleton Warriors [165 pts]
- Thrusting spears
- Shields
- Master of Arms (Champion)
- Standard bearer
- Musician
Reglas Especiales: Close Order, Horde, Nehekharan Undead, Regeneration (6+), Regimental Unit
[SkeletonÂ Warrior]Â M(4)Â WS(2)Â BS(2)Â S(3)Â T(3)Â W(1)Â I(2)Â A(1)Â Ld(5)
[MasterÂ ofÂ Arms]Â M(4)Â WS(2)Â BS(2)Â S(3)Â T(3)Â W(1)Â I(2)Â A(2)Â Ld(5)
++ Unidades Especiales [458 pts] ++
Tomb Scorpion [75 pts]
- Decapitating Claws
- Envenomed Sting
- Heavy armour (Bone Carapace)
- Ambushers
Reglas Especiales: Close Order, Indomitable (1), Magic Resistance (-1), Nehekharan Undead, Regeneration (6+), Stomp Attacks (D3), Swiftstride, Vanguard
[TombÂ Scorpion]Â M(7)Â WS(4)Â BS(0)Â S(5)Â T(5)Â W(3)Â I(3)Â A(4)Â Ld(8)
Tomb Scorpion [75 pts]
- Decapitating Claws
- Envenomed Sting
- Heavy armour (Bone Carapace)
- Ambushers
Reglas Especiales: Close Order, Indomitable (1), Magic Resistance (-1), Nehekharan Undead, Regeneration (6+), Stomp Attacks (D3), Swiftstride, Vanguard
[TombÂ Scorpion]Â M(7)Â WS(4)Â BS(0)Â S(5)Â T(5)Â W(3)Â I(3)Â A(4)Â Ld(8)
3 Ushabti [154 pts]
- Hand weapons
- Greatbows
- Heavy armour
- Ancient (champion)
Reglas Especiales: Arrows of Asaph, Close Order, Indomitable (1), Khopesh, Nehekharan Undead, Regeneration (6+)
[Ushabti]Â M(5)Â WS(4)Â BS(3)Â S(4)Â T(4)Â W(3)Â I(2)Â A(3)Â Ld(8)
[Ancient]Â M(5)Â WS(4)Â BS(3)Â S(4)Â T(4)Â W(3)Â I(2)Â A(4)Â Ld(8)
3 Ushabti [154 pts]
- Hand weapons
- Greatbows
- Heavy armour
- Ancient (champion)
Reglas Especiales: Arrows of Asaph, Close Order, Indomitable (1), Khopesh, Nehekharan Undead, Regeneration (6+)
[Ushabti]Â M(5)Â WS(4)Â BS(3)Â S(4)Â T(4)Â W(3)Â I(2)Â A(3)Â Ld(8)
[Ancient]Â M(5)Â WS(4)Â BS(3)Â S(4)Â T(4)Â W(3)Â I(2)Â A(4)Â Ld(8)
++ Unidades Singulares [195 pts] ++
Necroshpinx [195 pts]
- Cleaving Blades
- Decapitating Strike
- Heavy armour
Reglas Especiales: Close Order, Fly (9), Indomitable (2), Large Target, Nehekharan Undead, Regeneration (5+), Stomp Attacks (D3+2), Swiftstride, Terror
[Necrosphinx]Â M(6)Â WS(4)Â BS(0)Â S(5)Â T(6)Â W(6)Â I(1)Â A(5)Â Ld(8)
</t>
  </si>
  <si>
    <t>===
Alex Marroig [2500 pts]
Warhammer: The Old World, Warriors of Chaos
===
++ Personajes [891 pts] ++
Chaos Lord [626 pts]
- Lance
- Full plate armour
- Shield
- Mark of Nurgle
- General
- Chaos Dragon
- Crown of Everlasting Conquest
- Favour of the Gods
- Dragon Slaying Sword
- Enchanting Aura
Reglas Especiales: Chaos Armour (5+), Ensorcelled Weapons, Gaze of the Gods, Rallying Cry
[ChaosÂ Lord]Â M(4)Â WS(7)Â BS(3)Â S(5)Â T(5)Â W(4)Â I(6)Â A(5)Â Ld(9)
[ChaosÂ Dragon]Â M(6)Â WS(6)Â BS(-)Â S(7)Â T((+1))Â W((+6))Â I(4)Â A(6)Â Ld(-)
Sorcerer Lord [265 pts]
- Hand weapon
- Heavy armour
- Mark of Nurgle
- Level 4 Wizard
- On foot
- Armour of Meteoric Iron
- Earthing Rod
- Favour of the Gods
- Daemonology
Reglas Especiales: Chaos Armour (5+), Ensorcelled Weapons, Gaze of the Gods, Lore of Chaos
[SorcererÂ Lord]Â M(4)Â WS(5)Â BS(3)Â S(4)Â T(4)Â W(3)Â I(4)Â A(3)Â Ld(8)
++ Unidades BÃ¡sicas [707 pts] ++
18 Chaos Warriors [331 pts]
- Halberds
- Heavy armour
- Mark of Chaos Undivided
- Mark of Nurgle
- Champion
- Standard bearer [War Banner]
- Musician
Reglas Especiales: Close Order, Ensorcelled Weapons
[ChaosÂ Warrior]Â M(4)Â WS(5)Â BS(3)Â S(4)Â T(4)Â W(1)Â I(4)Â A(1)Â Ld(8)
[Champion]Â M(4)Â WS(5)Â BS(3)Â S(4)Â T(4)Â W(1)Â I(4)Â A(2)Â Ld(8)
8 Chaos Knights [296 pts]
- Lances
- Shields
- Heavy armour
- Mark of Nurgle
- Champion
- Standard bearer [Rampaging Banner]
- Musician
Reglas Especiales: Close Order, Ensorcelled Weapons, First Charge, Swiftstride
[ChaosÂ Knight]Â M(-)Â WS(5)Â BS(3)Â S(4)Â T(4)Â W(1)Â I(4)Â A(1)Â Ld(8)
[Champion]Â M(-)Â WS(5)Â BS(3)Â S(4)Â T(4)Â W(1)Â I(4)Â A(2)Â Ld(8)
[ChaosÂ Steed]Â M(7)Â WS(3)Â BS(-)Â S(4)Â T(-)Â W(-)Â I(3)Â A(1)Â Ld(-)
5 Chaos Warhounds [40 pts]
- Claws and Fangs (Hand weapons)
- Poisoned Attacks
- Vanguard
Reglas Especiales: Loner, Move Through Cover, Open Order, Swiftstride
[ChaosÂ Warhound]Â M(7)Â WS(4)Â BS(0)Â S(3)Â T(3)Â W(1)Â I(3)Â A(1)Â Ld(6)
5 Chaos Warhounds [40 pts]
- Claws and Fangs (Hand weapons)
- Poisoned Attacks
- Vanguard
Reglas Especiales: Loner, Move Through Cover, Open Order, Swiftstride
[ChaosÂ Warhound]Â M(7)Â WS(4)Â BS(0)Â S(3)Â T(3)Â W(1)Â I(3)Â A(1)Â Ld(6)
++ Unidades Especiales [672 pts] ++
17 Chosen Chaos Warriors [420 pts]
- Halberds
- Full plate armour
- Mark of Nurgle
- Champion
- Standard bearer [The Blazing Banner]
- Musician
Reglas Especiales: Chaos Armour (6+), Close Order, Ensorcelled Weapons, Stubborn
[ChosenÂ ChaosÂ Warrior]Â M(4)Â WS(5)Â BS(3)Â S(4)Â T(4)Â W(1)Â I(4)Â A(2)Â Ld(9)
[Champion]Â M(4)Â WS(5)Â BS(3)Â S(4)Â T(4)Â W(1)Â I(4)Â A(3)Â Ld(9)
6 Chaos Ogres [252 pts]
- Great weapons
- Heavy armour
- Mark of Nurgle
- Champion
- Musician
Reglas Especiales: Armour Bane (1), Close Order, Fear, Impact Hits (1), Ogre Charge
[ChaosÂ Ogre]Â M(6)Â WS(3)Â BS(2)Â S(4)Â T(4)Â W(3)Â I(2)Â A(3)Â Ld(7)
[Champion]Â M(6)Â WS(3)Â BS(2)Â S(4)Â T(4)Â W(3)Â I(2)Â A(4)Â Ld(7)
++ Unidades Singulares [230 pts] ++
Chaos Giant [230 pts]
- Giant's Club
- Scaly Skin (Heavy Armour)
- Regeneration (6+)
Reglas Especiales: Close Order, Giant Attacks, Immune To Psychology, Large Target, Pick Up And..., Stomp Attacks (D6), Terror, Timmm-berrr!, Unbreakable
[Giant]Â M(6)Â WS(3)Â BS(1)Â S(6)Â T(6)Â W(6)Â I(2)Â A(*)Â Ld(10)</t>
  </si>
  <si>
    <t>Hardyc Hardyc</t>
  </si>
  <si>
    <t>Nando Arcos</t>
  </si>
  <si>
    <t>===
Hardyc [2499 pts]
Warhammer: The Old World, High Elf Realms
===
++ Personajes [1121 pts] ++
Prince [453 pts]
- Hand weapon
- Full plate armour
- Shield
- General
- Frostheart Phoenix
- Ogre Blade
- Dragon Helm
- Seed of Rebirth
- Anointed of Asuryan
Reglas Especiales: Ithilmar Weapons, Strike First, Valour of Ages
[Prince]Â M(5)Â WS(7)Â BS(7)Â S(4)Â T(3)Â W(3)Â I(6)Â A(4)Â Ld(10)
[FrostheartÂ Phoenix]Â M(2)Â WS(6)Â BS(0)Â S(6)Â T(6)Â W(5)Â I(3)Â A(4)Â Ld(8)
Noble [398 pts]
- Hand weapon
- Full plate armour
- Shield
- Battle Standard Bearer [War Banner]
- Frostheart Phoenix
- Talisman of Protection
- Seed of Rebirth
- Anointed of Asuryan
Reglas Especiales: Ithilmar Weapons, Strike First, Valour of Ages
[Noble]Â M(5)Â WS(6)Â BS(6)Â S(4)Â T(3)Â W(2)Â I(5)Â A(3)Â Ld(9)
[FrostheartÂ Phoenix]Â M(2)Â WS(6)Â BS(0)Â S(6)Â T(6)Â W(5)Â I(3)Â A(4)Â Ld(8)
Archmage [270 pts]
- Hand weapon
- Level 4 Wizard
- On foot
- Seed of Rebirth
- Silvery Wand
- Sigil of Asuryan
- Warden of Saphery
- High Magic
Reglas Especiales: Elven Reflexes, Ithilmar Weapons, Lileath's Blessing, Lore of Saphery, Valour of Ages
[Archmage]Â M(5)Â WS(4)Â BS(4)Â S(3)Â T(3)Â W(3)Â I(5)Â A(2)Â Ld(8)
++ Unidades BÃ¡sicas [625 pts] ++
5 Elven Archers [50 pts]
- Hand weapons
- Longbows
Reglas Especiales: Close Order, Detachment, Elven Reflexes, Valour of Ages
[ElvenÂ Archer]Â M(5)Â WS(4)Â BS(4)Â S(3)Â T(3)Â W(1)Â I(4)Â A(1)Â Ld(8)
[Sentinel]Â M(5)Â WS(4)Â BS(5)Â S(3)Â T(3)Â W(1)Â I(4)Â A(1)Â Ld(8)
5 Elven Archers [50 pts]
- Hand weapons
- Longbows
Reglas Especiales: Close Order, Detachment, Elven Reflexes, Valour of Ages
[ElvenÂ Archer]Â M(5)Â WS(4)Â BS(4)Â S(3)Â T(3)Â W(1)Â I(4)Â A(1)Â Ld(8)
[Sentinel]Â M(5)Â WS(4)Â BS(5)Â S(3)Â T(3)Â W(1)Â I(4)Â A(1)Â Ld(8)
5 Elven Archers [50 pts]
- Hand weapons
- Longbows
Reglas Especiales: Close Order, Detachment, Elven Reflexes, Valour of Ages
[ElvenÂ Archer]Â M(5)Â WS(4)Â BS(4)Â S(3)Â T(3)Â W(1)Â I(4)Â A(1)Â Ld(8)
[Sentinel]Â M(5)Â WS(4)Â BS(5)Â S(3)Â T(3)Â W(1)Â I(4)Â A(1)Â Ld(8)
5 Ellyrian Reavers [93 pts]
- Hand weapons
- Cavalry spears
- Hand weapons (Hooves)
- Light armour
- Skirmishes
- Harbinger (champion)
Reglas Especiales: Elven Reflexes, Fast Cavalry, Open Order, Swiftstride, Valour of Ages
[EllyrianÂ Reaver]Â M(-)Â WS(4)Â BS(4)Â S(3)Â T(3)Â W(1)Â I(4)Â A(1)Â Ld(8)
[Harbinger]Â M(-)Â WS(4)Â BS(5)Â S(3)Â T(3)Â W(1)Â I(4)Â A(2)Â Ld(8)
[ElvenÂ Steed]Â M(9)Â WS(3)Â BS(-)Â S(3)Â T(-)Â W(-)Â I(4)Â A(1)Â Ld(-)
5 Ellyrian Reavers [85 pts]
- Hand weapons
- Cavalry spears
- Hand weapons (Hooves)
- Light armour
- Skirmishes
Reglas Especiales: Elven Reflexes, Fast Cavalry, Open Order, Swiftstride, Valour of Ages
[EllyrianÂ Reaver]Â M(-)Â WS(4)Â BS(4)Â S(3)Â T(3)Â W(1)Â I(4)Â A(1)Â Ld(8)
[Harbinger]Â M(-)Â WS(4)Â BS(5)Â S(3)Â T(3)Â W(1)Â I(4)Â A(2)Â Ld(8)
[ElvenÂ Steed]Â M(9)Â WS(3)Â BS(-)Â S(3)Â T(-)Â W(-)Â I(4)Â A(1)Â Ld(-)
20 Lothern Sea Guard [297 pts]
- Hand weapons
- Thrusting spears
- Warbows
- Light armour
- Shields
- Sea Master (champion)
- Standard bearer [Razor Standard]
- Musician
Reglas Especiales: Close Order, Elven Reflexes, Martial Prowess, Naval Discipline, Valour of Ages
[SeaÂ Guard]Â M(5)Â WS(4)Â BS(4)Â S(3)Â T(3)Â W(1)Â I(4)Â A(1)Â Ld(8)
[SeaÂ Master]Â M(5)Â WS(4)Â BS(5)Â S(3)Â T(3)Â W(1)Â I(4)Â A(2)Â Ld(8)
++ Unidades Especiales [753 pts] ++
5 Dragon Princes [206 pts]
- Lance
- Full plate armour
- Barding
- Shield
- Drakemaster
- Standard bearer
- Musician
Reglas Especiales: Close Order, Counter Charge, Dragon Armour, Drilled, Elven Reflexes, First Charge, Impetuous, Ithilmar Barding, Ithilmar Weapons, Sons of Caledor, Swiftstride, Valour of Ages
[DragonÂ Prince]Â M(-)Â WS(5)Â BS(4)Â S(3)Â T(3)Â W(1)Â I(5)Â A(2)Â Ld(9)
[Drakemaster]Â M(-)Â WS(5)Â BS(4)Â S(3)Â T(3)Â W(1)Â I(5)Â A(3)Â Ld(9)
[BardedÂ ElvenÂ Steed]Â M(8)Â WS(3)Â BS(-)Â S(3)Â T(-)Â W(-)Â I(4)Â A(1)Â Ld(-)
20 Swordmasters of Hoeth [348 pts]
- Sword of Hoeth
- Heavy armour
- Bladelord [The Loremaster's Cloak]
- Standard bearer [Lion Standard]
- Musician
Reglas Especiales: Cleaving Blow, Close Order, Deflect Shots, Elven Reflexes, Ithilmar Armour, Magic Resistance (-1), Valour of Ages, Warriors of the White Tower
[Swordmaster]Â M(5)Â WS(6)Â BS(4)Â S(3)Â T(3)Â W(1)Â I(6)Â A(1)Â Ld(8)
[Bladelord]Â M(5)Â WS(6)Â BS(4)Â S(3)Â T(3)Â W(1)Â I(6)Â A(2)Â Ld(8)
5 Dragon Princes [199 pts]
- Lance
- Full plate armour
- Barding
- Standard bearer
- Musician
Reglas Especiales: Close Order, Counter Charge, Dragon Armour, Drilled, Elven Reflexes, First Charge, Impetuous, Ithilmar Barding, Ithilmar Weapons, Sons of Caledor, Swiftstride, Valour of Ages
[DragonÂ Prince]Â M(-)Â WS(5)Â BS(4)Â S(3)Â T(3)Â W(1)Â I(5)Â A(2)Â Ld(9)
[Drakemaster]Â M(-)Â WS(5)Â BS(4)Â S(3)Â T(3)Â W(1)Â I(5)Â A(3)Â Ld(9)
[BardedÂ ElvenÂ Steed]Â M(8)Â WS(3)Â BS(-)Â S(3)Â T(-)Â W(-)Â I(4)Â A(1)Â Ld(-)</t>
  </si>
  <si>
    <t xml:space="preserve">===
Nando [2500 pts]
Warhammer: The Old World, Empire of Man
===
++ Personajes [853 pts] ++
Wizard Lord [237 pts]
- Hand weapon
- Level 4 Wizard
- Empire Warhorse
- Armour of Tarnus
- Lore Familiar
- Daemonology
Reglas Especiales: Magical Attacks, Magic Resistance (-1)
[WizardÂ Lord]Â M(4)Â WS(4)Â BS(3)Â S(3)Â T(4)Â W(3)Â I(3)Â A(2)Â Ld(8)
[EmpireÂ Warhorse]Â M(8)Â WS(3)Â BS(-)Â S(3)Â T(-)Â W(-)Â I(3)Â A(1)Â Ld(-)
Master Mage [150 pts]
- Hand weapon
- Level 2 Wizard
- Empire Warhorse
- Ruby Ring of Ruin
- Wizard's Staff
- Daemonology
Reglas Especiales: Magical Attacks, Magic Resistance (-1)
[MasterÂ Mage]Â M(4)Â WS(3)Â BS(3)Â S(3)Â T(3)Â W(2)Â I(3)Â A(1)Â Ld(7)
[EmpireÂ Warhorse]Â M(8)Â WS(3)Â BS(-)Â S(3)Â T(-)Â W(-)Â I(3)Â A(1)Â Ld(-)
Grand Master [293 pts]
- Hand weapon
- Full plate armour
- General
- Demigryph
- The White Cloak
- Ogre Blade
Reglas Especiales: Counter Charge, First Charge, Immune To Psychology, Master of Battle, Rallying Cry, Stubborn, Swiftstride, Veteran
[GrandÂ Master]Â M(-)Â WS(6)Â BS(3)Â S(4)Â T(4)Â W(3)Â I(6)Â A(4)Â Ld(9)
[Demigryph]Â M(7)Â WS(4)Â BS(-)Â S(5)Â T(-)Â W((+1))Â I(4)Â A(3)Â Ld(-)
Captain of the Empire [173 pts]
- Hand weapon
- Full plate armour
- Shield
- Battle Standard Bearer
- Demigryph
- Talisman of Protection
- Biting Blade
Reglas Especiales: "Hold the Line!", Rallying Cry
[CaptainÂ ofÂ theÂ Empire]Â M(4)Â WS(5)Â BS(5)Â S(4)Â T(4)Â W(2)Â I(4)Â A(2)Â Ld(8)
[Demigryph]Â M(7)Â WS(4)Â BS(-)Â S(5)Â T(-)Â W((+1))Â I(4)Â A(3)Â Ld(-)
++ Unidades BÃ¡sicas [630 pts] ++
5 Empire Knights [110 pts]
- Hand weapons
- Lances
- Shields
- Heavy armour
Reglas Especiales: Close Order, Counter Charge, First Charge, Swiftstride
[EmpireÂ Knight]Â M(-)Â WS(4)Â BS(3)Â S(3)Â T(3)Â W(1)Â I(3)Â A(1)Â Ld(8)
[Preceptor]Â M(-)Â WS(4)Â BS(3)Â S(3)Â T(3)Â W(1)Â I(3)Â A(2)Â Ld(8)
[BardedÂ Warhorse]Â M(7)Â WS(3)Â BS(-)Â S(3)Â T(-)Â W(-)Â I(3)Â A(1)Â Ld(-)
12 Empire Knights [282 pts]
- Hand weapons
- Great weapons
- Shields
- Heavy armour
- Preceptor (champion)
- Standard bearer
- Musician
Reglas Especiales: Close Order, Counter Charge, First Charge, Swiftstride
[EmpireÂ Knight]Â M(-)Â WS(4)Â BS(3)Â S(3)Â T(3)Â W(1)Â I(3)Â A(1)Â Ld(8)
[Preceptor]Â M(-)Â WS(4)Â BS(3)Â S(3)Â T(3)Â W(1)Â I(3)Â A(2)Â Ld(8)
[BardedÂ Warhorse]Â M(7)Â WS(3)Â BS(-)Â S(3)Â T(-)Â W(-)Â I(3)Â A(1)Â Ld(-)
10 Empire Knights [238 pts]
- Hand weapons
- Lances
- Shields
- Heavy armour
- Preceptor (champion)
- Standard bearer
- Musician
Reglas Especiales: Close Order, Counter Charge, First Charge, Swiftstride
[EmpireÂ Knight]Â M(-)Â WS(4)Â BS(3)Â S(3)Â T(3)Â W(1)Â I(3)Â A(1)Â Ld(8)
[Preceptor]Â M(-)Â WS(4)Â BS(3)Â S(3)Â T(3)Â W(1)Â I(3)Â A(2)Â Ld(8)
[BardedÂ Warhorse]Â M(7)Â WS(3)Â BS(-)Â S(3)Â T(-)Â W(-)Â I(3)Â A(1)Â Ld(-)
++ Unidades Especiales [742 pts] ++
Great Cannon [125 pts]
- Great cannon
- Hand weapons
Reglas Especiales: Skirmishers
[GreatÂ Cannon]Â M(-)Â WS(-)Â BS(-)Â S(-)Â T(6)Â W(3)Â I(-)Â A(-)Â Ld(-)
[GunÂ Crew]Â M(4)Â WS(3)Â BS(3)Â S(3)Â T(3)Â W(3)Â I(3)Â A(3)Â Ld(7)
2 Demigryph Knights [126 pts]
- Lances
- Shields
- Full plate armour
Reglas Especiales: Close Order, Counter Charge, First Charge, Fear, Swiftstride
[DemigryphÂ Knight]Â M(-)Â WS(4)Â BS(3)Â S(4)Â T(4)Â W(3)Â I(4)Â A(1)Â Ld(8)
[DemigryphÂ Preceptor]Â M(-)Â WS(4)Â BS(3)Â S(4)Â T(4)Â W(3)Â I(4)Â A(2)Â Ld(8)
[Demigryph]Â M(7)Â WS(4)Â BS(-)Â S(5)Â T(-)Â W(-)Â I(4)Â A(3)Â Ld(-)
3 Demigryph Knights [210 pts]
- Lances
- Shields
- Full plate armour
- Demigryph Preceptor (champion)
- Standard bearer
- Musician
Reglas Especiales: Close Order, Counter Charge, First Charge, Fear, Swiftstride
[DemigryphÂ Knight]Â M(-)Â WS(4)Â BS(3)Â S(4)Â T(4)Â W(3)Â I(4)Â A(1)Â Ld(8)
[DemigryphÂ Preceptor]Â M(-)Â WS(4)Â BS(3)Â S(4)Â T(4)Â W(3)Â I(4)Â A(2)Â Ld(8)
[Demigryph]Â M(7)Â WS(4)Â BS(-)Â S(5)Â T(-)Â W(-)Â I(4)Â A(3)Â Ld(-)
4 Demigryph Knights [281 pts]
- Lances
- Shields
- Full plate armour
- Demigryph Preceptor (champion) [The Silver Horn]
- Standard bearer
Reglas Especiales: Close Order, Counter Charge, First Charge, Fear, Swiftstride
[DemigryphÂ Knight]Â M(-)Â WS(4)Â BS(3)Â S(4)Â T(4)Â W(3)Â I(4)Â A(1)Â Ld(8)
[DemigryphÂ Preceptor]Â M(-)Â WS(4)Â BS(3)Â S(4)Â T(4)Â W(3)Â I(4)Â A(2)Â Ld(8)
[Demigryph]Â M(7)Â WS(4)Â BS(-)Â S(5)Â T(-)Â W(-)Â I(4)Â A(3)Â Ld(-)
++ Unidades Singulares [275 pts] ++
Steam Tank [275 pts]
- Steam Cannon
- Steam gun
- Hochland long rifle
Reglas Especiales: Close Order, Grinding Wheels, Immune To Psychology, Impact Hits (D6+1), Large Target, Steam Power, Stomp Attacks(D3+1), Temperamental, Terror, Unbreakable
[SteamÂ Tank]Â M(4)Â WS(-)Â BS(-)Â S(6)Â T(7)Â W(10)Â I(-)Â A(-)Â Ld(-)
[EngineerÂ CommanderÂ (x1)]Â M(-)Â WS(3)Â BS(4)Â S(3)Â T(-)Â W(-)Â I(3)Â A(1)Â Ld(8)
</t>
  </si>
  <si>
    <t>Victor Calles</t>
  </si>
  <si>
    <t>Xim Xim</t>
  </si>
  <si>
    <t>===
VÃ­ctor [2496 pts]
Warhammer: The Old World, Dark Elves
===
++ Personajes [1037 pts] ++
Dark Elf Dreadlord [520 pts]
- Hand weapon
- Full plate armour
- Sea Dragon Cloak
- General
- Black dragon
- Pendant Of Khaeleth
- Shield Of Ghrond
- Sword of Might
Reglas Especiales: Eternal Hatred, Hatred (High Elves)*, Murderous, Strike First*
[DarkÂ ElfÂ Dreadlord]Â M(5)Â WS(7)Â BS(7)Â S(4)Â T(3)Â W(3)Â I(6)Â A(4)Â Ld(10)
[BlackÂ Dragon]Â M(6)Â WS(6)Â BS(-)Â S(7)Â T((+3))Â W((+6))Â I(4)Â A(6)Â Ld(-)
Dark Elf Dreadlord [517 pts]
- Hand weapon
- Full plate armour
- Shield
- Sea Dragon Cloak
- Black dragon
- Ogre Blade
- Talisman of Protection
Reglas Especiales: Eternal Hatred, Hatred (High Elves)*, Murderous, Strike First*
[DarkÂ ElfÂ Dreadlord]Â M(5)Â WS(7)Â BS(7)Â S(4)Â T(3)Â W(3)Â I(6)Â A(4)Â Ld(10)
[BlackÂ Dragon]Â M(6)Â WS(6)Â BS(-)Â S(7)Â T((+3))Â W((+6))Â I(4)Â A(6)Â Ld(-)
++ Unidades BÃ¡sicas [626 pts] ++
29 Black Ark Corsairs [362 pts]
- Hand weapons
- Repeater handbows
- Light armour
- Reaver (champion)
- Standard bearer [Banner Of Har Ganeth]
- Musician
Reglas Especiales: Elven Reflexes, Hatred (High Elves), Move Through Cover, Open Order,  Sea Dragon Cloak
[Corsair]Â M(5)Â WS(4)Â BS(4)Â S(3)Â T(3)Â W(1)Â I(4)Â A(1)Â Ld(8)
[Reaver]Â M(5)Â WS(4)Â BS(4)Â S(3)Â T(3)Â W(1)Â I(4)Â A(2)Â Ld(8)
6 Dark Riders [132 pts]
- Hand weapons
- Cavalry spears
- and Repeater crossbows
- Light armour
- Shields
- Fire &amp; Fleet
- Scouts
- Musician
Reglas Especiales: Elven Reflexes, Fast Cavalry, Hatred (High Elves), Open Order, Skirmishers, Swiftstride
[DarkÂ Rider]Â M(-)Â WS(4)Â BS(4)Â S(3)Â T(3)Â W(1)Â I(4)Â A(1)Â Ld(8)
[Herald]Â M(-)Â WS(4)Â BS(4)Â S(3)Â T(3)Â W(1)Â I(4)Â A(2)Â Ld(8)
[DarkÂ Steed]Â M(9)Â WS(3)Â BS(-)Â S(3)Â T(-)Â W(-)Â I(4)Â A(1)Â Ld(-)
6 Dark Riders [132 pts]
- Hand weapons
- Cavalry spears
- and Repeater crossbows
- Light armour
- Shields
- Fire &amp; Fleet
- Scouts
- Musician
Reglas Especiales: Elven Reflexes, Fast Cavalry, Hatred (High Elves), Open Order, Skirmishers, Swiftstride
[DarkÂ Rider]Â M(-)Â WS(4)Â BS(4)Â S(3)Â T(3)Â W(1)Â I(4)Â A(1)Â Ld(8)
[Herald]Â M(-)Â WS(4)Â BS(4)Â S(3)Â T(3)Â W(1)Â I(4)Â A(2)Â Ld(8)
[DarkÂ Steed]Â M(9)Â WS(3)Â BS(-)Â S(3)Â T(-)Â W(-)Â I(4)Â A(1)Â Ld(-)
++ Unidades Especiales [833 pts] ++
10 Cold One Knights [394 pts]
- Hand weapons
- Lances
- Full plate armour
- Standard bearer [Rampaging Banner]
- Musician
Reglas Especiales: Armour Bane (1 - Cold One only), Armoured Hide (1), Close Order, Elven Reflexes, Fear, First Charge, Hatred (High Elves), Stupidity, Swiftstride
[ColdÂ OneÂ Knight]Â M(-)Â WS(5)Â BS(4)Â S(4)Â T(4)Â W(1)Â I(5)Â A(1)Â Ld(9)
[DreadÂ Knight]Â M(-)Â WS(5)Â BS(4)Â S(4)Â T(4)Â W(1)Â I(5)Â A(2)Â Ld(9)
[ColdÂ One]Â M(7)Â WS(3)Â BS(-)Â S(4)Â T(-)Â W(-)Â I(2)Â A(2)Â Ld(-)
11 Cold One Knights [439 pts]
- Hand weapons
- Lances
- Full plate armour
- Standard bearer [Standard Of Slaughter]
- Musician
Reglas Especiales: Armour Bane (1 - Cold One only), Armoured Hide (1), Close Order, Elven Reflexes, Fear, First Charge, Hatred (High Elves), Stupidity, Swiftstride
[ColdÂ OneÂ Knight]Â M(-)Â WS(5)Â BS(4)Â S(4)Â T(4)Â W(1)Â I(5)Â A(1)Â Ld(9)
[DreadÂ Knight]Â M(-)Â WS(5)Â BS(4)Â S(4)Â T(4)Â W(1)Â I(5)Â A(2)Â Ld(9)
[ColdÂ One]Â M(7)Â WS(3)Â BS(-)Â S(4)Â T(-)Â W(-)Â I(2)Â A(2)Â Ld(-)</t>
  </si>
  <si>
    <t>===
Xim [2496 pts]
Warhammer: The Old World, Warriors of Chaos
===
++ Personajes [993 pts] ++
Daemon Prince [481 pts]
- Hand weapon
- Heavy armour
- Wings (Fly 9)
- Mark of Nurgle
- Level 4 Wizard
- General
- Ogre Blade
- Favour of the Gods
- Spell Familiar
- Enchanting Aura
- Daemonology
Reglas Especiales: Chaos Armour (4+), Ensorcelled Weapons, Fear, Gaze of the Gods, Immune To Psychology, Lore of Chaos, Regeneration (5+), Unbreakable, Unstable, Warp-spawned
[DaemonÂ Prince]Â M(6)Â WS(7)Â BS(5)Â S(6)Â T(5)Â W(4)Â I(7)Â A(5)Â Ld(9)
Exalted Champion [162 pts]
- Hand weapon
- Heavy armour
- Shield
- Mark of Nurgle
- Battle Standard Bearer
- On foot
Reglas Especiales: Chaos Armour (5+), Ensorcelled Weapons, Gaze of the Gods, Rallying Cry
[ExaltedÂ Champion]Â M(4)Â WS(6)Â BS(3)Â S(5)Â T(4)Â W(3)Â I(5)Â A(4)Â Ld(8)
Exalted Sorcerer [100 pts]
- Hand weapon
- Light armour
- Mark of Nurgle
- On foot
- Daemonology
Reglas Especiales: Chaos Armour (5+), Ensorcelled Weapons, Gaze of the Gods, Lore of Chaos
[ExaltedÂ Sorcerer]Â M(4)Â WS(4)Â BS(3)Â S(4)Â T(4)Â W(2)Â I(3)Â A(2)Â Ld(8)
Sorcerer Lord [250 pts]
- Hand weapon
- Heavy armour
- Mark of Nurgle
- Level 4 Wizard
- On foot
- Arcane Familiar
- Daemonology
Reglas Especiales: Chaos Armour (5+), Ensorcelled Weapons, Gaze of the Gods, Lore of Chaos
[SorcererÂ Lord]Â M(4)Â WS(5)Â BS(3)Â S(4)Â T(4)Â W(3)Â I(4)Â A(3)Â Ld(8)
++ Unidades BÃ¡sicas [633 pts] ++
5 Chaos Knights [173 pts]
- Lances
- Shields
- Heavy armour
- Mark of Chaos Undivided
- Mark of Nurgle
- Champion
- Standard bearer
- Musician
Reglas Especiales: Close Order, Ensorcelled Weapons, First Charge, Swiftstride
[ChaosÂ Knight]Â M(-)Â WS(5)Â BS(3)Â S(4)Â T(4)Â W(1)Â I(4)Â A(1)Â Ld(8)
[Champion]Â M(-)Â WS(5)Â BS(3)Â S(4)Â T(4)Â W(1)Â I(4)Â A(2)Â Ld(8)
[ChaosÂ Steed]Â M(7)Â WS(3)Â BS(-)Â S(4)Â T(-)Â W(-)Â I(3)Â A(1)Â Ld(-)
5 Chaos Knights [173 pts]
- Lances
- Shields
- Heavy armour
- Mark of Nurgle
- Champion
- Standard bearer
- Musician
Reglas Especiales: Close Order, Ensorcelled Weapons, First Charge, Swiftstride
[ChaosÂ Knight]Â M(-)Â WS(5)Â BS(3)Â S(4)Â T(4)Â W(1)Â I(4)Â A(1)Â Ld(8)
[Champion]Â M(-)Â WS(5)Â BS(3)Â S(4)Â T(4)Â W(1)Â I(4)Â A(2)Â Ld(8)
[ChaosÂ Steed]Â M(7)Â WS(3)Â BS(-)Â S(4)Â T(-)Â W(-)Â I(3)Â A(1)Â Ld(-)
5 Chaos Warhounds [40 pts]
- Claws and Fangs (Hand weapons)
- Poisoned Attacks
- Vanguard
Reglas Especiales: Loner, Move Through Cover, Open Order, Swiftstride
[ChaosÂ Warhound]Â M(7)Â WS(4)Â BS(0)Â S(3)Â T(3)Â W(1)Â I(3)Â A(1)Â Ld(6)
13 Forsaken [247 pts]
- Mutated weapons (Hand weapons)
- Heavy armour
- Forsaken by Khorne
Reglas Especiales: Chaos Armour (5+), Ensorcelled Weapons, Furious Charge, Immune To Psychology, Impetuous, Loner, Open Order, Rampant Mutation, Random Attacks, Stubborn
[Forsaken]Â M(5)Â WS(4)Â BS(0)Â S(4)Â T(4)Â W(1)Â I(3)Â A(D3)Â Ld(8)
++ Unidades Especiales [440 pts] ++
Chaos Chariot [120 pts]
- Hand weapons
- Halberds
- Mark of Nurgle
Reglas Especiales: Close Order, Ensorcelled Weapons, First Charge, Impact Hits (D6+1)
[Chariot]Â M(-)Â WS(-)Â BS(-)Â S(5)Â T(5)Â W(4)Â I(-)Â A(-)Â Ld(-)
[ChaosÂ CharioteerÂ (x2)]Â M(-)Â WS(5)Â BS(3)Â S(4)Â T(-)Â W(-)Â I(4)Â A(1)Â Ld(8)
[ChaosÂ SteedÂ (x2)]Â M(7)Â WS(3)Â BS(-)Â S(4)Â T(-)Â W(-)Â I(3)Â A(1)Â Ld(-)
13 Chosen Chaos Warriors [320 pts]
- Hand weapons
- Full plate armour
- Shields
- Mark of Nurgle
- Drilled
- Champion
- Standard bearer
- Musician
Reglas Especiales: Chaos Armour (6+), Close Order, Ensorcelled Weapons, Stubborn
[ChosenÂ ChaosÂ Warrior]Â M(4)Â WS(5)Â BS(3)Â S(4)Â T(4)Â W(1)Â I(4)Â A(2)Â Ld(9)
[Champion]Â M(4)Â WS(5)Â BS(3)Â S(4)Â T(4)Â W(1)Â I(4)Â A(3)Â Ld(9)
++ Unidades Singulares [430 pts] ++
Hellcannon [215 pts]
- Doomfire
- Hand weapons
Reglas Especiales: Armour Bane (1), Caged Fury, Close Order, Ensorcelled Weapons, Immune To Psychology, Impact Hits (D6), Large Target, Monster Handlers, Regeneration (6+), Terror, Unbreakable, Warp-spawned
[Hellcannon]Â M(3)Â WS(4)Â BS(3)Â S(5)Â T(6)Â W(5)Â I(1)Â A(5)Â Ld(4)
[ChaosÂ DwarfÂ HandlersÂ (x3)]Â M(3)Â WS(4)Â BS(-)Â S(3)Â T(-)Â W(-)Â I(2)Â A(1)Â Ld(9)
Hellcannon [215 pts]
- Doomfire
- Hand weapons
Reglas Especiales: Armour Bane (1), Caged Fury, Close Order, Ensorcelled Weapons, Immune To Psychology, Impact Hits (D6), Large Target, Monster Handlers, Regeneration (6+), Terror, Unbreakable, Warp-spawned
[Hellcannon]Â M(3)Â WS(4)Â BS(3)Â S(5)Â T(6)Â W(5)Â I(1)Â A(5)Â Ld(4)
[ChaosÂ DwarfÂ HandlersÂ (x3)]Â M(3)Â WS(4)Â BS(-)Â S(3)Â T(-)Â W(-)Â I(2)Â A(1)Â Ld(9)</t>
  </si>
  <si>
    <t>Joan Riera</t>
  </si>
  <si>
    <t>Climent Climent</t>
  </si>
  <si>
    <t>===
Joan Riera [2498 pts]
Warhammer: The Old World, Vampire Counts
===
++ Personajes [933 pts] ++
Master Necromancer [230 pts]
- Hand weapon
- Level 4 Wizard
- On foot
- Lore Familiar
- Flying Carpet
- Dark Magic
Reglas Especiales: Level 3 (or 4) Wizard, Dark Vitality, Indomitable (1), Invocation of Nehek, Lore of Undeath, Necromantic Undead, Regeneration (5+)
[MasterÂ Necromancer]Â M(4)Â WS(3)Â BS(3)Â S(3)Â T(4)Â W(3)Â I(3)Â A(2)Â Ld(8)
Vampire Count [618 pts]
- Hand weapon
- Heavy armour
- Shield
- Level 2 Wizard
- General
- Zombie Dragon
- Ogre Blade
- Talisman of Protection
- Curse Of The Revenant
- Master Of The Black Arts
- Illusion
Reglas Especiales: Dark Vitality, Flammable, Indomitable (2), Lore of Undeath, Necromantic Undead, Regeneration (5+)
[VampireÂ Count]Â M(6)Â WS(7)Â BS(5)Â S(5)Â T(5)Â W(3)Â I(6)Â A(4)Â Ld(8)
[ZombieÂ Dragon]Â M(6)Â WS(4)Â BS(-)Â S(6)Â T((+1))Â W((+5))Â I(2)Â A(5)Â Ld(-)
Wight Lord [85 pts]
- Lance (when mounted)
- Heavy armour
- Shield
- Battle Standard Bearer
- Skeletal Steed
Reglas Especiales: Killing Blow, Necromantic Undead, Regeneration (6+), Wight Banner
[WightÂ Lord]Â M(4)Â WS(4)Â BS(0)Â S(4)Â T(5)Â W(2)Â I(4)Â A(2)Â Ld(8)
[SkeletalÂ Steed]Â M(7)Â WS(2)Â BS(-)Â S(3)Â T(-)Â W(-)Â I(2)Â A(1)Â Ld(-)
++ Unidades BÃ¡sicas [625 pts] ++
3 Bat Swarms [117 pts]
- Claws and Fangs (Hand weapons)
Reglas Especiales: Fly (7), Necromantic Undead, Regeneration (6+), Skirmishers
[BatÂ Swarm]Â M(1)Â WS(3)Â BS(0)Â S(2)Â T(2)Â W(5)Â I(4)Â A(5)Â Ld(3)
6 Black Knights [211 pts]
- Lances
- Skeletal Hooves
- Heavy armour
- Shield
- Barding
- Hell Knight
- Standard bearer [War Banner]
- Musician
Reglas Especiales: Cleaving Blow (Black Knights &amp; Hell Knight only), Close Order, First Charge, Necromantic Undead, Regeneration (6+), Swiftstride
[BlackÂ Knight]Â M(-)Â WS(3)Â BS(0)Â S(4)Â T(4)Â W(1)Â I(3)Â A(1)Â Ld(6)
[HellÂ Knight]Â M(-)Â WS(3)Â BS(0)Â S(4)Â T(4)Â W(1)Â I(3)Â A(2)Â Ld(6)
[SkeletalÂ Steed]Â M(7)Â WS(2)Â BS(-)Â S(3)Â T(-)Â W(-)Â I(2)Â A(1)Â Ld(-)
5 Dire Wolves [40 pts]
- Claws and Fangs (Hand weapons)
Reglas Especiales: Necromantic Undead, Open Order, Regeneration (6+), Reserve Move, Slavering Charge, Swiftstride, Vanguard
[DireÂ Wolf]Â M(9)Â WS(3)Â BS(0)Â S(3)Â T(3)Â W(1)Â I(3)Â A(1)Â Ld(3)
[DoomÂ Wolf]Â M(9)Â WS(3)Â BS(0)Â S(3)Â T(3)Â W(1)Â I(3)Â A(2)Â Ld(3)
39 Zombies [127 pts]
- Hand weapon
- Standard bearer
- Musician
Reglas Especiales: Close Order, Horde, Necromantic Undead, Regeneration (6+), the Newly Dead
[Zombies]Â M(4)Â WS(2)Â BS(0)Â S(3)Â T(3)Â W(1)Â I(1)Â A(1)Â Ld(2)
40 Zombies [130 pts]
- Hand weapon
- Standard bearer
- Musician
Reglas Especiales: Close Order, Horde, Necromantic Undead, Regeneration (6+), the Newly Dead
[Zombies]Â M(4)Â WS(2)Â BS(0)Â S(3)Â T(3)Â W(1)Â I(1)Â A(1)Â Ld(2)
++ Unidades Especiales [375 pts] ++
4 Crypt Horrors [184 pts]
- Filth-Encrusted Claws
Reglas Especiales: Indomitable (1), Move Through Cover, Necromantic Undead, Open Order, Regeneration (6+), Stomp Attacks (1)
[CryptÂ Horror]Â M(6)Â WS(3)Â BS(0)Â S(4)Â T(5)Â W(3)Â I(2)Â A(3)Â Ld(5)
[CryptÂ Haunter]Â M(6)Â WS(3)Â BS(0)Â S(4)Â T(5)Â W(3)Â I(2)Â A(4)Â Ld(5)
4 Crypt Horrors [191 pts]
- Filth-Encrusted Claws
- Crypt Haunter
Reglas Especiales: Indomitable (1), Move Through Cover, Necromantic Undead, Open Order, Regeneration (6+), Stomp Attacks (1)
[CryptÂ Horror]Â M(6)Â WS(3)Â BS(0)Â S(4)Â T(5)Â W(3)Â I(2)Â A(3)Â Ld(5)
[CryptÂ Haunter]Â M(6)Â WS(3)Â BS(0)Â S(4)Â T(5)Â W(3)Â I(2)Â A(4)Â Ld(5)
++ Unidades Singulares [565 pts] ++
6 Blood Knights [285 pts]
- Hand weapons
- Lances
- Iron-Shod Hooves
- Full Plate Armour
- Shield
- Barding
- Kastellan
- Standard bearer
- Musician
Reglas Especiales: Accursed Weapons, Close Order, Counter Charge, Dark Vitality, First Charge, Flammable, Indomitable (1), Martial Pride, Necromantic Undead, Regeneration (6+), Swiftstride
[BloodÂ Knight]Â M(-)Â WS(5)Â BS(3)Â S(4)Â T(4)Â W(1)Â I(4)Â A(2)Â Ld(7)
[Kastellan]Â M(-)Â WS(5)Â BS(3)Â S(4)Â T(4)Â W(1)Â I(4)Â A(3)Â Ld(7)
[Nightmare]Â M(7)Â WS(3)Â BS(-)Â S(4)Â T(-)Â W(-)Â I(2)Â A(1)Â Ld(-)
Varghulf [140 pts]
- Wicked Claws
- Calloused Hide (light armor)
Reglas Especiales: Bestial Fury, Close Order, Counter Charge, Dark Vitality, Flammable, Frenzy, Indomitable (1), Necromantic Undead, Regeneration (5+), Swiftstride, Terror
[Varghulf]Â M(8)Â WS(5)Â BS(0)Â S(5)Â T(5)Â W(4)Â I(4)Â A(4)Â Ld(4)
Varghulf [140 pts]
- Wicked Claws
- Calloused Hide (light armor)
Reglas Especiales: Bestial Fury, Close Order, Counter Charge, Dark Vitality, Flammable, Frenzy, Indomitable (1), Necromantic Undead, Regeneration (5+), Swiftstride, Terror
[Varghulf]Â M(8)Â WS(5)Â BS(0)Â S(5)Â T(5)Â W(4)Â I(4)Â A(4)Â Ld(4)</t>
  </si>
  <si>
    <t>===
Climent [2500 pts]
Warhammer: The Old World, Empire of Man
===
++ Personajes [1137 pts] ++
Captain of the Empire [165 pts]
- Hand weapon
- Lance (if appropriately mounted)
- Full plate armour
- Battle Standard Bearer
- Demigryph
- Charmed Shield
- Ruby Ring of Ruin
Reglas Especiales: "Hold the Line!", Rallying Cry
[CaptainÂ ofÂ theÂ Empire]Â M(4)Â WS(5)Â BS(5)Â S(4)Â T(4)Â W(2)Â I(4)Â A(2)Â Ld(8)
[Demigryph]Â M(7)Â WS(4)Â BS(-)Â S(5)Â T(-)Â W((+1))Â I(4)Â A(3)Â Ld(-)
General of the Empire [352 pts]
- Hand weapon
- Lance (if appropriately mounted)
- Full plate armour
- Shield
- General
- Imperial Griffon
- Bedazzling Helm
- The White Cloak
Reglas Especiales: "Hold the Line!", Rallying Cry
[GeneralÂ ofÂ theÂ Empire]Â M(4)Â WS(5)Â BS(5)Â S(4)Â T(4)Â W(3)Â I(5)Â A(3)Â Ld(9)
[ImperialÂ Griffon]Â M(6)Â WS(5)Â BS(-)Â S(6)Â T((+1))Â W((+4))Â I(4)Â A(4)Â Ld(-)
Wizard Lord [165 pts]
- Hand weapon
- Level 4 Wizard
- On foot
- Potion of Foolhardiness
- Daemonology
Reglas Especiales: Magical Attacks, Magic Resistance (-1)
[WizardÂ Lord]Â M(4)Â WS(4)Â BS(3)Â S(3)Â T(4)Â W(3)Â I(3)Â A(2)Â Ld(8)
Wizard Lord [160 pts]
- Hand weapon
- On foot
- Lore Familiar
- Dark Magic
Reglas Especiales: Magical Attacks, Magic Resistance (-1)
[WizardÂ Lord]Â M(4)Â WS(4)Â BS(3)Â S(3)Â T(4)Â W(3)Â I(3)Â A(2)Â Ld(8)
Grand Master [295 pts]
- Hand weapon
- Full plate armour
- Shield
- Demigryph
- Ogre Blade
- Talisman of Protection
Reglas Especiales: Counter Charge, First Charge, Immune To Psychology, Master of Battle, Rallying Cry, Stubborn, Swiftstride, Veteran
[GrandÂ Master]Â M(-)Â WS(6)Â BS(3)Â S(4)Â T(4)Â W(3)Â I(6)Â A(4)Â Ld(9)
[Demigryph]Â M(7)Â WS(4)Â BS(-)Â S(5)Â T(-)Â W((+1))Â I(4)Â A(3)Â Ld(-)
++ Unidades BÃ¡sicas [630 pts] ++
5 Empire Archers [40 pts]
- Hand weapons
- Warbows
- Scouts
Reglas Especiales: Detachment, Move Through Cover, Open Order, Skirmishers, Vanguard
[Archer]Â M(4)Â WS(3)Â BS(3)Â S(3)Â T(3)Â W(1)Â I(3)Â A(1)Â Ld(7)
[Marksman]Â M(4)Â WS(3)Â BS(4)Â S(3)Â T(3)Â W(1)Â I(3)Â A(1)Â Ld(7)
5 Empire Archers [40 pts]
- Hand weapons
- Warbows
- Scouts
Reglas Especiales: Detachment, Move Through Cover, Open Order, Skirmishers, Vanguard
[Archer]Â M(4)Â WS(3)Â BS(3)Â S(3)Â T(3)Â W(1)Â I(3)Â A(1)Â Ld(7)
[Marksman]Â M(4)Â WS(3)Â BS(4)Â S(3)Â T(3)Â W(1)Â I(3)Â A(1)Â Ld(7)
7 Empire Knights [212 pts]
- Hand weapons
- Lances
- Shields
- Heavy armour
- Preceptor (champion) [The Silver Horn]
- Standard bearer [War Banner]
- Musician
Reglas Especiales: Close Order, Counter Charge, First Charge, Swiftstride
[EmpireÂ Knight]Â M(-)Â WS(4)Â BS(3)Â S(3)Â T(3)Â W(1)Â I(3)Â A(1)Â Ld(8)
[Preceptor]Â M(-)Â WS(4)Â BS(3)Â S(3)Â T(3)Â W(1)Â I(3)Â A(2)Â Ld(8)
[BardedÂ Warhorse]Â M(7)Â WS(3)Â BS(-)Â S(3)Â T(-)Â W(-)Â I(3)Â A(1)Â Ld(-)
9 State Missile Troops [63 pts]
- Hand weapons
- Crossbows
- Detachment
Reglas Especiales: Close Order, Detachment, Regimental Unit
[StateÂ MissileÂ Trooper]Â M(4)Â WS(3)Â BS(3)Â S(3)Â T(3)Â W(1)Â I(3)Â A(1)Â Ld(7)
[Sergeant]Â M(4)Â WS(3)Â BS(4)Â S(3)Â T(3)Â W(1)Â I(3)Â A(1)Â Ld(7)
10 State Troops [60 pts]
- Hand weapons
- Light armour
- Shields
Reglas Especiales: Close Order, Detachment, Regimental Unit
[StateÂ Trooper]Â M(4)Â WS(3)Â BS(3)Â S(3)Â T(3)Â W(1)Â I(3)Â A(1)Â Ld(7)
[Sergeant]Â M(4)Â WS(3)Â BS(3)Â S(3)Â T(3)Â W(1)Â I(3)Â A(2)Â Ld(7)
25 Veteran State Troops [215 pts]
- Hand weapons
- Halberds
- Light armour
- Sergeant (champion)
- Standard bearer
- Musician
Reglas Especiales: Close Order, Detachment, Regimental Unit, Veteran
[VeteranÂ StateÂ Trooper]Â M(4)Â WS(4)Â BS(3)Â S(3)Â T(3)Â W(1)Â I(3)Â A(1)Â Ld(7)
[VeteranÂ Sergeant]Â M(4)Â WS(4)Â BS(3)Â S(3)Â T(3)Â W(1)Â I(3)Â A(2)Â Ld(7)
++ Unidades Especiales [468 pts] ++
3 Demigryph Knights [203 pts]
- Lances
- Shields
- Full plate armour
- Standard bearer
- Musician
Reglas Especiales: Close Order, Counter Charge, First Charge, Fear, Swiftstride
[DemigryphÂ Knight]Â M(-)Â WS(4)Â BS(3)Â S(4)Â T(4)Â W(3)Â I(4)Â A(1)Â Ld(8)
[DemigryphÂ Preceptor]Â M(-)Â WS(4)Â BS(3)Â S(4)Â T(4)Â W(3)Â I(4)Â A(2)Â Ld(8)
[Demigryph]Â M(7)Â WS(4)Â BS(-)Â S(5)Â T(-)Â W(-)Â I(4)Â A(3)Â Ld(-)
2 Demigryph Knights [140 pts]
- Lances
- Shields
- Full plate armour
- Standard bearer
- Musician
Reglas Especiales: Close Order, Counter Charge, First Charge, Fear, Swiftstride
[DemigryphÂ Knight]Â M(-)Â WS(4)Â BS(3)Â S(4)Â T(4)Â W(3)Â I(4)Â A(1)Â Ld(8)
[DemigryphÂ Preceptor]Â M(-)Â WS(4)Â BS(3)Â S(4)Â T(4)Â W(3)Â I(4)Â A(2)Â Ld(8)
[Demigryph]Â M(7)Â WS(4)Â BS(-)Â S(5)Â T(-)Â W(-)Â I(4)Â A(3)Â Ld(-)
Great Cannon [125 pts]
- Great cannon
- Hand weapons
Reglas Especiales: Skirmishers
[GreatÂ Cannon]Â M(-)Â WS(-)Â BS(-)Â S(-)Â T(6)Â W(3)Â I(-)Â A(-)Â Ld(-)
[GunÂ Crew]Â M(4)Â WS(3)Â BS(3)Â S(3)Â T(3)Â W(3)Â I(3)Â A(3)Â Ld(7)
++ Unidades Singulares [265 pts] ++
Steam Tank [265 pts]
- Steam Cannon
- Steam gun
Reglas Especiales: Close Order, Grinding Wheels, Immune To Psychology, Impact Hits (D6+1), Large Target, Steam Power, Stomp Attacks(D3+1), Temperamental, Terror, Unbreakable
[SteamÂ Tank]Â M(4)Â WS(-)Â BS(-)Â S(6)Â T(7)Â W(10)Â I(-)Â A(-)Â Ld(-)
[EngineerÂ CommanderÂ (x1)]Â M(-)Â WS(3)Â BS(4)Â S(3)Â T(-)Â W(-)Â I(3)Â A(1)Â Ld(8)</t>
  </si>
  <si>
    <t>Severino Super Lizard Lord</t>
  </si>
  <si>
    <t>Nadal Lord of Lizards</t>
  </si>
  <si>
    <t>===
Severino [2499 pts]
Warhammer: The Old World, Lizardmen
===
++ Personajes [1132 pts] ++
Slann Mage-Priest [390 pts]
- Hand weapon
- General
- Battle Standard Bearer
- Ruby Ring of Ruin
- Lore Familiar
- Power Scroll
- Necromancy
Reglas Especiales: Arcane Shield, Cold Blooded, Fly (8), Large Target, Lore of Lustria
[SlannÂ Mage-Priest]Â M(2)Â WS(2)Â BS(3)Â S(3)Â T(4)Â W(5)Â I(2)Â A(1)Â Ld(9)
Skink Priest [335 pts]
- Hand weapon
- Light armour (Calloused hide)
- Ancient Stegadon [Giant blowpipes]
- Glyph Necklace
- Battle Magic
Reglas Especiales: Arcane Vassal, Aquatic**, Cold Blooded, Lore of Lustria
[SkinkÂ Priest]Â M(6)Â WS(2)Â BS(3)Â S(3)Â T(2)Â W(2)Â I(4)Â A(1)Â Ld(6)
[AncientÂ Stegadon]Â M(6)Â WS(4)Â BS(-)Â S(6)Â T(6)Â W(5)Â I(1)Â A(3)Â Ld(-)
[SkinkÂ CrewÂ (x5)]Â M(-)Â WS(2)Â BS(3)Â S(3)Â T(-)Â W(-)Â I(4)Â A(1)Â Ld(6)
Saurus Oldblood [407 pts]
- Hand weapon
- Heavy armour (Scaly skin)
- Shield
- Carnosaur
- Ogre Blade
- Talisman of Protection
Reglas Especiales: Cold Blooded, Furious Charge*, Obsidian Blades, Rallying Cry
[SaurusÂ Oldblood]Â M(4)Â WS(6)Â BS(0)Â S(5)Â T(5)Â W(3)Â I(3)Â A(5)Â Ld(8)
[Carnosaur]Â M(7)Â WS(3)Â BS(0)Â S(7)Â T((+1))Â W((+4))Â I(2)Â A(4)Â Ld(-)
++ Unidades BÃ¡sicas [746 pts] ++
18 Temple Guard [302 pts]
- Hand weapons
- Halberds
- Shields
- Heavy armour (Scaly skin)
- Standard bearer
- Musician
Reglas Especiales: Close Order, Cold Blooded, Guardians, Obsidian Blades, Shieldwall, Stubborn
[TempleÂ Guard]Â M(4)Â WS(4)Â BS(0)Â S(4)Â T(4)Â W(1)Â I(1)Â A(2)Â Ld(8)
[ReveredÂ Guardian]Â M(4)Â WS(4)Â BS(0)Â S(4)Â T(4)Â W(1)Â I(1)Â A(3)Â Ld(8)
18 Saurus Warriors [284 pts]
- Hand weapons
- Shields
- Heavy armour (Scaly skin)
- Shieldwall
- Standard bearer
- Musician
Reglas Especiales: Close Order, Cold Blooded, Obsidian Blades
[SaurusÂ Warrior]Â M(4)Â WS(3)Â BS(0)Â S(4)Â T(4)Â W(1)Â I(1)Â A(2)Â Ld(8)
[SpawnÂ Leader]Â M(4)Â WS(3)Â BS(0)Â S(4)Â T(4)Â W(1)Â I(1)Â A(3)Â Ld(8)
10 Skink Skirmishers [55 pts]
- Hand weapons
- Javelins
- Shields
- Light armour (Calloused hides)
- Vanguard
Reglas Especiales: Cold Blooded, Move Through Cover, Poisoned Attacks (Javelins only), Skirmishers
[Skink]Â M(6)Â WS(2)Â BS(3)Â S(3)Â T(2)Â W(1)Â I(4)Â A(1)Â Ld(5)
[PatrolÂ Leader]Â M(6)Â WS(2)Â BS(4)Â S(3)Â T(2)Â W(1)Â I(4)Â A(1)Â Ld(5)
10 Skink Skirmishers [55 pts]
- Hand weapons
- Javelins
- Shields
- Light armour (Calloused hides)
- Vanguard
Reglas Especiales: Cold Blooded, Move Through Cover, Poisoned Attacks (Javelins only), Skirmishers
[Skink]Â M(6)Â WS(2)Â BS(3)Â S(3)Â T(2)Â W(1)Â I(4)Â A(1)Â Ld(5)
[PatrolÂ Leader]Â M(6)Â WS(2)Â BS(4)Â S(3)Â T(2)Â W(1)Â I(4)Â A(1)Â Ld(5)
10 Skink Skirmishers [50 pts]
- Hand weapons
- Javelins
- Shields
- Light armour (Calloused hides)
Reglas Especiales: Cold Blooded, Move Through Cover, Poisoned Attacks (Javelins only), Skirmishers
[Skink]Â M(6)Â WS(2)Â BS(3)Â S(3)Â T(2)Â W(1)Â I(4)Â A(1)Â Ld(5)
[PatrolÂ Leader]Â M(6)Â WS(2)Â BS(4)Â S(3)Â T(2)Â W(1)Â I(4)Â A(1)Â Ld(5)
++ Unidades Especiales [621 pts] ++
4 Kroxigors [196 pts]
- Great weapons
- Heavy armour (Scaly skin)
Reglas Especiales: Aquatic, Close Order, Cold Blooded, Fear, Skirmish Screen
[Kroxigor]Â M(6)Â WS(3)Â BS(0)Â S(5)Â T(4)Â W(3)Â I(3)Â A(3)Â Ld(7)
[Ancient]Â M(6)Â WS(3)Â BS(0)Â S(5)Â T(4)Â W(3)Â I(3)Â A(4)Â Ld(7)
4 Kroxigors [196 pts]
- Great weapons
- Heavy armour (Scaly skin)
Reglas Especiales: Aquatic, Close Order, Cold Blooded, Fear, Skirmish Screen
[Kroxigor]Â M(6)Â WS(3)Â BS(0)Â S(5)Â T(4)Â W(3)Â I(3)Â A(3)Â Ld(7)
[Ancient]Â M(6)Â WS(3)Â BS(0)Â S(5)Â T(4)Â W(3)Â I(3)Â A(4)Â Ld(7)
6 Cold One Riders [229 pts]
- Cavalry spears
- Shields
- Heavy armour (Scaly skin)
- Drilled
- Standard bearer
Reglas Especiales: Armour Bane (1 - Cold One only), Armoured Hide (1), Close Order, Cold Blooded, Fear, Obsidian Blades, Stupidity, Swiftstride
[ColdÂ OneÂ Rider]Â M(-)Â WS(4)Â BS(0)Â S(4)Â T(4)Â W(1)Â I(2)Â A(2)Â Ld(8)
[PackÂ Leader]Â M(-)Â WS(4)Â BS(0)Â S(4)Â T(4)Â W(1)Â I(2)Â A(3)Â Ld(8)
[ColdÂ One]Â M(7)Â WS(3)Â BS(-)Â S(4)Â T(-)Â W(-)Â I(2)Â A(2)Â Ld(-)</t>
  </si>
  <si>
    <t>===
Nadal [2496 pts]
Warhammer: The Old World, Lizardmen
===
++ Personajes [1240 pts] ++
Saurus Scar-Veteran [337 pts]
- Hand weapon
- Heavy armour (Scaly skin)
- Shield
- Battle Standard Bearer
- Carnosaur
- Sword of Might
- Talisman of Protection
Reglas Especiales: Cold Blooded, Furious Charge*, Obsidian Blades, Rallying Cry
[SaurusÂ Scar-Veteran]Â M(4)Â WS(5)Â BS(0)Â S(5)Â T(5)Â W(2)Â I(3)Â A(4)Â Ld(8)
[Carnosaur]Â M(7)Â WS(3)Â BS(0)Â S(7)Â T((+1))Â W((+4))Â I(2)Â A(4)Â Ld(-)
Saurus Scar-Veteran [269 pts]
- Cavalry spear (if appropriately mounted)
- Heavy armour (Scaly skin)
- Carnosaur
- Charmed Shield
Reglas Especiales: Cold Blooded, Furious Charge*, Obsidian Blades, Rallying Cry
[SaurusÂ Scar-Veteran]Â M(4)Â WS(5)Â BS(0)Â S(5)Â T(5)Â W(2)Â I(3)Â A(4)Â Ld(8)
[Carnosaur]Â M(7)Â WS(3)Â BS(0)Â S(7)Â T((+1))Â W((+4))Â I(2)Â A(4)Â Ld(-)
Saurus Scar-Veteran [269 pts]
- Cavalry spear (if appropriately mounted)
- Heavy armour (Scaly skin)
- Carnosaur
- Charmed Shield
Reglas Especiales: Cold Blooded, Furious Charge*, Obsidian Blades, Rallying Cry
[SaurusÂ Scar-Veteran]Â M(4)Â WS(5)Â BS(0)Â S(5)Â T(5)Â W(2)Â I(3)Â A(4)Â Ld(8)
[Carnosaur]Â M(7)Â WS(3)Â BS(0)Â S(7)Â T((+1))Â W((+4))Â I(2)Â A(4)Â Ld(-)
Slann Mage-Priest [365 pts]
- Hand weapon
- General
- Lore Familiar
- Cube Of Darkness
- Necromancy
Reglas Especiales: Arcane Shield, Cold Blooded, Fly (8), Large Target, Lore of Lustria
[SlannÂ Mage-Priest]Â M(2)Â WS(2)Â BS(3)Â S(3)Â T(4)Â W(5)Â I(2)Â A(1)Â Ld(9)
++ Unidades BÃ¡sicas [626 pts] ++
29 Saurus Warriors [456 pts]
- Hand weapons
- Shields
- Heavy armour (Scaly skin)
- Shieldwall
- Spawn Leader (champion)
- Standard bearer
- Musician
Reglas Especiales: Close Order, Cold Blooded, Obsidian Blades
[SaurusÂ Warrior]Â M(4)Â WS(3)Â BS(0)Â S(4)Â T(4)Â W(1)Â I(1)Â A(2)Â Ld(8)
[SpawnÂ Leader]Â M(4)Â WS(3)Â BS(0)Â S(4)Â T(4)Â W(1)Â I(1)Â A(3)Â Ld(8)
10 Skink Skirmishers [60 pts]
- Hand weapons
- Javelins
- Shields
- Light armour (Calloused hides)
- Scouts
Reglas Especiales: Cold Blooded, Move Through Cover, Poisoned Attacks (Javelins only), Skirmishers
[Skink]Â M(6)Â WS(2)Â BS(3)Â S(3)Â T(2)Â W(1)Â I(4)Â A(1)Â Ld(5)
[PatrolÂ Leader]Â M(6)Â WS(2)Â BS(4)Â S(3)Â T(2)Â W(1)Â I(4)Â A(1)Â Ld(5)
10 Skink Skirmishers [60 pts]
- Hand weapons
- Javelins
- Shields
- Light armour (Calloused hides)
- Scouts
Reglas Especiales: Cold Blooded, Move Through Cover, Poisoned Attacks (Javelins only), Skirmishers
[Skink]Â M(6)Â WS(2)Â BS(3)Â S(3)Â T(2)Â W(1)Â I(4)Â A(1)Â Ld(5)
[PatrolÂ Leader]Â M(6)Â WS(2)Â BS(4)Â S(3)Â T(2)Â W(1)Â I(4)Â A(1)Â Ld(5)
10 Skink Skirmishers [50 pts]
- Hand weapons
- Javelins
- Shields
- Light armour (Calloused hides)
Reglas Especiales: Cold Blooded, Move Through Cover, Poisoned Attacks (Javelins only), Skirmishers
[Skink]Â M(6)Â WS(2)Â BS(3)Â S(3)Â T(2)Â W(1)Â I(4)Â A(1)Â Ld(5)
[PatrolÂ Leader]Â M(6)Â WS(2)Â BS(4)Â S(3)Â T(2)Â W(1)Â I(4)Â A(1)Â Ld(5)
++ Unidades Especiales [110 pts] ++
5 Chameleon Skinks [55 pts]
- Blowpipes
- Hand weapons
- Light armour (Calloused hides)
Reglas Especiales: Cold Blooded, Evasive, Move Through Cover, Scouts, Skirmishers
[ChameleonÂ Skink]Â M(6)Â WS(2)Â BS(4)Â S(3)Â T(2)Â W(1)Â I(4)Â A(1)Â Ld(6)
[PatrolÂ Leader]Â M(6)Â WS(2)Â BS(5)Â S(4)Â T(2)Â W(1)Â I(4)Â A(1)Â Ld(6)
5 Chameleon Skinks [55 pts]
- Blowpipes
- Hand weapons
- Light armour (Calloused hides)
Reglas Especiales: Cold Blooded, Evasive, Move Through Cover, Scouts, Skirmishers
[ChameleonÂ Skink]Â M(6)Â WS(2)Â BS(4)Â S(3)Â T(2)Â W(1)Â I(4)Â A(1)Â Ld(6)
[PatrolÂ Leader]Â M(6)Â WS(2)Â BS(5)Â S(4)Â T(2)Â W(1)Â I(4)Â A(1)Â Ld(6)
++ Unidades Singulares [520 pts] ++
Stegadon [215 pts]
- Great horns
- Giant bow
- Skink Crew (x5) with hand weapons and Javelins (required)
Reglas Especiales: Close Order, Cold Blooded, Howdah, Immune To Psychology, Impact Hits (D3+1), Large Target, Poisoned Attacks (Javelins only), Stomp Attacks (D3+2), Stubborn, Terror
[Stegadon]Â M(6)Â WS(3)Â BS(-)Â S(5)Â T(6)Â W(5)Â I(2)Â A(4)Â Ld(-)
[SkinkÂ CrewÂ (x5)]Â M(-)Â WS(2)Â BS(3)Â S(3)Â T(-)Â W(-)Â I(4)Â A(1)Â Ld(6)
Stegadon [215 pts]
- Great horns
- Giant bow
- Skink Crew (x5) with hand weapons and Javelins (required)
Reglas Especiales: Close Order, Cold Blooded, Howdah, Immune To Psychology, Impact Hits (D3+1), Large Target, Poisoned Attacks (Javelins only), Stomp Attacks (D3+2), Stubborn, Terror
[Stegadon]Â M(6)Â WS(3)Â BS(-)Â S(5)Â T(6)Â W(5)Â I(2)Â A(4)Â Ld(-)
[SkinkÂ CrewÂ (x5)]Â M(-)Â WS(2)Â BS(3)Â S(3)Â T(-)Â W(-)Â I(4)Â A(1)Â Ld(6)
1 Salamander Pack [90 pts]
- Wicked claws
- Fiery breath
- Heavy armour (Scaly skin)
- 3 Skink Handlers with Hand weapons and Light armour (Calloused hides)
Reglas Especiales: Aquatic, Beast Handlers, Cold Blooded, Fear, Skirmishers
[SkinkÂ Handler]Â M(6)Â WS(2)Â BS(3)Â S(3)Â T(2)Â W(1)Â I(4)Â A(1)Â Ld(5)
[Salamander]Â M(6)Â WS(3)Â BS(3)Â S(5)Â T(4)Â W(3)Â I(4)Â A(2)Â Ld(4)</t>
  </si>
  <si>
    <t>Llubs Lord of Terror</t>
  </si>
  <si>
    <t>Nico Nico</t>
  </si>
  <si>
    <t xml:space="preserve">===
Llubs: Lord of Terror [2497 pts]
Warhammer: The Old World, Warriors of Chaos
===
++ Personajes [1222 pts] ++
Chaos Lord [617 pts]
- Hand weapon
- Full plate armour
- Shield
- Mark of Nurgle
- General
- Chaos Dragon
- Ogre Blade
- 2x Favour of the Gods
- Enchanting Aura
- Poisonous Slime
Reglas Especiales: Chaos Armour (5+), Ensorcelled Weapons, Gaze of the Gods, Rallying Cry
[ChaosÂ Lord]Â M(4)Â WS(7)Â BS(3)Â S(5)Â T(5)Â W(4)Â I(6)Â A(5)Â Ld(9)
[ChaosÂ Dragon]Â M(6)Â WS(6)Â BS(-)Â S(7)Â T((+1))Â W((+6))Â I(4)Â A(6)Â Ld(-)
Sorcerer Lord [605 pts]
- Hand weapon
- Heavy armour
- Mark of Nurgle
- Chaos Dragon
- Infernal Puppet
- 2x Spell Familiar
- Diabolic Splendour
- Daemonology
Reglas Especiales: Chaos Armour (5+), Ensorcelled Weapons, Gaze of the Gods, Lore of Chaos
[SorcererÂ Lord]Â M(4)Â WS(5)Â BS(3)Â S(4)Â T(4)Â W(3)Â I(4)Â A(3)Â Ld(8)
[ChaosÂ Dragon]Â M(6)Â WS(6)Â BS(-)Â S(7)Â T((+1))Â W((+6))Â I(4)Â A(6)Â Ld(-)
++ Unidades BÃ¡sicas [674 pts] ++
5 Chaos Knights [173 pts]
- Lances
- Shields
- Heavy armour
- Mark of Nurgle
- Champion
- Standard bearer
- Musician
Reglas Especiales: Close Order, Ensorcelled Weapons, First Charge, Swiftstride
[ChaosÂ Knight]Â M(-)Â WS(5)Â BS(3)Â S(4)Â T(4)Â W(1)Â I(4)Â A(1)Â Ld(8)
[Champion]Â M(-)Â WS(5)Â BS(3)Â S(4)Â T(4)Â W(1)Â I(4)Â A(2)Â Ld(8)
[ChaosÂ Steed]Â M(7)Â WS(3)Â BS(-)Â S(4)Â T(-)Â W(-)Â I(3)Â A(1)Â Ld(-)
5 Chaos Knights [167 pts]
- Lances
- Shields
- Heavy armour
- Mark of Chaos Undivided
- Mark of Nurgle
- Standard bearer
- Musician
Reglas Especiales: Close Order, Ensorcelled Weapons, First Charge, Swiftstride
[ChaosÂ Knight]Â M(-)Â WS(5)Â BS(3)Â S(4)Â T(4)Â W(1)Â I(4)Â A(1)Â Ld(8)
[Champion]Â M(-)Â WS(5)Â BS(3)Â S(4)Â T(4)Â W(1)Â I(4)Â A(2)Â Ld(8)
[ChaosÂ Steed]Â M(7)Â WS(3)Â BS(-)Â S(4)Â T(-)Â W(-)Â I(3)Â A(1)Â Ld(-)
5 Chaos Knights [167 pts]
- Lances
- Shields
- Heavy armour
- Mark of Nurgle
- Standard bearer
- Musician
Reglas Especiales: Close Order, Ensorcelled Weapons, First Charge, Swiftstride
[ChaosÂ Knight]Â M(-)Â WS(5)Â BS(3)Â S(4)Â T(4)Â W(1)Â I(4)Â A(1)Â Ld(8)
[Champion]Â M(-)Â WS(5)Â BS(3)Â S(4)Â T(4)Â W(1)Â I(4)Â A(2)Â Ld(8)
[ChaosÂ Steed]Â M(7)Â WS(3)Â BS(-)Â S(4)Â T(-)Â W(-)Â I(3)Â A(1)Â Ld(-)
5 Chaos Knights [167 pts]
- Lances
- Shields
- Heavy armour
- Mark of Nurgle
- Standard bearer
- Musician
Reglas Especiales: Close Order, Ensorcelled Weapons, First Charge, Swiftstride
[ChaosÂ Knight]Â M(-)Â WS(5)Â BS(3)Â S(4)Â T(4)Â W(1)Â I(4)Â A(1)Â Ld(8)
[Champion]Â M(-)Â WS(5)Â BS(3)Â S(4)Â T(4)Â W(1)Â I(4)Â A(2)Â Ld(8)
[ChaosÂ Steed]Â M(7)Â WS(3)Â BS(-)Â S(4)Â T(-)Â W(-)Â I(3)Â A(1)Â Ld(-)
++ Unidades Especiales [601 pts] ++
Chimera [235 pts]
- Claws and Fangs (Hand weapon)
- Scaly Skin (Heavy Armour)
- Flaming Breath
- Fiend Tail
- Regeneration (5+)
- Poisoned Attacks
Reglas Especiales: Armour Bane (2 - claws and fangs only), Close Order, Fly (10), Large Target, Stomp Attacks (1), Swiftstride, Terror
[Chimera]Â M(6)Â WS(4)Â BS(0)Â S(6)Â T(5)Â W(4)Â I(3)Â A(6)Â Ld(5)
16 Chosen Chaos Warriors [366 pts]
- Hand weapons
- Full plate armour
- Shields
- Mark of Chaos Undivided
- Champion
- Standard bearer [War Banner]
- Musician
Reglas Especiales: Chaos Armour (6+), Close Order, Ensorcelled Weapons, Stubborn
[ChosenÂ ChaosÂ Warrior]Â M(4)Â WS(5)Â BS(3)Â S(4)Â T(4)Â W(1)Â I(4)Â A(2)Â Ld(9)
[Champion]Â M(4)Â WS(5)Â BS(3)Â S(4)Â T(4)Â W(1)Â I(4)Â A(3)Â Ld(9)
</t>
  </si>
  <si>
    <t>===
Nico [2500 pts]
Warhammer: The Old World, Dark Elves
===
++ Personajes [988 pts] ++
Dark Elf Dreadlord [256 pts]
- Hand weapon
- Full plate armour
- Shield
- General
- Cold one
- Sword of Battle
- Pendant Of Khaeleth
Reglas Especiales: Eternal Hatred, Hatred (High Elves)*, Murderous, Strike First*
[DarkÂ ElfÂ Dreadlord]Â M(5)Â WS(7)Â BS(7)Â S(4)Â T(3)Â W(3)Â I(6)Â A(4)Â Ld(10)
[ColdÂ One]Â M(7)Â WS(3)Â BS(-)Â S(4)Â T((+1))Â W(-)Â I(2)Â A(2)Â Ld(-)
Supreme Sorceress [289 pts]
- Hand weapon
- Level 4 Wizard
- Dark Steed
- Black Staff
- 4x Focus Familiar
- Elementalism
Reglas Especiales: Elven Reflexes, Eternal Hatred, Hatred (High Elves), Hekarti's Blessing, Lore of Naggaroth, Murderous
[SupremeÂ Sorceress]Â M(5)Â WS(4)Â BS(4)Â S(3)Â T(3)Â W(3)Â I(5)Â A(2)Â Ld(8)
[DarkÂ Steed]Â M(9)Â WS(3)Â BS(-)Â S(3)Â T(-)Â W(-)Â I(4)Â A(1)Â Ld(-)
Sorceress [153 pts]
- Hand weapon
- Level 2 Wizard
- Cold One
- Lore Familiar
- Daemonology
Reglas Especiales: Elven Reflexes, Eternal Hatred, Hatred (High Elves), Hekarti's Blessing, Lore of Naggaroth, Murderous
[Sorceress]Â M(5)Â WS(4)Â BS(4)Â S(3)Â T(3)Â W(2)Â I(4)Â A(1)Â Ld(8)
[ColdÂ One]Â M(7)Â WS(3)Â BS(-)Â S(4)Â T((+1))Â W(-)Â I(2)Â A(2)Â Ld(-)
Death Hag [145 pts]
- Two hand weapons
- On foot
- Rune of Khaine
- Ogre Blade
Reglas Especiales: Eternal Hatred, Frenzy, Hatred (all enemies), Loner, Murderous, Poisoned Attacks, Strike First, Gifts Of Khaine
[DeathÂ Hag]Â M(5)Â WS(6)Â BS(6)Â S(4)Â T(3)Â W(2)Â I(7)Â A(3)Â Ld(8)
Death Hag [145 pts]
- Two hand weapons
- On foot
- Rune of Khaine
- Sword Of Ruin
Reglas Especiales: Eternal Hatred, Frenzy, Hatred (all enemies), Loner, Murderous, Poisoned Attacks, Strike First, Gifts Of Khaine
[DeathÂ Hag]Â M(5)Â WS(6)Â BS(6)Â S(4)Â T(3)Â W(2)Â I(7)Â A(3)Â Ld(8)
++ Unidades BÃ¡sicas [625 pts] ++
21 Witch Elves [277 pts]
- Two hand weapons
- Hag (champion)
- Standard bearer [Banner Of Har Ganeth]
- Musician
Reglas Especiales: Close Order, Elven Reflexes, Frenzy, Hatred (High Elves), Horde, Loner, Murderous, Poisoned Attacks
[WitchÂ Elf]Â M(5)Â WS(4)Â BS(4)Â S(3)Â T(3)Â W(1)Â I(5)Â A(1)Â Ld(8)
[Hag]Â M(5)Â WS(4)Â BS(4)Â S(3)Â T(3)Â W(1)Â I(5)Â A(2)Â Ld(8)
5 Dark Riders [80 pts]
- Hand weapons
- Cavalry spears
- Light armour
Reglas Especiales: Elven Reflexes, Fast Cavalry, Hatred (High Elves), Open Order, Skirmishers, Swiftstride
[DarkÂ Rider]Â M(-)Â WS(4)Â BS(4)Â S(3)Â T(3)Â W(1)Â I(4)Â A(1)Â Ld(8)
[Herald]Â M(-)Â WS(4)Â BS(4)Â S(3)Â T(3)Â W(1)Â I(4)Â A(2)Â Ld(8)
[DarkÂ Steed]Â M(9)Â WS(3)Â BS(-)Â S(3)Â T(-)Â W(-)Â I(4)Â A(1)Â Ld(-)
9 Dark Riders [183 pts]
- Hand weapons
- Cavalry spears
- and Repeater crossbows
- Light armour
- Shields
- Herald (champion)
- Standard bearer
Reglas Especiales: Elven Reflexes, Fast Cavalry, Hatred (High Elves), Open Order, Skirmishers, Swiftstride
[DarkÂ Rider]Â M(-)Â WS(4)Â BS(4)Â S(3)Â T(3)Â W(1)Â I(4)Â A(1)Â Ld(8)
[Herald]Â M(-)Â WS(4)Â BS(4)Â S(3)Â T(3)Â W(1)Â I(4)Â A(2)Â Ld(8)
[DarkÂ Steed]Â M(9)Â WS(3)Â BS(-)Â S(3)Â T(-)Â W(-)Â I(4)Â A(1)Â Ld(-)
5 Dark Riders [85 pts]
- Hand weapons
- Cavalry spears
- Light armour
- Scouts
Reglas Especiales: Elven Reflexes, Fast Cavalry, Hatred (High Elves), Open Order, Skirmishers, Swiftstride
[DarkÂ Rider]Â M(-)Â WS(4)Â BS(4)Â S(3)Â T(3)Â W(1)Â I(4)Â A(1)Â Ld(8)
[Herald]Â M(-)Â WS(4)Â BS(4)Â S(3)Â T(3)Â W(1)Â I(4)Â A(2)Â Ld(8)
[DarkÂ Steed]Â M(9)Â WS(3)Â BS(-)Â S(3)Â T(-)Â W(-)Â I(4)Â A(1)Â Ld(-)
++ Unidades Especiales [647 pts] ++
Cold One Chariot [125 pts]
- Hand weapons
- Cavalry spears and Repeater crossbows
- 4+
Reglas Especiales: Armour Bane (1 - Cold One only), Close Order, Elven Reflexes, Fear,  First Charge, Hatred (High Elves), Impact Hits (D6+1), Stupidity
[Chariot]Â M(-)Â WS(-)Â BS(-)Â S(5)Â T(5)Â W(4)Â I(-)Â A(-)Â Ld(-)
[KnightÂ CharioteerÂ (x2)]Â M(-)Â WS(5)Â BS(4)Â S(4)Â T(-)Â W(-)Â I(5)Â A(1)Â Ld(9)
[ColdÂ OneÂ (x2)]Â M(7)Â WS(3)Â BS(-)Â S(4)Â T(-)Â W(-)Â I(2)Â A(2)Â Ld(-)
Cold One Chariot [125 pts]
- Hand weapons
- Cavalry spears and Repeater crossbows
- 4+
Reglas Especiales: Armour Bane (1 - Cold One only), Close Order, Elven Reflexes, Fear,  First Charge, Hatred (High Elves), Impact Hits (D6+1), Stupidity
[Chariot]Â M(-)Â WS(-)Â BS(-)Â S(5)Â T(5)Â W(4)Â I(-)Â A(-)Â Ld(-)
[KnightÂ CharioteerÂ (x2)]Â M(-)Â WS(5)Â BS(4)Â S(4)Â T(-)Â W(-)Â I(5)Â A(1)Â Ld(9)
[ColdÂ OneÂ (x2)]Â M(7)Â WS(3)Â BS(-)Â S(4)Â T(-)Â W(-)Â I(2)Â A(2)Â Ld(-)
Cold One Chariot [125 pts]
- Hand weapons
- Cavalry spears and Repeater crossbows
- 4+
Reglas Especiales: Armour Bane (1 - Cold One only), Close Order, Elven Reflexes, Fear,  First Charge, Hatred (High Elves), Impact Hits (D6+1), Stupidity
[Chariot]Â M(-)Â WS(-)Â BS(-)Â S(5)Â T(5)Â W(4)Â I(-)Â A(-)Â Ld(-)
[KnightÂ CharioteerÂ (x2)]Â M(-)Â WS(5)Â BS(4)Â S(4)Â T(-)Â W(-)Â I(5)Â A(1)Â Ld(9)
[ColdÂ OneÂ (x2)]Â M(7)Â WS(3)Â BS(-)Â S(4)Â T(-)Â W(-)Â I(2)Â A(2)Â Ld(-)
7 Cold One Knights [272 pts]
- Hand weapons
- Lances
- Full plate armour
- Dread Knight (champion) [Obsidian Lodestone]
Reglas Especiales: Armour Bane (1 - Cold One only), Armoured Hide (1), Close Order, Elven Reflexes, Fear, First Charge, Hatred (High Elves), Stupidity, Swiftstride
[ColdÂ OneÂ Knight]Â M(-)Â WS(5)Â BS(4)Â S(4)Â T(4)Â W(1)Â I(5)Â A(1)Â Ld(9)
[DreadÂ Knight]Â M(-)Â WS(5)Â BS(4)Â S(4)Â T(4)Â W(1)Â I(5)Â A(2)Â Ld(9)
[ColdÂ One]Â M(7)Â WS(3)Â BS(-)Â S(4)Â T(-)Â W(-)Â I(2)Â A(2)Â Ld(-)
++ Unidades Singulares [240 pts] ++
Reaper Bolt Thrower [80 pts]
- Repeater bolt thrower
- Hand weapons
- Light armour
Reglas Especiales: Elven Reflexes, Hatred (High Elves), Skirmishers
[ReaperÂ BoltÂ Thrower]Â M(-)Â WS(-)Â BS(-)Â S(-)Â T(6)Â W(2)Â I(-)Â A(-)Â Ld(-)
[DarkÂ ElfÂ Crew]Â M(5)Â WS(4)Â BS(4)Â S(3)Â T(3)Â W(2)Â I(4)Â A(2)Â Ld(8)
Reaper Bolt Thrower [80 pts]
- Repeater bolt thrower
- Hand weapons
- Light armour
Reglas Especiales: Elven Reflexes, Hatred (High Elves), Skirmishers
[ReaperÂ BoltÂ Thrower]Â M(-)Â WS(-)Â BS(-)Â S(-)Â T(6)Â W(2)Â I(-)Â A(-)Â Ld(-)
[DarkÂ ElfÂ Crew]Â M(5)Â WS(4)Â BS(4)Â S(3)Â T(3)Â W(2)Â I(4)Â A(2)Â Ld(8)
Reaper Bolt Thrower [80 pts]
- Repeater bolt thrower
- Hand weapons
- Light armour
Reglas Especiales: Elven Reflexes, Hatred (High Elves), Skirmishers
[ReaperÂ BoltÂ Thrower]Â M(-)Â WS(-)Â BS(-)Â S(-)Â T(6)Â W(2)Â I(-)Â A(-)Â Ld(-)
[DarkÂ ElfÂ Crew]Â M(5)Â WS(4)Â BS(4)Â S(3)Â T(3)Â W(2)Â I(4)Â A(2)Â Ld(8)</t>
  </si>
  <si>
    <t>Colin Deane</t>
  </si>
  <si>
    <t>Sam Mulligan</t>
  </si>
  <si>
    <t>Warhammer The Old World Tournament (06/04/24)</t>
  </si>
  <si>
    <t>Kingdom of Bretonnia - 6th v1 - [1999pts]
# Main Force [1999pts]
## Named Characters [225pts]
Lady Ã‰lisse Duchaard [225pts]: Ariandir, Hand Weapon, Hand Weapon, Chalice Of Brionne, The Staff Of The Elements, Wizard Level 3
## Characters [683pts]
Duke [437pts]: Hand Weapon, Heavy Armour, Shield, Hippogryph, Heavy Armour, Serrated Maw, Wicked Claws, Barding, General, Gromil Great Helm, Sirienne's Locket, Virtue of Heroism
Prophetess [246pts]: Hand Weapon, Illusion, Wizard Level 4, Bretonnian Warhorse, Barding, Hand Weapon, Prayer Icon of Quenelles, Falcon-horn of Fredemund
## Core [504pts]
Men-At-Arms [149pts]:
â€¢ 25x Man-At-Arms [4pts]: Hand Weapon, Light Armour, Polearm, Shield
â€¢ 1x Yeoman [7pts]
â€¢ 1x Standard Bearer [5pts]
â€¢ 1x Musician [5pts]
â€¢ 1x Grail Monk [32pts]: Blessed Tryptich
Mounted Knights of the Realm [165pts]: The Knight's Vow
â€¢ 6x Mounted Knight of the Realm [24pts]: Bretonnian Warhorse, Barding, Hand Weapon, Hand Weapon, Heavy Armour, Lance, Shield
â€¢ 1x Musician [7pts]
â€¢ 1x Standard Bearer [7pts]
â€¢ 1x First Knight [7pts]
Mounted Knights of the Realm [190pts]: The Knight's Vow
â€¢ 6x Mounted Knight of the Realm [24pts]: Bretonnian Warhorse, Barding, Hand Weapon, Hand Weapon, Heavy Armour, Lance, Shield
â€¢ 1x Musician [7pts]
â€¢ 1x Standard Bearer [32pts]: War Banner
â€¢ 1x First Knight [7pts]
## Special [387pts]
Battle Pilgrims &amp; Grail Reliquae [137pts]:
â€¢ 9x Battle Pilgrim [8pts]: Hand Weapon, Light Armour, Shield
â€¢ 1x Grail Reliquae [65pts]
Mounted Yeomen [85pts]:
â€¢ 5x Mounted Yeomen [16pts]: Warhorse, Hand Weapon, Cavalry Spear, Hand Weapon, Shortbow, Feigned Flight, Shield
â€¢ 1x Warden [5pts]
Pegasus Knights [165pts]: The Knight's Vow
â€¢ 3x Pegasus Knight [55pts]: Barded Pegasus, Barding, Hand Weapon, Hand Weapon, Heavy Armour, Lance, Shield
## Rare [200pts]
2x Field Trebuchet [100pts]: 2x Peasant Crew, Hand Weapon, Field Trebuchet</t>
  </si>
  <si>
    <t>===
Lyonesse [1988 pts]
Warhammer: The Old World, Kingdom of Bretonnia, Errantry Crusades
===
++ Characters [648 pts] ++
Duke [476 pts]
- Lance
- Heavy armour
- Shield
- General
- Hippogryph [Barding]
- Grail Pendant
- Gilded Cuirass
- Virtue of Heroism
Paladin [172 pts]
- Hand weapon
- Heavy armour
- Shield
- The Questing Vow
- On foot
- Sirienne's Locket
- Sword Of The Stout Hearted
- Virtue of the Ideal
++ Core Units [681 pts] ++
6 Mounted Knights of the Realm [215 pts]
- Hand weapons
- Lances
- Shields
- Heavy armour
- First Knight (champion) [Crusader's Clarion]
- Standard bearer [The Blazing Banner]
- Musician
6 Knights Errant [157 pts]
- Hand weapons
- Lances
- Shields
- Heavy armour
- Gallant (champion)
- Standard bearer [War Banner]
- Musician
6 Knights Errant [157 pts]
- Hand weapons
- Lances
- Shields
- Heavy armour
- Gallant (champion)
- Standard bearer [Banner Of Honourable Warfare]
- Musician
6 Knights Errant [152 pts]
- Hand weapons
- Lances
- Shields
- Heavy armour
- Gallant (champion)
- Standard bearer [Banner of ChÃ¢lons]
- Musician
++ Special Units [659 pts] ++
3 Pegasus Knights [226 pts]
- Hand weapon
- Lances
- Shields
- Heavy armour
- First Knight (champion)
- Standard bearer [Razor Standard]
- Musician
24 Men-At-Arms [145 pts]
- Hand weapons
- Polearms
- Shields
- Light armour
- Yeoman (champion)
- Standard bearer
- Musician
- Grail Monk [Blessed Triptych]
18 Men-At-Arms [121 pts]
- Hand weapons
- Polearms
- Shields
- Light armour
- Yeoman (champion)
- Standard bearer
- Musician
- Grail Monk [Blessed Triptych]
24 Peasant Bowmen [167 pts]
- Hand weapons
- Longbows
- Unarmoured
- Defensive Stakes
- Burning Braziers
- Villein (champion)
- Standard bearer
- Musician
---
Created with "Old World Builder"
[https://old-world-builder.com]</t>
  </si>
  <si>
    <t>Will Mott</t>
  </si>
  <si>
    <t>Cai Bird</t>
  </si>
  <si>
    <t xml:space="preserve">Chaos Lord 195
Lance 4
Shield 2
Mark of Khorne 10
Extra arm 40
Bedazzling helm	60
Favour of the Gods 5
Paymaster's Coin 25
Dragon	285
			626
Exalted Champion 125
Battle Standard Bearer25
Shield 2
Lance 4
Chaos Steed	16
Mark of Nurgle	10
Enchanting Aura 	35
Crown of Everlasting Conquest 40
Banner of Rage	35
Favour of the Gods	5
			297
13 Chosen Knights 468
Lances	26
Mark of Nurgle	26
Full Plate Armour 39
2 Command	14
			573
14 Chaos Knights 378
Lances	28
Mark of Khorne	28
Warbanner	25
2 Command	12
			471
5 Marauders	 30
			30
			1997
</t>
  </si>
  <si>
    <t>++ Characters [687 pts] ++
Beastlord [259 pts]
(Additional hand weapon, Heavy armour, Shield, General, On foot, Bedazzling Helm, Potion of Strength, Slug-skin)
Great Bray-Shaman [240 pts]
(Braystaff, Level 4 Wizard, On foot, Ruby Ring of Ruin, Hagtree Fetish, Dark Magic)
Wargor [188 pts]
(Great weapon, Heavy armour, Battle Standard Bearer [War Banner], On foot, Pelt of the Dark Young, Pelt of Midnight (Characters Only))
++ Core Units [764 pts] ++
6 Gor Herds [55 pts]
(Additional hand weapons, Ambushers, True-horn)
6 Gor Herds [55 pts]
(Additional hand weapons, Ambushers, True-horn)
10 Ungor Herd [55 pts]
(Replace shields with shortbows, Musician)
6 Chaos Warhounds [41 pts]
(Claws and Fangs (counts as a hand weapon), Vanguard)
21 Bestigor Herds [339 pts]
(Hand weapon and great weapon, Heavy armour, Stubborn, Gouge-horn, Standard bearer [War Banner], Musician)
1 Razorgor Herds [52 pts]
(Tusks (counts as a hand weapon), Calloused hide (counts as light armour))
25 Ungor Herd [167 pts]
(Thrusting spears, Shield, Half-horn, Standard bearer, Musician)
++ Special Units [303 pts] ++
Razorgor Chariot [120 pts]
(Bestigor Crew x 1 - Hand weapons and great weapons, Gor Crew x 1 - Hand weapons and cavalry spear, Razorgor x 1 - Tusks (counts as hand weapon))
1 Dragon Ogres [71 pts]
(Hand weapon, Heavy armour, Shartak [Charmed Shield])
2 Minotaur Herd [112 pts]
(Hand weapon, Light armour, Ambushers, 1 Great weapon, 1 Shield, Bloodkine)
++ Rare Units [245 pts] ++
Ghorgon [245 pts]
(Cleaver-limbs, Calloused hide (counts as light armour))
---
Created with "Old World Builder"
[https://old-world-builder.com]</t>
  </si>
  <si>
    <t>shaun hughes</t>
  </si>
  <si>
    <t>Matt McDonnell</t>
  </si>
  <si>
    <t xml:space="preserve">++ Characters [885 pts] ++
Keeper of Secrets [510 pts]
(Impaling claws, Level 4 Wizard, General, Many Arms, Allure Of Slaanesh, Dark Magic)
Daemonic Herald of Slaanesh [375 pts]
(Piercing claws, Level 1 Wizard, Daemonic Locus (Battle Standard Bearer), Exalted Seeker Chariot, Soporific Musk, Enrapturing Gaze, Illusion)
++ Core Units [514 pts] ++
12 Daemonettes of Slaanesh [185 pts]
(Piercing claws, Alluress (champion), Standard bearer [Rapturous Standard], Musician)
12 Daemonettes of Slaanesh [185 pts]
(Piercing claws, Alluress (champion), Standard bearer [Rapturous Standard], Musician)
6 Seekers of Slaanesh [144 pts]
(Piercing claws, Hand weapons (claws and fangs), Heartseeker (champion), Standard bearer, Musician)
++ Special Units [330 pts] ++
5 Fiends of Slaanesh [330 pts]
(Piercing claws, Venomous tail)
++ Rare Units [265 pts] ++
Soul Grinder [265 pts]
(Hand weapon, Iron claw, Harvester cannon, Heavy armour (Daemonic flesh), Daemon of Slaanesh)
</t>
  </si>
  <si>
    <t>++ Characters [530 pts] ++
Infernal Castellan [196 pts]
(Great weapon, Heavy armour, Naptha bombs (not pistol), General, Talisman of Protection, Mantle of Stone)
Special Rules: Blackshard Armour, Ensorcelled Weapons, Rallying Cry, Resolute, Stubborn
Infernal Seneschal [155 pts]
(Darkforged weapon, Heavy armour, Battle Standard Bearer [Rampaging Banner], Mantle of Stone)
Special Rules: Blackshard Armour, Ensorcelled Weapons, Rallying Cry, Resolute, Stubborn
Daemonsmith Sorcerer [115 pts]
(Hand weapon, Heavy armour, Be a Level 2 Wizard, On foot, Daemonology)
Special Rules: Blackshard Armour. Ensorcelled Weapons, Infernal Engineer, Lore of Hashut, Resolute, Sorcerer's Curse, Sutbborn
Hobgoblin Khan [64 pts]
(Cavalry spear (if appropriately mounted), Light armour, Shield, Shortbow (instead throwing weapons), Giant Wolf)
Special Rules: Backstab, Evasive, Levies, Warband
++ Core Units [505 pts] ++
11 Infernal Guard [186 pts]
(Fireglaives, Heavy armour, Deathmask (pistol), Standard bearer, Musician)
Special Rules: Close Order, Detachment, Regimental Unit, Resolute, Shieldwall, Stubborn
23 Infernal Guard [319 pts]
(Hand weapons, Heavy armour, Shield, Deathmask, Standard bearer [War Banner], Musician)
Special Rules: Close Order, Detachment, Regimental Unit, Resolute, Shieldwall, Stubborn
++ Special Units [875 pts] ++
1 Iron Daemon [320 pts]
(Skullcracker, Hand weapons, Hellbound)
Special Rules: Carriage Hauler, Close Order, Fear, Grinding Wheels, Immune to Psychology, Impact Hits (D6+1), Large Targer, Lumbering Destruction, Stomp Attacks (D3+1), Unbreakable
1 Magma Cannon [125 pts]
(Fire thrower, Hand weapons, Heavy Armour)
Special Rules: Blackshard armour, Skirmishers
1 Deathshrieker Rocket Launcher [120 pts]
(Demolition Rockets, Infernal Incendiaries, Hand weapons, Heavy armour)
Special Rules: Blackshard armour, Skirmishers
Iron Daemon [310 pts]
(Steam Cannonade, Hand weapons, Hellbound)
Special Rules: Carriage Hauler, Close Order, Fear, Grinding Wheels, Immune To Psychology, Impact Hits (D6+1), Large Target, Lumbering Destruction, Stomp Attacks (D3+1), Unbreakable
++ Rare Units [90 pts] ++
6 Hobgoblin Wolf Raiders [90 pts]
(Cavalry spears, Light armour and shield, Shortbow, Feigned Flight (0-1 per 1000 points))
Special Rules: Backstab, Evasive, Fast Cavalry, Fire &amp; Flee, Levies, Open Order, Skirmishers, Swiftstride
---
Created with "Old World Builder"
[https://old-world-builder.com]</t>
  </si>
  <si>
    <t>John Cleave</t>
  </si>
  <si>
    <t>===
Just play event 2.0 [1996 pts]
Warhammer: The Old World, Empire of Man
===
++ Characters [512 pts] ++
General of the Empire [154 pts]
- Hand weapon
- Halberd
- Full plate armour
- General
- On foot
- The White Cloak
- Dragon Bow
Captain of the Empire [108 pts]
- Hand weapon
- Full plate armour
- Shield
- Battle Standard Bearer
- On foot
- Talisman of Protection
Wizard Lord [160 pts]
- Hand weapon
- Level 4 Wizard
- On foot
- Elementalism
Empire Engineer [45 pts]
- Hand weapon
Empire Engineer [45 pts]
- Hand weapon
++ Core Units [754 pts] ++
24 State Troops [159 pts]
- Hand weapons
- Halberds
- Light armour
- Sergeant (champion)
- Standard bearer
- Musician
24 State Troops [159 pts]
- Hand weapons
- Halberds
- Light armour
- Sergeant (champion)
- Standard bearer
- Musician
30 State Troops [225 pts]
- Hand weapons
- Thrusting spears
- Light armour
- Shields
- Sergeant (champion)
- Standard bearer
- Musician
28 State Troops [211 pts]
- Hand weapons
- Thrusting spears
- Light armour
- Shields
- Sergeant (champion)
- Standard bearer
- Musician
++ Special Units [345 pts] ++
Great Cannon [125 pts]
- Great cannon
- Hand weapons
Great Cannon [125 pts]
- Great cannon
- Hand weapons
Mortar [95 pts]
- Mortar
- Hand weapons
++ Rare Units [385 pts] ++
Steam Tank [265 pts]
- Steam Cannon
- Steam gun
Helblaster Volley Gun [120 pts]
---
Created with "Old World Builder"
[https://old-world-builder.com]</t>
  </si>
  <si>
    <t>The Empire of Man - Empire 2k - [2000pts]
# Main Force [2000pts]
## Characters [673pts]
Engineers [53pts]:
â€¢ 1x Empire Engineer [53pts]: Hand Weapon, Repeater Pistol
General of the Empire [353pts]: Hand Weapon, Shield, Imperial Griffon, Heavy Armour, Serrated Maw, Wicked Claws, Full Plate Armour, General, Ogre Blade, The White Cloak
Wizard Lord [267pts]: Hand Weapon, Wizard Level 4, Illusion, Empire Warhorse, Hand Weapon, Lore Familiar, Mace of Helsturm
## Core [609pts]
Empire Knights [144pts]:
â€¢ 6x Empire Knight [22pts]: Barded Warhorse, Barding, Hand Weapon, Hand Weapon, Heavy Armour, Shield, Lance
â€¢ 1x Preceptor [6pts]
â€¢ 1x Standard Bearer [6pts]
Empire Knights [194pts]: Drilled
â€¢ 8x Empire Knight [21pts]: Barded Warhorse, Barding, Hand Weapon, Hand Weapon, Heavy Armour, Great Weapon
â€¢ 1x Preceptor [6pts]
â€¢ 1x Musician [6pts]
â€¢ 1x Standard Bearer [6pts]
Empire Knights [271pts]: Drilled
â€¢ 11x Empire Knight [22pts]: Barded Warhorse, Barding, Hand Weapon, Hand Weapon, Heavy Armour, Shield, Lance
â€¢ 1x Preceptor [6pts]
â€¢ 1x Musician [6pts]
â€¢ 1x Standard Bearer [6pts]
## Special [453pts]
Demigryph Knights [203pts]:
â€¢ 3x Demigryph Knight [63pts]: Demigryph, Barding, Hand Weapon, Wicked Claws, Hand Weapon, Heavy Armour, Shield, Full Plate Armour, Halberd
â€¢ 1x Demigryph Preceptor [7pts]
â€¢ 1x Standard Bearer [7pts]
2x Great Cannon [125pts]: Great Cannon, Gun Crew, Hand Weapon
## Rare [265pts]
Empire Steam Tanks [265pts]:
â€¢ 1x Steam Tank [265pts]: Engineer Commander, Steam Cannon, Steam Gun</t>
  </si>
  <si>
    <t>===
Wagh 2 [2000 pts]
Warhammer: The Old World, Orc &amp; Goblin Tribes
===
++ Characters [801 pts] ++
Orc Warboss [298 pts]
- Hand weapon
- Heavy armour
- General
- Boar Chariot
- Trollhide Trousers
- Headsman's Axe
- Enchanted Shield
Goblin Oddnob [265 pts]
- Hand weapon
- Level 4 Wizard
- On foot
- Talisman of Protection
- Ruby Ring of Ruin
- Glittering Wotnots
- Elementalism
Night Goblin Bigboss [39 pts]
- Hand weapon
- Great weapon
- Light armour
- Shield
- On foot
Night Goblin Bigboss [39 pts]
- Hand weapon
- Great weapon
- Light armour
- Shield
- On foot
Night Goblin Oddnob [160 pts]
- Hand weapon
- Level 4 Wizard
- On foot
- Waaagh! Magic
++ Core Units [757 pts] ++
22 Night Goblin Mob [146 pts]
- Hand weapons
- Shields
- 3 Fanatics
- Musician
22 Night Goblin Mob [146 pts]
- Hand weapons
- Shields
- 3 Fanatics
- Musician
17 Night Goblin Mob [93 pts]
- Hand weapons
- Shortbows
- 1 Fanatics
29 Orc Mob [372 pts]
- Hand weapons
- Additional hand weapons
- Frenzy (no armour)
- Warpaint (if frenzied)
- Big 'Uns
- Boss (champion) [Wollopa's One Hit Wunda]
- Standard bearer [Banner of Iron Resolve]
- Musician
++ Special Units [132 pts] ++
9 Night Goblin Squig Hopper Mob [132 pts]
- Hand weapons
- Cavalry spears
- Light armour
- Boss (champion)
++ Rare Units [310 pts] ++
Arachnarok Spider [310 pts]
- Hand weapon (poisonous fangs)
- Venom surge
- Hand weapons
- Cavalry spears
- Shortbows
---
Created with "Old World Builder"
[https://old-world-builder.com]</t>
  </si>
  <si>
    <t>===
Justplay Event List [1991 pts]
Warhammer: The Old World, Orc &amp; Goblin Tribes
===
++ Characters [633 pts] ++
Black Orc Bigboss [97 pts]
- Hand weapon
- Full plate armour
- Shield
- On foot
- Sword of Might
Orc Warboss [186 pts]
- Hand weapon
- Heavy armour
- Shield
- General
- War Boar
- Trollhide Trousers
- Biting Blade
Night Goblin Oddnob [255 pts]
- Hand weapon
- Level 4 Wizard
- On foot
- Ogre Blade
- Lore Familiar
- Illusion
Orc Weirdboy [95 pts]
- Hand weapon
- Level 2 Wizard
- On foot
- Battle Magic
++ Core Units [482 pts] ++
28 Orc Mob [185 pts]
- Hand weapons
- Light armour
- Shields
- Boss (champion)
- Standard bearer
- Musician
5 Goblin Wolf Rider Mob [60 pts]
- Hand weapons
- Shortbows
- No armour
- Feigned Flight (0-1 unit per 1,000 points may)
20 Night Goblin Mob [172 pts]
- Hand weapons
- Thrusting spears
- Shields
- 3 Fanatics
- Boss (champion)
- Standard bearer
- Musician
5 Goblin Wolf Rider Mob [65 pts]
- Hand weapons
- Shields
- No armour
- Feigned Flight (0-1 unit per 1,000 points may)
- Musician
++ Special Units [581 pts] ++
6 Orc Boar Boy Mob [140 pts]
- Hand weapons
- Cavalry spears
- Heavy armour
- Shields
- Big 'Uns
- Boss (champion)
- Standard bearer
- Musician
Goblin Bolt Throwa [45 pts]
Goblin Bolt Throwa [45 pts]
1 Goblin Wolf Chariot [53 pts]
- Hand weapons
- Cavalry spears
- Shortbows
17 Black Orc Mob [298 pts]
- Hand weapons
- Full plate armour
- Stubborn
- 1 Great weapons
- 17 Additional hand weapons
- Boss (champion)
- Standard bearer [Razor Standard]
- Musician
++ Rare Units [295 pts] ++
Doom Diver Catapult [95 pts]
Giant [200 pts]
- Giant's club
- Light armour
---
Created with "Old World Builder"
[https://old-world-builder.com]</t>
  </si>
  <si>
    <t>Kevin Bromley</t>
  </si>
  <si>
    <t>Alex McCormick</t>
  </si>
  <si>
    <t>===
Dwarfs tourney [2000 pts]
Warhammer: The Old World, Dwarfen Mountain Holds
===
++ Characters [616 pts] ++
Anvil of Doom [305 pts]
- Hand weapons
- Shields
- Heavy armour
- General
- Master Rune of Calm
- Rune of Warding
Thane [219 pts]
- Hand weapon
- Great weapon
- Full plate armour
- Battle Standard Bearer [Rune of Battle + Rune of Fear]
- On foot
- Master Rune of Gromril
- 2x Rune of Shielding
Runesmith [92 pts]
- Hand weapon
- Heavy armour
- Shield
- Rune of Spellbreaking
++ Core Units [501 pts] ++
10 Quarrellers [120 pts]
- Hand weapons
- Crossbows
- Heavy armour
- Shields
- Veteran (champion) pistols
- Musician
- Standard
8 Rangers [96 pts]
- Hand weapons
- Crossbows
- Heavy armour
- Shields
30 Dwarf Warriors [285 pts]
- Hand weapons
- Heavy armour
- Great weapons
- Veteran
- Standard bearer
- Musician
++ Special Units [763 pts] ++
18 Ironbreakers [316 pts]
- Hand weapons
- Shields
- Full plate armour
- Ironbeard (champion)
- Standard bearer [Rune of Battle]
- Musician
13 Hammerers [277 pts]
- Hand weapons
- Great hammers
- Heavy armour
- Shields
- Royal Champion (Up to 25pts of each rune type)
- Standard bearer [Rune of Confusion]
- Musician
Cannon [100 pts]
- Cannon
- Hand weapons
- Light armour
1 Gyrocopters [70 pts]
- Hand weapons
- Clatterguns
- Full plate armour (armoured fuselage)
++ Rare Units [120 pts] ++
Organ Gun [120 pts]
- Organ gun
- Hand weapons
- Light armour
---
Created with "Old World Builder"
[https://old-world-builder.com]</t>
  </si>
  <si>
    <t>++ Characters [842 pts] ++
Chaos Lord [412 pts]
(Hand weapon, Full plate armour, Shield, Mark of Tzeentch, General, Manticore, Favour of the Gods, Headsman's Axe, Enchanting Aura)
Aspiring Champion [140 pts]
(Hand weapon, Heavy armour, Mark of Tzeentch, Battle Standard Bearer, On foot, Ruby Ring of Ruin, Favour of the Gods)
Sorcerer Lord [290 pts]
(Hand weapon, Heavy armour, Mark of Tzeentch, Level 4 Wizard, On foot, Infernal Puppet, Favour of the Gods, Battle Magic)
++ Core Units [545 pts] ++
17 Chaos Warriors [315 pts]
(Hand weapons, Heavy armour, Shields, Mark of Tzeentch, Champion, Standard bearer [War Banner], Musician)
5 Chaos Warhounds [30 pts]
(Claws and Fangs (Hand weapons))
6 Marauder Horsemen [103 pts]
(Cavalry spears, Javelins, Light armour, Shields, Mark of Tzeentch, Marauder Horsemaster)
10 Chaos Marauders [97 pts]
(Hand weapons, Light armour, Shields, Mark of Tzeentch, Skirmishers (0-1 unit in your army), Marauder Chieftain)
++ Special Units [399 pts] ++
6 Chosen Chaos Knights [279 pts]
(Lances, Shields, Full plate armour, Mark of Tzeentch, Champion, Standard bearer, Musician)
Chaos Chariot [120 pts]
(Hand weapons, Halberds, Mark of Tzeentch)
++ Rare Units [210 pts] ++
Chaos Giant [210 pts]
(Giant's Club, Scaly Skin (Heavy Armour))
---
Created with "Old World Builder"
[https://old-world-builder.com]</t>
  </si>
  <si>
    <t>luke taylor</t>
  </si>
  <si>
    <t>Edward Wright</t>
  </si>
  <si>
    <t>Characters [809 pts]
Dark Elf Dreadlord[484 pts]
Hand weapon, Light armour, Sea Dragon Cloak, General, Black dragon, Pendant Of Khaeleth, Giant Blade
Supreme Sorceress[215 pts]
Hand weapon, Level 4 Wizard, Dark Pegasus, Daemonology
Death Hag[110 pts]
Two hand weapons, On foot, Witchbrew, Sword of Might
Core Units [752 pts]
19 Witch Elves[230 pts]
Two hand weapons, Hag (champion), Standard bearer, Musician
20 Dark Elf Warriors[195 pts]
Thrusting spears, Light armour, Shields, Lordling (champion), Standard bearer, Musician
5 Dark Riders[106 pts]
Hand weapons, Cavalry spears, and Repeater crossbows, Light armour, Shields, Fire &amp; Flee, Herald (champion)
5 Dark Riders[106 pts]
Hand weapons, Cavalry spears, and Repeater crossbows, Light armour, Shields, Fire &amp; Flee, Herald (champion)
10 Repeater Crossbowmen[115 pts]
Hand weapons, Repeater crossbows, Light armour, Lordling (champion)
Special Units [321 pts]
5 Cold One Knights[196 pts]
Hand weapons, Lances, Full plate armour, Dread Knight (champion), Standard bearer, Musician
Cold One Chariot[125 pts]
Hand weapons, Cavalry spears and Repeater crossbows, 4+
Rare Units [116 pts]
5 Doomfire Warlocks[116 pts]
Hand weapon, Master (champion)</t>
  </si>
  <si>
    <t xml:space="preserve">++ Characters [902 pts] ++
Tomb King [440 pts]
(Hand weapon, Heavy armour, General, Necrolith Bone Dragon, Armour of the Ages, Flail of Skulls)
High Priest [210 pts]
(Hand weapon, May be a Level 4 Wizard, On foot, Warding Splint, Earthing Rod, Necromancy)
Mortuary Priest [85 pts]
(Hand weapon, Level 2 Wizard, On foot, Elementalism)
Royal Herald [112 pts]
(Hand weapon, Light armour, Shield, Battle Standard Bearer [War Banner], On foot)
Necrotect [55 pts]
(Hand weapon, Whip, Light armour)
++ Core Units [568 pts] ++
39 Skeleton Warriors [205 pts]
(Hand weapons, Light armour, Shields, Master of Arms (champion), Standard bearer)
27 Tomb Guard [338 pts]
(Hand weapons, Light armour, Shields, Tomb Captain (champion), Standard bearer [Icon of the Sacred Eye], Musician)
5 Skeleton Skirmishers [25 pts]
(Hand weapons, Warbows)
++ Special Units [199 pts] ++
3 Necropolis Knights [199 pts]
(Cavalry spears, Light armour, Shields, Great Weapon for Captain only, Necropolis Captain (champion) [Death Mask of Kharnutt], Standard bearer)
++ Rare Units [330 pts] ++
Necrosphinx [195 pts]
(Cleaving Blades, Decapitating Strike, Heavy armour)
Casket of Souls [135 pts]
(Hand weapons, Great weapons, Light armour)
</t>
  </si>
  <si>
    <t>Ruleset Version</t>
  </si>
  <si>
    <t>v1.0</t>
  </si>
  <si>
    <t>Initial Release</t>
  </si>
  <si>
    <t>V1.1</t>
  </si>
  <si>
    <t>FAQ 22/01/24</t>
  </si>
  <si>
    <t>v1.2</t>
  </si>
  <si>
    <t>FAQ 09/04/24</t>
  </si>
  <si>
    <t>v1.1</t>
  </si>
  <si>
    <t>Vampire Counts (19)</t>
  </si>
  <si>
    <t>Faction v Faction</t>
  </si>
  <si>
    <t>Won</t>
  </si>
  <si>
    <t>Lost</t>
  </si>
  <si>
    <t>Jared Adamson</t>
  </si>
  <si>
    <t>George Fleming</t>
  </si>
  <si>
    <t>1250 Warhammer: The Old World RTT @ TTWG</t>
  </si>
  <si>
    <t>===
Wood elf [1249 pts]
Warhammer: The Old World, Wood Elf Realms
===
++ Characters [239 pts] ++
Glade Captain [159 pts]
- Cavalry spear
- Light armour
- Shield
- Hand weapon
- Asrai Longbow
- General
- Great Stag
- Railarian's Mantle
Spellsinger [80 pts]
- Hand weapon
- On foot
- Battle Magic
++ Core Units [313 pts] ++
20 Glade Guard [313 pts]
- Hand weapon
- Asrai Longbows
- Hagbane Tips
- Lord's Bowmen [Wailing Arrow]
- Standard bearer [Banner Of Midsummer's Eve]
- Musician
++ Special Units [482 pts] ++
5 Wild Riders [161 pts]
- Hand weapon
- Hunting Spear
- Light armour
- Shields
- Wild Hunter
- Standard bearer
- Musician
5 Wild Riders [161 pts]
- Hand weapon
- Hunting Spear
- Light armour
- Shields
- Wild Hunter
- Standard bearer
- Musician
3 Tree Kin [160 pts]
- Hand weapon
- Heavy armour (Hardwood flesh)
- Elder
++ Rare Units [215 pts] ++
Treeman [215 pts]
---
Created with "Old World Builder"
[https://old-world-builder.com]</t>
  </si>
  <si>
    <t>++ Characters [485 pts] ++
Duke [315 pts]
(Hand weapon, Heavy armour, General, Royal Pegasus, Gromril Great Helm, Sword Of The Stout Hearted, Virtue of Confidence)
Â 
Prophetess [170 pts]
(Hand weapon, Level 4 Wizard, On foot, Earthing Rod, Battle Magic)
Â 
++ Core Units [510 pts] ++
10 Peasant Bowmen [50 pts]
(Hand weapons, Longbows, Skirmishers)
Â 
6 Mounted Knights of the Realm [190 pts]
(Hand weapons, Lances, Shields, Heavy armour, First Knight (champion), Standard bearer [War Banner], Musician)
Â 
6 Knights Errant [132 pts]
(Hand weapons, Lances, Shields, Heavy armour, Gallant (champion), Standard bearer, Musician)
Â 
10 Knights of the Realm on Foot [138 pts]
(Hand weapons, Great weapons, First Knight (champion), Standard bearer, Musician)
Â 
++ Special Units [252 pts] ++
3 Pegasus Knights [172 pts]
(Hand weapon, Lances, Shields, Heavy armour, First Knight (champion))
Â 
5 Mounted Yeomen [80 pts]
(Hand weapons, Cavalry spears, Shortbows, Shields, Feigned Flight)</t>
  </si>
  <si>
    <t>Daniel Heintzelman</t>
  </si>
  <si>
    <t>Matthew Wilkinson</t>
  </si>
  <si>
    <t>===
Gnomes [1250 pts]
Warhammer: The Old World, Orc &amp; Goblin Tribes
===
++ Characters [334 pts] ++
Night Goblin Warboss [127 pts]
- Hand weapon
- Great weapon
- Light armour
- General
- Giant Cave Squig
- Trollhide Trousers
Night Goblin Bigboss [92 pts]
- Hand weapon
- Great weapon
- Light armour
- Battle Standard Bearer
- On foot
- Talisman of Protection
Night Goblin Oddgit [115 pts]
- Hand weapon
- Level 2 Wizard
- On foot
- Ruby Ring of Ruin
- Waaagh! Magic
++ Core Units [334 pts] ++
21 Night Goblin Mob [171 pts]
- Hand weapons
- Thrusting spears
- Shields
- Netters
- 2 Fanatics
- Boss (champion)
- Standard bearer
- Musician
19 Night Goblin Mob [163 pts]
- Hand weapons
- Shortbows
- Netters
- 2 Fanatics
- Boss (champion)
- Standard bearer
- Musician
++ Special Units [287 pts] ++
3 Common Troll Mob [123 pts]
- Hand weapons
5 Night Goblin Squig Hopper Mob [71 pts]
- Hand weapons
- Cavalry spears
- Boss (champion)
1 Goblin Wolf Chariot [58 pts]
- Hand weapons
- Cavalry spears
- Shortbows
- Standard bearer
1 Snotling Pump Wagon [35 pts]
- Hand weapons
- Throwing weapons
++ Rare Units [295 pts] ++
Giant [200 pts]
- Giant's club
- Light armour
Doom Diver Catapult [95 pts]
---
Created with "Old World Builder"
[https://old-world-builder.com]</t>
  </si>
  <si>
    <t>Kyle Whitaker</t>
  </si>
  <si>
    <t>David Pickerell</t>
  </si>
  <si>
    <t>2,000 Point Warhammer: The Old World at High Ground Hobbies</t>
  </si>
  <si>
    <t>High Elf Realms - High Elf - [1997pts]
# Main Force [1997pts]
## Characters [810pts]
Archmage [240pts]: High Magic, Wizard Level 4, Sword of Hoeth, Silvery Wand, Talisman Of Protection, Warden of Saphery
Archmage [570pts]: Illusion, Wizard Level 4, Star Dragon, General, Lore Familiar, Ogre Blade, Pure of Heart
## Core [704pts]
2x Ellyrian Reavers [95pts]: Skirmishers
â€¢ 5x Ellyrian Reaver [18pts]: Cavalry Spear, Shortbow
2x Lothern Sea Guard [257pts]:
â€¢ 20x Lothern Sea Guard [12pts]: Shield
â€¢ 1x Sea Master [7pts]
â€¢ 1x Standard Bearer [5pts]
â€¢ 1x Musician [5pts]
## Special [323pts]
Swordmasters of Hoeth [323pts]:
â€¢ 20x Swordmaster [14pts]
â€¢ 1x Bladelord [6pts]
â€¢ 1x Standard Bearer [31pts]: The Blazing Banner
â€¢ 1x Musician [6pts]
## Rare [160pts]
2x Eagle-Claw Bolt Thrower [80pts]</t>
  </si>
  <si>
    <t>Brannon McDowell</t>
  </si>
  <si>
    <t>Riley Oâ€™Connor</t>
  </si>
  <si>
    <t>Skaven - Ride The Warp Lightning - [2000pts]
# Main Force [2000pts]
## Characters [790pts]
Grey Seer [290pts]: D3 Warpstone Tokens, Hand Weapon, Wizard Level 4, Dark Magic, Warpstone Tokens, Lore Familiar, Ruby Ring of Ruin
Plague Priest [266pts]: Hand Weapon, Plague censer, Plague Furnace, 3x Plague Monk Crew, Hand Weapon, Billowing Death N/A, Talisman Of Protection
Skaven Warlord [99pts]: Hand Weapon, Shield, General, Great Weapon, Heavy Armour
Warlock Engineer [135pts]: D3 Warpstone Tokens, Hand Weapon, Wizard Level 2, Battle Magic, Storm Daemon
## Core [729pts]
Clanrats [92pts]:
â€¢ 20x Clanrat [4pts]: Hand Weapon, Light Armour
â€¢ 1x Clawleader [7pts]
â€¢ 1x Standard Bearer [5pts]
Clanrats [159pts]:
â€¢ 23x Clanrat [4pts]: Hand Weapon, Light Armour
â€¢ 1x Weapon Team [55pts]:
  â€¢ 1x Weapon Team Crew [55pts]: Hand Weapon, Light Armour, Doom-Flayer
â€¢ 1x Clawleader [7pts]
â€¢ 1x Standard Bearer [5pts]
Rat Swarms [144pts]:
â€¢ 4x Rat Swarms [36pts]: Hand Weapon
Stormvermin [334pts]:
â€¢ 24x Stormvermin [11pts]: Halberd, Heavy Armour, Shield
â€¢ 1x Fangleader [8pts]
â€¢ 1x Standard Bearer [56pts]: Grand Banner Of Superiority
â€¢ 1x Musician [6pts]
## Special [126pts]
Gutter Runners [126pts]: Sling, Poisoned Attacks
â€¢ 7x Gutter Runner [14pts]: Two Hand Weapon
## Rare [355pts]
Doomwheel [145pts]:
â€¢ 1x Warlock: Hand Weapon
Hell Pit Abomination [210pts]: Warpstone claws</t>
  </si>
  <si>
    <t xml:space="preserve">Wood Elves, Athel Tharnlui
1998 Points, Bodkin Brigade
Spellweaverâ€“255
-Lvl 4 Lore of Battle Magic, General
-Oaken Stave, Ruby Ring of Ruin
Glade Captainâ€“113
-Battle Standard, shield, cavalry spear, mounted on Elven Steed
5 Glade Guardâ€“65
-Hagbane tips
8 Deepwood Scoutsâ€“126
-Musician, Hagbane tips
15 Eternal Guardâ€“265
-Full command, shields
-Razor Standard
10 Dryadsâ€“130
5 Glade Ridersâ€“111
-Musician, Hagbane tips, Reserve move
5 Glade Ridersâ€“111
-Musician, Hagbane tips, Reserve move
6 Deepwood Scoutsâ€“90
-Hagbane tips
6 Deepwood Scoutsâ€“90
-Hagbane tips
3 Tree Kinâ€“160
-Elder
5 Wild Ridersâ€“147
-Standard, shields
Treemanâ€“215
Great Eagleâ€“60
Great Eagleâ€“60
</t>
  </si>
  <si>
    <t>Jon Barkmeier</t>
  </si>
  <si>
    <t>Michael Raper</t>
  </si>
  <si>
    <t>===
Breaking Iron [1999 pts]
Warhammer: The Old World, Dwarfen Mountain Holds
===
++ Characters [816 pts] ++
Anvil of Doom [270 pts]
- Hand weapons
- Shields
- Heavy armour
- Master Rune of Balance
King [314 pts]
- Hand weapon
- Great weapon
- Full plate armour
- General
- Shieldbearers
- Rune of Preservation
- Rune of Fury
- Master Rune of Dragon Slaying
- Rune of Passage
- Rune of Parrying
Thane [232 pts]
- Hand weapon
- Full plate armour
- Shield
- Battle Standard Bearer [Master Rune of Grungni]
- On foot
- Rune of Preservation
- Rune of Passage
- Rune of the Furnace
- Rune of Fortitude
++ Core Units [503 pts] ++
10 Rangers [152 pts]
- Hand weapons
- Crossbows
- Throwing axes
- Heavy armour
- Great weapons
- Ol' Deadeye (champion) [Crossbow]
- Standard bearer
22 Longbeards [351 pts]
- Hand weapons
- Great weapons
- Heavy armour
- Drilled (0-1 unit per 1000 points)
- Elder (champion)
- Standard bearer [Rune of Battle]
- Musician
++ Special Units [426 pts] ++
15 Ironbreakers [261 pts]
- Hand weapons
- Shields
- Full plate armour
- Drilled (0-1 unit per 1000 points)
- Ironbeard (champion) [Shield]
- Standard bearer
- Musician
Cannon [105 pts]
- Cannon
- Hand weapons
- Light armour
- Rune of Reloading
1 Gyrocopters [60 pts]
- Hand weapons
- Steam guns
- Full plate armour (armoured fuselage)
++ Rare Units [254 pts] ++
8 Irondrakes [149 pts]
- Hand weapons
- Drakeguns
- Full plate armour
- Drilled (0-1 unit per 1000 points)
- Ironwarden (champion) [Trollhammer torpedo]
Gyrobomber [105 pts]
- Hand weapons
- Clattergun
- Full plate armour (armoured fuselage)
---
Created with "Old World Builder"
[https://old-world-builder.com]</t>
  </si>
  <si>
    <t>Hatchman Jacob</t>
  </si>
  <si>
    <t>Andrew Sosnick</t>
  </si>
  <si>
    <t>===
Andrew Sosnick's Ogre Bros [2000 pts]
Warhammer: The Old World, Ogre Kingdoms
===
++ Characters [865 pts] ++
Tyrant [295 pts]
- Hand weapon
- Light armour
- General
- On Foot
- Sword of Might
- Armour of Destiny
- Giantbreaker
Slaughtermaster [380 pts]
- Hand weapon
- Butcher's Cauldron
- Level 4 Wizard
- Sword of Might
- Spangleshard
- Lore Familiar
- Illusion
Bruiser [190 pts]
- Great weapon
- Light armour
- Battle Standard Bearer
- On Foot
- Armour of Meteoric Iron
- Talisman of Protection
++ Core Units [637 pts] ++
3 Ogre Bulls [117 pts]
- Ironfists
- Light armour
- Crusher (champion)
- Standard bearer
5 Iron Guts [224 pts]
- Hand Weapons
- Great Weapons
- Heavy Armour
- Look-out Gnoblar (Standard bearer)
- Veteran
- Gutlord
- Standard bearer
2 Sabretusk Pack [36 pts]
- Hand weapons (Claws and fangs)
- Vanguard
2 Sabretusk Pack [36 pts]
- Hand weapons (Claws and fangs)
- Vanguard
5 Iron Guts [224 pts]
- Hand Weapons
- Great Weapons
- Heavy Armour
- Look-out Gnoblar (Standard bearer)
- Veteran
- Gutlord
- Standard bearer
++ Special Units [498 pts] ++
5 Maneaters [354 pts]
- Hand weapons
- Light armour
- Immune To Psychology
- Stubborn
- 5 Great weapons
- 5 Heavy armour
- Maneater Captain (champion)
- Standard bearer [Look-out Gnoblar + Cannibal Totem]
3 Yhetees [144 pts]
- Grimfrost weapons
- Vanguard
---
Created with "Old World Builder"
[https://old-world-builder.com]</t>
  </si>
  <si>
    <t>Eric Shickel</t>
  </si>
  <si>
    <t>Todd Gilliam</t>
  </si>
  <si>
    <t>Vampire Counts - Tourn - [2000pts]
# Main Force [2000pts]
## Characters [867pts]
Strigoi Ghoul King [395pts]: Hand Weapon, General, Wizard Level 1, Dark Magic, Crown of the Damned
â€¢ 1x Terrorgheist [185pts]: Filth-encrusted Talons, Light Armour, Rancid Maw
Vampire Count [472pts]: Hand Weapon, Shield, Ogre Blade, Talisman Of Protection, Zombie Dragon, Full Plate Armour, Pestilential breath, Wicked Claws
## Core [518pts]
Crypt Ghouls [150pts]:
â€¢ 16x Crypt Ghoul [9pts]: Hand Weapon
â€¢ 1x Crypt Ghast [6pts]
2x Crypt Ghouls [144pts]:
â€¢ 16x Crypt Ghoul [9pts]: Hand Weapon
2x Dire Wolves [40pts]:
â€¢ 5x Dire Wolf [8pts]: Hand Weapon
## Special [205pts]
Terrorgheist [205pts]: Filth-encrusted Talons, Rancid Maw, Light Armour
## Rare [410pts]
2x Terrorgheist [205pts]: Filth-encrusted Talons, Rancid Maw, Light Armour</t>
  </si>
  <si>
    <t>===
List 2000 [2000 pts]
Warhammer: The Old World, Tomb Kings of Khemri
===
++ Characters [813 pts] ++
Tomb King [437 pts]
- Hand weapon [RB p. 213]
- Heavy armour [RB p. 220]
- Shield [RB p. 221]
- General
- Necrolith Bone Dragon [RH p. 142]
- Armour of the Ages [RH p. 151]
- Talisman of Protection [RB p. 341]
Tomb Prince [129 pts]
- Great weapon [RB p. 214]
- Light armour [RB p. 220]
- Skeleton Chariot [RH p. 131]
High Priest [247 pts]
- Hand weapon [RB p. 213]
- Level 4 Wizard
- Skeletal Steed
- Lore Familiar [RB p. 343]
- Warding Splint [AJ:TKoK p. 47]
- Necromancy [RB p. 332]
++ Core Units [852 pts] ++
7 Skeleton Chariots [353 pts]
- Hand weapons
- Cavalry spears
- Warbows [RB p. 216]
- Skeletal Hooves (Count as Hand weapons)
- Master Charioteer (champion)
- Standard bearer [Razor Standard]
5 Skeleton Horse Archers [71 pts]
- Hand weapons
- Warbows
- Light armour [RB p. 220]
- Chariot Runners [RB p. 167]
- Master of Horse (champion)
20 Tomb Guard [238 pts]
- Halberds [RB p. 214]
- Light armour
- Shields
- Tomb Captain (champion)
- Standard bearer
- Musician
30 Skeleton Warriors [160 pts]
- Hand weapons
- Light armour [RB p. 220]
- Shields [RB p. 221]
- Master of Arms (Champion)
- Standard bearer
6 Skeleton Skirmishers [30 pts]
- Hand weapons
- Warbows
++ Special Units [140 pts] ++
Tomb Scorpion [70 pts]
- Decapitating Claws
- Envenomed Sting
- Heavy armour (Bone Carapace) [RB p. 220]
Tomb Scorpion [70 pts]
- Decapitating Claws
- Envenomed Sting
- Heavy armour (Bone Carapace) [RB p. 220]
++ Rare Units [195 pts] ++
Necrosphinx [195 pts]
- Cleaving Blades [RH p. 146]
- Decapitating Strike [RH p. 146]
- Heavy armour [RB p. 220]
---
Created with "Old World Builder"
[https://old-world-builder.com]</t>
  </si>
  <si>
    <t>S T</t>
  </si>
  <si>
    <t>Battle for Gamezenter - April '24</t>
  </si>
  <si>
    <t xml:space="preserve">++ Characters [727 pts] ++
Dark Elf Dreadlord [362 pts]
(Hand weapon, Full plate armour, Shield, Sea Dragon Cloak, General, Cold one chariot, Talisman of Protection, Ogre Blade)
Supreme Sorceress [220 pts]
(Hand weapon, Level 4 Wizard, On foot, Pendant Of Khaeleth, Daemonology)
Khainite Assassin [145 pts]
(Hand weapon, Throwing weapons, On foot, Dark Venom, Dragon Slaying Sword)
++ Core Units [502 pts] ++
12 Repeater Crossbowmen [137 pts]
(Hand weapons, Repeater crossbows, Light armour, Musician)
12 Repeater Crossbowmen [137 pts]
(Hand weapons, Repeater crossbows, Light armour, Musician)
5 Dark Riders [111 pts]
(Hand weapons, Cavalry spears, and Repeater crossbows, Light armour, Shields, Fire &amp; Flee, Scouts, Musician)
5 Dark Riders [117 pts]
(Hand weapons, Cavalry spears, and Repeater crossbows, Light armour, Shields, Fire &amp; Flee, Scouts, Herald (champion), Musician)
++ Special Units [689 pts] ++
19 Black Guard of Naggarond [331 pts]
(Hand weapons, Dread halberds, Full plate armour, Tower Master (champion), Standard bearer [Banner Of Har Ganeth], Musician)
20 Har Ganeth Executioners [358 pts]
(Hand weapons, Har Ganeth greatswords, Heavy armour, Drilled, Draich Master (champion), Standard bearer, Musician)
++ Rare Units [80 pts] ++
Reaper Bolt Thrower [80 pts]
(Repeater bolt thrower and hand weapons, Light armour)
</t>
  </si>
  <si>
    <t>++ Characters [321 pts] ++
Wizard Lord [190 pts]
(Hand weapon, Level 4 Wizard, General, On foot, Lore Familiar, Dark Magic)
Empire Engineer [53 pts]
(Hand weapon, Repeater handgun)
Captain of the Empire [78 pts]
(Hand weapon, Full plate armour, Shield, Battle Standard Bearer, On foot)
++ Core Units [500 pts] ++
5 Empire Knights [131 pts]
(Hand weapons, Lances, Shields, Heavy armour, Drilled (0-1 unit per 1,000 points), Stubborn (0-1 unit per 1,000 points), Preceptor (champion))
5 Empire Knights [126 pts]
(Hand weapons, Lances, Shields, Heavy armour, Stubborn (0-1 unit per 1,000 points), Preceptor (champion))
5 Empire Archers [40 pts]
(Hand weapons, Warbows, Scouts)
5 Empire Archers [40 pts]
(Hand weapons, Warbows, Scouts)
5 Empire Archers [40 pts]
(Hand weapons, Warbows, Scouts)
5 Empire Archers [40 pts]
(Hand weapons, Warbows, Scouts)
10 State Missile Troops [83 pts]
(Hand weapons, Crossbows, Sergeant (champion) [Hochland long rifle])
++ Special Units [789 pts] ++
3 Demigryph Knights [203 pts]
(Lances, Shields, Full plate armour, Demigryph Preceptor (champion), Standard bearer)
3 Demigryph Knights [203 pts]
(Lances, Shields, Full plate armour, Demigryph Preceptor (champion), Standard bearer)
2 Demigryph Knights [133 pts]
(Lances, Shields, Full plate armour, Demigryph Preceptor (champion))
Great Cannon [125 pts]
(Great cannon, Hand weapons)
Great Cannon [125 pts]
(Great cannon, Hand weapons)
++ Rare Units [390 pts] ++
Steam Tank [270 pts]
(Steam Cannon, Steam gun, Repeater pistol)
Helblaster Volley Gun [120 pts]
---
Created with "Old World Builder"
[https://old-world-builder.com]</t>
  </si>
  <si>
    <t>Evan Jorstad</t>
  </si>
  <si>
    <t>The Empire of Man - Tourney 4/20 - [1999pts]
# Main Force [1999pts]
## Characters [694pts]
Captain of the Empire [78pts]: Hand Weapon, Shield, Full Plate Armour, Battle Standard Bearer
Engineers [48pts]:
â€¢ 1x Empire Engineer [48pts]: Hand Weapon, Light Armour
General of the Empire [338pts]: Hand Weapon, Shield, Imperial Griffon, Heavy Armour, Serrated Maw, Wicked Claws, Full Plate Armour, General, Sword of Justice, The White Cloak
Wizard Lord [230pts]: Hand Weapon, Wizard Level 4, Elementalism, Flying Carpet, Talisman Of Protection
## Core [500pts]
Empire Archers [40pts]:
â€¢ 5x Archer [8pts]: Hand Weapon, Warbow, Scouts
2x Empire Archers [35pts]:
â€¢ 5x Archer [7pts]: Hand Weapon, Warbow
State Troops [54pts]:
â€¢ 9x State Trooper [6pts]: Hand Weapon, Light Armour, Halberd
  â€¢ Regimental Unit: Veteran State Troops
Veteran State Troops [336pts]:
â€¢ 29x Veteran State Trooper [9pts]: Hand Weapon, Light Armour, Shield, Thrusting Spear
â€¢ 1x Sergeant [15pts]: Shroud of Iron
â€¢ 1x Standard Bearer [55pts]: Griffon Standard
â€¢ 1x Musician [5pts]
  â€¢ Detachment: State Troops
## Special [420pts]
2x Demigryph Knights [210pts]:
â€¢ 3x Demigryph Knight [63pts]: Demigryph, Barding, Hand Weapon, Wicked Claws, Hand Weapon, Shield, Full Plate Armour, Lance
â€¢ 1x Demigryph Preceptor [7pts]
â€¢ 1x Musician [7pts]
â€¢ 1x Standard Bearer [7pts]
## Rare [385pts]
Empire Steam Tanks [265pts]:
â€¢ 1x Steam Tank [265pts]: Engineer Commander, Steam Cannon, Steam Gun
Helblaster Volley Guns [120pts]:
â€¢ 1x Helblaster Volley Gun [120pts]: Gun Crew, Hand Weapon, Helblaster Volley Gun</t>
  </si>
  <si>
    <t>===
t1 [2000 pts]
Warhammer: The Old World, Lizardmen
===
++ Characters [787 pts] ++
Saurus Oldblood [407 pts]
- Hand weapon
- Heavy armour (Scaly skin)
- Shield
- Carnosaur
- Blade Of Revered Tzunki
- Talisman of Protection
Slann Mage-Priest [380 pts]
- Hand weapon
- Ruby Ring of Ruin
- Arcane Familiar
- Becalming Cogitation
- High Magic
-Necromancy
++ Core Units [522 pts] ++
16 Temple Guard [305 pts]
- Hand weapons
- Halberds
- Shields
- Heavy armour (Scaly skin)
- Revered Guardian (champion)
- Standard bearer [Skavenpelt Banner]
10 Saurus Warriors [147 pts]
- Hand weapons
- Shields
- Heavy armour (Scaly skin)
- Spawn Leader (champion)
10 Skink Skirmishers [70 pts]
- Hand weapons
- Blowpipes
- Light armour (Calloused hides)
- Scouts
++ Special Units [491 pts] ++
7 Cold One Riders [316 pts]
- Hand weapons
- Shields
- Heavy armour (Scaly skin)
- Drilled
- Pack Leader (champion) [Potion of Speed]
- Standard bearer
- Sun Standard Of Chotec
Bastiladon [175 pts]
- Thunderous bludgeon
- Solar Engine
- Skink Crew (x3) with hand weapons and Javelins (required)
++ Rare Units [200 pts] ++
Troglodon [200 pts]
- Venomous talons and venom spray
- Heavy armour (Scaly skin)
- Skink Oracle with hand weapon (required)
-Battle magic
---
Created with "Old World Builder"
[https://old-world-builder.com]</t>
  </si>
  <si>
    <t>Tim Flanders</t>
  </si>
  <si>
    <t>===
Kingdom of Bretonnia [2000 pts]
Warhammer: The Old World, Kingdom of Bretonnia
===
++ Characters [698 pts] ++
Duke [351 pts]
- Hand weapon
- Lance (if appropriately mounted)
- Heavy armour
- Shield
- General
- Royal Pegasus
- Gromril Great Helm
- Potion of Speed
- Virtue of Heroism
Prophetess [191 pts]
- Hand weapon
- Level 4 Wizard
- Bretonnian Warhorse
- Potion of Speed
- Elementalism
Paladin [156 pts]
- Hand weapon
- Lance (if appropriately mounted)
- Heavy armour
- Shield
- Battle Standard Bearer
- Barded Pegasus
- Virtue of Heroism
++ Core Units [557 pts] ++
14 Knights of the Realm on Foot [211 pts]
- Hand weapons
- Great weapons
- First Knight (champion)
- Standard bearer [War Banner]
- Musician
12 Peasant Bowmen [60 pts]
- Hand weapons
- Longbows
- Unarmoured
- Skirmishers
10 Mounted Knights of the Realm [286 pts]
- Hand weapons
- Lances
- Shields
- Heavy armour
- First Knight (champion)
- Standard bearer [War Banner]
- Musician
++ Special Units [336 pts] ++
5 Pegasus Knights [336 pts]
- Hand weapon
- Lances
- Shields
- Heavy armour
- First Knight (champion)
- Standard bearer [Razor Standard]
- Musician
++ Rare Units [409 pts] ++
Field Trebuchet [100 pts]
- Field Trebuchet
- Hand weapons
6 Grail Knights [309 pts]
- Hand weapons
- Lances
- Shields
- Heavy armour
- Grail Guardian (champion)
- Standard bearer [Razor Standard]
- Musician
- Virtue of the Joust
---
Created with "Old World Builder"
[https://old-world-builder.com]</t>
  </si>
  <si>
    <t>1,998 Empire
34% Characters
261 Grand Master
Barded Warhorse, full plate armour, shield [The White Cloak, Ogre Blade]
195 Wizard Lord
(Lvl4 Necromancy) [Wizard's Familiar]
168 Imperial Captain
(BSB), Full plate armour, shield, brace of pistols [Talisman of Protection], [Griffon Standard]
53 Master Engineer
Repeater handgun
25% Core
257 Veteran Halberdiers (Regimental Unit)
(24) Full Command, halberds, [Banner of Iron Resolve]
248 Empire Knights
(10) Full Command, lances, drilled
35% Special
361 Inner Circle Knights
(11) Full Command, lances, [Shroud of Iron]
210 Demigryph Knights
(3) Full command, lances, full plate
125 Great Cannon
6% Rare
120 Helblaster Volleygun</t>
  </si>
  <si>
    <t>Mike Gerold</t>
  </si>
  <si>
    <t>High Elf Realms - Battle for Gamezenter - [2000pts]
# Main Force [2000pts]
## Characters [883pts]
Archmage [200pts]: Hand Weapon, High Magic, Wizard Level 4, Silvery Wand, Pure of Heart
Noble [225pts]: Hand Weapon, Light Armour, Chracian Great Blade, Seed of Rebirth, Chracian Hunter
â€¢ 1x Lion Chariot [125pts]: 2x Lion Charioteer, Chracian Great Blade, Hand Weapon, 2x War Lion, Hand Weapon
Prince [458pts]: Hand Weapon, Shield, Full Plate Armour, General, Dragon Slaying Sword, Seed of Rebirth, Talisman Of Protection, Anointed of Asuryan
â€¢ 1x Frostheart Phoenix [205pts]: Full Plate Armour, Wicked Claws
## Core [507pts]
Ellyrian Reavers [113pts]: Scouts, Skirmishers
â€¢ 5x Ellyrian Reaver [18pts]: Elven Steed, Hand Weapon, Hand Weapon, Light Armour, Cavalry Spear, Shortbow
â€¢ 1x Harbinger [8pts]
Elven Archers [125pts]:
â€¢ 12x Elven Archer [10pts]: Hand Weapon, Longbow
â€¢ 1x Sentinel [5pts]
Lothern Sea Guard [269pts]:
â€¢ 21x Lothern Sea Guard [12pts]: Hand Weapon, Light Armour, Thrusting Spear, Warbow, Shield
â€¢ 1x Sea Master [7pts]
â€¢ 1x Standard Bearer [5pts]
â€¢ 1x Musician [5pts]
## Special [430pts]
Dragon Princes [236pts]:
â€¢ 6x Dragon Prince [37pts]: Barded Elven Steed, Barding, Hand Weapon, Full Plate Armour, Hand Weapon, Lance, Shield
â€¢ 1x Drakemaster [7pts]
â€¢ 1x Standard Bearer [7pts]
Swordmasters of Hoeth [194pts]:
â€¢ 13x Swordmaster [14pts]: Hand Weapon, Heavy Armour, Sword of Hoeth
â€¢ 1x Bladelord [6pts]
â€¢ 1x Standard Bearer [6pts]
## Rare [180pts]
Sisters of Avelorn [180pts]:
â€¢ 12x Sister of Avelorn [15pts]: Bow of Avelorn, Hand Weapon, Light Armour</t>
  </si>
  <si>
    <t>High Elf Realms - Mike Gs 2000 April Tourney HEs - [1999pts]
# Main Force [1999pts]
## Characters [901pts]
Archmage [345pts]: Hand Weapon, High Magic, Wizard Level 4, Warbow, Silvery Wand, Potion of Foolhardiness, Seed of Rebirth, Talisman Of Protection, Sea Guard Lothern Skycutter [90pts]
Archmage [285pts]: Hand Weapon, Illusion, Wizard Level 4, General, Sword of Hoeth, Lore Familiar, Flying Carpet, Seed of Rebirth, Warden of Saphery
Noble [271pts]: Hand Weapon, Full Plate Armour, Chracian Great Blade, Battle Standard Bearer, Dragon Helm, Charmed Shield, Seed of Rebirth, Chracian Hunter, Lion Chariot 
## Core [500pts]
Ellyrian Reavers [91pts]:
â€¢ 5x Ellyrian Reaver [16pts]: Cavalry Spear, Skirmishers
â€¢ 1x Musician [6pts]
Lothern Sea Guard [277pts]:
â€¢ 20x Lothern Sea Guard [12pts] Shields, Veterans
â€¢ 1x Sea Master [7pts]
â€¢ 1x Standard Bearer [5pts]
â€¢ 1x Musician [5pts]
Silver Helms [132pts]:
â€¢ 5x Silver Helm [24pts] Shields
â€¢ 1x Standard Bearer [6pts]
â€¢ 1x Musician [6pts]
## Special [228pts]
Swordmasters of Hoeth [228pts]:
â€¢ 14x Swordmaster [15pts] Drilled
â€¢ 1x Bladelord [6pts]
â€¢ 1x Standard Bearer [6pts]
â€¢ 1x Musician [6pts]
## Rare [370pts]
2x Eagle-Claw Bolt Thrower [80pts]
2x Great Eagles [60pts]
1x Lothern Skycutter [90pts]</t>
  </si>
  <si>
    <t>Kevin Bruins</t>
  </si>
  <si>
    <t>Tomb Kings of Khemri - Host of Rut-abaga - [1997pts]
# Main Force [1997pts]
## Characters [790pts]
High Priest [200pts]: Hand Weapon, Necromancy, Wizard Level 4, Lore Familiar
Tomb King [450pts]: Hand Weapon, Heavy Armour, Necrolith Bone Dragon, Breath of Dessication, Full Plate Armour, Wicked Claws, General, Ogre Blade, Talisman Of Protection
Tomb Prince [140pts]: Hand Weapon, Light Armour, Crook &amp; Flail of Radiance
## Core [506pts]
Skeleton Archers [30pts]:
â€¢ 6x Skeleton Archer [5pts]: Hand Weapon, Warbow
  â€¢ Regimental Unit: Skeleton Warriors
2x Skeleton Chariots [43pts]:
â€¢ 1x Skeleton Chariot [43pts]: 2x Skeletal Steed, Hand Weapon, Skeleton Crew, Cavalry Spear, Hand Weapon, Warbow
Skeleton Warriors [130pts]:
â€¢ 20x Skeleton Warrior [6pts]: Hand Weapon, Shield, Light Armour, Thrusting Spear
â€¢ 1x Master of Arms [5pts]
â€¢ 1x Standard Bearer [5pts]
  â€¢ Detachment: Skeleton Archers
Tomb Guard [260pts]:
â€¢ 18x Tomb Guard [11pts]: Hand Weapon, Light Armour, Shield, Halberd
â€¢ 1x Tomb Captain [6pts]
â€¢ 1x Standard Bearer [56pts]: Icon of the Sacred Eye
## Special [381pts]
Khemrian Warsphinx [175pts]: Wicked Claws, 2x Tomb Guard Crew, Cavalry Spear, Hand Weapon, Shortbow
Necropolis Knights [206pts]:
â€¢ 3x Necropolis Knight [54pts]: Necroserpent, Hand Weapon, Cavalry Spear, Hand Weapon, Light Armour, Shield
â€¢ 1x Necropolis Captain [7pts]
â€¢ 1x Standard Bearer [37pts]: Rampaging Banner
## Rare [320pts]
Necrosphinx [195pts]: Heavy Armour, Cleaving Blades, Decapitating Strike
Screaming Skull Catapult [125pts]: Skulls of the Foe, Stone Thrower, Skeleton Catapult Crew, Hand Weapon, Light Armour</t>
  </si>
  <si>
    <t>Warriors of Chaos - Comp Dragon WoC - [2000pts]
## Main Force [2000pts]
**Characters [957pts]**
Chaos Lord [627pts]: Shield, Chaos Dragon, General, Enchanting Aura, Ogre Blade, 2x Favour of the Gods, Paymaster's Coin, Mark of Nurgle
Sorcerer Lord [330pts]: Wizard Level 4, Battle Magic, Mark of Tzeentch, Spell Familiar, Infernal Puppet, Ruby Ring of Ruin
**Core [514pts]**
2x Chaos Warhounds [35pts]: Vanguard
- 5x Chaos Warhound [6pts]
Chaos Warriors [444pts]:
- 23x Chaos Warrior [17pts]: Shield, Mark of Tzeentch, Halberd
- 1x Champion [6pts]
- 1x Standard Bearer [41pts]: Banner of Rage
- 1x Musician [6pts]
**Special [69pts]**
Dragon Ogres [69pts]:
- 1x Dragon Ogre [62pts]: Heavy Armour, Halberd
- 1x Shartak [7pts]
**Rare [460pts]**
2x Chaos Giants [230pts]:
- 1x Chaos Giant [230pts]: Scaly Skin, Regeneration (6+)</t>
  </si>
  <si>
    <t>Steven Kerr</t>
  </si>
  <si>
    <t>Andrew Kerr</t>
  </si>
  <si>
    <t>Battles in the Border Princes</t>
  </si>
  <si>
    <t>===
High Elf Realms [1500 pts]
Warhammer: The Old World, High Elf Realms
===
++ Characters [498 pts] ++
Archmage [225 pts]
- Hand weapon
- Level 4 Wizard
- On foot
- Lore Familiar
- Warden of Saphery
- High Magic
- Sword of Hoeth
Noble [143 pts]
- sword of hoeth 
- Full plate armour
- Shield
- General
- On foot
- Dragon Helm
- Seed of Rebirth
- Loremaster
Handmaiden of the Everqueen [130 pts]
- Hand weapon
- Handmaiden's spear
- Bow of Avelorn
- Light armour
- Horn of Isha
- Reaver Bow
++ Core Units [432 pts] ++
6 Silver Helms [162 pts]
- Hand weapons
- Lances
- Hand weapons (Hooves)
- Heavy armour
- Barding
- Shields
- High Helm (champion)
- Standard bearer
- Musician
10 Sisters of Avelorn [167 pts]
- Bows of Avelorn
- Light armour
- Stubborn (0-1 unit)
- High Sister
5 Ellyrian Reavers [103 pts]
- Hand weapons
- Cavalry spears
- Hand weapons (Hooves)
- Light armour
- Shortbows
- Skirmishes
- Harbinger (champion)
++ Special Units [445 pts] ++
14 Swordmasters of Hoeth [253 pts]
- Sword of Hoeth
- Heavy armour
- Drilled
- Bladelord
- Standard bearer [Lion Standard]
- Musician
5 Dragon Princes [192 pts]
- Lance
- Full plate armour
- Barding
- Shield
- Drakemaster
++ Rare Units [125 pts] ++
Lion Chariot of Chrace [125 pts]
- Chracian Great Blade</t>
  </si>
  <si>
    <t>===
Warhammer: The Old World, Kingdom of Bretonnia
===
++ Characters [660 pts] ++
Duke [341 pts]
- Lance
- Heavy armour
- Shield
- General
- Royal Pegasus
- Gromril Great Helm
- Virtue of Heroism
Prophetess [206 pts]
- Hand weapon
- Level 4 Wizard
- Bretonnian Warhorse
- Prayer Icon of Quenelles
- Elementalism
Paladin [113 pts]
- Hand weapon
- Heavy armour
- Shield
- Bretonnian Warhorse
- Spelleater Axe
++ Core Units [395 pts] ++
5 Mounted Knights of the Realm [141 pts]
- Hand weapons
- Lances
- Shields
- Heavy armour
- First Knight (champion)
- Standard bearer
- Musician
5 Mounted Knights of the Realm [141 pts]
- Hand weapons
- Lances
- Shields
- Heavy armour
- First Knight (champion)
- Standard bearer
- Musician
24 Men-At-Arms [113 pts]
- Hand weapons
- Polearms
- Shields
- Light armour
- Yeoman (champion)
- Standard bearer
- Musician
++ Special Units [344 pts] ++
3 Pegasus Knights [172 pts]
- Hand weapon
- Lances
- Shields
- Heavy armour
- First Knight (champion)
3 Pegasus Knights [172 pts]
- Hand weapon
- Lances
- Shields
- Heavy armour
- First Knight (champion)
++ Rare Units [100 pts] ++
Field Trebuchet [100 pts]
- Field Trebuchet
- Hand weapons
---</t>
  </si>
  <si>
    <t>Connr Wilby</t>
  </si>
  <si>
    <t>Ian Mathewson</t>
  </si>
  <si>
    <t>++ Characters [713 pts] ++
Chaos Lord [246 pts]
(Lance, Full plate armour, Shield, Mark of Nurgle, General, Daemonic Mount)
Aspiring Champion [162 pts]
(Lance, Heavy armour, Shield, Mark of Nurgle, Battle Standard Bearer [Banner of Rage], Chaos Steed)
Sorcerer Lord [305 pts]
(Hand weapon, Heavy armour, Mark of Nurgle, Level 4 Wizard, Daemonic Mount, Enchanting Aura, Daemonology)
++ Core Units [511 pts] ++
10 Marauder Horsemen [147 pts]
(Cavalry spears, Light armour, Shields, Mark of Chaos Undivided, Marauder Horsemaster, Standard bearer, Musician)
16 Chaos Warriors [267 pts]
(Hand weapons, Heavy armour, Shields, Mark of Chaos Undivided, Champion, Standard bearer [War Banner], Musician)
10 Chaos Marauders [97 pts]
(Hand weapons, Light armour, Shields, Mark of Chaos Undivided, Marauder Chieftain, Standard bearer, Musician)
++ Special Units [276 pts] ++
5 Chosen Chaos Knights [276 pts]
(Lances, Shields, Full plate armour, Mark of Nurgle, Champion, Standard bearer [Razor Standard], Musician)
---
Created with "Old World Builder"
[https://old-world-builder.com]</t>
  </si>
  <si>
    <t xml:space="preserve">Kingdom of Bretonnia 1500 Points
Characters
Alexander de Albanach - Lion of the Mountains
Duke (175)
Royal Pegasus (60)
Shield (2), Lance (4)
Virtue of Heroism (60) - Killing Blow and Monster Slayer
Gromril Great Helm (40) - Additional +1 to Armour Saves and Reroll 1s for armour saves
Sirienes Locket (25) - Immune to Multiple Wounds (X), only take 1 Wound instead
366
Angus the Black - Herald of the Lion
Paladin (60) Grail Vow (20)
Battle Standard Bearer, War Banner (25) - +1 to Combat Resolution
Bretonnian Warhorse (16)
Shield (2), Great Weapon (4)
127
Lady Isabelle - Prophetess of the Lady
Prophetess (135) Level 4 Wizard (30), Battle Magic
Lore Familiar (30) - Picks Spells from Lore
195
Core Units
Knights of the Realm x6 (144)
First Knight (7), Standard Bearer (7), Musician (7)
165
Knights of the Realm x6 (144)
First Knight (7), Standard Bearer (7), Musician (7)
165
Peasant Bowmen x10 (5)
50
Special Units
Pegasus Knights x3 (165)
First Knight (7), Standard Bearer (7)
179
Rare Units
Grail Knights x5 (190)
Grail Guardian (7), Falcon Horn of Fredemund (40) - If not engaged in Combat, During Command Phase. Take Ld Test if passed Enemy Units cannot use Fly
Standard Bearer (7), Musician (7)
251
Total points: 1498
</t>
  </si>
  <si>
    <t>David McGowan</t>
  </si>
  <si>
    <t>Christopher Bromilow</t>
  </si>
  <si>
    <t>++ Characters [377 pts] ++
Archmage [245 pts]
(Hand weapon, Level 4 Wizard, On foot, Scroll of Transmogrification, Warden of Saphery, High Magic)
Noble [132 pts]
(Hand weapon, Light armour, Shield, General, On foot, Reaver Bow, Shadow Stalker)
++ Core Units [510 pts] ++
5 Silver Helms [138 pts]
(Hand weapons, Lances, Hand weapons (Hooves), Heavy armour, Barding, Shields, High Helm (champion), Standard bearer, Musician)
10 Elven Archers [115 pts]
(Hand weapons, Longbows, No armour, Sentinel (champion), Standard bearer, Musician)
20 Lothern Sea Guard [257 pts]
(Hand weapons, Thrusting spears, Warbows, Light armour, Shields, Sea Master (champion), Standard bearer, Musician)
++ Special Units [295 pts] ++
14 Swordmasters of Hoeth [214 pts]
(Sword of Hoeth, Heavy armour, Bladelord, Standard bearer, Musician )
5 Shadow Warriors [81 pts]
(Longbow, Light armour, Ambushers (0-1 unit), Shadow Walker)
++ Rare Units [310 pts] ++
Flamespyre Phoenix [170 pts]
(Heavy armour)
Great Eagle [60 pts]
Eagle Claw Bolt Thrower [80 pts]</t>
  </si>
  <si>
    <t xml:space="preserve">++ Characters [325 pts] ++_x000D_
_x000D_
Sorcerer Lord [325 pts]_x000D_
- Hand weapon_x000D_
- Heavy armour_x000D_
- Mark of Nurgle_x000D_
- General_x000D_
- On foot_x000D_
- Armour of Silvered Steel_x000D_
- Lore Familiar_x000D_
- Spell Familiar_x000D_
- Enchanting Aura_x000D_
- Daemonology_x000D_
_x000D_
++ Core Units [703 pts] ++_x000D_
_x000D_
21 Chaos Warriors [347 pts]_x000D_
- Hand weapons_x000D_
- Heavy armour_x000D_
- Shields_x000D_
- Mark of Chaos Undivided_x000D_
- Champion_x000D_
- Standard bearer [Banner of Rage]_x000D_
- Musician_x000D_
_x000D_
5 Chaos Knights [163 pts]_x000D_
- Lances_x000D_
- Shields_x000D_
- Heavy armour_x000D_
- Mark of Chaos Undivided_x000D_
- Champion_x000D_
- Standard bearer_x000D_
- Musician_x000D_
_x000D_
5 Chaos Knights [163 pts]_x000D_
- Lances_x000D_
- Shields_x000D_
- Heavy armour_x000D_
- Mark of Chaos Undivided_x000D_
- Champion_x000D_
- Standard bearer_x000D_
- Musician_x000D_
_x000D_
5 Chaos Warhounds [30 pts]_x000D_
- Claws and Fangs (Hand weapons)_x000D_
_x000D_
++ Special Units [471 pts] ++_x000D_
_x000D_
10 Chosen Chaos Warriors [231 pts]_x000D_
- Great weapons_x000D_
- Full plate armour_x000D_
- Mark of Chaos Undivided_x000D_
- Champion_x000D_
- Standard bearer_x000D_
- Musician_x000D_
_x000D_
6 Chaos Ogres [240 pts]_x000D_
- Great weapons_x000D_
- Heavy armour_x000D_
- Mark of Chaos Undivided_x000D_
- Champion_x000D_
- Standard bearer_x000D_
- Musician_x000D_
</t>
  </si>
  <si>
    <t>Robert Ward</t>
  </si>
  <si>
    <t xml:space="preserve">===
Dwarfen Mountain Holds [1499 pts]
Warhammer: The Old World, Dwarfen Mountain Holds
===
++ Characters [387 pts] ++
Anvil of Doom [320 pts]
- Hand weapons
- Shields
- Heavy armour
- General
- 2x Rune of Spellbreaking
- Master Rune of Balance
Thane [67 pts]
- Hand weapon
- Full plate armour
- Shield
- On foot
- Rune of Speed
++ Core Units [378 pts] ++
7 Thunderers [84 pts]
- Hand weapons
- Handguns
- Heavy armour
- Great weapons
7 Thunderers [84 pts]
- Hand weapons
- Handguns
- Heavy armour
- Great weapons
15 Rangers [210 pts]
- Hand weapons
- Crossbows
- Heavy armour
- Great weapons
- Shields
++ Special Units [446 pts] ++
13 Hammerers [306 pts]
- Hand weapons
- Great hammers
- Heavy armour
- Shields
- Drilled
- Veteran
- Standard bearer [Master Rune of Hesitation]
- Musician
1 Gyrocopters [70 pts]
- Hand weapons
- Clatterguns
- Full plate armour (armoured fuselage)
1 Gyrocopters [70 pts]
- Hand weapons
- Clatterguns
- Full plate armour (armoured fuselage)
++ Rare Units [288 pts] ++
5 Irondrakes [96 pts]
- Hand weapons
- Drakeguns
- Full plate armour
- Ironwarden (champion) [Trollhammer torpedo]
5 Irondrakes [96 pts]
- Hand weapons
- Drakeguns
- Full plate armour
- Ironwarden (champion) [Trollhammer torpedo]
5 Irondrakes [96 pts]
- Hand weapons
- Drakeguns
- Full plate armour
- Ironwarden (champion) [Trollhammer torpedo]
</t>
  </si>
  <si>
    <t xml:space="preserve">===
1500 [1499 pts]
Warhammer: The Old World, Orc &amp; Goblin Tribes
===
++ Characters [503 pts] ++
Night Goblin Warboss [114 pts]
- Hand weapon
- Great weapon
- Light armour
- Shield
- General
- On foot
- Big Boss 'At
Night Goblin Warboss [100 pts]
- Hand weapon
- Light armour
- Shield
- Giant Cave Squig
- Wollopa's One Hit Wunda
Night Goblin Warboss [119 pts]
- Hand weapon
- Great weapon
- Light armour
- Shield
- Giant Cave Squig
- Giant Blade
Night Goblin Bigboss [99 pts]
- Hand weapon
- Great weapon
- Light armour
- Shield
- Battle Standard Bearer [Da Spider Banner]
- On foot
Night Goblin Bigboss [37 pts]
- Hand weapon
- Great weapon
- Light armour
- On foot
Night Goblin Bigboss [34 pts]
- Hand weapon
- Great weapon
- On foot
++ Core Units [624 pts] ++
37 Night Goblin Mob [285 pts]
- Hand weapons
- Thrusting spears
- Shields
- Netters
- 2x Fanatics
- Boss (champion)
- Standard bearer [The Big Red Raggedy Flag]
- Musician
10 Night Goblin Mob [90 pts]
- Hand weapons
- Shortbows
- 2x Fanatics
10 Night Goblin Mob [90 pts]
- Hand weapons
- Shortbows
- 2x Fanatics
5 Night Goblin Squig Herd [53 pts]
- 1x Squig Herder
5 Night Goblin Squig Herd [53 pts]
- 1x Squig Herder
5 Night Goblin Squig Herd [53 pts]
- 1x Squig Herder
++ Special Units [182 pts] ++
7 Night Goblin Squig Hopper Mob [91 pts]
- Hand weapons
- Cavalry spears
7 Night Goblin Squig Hopper Mob [91 pts]
- Hand weapons
- Cavalry spears
++ Rare Units [190 pts] ++
Mangler Squigs [95 pts]
- Colossal fang-filled gob
- Heavy armour
Mangler Squigs [95 pts]
- Colossal fang-filled gob
- Heavy armour
---
</t>
  </si>
  <si>
    <t>Andrew Jennings</t>
  </si>
  <si>
    <t>Michael Harvey</t>
  </si>
  <si>
    <t>++ Characters [358 pts] ++
Chaos Lord [358 pts]
- Additional hand weapon
- Full plate armour
- Mark of Chaos Undivided
- General
- Daemonic Mount
- Crown of Everlasting Conquest
- Chaos Runesword
- Favour of the Gods
- Enchanting Aura
++ Core Units [376 pts] ++
5 Chaos Knights [197 pts]
- Lances
- Shields
- Heavy armour
- Mark of Khorne
- Champion
- Standard bearer [Rampaging Banner]
5 Marauder Horsemen [92 pts]
- Flails
- Javelins
- Light armour
- Shields
- Mark of Nurgle
- Marauder Horsemaster
5 Marauder Horsemen [87 pts]
- Cavalry spears
- Javelins
- Light armour
- Shields
- Mark of Nurgle
- Marauder Horsemaster
++ Special Units [476 pts] ++
5 Chosen Chaos Knights [271 pts]
- Lances
- Shields
- Full plate armour
- Mark of Nurgle
- Champion
- Standard bearer [Banner of Rage]
- Musician
Chimera [205 pts]
- Claws and Fangs (Hand weapon)
- Scaly Skin (Heavy Armour)
- Fiend Tail
- Regeneration (5+)
++ Rare Units [290 pts] ++
Gorebeast Chariot [145 pts]
- Hand weapons
- Halberds
- Mark of Nurgle
Gorebeast Chariot [145 pts]
- Hand weapons
- Halberds
- Mark of Nurgle</t>
  </si>
  <si>
    <t>++ Characters [281 pts] ++
Orc Weirdnob [170 pts]
(Hand weapon, Level 4 Wizard, General, On foot, Waaagh! Magic)
Orc Bigboss [111 pts]
(Hand weapon, Heavy armour, Shield, War Boar, Da Choppiest Choppa)
++ Core Units [451 pts] ++
21 Orc Mob [157 pts]
(Hand weapons, Light armour, Boss (champion), Standard bearer [Da Spider Banner], Musician)
20 Orc Mob [157 pts]
(Hand weapons, Thrusting spears, Light armour, Shields, Boss (champion), Standard bearer, Musician)
20 Orc Mob [137 pts]
(Hand weapons, Additional hand weapons, Light armour, Boss (champion), Standard bearer, Musician)
++ Special Units [490 pts] ++
10 Orc Boar Boy Mob [220 pts]
(Hand weapons, Cavalry spears, Heavy armour, Shields, Big 'Uns, Boss (champion), Standard bearer, Musician)
Orc Boar Chariot [90 pts]
(Hand weapons, Cavalry spears)
Orc Boar Chariot [90 pts]
(Hand weapons, Cavalry spears)
Goblin Bolt Throwa [45 pts]
Goblin Bolt Throwa [45 pts]
++ Rare Units [275 pts] ++
Giant [200 pts]
(Giant's club, Light armour)
Goblin Rock Lobber [75 pts]
---
Created with "Old World Builder"
[https://old-world-builder.com]</t>
  </si>
  <si>
    <t>Edward Barfield</t>
  </si>
  <si>
    <t>Giles King</t>
  </si>
  <si>
    <t>===
V3 April Test list Mortuary Cult  [1497 pts]
Warhammer: The Old World, Tomb Kings of Khemri, Mortuary Cults
===
++ Characters [728 pts] ++
Tomb Prince [143 pts]
- Flail
- Light armour
- On foot
- Crown of Kings
- Armour of Meteoric Iron
High Priest [415 pts]
- Hand weapon
- May be a Level 4 Wizard
- General
- Necrolith Bone Dragon
- Hieratic Jar
- Collar of Shapesh
- Elementalism
Mortuary Priest [115 pts]
- Hand weapon
- Level 2 Wizard
- On foot
- Amulet Of The Serpent
- Elementalism
Necrotect [55 pts]
- Hand weapon
- Whip
- Light armour
++ Core Units [497 pts] ++
20 Skeleton Warriors [185 pts]
- Thrusting spears
- Light armour
- Shields
- Master of Arms (champion)
- Standard bearer [Icon of the Sacred Eye]
- Musician
2 Tomb Swarms [78 pts]
- Venemous Bites and Stings (Counts as Hand weapons)
- Ambushers
3 Ushabti [154 pts]
- Greatbows
- Heavy armour
- Ancient (champion)
16 Skeleton Skirmishers [80 pts]
- Hand weapons
- Warbows
++ Special Units [77 pts] ++
Tomb Scorpion [77 pts]
- Decapitating Claws
- Envenomed Sting
- Bone Carapace (Counts as Heavy Armour)
- Ambusher
- (Mortuary Cult Only) The Terrors Below
++ Rare Units [195 pts] ++
Necrosphinx [195 pts]
- Cleaving Blades
- Decapitating Strike
- Heavy armour
---
Created with "Old World Builder"
[https://old-world-builder.com]</t>
  </si>
  <si>
    <t xml:space="preserve">===
WHW [1500 pts]
Warhammer: The Old World, High Elf Realms
===
Characters [592 pts]
Noble [136 pts]
- Hand weapon
- Full plate armour
- Battle Standard Bearer [War Banner]
- On foot
- Warden of Saphery
Noble [241 pts]
- Lance
- Light armour
- Shield
- General
- Griffon
- Armour of Caledor
- Pure of Heart
Archmage [215 pts]
- Hand weapon
- Level 4 Wizard
- On foot
- Lore Familiar
- Sea Guard
- High Magic
Core Units [375 pts]
21 Lothern Sea Guard [264 pts]
- Hand weapons
- Thrusting spears
- Warbows
- Light armour
- Shields
- Sea Master (champion)
- Standard bearer
5 Ellyrian Reavers [111 pts]
- Hand weapons
- Cavalry spears
- Hand weapons (Hooves)
- Light armour
- Shortbows
- Scouts
- Skirmishes
- Musician
Special Units [268 pts]
15 Swordmasters of Hoeth [268 pts]
- Sword of Hoeth
- Heavy armour
- Drilled
- Bladelord
- Standard bearer [Lion Standard]
- Musician
Rare Units [265 pts]
Eagle-Claw Bolt Thrower [80 pts]
Great Eagle [60 pts]
Lion Chariot of Chrace [125 pts]
- Chracian Great Blade
</t>
  </si>
  <si>
    <t>===
Dwarfs [1498 pts]
Warhammer: The Old World, Dwarfen Mountain Holds
===
++ Characters [376 pts] ++
King [227 pts]
- Hand weapon
- Full plate armour
- Shield
- General
- On foot
- 3x Rune of Shielding
- 2x Rune of Might
- Rune of Cleaving
Runesmith [149 pts]
- Hand weapon
- Great weapon
- Full plate armour
- Shield
- 3x Rune of Spellbreaking
++ Core Units [400 pts] ++
12 Rangers [186 pts]
- Hand weapons
- Crossbows
- Throwing axes
- Heavy armour
- Great weapons
- Shields
- Standard bearer
14 Longbeards [214 pts]
- Hand weapons
- Great weapons
- Heavy armour
- Shields
- Elder (champion)
- Standard bearer
- Musician
++ Special Units [353 pts] ++
13 Hammerers [293 pts]
- Hand weapons
- Great hammers
- Heavy armour
- Shields
- Veteran
- Standard bearer [Master Rune of Hesitation]
- Musician
1 Gyrocopters [60 pts]
- Hand weapons
- Steam guns
- Full plate armour (armoured fuselage)
++ Rare Units [369 pts] ++
10 Irondrakes [177 pts]
- Hand weapons
- Drakeguns
- Full plate armour
- Ironwarden (champion) [Trollhammer torpedo]
- Standard bearer
5 Irondrakes [96 pts]
- Hand weapons
- Drakeguns
- Full plate armour
- Ironwarden (champion) [Trollhammer torpedo]
5 Irondrakes [96 pts]
- Hand weapons
- Drakeguns
- Full plate armour
- Ironwarden (champion) [Trollhammer torpedo]
---
Created with "Old World Builder"
[https://old-world-builder.com]</t>
  </si>
  <si>
    <t>===
Warriors of Chaos [1499 pts]
Warhammer: The Old World, Warriors of Chaos
===
++ Characters [673 pts] ++
Chaos Lord [402 pts]
- Hand weapon
- Full plate armour
- Shield
- Mark of Chaos Undivided
- Mark of Nurgle
- General
- Manticore
- 2x Favour of the Gods
- Ogre Blade
Sorcerer Lord [271 pts]
- Hand weapon
- Heavy armour
- Mark of Nurgle
- Chaos Steed
- Infernal Puppet
- Daemonology
++ Core Units [433 pts] ++
6 Forsaken [114 pts]
- Mutated weapons (Hand weapons)
- Heavy armour
- Forsaken by Khorne
6 Forsaken [114 pts]
- Mutated weapons (Hand weapons)
- Heavy armour
- Forsaken by Khorne
6 Chaos Knights [205 pts]
- Hand weapons
- Shields
- Heavy armour
- Mark of Nurgle
- Standard bearer [War Banner]
++ Special Units [393 pts] ++
1 Dragon Ogres [66 pts]
- Hand weapons
- Heavy armour
- Shartak
1 Dragon Ogres [66 pts]
- Hand weapons
- Heavy armour
- Shartak
1 Dragon Ogres [66 pts]
- Hand weapons
- Heavy armour
- Shartak
Chimera [195 pts]
- Claws and Fangs (Hand weapon)
- Scaly Skin (Heavy Armour)
- Regeneration (5+)
---
Created with "Old World Builder"
[https://old-world-builder.com]</t>
  </si>
  <si>
    <t>Stuart Gadd</t>
  </si>
  <si>
    <t>Matthew Clayton</t>
  </si>
  <si>
    <t xml:space="preserve">===
Whw event [1499 pts]
Warhammer: The Old World, Wood Elf Realms
===
++ Characters [520 pts] ++
Treeman Ancient [325 pts]
- Level 4 Wizard
Spellweaver [195 pts]
- Hand weapon
- Level 4 Wizard
- On foot
- A Resplendence Of Luminescents
++ Core Units [385 pts] ++
10 Dryads [135 pts]
- Hand weapon
- Light armour (Sapwood flesh)
- Nymph
10 Glade Guard [130 pts]
- Hand weapon
- Asrai Longbows
- Hagbane Tips
6 Glade Riders [120 pts]
- Hand weapon
- Cavalry spears
- Asrai Longbows
- Trueflight Arrows
- Reserve Move
++ Special Units [349 pts] ++
6 Wild Riders [189 pts]
- Hand weapon
- Hunting Spear
- Light armour
- Shields
- Wild Hunter
- Standard bearer
- Musician
3 Tree Kin [160 pts]
- Hand weapon
- Heavy armour (Hardwood flesh)
- Elder
++ Rare Units [245 pts] ++
Treeman [245 pts]
- A Befuddlement Of Mischiefs
</t>
  </si>
  <si>
    <t>++ Characters [632 pts] ++
Chaos Lord [632 pts]
(Hand weapon, Full plate armour, Shield, Mark of Chaos Undivided, Chaos Dragon, Crown of Everlasting Conquest, 3x Favour of the Gods, Chaos Runesword, Enchanting Aura, Acid Ichor)
++ Core Units [451 pts] ++
4 Chaos Knights [142 pts]
(Lances, Shields, Heavy armour, Mark of Khorne, Champion, Standard bearer, Musician)
4 Chaos Knights [167 pts]
(Lances, Shields, Heavy armour, Mark of Khorne, Champion, Standard bearer [War Banner], Musician)
4 Chaos Knights [142 pts]
(Lances, Shields, Heavy armour, Mark of Khorne, Champion, Standard bearer, Musician)
++ Special Units [416 pts] ++
3 Dragon Ogres [196 pts]
(Great weapons, Heavy armour, Shartak)
4 Chosen Chaos Knights [220 pts]
(Lances, Shields, Full plate armour, Mark of Chaos Undivided, Champion, Standard bearer [Banner of Rage]</t>
  </si>
  <si>
    <t>Alex Beiscak</t>
  </si>
  <si>
    <t>===
Chaos Ayit [1496 pts]
Warhammer: The Old World, Warriors of Chaos
===
++ Characters [642 pts] ++
Daemon Prince [330 pts]
- Hand weapon
- Light armour
- Mark of Khorne
- Favour of the Gods
- Chaos Runesword
- Armour of Silvered Steel
- Poisonous Slime
- Daemonology
Chaos Lord [312 pts]
- Hand weapon
- Full plate armour
- Shield
- Mark of Chaos Undivided
- General
- On foot
- Daemonsword
- Favour of the Gods
- Brazen Collar
- Poisonous Slime
++ Core Units [389 pts] ++
10 Chaos Warriors [146 pts]
- Hand weapons
- Heavy armour
- Shields
- Mark of Chaos Undivided
- Champion
10 Chaos Warriors [203 pts]
- Hand weapons
- Heavy armour
- Shields
- Mark of Tzeentch
- Champion
- Standard bearer [War Banner]
- Musician
5 Chaos Warhounds [40 pts]
- Claws and Fangs (Hand weapons)
- Poisoned Attacks
- Vanguard
++ Special Units [465 pts] ++
3 Chaos Ogres [132 pts]
- Great weapons
- Heavy armour
- Mark of Khorne
- Champion
- Standard bearer
5 Chosen Chaos Knights [227 pts]
- Lances
- Shields
- Full plate armour
- Mark of Nurgle
- Champion [Charmed Shield]
1 Chaos Spawn [53 pts]
- Flailing Appendages (Hand weapons)
- Scaly Skin (Heavy Armour)
- Spawn of Khorne
1 Chaos Spawn [53 pts]
- Flailing Appendages (Hand weapons)
- Scaly Skin (Heavy Armour)
- Spawn of Khorne</t>
  </si>
  <si>
    <t>===
1500 brets [1499 pts]
Warhammer: The Old World, Kingdom of Bretonnia
===
++ Characters [722 pts] ++
Duke [371 pts]
- Lance
- Heavy armour
- Shield
- General
- Royal Pegasus
- Gromril Great Helm
- Talisman of Protection
- Virtue of Heroism
Paladin [121 pts]
- Morning Star
- Heavy armour
- Shield
- Battle Standard Bearer [Conqueror's Tapestry]
- Bretonnian Warhorse
Prophetess [230 pts]
- Hand weapon
- Level 4 Wizard
- On foot
- Prayer Icon of Quenelles
- Falcon-horn of Fredemund
- Elementalism
++ Core Units [591 pts] ++
6 Mounted Knights of the Realm [165 pts]
- Hand weapons
- Lances
- Shields
- Heavy armour
- First Knight (champion)
- Standard bearer
- Musician
6 Mounted Knights of the Realm [165 pts]
- Hand weapons
- Lances
- Shields
- Heavy armour
- First Knight (champion)
- Standard bearer
- Musician
6 Knights Errant [132 pts]
- Hand weapons
- Lances
- Shields
- Heavy armour
- Gallant (champion)
- Standard bearer
- Musician
20 Men-At-Arms [129 pts]
- Hand weapons
- Polearms
- Shields
- Light armour
- Yeoman (champion)
- Standard bearer
- Musician
- Grail Monk [Blessed Triptych]
++ Special Units [186 pts] ++
3 Pegasus Knights [186 pts]
- Hand weapon
- Lances
- Shields
- Heavy armour
- First Knight (champion)
- Standard bearer
- Musician
---</t>
  </si>
  <si>
    <t>Jareth Wolfe</t>
  </si>
  <si>
    <t>++ Characters [447 pts] ++
Duke [312 pts]
(Hand weapon [RB p. 213], Lance (if appropriately mounted) [RB p. 215], Heavy armour [RB p. 220], Shield [RB p. 221], General, Bretonnian Warhorse [FoF p. 89], Gromril Great Helm [FoF p. 105], Sword of Striking [RB p. 339], Virtue of Heroism [FoF p. 102])
Special Rules: Blessings of the Lady, Rallying Cry, the Grail Vow
[Duke]Â M(4)Â WS(7)Â BS(3)Â S(5)Â T(4)Â W(4)Â I(5)Â A(5)Â Ld(9)
[BretonnianÂ Warhorse]Â M(8)Â WS(3)Â BS(-)Â S(3)Â T(-)Â W(-)Â I(3)Â A(1)Â Ld(-)
Damsel [135 pts]
(Hand weapon [RB p. 213], Level 2 Wizard, On foot, Wand of Jet [RB p. 343], Battle Magic [RB p. 320])
Special Rules: Aura of the Lady, Blessings of the Lady, Lore of the Lady, Magical Attacks, Magic Resistance (-2), Shield of the Lady
[Damsel]Â M(4)Â WS(3)Â BS(3)Â S(3)Â T(3)Â W(2)Â I(3)Â A(1)Â Ld(7)
++ Core Units [638 pts] ++
20 Men-At-Arms [104 pts]
(Hand weapons, Polearms, Shields, Light armour [RB p. 220], Yeoman (champion), Standard bearer, Musician, Grail Monk [FoF p. 92 AJ:KoB p. 43])
Special Rules: Close Order, Horde, Levies, Peasantry, Shieldwall, Warband
[Man-at-Arms]Â M(4)Â WS(2)Â BS(2)Â S(3)Â T(3)Â W(1)Â I(3)Â A(1)Â Ld(5)
[Yeoman]Â M(4)Â WS(2)Â BS(2)Â S(3)Â T(3)Â W(1)Â I(3)Â A(2)Â Ld(6)
[GrailÂ Monk]Â M(4)Â WS(2)Â BS(2)Â S(3)Â T(3)Â W(1)Â I(2)Â A(2)Â Ld(6)
20 Men-At-Arms [104 pts]
(Hand weapons, Polearms, Shields, Light armour [RB p. 220], Yeoman (champion), Standard bearer, Musician, Grail Monk [FoF p. 92 AJ:KoB p. 43])
Special Rules: Close Order, Horde, Levies, Peasantry, Shieldwall, Warband
[Man-at-Arms]Â M(4)Â WS(2)Â BS(2)Â S(3)Â T(3)Â W(1)Â I(3)Â A(1)Â Ld(5)
[Yeoman]Â M(4)Â WS(2)Â BS(2)Â S(3)Â T(3)Â W(1)Â I(3)Â A(2)Â Ld(6)
[GrailÂ Monk]Â M(4)Â WS(2)Â BS(2)Â S(3)Â T(3)Â W(1)Â I(2)Â A(2)Â Ld(6)
6 Mounted Knights of the Realm [165 pts]
(Hand weapons, Lances, Shields, Heavy armour [RB p. 220], First Knight (champion), Standard bearer,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6 Mounted Knights of the Realm [165 pts]
(Hand weapons, Lances, Shields, Heavy armour [RB p. 220], First Knight (champion), Standard bearer,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10 Peasant Bowmen [50 pts]
(Hand weapons, Longbows, Unarmoured)
Special Rules: Close Order, Levies, Peasantry
[PeasantÂ Bowman]Â M(4)Â WS(2)Â BS(3)Â S(3)Â T(3)Â W(1)Â I(3)Â A(1)Â Ld(7)
[Villein]Â M(4)Â WS(2)Â BS(4)Â S(3)Â T(3)Â W(1)Â I(3)Â A(1)Â Ld(7)
10 Peasant Bowmen [50 pts]
(Hand weapons, Longbows, Unarmoured)
Special Rules: Close Order, Levies, Peasantry
[PeasantÂ Bowman]Â M(4)Â WS(2)Â BS(3)Â S(3)Â T(3)Â W(1)Â I(3)Â A(1)Â Ld(7)
[Villein]Â M(4)Â WS(2)Â BS(4)Â S(3)Â T(3)Â W(1)Â I(3)Â A(1)Â Ld(7)
++ Special Units [211 pts] ++
3 Pegasus Knights [211 pts]
(Hand weapon, Lances, Shields, Heavy armour [RB p. 220], First Knight (champion), Standard bearer [Banner Of Honourable Warfare], Musician)
Special Rules: Blessings of the Lady, Counter Charge, Dispersed Formation, First Charge, Fly(10), Furious Charge (Pegasus Knights &amp; First Knight only), Lance Formation, Skirmishers, Swiftstride, the Knight's Vow
[PegasusÂ Knight]Â M(-)Â WS(4)Â BS(2)Â S(4)Â T(4)Â W(2)Â I(3)Â A(1)Â Ld(8)
[FirstÂ Knight]Â M(-)Â WS(4)Â BS(2)Â S(4)Â T(4)Â W(2)Â I(3)Â A(2)Â Ld(8)
[BardedÂ Pegasus]Â M(7)Â WS(3)Â BS(-)Â S(4)Â T(-)Â W(-)Â I(4)Â A(2)Â Ld(-)
++ Rare Units [204 pts] ++
5 Grail Knights [204 pts]
(Hand weapons, Lances, Shields, Heavy armour [RB p. 220], Grail Guardian (champion), Standard bearer)
Special Rules: Blessings of the Lady, Close Order, Counter Charge, Finest Warhorses, First Charge, Lance Formation, Living Saints, Swiftstride, the Grail Vow
[GrailÂ Knight]Â M(-)Â WS(6)Â BS(2)Â S(4)Â T(4)Â W(1)Â I(5)Â A(2)Â Ld(9)
[GrailÂ Guardian]Â M(-)Â WS(6)Â BS(2)Â S(4)Â T(4)Â W(1)Â I(5)Â A(3)Â Ld(9)
[BretonnianÂ Warhorse]Â M(8)Â WS(3)Â BS(-)Â S(3)Â T(-)Â W(-)Â I(3)Â A(1)Â Ld(-)
---
Created with "Old World Builder"
[https://old-world-builder.com]</t>
  </si>
  <si>
    <t>Tomb Kings of Khemri - Warhammer World - [1499pts]
# Main Force [1499pts]
## Characters [563pts]
High Priest [255pts]: Hand Weapon, Elementalism, Wizard Level 4, Warding Splint, Staff Of Awakening
Necrotect [85pts]: Hand Weapon, Whip, Light Armour, Ruby Ring of Ruin
Tomb Prince [94pts]: Hand Weapon, Light Armour, Great Weapon, General
Tomb Prince [129pts]: Hand Weapon, Light Armour, Great Weapon, Skeleton Chariot, 2x Skeletal Steed, Hand Weapon
## Core [487pts]
Skeleton Chariots [86pts]:
â€¢ 2x Skeleton Chariot [43pts]: 2x Skeletal Steed, Hand Weapon, Skeleton Crew, Cavalry Spear, Hand Weapon, Warbow
2x Skeleton Skirmishers [25pts]:
â€¢ 5x Skeleton Skirmisher [5pts]: Hand Weapon, Warbow
Skeleton Warriors [80pts]:
â€¢ 20x Skeleton Warrior [4pts]: Hand Weapon, Shield
Tomb Guard [271pts]: Nehekharan Phalanx
â€¢ 19x Tomb Guard [10pts]: Hand Weapon, Light Armour, Shield
â€¢ 1x Tomb Captain [6pts]
â€¢ 1x Standard Bearer [56pts]: Icon of the Sacred Eye
## Special [254pts]
Necropolis Knights [179pts]:
â€¢ 3x Necropolis Knight [54pts]: Necroserpent, Hand Weapon, Cavalry Spear, Hand Weapon, Light Armour, Shield
â€¢ 1x Necropolis Captain [10pts]: Great Weapon
â€¢ 1x Standard Bearer [7pts]
Tomb Scorpion [75pts]: Heavy Armour, Decapitating Claws, Envenomed Sting, Ambushers
## Rare [195pts]
Necrosphinx [195pts]: Heavy Armour, Cleaving Blades, Decapitating Strike</t>
  </si>
  <si>
    <t>Mark Underhill</t>
  </si>
  <si>
    <t>Robin Neill</t>
  </si>
  <si>
    <t>===
Warhammer World April 24 [1500 pts]
Warhammer: The Old World, Dwarfen Mountain Holds
===
++ Characters [407 pts] ++
Anvil of Doom [285 pts]
- Hand weapons
- Shields
- Heavy armour
- 2x Rune of Spellbreaking
Thane [122 pts]
- Hand weapon
- Full plate armour
- Shield
- Battle Standard Bearer [Rune of Confusion]
- On foot
++ Core Units [376 pts] ++
20 Rangers [286 pts]
- Hand weapons
- Crossbows
- Heavy armour
- Great weapons
- Shields
- Ol' Deadeye (champion) [Crossbow]
10 Quarrellers [90 pts]
- Hand weapons
- Crossbows
- Heavy armour
++ Special Units [717 pts] ++
1 Gyrocopters [60 pts]
- Hand weapons
- Steam guns
- Full plate armour (armoured fuselage)
1 Gyrocopters [60 pts]
- Hand weapons
- Steam guns
- Full plate armour (armoured fuselage)
Cannon [105 pts]
- Cannon
- Hand weapons
- Light armour
- Rune of Reloading
Cannon [120 pts]
- Cannon
- Hand weapons
- Light armour
- Rune of Forging
- Rune of Reloading
18 Hammerers [372 pts]
- Hand weapons
- Great hammers
- Heavy armour
- Shields
- Royal Champion (Up to 25pts of each rune type)
- Standard bearer [Master Rune of Hesitation]
- Musician
---
Created with "Old World Builder"
[https://old-world-builder.com]</t>
  </si>
  <si>
    <t>===
Warriors of Chaos 1500 [1499 pts]
Warhammer: The Old World, Warriors of Chaos
===
++ Characters [750 pts] ++
Daemon Prince [495 pts]
- Hand weapon
- Light armour
- Wings (Fly 9)
- Mark of Nurgle
- Wizard Level 4
- General
- Armour of Meteoric Iron
- Favour of the Gods
- Ogre Blade
- Poisonous Slime
- Enchanting Aura
- Daemonology
Sorcerer Lord [255 pts]
- Hand weapon
- Heavy armour
- Mark of Chaos Undivided
- Mark of Nurgle
- Daemonic Mount
- Spell Familiar
- Battle Magic
++ Core Units [378 pts] ++
20 Chaos Warriors [308 pts]
- Hand weapons
- Heavy armour
- Shields
- Mark of Chaos Undivided
- Champion [Enchanted Shield]
- Standard bearer
- Musician
5 Chaos Warhounds [35 pts]
- Claws and Fangs (Hand weapons)
- Vanguard
5 Chaos Warhounds [35 pts]
- Claws and Fangs (Hand weapons)
- Vanguard
++ Special Units [226 pts] ++
5 Chosen Chaos Knights [226 pts]
- Lances
- Shields
- Full plate armour
- Mark of Chaos Undivided
- Champion
- Standard bearer
- Musician
++ Rare Units [145 pts] ++
Gorebeast Chariot [145 pts]
- Hand weapons
- Halberds
- Mark of Khorne
---
Created with "Old World Builder"
[https://old-world-builder.com]</t>
  </si>
  <si>
    <t>Tony Truran</t>
  </si>
  <si>
    <t>===
Alex Read - High Elves [1499 pts]
Warhammer: The Old World, High Elf Realms
===
++ Characters [721 pts] ++
Prince [528 pts]
- Hand weapon
- Full plate armour
- Shield
- General
- Star Dragon
- Dragon Slaying Sword
- Talisman of Protection
- Seed of Rebirth
- Pure of Heart
Noble [193 pts]
- Lance
- Full plate armour
- Battle Standard Bearer [Battle Banner]
- Barded Elven Steed
- Enchanted Shield
- Pure of Heart
++ Core Units [403 pts] ++
15 Silver Helms [403 pts]
- Hand weapons
- Lances
- Hand weapons (Hooves)
- Heavy armour
- Barding
- Shields
- High Helm (champion)
- Standard bearer [War Banner]
- Musician
++ Rare Units [375 pts] ++
Frostheart Phoenix [205 pts]
- Full plate armour
Flamespyre Phoenix [170 pts]
- Heavy armour
---
Created with "Old World Builder"
[https://old-world-builder.com]</t>
  </si>
  <si>
    <t>===
1500 brettonians: The Lost  Crusaders [1498 pts]
Warhammer: The Old World, Kingdom of Bretonnia
===
++ Characters [643 pts] ++
Duke: Edward Calduin de Bayon [407 pts]
- Hand weapon
- Heavy armour
- Shield
- Royal Pegasus
- Ogre Blade
- The Seal Of Parravon
- Virtue of Knightly Temper
Prophetess: Lorraine Antivia [236 pts]
- Hand weapon
- Level 4 Wizard
- Bretonnian Warhorse
- Sword Of The Stout Hearted
- Lore Familiar
- Illusion
++ Core Units [454 pts] ++
18 Men-At-Arms: Bayon Levies [96 pts]
- Hand weapons
- Polearms
- Shields
- Light armour
- Yeoman (champion)
- Standard bearer
- Musician
- Grail Monk
18 Men-At-Arms: Valous and Quintain bilmen [96 pts]
- Hand weapons
- Polearms
- Shields
- Light armour
- Yeoman (champion)
- Standard bearer
- Musician
- Grail Monk
9 Mounted Knights of the Realm: The cruisades remnant [262 pts]
- Hand weapons
- Lances
- Shields
- Heavy armour
- First Knight (champion)
- Standard bearer [War Banner]
- Musician
++ Special Units [401 pts] ++
5 Pegasus Knights: Bayon's Finest [289 pts]
- Hand weapon
- Lances
- Shields
- Heavy armour
- First Knight (champion)
- Standard bearer
7 Squires: Champaion vagabonds [56 pts]
- Hand weapons
- Longbows
- Scouts
7 Squires: Merchant sons [56 pts]
- Hand weapons
- Longbows
- Scouts</t>
  </si>
  <si>
    <t>Kevin Johnson</t>
  </si>
  <si>
    <t>Harry Hailwood</t>
  </si>
  <si>
    <t>===
Event Army Revised [1498 pts]
Warhammer: The Old World, Dwarfen Mountain Holds
===
++ Characters [427 pts] ++
Anvil of Doom [235 pts]
- Hand weapons
- Shields
- Heavy armour
- General
Engineer [50 pts]
- Hand weapon
- Heavy armour
Thane [142 pts]
- Hand weapon
- Full plate armour
- Shield
- Battle Standard Bearer
- On foot
- Master Rune of Swiftness
- 2x Rune of Shielding
++ Core Units [390 pts] ++
10 Thunderers [110 pts]
- Hand weapons
- Handguns
- Heavy armour
- Shields
20 Dwarf Warriors [280 pts]
- Hand weapons
- Heavy armour
- Great weapons
- Shields
- Drilled (0-1 unit per 1000 points)
- Standard bearer [Strollaz' Rune + Rune of Battle]
- Musician
++ Special Units [456 pts] ++
Cannon [105 pts]
- Cannon
- Hand weapons
- Light armour
- Rune of Reloading
20 Ironbreakers [351 pts]
- Hand weapons
- Shields
- Full plate armour
- Drilled (0-1 unit per 1000 points)
- Ironbeard (champion) [Brace of drakefire pistols]
- Standard bearer
- Musician
++ Rare Units [225 pts] ++
Gyrobomber [105 pts]
- Hand weapons
- Clattergun
- Full plate armour (armoured fuselage)
Organ Gun [120 pts]
- Organ gun
- Hand weapons
- Light armour
---
Created with "Old World Builder"
[https://old-world-builder.com]</t>
  </si>
  <si>
    <t>Characters [646 pts]
Chaos Lord [366 pts]
(Lance, Full plate armour, Shield, Manticore, Favour of the Gods, Crown of Everlasting Conquest)
Sorcerer Lord [280 pts]
(Hand weapon, Heavy armour, Mark of Chaos Undivided, Level 4 Wizard, On foot, Spell Familiar, Favour of the Gods, Enchanting Aura, Daemonology)
Core Units [487 pts]
17 Chaos Warriors [281 pts]
(Hand weapons, Heavy armour, Shields, Champion, Standard bearer [War Banner], Musician)
10 Chaos Warriors [146 pts]
(Additional hand weapons, Heavy armour, Mark of Chaos Undivided, Champion)
5 Chaos Warhounds [30 pts]
(Claws and Fangs (Hand weapons))
5 Chaos Warhounds [30 pts]
(Claws and Fangs (Hand weapons))
Special Units [366 pts] 
5 Chosen Chaos Knights [256 pts]
(Lances, Shields, Full plate armour, Mark of Chaos Undivided, Champion, Standard bearer [Rampaging Banner], Musician)
Chaos Chariot [110 pts]
(Hand weapons, Halberds, Mark of Chaos Undivided)
---</t>
  </si>
  <si>
    <t>Dave Amos</t>
  </si>
  <si>
    <t>James Collingwood</t>
  </si>
  <si>
    <t>===
Orc &amp; Goblin Tribes [1499 pts]
Warhammer: The Old World, Orc &amp; Goblin Tribes, Troll Horde
===
++ Characters [495 pts] ++
Troll Hag [300 pts]
- Hand weapon (Gnarled stump)
- Troll vomit
- Swamp breath
- Heavy armour (Scaly skin)
- Level 2 Wizard
- General
- Talisman of Protection
- Troll Magic
Goblin Oddnob [195 pts]
- Hand weapon
- Level 4 Wizard
- On foot
- Idol of Mork
- Waaagh! Magic
++ Core Units [547 pts] ++
5 Stone Troll Mob [245 pts]
- Hand weapons
- Great weapons
5 Stone Troll Mob [245 pts]
- Hand weapons
- Great weapons
10 Orc Mob [57 pts]
- Hand weapons
- Light armour
- Skirmishers
- Boss (champion)
++ Special Units [257 pts] ++
1 Stone Troll Mob [49 pts]
- Hand weapons
- Great weapons
1 Stone Troll Mob [49 pts]
- Hand weapons
- Great weapons
3 Goblin Wolf Chariot [159 pts]
- Hand weapons
- Cavalry spears
- Shortbows
++ Rare Units [200 pts] ++
Giant [200 pts]
- Giant's club
- Light armour
---
Created with "Old World Builder"
[https://old-world-builder.com]</t>
  </si>
  <si>
    <t xml:space="preserve">Beastmen Brayherds Grand army: 1500 points
++ Characters ++
Doombull (General) [306pts]
â€¢	Heavy armour, Shield
â€¢	Pelt of the dark young, Talisman of protection
â€¢	Gnarled Hide
Wargor [156pts]
â€¢	Light Armour, Great weapon
â€¢	Stone of spite
â€¢	Slug-skin
Character total cost: 462pts
++ Core ++
Gor Herd (10 Models) [80pts]
â€¢	Additional Hand weapons, Ambushers
Gor Herd (20 Models) [157pts]
â€¢	Champion (Great weapon), Standard bearer, Musician
â€¢	Additional hand weapons
Minotaur Herd (5 Models) [290pts]
â€¢	Champion, Standard Bearer, Musician
â€¢	4 Hand weapon shields, Great weapon (Champion) Banner of Outrage
Core total cost: 527pts
++ Special ++
Ghorgon [245pts]
Special total cost: 245pts
++ Rare ++
Dragon Ogre Shaggoth [265pts]
â€¢	Great weapon, Heavy armour
â€¢	Horn of the first beast
Rare total cost: 265pts
Total Points: 1499pts
</t>
  </si>
  <si>
    <t>Richard miller</t>
  </si>
  <si>
    <t>Ryan Wolfe</t>
  </si>
  <si>
    <t>===
Bretonian [1499 pts]
Warhammer: The Old World, Kingdom of Bretonnia
===
++ Characters [750 pts] ++
Duke [341 pts]
- Lance
- Heavy armour
- Shield
- General
- Royal Pegasus
- Gromril Great Helm
- Virtue of Heroism
Paladin [154 pts]
- Lance
- Heavy armour
- Battle Standard Bearer
- Royal Pegasus
- Ruby Ring of Ruin
Prophetess [255 pts]
- Hand weapon
- Level 4 Wizard
- Royal Pegasus
- Lore Familiar
- Battle Magic
++ Core Units [398 pts] ++
6 Mounted Knights of the Realm [165 pts]
- Hand weapons
- Lances
- Shields
- Heavy armour
- First Knight (champion)
- Standard bearer
- Musician
18 Men-At-Arms (1+*) [89 pts]
- Hand weapons
- Polearms
- Shields
- Light armour
- Yeoman
- Standard bearer
- Musician
18 Men-At-Arms (1+*) [89 pts]
- Hand weapons
- Polearms
- Shields
- Light armour
- Yeoman
- Standard bearer
- Musician
11 Peasant Bowmen [55 pts]
- Hand weapons
- Longbows
- Unarmoured
- Skirmishers
++ Special Units [351 pts] ++
6 Pegasus Knights [351 pts]
- Hand weapon
- Lances
- Shields
- Heavy armour
- First Knight
- Standard bearer
- Musician
---
Created with "Old World Builder"
[https://old-world-builder.com]</t>
  </si>
  <si>
    <t>Kingdom of Bretonnia - 1500 Tournament Grand Army - [1500pts]
# Main Force [1500pts]
## Characters [541pts]
Duke [346pts]: Hand Weapon, Heavy Armour, Shield, Lance, Royal Pegasus, Barding, Hand Weapon, General, Gromil Great Helm, Gauntlet of the Duel, Virtue of Heroism
Prophetess [195pts]: Hand Weapon, Illusion, Wizard Level 4, Ruby Ring of Ruin
## Core [438pts]
Knights Errant [126pts]: The Knight's Vow
â€¢ 6x Knight Errant [19pts]: Bretonnian Warhorse, Barding, Hand Weapon, Hand Weapon, Heavy Armour, Lance, Shield
â€¢ 1x Standard Bearer [6pts]
â€¢ 1x Gallant [6pts]
Men-At-Arms [89pts]:
â€¢ 21x Man-At-Arms [4pts]: Hand Weapon, Light Armour, Polearm, Shield
â€¢ 1x Standard Bearer [5pts]
Men-At-Arms [65pts]:
â€¢ 15x Man-At-Arms [4pts]: Hand Weapon, Light Armour, Polearm, Shield
â€¢ 1x Standard Bearer [5pts]
Mounted Knights of the Realm [158pts]: The Knight's Vow
â€¢ 6x Mounted Knight of the Realm [24pts]: Bretonnian Warhorse, Barding, Hand Weapon, Hand Weapon, Heavy Armour, Lance, Shield
â€¢ 1x Standard Bearer [7pts]
â€¢ 1x First Knight [7pts]
## Special [172pts]
Pegasus Knights [172pts]: The Knight's Vow
â€¢ 3x Pegasus Knight [55pts]: Barded Pegasus, Barding, Hand Weapon, Hand Weapon, Heavy Armour, Lance, Shield
â€¢ 1x First Knight [7pts]
## Rare [349pts]
Field Trebuchet [100pts]: 2x Peasant Crew, Hand Weapon, Field Trebuchet
Grail Knights [249pts]:
â€¢ 6x Grail Knight [38pts]: Bretonnian Warhorse, Barding, Hand Weapon, Hand Weapon, Heavy Armour, Lance, Shield
â€¢ 1x Musician [7pts]
â€¢ 1x Standard Bearer [7pts]
â€¢ 1x Grail Guardian [7pts]</t>
  </si>
  <si>
    <t>Scott Warren</t>
  </si>
  <si>
    <t>===
Tomb Kings of Khemri [1497 pts]
Warhammer: The Old World, Tomb Kings of Khemri, Mortuary Cults
===
++ Characters [292 pts] ++
High Priest [212 pts]
- Hand weapon
- Level 4 Wizard
- General
- Skeletal Steed
- Lore Familiar
- Necromancy
Mortuary Priest [80 pts]
- Hand weapon
- Battle Standard Bearer (Mortuary Cult Only)
- On foot
- Illusion
++ Core Units [540 pts] ++
4 Ushabti [196 pts]
- Hand weapons
- Greatbows
- Heavy armour
4 Tomb Swarms [148 pts]
- Hand weapons (Venemous Bites and Stings)
5 Skeleton Horse Archers [55 pts]
- Hand weapons
- Warbows
5 Skeleton Horse Archers [55 pts]
- Hand weapons
- Warbows
19 Skeleton Warriors [86 pts]
- Hand weapons
- Shields
- Master of Arms (Champion)
- Standard bearer
++ Special Units [335 pts] ++
Tomb Scorpion [70 pts]
- Decapitating Claws
- Envenomed Sting
- Heavy armour (Bone Carapace)
Necrosphinx [195 pts]
- Cleaving Blades
- Decapitating Strike
- Heavy armour
Tomb Scorpion [70 pts]
- Decapitating Claws
- Envenomed Sting
- Heavy armour (Bone Carapace)
++ Rare Units [330 pts] ++
Necrosphinx [195 pts]
- Cleaving Blades
- Decapitating Strike
- Heavy armour
Casket of Souls [135 pts]
- Hand weapons
- Great weapons
- Light armour
---
Created with "Old World Builder"
[https://old-world-builder.com]</t>
  </si>
  <si>
    <t>===
Woodies lord on stag [1497 pts]
Warhammer: The Old World, Wood Elf Realms
===
++ Characters [605 pts] ++
Treeman Ancient [295 pts]
- Level 3 Wizard
- Battle Magic
Shadowdancer [185 pts]
- Spear of Loec
- Level 1 Wizard
- Dragon Slaying Sword
- An Annoyance Of Netlings
- Battle Magic
Spellsinger [125 pts]
- Hand weapon
- Talismanic Tattoos
- On foot
- Ruby Ring of Ruin
- Battle Magic
++ Core Units [543 pts] ++
10 Glade Guard [130 pts]
- Hand weapon
- Asrai Longbows
- Hagbane Tips
11 Dryads [143 pts]
- Hand weapon
- Light armour (Sapwood flesh)
10 Deepwood Scouts [150 pts]
- Hand weapon
- Asrai Longbows
- Hagbane Tips
6 Glade Riders [120 pts]
- Hand weapon
- Cavalry spears
- Asrai Longbows
- Hagbane Tips
++ Special Units [349 pts] ++
2 Tree Kin [109 pts]
- Hand weapon
- Heavy armour (Hardwood flesh)
- Elder
10 Deepwood Scouts [150 pts]
- Hand weapon
- Asrai Longbows
- Hagbane Tips
6 Deepwood Scouts [90 pts]
- Hand weapon
- Asrai Longbows
- Hagbane Tips
---
Created with "Old World Builder"
[https://old-world-builder.com]</t>
  </si>
  <si>
    <t>Jack Allen</t>
  </si>
  <si>
    <t>David Glaysher</t>
  </si>
  <si>
    <t>Wizard Lord - (General) on Warhorse
Level 4, Lore Familiar, Ruby Ring of Ruin, The White Cloak (262pts)
Chapter Master - on Barded Warhorse
Great Weapon, Heavy Armour (95pts)
Chapter Master - on Barded Warhorse
Great Weapon, Heavy Armour (95pts)
Empire Engineer -
Grenade Launching Blunderbuss (55pts)
Empire Engineer -
Grenade Launching Blunderbuss (55pts)
Empire Engineer -
Grenade Launching Blunderbuss (55pts)
8 Empire Knights -
Lances, Shields, Full Command (194pts)
8 Empire Knights -
Lances, Shields, Full Command (194pts)
Great Cannon (125pts)
Great Cannon (125pts)
Great Cannon (125pts)
Hellblaster Volley Gun (120pts)</t>
  </si>
  <si>
    <t>Exalted Champion 125pts
Flail, mark of nurgle, Armour of meteoric iron, Daemonic mount, Crown of everlasting conquest, Favour of the gods, Enchanting aura = 148pts
Exalted Champion 125pts
Flail, Shield, Mark of Nurgle, Daemonic Mount, Battle Standard Bearer, War Banner, Favour of the Gods = 105pts
Chosen Knights x5 = 180pts
Mark of Khorne, Full Command, Full Plate, Lances = 56pts
Chaos Knights x5 = 135pts
Mark of Khorne, Full Command, Lances = 41pts
Warhounds x 7 = 42pts
Marauder Horsemen x10 = 120pts
Mark of Khorne, Shields, Flails, Standard, Musician = 50pts
Dragon Ogres x3 = 168pts
Heavy Armour, Shartak, Charmed Shield 21pts
Dragon Orges x3 = 168pts
Heavy Armour, Shartak = 16pts
Total 1500pts</t>
  </si>
  <si>
    <t>Ruth Taylor-Yorke</t>
  </si>
  <si>
    <t>Ryan McToal</t>
  </si>
  <si>
    <t>++ Characters [647 pts] ++
High Priest [465 pts]
(Hand weapon, Level 4 Wizard, General, Necrolith Bone Dragon, 2x Hieratic Jar, Staff Of Awakening, Elementalism)
Mortuary Priest [55 pts]
(Hand weapon, On foot, Elementalism)
Tomb Prince [127 pts]
(Cavalry spear (if appropriately mounted), Light armour, Skeleton Chariot)
++ Core Units [458 pts] ++
2 Skeleton Chariots [86 pts]
(Hand weapons, Cavalry spears, Warbows)
3 Skeleton Chariots [147 pts]
(Hand weapons, Cavalry spears, Warbows, Master Charioteer (champion), Standard bearer, Musician)
7 Skeleton Skirmishers [35 pts]
(Hand weapons, Warbows)
7 Skeleton Skirmishers [35 pts]
(Hand weapons, Warbows)
28 Skeleton Warriors [155 pts]
(Thrusting spears, Shields, Master of Arms (Champion), Standard bearer, Musician)
++ Special Units [195 pts] ++
Khemrian Warsphinx [195 pts]
(Wicked Claws (Warsphinx), Hand weapons (Tomb Guard Crew Only), Cavalry spears (Tomb Guard Crew Only), Shortbows (Tomb Guard Crew Only), Fiery Roar)
++ Rare Units [200 pts] ++
Necrosphinx [200 pts]
(Cleaving Blades, Decapitating Strike, Heavy armour, Envenomed Sting)
---
Created with "Old World Builder"
[https://old-world-builder.com]</t>
  </si>
  <si>
    <t xml:space="preserve">1500pts WE [1408 pts]
Warhammer: The Old World, Wood Elf Realms
===
++ Characters [326 pts] ++
Glade Captain [126 pts]
- Great weapon
- Light armour
- Shield
- On foot
- Helm Of The Hunt
Spellweaver [200 pts]
- Handweapon
- Talismanic Tattoos
- Level 4 Wizard
- On foot
- Elementalism
++ Core Units [592 pts] ++
6 Glade Riders [114 pts]
- Hand weapon
- Cavalry Spears and Asrai Longbows
- Trueflight Arrows
10 Glade Guard [130 pts]
- Hand weapon and Asrai Longbows
- Swiftshiver Shards
10 Glade Guard [130 pts]
- Hand weapon and Asrai Longbows
- Swiftshiver Shards
8 Dryads [109 pts]
- Hand weapon
- Light armour (Sapwood flesh)
- Nymph
8 Dryads [109 pts]
- Hand weapon
- Light armour (Sapwood flesh)
- Nymph
++ Special Units [215 pts] ++
6 Wardancers [108 pts]
- Hand weapon
- 6x Additional hand weapon
- 6x Throwing Spear
- Bladesinger
6 Wardancers [108 pts]
- Hand weapon
- 6x Additional hand weapon
- 6x Throwing Spear
- Bladesinger
++ Rare Units [365 pts] ++
 No Waywatchers!
Treeman [215 pts]
Giant Eagle [60 pts]
---
Created with "Old World Builder"
</t>
  </si>
  <si>
    <t>Tim Raymond</t>
  </si>
  <si>
    <t>gordon snellgrove</t>
  </si>
  <si>
    <t>===
Dwarfen Mountain Holds [1500 pts]
Warhammer: The Old World, Dwarfen Mountain Holds
===
++ Characters [317 pts] ++
King [249 pts]
- Hand weapon
- Great weapon
- Full plate armour
- General
- Shieldbearers
- Rune of Speed
- Rune of Preservation
- 2x Rune of Shielding
Runesmith [68 pts]
- Hand weapon
- Full plate armour
++ Core Units [630 pts] ++
20 Dwarf Warriors [195 pts]
- Hand weapons
- Heavy armour
- Shields
- Veteran
- Standard bearer
- Musician
20 Dwarf Warriors [195 pts]
- Hand weapons
- Heavy armour
- Great weapons
- Veteran
- Standard bearer
- Musician
18 Rangers [240 pts]
- Hand weapons
- Crossbows
- Heavy armour
- Great weapons
- Ol' Deadeye (champion) [Crossbow]
++ Special Units [553 pts] ++
Bolt Thrower [80 pts]
- Bolt thrower
- Hand weapons
- Light armour
- Rune of Skewering
- Stalwart Rune
Bolt Thrower [75 pts]
- Bolt thrower
- Hand weapons
- Light armour
- Rune of Skewering
17 Hammerers [338 pts]
- Hand weapons
- Great hammers
- Heavy armour
- Royal Champion (Up to 25pts of each rune type)
- Standard bearer [Master Rune of Hesitation]
- Musician
1 Gyrocopters [60 pts]
- Hand weapons
- Steam guns
- Full plate armour (armoured fuselage)
---
Created with "Old World Builder"
[https://old-world-builder.com]</t>
  </si>
  <si>
    <t>Characters [357 pts]
Great Bray-Shaman [240 pts]
- Braystaff
- Level 4 Wizard
- General
- On foot
- Hagtree Fetish
- Talisman of Protection
- Daemonology
Wargor [117 pts]
- Additional hand weapon
- Heavy armour
- On foot
- Enchanted Shield
- Uncanny Senses
- Pelt of Midnight
Core Units [385 pts]
17 Gor Herd [186 pts]
- Hand weapons
- True-horn [Obsidian Lodestone]
- Standard bearer [Vitriolic Totem]
- Musician
10 Ungor Herd [67 pts]
- Shortbows
- Ambushers
- Half-horn
6 Chaos Warhounds [47 pts]
- Hand weapons (Claws and Fangs)
- Poisoned attacks
- Vanguard
Tuskgor Chariot [85 pts]
- Bestigor Crew x 1 - Hand weapons
- Great weapons
- Gor Crew x 1 - Hand weapon and cavalry spear
- Tuskgor x 2 - Hand weapon (tusks)
Special Units [512 pts]
3 Dragon Ogres [216 pts]
- Great weapons
- Heavy armour
- Shartak [Obsidian Lodestone]
12 Bestigor Herd [241 pts]
- Hand weapons
- Great weapons
- Heavy armour
- Gouge-horn [Pelt of the Dark Young]
- Standard bearer [War Banner]
- Musician
5 Harpies [55 pts]
- Hand weapons (claws)
Rare Units [245 pts] 
Ghorgon [245 pts]
- Cleaver-limbs
- Light armour (calloused hide)</t>
  </si>
  <si>
    <t>Daniel Entwisle</t>
  </si>
  <si>
    <t>Chris Priseman</t>
  </si>
  <si>
    <t xml:space="preserve">Orc Weridnob (Waaagh! Magic) 140 
Level 4 30 
Ruby Ring of Ruin 30 
Orc Bigboss 55
Frenzy 3
Warpaint 5 
Great Weapon 4 
20 Orc Boys 100
Additional Hand Weapons 20
Big Red Raggedy Flag 50 
Command 17
Big 'Uns 40
21 Orc Boys 105
Throwing spears 21
Shield 21
Command 17
6 Orc Boar Boys 90
Command 20
Shields 6
Cavalry Spears 6
Heavy Armour 6 
5 Goblin Wolf riders 50
Reserve Move 5
Champion and musician 12 
3 Stone Trolls 135
Great Weapons 12
Giant 200
Bonegrinder Giant 300
1500
</t>
  </si>
  <si>
    <t xml:space="preserve">Armies of the kings: Nehkaran Royal Host
++ Characters [592 pts] ++
Tomb King [314 pts]
(Great weapon, Heavy armour, Arise! (and Level 1 Wizard - Nehekharan Royal Host only), General, Skeleton Chariot, Talisman of Protection, Armour of the Ages)
Mortuary Priest [115 pts]
(Hand weapon, Level 2 Wizard, On foot, Ruby Ring of Ruin, Elementalism)
Royal Herald [163 pts]
(Flail, Light armour, Battle Standard Bearer [Icon of Rakaph], Skeleton Chariot)
++ Core Units [508 pts] ++
19 Tomb Guard [208 pts]
(Hand weapons, Light armour, Shields, Tomb Captain (champion), Standard bearer, Musician)
6 Skeleton Chariots [300 pts]
(Hand weapons, Cavalry spears, Warbows, Master Charioteer (champion), Standard bearer [Rampaging Banner])
++ Special Units [399 pts] ++
5 Necropolis Knights [284 pts]
(Hand weapons, Hand weapons (Lashing Tails), Light armour, Shields, Necropolis Captain (champion), Standard bearer)
5 Skeleton Horse Archers [55 pts]
(Hand weapons, Warbows, Chariot Runners (Nehekharan Royal Host only - 0-1 per 1000 points) )
5 Skeleton Horse Archers [60 pts]
(Hand weapons, Warbows, Chariot Runners)
</t>
  </si>
  <si>
    <t>Jonathon Taylor-Yorke</t>
  </si>
  <si>
    <t>Owen Davies</t>
  </si>
  <si>
    <t>++ Characters [449 pts] ++
Doombull [304 pts]
(Great weapon, No armour, Armour of Silvered Steel, Slug-skin)
Bray-Shaman [145 pts]
(Braystaff, Level 2 Wizard, On foot, Dispel Scroll, Hagtree Fetish, Daemonology)
++ Core Units [579 pts] ++
10 Gor Herd [70 pts]
(Hand weapons, Additional hand weapons)
1 Razorgor Herd [52 pts]
(Hand weapons (tusks), Light armour (calloused hide))
3 Minotaur Herd [158 pts]
(Hand weapon, Light armour, 1x Additional hand weapon, 2x Great weapon, Bloodkine)
4 Minotaur Herd [217 pts]
(Hand weapon, Light armour, 1x Additional hand weapon, 1x Great weapon, 2x Shield, Bloodkine, Standard bearer, Musician)
6 Chaos Warhounds [41 pts]
(Hand weapons (Claws and Fangs), Vanguard)
6 Chaos Warhounds [41 pts]
(Hand weapons (Claws and Fangs), Vanguard)
++ Special Units [262 pts] ++
6 Harpies [66 pts]
(Hand weapons (claws))
3 Dragon Ogres [196 pts]
(Great weapons, Heavy armour, Shartak)
++ Rare Units [200 pts] ++
Chaos Giant [200 pts]
(Giant's club, Light armour (calloused hide))
---
Created with "Old World Builder"
[https://old-world-builder.com]</t>
  </si>
  <si>
    <t>++ Characters [547 pts] ++
Wizard Lord [290 pts]
(Hand weapon, Level 4 Wizard, General, Pegasus, Wizard's Familiar, Ruby Ring of Ruin, Armour of Tarnus, Battle Magic)
Wizard Lord [190 pts]
(Hand weapon, Level 4 Wizard, On foot, Lore Familiar, Daemonology)
Priest of Sigmar [67 pts]
(Hand weapon, Great weapon, Heavy armour, On foot)
++ Core Units [397 pts] ++
28 Veteran State Troops [317 pts]
(Hand weapons, Halberds, Light armour, Drilled, Sergeant (champion), Standard bearer [Griffon Standard], Musician)
5 Empire Archers [40 pts]
(Hand weapons, Warbows, Scouts)
5 Empire Archers [40 pts]
(Hand weapons, Warbows, Scouts)
++ Special Units [291 pts] ++
4 Demigryph Knights [291 pts]
(Lances, Shields, Full plate armour, Demigryph Preceptor (champion) [The Silver Horn], Standard bearer [Banner of Duty])
++ Rare Units [265 pts] ++
Steam Tank [265 pts]
(Steam Cannon, Steam gun)
---</t>
  </si>
  <si>
    <t>Beau Leon</t>
  </si>
  <si>
    <t>Richard Oliver</t>
  </si>
  <si>
    <t>++ Characters [496 pts] ++
King [314 pts]
(Hand weapon, Great weapon, Full plate armour, General, Shieldbearers, Rune of Preservation, Master Rune of Smiting, Rune of Fury)
Thane [182 pts]
(Hand weapon, Full plate armour, Shield, Battle Standard Bearer [Master Rune of Grungni], On foot, Rune of Striking)
++ Core Units [824 pts] ++
32 Longbeards [434 pts]
(Hand weapons, Heavy armour, Shields, Elder (champion), Standard bearer, Musician)
10 Thunderers [105 pts]
(Hand weapons, Handguns, Heavy armour, Standard bearer)
10 Thunderers [100 pts]
(Hand weapons, Handguns, Heavy armour)
10 Quarrellers [90 pts]
(Hand weapons, Crossbows, Heavy armour)
10 Quarrellers [95 pts]
(Hand weapons, Crossbows, Heavy armour, Standard bearer)
++ Special Units [180 pts] ++
1 Gyrocopters [60 pts]
(Hand weapons, Steam guns, Full plate armour (armoured fuselage))
1 Gyrocopters [60 pts]
(Hand weapons, Steam guns, Full plate armour (armoured fuselage))
1 Gyrocopters [60 pts]
(Hand weapons, Steam guns, Full plate armour (armoured fuselage))
---
Created with "Old World Builder"
[https://old-world-builder.com]</t>
  </si>
  <si>
    <t>===
1500pts for Event [1498 pts]
Warhammer: The Old World, Tomb Kings of Khemri
===
++ Characters [705 pts] ++
High Priest [365 pts]
- Hand weapon
- Necrolith Bone Dragon
- Talisman of Protection
- Necromancy
Tomb Prince [107 pts]
- Flail
- Light armour
- Shield
- Skeletal Steed
Necrotect [55 pts]
- Hand weapon
- Whip
- Light armour
Mortuary Priest [85 pts]
- Hand weapon
- On foot
- Amulet Of The Serpent
- Necromancy
Tomb Prince [93 pts]
- Halberd
- Light armour
- General
- On foot
++ Core Units [598 pts] ++
20 Skeleton Archers [100 pts]
- Hand weapons
- War Bows
- No armour
10 Skeleton Horsemen [138 pts]
- Cavalry spears
- No armour
- Shields
- Master of Horse (champion)
- Standard bearer
- Musician
26 Tomb Guard [360 pts]
- Halberds
- Light armour
- Shields
- Drilled (one per 1000pts)
- Tomb Captain (champion)
- Standard bearer [Banner Of The Desert Winds]
- Musician
++ Rare Units [195 pts] ++
Necrosphinx [195 pts]
- Cleaving Blades
- Decapitating Strike
- Heavy armour
---
Created with "Old World Builder"
[https://old-world-builder.com]</t>
  </si>
  <si>
    <t>Russ Veal</t>
  </si>
  <si>
    <t>Ben Smith</t>
  </si>
  <si>
    <t xml:space="preserve">++ Characters [715 pts] ++
Chaos Lord [570 pts]
(Flail, Full plate armour, Shield, Mark of Nurgle, General, Chaos Dragon, Crown of Everlasting Conquest, Enchanting Aura)
Exalted Sorcerer [145 pts]
(Hand weapon, Light armour, Mark of Tzeentch, Wizard Level 2, On foot, Spell Familiar, Daemonology)
++ Core Units [375 pts] ++
5 Marauder Horsemen [70 pts]
(Flails, Throwing axes, Light armour, Mark of Chaos Undivided)
5 Marauder Horsemen [70 pts]
(Flails, Throwing axes, Light armour, Mark of Chaos Undivided)
12 Chaos Warriors [235 pts]
(Hand weapons, Heavy armour, Shields, Mark of Tzeentch, Champion, Standard bearer [War Banner], Musician)
++ Special Units [409 pts] ++
Chaos Chariot [110 pts]
(Hand weapons, Halberds, Mark of Chaos Undivided)
Chaos Chariot [110 pts]
(Hand weapons, Halberds, Mark of Chaos Undivided)
3 Dragon Ogres [189 pts]
(Great weapons, Heavy armour)
</t>
  </si>
  <si>
    <t>===
Event List [1496 pts]
Warhammer: The Old World, Beastmen Brayherds
===
++ Characters [379 pts] ++
Great Bray-Shaman [210 pts]
- Braystaff
- Level 4 Wizard
- On foot
- Lore Familiar
- Dark Magic
Beastlord [169 pts]
- Hand weapon
- Heavy armour
- General
- On foot
- Slug-skin
++ Core Units [388 pts] ++
18 Gor Herds [151 pts]
- Additional hand weapons
- Ambushers
- True-horn
10 Ungor Herd [77 pts]
- Replace shields with shortbows
- Ambushers
- Half-horn
- Standard Bearer
- Musician
10 Bestigor Herd [160 pts]
- Heavy armour
- Veteran
- Gouge-horn [Great weapon]
- Standard bearer
- Musician
++ Special Units [484 pts] ++
3 Dragon Ogres [196 pts]
- Great weapons
- Heavy armour
- Shartak
3 Minotaur Herds [174 pts]
- Hand weapon
- Light armour
- 3x Shield
- Ambushers
- Bloodkine
- Standard Bearer
- Musician
5 Centigor Herds [114 pts]
- Hand weapons
- Shields
- Ambushers
- Gorehoof
- Musician
++ Rare Units [245 pts] ++
Ghorgon [245 pts]
- Cleaver-limbs
- Calloused hide (counts as light armour)</t>
  </si>
  <si>
    <t>Ethan Richards</t>
  </si>
  <si>
    <t>Ash Havery</t>
  </si>
  <si>
    <t>===
Ethan Richards - "Don't pet the animals"-  [1500 pts]
Warhammer: The Old World, Beastmen Brayherds
===
++ Characters [539 pts] ++
"Serious Shaman"
Great Bray-Shaman [355 pts]
- Braystaff
- Level 4 Wizard
- Tuskgor Chariot
- Hagtree Fetish
- Ruby Ring of Ruin
- Talisman of Protection
- Elementalism
"Wiley Wargor"
Wargor [184 pts]
- Hand weapon
- Heavy armour
- Battle Standard Bearer
- On foot
- Enchanted Shield
- Mangelder
- Slug-skin
++ Core Units [461 pts] ++
"Grumpy Goats"
27 Gor Herd [236 pts]
- Hand weapons
- Additional hand weapons
- True-horn [Great weapon]
- Standard bearer [Vitriolic Totem]
- Musician
"Prickly pigs"
Tuskgor Chariot [85 pts]
- Bestigor Crew x 1 - Hand weapons
- Great weaponss
- Gor Crew x 1 - Hand weapon and cavalry spear
- Tuskgor x 2 - Hand weapon (tusks)
"Prickly Pigs"
Tuskgor Chariot [85 pts]
- Bestigor Crew x 1 - Hand weapons
- Great weaponss
- Gor Crew x 1 - Hand weapon and cavalry spear
- Tuskgor x 2 - Hand weapon (tusks)
"Unhappy Ungors"
11 Ungor Herd [55 pts]
- Shortbows
++ Special Units [255 pts] ++
"Lumbering Lizards"
3 Dragon Ogres [189 pts]
- Great weapons
- Heavy armour
"Green Gargoyles"
6 Harpies [66 pts]
- Hand weapons (claws)
++ Rare Units [245 pts] ++
"Cross Cow"
Ghorgon [245 pts]
- Cleaver-limbs
- Light armour (calloused hide)</t>
  </si>
  <si>
    <t>===
Warriors of Chaos [1499 pts]
Warhammer: The Old World, Warriors of Chaos
===
++ Characters [644 pts] ++
Exalted Champion [170 pts]
- Flail
- Heavy armour
- Shield
- Mark of Nurgle
- On foot
- Aura of Pain
Exalted Sorcerer [135 pts]
- Hand weapon
- Light armour
- Mark of Nurgle
- Level 2 Wizard
- On foot
- Earthing Rod
- Daemonology
Chaos Lord [339 pts]
- Great weapon
- Full plate armour
- Mark of Nurgle
- General
- Daemonic Mount
- Ogre Blade
- Poisonous Slime
- Acid Ichor
++ Core Units [658 pts] ++
9 Chaos Warriors [162 pts]
- Hand weapons
- Heavy armour
- Shields
- Mark of Nurgle
- Champion
- Standard bearer
- Musician
9 Chaos Warriors [162 pts]
- Hand weapons
- Heavy armour
- Shields
- Mark of Nurgle
- Champion
- Standard bearer
- Musician
5 Chaos Knights [167 pts]
- Lances
- Shields
- Heavy armour
- Mark of Nurgle
- Champion
- Standard bearer
5 Chaos Knights [167 pts]
- Lances
- Shields
- Heavy armour
- Mark of Nurgle
- Champion
- Standard bearer
++ Special Units [197 pts] ++
8 Chosen Chaos Warriors [197 pts]
- Hand weapons
- Full plate armour
- Shields
- Mark of Nurgle
- Champion
- Standard bearer
- Musician
---
Created with "Old World Builder"
[https://old-world-builder.com]</t>
  </si>
  <si>
    <t>Andrew Farrell</t>
  </si>
  <si>
    <t>Elliott Peters</t>
  </si>
  <si>
    <t>++ Characters [542 pts] ++
Duke [361 pts]
(Hand weapon, Lance (if appropriately mounted), Heavy armour, Shield, Royal Pegasus, Gilded Cuirass, Virtue of Heroism)
Prophetess [181 pts]
(Hand weapon, Level 4 Wizard, Bretonnian Warhorse, Elementalism)
++ Core Units [375 pts] ++
10 Men-At-Arms [45 pts]
(Hand weapons, Polearms, Shields, Light armour, Standard bearer)
6 Mounted Knights of the Realm [165 pts]
(Hand weapons, Lances, Shields, Heavy armour, First Knight (champion), Standard bearer, Musician)
6 Mounted Knights of the Realm [165 pts]
(Hand weapons, Lances, Shields, Heavy armour, First Knight (champion), Standard bearer, Musician)
++ Special Units [372 pts] ++
3 Pegasus Knights [186 pts]
(Hand weapon, Lances, Shields, Heavy armour, First Knight (champion), Standard bearer, Musician)
3 Pegasus Knights [186 pts]
(Hand weapon, Lances, Shields, Heavy armour, First Knight (champion), Standard bearer, Musician)
++ Rare Units [211 pts] ++
5 Grail Knights [211 pts]
(Hand weapons, Lances, Shields, Heavy armour, Grail Guardian (champion), Standard bearer, Musician)
---
Created with "Old World Builder"
[https://old-world-builder.com]</t>
  </si>
  <si>
    <t>===
Prince Elkhataph [1497 pts]
Warhammer: The Old World, Tomb Kings of Khemri
===
++ Characters [635 pts] ++
High Priest [415 pts]
- Hand weapon
- Level 4 Wizard
- Necrolith Bone Dragon
- Lore Familiar
- Serpent Staff (Liche only)
- Illusion
Tomb Prince [135 pts]
- Hand weapon
- Light armour
- General
- On foot
- Sword of Might
- Shield of Ptra
Mortuary Priest [85 pts]
- Hand weapon
- Level 2 Wizard
- On foot
- Necromancy
++ Core Units [472 pts] ++
20 Skeleton Warriors [125 pts]
- Thrusting spears
- Shields
- Nehekharan Phalanx (one per 1000pts)
- Master of Arms (Champion)
- Standard bearer
- Musician
20 Skeleton Warriors [115 pts]
- Thrusting spears
- Shields
- Master of Arms (Champion)
- Standard bearer
- Musician
16 Skeleton Archers [85 pts]
- Hand weapons
- Warbows
- Master of Arrows (champion)
3 Skeleton Chariots [147 pts]
- Hand weapons
- Cavalry spears
- Warbows
- Master Charioteer (champion)
- Standard bearer
- Musician
++ Special Units [70 pts] ++
Tomb Scorpion [70 pts]
- Decapitating Claws
- Envenomed Sting
- Heavy armour (Bone Carapace)
++ Rare Units [320 pts] ++
Necrosphinx [195 pts]
- Cleaving Blades
- Decapitating Strike
- Heavy armour
Screaming Skull Catapult [125 pts]
- Screaming Skull Catapult
- Hand weapons
- Light armour
- Skulls of the Foe
---</t>
  </si>
  <si>
    <t>Dean McGunigall</t>
  </si>
  <si>
    <t>Mathew Pendleton</t>
  </si>
  <si>
    <t>===
Dean McGunigall [1497 pts]
Warhammer: The Old World, Kingdom of Bretonnia
===
++ Characters [432 pts] ++
Baron [166 pts]
- Hand weapon
- Lance (if appropriately mounted)
- Heavy armour
- Shield
- General
- Royal Pegasus
Paladin [176 pts]
- Hand weapon
- Lance (if appropriately mounted)
- Heavy armour
- Shield
- Battle Standard Bearer [War Banner]
- royal Pegasus
- Virtue of Duty
Damsel [120 pts]
- Hand weapon
- Level 2 Wizard
- On foot
- Lore Familiar
- Battle Magic
++ Core Units [388 pts] ++
10 Men-At-Arms [40 pts]
- Hand weapons
- Polearms
- Shields
- Light armour
6 Mounted Knights of the Realm [165 pts]
- Hand weapons
- Lances
- Shields
- Heavy armour
- First Knight (champion)
- Standard bearer
- Musician
15 Knights of the Realm on Foot [183 pts]
- Hand weapons
- Shields
- First Knight (champion)
- Standard bearer
- Musician
++ Special Units [358 pts] ++
3 Pegasus Knights [179 pts]
- Hand weapon
- Lances
- Shields
- Heavy armour
- First Knight (champion)
- Standard bearer
3 Pegasus Knights [179 pts]
- Hand weapon
- Lances
- Shields
- Heavy armour
- First Knight (champion)
- Standard bearer
++ Rare Units [319 pts] ++
6 Grail Knights [319 pts]
- Hand weapons
- Lances
- Shields
- Heavy armour
- Grail Guardian (champion) [2x Obsidian Lodestone]
- Standard bearer
- Musician
---
Created with "Old World Builder"
[https://old-world-builder.com]</t>
  </si>
  <si>
    <t>===
1500pts [1500 pts]
Warhammer: The Old World, Warriors of Chaos
===
++ Characters [495 pts] ++
Daemon Prince [495 pts]
- Hand weapon
- Light armour
- Wings (Fly 9)
- Mark of Nurgle
- Level 4 Wizard
- General
- Ogre Blade
- Armour of Meteoric Iron
- Favour of the Gods
- Enchanting Aura
- Poisonous Slime
- Daemonology
++ Core Units [376 pts] ++
5 Chaos Warhounds [35 pts]
- Claws and Fangs (Hand weapons)
- Vanguard
5 Chaos Warhounds [35 pts]
- Claws and Fangs (Hand weapons)
- Vanguard
18 Chaos Warriors [306 pts]
- Hand weapons
- Heavy armour
- Shields
- Mark of Nurgle
- Champion
- Standard bearer
- Musician
++ Special Units [629 pts] ++
3 Dragon Ogres [193 pts]
- Halberds
- Heavy armour
- Shartak
3 Dragon Ogres [193 pts]
- Halberds
- Heavy armour
- Shartak
3 Dragon Ogres [193 pts]
- Halberds
- Heavy armour
- Shartak
1 Chaos Spawn [50 pts]
- Flailing Appendages (Hand weapons)
- Scaly Skin (Heavy Armour)</t>
  </si>
  <si>
    <t>Jamie Balcombe</t>
  </si>
  <si>
    <t>Alex Nicholas</t>
  </si>
  <si>
    <t xml:space="preserve">===
Tomb Kings of Khemri [1499 pts]
Warhammer: The Old World, Tomb Kings of Khemri
===
++ Characters [566 pts] ++
Tomb King [441 pts]
- Great weapon (4)
- Heavy armour
- Shield (2)
- General
- Necrolith Bone Dragon (195)
- Armour of the Ages (50)
- Talisman of Protection (30)
Mortuary Priest [125 pts]
- Hand weapon
- Level 2 Wizard (30)
- Curse-Weaver Wand (20)
- Serpent Staff (20)
- Necromancy
++ Core Units [586 pts] ++
20 Skeleton Warriors [165 pts]
- Thrusting spears (20)
- Shields
- Nehekharan Phalanx (one per 1000pts) (10)
- Master of Arms (Champion) (5)
- Standard bearer [Razor Standard] (5+[40])
- Musician (5)
5 Skeleton Horse Archers [61 pts]
- Hand weapons
- Warbows
- Master of Horse (champion) (6)
5 Skeleton Horse Archers [61 pts]
- Hand weapons
- Warbows
- Master of Horse (champion) (6)
1 Skeleton Chariots [61 pts]
- Hand weapons
- Cavalry spears
- Warbows
- Skeletal Hooves (Count as Hand weapons)
- Master Charioteer (champion) (6)
- Standard bearer (6)
- Musician (6)
8 Skeleton Skirmishers [40 pts]
- Hand weapons
- Warbows (8)
7 Skeleton Skirmishers [35 pts]
- Hand weapons
- Warbows (8)
10 Tomb Guard [163 pts]
- Halberds (10)
- Light armour
- Shields
- Drilled (one per 1000pts) (10)
- Tomb Captain (champion) (6)
- Standard bearer [War Banner] (6+[25])
- Musician (6)
++ Special Units [222 pts] ++
3 Ushabti [147 pts]
- Greatbow
- Heavy armour
Tomb Scorpion [75 pts]
- Decapitating Claws
- Envenomed Sting
- Heavy armour (Bone Carapace)
- Ambushers (5)
++ Rare Units [125 pts] ++
Screaming Skull Catapult [125 pts]
- Screaming Skull Catapult
- Hand weapons
- Light armour
- Skulls of the Foe (20)
</t>
  </si>
  <si>
    <t>===
Battles in the Border Princes WW [1500 pts]
Warhammer: The Old World, Kingdom of Bretonnia
===
++ Characters [723 pts] ++
Duke [381 pts]
- Hand weapon
- Lance (if appropriately mounted)
- Heavy armour
- Shield
- General
- Royal Pegasus
- Gauntlet of the Duel
- Gromril Great Helm
- Dawnstone
- Virtue of Heroism
Prophetess [236 pts]
- Hand weapon
- Level 4 Wizard
- Bretonnian Warhorse
- Prayer Icon of Quenelles
- Ruby Ring of Ruin
- Battle Magic
Paladin [106 pts]
- Hand weapon
- Morning Star
- Heavy armour
- Shield
- Battle Standard Bearer
- Bretonnian Warhorse
- Virtue of Duty
++ Core Units [528 pts] ++
10 Peasant Bowmen [50 pts]
- Hand weapons
- Longbows
- Unarmoured
- Skirmishers
9 Mounted Knights of the Realm [255 pts]
- Hand weapons
- Lances
- Shields
- Heavy armour
- First Knight (champion)
- Standard bearer [War Banner]
9 Mounted Knights of the Realm [223 pts]
- Hand weapons
- Lances
- Shields
- Heavy armour
- Standard bearer
++ Rare Units [249 pts] ++
6 Grail Knights [249 pts]
- Hand weapons
- Lances
- Shields
- Heavy armour
- Grail Guardian (champion)
- Standard bearer
- Musician
---
Created with "Old World Builder"
[https://old-world-builder.com]</t>
  </si>
  <si>
    <t>Stefan Donovan</t>
  </si>
  <si>
    <t xml:space="preserve">===
Empire [Main List]  [1499 pts]
Warhammer: The Old World, Empire of Man
===
++ Characters [444 pts] ++
Lector of Sigmar [279 pts]
- Hand weapon
- Great weapon
- Light armour
- General
- War Alter of Sigmar
- The White Cloak
Captain of the Empire [165 pts]
- Hand weapon
- Lance (if appropriately mounted)
- Full plate armour
- Battle Standard Bearer
- Demigryph
- Ruby Ring of Ruin
- Charmed Shield
++ Core Units [378 pts] ++
8 Empire Knights [203 pts]
- Hand weapons
- Lances
- Shields
- Heavy armour
- Preceptor (champion) [The Silver Horn]
- Standard bearer
10 State Missile Troops [95 pts]
- Hand weapons
- Handguns
- No armour
- Sergeant (champion) [Repeater handgun]
- Standard bearer
5 Empire Archers [40 pts]
- Hand weapons
- Warbows
- Scouts
5 Empire Archers [40 pts]
- Hand weapons
- Warbows
- Scouts
++ Special Units [412 pts] ++
3 Demigryph Knights [203 pts]
- Lances
- Shields
- Full plate armour
- Demigryph Preceptor (champion)
- Standard bearer
2 Demigryph Knights [133 pts]
- Lances
- Shields
- Full plate armour
- Demigryph Preceptor (champion)
4 Outriders [76 pts]
- Hand weapons
- Pistols
- Repeater handguns
- Heavy armour
++ Rare Units [265 pts] ++
Steam Tank [265 pts]
- Steam Cannon
- Steam gun Empire
---
</t>
  </si>
  <si>
    <t xml:space="preserve">===
Mortuary Cult WhW [1499 pts]
Warhammer: The Old World, Tomb Kings of Khemri, Mortuary Cults
===
++ Characters [360 pts] ++
High Priest [220 pts]
- Hand weapon
- Level 4 Wizard
- General
- On foot
- Scarab Brooch
- Talisman of Protection
- Necromancy
Mortuary Priest [140 pts]
- Hand weapon
- Level 2 Wizard
- Battle Standard Bearer (Mortuary Cult Only)
- On foot
- Ruby Ring of Ruin
- Necromancy
++ Core Units [655 pts] ++
6 Ushabti [294 pts]
- Hand weapons
- Ritual Blade
- Heavy armour
3 Necroserpents [120 pts]
- Lashing tails and venomous fangs (hand weapons)
- (Mortuary Cult Only) The Terrors Below
3 Tomb Swarms [111 pts]
- Hand weapons (Venemous Bites and Stings)
12 Skeleton Archers [65 pts]
- Hand weapons
- War Bows
- No armour
- champion
12 Skeleton Archers [65 pts]
- Hand weapons
- War Bows
- No armour
- champion 
++ Special Units [349 pts] ++
Tomb Scorpion [77 pts]
- Decapitating Claws
- Envenomed Sting
- Heavy armour (Bone Carapace)
- Ambushers
- (Mortuary Cult Only) The Terrors Below
Tomb Scorpion [77 pts]
- Decapitating Claws
- Envenomed Sting
- Heavy armour (Bone Carapace)
- Ambushers
- (Mortuary Cult Only) The Terrors Below
Necrosphinx [195 pts]
- Cleaving Blades
- Decapitating Strike
- Heavy armour
++ Rare Units [135 pts] ++
Casket of Souls [135 pts]
- Hand weapons
- Great weapons
- Light armour
---
</t>
  </si>
  <si>
    <t>Andy Bourne</t>
  </si>
  <si>
    <t>Corey Page</t>
  </si>
  <si>
    <t>Dicehead Old World April RTT</t>
  </si>
  <si>
    <t>===
Lizardmen [1997 pts]
Warhammer: The Old World, Lizardmen
===
++ Characters [507 pts] ++
Saurus Oldblood [237 pts]
- Hand weapon [RB p. 213]
- Heavy armour (Scaly skin) [RB p. 220]
- Shield [RB p. 221]
- General
- On foot
- Talisman of Protection [RB p. 341]
- Blade Of Revered Tzunki [LM p. 17]
Skink Priest [135 pts]
- Hand weapon [RB p. 213]
- Light armour (Calloused hide) [RB p. 220]
- Level 2 Wizard
- On foot
- 2x Dispel Scroll [RB p. 343]
- Potion of Foolhardiness [RB p. 342]
- Elementalism [RB p. 326]
Skink Priest [135 pts]
- Hand weapon [RB p. 213]
- Light armour (Calloused hide) [RB p. 220]
- Level 2 Wizard
- On foot
- 2x Dispel Scroll [RB p. 343]
- Potion of Foolhardiness [RB p. 342]
- Elementalism [RB p. 326]
++ Core Units [897 pts] ++
20 Saurus Warriors [366 pts]
- Thrusting spears
- Shields
- Heavy armour (Scaly skin) [RB p. 220]
- Shieldwall [RB p. 177]
- Spawn Leader (champion) [Sword of Swiftness]
- Standard bearer
- Musician
20 Saurus Warriors [366 pts]
- Thrusting spears
- Shields
- Heavy armour (Scaly skin) [RB p. 220]
- Shieldwall [RB p. 177]
- Spawn Leader (champion) [Enchanted Shield + Venom Of The Firefly Frog]
- Standard bearer
- Musician
10 Skink Skirmishers [55 pts]
- Hand weapons
- Javelins
- Shields
- Light armour (Calloused hides) [RB p. 220]
- Patrol Leader (champion)
10 Skink Skirmishers [55 pts]
- Hand weapons
- Javelins
- Shields
- Light armour (Calloused hides) [RB p. 220]
- Patrol Leader (champion)
10 Skink Skirmishers [55 pts]
- Hand weapons
- Javelins
- Shields
- Light armour (Calloused hides) [RB p. 220]
- Patrol Leader (champion)
++ Special Units [308 pts] ++
3 Kroxigors [154 pts]
- Great weapons
- Heavy armour (Scaly skin) [RB p. 220]
- Ancient (champion)
3 Kroxigors [154 pts]
- Great weapons
- Heavy armour (Scaly skin) [RB p. 220]
- Ancient (champion)
++ Rare Units [285 pts] ++
3 Salamander Pack [285 pts]
- Wicked claws
- Fiery breath
- Heavy armour (Scaly skin) [RB p. 220]
- 12x Skink Handlers with Hand weapons and Light armour (Calloused hides)
---
Created with "Old World Builder"
[https://old-world-builder.com]</t>
  </si>
  <si>
    <t>===
Dicehead 2k WoC [1996 pts]
Warhammer: The Old World, Warriors of Chaos
===
++ Characters [971 pts] ++
Chaos Lord [541 pts]
- Lance
- Full plate armour
- Shield
- Mark of Nurgle
- General
- Chaos Dragon
- Crown of Everlasting Conquest
- Favour of the Gods
Sorcerer Lord [430 pts]
- Hand weapon
- Heavy armour
- Mark of Tzeentch
- Level 4 Wizard
- Chaos Chariot
- Infernal Puppet
- Ruby Ring of Ruin
- Favour of the Gods
- Daemonology
++ Core Units [633 pts] ++
5 Marauder Horsemen [75 pts]
- Flails
- Light armour
- Mark of Khorne
5 Marauder Horsemen [75 pts]
- Flails
- Light armour
- Mark of Khorne
5 Chaos Knights [161 pts]
- Lances
- Shields
- Heavy armour
- Mark of Khorne
- Champion
5 Chaos Knights [161 pts]
- Lances
- Shields
- Heavy armour
- Mark of Khorne
- Champion
5 Chaos Knights [161 pts]
- Lances
- Shields
- Heavy armour
- Mark of Khorne
- Champion
++ Special Units [392 pts] ++
3 Dragon Ogres [196 pts]
- Great weapons
- Heavy armour
- Shartak
3 Dragon Ogres [196 pts]
- Great weapons
- Heavy armour
- Shartak
---
Created with "Old World Builder"
[https://old-world-builder.com]</t>
  </si>
  <si>
    <t>Robert Brandon</t>
  </si>
  <si>
    <t>Mike McCabe</t>
  </si>
  <si>
    <t>High Elf Realms - Brawler Bash Real - [1998pts]
# Main Force [1998pts]
## Characters [999pts]
Archmage [520pts]: Hand Weapon, Illusion, Wizard Level 4, Moon Dragon, Dragon Fire, Full Plate Armour, Wicked Claws, Silvery Wand, Ogre Blade, Seed of Rebirth, Pure of Heart
Prince [479pts]: Hand Weapon, Shield, Cavalry Spear, Light Armour, Star Dragon, Dragon Fire, Full Plate Armour, Wicked Claws, General, Armour of Caledor, Seed of Rebirth, Pure of Heart
## Core [505pts]
3x Elven Archers [50pts]:
â€¢ 5x Elven Archer [10pts]: Hand Weapon, Longbow
Lothern Sea Guard [355pts]: Magic Standard, Veterans
â€¢ 26x Lothern Sea Guard [12pts]: Hand Weapon, Light Armour, Thrusting Spear, Warbow, Shield
â€¢ 1x Sea Master [7pts]
â€¢ 1x Standard Bearer [5pts]
â€¢ 1x Musician [5pts]
## Rare [494pts]
2x Lion Chariot of Chrace [125pts]:
â€¢ 1x Lion Chariot [125pts]: 2x Lion Charioteer, Chracian Great Blade, Hand Weapon, 2x War Lion, Hand Weapon
Sisters of Avelorn [157pts]:
â€¢ 8x Sister of Avelorn [15pts]: Bow of Avelorn, Hand Weapon, Light Armour
â€¢ 1x High Sister [37pts]: Ruby Ring of Ruin
Sisters of Avelorn [87pts]: Ambushers
â€¢ 5x Sister of Avelorn [15pts]: Bow of Avelorn, Hand Weapon, Light Armour
â€¢ 1x High Sister [7pts]</t>
  </si>
  <si>
    <t>Vampire Counts [1999 pts]
Warhammer: The Old World, Vampire Counts
===
++ Characters [960 pts] ++
Master Necromancer [240 pts]
- Hand weapon
- Level 4 Wizard
- General
- On foot
- Talisman of Protection
- Sceptre Of De Noirot
- Spell Familiar
- Necromancy
Strigoi Ghoul King [240 pts]
- Hand weapon
- On foot
- Armour of Meteoric Iron
- Sword Of Kings
- Supernatural Horror
- Battle Magic
Necromantic Acolyte [135 pts]
- Hand weapon
- Level 2 Wizard
- On foot
- Spell Familiar
- Lore Familiar
- Necromancy
Wight Lord [165 pts]
- Hand weapon
- Heavy armour
- Battle Standard Bearer [Drakenhof Banner]
- On foot
- The Accursed Armour
- Biting Blade
- Charmed Shield
Tomb Banshee [90 pts]
- Hand weapon
Tomb Banshee [90 pts]
- Hand weapon
++ Core Units [704 pts] ++
26 Crypt Ghouls [240 pts]
- Hand weapons
- Crypt Ghast
18 Crypt Ghouls [168 pts]
- Hand weapons
- Crypt Ghast
18 Crypt Ghouls [168 pts]
- Hand weapons
- Crypt Ghast
6 Dire Wolves [48 pts]
- Claws and Fangs (Hand weapons)
5 Dire Wolves [40 pts]
- Claws and Fangs (Hand weapons)
5 Dire Wolves [40 pts]
- Claws and Fangs (Hand weapons)
++ Special Units [335 pts] ++
3 Fell Bats [45 pts]
- Claws and Fangs (Hand weapons)
3 Fell Bats [45 pts]
- Claws and Fangs (Hand weapons)
5 Spirit Hosts [245 pts]
- Hand weapons</t>
  </si>
  <si>
    <t>Trent Miller</t>
  </si>
  <si>
    <t>Robert Fortin</t>
  </si>
  <si>
    <t>===
Tournament styles [1998 pts]
Warhammer: The Old World, High Elf Realms
===
++ Characters [872 pts] ++
Archmage [540 pts]
- Hand weapon
- Level 4 Wizard
- Star Dragon
- Silvery Wand
- Talisman of Protection
- Seed of Rebirth
- Pure of Heart
- High Magic
Noble [332 pts]
- Lance
- Full plate armour
- Shield
- General
- Frostheart Phoenix
- Seed of Rebirth
- Dragon Helm
- Anointed of Asuryan
++ Core Units [525 pts] ++
5 Ellyrian Reavers [105 pts]
- Hand weapons
- Cavalry spears
- Hand weapons (Hooves)
- Light armour
- Shortbows
- Scouts
- Skirmishes
5 Silver Helms [126 pts]
- Hand weapons
- Lances
- Hand weapons (Hooves)
- Heavy armour
- Barding
- Shields
- High Helm (champion)
5 Silver Helms [126 pts]
- Hand weapons
- Lances
- Hand weapons (Hooves)
- Heavy armour
- Barding
- Shields
- High Helm (champion)
14 Lothern Sea Guard [168 pts]
- Hand weapons
- Thrusting spears
- Warbows
- Light armour
- Shields
++ Special Units [199 pts] ++
5 Dragon Princes [199 pts]
- Lance
- Full plate armour
- Barding
- Drakemaster
- Standard bearer
++ Rare Units [402 pts] ++
10 Sisters of Avelorn [157 pts]
- Bows of Avelorn
- Light armour
- High Sister
Lion Chariot of Chrace [125 pts]
- Chracian Great Blade
Great Eagle [60 pts]
Great Eagle [60 pts]
---
Created with "Old World Builder"
[https://old-world-builder.com]</t>
  </si>
  <si>
    <t>Orc and Goblin Tribes - 2k Tournament List - [1999pts]
# Main Force [1999pts]
## Characters [739pts]
Black Orc Warboss [367pts]: Full Plate Armour, Hand Weapon, Shield, Wyvern, Heavy Armour, Venomous Tail, Wicked claws, General, Trollhide Trousers, Giant Blade, Talisman Of Protection
Black Orc Warboss [212pts]: Full Plate Armour, Hand Weapon, Shield, Trollhide Trousers, Da Choppiest Choppa
Night Goblin Oddnob [160pts]: Hand Weapon, Wizard Level 4, Waaagh! Magic
## Core [513pts]
Black Orc Mobs [361pts]:
â€¢ 18x Black Orc [252pts]: Full Plate Armour, Hand Weapon, Great Weapon
â€¢ 1x Boss [21pts]: Full Plate Armour, Hand Weapon, Shield, Great Weapon
â€¢ 1x Musician [19pts]: Full Plate Armour, Hand Weapon, Shield
â€¢ 1x Standard Bearer [69pts]: Full Plate Armour, Hand Weapon, Shield, The Big Red Raggedy Flag
Night Goblin Mobs [152pts]:
â€¢ 20x Night Goblin [3pts]: Hand Weapon, Shield
â€¢ 1x Fanatic [25pts]: Fanatic Ball &amp; Chain
â€¢ 2x Fanatic [50pts]: Fanatic Ball &amp; Chain
â€¢ 1x Boss [7pts]
â€¢ 1x Musician [5pts]
â€¢ 1x Standard Bearer [5pts]
## Special [252pts]
Black Orc Mobs [138pts]:
â€¢ 9x Black Orc [117pts]: Full Plate Armour, Hand Weapon, Additional Hand Weapon
â€¢ 1x Boss [21pts]: Full Plate Armour, Hand Weapon, Shield, Great Weapon
Orc Boar Boy Mobs [114pts]: Big Un's, Heavy Armour
â€¢ 5x Boar Boy [17pts]: War Boar, Tusks, Hand Weapon, Cavalry Spear, Shield
â€¢ 1x Boss [8pts]
â€¢ 1x Standard Bearer [6pts]
## Rare [495pts]
2x Giants [200pts]:
â€¢ 1x Giant [200pts]: Callowared Hide
Mangler Squigs [95pts]:
â€¢ 1x Mangler Squig [95pts]: Collosal Fang-Filled Gob, Heavy Armour</t>
  </si>
  <si>
    <t>James Painter</t>
  </si>
  <si>
    <t>Jason Vann</t>
  </si>
  <si>
    <t># DH RTT [1999 pts]
Warhammer: The Old World, Kingdom of Bretonnia
## Characters [657 pts]
### Duke [391 pts]
- Hand weapon [RB p. 213]
- Lance (if appropriately mounted) [RB p. 215]
- Heavy armour [RB p. 220]
- Shield [RB p. 221]
- General
- Royal Pegasus [FoF p. 90]
- Sirienne's Locket [FoF p. 105]
- Paymaster's Coin [RB p. 341]
- Gromril Great Helm [FoF p. 105]
- Virtue of Heroism [FoF p. 102]
Special Rules: Blessings of the Lady, Rallying Cry, the Grail Vow
[Duke]Â M(4)Â WS(7)Â BS(3)Â S(5)Â T(4)Â W(4)Â I(5)Â A(5)Â Ld(9)
[RoyalÂ Pegasus]Â M(8)Â WS(4)Â BS(-)Â S(5)Â T((+1))Â W((+1))Â I(5)Â A(3)Â Ld(-)
### Prophetess [266 pts]
- Hand weapon [RB p. 213]
- Level 4 Wizard
- Bretonnian Warhorse [FoF p. 89]
- Ruby Ring of Ruin [RB p. 342]
- Silver Mirror [FoF p. 106]
- Dispel Scroll [RB p. 343]
- Battle Magic [RB p. 320]
Special Rules: Aura of the Lady, Blessings of the Lady, Lore of the Lady, Magical Attacks, Magic Resistance (-2), Shield of the Lady
[Prophetess]Â M(4)Â WS(4)Â BS(3)Â S(3)Â T(3)Â W(3)Â I(3)Â A(2)Â Ld(8)
[BretonnianÂ Warhorse]Â M(8)Â WS(3)Â BS(-)Â S(3)Â T(-)Â W(-)Â I(3)Â A(1)Â Ld(-)
## Core Units [838 pts]
### 6 Mounted Knights of the Realm [165 pts]
- Hand weapons
- Lances
- Shields
- Heavy armour [RB p. 220]
- First Knight (champion)
- Standard bearer
-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 6 Mounted Knights of the Realm [165 pts]
- Hand weapons
- Lances
- Shields
- Heavy armour [RB p. 220]
- First Knight (champion)
- Standard bearer
- Musician
Special Rules: Blessings of the Lady, Close Order, Counter Charge, Finest Warhorses, First Charge, Lance Formation, Swiftstride, the Knight's Vow
[KnightÂ ofÂ theÂ Realm]Â M(-)Â WS(4)Â BS(2)Â S(3)Â T(3)Â W(1)Â I(3)Â A(1)Â Ld(8)
[FirstÂ Knight]Â M(-)Â WS(4)Â BS(2)Â S(3)Â T(3)Â W(1)Â I(3)Â A(2)Â Ld(8)
[BretonnianÂ Warhorse]Â M(8)Â WS(3)Â BS(-)Â S(3)Â T(-)Â W(-)Â I(3)Â A(1)Â Ld(-)
### 10 Peasant Bowmen [50 pts]
- Hand weapons
- Longbows
- Unarmoured
- Skirmishers [RB p. 177]
Special Rules: Close Order, Levies, Peasantry
[PeasantÂ Bowman]Â M(4)Â WS(2)Â BS(3)Â S(3)Â T(3)Â W(1)Â I(3)Â A(1)Â Ld(7)
[Villein]Â M(4)Â WS(2)Â BS(4)Â S(3)Â T(3)Â W(1)Â I(3)Â A(1)Â Ld(7)
### 30 Knights of the Realm on Foot [408 pts]
- Hand weapons
- Great weapons
- Shields
- First Knight (champion)
- Standard bearer
- Musician
Special Rules: Blessings of the Lady, Close Order, Furious Charge, the Knight's Vow
[KnightÂ ofÂ theÂ Realm]Â M(4)Â WS(4)Â BS(2)Â S(3)Â T(3)Â W(1)Â I(3)Â A(1)Â Ld(8)
[FirstÂ Knight]Â M(4)Â WS(4)Â BS(2)Â S(3)Â T(3)Â W(1)Â I(3)Â A(2)Â Ld(8)
### 10 Peasant Bowmen [50 pts]
- Hand weapons
- Longbows
- Unarmoured
- Skirmishers [RB p. 177]
Special Rules: Close Order, Levies, Peasantry
[PeasantÂ Bowman]Â M(4)Â WS(2)Â BS(3)Â S(3)Â T(3)Â W(1)Â I(3)Â A(1)Â Ld(7)
[Villein]Â M(4)Â WS(2)Â BS(4)Â S(3)Â T(3)Â W(1)Â I(3)Â A(1)Â Ld(7)
## Special Units [255 pts]
### 9 Questing Knights [255 pts]
- Hand weapons
- Great weapons
- Shields
- Heavy armour [RB p. 220]
- Paragon (champion)
- Standard bearer
- Musician
Special Rules: Blessings of the Lady, Close Order, Finest Warhorses, First Charge, Lance Formation, Swiftstride, the Questing Vow
[QuestingÂ Knight]Â M(-)Â WS(5)Â BS(2)Â S(4)Â T(3)Â W(1)Â I(4)Â A(1)Â Ld(8)
[Paragon]Â M(-)Â WS(5)Â BS(2)Â S(4)Â T(3)Â W(1)Â I(4)Â A(2)Â Ld(8)
[BretonnianÂ Warhorse]Â M(8)Â WS(3)Â BS(-)Â S(3)Â T(-)Â W(-)Â I(3)Â A(1)Â Ld(-)
## Rare Units [249 pts]
### 6 Grail Knights [249 pts]
- Hand weapons
- Lances
- Shields
- Heavy armour [RB p. 220]
- Grail Guardian (champion)
- Standard bearer
- Musician
Special Rules: Blessings of the Lady, Close Order, Counter Charge, Finest Warhorses, First Charge, Lance Formation, Living Saints, Swiftstride, the Grail Vow
[GrailÂ Knight]Â M(-)Â WS(6)Â BS(2)Â S(4)Â T(4)Â W(1)Â I(5)Â A(2)Â Ld(9)
[GrailÂ Guardian]Â M(-)Â WS(6)Â BS(2)Â S(4)Â T(4)Â W(1)Â I(5)Â A(3)Â Ld(9)
[BretonnianÂ Warhorse]Â M(8)Â WS(3)Â BS(-)Â S(3)Â T(-)Â W(-)Â I(3)Â A(1)Â Ld(-)
---
Created with "Old World Builder"
[https://old-world-builder.com]</t>
  </si>
  <si>
    <t>===
WE tourney [1998 pts]
Warhammer: The Old World, Wood Elf Realms
===
++ Characters [945 pts] ++
Treeman Ancient [390 pts]
- Level 4 Wizard
- A Befuddlement Of Mischiefs
- A Lamentation Of Despairs
- An Annoyance Of Netlings
- Battle Magic
Waystalker [126 pts]
- Hand weapon
- Arcane Bodkins
- Hail of Doom Arrow
Glade Captain [115 pts]
- Great weapon
- Light armour
- Arcane Bodkins
- Asrai Longbow
- General
- On foot
- Hail of Doom Arrow
Branchwraith [159 pts]
- Great weapon
- Light armour
- Level 2 Wizard
- A Befuddlement Of Mischiefs
- An Annoyance Of Netlings
- Battle Magic
Spellsinger [155 pts]
- Hand weapon
- Talismanic Tattoos
- Level 2 Wizard
- On foot
- Ruby Ring of Ruin
- Battle Magic
++ Core Units [783 pts] ++
20 Glade Guard [260 pts]
- Hand weapon
- Asrai Longbows
- Hagbane Tips
15 Dryads [195 pts]
- Hand weapon
- Light armour (Sapwood flesh)
7 Deepwood Scouts [98 pts]
- Hand weapon
- Asrai Longbows
- Trueflight Arrows
7 Deepwood Scouts [98 pts]
- Hand weapon
- Asrai Longbows
- Trueflight Arrows
6 Glade Riders [132 pts]
- Hand weapon
- Cavalry spears
- Asrai Longbows
- Arcane Bodkins
- Trueflight Arrows
- Reserve Move
++ Special Units [175 pts] ++
3 Tree Kin [175 pts]
- Hand weapon
- Heavy armour (Hardwood flesh)
- Elder [An Annoyance Of Netlings]
++ Rare Units [95 pts] ++
5 Waywatchers [95 pts]
- Hand weapon
- Asrai Longbows
- Arcane Bodkins
- Vanguard
---
Created with "Old World Builder"
[https://old-world-builder.com]</t>
  </si>
  <si>
    <t>Timothy Smith</t>
  </si>
  <si>
    <t>Chris Staples</t>
  </si>
  <si>
    <t xml:space="preserve">++ Characters [767 pts] ++
Doombull [351 pts]
(Hand weapon [RB p. 213], Heavy armour [RB p. 220], Shield [RB p. 221], General, Talisman of Protection [RB p. 341], Dragon Slaying Sword [RB p. 338], Slug-skin [RH p. 111])
Special Rules: Armour Bane (1), Blood Greed, Blood Rage, Bull-gors, Fear, Foe Render, Gaze of the Gods, Impact Hits (1), Mark of Chaos Undivided, Primal Fury, Slaughterer's Call, Warband
[Doombull] M(6) WS(6) BS(3) S(6) T(5) W(5) I(5) A(5) Ld(8)
Bray-Shaman [140 pts]
(Braystaff [RH p. 93], Level 2 Wizard, On foot, Hagtree Fetish [RH p. 114], Skin of Man (Infantry Chieftains and Shamans only) [RH p. 114], Daemonology [RB p. 322])
Special Rules: Braystaff, Gaze of the Gods, Lore of Beasts, Mark of Chaos Undivided, Primal Fury, Warband
[Bray-Shaman] M(5) WS(4) BS(3) S(3) T(4) W(2) I(3) A(1) Ld(7)
Bray-Shaman [95 pts]
(Braystaff [RH p. 93], Level 2 Wizard, On foot, Daemonology [RB p. 322])
Special Rules: Braystaff, Gaze of the Gods, Lore of Beasts, Mark of Chaos Undivided, Primal Fury, Warband
[Bray-Shaman] M(5) WS(4) BS(3) S(3) T(4) W(2) I(3) A(1) Ld(7)
Warhoof [181 pts]
(Hand weapon [RB p. 213], Heavy armour [RB p. 220], Shield [RB p. 221], Ambushers [RB p. 166], Mangelder [RH p. 112], Potion of Speed [RB p. 342], Uncanny Senses [RH p. 111], Gouge-tusks [RH p. 111])
Special Rules: Drunken, Fast Cavalry, Gaze of the Gods, Mark of Chaos Undivided, Move Through Cover, Primal Fury, Stomp Attacks (1), Swiftstride, Warband
[Warhoof] M(8) WS(5) BS(3) S(5) T(4) W(3) I(3) A(4) Ld(7)
++ Core Units [682 pts] ++
5 Minotaur Herd [268 pts]
(Hand weapon [RB p. 213], Light armour [RB p. 220], 5x Additional hand weapon [RB p. 213], Bloodkine, Standard bearer, Musician)
Special Rules: Blood Greed, Blood Rage, Bull-gors, Close Order, Fear, Foe Render, Impact Hits (1), Mark of Chaos Undivided, Motley Crew, Primal Fury, Warband
[Minotaur] M(6) WS(4) BS(3) S(5) T(4) W(3) I(3) A(3) Ld(7)
[Bloodkine] M(6) WS(4) BS(3) S(5) T(4) W(3) I(3) A(4) Ld(7)
1 Razorgor Herd [52 pts]
(Hand weapons (tusks), Light armour (calloused hide) [RB p. 220])
Special Rules: Armour Bane (1), Fear, Foe Render, Impact Hits (D3), Loner, Open Order, Primal Fury, Razor Tusks, Swiftstride
[Razorgor] M(7) WS(3) BS(0) S(5) T(5) W(3) I(2) A(4) Ld(6)
1 Razorgor Herd [52 pts]
(Hand weapons (tusks), Light armour (calloused hide) [RB p. 220])
Special Rules: Armour Bane (1), Fear, Foe Render, Impact Hits (D3), Loner, Open Order, Primal Fury, Razor Tusks, Swiftstride
[Razorgor] M(7) WS(3) BS(0) S(5) T(5) W(3) I(2) A(4) Ld(6)
Tuskgor Chariot [85 pts]
(Bestigor Crew x 1 - Hand weapons, Great weaponss, Gor Crew x 1 - Hand weapon and cavalry spear, Tuskgor x 2 - Hand weapon (tusks))
Special Rules: Close Order, First Charge, Impact Hits (D6+1), Mark of Chaos Undivided, Primal Fury, Razor Tusks, Warband
[Chariot] M(-) WS(-) BS(-) S(5) T(4) W(4) I(-) A(-) Ld(-)
[Bestigor Crew (x1)] M(-) WS(4) BS(3) S(4) T(-) W(-) I(4) A(1) Ld(7)
[Gor Crew (x1)] M(-) WS(4) BS(3) S(3) T(-) W(-) I(3) A(1) Ld(7)
[Tuskgor (x2)] M(7) WS(3) BS(-) S(4) T(-) W(-) I(2) A(1) Ld(-)
Tuskgor Chariot [85 pts]
(Bestigor Crew x 1 - Hand weapons, Great weaponss, Gor Crew x 1 - Hand weapon and cavalry spear, Tuskgor x 2 - Hand weapon (tusks))
Special Rules: Close Order, First Charge, Impact Hits (D6+1), Mark of Chaos Undivided, Primal Fury, Razor Tusks, Warband
[Chariot] M(-) WS(-) BS(-) S(5) T(4) W(4) I(-) A(-) Ld(-)
[Bestigor Crew (x1)] M(-) WS(4) BS(3) S(4) T(-) W(-) I(4) A(1) Ld(7)
[Gor Crew (x1)] M(-) WS(4) BS(3) S(3) T(-) W(-) I(3) A(1) Ld(7)
[Tuskgor (x2)] M(7) WS(3) BS(-) S(4) T(-) W(-) I(2) A(1) Ld(-)
10 Gor Herd [80 pts]
(Hand weapons, Additional hand weapons, Ambushers [RB p. 166])
Special Rules: Bestial Charge, Blood Rage, Horde, Mark of Chaos Undivided, Move Through Cover, Open Order, Primal Fury, Skirmishers, Warband
[Gor] M(5) WS(4) BS(2) S(3) T(4) W(1) I(3) A(1) Ld(6)
[True-horn] M(5) WS(4) BS(2) S(3) T(4) W(1) I(3) A(2) Ld(7)
10 Ungor Herd [60 pts]
(Shortbows, Ambushers [RB p. 166])
Special Rules: Chariot Runners, Horde, Mark of Chaos Undivided, Move Through Cover, Open Order, Primal Fury, Skirmishers, Warband
[Ungor] M(5) WS(3) BS(3) S(3) T(3) W(1) I(3) A(1) Ld(5)
[Half-horn] M(5) WS(3) BS(3) S(3) T(3) W(1) I(3) A(2) Ld(6)
++ Special Units [355 pts] ++
Ghorgon [245 pts]
(Cleaver-limbs [RH p. 110], Light armour (calloused hide) [RB p. 220])
Special Rules: Blood Greed, Close Order, Frenzy, Large Target, Primal Fury, Regeneration (6+), Stomp Attacks (D3), Stubborn, Swallow Whole, Terror, Timmm-berrr!
[Ghorgon] M(7) WS(4) BS(0) S(6) T(6) W(6) I(4) A(5) Ld(9)
5 Harpies [55 pts]
(Hand weapons (claws))
Special Rules: Fly (10), Move Through Cover, Scouts, Skirmishers, Swiftstride
[Harpy] M(5) WS(3) BS(0) S(3) T(3) W(1) I(5) A(2) Ld(6)
5 Harpies [55 pts]
(Hand weapons (claws))
Special Rules: Fly (10), Move Through Cover, Scouts, Skirmishers, Swiftstride
[Harpy] M(5) WS(3) BS(0) S(3) T(3) W(1) I(5) A(2) Ld(6)
++ Rare Units [195 pts] ++
Jabberslythe [195 pts]
(Wicked claws and slithey tongue, Heavy armour (scaly skin) [RB p. 220])
Special Rules: Close Order, Fly (9), Large Target, Maddening Aura, Poisoned Attacks, Spurting Bile Blood, Stomp Attacks (D3), Swiftstride, Terror
[Jabberslythe] M(6) WS(4) BS(4) S(5) T(5) W(5) I(3) A(5) Ld(9)
---
Created with "Old World Builder"
[https://old-world-builder.com]
</t>
  </si>
  <si>
    <t>===
Ogre Kingdoms [1993 pts]
Warhammer: The Old World, Ogre Kingdoms
===
++ Characters [658 pts] ++
Tyrant [288 pts]
- Hand weapon
- Heavy armour
- General
- On Foot
- Tenderiser
- Talisman of Protection
Slaughtermaster [230 pts]
- Hand weapon
- Battle Magic
Hunter [140 pts]
- Hand weapon
- Scouts
- On Foot
- Daemon-Slayer Scars
++ Core Units [600 pts] ++
3 Ogre Bulls [111 pts]
- Ironfists
- Light armour
- Bellower (musician)
7 Sabretusk Pack [133 pts]
- Hand weapons (Claws and fangs)
- Scouts
4 Iron Guts [178 pts]
- Hand Weapons
- Great Weapons
- Heavy Armour
- Veteran
- Gutlord
- Bellower (musician)
4 Iron Guts [178 pts]
- Hand Weapons
- Great Weapons
- Heavy Armour
- Veteran
- Gutlord
- Bellower (musician)
++ Special Units [335 pts] ++
4 Mournfang Cavalry [335 pts]
- Great weapon
- Heavy armour
- Crusher (champion)
- Standard bearer [Cannibal Totem]
- Bellower (musician)
++ Rare Units [400 pts] ++
Giant [200 pts]
- Giant's club
- Light armour (Calloused hide)
Giant [200 pts]
- Giant's club
- Light armour (Calloused hide)
---
Created with "Old World Builder"
[https://old-world-builder.com]</t>
  </si>
  <si>
    <t>Will Guinn</t>
  </si>
  <si>
    <t>===
Dwarf Tournament (Anvil 1.0) [1996 pts]
Warhammer: The Old World, Dwarfen Mountain Holds
===
++ Characters [375 pts] ++
Anvil of Doom [280 pts]
- Hand weapons
- Shields
- Heavy armour
- General
- Master Rune of Gromril
Runesmith [95 pts]
- Hand weapon
- Full plate armour
- Shield
- Rune of Spellbreaking
++ Core Units [500 pts] ++
18 Dwarf Warriors [177 pts]
- Hand weapons
- Heavy armour
- Shields
- Veteran
- Standard bearer
- Musician
18 Dwarf Warriors [177 pts]
- Hand weapons
- Heavy armour
- Shields
- Veteran
- Standard bearer
- Musician
10 Rangers [146 pts]
- Hand weapons
- Crossbows
- Heavy armour
- Great weapons
- Shields
- Ol' Deadeye (champion) [Crossbow]
++ Special Units [789 pts] ++
17 Ironbreakers [314 pts]
- Hand weapons
- Shields
- Full plate armour
- Ironbeard (champion) [Shield]
- Standard bearer [Master Rune of Hesitation]
Cannon [120 pts]
- Cannon
- Hand weapons
- Light armour
- Rune of Reloading
- Rune of Forging
Cannon [115 pts]
- Cannon
- Hand weapons
- Light armour
- Rune of Forging
Cannon [120 pts]
- Cannon
- Hand weapons
- Light armour
- Rune of Forging
- Stalwart Rune
1 Gyrocopters [60 pts]
- Hand weapons
- Steam guns
- Full plate armour (armoured fuselage)
1 Gyrocopters [60 pts]
- Hand weapons
- Steam guns
- Full plate armour (armoured fuselage)
++ Rare Units [332 pts] ++
10 Rangers [140 pts]
- Hand weapons
- Crossbows
- Heavy armour
- Great weapons
- Shields
5 Irondrakes [96 pts]
- Hand weapons
- Drakeguns
- Full plate armour
- Ironwarden (champion) [Trollhammer torpedo]
5 Irondrakes [96 pts]
- Hand weapons
- Drakeguns
- Full plate armour
- Ironwarden (champion) [Trollhammer torpedo]
---
Created with "Old World Builder"
[https://old-world-builder.com]</t>
  </si>
  <si>
    <t>Matt Byrne</t>
  </si>
  <si>
    <t>Josh Wood</t>
  </si>
  <si>
    <t>Entoyment - Old World Tournament</t>
  </si>
  <si>
    <t>++ Characters [683 pts] ++
Dark Elf Dreadlord [529 pts]
(Lance, Full plate armour, Repeater handbow, Sea Dragon Cloak, General, Black dragon, Obsidian Lodestone, Shield Of Ghrond, Pendant Of Khaeleth)
Sorceress [154 pts]
(Hand weapon, Level 2 Wizard, Dark Steed, Dispel Scroll, Tome Of Furion, Daemonology)
++ Core Units [377 pts] ++
15 Dark Elf Warriors [165 pts]
(Thrusting spears, Light armour, Shields, Veteran, Lordling (champion), Standard bearer, Musician)
5 Dark Riders [111 pts]
(Hand weapons, Cavalry spears, and Repeater crossbows, Light armour, Shields, Fire &amp; Flee, Scouts, Musician)
5 Dark Riders [101 pts]
(Hand weapons, Cavalry spears, and Repeater crossbows, Light armour, Shields, Musician)
++ Special Units [324 pts] ++
5 Dark Elf Shades [75 pts]
(Hand weapons, Repeater crossbows)
6 Cold One Knights [249 pts]
(Hand weapons, Lances, Full plate armour, Dread Knight (champion), Standard bearer [Banner Of Har Ganeth])
++ Rare Units [116 pts] ++
5 Doomfire Warlocks [116 pts]
(Hand weapon, Master (champion))
---
Created with "Old World Builder"
[https://old-world-builder.com]</t>
  </si>
  <si>
    <t>===
Karak Kadrin  [1499 pts]
Warhammer: The Old World, Dwarfen Mountain Holds
===
++ Characters [476 pts] ++
King [309 pts]
- Hand weapon
- Great weapon
- Full plate armour
- General
- Shieldbearers
- 2x Rune of Fury
- Rune of Striking
- Rune of Preservation
- 2x Rune of Shielding
Thane [167 pts]
- Hand weapon
- Full plate armour
- Shield
- Battle Standard Bearer [Master Rune of Grungni]
- On foot
++ Core Units [390 pts] ++
16 Dwarf Warriors [175 pts]
- Hand weapons
- Heavy armour
- Great weapons
- Shields
- Veteran
- Standard bearer
- Musician
20 Dwarf Warriors [215 pts]
- Hand weapons
- Heavy armour
- Great weapons
- Shields
- Veteran
- Standard bearer
- Musician
++ Special Units [633 pts] ++
Bolt Thrower [75 pts]
- Bolt thrower
- Hand weapons
- Light armour
- Rune of Skewering
19 Hammerers [363 pts]
- Hand weapons
- Great hammers
- Heavy armour
- Royal Champion (Up to 25pts of each rune type)
- Standard bearer [Master Rune of Hesitation]
1 Gyrocopters [65 pts]
- Hand weapons
- Brimstone guns
- Full plate armour (armoured fuselage)
1 Gyrocopters [60 pts]
- Hand weapons
- Steam guns
- Full plate armour (armoured fuselage)
1 Gyrocopters [70 pts]
- Hand weapons
- Clatterguns
- Full plate armour (armoured fuselage)
---
Created with "Old World Builder"
[https://old-world-builder.com]</t>
  </si>
  <si>
    <t>Andrew Mullan</t>
  </si>
  <si>
    <t>Chris Anderson</t>
  </si>
  <si>
    <t>++ Characters [379 pts] ++
Captain of the Empire [133 pts]
(Hand weapon, Full plate armour, Shield, Battle Standard Bearer, On foot, Shroud of Iron, Sword of Might, War Banner)
Priest of Sigmar [103 pts]
(Hand weapon, Heavy armour, On foot, Enchanted Shield, Giant Blade)
Master Mage [90 pts]
(Hand weapon, Level 2 Wizard, On foot, Battle Magic)
Empire Engineer [53 pts]
(Repeater Pistol, Light armour)
++ Core Units [428 pts] ++
20 Veteran State Troops [175 pts]
(Hand weapons, Light armour, Shields, Sergeant (champion), Standard bearer, Musician)
28 State Troops [183 pts]
(Hand weapons, Halberds, Light armour, Sergeant (champion), Standard bearer, Musician)
5 State Missile Troops [35 pts]
(Hand weapons, Crossbows, No armour, Detachment)
5 State Missile Troops [35 pts]
(Hand weapons, Crossbows, No armour, Detachment)
++ Special Units [564 pts] ++
19 Empire Greatswords [229 pts]
(Great weapon, Full plate armour, Count's Champion (champion), Standard bearer, Musician)
Great Cannon [125 pts]
3 Demigryph Knights [210 pts]
(Lances, Full plate armour, Demigryph Preceptor (champion), Standard bearer, Musician)
++ Rare Units [125 pts] ++
Helblaster Volley Gun [125 pts]
---
Created with "Old World Builder"
[https://old-world-builder.com]</t>
  </si>
  <si>
    <t>===
Tzeench Twins [1500 pts]
Warhammer: The Old World, Warriors of Chaos
===
++ Characters [720 pts] ++
Sorcerer Lord [300 pts]
- Hand weapon
- Heavy armour
- Mark of Tzeentch
- Level 4 Wizard
- General
- On foot
- Infernal Puppet
- Spell Familiar
- Battle Magic
Daemon Prince [420 pts]
- Hand weapon
- Light armour
- Wings (Fly 9)
- Level 4 Wizard
- Armour of Silvered Steel
- Lore Familiar
- Favour of the Gods
- Battle Magic
++ Core Units [380 pts] ++
5 Chaos Warhounds [35 pts]
- Claws and Fangs (Hand weapons)
- Vanguard
5 Chaos Warhounds [35 pts]
- Claws and Fangs (Hand weapons)
- Vanguard
16 Chaos Marauders [188 pts]
- Great weapons
- Light armour
- Shields
- Mark of Tzeentch
- Skirmishers (0-1 unit in your army)
- Marauder Chieftain
- Musician
4 Chaos Knights [122 pts]
- Lances
- Shields
- Heavy armour
- Mark of Chaos Undivided
- Musician
++ Special Units [85 pts] ++
1 Dragon Ogres [85 pts]
- Great weapons
- Heavy armour
- Shartak
- Gnarled Hide
++ Rare Units [315 pts] ++
Dragon Ogre Shaggoth [315 pts]
- Great weapon
- Heavy armour
- Talisman of Protection
- Slug-skin
---
Created with "Old World Builder"
[https://old-world-builder.com]</t>
  </si>
  <si>
    <t>Matthew Keech</t>
  </si>
  <si>
    <t>Jason Price</t>
  </si>
  <si>
    <t>===
Tourney List [1499 pts]
Warhammer: The Old World, Dwarfen Mountain Holds
===
++ Characters [336 pts] ++
King [179 pts]
- Hand weapon
- Great weapon
- Full plate armour
- General
- On foot
- Master Rune of Gromril
- Rune of Stone
Runesmith [70 pts]
- Hand weapon
- Full plate armour
- Shield
Thane [87 pts]
- Hand weapon
- Full plate armour
- Shield
- Battle Standard Bearer
- On foot
++ Core Units [637 pts] ++
10 Quarrellers [90 pts]
- Hand weapons
- Crossbows
- Heavy armour
10 Thunderers [100 pts]
- Hand weapons
- Handguns
- Heavy armour
20 Dwarf Warriors [195 pts]
- Hand weapons
- Heavy armour
- Shields
- Veteran
- Standard bearer
- Musician
18 Longbeards [252 pts]
- Hand weapons
- Heavy armour
- Shields
- Elder (champion)
- Standard bearer
- Musician
++ Special Units [406 pts] ++
Grudge Thrower [100 pts]
- Stone thrower
- Hand weapons
- Light armour
- Rune of Reloading
19 Ironbreakers [306 pts]
- Hand weapons
- Shields
- Full plate armour
- Ironbeard (champion) [Shield]
- Standard bearer
- Musician
++ Rare Units [120 pts] ++
Organ Gun [120 pts]
- Organ gun
- Hand weapons
- Light armour</t>
  </si>
  <si>
    <t>++ Characters [577 pts] ++
Archmage [290 pts]
(Hand weapon, Level 4 Wizard, General, On foot, Seed of Rebirth, Ruby Ring of Ruin, Silvery Wand, Talisman of Protection, Warden of Saphery, Illusion)
Noble [287 pts]
(Lance, Full plate armour, Shield, Battle Standard Bearer, Griffon, Dragon Helm, Seed of Rebirth, Opal Amulet, Pure of Heart)
++ Core Units [387 pts] ++
16 Lothern Sea Guard [264 pts]
(Hand weapons, Thrusting spears, Warbows, Light armour, Shields, Sea Master (champion) [Biting Blade], Standard bearer [Razor Standard], Musician)
5 Ellyrian Reavers [123 pts]
(Hand weapons, Cavalry spears, Hand weapons (Hooves), Light armour, Shortbows, Scouts, Harbinger (champion) [Biting Blade])
++ Special Units [336 pts] ++
17 Swordmasters of Hoeth [336 pts]
(Sword of Hoeth, Heavy armour, Bladelord [The Cloak of Beards], Standard bearer [Banner of Iron Resolve], Musician)
++ Rare Units [200 pts] ++
Eagle-Claw Bolt Thrower [80 pts]
Great Eagle [60 pts]
Great Eagle [60 pts]
---
Created with "Old World Builder"
[https://old-world-builder.com]</t>
  </si>
  <si>
    <t>Jonathan Jones</t>
  </si>
  <si>
    <t>Justin Davies</t>
  </si>
  <si>
    <t>===
Chaos 2 [1500 pts]
Warhammer: The Old World, Warriors of Chaos
===
++ Characters [457 pts] ++
Chaos Lord [322 pts]
- Hand weapon
- Full plate armour
- Shield
- Mark of Chaos Undivided
- General
- On foot
- Daemonsword
- Dark Majesty
Exalted Sorcerer [135 pts]
- Hand weapon
- Light armour
- Mark of Chaos Undivided
- Mark of Tzeentch
- Level 2 Wizard
- On foot
- Earthing Rod
- Daemonology
++ Core Units [616 pts] ++
10 Chaos Warriors [202 pts]
- Hand weapons
- Heavy armour
- Shields
- Mark of Chaos Undivided
- Champion
- Standard bearer [Banner of Iron Resolve]
10 Chaos Warriors [197 pts]
- Halberds
- Heavy armour
- Shields
- Mark of Chaos Undivided
- Champion
- Standard bearer [Banner of Rage]
5 Chaos Knights [217 pts]
- Lances
- Shields
- Heavy armour
- Mark of Chaos Undivided
- Champion [Brazen Collar]
- Standard bearer [Razor Standard]
++ Special Units [106 pts] ++
2 Chaos Spawn [106 pts]
- Flailing Appendages (Hand weapons)
- Scaly Skin (Heavy Armour)
- Spawn of Khorne
++ Rare Units [321 pts] ++
Dragon Ogre Shaggoth [321 pts]
- Hand weapon
- Heavy armour
- Headsman's Axe
- Gouge-tusks
- Gnarled Hide
---
Created with "Old World Builder"
[https://old-world-builder.com]</t>
  </si>
  <si>
    <t>Adam Doyle</t>
  </si>
  <si>
    <t>Hobz McInnerny</t>
  </si>
  <si>
    <t>===
Tourny 2 [1500 pts]
Warhammer: The Old World, Warriors of Chaos
===
++ Characters [657 pts] ++
Sorcerer Lord [365 pts]
- Hand weapon
- Heavy armour
- Mark of Tzeentch
- Level 4 Wizard
- On foot
- Spell Familiar
- Infernal Puppet
- Ruby Ring of Ruin
- Diabolic Splendour
- Daemonology
Chaos Lord [292 pts]
- Hand weapon
- Full plate armour
- Shield
- Mark of Chaos Undivided
- General
- On foot
- Favour of the Gods
- Daemonsword
- Poisonous Slime
++ Core Units [385 pts] ++
4 Chaos Knights [142 pts]
- Lances
- Shields
- Heavy armour
- Mark of Khorne
- Champion
- Standard bearer
- Musician
5 Chaos Knights [173 pts]
- Lances
- Shields
- Heavy armour
- Mark of Khorne
- Champion
- Standard bearer
- Musician
5 Chaos Warhounds [35 pts]
- Claws and Fangs (Hand weapons)
- Vanguard
5 Chaos Warhounds [35 pts]
- Claws and Fangs (Hand weapons)
- Vanguard
++ Special Units [458 pts] ++
19 Chosen Chaos Warriors [458 pts]
- Hand weapons
- Full plate armour
- Shields
- Mark of Tzeentch
- Drilled
- Champion
- Standard bearer
- Musician
---
Created with "Old World Builder"
[https://old-world-builder.com]</t>
  </si>
  <si>
    <t># Swiftyâ€™s Wolf Boyz [1499 pts]
Warhammer: The Old World, Orc &amp; Goblin Tribes, Nomadic Waaagh!
## Characters [555 pts]
### Swifty the Warboss [185 pts]
- Hand weapon [RB p. 213]
- Light armour [RB p. 220]
- Shield [RB p. 221]
- General
- Giant Wolf [CD p. 5 RH p. 19]
- Trollhide Trousers [RH p. 43]
- Talisman of Protection [RB p. 341]
- Giant Blade [RB p. 339]
Special Rules: Fear of Elves, Impetuous, Rallying Cry, Warband, Ambush 
[GoblinÂ Warboss]Â M(4)Â WS(5)Â BS(3)Â S(4)Â T(4)Â W(3)Â I(5)Â A(4)Â Ld(7)
[GiantÂ Wolf]Â M(9)Â WS(3)Â BS(-)Â S(3)Â T(-)Â W(-)Â I(3)Â A(1)Â Ld(-)
### Bigchopz Warboss [155 pts]
- Hand weapon [RB p. 213]
- Light armour [RB p. 220]
- Shield [RB p. 221]
- Giant Wolf [CD p. 5 RH p. 19]
- Trollhide Trousers [RH p. 43]
- Da Akrit Axe [AJ:O&amp;GT p. 46]
Special Rules: Fear of Elves, Impetuous, Rallying Cry, Warband, Ambush 
[GoblinÂ Warboss]Â M(4)Â WS(5)Â BS(3)Â S(4)Â T(4)Â W(3)Â I(5)Â A(4)Â Ld(7)
[GiantÂ Wolf]Â M(9)Â WS(3)Â BS(-)Â S(3)Â T(-)Â W(-)Â I(3)Â A(1)Â Ld(-)
### Dazapa Oddnob [235 pts]
- Hand weapon [RB p. 213]
- Level 4 Wizard
- Giant Wolf [CD p. 5 RH p. 19]
- Glowy Green Amulet [RH p. 43]
- Da Thinkin' Orc's 'At [AJ:O&amp;GT p. 48]
- Waaagh! Magic [RB p. 334]
Special Rules: Fear of Elves, Lore of Mork, Warband
[GoblinÂ Oddnob]Â M(4)Â WS(4)Â BS(3)Â S(3)Â T(4)Â W(3)Â I(4)Â A(2)Â Ld(7)
[GiantÂ Wolf]Â M(9)Â WS(3)Â BS(-)Â S(3)Â T(-)Â W(-)Â I(3)Â A(1)Â Ld(-)
## Core Units [437 pts]
### 11 Goblin Wolf Rider Mob [149 pts]
- Hand weapons
- Shields
- Cavalry spears
- Light armour [RB p. 220]
- Boss (champion)
- Standard bearer
- Musician
Special Rules: Chariot Runners, Fast Cavalry, Fear of Elves, Fire &amp; Flee, Impetuous, Open order, Skirmish, Swiftstride, Warband, Ambush 
[WolfÂ Rider]Â M(-)Â WS(2)Â BS(3)Â S(3)Â T(3)Â W(1)Â I(3)Â A(1)Â Ld(5)
[Boss]Â M(-)Â WS(2)Â BS(3)Â S(3)Â T(3)Â W(1)Â I(3)Â A(2)Â Ld(6)
[GiantÂ Wolf]Â M(9)Â WS(3)Â BS(-)Â S(3)Â T(-)Â W(-)Â I(3)Â A(1)Â Ld(-)
### 11 Goblin Wolf Rider Mob [149 pts]
- Hand weapons
- Shields
- Cavalry spears
- Light armour [RB p. 220]
- Boss (champion)
- Standard bearer
- Musician
Special Rules: Chariot Runners, Fast Cavalry, Fear of Elves, Fire &amp; Flee, Impetuous, Open Order, Skirmishers, Swiftstride, Warband, Ambush 
[WolfÂ Rider]Â M(-)Â WS(2)Â BS(3)Â S(3)Â T(3)Â W(1)Â I(3)Â A(1)Â Ld(5)
[Boss]Â M(-)Â WS(2)Â BS(3)Â S(3)Â T(3)Â W(1)Â I(3)Â A(2)Â Ld(6)
[GiantÂ Wolf]Â M(9)Â WS(3)Â BS(-)Â S(3)Â T(-)Â W(-)Â I(3)Â A(1)Â Ld(-)
### 11 Goblin Wolf Rider Mob [161 pts]
- Hand weapons
- Shortbows
- Light armour [RB p. 220]
- Feigned Flight (0-1 unit per 1,000 points may) [RB p. 168]
- Reserve Move (0-1 unit per 1,000 points may) [RB p. 177]
- Boss (champion)
Special Rules: Chariot Runners, Fast Cavalry, Fear of Elves, Fire &amp; Flee, Impetuous, Open Order, Skirmishers, Swiftstride, Warband
[WolfÂ Rider]Â M(-)Â WS(2)Â BS(3)Â S(3)Â T(3)Â W(1)Â I(3)Â A(1)Â Ld(5)
[Boss]Â M(-)Â WS(2)Â BS(3)Â S(3)Â T(3)Â W(1)Â I(3)Â A(2)Â Ld(6)
[GiantÂ Wolf]Â M(9)Â WS(3)Â BS(-)Â S(3)Â T(-)Â W(-)Â I(3)Â A(1)Â Ld(-)
## Special Units [265 pts]
### 12 Orc Boar Boy Mob [265 pts]
- Hand weapons
- Light armour [RB p. 220]
- Boss (champion) [Wollopa's One Hit Wunda]
- Standard bearer [The Big Red Raggedy Flag]
- Musician
Special Rules: Armoured Hide (1), Choppas, Close Order, Counter Charge, Furious Charge (Orc Boar Boys &amp; Boss only), Ignore Goblin Panic, Impetuous, Swiftstride, Tusker Charge, Warband
[BoarÂ Boy]Â M(-)Â WS(3)Â BS(3)Â S(3)Â T(4)Â W(1)Â I(3)Â A(1)Â Ld(6)
[Boss]Â M(-)Â WS(3)Â BS(3)Â S(3)Â T(4)Â W(1)Â I(3)Â A(2)Â Ld(7)
[WarÂ Boar]Â M(7)Â WS(3)Â BS(-)Â S(3)Â T(-)Â W(-)Â I(3)Â A(1)Â Ld(-)
## Rare Units [200 pts]
### Giant [200 pts]
- Giant's club [RH p. 39 &amp; 109 OK p. 18]
- Light armour [RB p. 220]
Special Rules: Close Order, *Giant Attacks, Immune To Psychology, Large Target, *Pick Up And..., Stomp Attacks (D6), Terror, Timmm-berrr!, Unbreakable
[Giant]Â M(6)Â WS(3)Â BS(1)Â S(6)Â T(6)Â W(6)Â I(2)Â A(*)Â Ld(10)
---
Created with "Old World Builder"
[https://old-world-builder.com]</t>
  </si>
  <si>
    <t>Scott Stewart</t>
  </si>
  <si>
    <t>Steve Haylor</t>
  </si>
  <si>
    <t>Warriors of Chaos - fun - [1464pts]
# Main Force [1464pts]
## Characters [476pts]
Exalted Sorcerer [165pts]: Hand Weapon, Light Armour, Wizard Level 2, Battle Magic, Mark of Tzeentch, Spell Familiar, Brazen Collar
Sorcerer Lord [311pts]: Hand Weapon, Heavy Armour, Wizard Level 4, Daemonology, Mark of Tzeentch, Chaos Steed, Barding, Hand Weapon, General, Earthing Rod, Brazen Collar, Diabolic Splendour
## Core [380pts]
2x Chaos Knights [136pts]:
â€¢ 4x Chaos Knight [31pts]: Chaos Steed, Barding, Hand Weapon, Hand Weapon, Heavy Armour, Shield, Lance, Mark of Khorne
â€¢ 1x Musician [6pts]
â€¢ 1x Champion [6pts]
Chaos Warhounds [36pts]:
â€¢ 6x Chaos Warhound [6pts]: Hand Weapon
Marauder Horsemen [72pts]:
â€¢ 5x Marauder Horsemen [13pts]: Warhorse, Hand Weapon, Hand Weapon, Light Armour, Mark of Chaos Undivided, Throwing Axe
â€¢ 1x Marauder Horsemaster [7pts]
## Special [608pts]
Chaos Ogres [150pts]:
â€¢ 4x Chaos Ogre [36pts]: Hand Weapon, Heavy Armour, Mark of Chaos Undivided, Additional Hand Weapon
â€¢ 1x Champion [6pts]
2x Chaos Spawn [53pts]:
â€¢ 1x Chaos Spawn [53pts]: Hand Weapon, Heavy Armour, Spawn of Khorne
Chosen Chaos Warriors [352pts]:
â€¢ 15x Chosen Chaos Warrior [23pts]: Hand Weapon, Drilled, Mark of Tzeentch, Full Plate Armour, Additional Hand Weapon
â€¢ 1x Champion [7pts]</t>
  </si>
  <si>
    <t>===
Autumns Lament [1500 pts]
Warhammer: The Old World, Wood Elf Realms
===
++ Characters [504 pts] ++
Spellweaver [225 pts]
- Hand weapon
- Level 4 Wizard
- On foot
- Oaken Stave
- High Magic
Shadow Dancer [165 pts]
- Spear of Loec
- Level 1 Wizard
- Ruby Ring of Ruin
- An Annoyance Of Netlings
- Battle Magic
Branchwraith [114 pts]
- Great weapon
- Light armour
- Level 2 Wizard
- Battle Magic
++ Core Units [521 pts] ++
10 Glade Guard [140 pts]
- Hand weapon
- Asrai Longbows
- Arcane Bodkins
- Fire &amp; Flee
5 Deepwood Scouts [75 pts]
- Hand weapon
- Asrai Longbows
- Hagbane Tips
5 Glade Riders [105 pts]
- Hand weapon
- Cavalry spears
- Asrai Longbows
- Arcane Bodkins
- Reserve Move
7 Dryads [96 pts]
- Hand weapon
- Light armour (Sapwood flesh)
- Nymph
5 Glade Riders [105 pts]
- Hand weapon
- Cavalry spears
- Asrai Longbows
- Arcane Bodkins
- Reserve Move
++ Special Units [415 pts] ++
5 Sisters of the Thorn [140 pts]
- Hand weapons
- Blackbriar Javelins
- Handmaiden of the Thorn
- Standard bearer
- Musician
7 Wardancers [125 pts]
- Hand weapon
- 7x Additional hand weapon
- Bladesinger
5 Deepwood Scouts [75 pts]
- Hand weapon
- Asrai Longbows
- Hagbane Tips
5 Deepwood Scouts [75 pts]
- Hand weapon
- Asrai Longbows
- Hagbane Tips
++ Rare Units [60 pts] ++
Great Eagle [60 pts]
---
Created with "Old World Builder"
[https://old-world-builder.com]</t>
  </si>
  <si>
    <t>Andy Barnett</t>
  </si>
  <si>
    <t>Carl Jones</t>
  </si>
  <si>
    <t>===
Tournament list for 21st [1498 pts]
Warhammer: The Old World, Orc &amp; Goblin Tribes
===
++ Characters [616 pts] ++
Night Goblin Bigboss [73 pts]
- Hand weapon
- Light armour
- On foot
- Ruby Ring of Ruin
- Enchanted Shield
Night Goblin Oddgit [85 pts]
- Hand weapon
- Level 2 Wizard
- On foot
- Waaagh! Magic
Night Goblin Oddgit [85 pts]
- Hand weapon
- Level 2 Wizard
- On foot
- Waaagh! Magic
Orc Warboss [203 pts]
- Hand weapon
- Heavy armour
- General
- On foot
- Da Choppiest Choppa
- Trollhide Trousers
- Charmed Shield
- Potion of Speed
Orc Weirdnob [170 pts]
- Hand weapon
- On foot
- Talisman of Protection
- Waaagh! Magic
++ Core Units [882 pts] ++
21 Night Goblin Mob [151 pts]
- Hand weapons
- Thrusting spears
- Shields
- 2 Fanatics
- Boss (champion)
- Standard bearer
- Musician
20 Night Goblin Mob [152 pts]
- Hand weapons
- Shields
- 3 Fanatics
- Boss (champion)
- Standard bearer
- Musician
25 Orc Mob [292 pts]
- Hand weapons
- Additional hand weapons
- Light armour
- Shields
- Big 'Uns
- Boss (champion)
- Standard bearer [The Big Red Raggedy Flag]
- Musician
20 Night Goblin Mob [130 pts]
- Hand weapons
- Shortbows
- 2 Fanatics
20 Orc Mob [157 pts]
- Hand weapons
- Thrusting spears
- Light armour
- Shields
- Boss (champion)
- Standard bearer
- Musician
---
Created with "Old World Builder"
[https://old-world-builder.com]</t>
  </si>
  <si>
    <t>++ Characters [166 pts] ++
Baron [166 pts]
(Hand weapon, Lance (if appropriately mounted), Heavy armour, Shield, Royal Pegasus)
++ Core Units [1169 pts] ++
18 Men-At-Arms [96 pts]
(Hand weapons, Polearms, Shields, Light armour, Yeoman (champion), Standard bearer, Musician, Grail Monk)
18 Men-At-Arms [96 pts]
(Hand weapons, Polearms, Shields, Light armour, Yeoman (champion), Standard bearer, Musician, Grail Monk)
24 Peasant Bowmen [167 pts]
(Hand weapons, Longbows, Unarmoured, Defensive Stakes, Burning Braziers, Villein (champion), Standard bearer, Musician)
6 Mounted Knights of the Realm [165 pts]
(Hand weapons, Lances, Shields, Heavy armour, First Knight (champion), Standard bearer, Musician)
6 Mounted Knights of the Realm [165 pts]
(Hand weapons, Lances, Shields, Heavy armour, First Knight (champion), Standard bearer, Musician)
6 Knights Errant [132 pts]
(Hand weapons, Lances, Shields, Heavy armour, Gallant (champion), Standard bearer, Musician)
6 Knights Errant [132 pts]
(Hand weapons, Lances, Shields, Heavy armour, Gallant (champion), Standard bearer, Musician)
18 Knights of the Realm on Foot [216 pts]
(Hand weapons, Shields, First Knight (champion), Standard bearer, Musician)
++ Special Units [165 pts] ++
3 Pegasus Knights [165 pts]
(Hand weapon, Lances, Shields, Heavy armour)
---
Created with "Old World Builder"
[https://old-world-builder.com]</t>
  </si>
  <si>
    <t>Gavin Fry</t>
  </si>
  <si>
    <t>Alex Bundock</t>
  </si>
  <si>
    <t>FactoruM The Old World Tournament April 2024</t>
  </si>
  <si>
    <t># Dawi 2k [2000 pts]
Warhammer: The Old World, Dwarfen Mountain Holds
## Characters [482 pts]
### King B'zukt [249 pts]
- Great Weapon [RB p. 214]
- Full Plate Armour [RB p. 220]
- Unmounted
- Master Rune of Gromril [FoF p. 35]
- 2x Rune of Shielding [FoF p. 35]
- Master Rune of Alaric the Mad [FoF p. 33]
### Runesmith Kazi [99 pts]
- Great Weapon [RB p. 214]
- Full Plate Armour [RB p. 220]
- Shield [RB p. 221]
- Rune of Spellbreaking [FoF p. 36]
### Runesmith Borri [134 pts]
- Great Weapon [RB p. 214]
- Full Plate Armour [RB p. 220]
- Shield [RB p. 221]
- Rune of Spellbreaking [FoF p. 36]
- Master Rune of Balance [FoF p. 36]
## Core Units [919 pts]
### 19 Long Beards [284 pts]
- Hand Weapons
- Heavy Armour [RB p. 220]
- Great Weapons
- Shields [RB p. 221]
- Elder
- Standard Bearer
- Musician
### 19 Dwarf Warriors [205 pts]
- Hand Weapons
- Heavy Armour [RB p. 220]
- Great Weapons
- Shields [RB p. 221]
- Veteran [RB p. 180]
- Standard Bearer
- Musician
### 20 Dwarf Warriors [175 pts]
- Hand Weapons
- Heavy Armour [RB p. 220]
- Veteran [RB p. 180]
- Standard Bearer
- Musician
### 19 Dwarf Warriors [205 pts]
- Hand Weapons
- Heavy Armour [RB p. 220]
- Great Weapons
- Shields [RB p. 221]
- Veteran [RB p. 180]
- Standard Bearer
- Musician
### 5 Quarrellers [50 pts]
- Hand Weapons
- Crossbows
- Heavy armour [RB p. 220]
- Standard Bearer
## Special Units [599 pts]
### 24 Slayers [359 pts]
- Additional Hand Weapons
- 5x Giant Slayers
- Standard Bearer
- Musician
### 1 Cannon (0-3 warmachines per 1000 points) [115 pts]
- Cannon
- Hand Weapons
- Light Armour [RB p. 220]
- Rune of Forging [FoF p. 38]
### 1 Cannon (0-3 warmachines per 1000 points) [125 pts]
- Cannon
- Hand Weapons
- Light Armour [RB p. 220]
- Rune of Burning [FoF p. 38]
- Rune of Forging [FoF p. 38]
---
Created with "Old World Builder"</t>
  </si>
  <si>
    <t xml:space="preserve">
Kingdom of Bretonnia - 2k Mousillon - [2000pts]
# Main Force [2000pts]
## Characters [739pts]
Duke [351pts]: Shield, Lance, Royal Pegasus, General, Anointed Armour, Gauntlet of the Duel, Virtue of Heroism
Paladin [138pts]: Morning Star, The Knight's Vow, Battle Standard Bearer, Rampaging Banner, Gauntlet of the Duel, Virtue of The Impetuous Knight
Prophetess [250pts]: Illusion, Wizard Level 4, Lore Familiar, Sword Of The Stout Hearted, Ruby Ring of Ruin
## Core [665pts]
Knights of the Realm on Foot [290pts]: The Knight's Vow
â€¢ 19x Knight of the Realm [13pts]: Great Weapon, Shield
â€¢ 1x First Knight [6pts]
â€¢ 1x Standard Bearer [31pts]: War Banner
â€¢ 1x Musician [6pts]
Men-At-Arms [160pts]:
â€¢ 34x Man-At-Arms [4pts]
â€¢ 1x Yeoman [7pts]
â€¢ 1x Standard Bearer [5pts]
â€¢ 1x Musician [5pts]
â€¢ 1x Grail Monk [7pts]
Mounted Knights of the Realm [165pts]: The Knight's Vow
â€¢ 6x Mounted Knight of the Realm [24pts]
â€¢ 1x Musician [7pts]
â€¢ 1x Standard Bearer [7pts]
â€¢ 1x First Knight [7pts]
Peasant Bowmen [50pts]: Skirmishers
â€¢ 10x Peasant Bowman [5pts]
## Special [307pts]
Mounted Yeomen [75pts]:
â€¢ 5x Mounted Yeomen [15pts]: Feigned Flight
Pegasus Knights [192pts]: The Knight's Vow
â€¢ 3x Pegasus Knight [55pts]
â€¢ 1x Standard Bearer [27pts]: Banner of Chalons
Squires [40pts]:
â€¢ 5x Squire [8pts]: Scouts
## Rare [289pts]
Grail Knights [289pts]:
â€¢ 6x Grail Knight [38pts]
â€¢ 1x Musician [7pts]
â€¢ 1x Standard Bearer [7pts]
â€¢ 1x Grail Guardian [47pts]: Falcon-horn of Fredemund</t>
  </si>
  <si>
    <t>Alex Spencer-Taylor</t>
  </si>
  <si>
    <t>Andy Shaw</t>
  </si>
  <si>
    <t>===
Factorum 2k event [1996 pts]
Warhammer: The Old World, Vampire Counts
===
++ Characters [970 pts] ++
Vampire Count [479 pts]
- Great Weapon
- No armour
- Level 2 Wizard
- General
- Abyssal Terror
- Talisman of Protection
- Spell Familiar
- Sword of Might
- Master Of The Black Arts
- Beguile
- Illusion
Master Necromancer [226 pts]
- Hand weapon
- Level 4 Wizard
- Nightmare
- Sceptre Of De Noirot
- Spell Familiar
- Necromancy
Wight Lord [175 pts]
- Lance (when mounted)
- Heavy armour
- Shield
- Battle Standard Bearer [Drakenhof Banner]
- Skeletal Steed
- Helm Of Commandment
Necromantic Acolyte [90 pts]
- Hand weapon
- On foot
- Ruby Ring of Ruin
- Dark Magic
++ Core Units [500 pts] ++
9 Black Knights [310 pts]
- Lances
- Skeletal Hooves
- Heavy armour
- Shield
- Barding
- Hell Knight
- Standard bearer [Standard Of Hellish Vigour]
- Musician
5 Dire Wolves [40 pts]
- Claws and Fangs (Hand weapons)
5 Dire Wolves [40 pts]
- Claws and Fangs (Hand weapons)
20 Skeleton Warriors [110 pts]
- Hand weapons
- Light armour
- Shield
- Skeleton Champion
- Standard bearer
++ Special Units [45 pts] ++
3 Fell Bats [45 pts]
- Claws and Fangs (Hand weapons)
++ Rare Units [481 pts] ++
5 Blood Knights [276 pts]
- Hand weapons
- Lances
- Iron-Shod Hooves
- Full Plate Armour
- Shield
- Barding
- Drilled
- Kastellan [Supernatural Horror]
- Standard bearer
- Musician
Terrorgheist [205 pts]
- Filth-encrusted talons
- Rancid Maw
- Calloused Hide (light armor)
---
Created with "Old World Builder"
[https://old-world-builder.com]</t>
  </si>
  <si>
    <t>Running the Nomadic Waargh list
I am running boarboys and goblin chariots as core
===
Orc &amp; Goblin Tribes [2000 pts]
Warhammer: The Old World, Orc &amp; Goblin Tribes
===
++ Characters [926 pts] ++
Orc Warboss [315 pts]
- Hand weapon
- Heavy armour
- Shield
- General
- Wyvern
- Trollhide Trousers
- Giant Blade
Goblin Oddnob [248 pts]
- Hand weapon
- Level 4 Wizard
- Wolf Chariot
- Ruby Ring of Ruin
- Waaagh! Magic
Goblin Oddnob [205 pts]
- Hand weapon
- Level 4 Wizard
- Giant Wolf
- Idol of Mork
- Waaagh! Magic
Black Orc Bigboss [158 pts]
- Hand weapon
- Full plate armour
- Shield
- Great weapon
- Battle Standard Bearer (FREE BANNER FROM RULES â€“ BIG RED RAGGERDY FLAG)
- War Boar
- Trollhide Trousers
++ Core Units [500 pts] ++
9 Orc Boar Boy Mob [229 pts]
- Hand weapons
- Cavalry spears
- Heavy armour
- Shields
- Big 'Uns
- Boss (champion)
- Standard bearer [Da Banner of Butchery]
3 Goblin Wolf Chariot [159 pts]
- Hand weapons
- Cavalry spears
- Shortbows
5 Goblin Wolf Rider Mob [62 pts]
- Hand weapons
- Shields
- Cavalry spears
- Boss (champion)
- Standard bearer
5 Goblin Wolf Rider Mob [50 pts]
- Hand weapons
- Shields
- Cavalry spears
++ Special Units [374 pts] ++
10 Orc Boar Boy Mob [194 pts]
- Hand weapons
- Cavalry spears
- Heavy armour
- Shields
- Boss (champion)
- Standard bearer
Orc Boar Chariot [90 pts]
- Hand weapons
- Cavalry spears
Orc Boar Chariot [90 pts]
- Hand weapons
- Cavalry spears
++ Rare Units [200 pts] ++
Giant [200 pts]
- Giant's club
- Light armour
---
Created with "Old World Builder"
[https://old-world-builder.com]</t>
  </si>
  <si>
    <t>Sam Doran</t>
  </si>
  <si>
    <t>Adam West</t>
  </si>
  <si>
    <t>===
 [2000 pts]
Warhammer: The Old World, Dark Elves
===
++ Characters [930 pts] ++
Dark Elf Dreadlord [520 pts]
- Hand weapon
- Full plate armour
- Sea Dragon Cloak
- General
- Black dragon
- Pendant Of Khaeleth
- Shield Of Ghrond
- Sword of Might
Supreme Sorceress [284 pts]
- Hand weapon
- Level 4 Wizard
- Dark Steed
- Talisman of Protection
- Ruby Ring of Ruin
- Lore Familiar
- Daemonology
Dark Elf Master [126 pts]
- Hand weapon
- Full plate armour
- Battle Standard Bearer
- On foot
- Sword of Striking
- Enchanted Shield
++ Core Units [511 pts] ++
23 Dark Elf Warriors [247 pts]
- Thrusting spears
- Light armour
- Shields
- Lordling (champion)
- Standard bearer [Banner Of Har Ganeth]
- Musician
6 Dark Riders [132 pts]
- Hand weapons
- Cavalry spears
- and Repeater crossbows
- Light armour
- Shields
- Scouts
- Standard bearer
- Musician
6 Dark Riders [132 pts]
- Hand weapons
- Cavalry spears
- and Repeater crossbows
- Light armour
- Shields
- Scouts
- Standard bearer
- Musician
++ Special Units [226 pts] ++
5 Cold One Knights [226 pts]
- Hand weapons
- Lances
- Full plate armour
- Dread Knight (champion)
- Standard bearer [Rampaging Banner]
- Musician
++ Rare Units [333 pts] ++
Kharibdyss [195 pts]
- Cavernous maw
- Writhing tentacles
- Hand weapons
- Whips
- 5+
6 Doomfire Warlocks [138 pts]
- Hand weapon
- Master (champion)</t>
  </si>
  <si>
    <t xml:space="preserve">Dwarfen Mountain Holds    Matthew Plumb
1998 
/ 2000 pts
Characters
297
pts available
King
294 pts
Hand weapon, Great weapon, Full plate armour, Shieldbearers, 2x Rune of Fury, 2x Rune of Shielding, Rune of Preservation
Anvil of Doom
270 pts
Hand weapons, Shields, Heavy armour, Master Rune of Balance
Engineer      
62 pts
Hand weapon, Heavy armour, Great weapon, Handgun
Runesmith
77 pts
Hand weapon, Great weapon, Full plate armour, Rune of Passage
Core Units
576
/ 500 pts
10
Rangers
136 pts
Hand weapons, Crossbows, Heavy armour, Great weapons, Ol' Deadeye (champion) [Crossbow]
15
Dwarf Warriors
150 pts
Hand weapons, Heavy armour, Great weapons, Veteran, Standard bearer, Musician
19
Longbeards
290 pts
Hand weapons, Heavy armour, Shields, Elder (champion), Standard bearer [Rune of Battle], Musician
Special Units
473
pts available
12
Slayers
177 pts
Hand weapons, 3x Giant Slayers, 12x Additional hand weapons
1
Gyrocopters
70 pts
Hand weapons, Clatterguns, Full plate armour (armoured fuselage)
1
Gyrocopters
70 pts
Hand weapons, Clatterguns, Full plate armour (armoured fuselage)
Cannon
105 pts
Cannon, Hand weapons, Light armour, Rune of Reloading
Cannon
105 pts
Cannon, Hand weapons, Light armour, Stalwart Rune
Rare Units
308
pts available
5
Irondrakes
96 pts
Hand weapons, Drakeguns, Full plate armour, Ironwarden (champion) [Trollhammer torpedo]
5
Irondrakes
96 pts
Hand weapons, Drakeguns, Full plate armour, Ironwarden (champion) [Trollhammer torpedo]
</t>
  </si>
  <si>
    <t>Tim Shaw</t>
  </si>
  <si>
    <t xml:space="preserve">===
Goblins Tournament List  [2000 pts]
Warhammer: The Old World, Orc &amp; Goblin Tribes
===
++ Characters [528 pts] ++
Night Goblin Warboss [109 pts]
- Hand weapon
- Great weapon
- General
- On foot
- Talisman of Protection
- Armour of Meteoric Iron
Night Goblin Oddnob [255 pts]
- Hand weapon
- Level 4 Wizard
- On foot
- Wollopa's One Hit Wunda
- Idol Of Gork
- Flying Carpet
- Illusion
Kiknik Toofsnatcha [105 pts]
- Da Boss's Trophy Rack
- Da Skull Smasha
- Cavalry spear
- Shield
- Light armour
- Chompa
Night Goblin Bigboss [59 pts]
- Hand weapon
- Great weapon
- Battle Standard Bearer
- On foot
++ Core Units [912 pts] ++
30 Night Goblin Mob [187 pts]
- Shortbow
- 2x Fanatics
- Boss
- Standard Bearer
- Musician
30 Night Goblin Mob [157 pts]
- Hand weapon
- Shield
- 2x Fanatics
- Boss
- Standard Bearer
- Musician
30 Night Goblin Mob [157 pts]
- Hand weapon
- Shield
- 2x Fanatics
- Boss
- Standard Bearer
- Musician
11 Goblin Wolf Rider Mob [173 pts]
- Hand weapons
- Shields
- Cavalry spears
- Light armour
- Boss (champion)
- Standard bearer [Da Angry Ladz Flag]
- Musician
8 Night Goblin Squig Herd [98 pts]
- 6x Squig Herder
2 Snotling Mob [70 pts]
- Hand weapons
- Throwing weapons
2 Snotling Mob [70 pts]
- Hand weapons
- Throwing weapons
++ Special Units [180 pts] ++
8 Night Goblin Squig Hopper Mob [96 pts]
- Hand weapon
- Huge Gob
7 Night Goblin Squig Hopper Mob [84 pts]
- Hand weapon
- Huge Gob
++ Rare Units [380 pts] ++
Mangler Squigs [95 pts]
- Colossal fang-filled gob
- Heavy armour
Mangler Squigs [95 pts]
- Colossal fang-filled gob
- Heavy armour
Doom Diver Catapult [95 pts]
Doom Diver Catapult [95 pts]
---
Created with "Old World Builder"
</t>
  </si>
  <si>
    <t>The thane will drop the rune of passage (5pts) for a great weapon (4pts)
Total points - 1999.
Sent from my iPhone
    On 18 Apr 2024, at 22:59, Tim Shaw &lt;tim.shaw03@gmail.com&gt; wrote:
    ï»¿
    2000 points.
    ++ Characters [649 pts] ++
    King [312 pts]
    (Hand weapon, Full plate armour, Shield, General, Shieldbearers, Rune of Preservation, Rune of Fortitude, Master Rune of Alaric the Mad, Rune of Might, Rune of the Furnace)
    Anvil of Doom [235 pts]
    (Hand weapons, Shields, Heavy armour)
    Thane [102 pts]
    (Hand weapon, Full plate armour, Shield, Battle Standard Bearer, On foot, 2x Rune of Speed, Rune of Passage)
    ++ Core Units [505 pts] ++
    8 Rangers [120 pts]
    (Hand weapons, Crossbows, Throwing axes, Heavy armour, Great weapons, Shields)
    10 Quarrellers [100 pts]
    (Hand weapons, Crossbows, Heavy armour, Shields)
    21 Longbeards [285 pts]
    (Hand weapons, Heavy armour, Shields, Elder (champion), Standard bearer)
    ++ Special Units [474 pts] ++
    19 Ironbreakers [344 pts]
    (Hand weapons, Shields, Full plate armour, Ironbeard (champion) [Shield], Standard bearer [Master Rune of Hesitation])
    1 Gyrocopters [65 pts]
    (Hand weapons, Brimstone guns, Full plate armour (armoured fuselage))
    1 Gyrocopters [65 pts]
    (Hand weapons, Brimstone guns, Full plate armour (armoured fuselage))
    ++ Rare Units [372 pts] ++
    Organ Gun [120 pts]
    (Organ gun, Hand weapons, Light armour)
    7 Irondrakes [126 pts]
    (Hand weapons, Drakeguns, Full plate armour, Ironwarden (champion) [Trollhammer torpedo])
    7 Irondrakes [126 pts]
    (Hand weapons, Drakeguns, Full plate armour, Ironwarden (champion) [Trollhammer torpedo])
    ---
    Created with "Old World Builder"
    [https://old-world-builder.com]
    Sent from my iPhone</t>
  </si>
  <si>
    <t>The Empire of Man - FactoruM - [2000pts]
## Main Force [2000pts]
**Characters [672pts]**
Wizard Lord [415pts]: Hand Weapon, Wizard Level 4, Battle Magic, Imperial Griffon, Heavy Armour, Serrated Maw, Wicked Claws, General, Wizard's Familiar, Ruby Ring of Ruin, The White Cloak
Wizard Lord [257pts]: Hand Weapon, Wizard Level 4, Battle Magic, Empire Warhorse, Hand Weapon, Wizard's Staff, Lore Familiar, Armour of Tarnus
**Core [561pts]**
Empire Knights [293pts]: Drilled, Stubborn
- 10x Empire Knight [22pts]: Barded Warhorse, Barding, Hand Weapon, Hand Weapon, Heavy Armour, Shield, Lance
- 1x Preceptor [6pts]
- 1x Musician [6pts]
- 1x Standard Bearer [31pts]: War Banner
Empire Knights [268pts]: Drilled, Stubborn
- 10x Empire Knight [22pts]: Barded Warhorse, Barding, Hand Weapon, Hand Weapon, Heavy Armour, Shield, Great Weapon
- 1x Preceptor [6pts]
- 1x Musician [6pts]
- 1x Standard Bearer [6pts]
**Special [502pts]**
Demigryph Knights [235pts]:
- 3x Demigryph Knight [63pts]: Demigryph, Barding, Hand Weapon, Wicked Claws, Hand Weapon, Shield, Full Plate Armour, Lance
- 1x Demigryph Preceptor [7pts]
- 1x Musician [7pts]
- 1x Standard Bearer [32pts]: The Blazing Banner
Inner Circle Knights [160pts]:
- 5x Inner Circle Knight [32pts]: Barded Warhorse, Barding, Hand Weapon, Full Plate Armour, Hand Weapon, Stubborn, Shield, Lance
Outriders [107pts]:
- 5x Outrider [19pts]: Empire Warhorse, Hand Weapon, Hand Weapon, Heavy Armour, Pistol, Repeater Handgun
- 1x Sharpshooter [6pts]: Brace of Pistols
- 1x Musician [6pts]
**Rare [265pts]**
Empire Steam Tanks [265pts]:
- 1x Steam Tank [265pts]: Engineer Commander, Steam Cannon, Steam Gun</t>
  </si>
  <si>
    <t>Fantasia Fanatic XLV - The Old World</t>
  </si>
  <si>
    <t>SE</t>
  </si>
  <si>
    <t xml:space="preserve">++ Characters [963 pts] ++
Chaos Lord [563 pts]
(Flail, Full plate armour, Mark of Chaos Undivided, General, Chaos Dragon, Crown of Everlasting Conquest, Favour of the Gods, Enchanting Aura)
Sorcerer Lord [400 pts]
(Hand weapon, Heavy armour, Mark of Tzeentch, Wizard Level 4, Chaos Chariot - Tzeentch, Ruby Ring of Ruin, Spell Familiar, Daemonology)
++ Core Units [509 pts] ++
5 Chaos Warhounds [35 pts]
(Claws and Fangs (Hand weapons), Vanguard)
5 Chaos Warhounds [35 pts]
(Claws and Fangs (Hand weapons), Vanguard)
4 Chaos Knights [167 pts]
(Lances, Shields, Heavy armour, Mark of Khorne, Champion, Standard bearer [War Banner], Musician)
9 Chaos Marauders [102 pts]
(Flails, Light armour, Shields, Mark of Khorne, Skirmishers (0-1 unit in your army), Marauder Chieftain, Musician)
5 Marauder Horsemen [85 pts]
(Flails, Light armour, Shields, Mark of Khorne, Musician)
5 Marauder Horsemen [85 pts]
(Flails, Light armour, Shields, Mark of Slaanesh, Musician)
++ Special Units [527 pts] ++
Chaos Chariot [110 pts]
(Hand weapons, Halberds, Mark of Chaos Undivided)
6 Chosen Chaos Knights [284 pts]
(Lances, Shields, Full plate armour, Mark of Nurgle, Drilled, Champion, Standard bearer)
2 Dragon Ogres [133 pts]
(Great weapons, Heavy armour, Shartak)
---
Created with "Old World Builder"
</t>
  </si>
  <si>
    <t>Chaos Dwarfs - Points test - [1999pts]
# Main Force [1999pts]
## Characters [706pts]
Infernal Seneschal [186pts]: Hand Weapon, Heavy Armour, Shield, Battle Standard Bearer, The Lammasu's Beard, Great Weapon, Daemonic Familiar
Sorcerer-Prophet [265pts]: Hand Weapon, Heavy Armour, Wizard Level 4, Darkforged Weapon, Daemonology, Lore Familiar
Sorcerer-Prophet [255pts]: Hand Weapon, Heavy Armour, General, Wizard Level 4, Dark Magic, Ruby Ring of Ruin
## Core [512pts]
4x Hobgoblin Cutthroats [30pts]:
â€¢ 10x Cutthroat [3pts]: Hand Weapon, Shortbow
Infernal Guard [392pts]: Fireglaive, Shield, Drilled
â€¢ 22x Infernal Guard [11pts]: Hand Weapon, Heavy Armour
â€¢ 1x Deathmask [6pts]
â€¢ 1x Standard Bearer [6pts]
â€¢ 1x Musician [6pts]
## Special [351pts]
Infernal Ironsworn [351pts]: Great Weapon, Shield
â€¢ 15x Infernal Ironsworn [19pts]: Full Plate Armour, Hand Weapon
â€¢ 1x Overseer [7pts]
â€¢ 1x Standard Bearer [7pts]
â€¢ 1x Musician [7pts]
## Rare [430pts]
2x Hellcannon [215pts]: Doomfire, Hand Weapon, Chaos Dwarf Handler, Hand Weapon</t>
  </si>
  <si>
    <t>Alex Ã–hlund</t>
  </si>
  <si>
    <t>## Characters [746 pts]
### King [144 pts]
(Hand weapon, Great weapon, Full plate armour, On foot, Rune of Cleaving)
Special Rules: Ancestral Grudge, Dwarf Crafted, Gromril Armour, Gromril Weapons, Hatred (Orcs &amp; Goblins), Magic Resistance (-1), Rallying Cry, Resolute, Stubborn
[King] M(3) WS(7) BS(4) S(4) T(5) W(3) I(4) A(4) Ld(10)
### Anvil of Doom [260 pts]
(Hand weapons, Shields, Heavy armour, Rune of Spellbreaking)
Special Rules: Ancestral Shield, Gromril Armour, Gromril Weapons, Hatred (Orcs &amp; Goblins), Immune To Psychology, Magic Resistance (-3), Resolute, Rune Lore, Skirmishers, Strike the Runes, Unbreakable
[Anvil of Doom] M(-) WS(-) BS(-) S(-) T(7) W(5) I(-) A(-) Ld(-)
[Forgefather &amp; Anvil Guard] M(3) WS(6) BS(4) S(4) T(5) W(4) I(3) A(5) Ld(9)
### Thane [292 pts]
(Hand weapon, Full plate armour, Shield, Battle Standard Bearer [Master Rune of Grungni], Shieldbearers, Rune of Fortitude, Rune of Preservation, Rune of Speed, Rune of Passage)
Special Rules: Ancestral Grudge, Dwarf Crafted, Gromril Armour, Gromril Weapons, Hatred (Orcs &amp; Goblins), Magic Resistance (-1), Rallying Cry, Resolute, Stubborn
[Thane] M(3) WS(6) BS(4) S(4) T(5) W(2) I(3) A(3) Ld(9)
[Shieldbearers] M(3) WS(5) BS(-) S(4) T(-) W((+3)) I(2) A(3) Ld(-)
### Engineer [50 pts]
(Hand weapon, Heavy armour)
Special Rules: Artillery Master, Dwarf Crafted, Entrenchment, Gromril Armour, Hatred (Orcs &amp; Goblins), Magic Resistance (-1), Resolute, â€œStand Back Chiefâ€, Stubborn
[Engineer] M(3) WS(4) BS(5) S(4) T(4) W(2) I(2) A(2) Ld(9)
## Core Units [504 pts]
### 19 Longbeards [295 pts]
(Hand weapons, Heavy armour, Shields, Elder (champion), Standard bearer [Rune of Fear], Musician)
Special Rules: Close Order, Gromril Weapons, Hatred (Orcs &amp; Goblins), Magic Resistance (-1), Resolute, Shieldwall, Venerable, Veteran
[Longbeard] M(3) WS(5) BS(3) S(4) T(4) W(1) I(2) A(1) Ld(9)
[Elder] M(3) WS(5) BS(3) S(4) T(4) W(1) I(2) A(2) Ld(9)
### 7 Rangers [104 pts]
(Hand weapons, Crossbows, Heavy armour, Great weapons, Shields, Musician)
Special Rules: Dwarf Crafted, Hatred (Orcs &amp; Goblins), Magic Resistance (-1), Move Through Cover, Open Order, Resolute, Scouts, Skirmishers
[Ranger] M(3) WS(4) BS(4) S(3) T(4) W(1) I(2) A(1) Ld(9)
[Ol' Deadeye] M(3) WS(4) BS(4) S(3) T(4) W(1) I(2) A(2) Ld(9)
### 10 Thunderers [105 pts]
(Hand weapons, Handguns, Heavy armour, Musician)
Special Rules: Close Order, Dwarf Crafted, Hatred (Orcs &amp; Goblins), Magic Resistance (-1), Resolute
[Thunderer] M(3) WS(3) BS(3) S(3) T(4) W(1) I(2) A(1) Ld(9)
[Veteran] M(3) WS(3) BS(4) S(3) T(4) W(1) I(2) A(1) Ld(9)
## Special Units [510 pts]
### Cannon [105 pts]
(Cannon, Hand weapons, Light armour, Stalwart Rune)
Special Rules: Hatred (Orcs &amp; Goblins), Magic Resistance (-1), Skirmishers, Stubborn
[Cannon] M(-) WS(-) BS(-) S(-) T(7) W(3) I(-) A(-) Ld(-)
[Dwarf Crew] M(3) WS(3) BS(3) S(3) T(4) W(3) I(2) A(3) Ld(9)
### Cannon [110 pts]
(Cannon, Hand weapons, Light armour, Rune of Burning)
Special Rules: Hatred (Orcs &amp; Goblins), Magic Resistance (-1), Skirmishers, Stubborn
[Cannon] M(-) WS(-) BS(-) S(-) T(7) W(3) I(-) A(-) Ld(-)
[Dwarf Crew] M(3) WS(3) BS(3) S(3) T(4) W(3) I(2) A(3) Ld(9)
### Bolt Thrower [55 pts]
(Bolt thrower, Hand weapons, Light armour)
Special Rules: Hatred (Orcs &amp; Goblins), Magic Resistance (-1), Skirmishers, Stubborn
[Bolt Thrower] M(-) WS(-) BS(-) S(-) T(6) W(3) I(-) A(-) Ld(-)
[Dwarf Crew] M(3) WS(3) BS(3) S(3) T(4) W(3) I(2) A(3) Ld(9)
### 3 Gyrocopters [180 pts]
(Hand weapons, Steam guns, Full plate armour (armoured fuselage))
Special Rules: Dive Bomb, Fire &amp; Flee, Fly (9), Impact Hits (D3), Magic Resistance (-1), Skirmishers, Swiftstride, Vanguard
[Gyrocopter] M(1) WS(4) BS(3) S(4) T(5) W(3) I(2) A(2) Ld(9)
### 1 Gyrocopters [60 pts]
(Hand weapons, Steam guns, Full plate armour (armoured fuselage))
Special Rules: Dive Bomb, Fire &amp; Flee, Fly (9), Impact Hits (D3), Magic Resistance (-1), Skirmishers, Swiftstride, Vanguard
[Gyrocopter] M(1) WS(4) BS(3) S(4) T(5) W(3) I(2) A(2) Ld(9)
## Rare Units [240 pts]
### Organ Gun [120 pts]
(Organ gun, Hand weapons, Light armour)
Special Rules: Hatred (Orcs &amp; Goblins), Magic Resistance (-1), Skirmishers, Stubborn
[Organ Gun] M(-) WS(-) BS(-) S(-) T(7) W(3) I(-) A(-) Ld(-)
[Dwarf Crew] M(3) WS(3) BS(3) S(3) T(4) W(3) I(2) A(3) Ld(9)
### Organ Gun [120 pts]
(Organ gun, Hand weapons, Light armour)
Special Rules: Hatred (Orcs &amp; Goblins), Magic Resistance (-1), Skirmishers, Stubborn
[Organ Gun] M(-) WS(-) BS(-) S(-) T(7) W(3) I(-) A(-) Ld(-)
[Dwarf Crew] M(3) WS(3) BS(3) S(3) T(4) W(3) I(2) A(3) Ld(9)</t>
  </si>
  <si>
    <t>Alex lista fanatic - dark elves 
++ Characters [975 pts] ++
Death Hag [145 pts]
(Two hand weapons, On foot, Rune of Khaine, Ogre Blade)
Supreme Sorceress [555 pts]
(Hand weapon, Level 4 Wizard, Black Dragon, Pendant Of Khaeleth, Black Staff, Battle Magic)
Supreme Sorceress [275 pts]
(Hand weapon, Level 4 Wizard, Dark Pegasus, Talisman of Protection, Ruby Ring of Ruin, Battle Magic)
++ Core Units [540 pts] ++
29 Dark Elf Warriors [301 pts]
(Thrusting spears, Light armour, Shields, Lordling (champion), Standard bearer [War Banner], Musician)
10 Witch Elves [149 pts]
(Two hand weapons, Hag (champion), Standard bearer [Banner Of Har Ganeth])
5 Dark Riders [90 pts]
(Hand weapons, Cavalry spears, and Repeater crossbows, Light armour)
++ Special Units [125 pts] ++
Cold One Chariot [125 pts]
(Hand weapons, Cavalry spears and Repeater crossbows, 4+)
++ Rare Units [360 pts] ++
Reaper Bolt Thrower [80 pts]
(Repeater bolt thrower, Hand weapons, Light armour)
Reaper Bolt Thrower [80 pts]
(Repeater bolt thrower, Hand weapons, Light armour)
War Hydra [200 pts]
(Wicked claws, Serrated maws, Fiery breath, hand weapons, Whips, 5+)
---</t>
  </si>
  <si>
    <t xml:space="preserve">
++ Characters [360 pts] ++
Great Bray-Shaman [360 pts]
- Braystaff
- Level 4 Wizard
- General
- Tuskgor Chariot
- Talisman of Protection
- Healing Potion
- Hagtree Fetish
- Dark Magic
++ Core Units [642 pts] ++
5 Gor Herd [35 pts]
- Hand weapons
- Additional hand weapons
5 Gor Herd [35 pts]
- Hand weapons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1 Razorgor Herd [52 pts]
- Hand weapons (tusks)
- Light armour (calloused hide)
++ Special Units [998 pts] ++
Cockatrice [180 pts]
- Hand weapons (claws)
- Petrifying gaze
- Heavy armour (scaly skin)
- Poisoned attacks
Cockatrice [180 pts]
- Hand weapons (claws)
- Petrifying gaze
- Heavy armour (scaly skin)
- Poisoned attacks
Cockatrice [180 pts]
- Hand weapons (claws)
- Petrifying gaze
- Heavy armour (scaly skin)
- Poisoned attacks
Cockatrice [180 pts]
- Hand weapons (claws)
- Petrifying gaze
- Heavy armour (scaly skin)
- Poisoned attacks
Cockatrice [180 pts]
- Hand weapons (claws)
- Petrifying gaze
- Heavy armour (scaly skin)
- Poisoned attacks
2 Minotaur Herd [98 pts]
- Hand weapon
- Light armour
- 1x Great weapon</t>
  </si>
  <si>
    <t>===
Brett [1999 pts]
Warhammer: The Old World, Kingdom of Bretonnia
===
++ Characters [989 pts] ++
Duke [400 pts]
- Morning Star
- Heavy armour
- Shield
- General
- Royal Pegasus
- Sirienne's Locket
- Healing Potion
- Gromril Great Helm
- Virtue of Heroism
The Green Knight [275 pts]
Paladin [107 pts]
- Hand weapon
- Heavy armour
- Shield
- Battle Standard Bearer
- On foot
- Falcon-horn of Fredemund
- Virtue of Empathy
Prophetess [207 pts]
- Hand weapon
- Level 4 Wizard
- Warhorse
- Ruby Ring of Ruin
- Battle Magic
++ Core Units [552 pts] ++
29 Men-At-Arms [165 pts]
- Hand weapons
- Polearms
- Shields
- Light armour
- Yeoman (champion)
- Standard bearer
- Musician
- Grail Monk [Blessed Triptych]
6 Mounted Knights of the Realm [165 pts]
- Hand weapons
- Lances
- Shields
- Heavy armour
- First Knight (champion)
- Standard bearer
- Musician
6 Mounted Knights of the Realm [165 pts]
- Hand weapons
- Lances
- Shields
- Heavy armour
- First Knight (champion)
- Standard bearer
- Musician
10 Peasant Bowmen [57 pts]
- Hand weapons
- Longbows
- Unarmoured
- Skirmishers
- Villein (champion)
++ Special Units [358 pts] ++
3 Pegasus Knights [179 pts]
- Hand weapon
- Lances
- Shields
- Heavy armour
- First Knight (champion)
- Standard bearer
3 Pegasus Knights [179 pts]
- Hand weapon
- Lances
- Shields
- Heavy armour
- First Knight (champion)
- Standard bearer
++ Rare Units [100 pts] ++
Field Trebuchet [100 pts]
- Field Trebuchet
- Hand weapons
---
Created with "Old World Builder"
[https://old-world-builder.com]</t>
  </si>
  <si>
    <t xml:space="preserve">===
Skaven FF 2 [2000 pts]
Warhammer: The Old World, Skaven
===
++ Characters [562 pts] ++
Grey Seer [315 pts]
- Hand weapon
- Warpstone Tokens (D3)
- Level 4 Wizard
- General
- On foot
- Talisman of Protection
- Lore Familiar
- Flying Carpet
- Dark Magic
Skaven Chieftain [136 pts]
- Halberd
- Heavy armour
- Battle Standard Bearer [Grand Banner Of Superiority]
- Enchanted Shield
Warlock Engineer [111 pts]
- Hand weapon
- Warplock pistol
- Level 2 Wizard
- Warpstone Tokens (D3)
- Battle Magic
++ Core Units [729 pts] ++
20 Stormvermin [305 pts]
- Hand weapons
- Halberds
- Heavy armour
- Shields
- Fangleader (champion)
- Standard bearer
- Musician
- 1x Weapon Team [Hand weapons + Ratling Gun + Light armour]
30 Clanrats [262 pts]
- Hand weapon
- Thrusting spear
- Light armour
- Shield
- Clawleader (champion)
- Standard bearer
- Musician
- 1x Weapon Team [Hand weapons + Ratling Gun + Light armour]
20 Clanrats [162 pts]
- Hand weapon
- Light armour
- Clawleader (champion)
- Standard bearer
- Musician
- 1x Weapon Team [Hand weapons + Ratling Gun + Light armour]
++ Special Units [354 pts] ++
4 Rat Ogres [219 pts]
- Hand weapons
- Heavy armour (mutated hides)
- 2x Packmaster (Things-catcher
- 1 per 2 Rat Ogres)
- Master Moulder (Upgrade for one Packmaster)
5 Gutter Runners [85 pts]
- Two hand weapons
- Throwing weapons
- Poisoned Attacks
5 Poisoned Wind Globadiers [50 pts]
- Hand weapons
- Poisoned Wind globes
- Light Armour
++ Rare Units [355 pts] ++
Hell Pit Abomination [210 pts]
- Warpstone claws
Doomwheel [145 pts]
- Hand weapons (claws and fangs)
</t>
  </si>
  <si>
    <t>===
We [2000 pts]
Warhammer: The Old World, Wood Elf Realms
===
++ Characters [757 pts] ++
Glade Lord [502 pts]
- Default Weapons
- Light armour
- Shield
- Forest Dragon
- Sword of Might
- Armour of Destiny
Spellweaver [255 pts]
- Hand weapon
- Level 4 Wizard
- On foot
- Ruby Ring of Ruin
- Oaken Stave
- High Magic
++ Core Units [501 pts] ++
5 Glade Guard [65 pts]
- Hand Weapon and Asrai Longbows
- Hagbane Tips
5 Glade Guard [65 pts]
- Hand Weapon and Asrai Longbows
- Hagbane Tips
5 Glade Guard [65 pts]
- Hand Weapon and Asrai Longbows
- Hagbane Tips
10 Deepwood Scouts [150 pts]
- Hand Weapon and Asrai Longbows
- Hagbane Tips
10 Deepwood Scouts [156 pts]
- Hand Weapon and Asrai Longbows
- Hagbane Tips
- Musician
++ Special Units [622 pts] ++
5 Deepwood Scouts [70 pts]
- Hand weapon
- Asrai Longbows
- Trueflight Arrows
5 Deepwood Scouts [70 pts]
- Hand weapon
- Asrai Longbows
- Trueflight Arrows
5 Deepwood Scouts [70 pts]
- Hand weapon
- Asrai Longbows
- Trueflight Arrows
5 Deepwood Scouts [70 pts]
- Hand weapon
- Asrai Longbows
- Trueflight Arrows
7 Wild Riders [210 pts]
- Hand weapon
- Hunting Spear
- Light armour
- Shields
- Wild Hunter
- Musician
5 Sisters of the Thorn [132 pts]
- Hand weapons
- Blackbriar Javelins
- Standard bearer
- Musician
++ Rare Units [120 pts] ++
Great Eagle [60 pts]
Great Eagle [60 pts]
---
Created with "Old World Builder"
[https://old-world-builder.com]</t>
  </si>
  <si>
    <t>Johan Hall</t>
  </si>
  <si>
    <t>===
Empire of the Rising Sun v1.1 [2000 pts]
Warhammer: The Old World, Empire of Man
===
++ Characters [479 pts] ++
General of the Empire [330 pts]
- Hand weapon
- Lance (if appropriately mounted)
- Full plate armour
- General
- Imperial Griffon
- Laurels of Victory
- Dragon Bow
- Charmed Shield
Captain of the Empire [82 pts]
- Hand weapon
- Great weapon
- Full plate armour
- Shield
- Battle Standard Bearer
- On foot
Priest of Sigmar [67 pts]
- Hand weapon
- Great weapon
- Heavy armour
- On foot
++ Core Units [501 pts] ++
39 State Troops [249 pts]
- Hand weapons
- Thrusting spears
- Light armour
- Sergeant (champion)
- Standard bearer
- Musician
13 State Troops [78 pts]
- Hand weapons
- Halberds
- Light armour
- Detachment
13 State Troops [78 pts]
- Hand weapons
- Halberds
- Light armour
- Detachment
6 Empire Archers [48 pts]
- Hand weapons
- Warbows
- Scouts
6 Empire Archers [48 pts]
- Hand weapons
- Warbows
- Scouts
++ Special Units [900 pts] ++
27 Empire Greatswords [354 pts]
- Great weapons
- Full plate armour
- Veteran
- Count's Champion (champion) [Shroud of Iron]
- Standard bearer
- Musician
10 Inner Circle Knights [321 pts]
- Hand weapons
- Lances
- Shields
- Full plate armour
- Inner Circle Preceptor (champion)
- Standard bearer
- Musician
3 Demigryph Knights [225 pts]
- Lances
- Shields
- Full plate armour
- Demigryph Preceptor (champion) [The Silver Horn]
- Standard bearer
- Musician
++ Rare Units [120 pts] ++
Helblaster Volley Gun [120 pts]
---
Created with "Old World Builder"
[https://old-world-builder.com]</t>
  </si>
  <si>
    <t>===
Beastmen [2000 pts]
Warhammer: The Old World, Beastmen Brayherds
===
++ Characters [909 pts] ++
Great Bray-Shaman [180 pts]
- Braystaff
- Level 4 Wizard
- General
- On foot
- Elementalism
Great Bray-Shaman [355 pts]
- Braystaff
- Level 4 Wizard
- Tuskgor Chariot
- Talisman of Protection
- Hagtree Fetish
- Ruby Ring of Ruin
- Elementalism
Wargor [169 pts]
- Great weapon
- No armour
- Battle Standard Bearer
- Tuskgor Chariot
Gorebull [205 pts]
- Hand weapon
- No armour
- Armour of Meteoric Iron
- Charmed Shield
- Slug-skin
++ Core Units [519 pts] ++
19 Gor Herd [145 pts]
- Hand weapons
- Additional hand weapons
- True-horn [Great weapon]
- Standard bearer
5 Gor Herd [40 pts]
- Hand weapons
- Additional hand weapons
- Ambushers
10 Ungor Herd [60 pts]
- Shortbows
- Ambushers
1 Razorgor Herd [52 pts]
- Hand weapons (tusks)
- Light armour (calloused hide)
1 Razorgor Herd [52 pts]
- Hand weapons (tusks)
- Light armour (calloused hide)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 Special Units [572 pts] ++
2 Minotaur Herd [110 pts]
- Hand weapon
- Light armour
- 2x Shield
- Ambushers
- Bloodkine
3 Dragon Ogres [196 pts]
- Great weapons
- Heavy armour
- Shartak
3 Dragon Ogres [196 pts]
- Great weapons
- Heavy armour
- Shartak
1 Dragon Ogres [70 pts]
- Great weapons
- Heavy armour
- Shartak</t>
  </si>
  <si>
    <t>Linus SjÃ¶strÃ¶m</t>
  </si>
  <si>
    <t>Peter Sagebro</t>
  </si>
  <si>
    <t>Thankee Sai
Chaos Dwarfs - fanatic - [1997pts]
# Main Force [1997pts]
## Characters [780pts]
Infernal Seneschal [150pts]: Hand Weapon, Heavy Armour, Battle Standard Bearer, The Lammasu's Beard
Sorcerer-Prophet [410pts]: Hand Weapon, Heavy Armour, General, Wizard Level 4, Daemonology, Dragon Slaying Sword, Mantle of Stone, Lammasu, Hand Weapon, Mace Tail
Taurâ€™ruk [220pts]: Hand Weapon, Heavy Armour, Charmed Shield, Armour of Bazherak the Cruel, Berserker Blade
## Core [519pts]
Infernal Guard [519pts]: Great Weapon, Blackshard Armour
â€¢ 34x Infernal Guard [11pts]: Hand Weapon, Heavy Armour
â€¢ 1x Deathmask [6pts]
â€¢ 1x Standard Bearer [31pts]: War Banner
â€¢ 1x Musician [6pts]
## Special [698pts]
Bull Centaur Renders [378pts]:
â€¢ 6x Bull Centaur Render [56pts]: Hand Weapon, Light Armour
â€¢ 1x Bull Centaur Baâ€™hal [6pts]
â€¢ 1x Standard Bearer [6pts]
â€¢ 1x Musician [6pts]
Iron Daemon [320pts]: Hellbound, Skullcracker, 3x Chaos Dwarf Crew, Hand Weapon</t>
  </si>
  <si>
    <t>===
Peter Sagebro [2000 pts]
Warhammer: The Old World, Wood Elf Realms
===
++ Characters [730 pts] ++
Treeman Ancient [370 pts]
General
- Level 4 Wizard
- An Annoyance Of Netlings
- A Befuddlement Of Mischiefs
- Battle Magic
Spellweaver [225 pts]
- Hand weapon
- Level 4 Wizard
- On foot
- Oaken Stave
- Elementalism
Shadowdancer [135 pts]
- Trickster's Blades
- Dragon Slaying Sword
- Battle Magic
++ Core Units [536 pts] ++
5 Glade Guard [71 pts]
- Hand weapon
- Asrai Longbows
- Hagbane Tips
- Standard bearer
5 Glade Guard [65 pts]
- Hand weapon
- Asrai Longbows
- Hagbane Tips
5 Glade Guard [65 pts]
- Hand weapon
- Asrai Longbows
- Hagbane Tips
5 Glade Guard [65 pts]
- Hand weapon
- Asrai Longbows
- Hagbane Tips
9 Deepwood Scouts [135 pts]
- Hand weapon
- Asrai Longbows
- Hagbane Tips
9 Deepwood Scouts [135 pts]
- Hand weapon
- Asrai Longbows
- Hagbane Tips
++ Special Units [399 pts] ++
5 Sisters of the Thorn [134 pts]
- Hand weapons
- Blackbriar Javelins
- Handmaiden of the Thorn
- Standard bearer
5 Sisters of the Thorn [134 pts]
- Hand weapons
- Blackbriar Javelins
- Handmaiden of the Thorn
- Standard bearer
7 Wardancers [131 pts]
- Hand weapon
- 7x Additional hand weapon
- Bladesinger
- Standard bearer
++ Rare Units [335 pts] ++
Great Eagle [60 pts]
Great Eagle [60 pts]
Treeman [215 pts]
---
Created with "Old World Builder"
[https://old-world-builder.com]</t>
  </si>
  <si>
    <t>Sandor Andersson</t>
  </si>
  <si>
    <t>===
Fanatic [1997 pts]
Warhammer: The Old World, Warriors of Chaos
===
++ Characters [998 pts] ++
Chaos Lord [491 pts]
- Lance
- Full plate armour
- Shield
- Mark of Chaos Undivided
- General
- Chaos Dragon
- Favour of the Gods
Sorcerer Lord [316 pts]
- Hand weapon
- Heavy armour
- Mark of Tzeentch
- Level 4 Wizard
- Chaos Steed
- Spell Familiar
- Infernal Puppet
- Battle Magic
Exalted Sorcerer [191 pts]
- Hand weapon
- Light armour
- Mark of Chaos Undivided
- Mark of Tzeentch
- Level 2 Wizard
- Chaos Steed
- Ruby Ring of Ruin
- Spell Familiar
- Battle Magic
++ Core Units [500 pts] ++
6 Chaos Knights [212 pts]
- Lances
- Shields
- Heavy armour
- Mark of Chaos Undivided
- Champion [Brazen Collar]
- Standard bearer
- Musician
5 Marauder Horsemen [82 pts]
- Flails
- Javelins
- Light armour
- Mark of Chaos Undivided
- Marauder Horsemaster
- Musician
5 Marauder Horsemen [82 pts]
- Flails
- Javelins
- Light armour
- Mark of Chaos Undivided
- Marauder Horsemaster
- Musician
14 Chaos Marauders [124 pts]
- Hand weapons
- Light armour
- Mark of Tzeentch
- Open Order (0-1 unit in your army)
- Marauder Chieftain
- Musician
++ Special Units [364 pts] ++
6 Chosen Chaos Knights [364 pts]
- Lances
- Shields
- Full plate armour
- Mark of Slaanesh
- Champion [Brazen Collar]
- Standard bearer [Doom Totem]
- Musician
++ Rare Units [135 pts] ++
Gorebeast Chariot [135 pts]
- Hand weapons
- Halberds
- Mark of Chaos Undivided
---
Created with "Old World Builder"
[https://old-world-builder.com]</t>
  </si>
  <si>
    <t>===
Sandor H. Andersson_OgreKingdoms [2000 pts]
Warhammer: The Old World, Ogre Kingdoms
===
++ Characters [835 pts] ++
Tyrant [451 pts]
- Hand weapon
- Light armour
- Ogre pistol
- General
- Stonehorn
- Sword of Might
- Talisman of Protection
- Kineater
Bruiser [203 pts]
- Hand weapon
- Heavy armour
- Battle Standard Bearer [War Banner]
- On Foot
- Daemon-Slayer Scars
- Sword of Might
Firebelly [181 pts]
- Hand weapon
- Flaming breath
- Great weapon
- Level 2 Wizard
- Ruby Ring of Ruin
- Battle Magic
++ Core Units [563 pts] ++
4 Ogre Bulls [140 pts]
- Ironfists
- Light armour
8 Iron Guts [378 pts]
- Hand Weapons
- Great Weapons
- Heavy Armour
- Gutlord
- Standard bearer [Dragonhide Banner]
- Bellower (musician)
20 Gnoblar Fighters [45 pts]
- Hand weapons
- Throwing weapons (Sharp stuff)
- Groinbiter
++ Special Units [602 pts] ++
3 Mournfang Cavalry [239 pts]
- Great weapon
- Heavy armour
- Brace of Ogre pistols (Crusher)
- Crusher (champion)
- Bellower (musician)
Ironblaster [185 pts]
- Cannon of the Sky-titans
- Hand weapons
4 Leadbelchers [178 pts]
- Hand weapons
- Leadbelcher guns
- Light armour
- Thunderfist
- Bellower (musician)
---
Created with "Old World Builder"
[https://old-world-builder.com]</t>
  </si>
  <si>
    <t>Jacob Edbom</t>
  </si>
  <si>
    <t>David  Ek</t>
  </si>
  <si>
    <t xml:space="preserve">The Empire
2000 pts
Characters 640 pts
General of the Empire 176 pts
  Demigryph, Full Plate Armour, General, Charmed Shield,                     Dragon Bow
Wizard Lord 202 pts
  Level 4, Illusion, Empire Warhorse, Ruby Ring of Ruin
Wizard Lord 207 pts
  Level 4, Necromancy, Empire Warhorse, Wizard's Familiar
Engineers 55 pts
  Grenade Launching Blunderbuss
Core 506 pts
5 Empire Archers 35 pts
5 Empire Archers 35 pts
5 Empire Archers 35 pts
6 Empire Knights 168 pts
  Drilled, Stubborn, Shield, Lance, Full command
22 Veteran State Troops 191 pts
  Full Command
 â€¢ Detachment: 6 State Missile Troops 42 pts
    Crossbow
Special 734 pts
12 Empire Greatswords 164 pts
  Veterans, Full command
Great Cannon 125 pts
Great Cannon 125 pts
6 Inner Circle Knights 213 pts
  Stubborn, Shield, Lance, Full command
5 Outriders 107 pts
  Champion: Repeater Handgun, Musician
Rare 120 pts
Helblaster Volley Guns 120 pts
</t>
  </si>
  <si>
    <t>Tomb King on Necrolith Bone Dragon, Talisman of Protection, The Conqueror's Blade, General, 440p
High Priest, level 4, Necromancy, Ruby Ring of Ruin, 200 pts
21 Skeleton Warriors, Thrusting spears, light armour, FC, 141p
3 Sepulchral Stalkers, ambushers, 162p
14 Skeleton Skirmishers, warbows, 70p
5 Skeleton Horse Archers, 55p
15 Skeleton Skirmishers, warbows, 75p
Tomb Scorpion, 70p
4 Necropolis Knights, FC, 237p
Tomb Scorpion, 70p
Necrosphinx, 195p
Necrolith Colossus, 160p
Screaming Skull Catapult, Skulls of the Foe, 125p
Total 2000p</t>
  </si>
  <si>
    <t xml:space="preserve">===
Fantasia Fanatic - Jonas Jonsson [1996 pts]
Warhammer: The Old World, Wood Elf Realms
===
++ Characters [454 pts] ++
Spellweaver [225 pts]
- Hand weapon
- Level 4 Wizard
- General
- On foot
- Oaken Stave
- Elementalism
Spellweaver [229 pts]
- Hand weapon
- Level 4 Wizard
- Elven Steed
- Ruby Ring of Ruin
- Battle Magic
++ Core Units [585 pts] ++
6 Glade Guard [78 pts]
- Hand weapon
- Asrai Longbows
- Arcane Bodkins
6 Glade Guard [78 pts]
- Hand weapon
- Asrai Longbows
- Arcane Bodkins
6 Glade Guard [78 pts]
- Hand weapon
- Asrai Longbows
- Arcane Bodkins
5 Glade Guard [65 pts]
- Hand weapon
- Asrai Longbows
- Arcane Bodkins
5 Glade Riders [106 pts]
- Hand weapon
- Cavalry spears
- Asrai Longbows
- Trueflight Arrows
- Reserve Move
- Musician
6 Deepwood Scouts [90 pts]
- Hand weapon
- Asrai Longbows
- Hagbane Tips
6 Deepwood Scouts [90 pts]
- Hand weapon
- Asrai Longbows
- Hagbane Tips
++ Special Units [837 pts] ++
7 Wardancers [125 pts]
- Hand weapon
- 7x Additional hand weapon
- Bladesinger
5 Wild Riders [140 pts]
- Hand weapon
- Hunting Spear
- Light armour
- Shields
5 Wild Riders [140 pts]
- Hand weapon
- Hunting Spear
- Light armour
- Shields
2 Treekin [109 pts]
- Hand weapon
- Heavy armour (Hardwood flesh)
- Elder
2 Treekin [109 pts]
- Hand weapon
- Heavy armour (Hardwood flesh)
- Elder
2 Treekin [109 pts]
- Hand weapon
- Heavy armour (Hardwood flesh)
- Elder
7 Deepwood Scouts [105 pts]
- Hand weapon
- Asrai Longbows
- Hagbane Tips
++ Rare Units [120 pts] ++
Great Eagle [60 pts]
Great Eagle [60 pts]
</t>
  </si>
  <si>
    <t>===
Tk [1998 pts]
Warhammer: The Old World, Tomb Kings of Khemri, Nehekharan Royal Hosts
===
++ Characters [993 pts] ++
Tomb King [327 pts]
- Hand weapon
- Heavy armour
- Shield
- Arise! (and Level 1 Wizard - Nehekharan Royal Host only)
- General
- Skeleton Chariot
- Armour of the Ages
- Blade Of Antarhak
Tomb King [270 pts]
- Hand weapon
- Heavy armour
- Skeleton Chariot
- Destroyer of Eternities
Tomb King [299 pts]
- Great weapon
- Heavy armour
- Skeleton Chariot
- Armour of Destiny
- Amulet Of The Serpent
Mortuary Priest [97 pts]
- Hand weapon
- Skeletal Steed
- Ruby Ring of Ruin
- Necromancy
++ Core Units [790 pts] ++
6 Tomb Guard Chariots [364 pts]
- Hand weapons
- Halberds
- Shields
- Tomb Captain (champion)
- Standard bearer [War Banner]
- Musician
6 Skeleton Chariots [316 pts]
- Hand weapons
- Cavalry spears
- Warbows
- Skeletal Hooves (Count as Hand weapons)
- Master Charioteer (champion)
- Standard bearer [Icon of Rakaph]
- Musician
5 Skeleton Horse Archers [55 pts]
- Hand weapons
- Warbows
- No armour
- Chariot Runners (Nehekharan Royal Host only - 0-1 per 1000 points) 
5 Skeleton Horse Archers [55 pts]
- Hand weapons
- Warbows
- No armour
- Chariot Runners (Nehekharan Royal Host only - 0-1 per 1000 points) 
++ Special Units [215 pts] ++
Tomb Scorpion [70 pts]
- Decapitating Claws
- Envenomed Sting
- Heavy armour (Bone Carapace)
Tomb Scorpion [70 pts]
- Decapitating Claws
- Envenomed Sting
- Heavy armour (Bone Carapace)
Tomb Scorpion [75 pts]
- Decapitating Claws
- Envenomed Sting
- Heavy armour (Bone Carapace)
- Ambushers
---
Created with "Old World Builder"
[https://old-world-builder.com]</t>
  </si>
  <si>
    <t>Erik Andersson</t>
  </si>
  <si>
    <t>Warriors of Chaos - Mattias StrÃ¶m - [1997pts]
# Main Force [1997pts]
## Characters [976pts]
Chaos Lord [491pts]: Hand Weapon, Full Plate Armour, Shield, Great Weapon, Chaos Dragon, Dark Fire of Chaos, Full Plate Armour, Fumes of Contagion, Wicked Claws, General, Favour of the Gods, Mark of Chaos Undivided
Exalted Sorcerer [175pts]: Hand Weapon, Light Armour, Wizard Level 2, Battle Magic, Mark of Tzeentch, Spell Familiar, Ruby Ring of Ruin
Sorcerer Lord [310pts]: Hand Weapon, Heavy Armour, Wizard Level 4, Battle Magic, Mark of Tzeentch, Spell Familiar, Skull of Katam
## Core [500pts]
2x Chaos Warhounds [35pts]: Vanguard
â€¢ 5x Chaos Warhound [6pts]: Hand Weapon
Chaos Warriors [256pts]:
â€¢ 14x Chaos Warrior [16pts]: Hand Weapon, Heavy Armour, Shield, Mark of Tzeentch
â€¢ 1x Champion [26pts]: Brazen Collar
â€¢ 1x Standard Bearer [6pts]
2x Marauder Horsemen [87pts]:
â€¢ 5x Marauder Horsemen [16pts]: Warhorse, Hand Weapon, Hand Weapon, Light Armour, Shield, Mark of Khorne, Flail
â€¢ 1x Marauder Horsemaster [7pts]
## Special [521pts]
Chaos Ogres [120pts]:
â€¢ 3x Chaos Ogre [40pts]: Hand Weapon, Heavy Armour, Mark of Khorne, Great Weapon
Chimera [205pts]: Heavy Armour, Hand Weapon, Regeneration (5+), Fiend Tail
Dragon Ogres [196pts]:
â€¢ 3x Dragon Ogre [63pts]: Hand Weapon, Heavy Armour, Great Weapon
â€¢ 1x Shartak [7pts]</t>
  </si>
  <si>
    <t>===
Orc &amp; Goblin Tribes [1999 pts]
Warhammer: The Old World, Orc &amp; Goblin Tribes, Troll Horde
===
++ Characters [947 pts] ++
Orc Weirdnob [360 pts]
- Hand weapon
- Level 4 Wizard
- Wyvern
- Talisman of Protection
- Idol of Mork
- Troll Magic
Troll Hag [285 pts]
- Hand weapon (Gnarled stump)
- Troll vomit
- Swamp breath
- Heavy armour (Scaly skin)
- Level 2 Wizard
- 'Eadbuttin' 'At
- Troll Magic
Orc Warboss [302 pts]
- Hand weapon
- Light armour
- Shield
- General
- Boar Chariot
- Trollhide Trousers
- Da Thinkin' Ore's 'At
- Dead 'Ard Armour
++ Core Units [662 pts] ++
6 River Troll Mob [318 pts]
- Hand weapons
- Great weapons
3 Stone Troll Mob [147 pts]
- Hand weapons
- Great weapons
3 Stone Troll Mob [147 pts]
- Hand weapons
- Great weapons
5 Goblin Wolf Rider Mob [50 pts]
- Hand weapons
- Shortbows
++ Special Units [90 pts] ++
Orc Boar Chariot [90 pts]
- Hand weapons
- Cavalry spears
++ Mercenaries [300 pts] ++
Bonegrinder Giant [300 pts]
- Bonegrinders Giant's club
- Light armour (Calloused hide)
---
Created with "Old World Builder"
[https://old-world-builder.com]</t>
  </si>
  <si>
    <t>Joel Roos</t>
  </si>
  <si>
    <t>Orc and Goblin Tribes - Turre list - [1999pts]
# Main Force [1999pts]
## Characters [777pts]
Black Orc Bigboss [156pts]: Hand Weapon, Full Plate Armour, Shield, Great Weapon, Battle Standard Bearer, The Big Red Raggedy Flag
Black Orc Warboss [311pts]: Full Plate Armour, Hand Weapon, Shield, Great Weapon, Wyvern, Heavy Armour, Venomous Tail, Wicked claws, General, Trollhide Trousers
Night Goblin Bigboss [50pts]: Hand Weapon, Light Armour, Shield, Wollopa's One Hit Wunds
Night Goblin Bigboss [60pts]: Hand Weapon, Ruby Ring of Ruin
Orc Weirdnob [200pts]: Hand Weapon, Waaagh! Magic, Wizard Level 4, Idol of Mork
## Core [782pts]
Black Orc Mobs [246pts]:
â€¢ 10x Black Orc [150pts]: Full Plate Armour, Hand Weapon, Shield, Great Weapon
â€¢ 1x Boss [21pts]: Full Plate Armour, Hand Weapon, Shield, Great Weapon
â€¢ 1x Musician [20pts]: Full Plate Armour, Hand Weapon, Great Weapon
â€¢ 1x Standard Bearer [55pts]: Full Plate Armour, Hand Weapon, Great Weapon, Da Angry Ladz Flag
Night Goblin Mobs [200pts]: Magic Standard
â€¢ 20x Night Goblin [4pts]: Hand Weapon, Shortbow
â€¢ 3x Fanatic [75pts]: Fanatic Ball &amp; Chain
â€¢ 1x Musician [5pts]
â€¢ 1x Standard Bearer [40pts]: Da Spider Banner
Night Goblin Mobs [192pts]: Netters
â€¢ 20x Night Goblin [4pts]: Hand Weapon, Thrusting Spear, Shield
â€¢ 3x Fanatic [75pts]: Fanatic Ball &amp; Chain
â€¢ 1x Boss [7pts]
â€¢ 1x Musician [5pts]
â€¢ 1x Standard Bearer [5pts]
Orc Mobs [83pts]: Light Armour, Close Order
â€¢ 11x Orc Boy [6pts]: Hand Weapon, Shield
â€¢ 1x Boss [7pts]
â€¢ 1x Musician [5pts]
â€¢ 1x Standard Bearer [5pts]
Orc Mobs [61pts]: Light Armour, Skirmishers
â€¢ 9x Orc Boy [6pts]: Hand Weapon, Shield
â€¢ 1x Boss [7pts]
## Special [155pts]
Black Orc Mobs [155pts]:
â€¢ 1x Black Orc [13pts]: Full Plate Armour, Hand Weapon, Additional Hand Weapon
â€¢ 6x Black Orc [84pts]: Full Plate Armour, Hand Weapon, Shield, Additional Hand Weapon
â€¢ 1x Boss [20pts]: Full Plate Armour, Hand Weapon, Shield, Additional Hand Weapon
â€¢ 1x Musician [19pts]: Full Plate Armour, Hand Weapon, Additional Hand Weapon
â€¢ 1x Standard Bearer [19pts]: Full Plate Armour, Hand Weapon, Additional Hand Weapon
## Rare [285pts]
Doom Diver Catapults [95pts]:
â€¢ 1x Doom Diver Catapult [95pts]: Goblin Crew, Hand Weapon, Stone Thrower
2x Mangler Squigs [95pts]:
â€¢ 1x Mangler Squig [95pts]: Collosal Fang-Filled Gob, Heavy Armour</t>
  </si>
  <si>
    <t>===
Beastmen Brayherds [1996 pts]
Warhammer: The Old World, Beastmen Brayherds
===
++ Characters [505 pts] ++
Doombull [360 pts]
- Hand weapon
- No armour
- General
- The Blackened Plate
- Ogre Blade
- Enchanted Shield
- Gnarled Hide
- Pelt of Midnight (Characters Only)
Bray-Shaman [145 pts]
- Braystaff
- Level 2 Wizard
- On foot
- Hagtree Fetish
- Dispel Scroll
- Elementalism
++ Core Units [602 pts] ++
5 Minotaur Herd [331 pts]
- Hand weapon
- Light armour
- 7x Great weapon
- Bloodkine [Armour of Meteoric Iron]
- Standard bearer [Rampaging Banner]
- Musician
5 Chaos Warhounds [35 pts]
- Hand weapons (Claws and Fangs)
- Vanguard
10 Gor Herd [80 pts]
- Hand weapons
- Additional hand weapons
- Ambushers
1 Razorgor Herd [52 pts]
- Hand weapons (tusks)
- Light armour (calloused hide)
1 Razorgor Herd [52 pts]
- Hand weapons (tusks)
- Light armour (calloused hide)
1 Razorgor Herd [52 pts]
- Hand weapons (tusks)
- Light armour (calloused hide)
++ Special Units [624 pts] ++
4 Dragon Ogres [252 pts]
- Great weapons
- Heavy armour
2 Dragon Ogres [124 pts]
- Additional hand weapons
- Heavy armour
2 Dragon Ogres [124 pts]
- Additional hand weapons
- Heavy armour
2 Dragon Ogres [124 pts]
- Additional hand weapons
- Heavy armour
++ Rare Units [265 pts] ++
Dragon Ogre Shaggoth [265 pts]
- Great weapon
- Heavy armour
- Talisman of Protection
---
Created with "Old World Builder"
[https://old-world-builder.com]</t>
  </si>
  <si>
    <t>Julia SandstrÃ¶m</t>
  </si>
  <si>
    <t>David SandstrÃ¶m</t>
  </si>
  <si>
    <t>===
Wood Elf Realms [1996 pts]
Warhammer: The Old World, Wood Elf Realms
===
++ Characters [810 pts] ++
Branchwraith [164 pts]
- Great weapon
- Light armour
- Level 2 Wizard
- A Blight Of Terrors
- Illusion
Treeman Ancient [385 pts]
- Level 4 Wizard
- A Lamentation Of Despairs
- A Murder Of Spites
- An Annoyance Of Netlings
- Battle Magic
Glade Lord [261 pts]
- Hand weapon
- Light armour
- Arcane Bodkins
- On foot
- Bow of Loren
- Railarian's Mantle
- Charmed Shield
- A Muster Of Malevolents
++ Core Units [661 pts] ++
10 Glade Guard [132 pts]
- Hand weapon
- Asrai Longbows
- Trueflight Arrows
- Lord's Bowmen
- Musician
10 Glade Guard [132 pts]
- Hand weapon
- Asrai Longbows
- Trueflight Arrows
- Lord's Bowmen
- Musician
10 Glade Guard [132 pts]
- Hand weapon
- Asrai Longbows
- Trueflight Arrows
- Lord's Bowmen
- Musician
20 Dryads [265 pts]
- Hand weapon
- Light armour (Sapwood flesh)
- Nymph
++ Special Units [160 pts] ++
3 Tree Kin [160 pts]
- Hand weapon
- Heavy armour (Hardwood flesh)
- Elder
++ Rare Units [365 pts] ++
Great Eagle [60 pts]
Great Eagle [60 pts]
Treeman [245 pts]
- A Befuddlement Of Mischiefs
---
Created with "Old World Builder"
[https://old-world-builder.com]</t>
  </si>
  <si>
    <t>===
David SandstrÃ¶m Dark Elves [1998 pts]
===
++ Characters [523 pts] ++
Dark Elf Dreadlord [328 pts]
- Halberd
- Full plate armour
- Sea Dragon Cloak
- General
- Manticore [Venomous tail]
- Pendant Of Khaeleth
Supreme Sorceress [195 pts]
- Hand weapon
- Level 4 Wizard
- On foot
- Tome Of Furion
- Daemonology
++ Core Units [505 pts] ++
25 Dark Elf Warriors [290 pts]
- Thrusting spears
- Light armour
- Shields
- Veteran
- Lordling (champion)
- Standard bearer [War Banner]
- Musician
10 Repeater Crossbowmen [120 pts]
- Hand weapons
- Repeater crossbows
- Light armour
- Shields
5 Dark Riders [95 pts]
- Hand weapons
- Cavalry spears
- and Repeater crossbows
- Light armour
- Fire &amp; Flee
++ Special Units [810 pts] ++
12 Har Ganeth Executioners [198 pts]
- Hand weapons
- Har Ganeth greatswords
- Heavy armour
- Draich Master (champion)
- Standard bearer
- Musician
6 Harpies [66 pts]
- Hand weapons (Claws)
18 Black Guard of Naggarond [309 pts]
- Hand weapons
- Dread halberds
- Full plate armour
- Drilled
- Tower Master (champion)
- Standard bearer
- Musician
6 Cold One Knights [237 pts]
- Hand weapons
- Lances
- Full plate armour
- Standard bearer [Cold-Blooded Banner]
++ Rare Units [160 pts] ++
Reaper Bolt Thrower [80 pts]
- Repeater bolt thrower
- Hand weapons
- Light armour
Reaper Bolt Thrower [80 pts]
- Repeater bolt thrower
- Hand weapons
- Light armour
---
Created with "Old World Builder"
[https://old-world-builder.com]</t>
  </si>
  <si>
    <t>Christian Wennberg</t>
  </si>
  <si>
    <t xml:space="preserve">Black Orc Warboss [341 pts]
(Hand weapon, Great weapon, Full plate armour, Shield, General, Wyvern, Talisman of Protection, Trollhide Trousers)
Orc Weirdnob [240 pts]
(Hand weapon, Level 4 Wizard, On foot, Ruby Ring of Ruin, Idol Of Gork, Waaagh! Magic)
Black Orc Bigboss [170 pts]
(Hand weapon, Plate armour, Battle Standard Bearer, On foot, Charmed Shield, Trollhide Trousers, War Banner)
Night Goblin Warboss [89 pts]
(Great weapon, Light armour, Shield, Giant Cave Squig)
Night Goblin Warboss [89 pts]
(Great weapon, Light armour, Shield, Giant Cave Squig)
18 Black Orc Mob [319 pts]
(Hand weapon, Full Plate, Veteran, 11x Shields, 3x Great weapon, Boss, Standard bearer [The Big Red Raggedy Flag], Musician)
24 Night Goblin Mob [159 pts]
(Hand weapon, Shield, 3x Fanatics, Boss, Standard bearer)
24 Night Goblin Mob [159 pts]
(Hand weapon, Shield, 3x Fanatics, Boss, Standard bearer)
5 Black Orc Mob [63 pts]
(Hand weapon, Full Plate, 3x Shields)
1 River Troll Mob [53 pts]
(Great weapon)
1 River Troll Mob [53 pts]
(Great weapon)
Goblin Rock Lobber [75 pts]
Doom Diver Catapult [95 pts]
Doom Diver Catapult [95 pts]
</t>
  </si>
  <si>
    <t>Characters (292):
Engineer, General, 50
Thane, Shield, BSB, 242
 - Talisman (Rune of Warding, Rune of Warding)
 - Banner (Master rune of Stromni redbeard, Rune of Battle, Rune of Courage)
Core (500):
13 Rangers, Champion, Taken as core, 149
21 Dwarf Warriors, shields, Full command, Veteran, Drilled, Master rune of Hesitation, 291
6 Thunderers, 60
Special (710):
Cannon, Rune of forging, 115
Cannon, Rune of forging, Rune of reloading, 120
Grudge thrower, Rune of reloading, 100
Grudge thrower, 95
Gyrocopter, Clattergun, 70
Gyrocopter, Clattergun, 70
Gyrocopter, Clattergun, 70
Gyrocopter, Clattergun, 70
Rare (498):
Gyrobomber, Clattergun, 105
Gyrobomber, Clattergun, 105
5 Irondrakes, Champion, Trollhammer torpedo, 96
5 Irondrakes, Champion, Trollhammer torpedo, 96
5 Irondrakes, Champion, Trollhammer torpedo, 96
Total: 2000</t>
  </si>
  <si>
    <t>Jeffrey Shea</t>
  </si>
  <si>
    <t>Gigabites Cafe April Warhammer the old world tournament</t>
  </si>
  <si>
    <t>===
Warriors of Chaos [1994 pts]
Warhammer: The Old World, Warriors of Chaos
===
++ Characters [838 pts] ++
Chaos Lord [552 pts]
- Hand weapon
- Full plate armour
- Shield
- General
- Chaos Dragon
- Ogre Blade
- Favour of the Gods
Sorcerer Lord [286 pts]
- Hand weapon
- Heavy armour
- Mark of Chaos Undivided
- Level 4 Wizard
- Chaos Steed
- Ruby Ring of Ruin
- Spell Familiar
- Dark Magic
++ Core Units [568 pts] ++
5 Marauder Horsemen [75 pts]
- Flails
- Light armour
- Mark of Slaanesh
5 Marauder Horsemen [75 pts]
- Flails
- Light armour
- Mark of Slaanesh
4 Chaos Knights [142 pts]
- Lances
- Shields
- Heavy armour
- Mark of Khorne
- Champion
- Standard bearer
- Musician
4 Chaos Knights [136 pts]
- Lances
- Shields
- Heavy armour
- Mark of Khorne
- Standard bearer
- Musician
4 Chaos Knights [134 pts]
- Lances
- Shields
- Heavy armour
- Mark of Chaos Undivided
- Champion
- Standard bearer
- Musician
++ Special Units [588 pts] ++
3 Dragon Ogres [196 pts]
- Great weapons
- Heavy armour
- Shartak
3 Dragon Ogres [196 pts]
- Great weapons
- Heavy armour
- Shartak
3 Dragon Ogres [196 pts]
- Great weapons
- Heavy armour
- Shartak
---
Created with "Old World Builder"
[https://old-world-builder.com]</t>
  </si>
  <si>
    <t>Alex Ghilezan</t>
  </si>
  <si>
    <t>Orc and Goblin Tribes - Tourney list - [2000pts]
# Main Force [2000pts]
## Characters [595pts]
Black Orc Warboss [211pts]: Full Plate Armour, Hand Weapon, Shield, Great Weapon, General, Armour of Destiny
Goblin Bigboss [125pts]: Hand Weapon, Cavalry Spear, Ruby Ring of Ruin, Potion of Foolhardiness
â€¢ 1x Goblin Wolf Chariot [53pts]: 2x Giant Wolf, Claws and fangs, 3x Goblin Crew, Hand Weapon, Cavalry Spear, Shortbow
Night Goblin Bigboss [39pts]: Hand Weapon, Light Armour, Shield, Great Weapon
Night Goblin Oddnob [220pts]: Hand Weapon, Wizard Level 4, Waaagh! Magic, Lore Familiar, Talisman Of Protection
## Core [630pts]
Black Orc Mobs [316pts]:
â€¢ 20x Black Orc [260pts]: Full Plate Armour, Hand Weapon, Additional Hand Weapon
â€¢ 1x Boss [20pts]: Full Plate Armour, Hand Weapon, Great Weapon
â€¢ 1x Musician [18pts]: Full Plate Armour, Hand Weapon
â€¢ 1x Standard Bearer [18pts]: Full Plate Armour, Hand Weapon
2x Night Goblin Mobs [157pts]:
â€¢ 24x Night Goblin [3pts]: Hand Weapon, Shield
â€¢ 3x Fanatic [75pts]: Fanatic Ball &amp; Chain
â€¢ 1x Musician [5pts]
â€¢ 1x Standard Bearer [5pts]
## Special [385pts]
2x Goblin Bolt Throwas [45pts]:
â€¢ 1x Bolt Throwa [45pts]: Goblin Crew, Hand Weapon, Bolt Thrower
Orc Boar Boy Mobs [295pts]: Big Un's, Frenzy, Warpaint, Magic Standard
â€¢ 10x Boar Boy [17pts]: War Boar, Tusks, Hand Weapon, Cavalry Spear, Shield
â€¢ 1x Boss [23pts]: 'Eadbuttin''At
â€¢ 1x Musician [6pts]
â€¢ 1x Standard Bearer [56pts]: The Big Red Raggedy Flag
## Rare [390pts]
Doom Diver Catapults [95pts]:
â€¢ 1x Doom Diver Catapult [95pts]: Goblin Crew, Hand Weapon, Stone Thrower
Giants [200pts]:
â€¢ 1x Giant [200pts]: Callowared Hide
Mangler Squigs [95pts]:
â€¢ 1x Mangler Squig [95pts]: Collosal Fang-Filled Gob, Heavy Armour</t>
  </si>
  <si>
    <t>Dwarfen Mountain Holds - Chris Jones 4/20 Tourney List - [1996pts]
# Main Force [1996pts]
## Characters [572pts]
Anvil of Doom [320pts]: General, Master Rune of Balance, 2x Rune of Spellbreaking
â€¢ 1x Forgfather &amp; Anvil Guard: Anvil of Doom, Hand Weapon, Heavy Armour, Shield
Thane [171pts]: Hand Weapon, Full Plate Armour, Shield, Great Weapon, Battle Standard Bearer, Master Rune of Grungni
Thane [81pts]: Hand Weapon, Full Plate Armour, Shield, Great Weapon, Oathstone
## Core [536pts]
Rangers [326pts]:
â€¢ 22x Ranger [14pts]: Hand Weapon, Heavy Armour, Great Weapon, Shield, Crossbow
â€¢ 1x Musician [6pts]
â€¢ 1x Standard Bearer [6pts]
â€¢ 1x Ol Deadeye [6pts]: Crossbow
Thunderers [210pts]:
â€¢ 15x Thunderer [13pts]: Hand Weapon, Handgun, Heavy Armour, Great Weapon, Shield
â€¢ 1x Musician [5pts]
â€¢ 1x Standard Bearer [5pts]
â€¢ 1x Veteran [5pts]: Handgun
## Special [600pts]
2x Bolt Thrower [55pts]: Bolt Thrower, Dwarf Crew, Hand Weapon, Light Armour
2x Gyrocopters [60pts]:
â€¢ 1x Gyrocopter [60pts]: Full Plate Armour, Hand Weapon, Steam Gun
Ironbreakers [370pts]: Drilled, Standard Runes
â€¢ 19x Ironbreaker [15pts]: Full Plate Armour, Hand Weapon, Shield
â€¢ 1x Ironbeard [7pts]
â€¢ 1x Standard Bearer [52pts]: Master Rune of Hesitation
â€¢ 1x Musician [7pts]
## Rare [288pts]
3x Irondrakes [96pts]:
â€¢ 5x Irondrake [15pts]: Drakegun, Full Plate Armour, Hand Weapon
â€¢ 1x Ironwarden [21pts]: Trollhammer Torpedo</t>
  </si>
  <si>
    <t>Jessie Hicks</t>
  </si>
  <si>
    <t>Michael De Legge</t>
  </si>
  <si>
    <t>===
Hornyboyz [1988 pts]
Warhammer: The Old World, Beastmen Brayherds
===
++ Characters [450 pts] ++
Great Bray-Shaman [180 pts]
- Braystaff
- Level 4 Wizard
- On foot
- Daemonology
Doombull [270 pts]
- Great weapon
- Heavy armour
- General
- Slug-skin
++ Core Units [597 pts] ++
20 Bestigor Herd [320 pts]
- Heavy armour
- Stubborn
- Veteran
- Gouge-horn [Great weapon]
- Standard bearer
- Musician
5 Minotaur Herd [277 pts]
- Hand weapon
- Light armour
- 6x Great weapon
- Bloodkine
- Standard bearer
- Musician
++ Special Units [711 pts] ++
3 Dragon Ogres [221 pts]
- Great weapons
- Heavy armour
- Shartak [The Blackened Plate]
Ghorgon [245 pts]
- Cleaver-limbs
- Light armour (calloused hide)
Ghorgon [245 pts]
- Cleaver-limbs
- Light armour (calloused hide)
++ Rare Units [230 pts] ++
Chaos Giant [230 pts]
- Giant's club
- Heavy armour (scaly skin)
- Regeneration (6+)
---
Created with "Old World Builder"
[https://old-world-builder.com]</t>
  </si>
  <si>
    <t>===
Orcs and Goblins [1998 pts]
Warhammer: The Old World, Orc &amp; Goblin Tribes
===
++ Characters [747 pts] ++
Black Orc Warboss [362 pts]
- Hand weapon
- Full plate armour
- Shield
- General
- Wyvern
- Ogre Blade
- Talisman of Protection
Night Goblin Oddnob [195 pts]
- Hand weapon
- Level 4 Wizard
- On foot
- Buzgob's Knobbly Staff
- Waaagh! Magic
Night Goblin Oddgit [85 pts]
- Hand weapon
- Level 2 Wizard
- On foot
- Waaagh! Magic
Night Goblin Bigboss [105 pts]
- Hand weapon
- Battle Standard Bearer [The Big Red Raggedy Flag]
- On foot
++ Core Units [903 pts] ++
40 Night Goblin Mob [322 pts]
- Hand weapons
- Thrusting spears
- Shields
- Netters
- 3x Fanatics
- Boss (champion)
- Standard bearer [Banner of Iron Resolve]
- Musician
30 Night Goblin Mob [212 pts]
- Hand weapons
- Shortbows
- 3x Fanatics
- Boss (champion)
- Standard bearer
- Musician
30 Night Goblin Mob [212 pts]
- Hand weapons
- Shortbows
- 3x Fanatics
- Boss (champion)
- Standard bearer
- Musician
10 Goblin Spider Rider Mob [157 pts]
- Hand weapons
- Shields
- Cavalry spears
- Light armour
- Boss (champion)
- Standard bearer
- Musician
++ Special Units [158 pts] ++
Goblin Bolt Throwa [45 pts]
5 Night Goblin Squig Hopper Mob [60 pts]
- Hand weapons
1 Goblin Wolf Chariot [53 pts]
- Hand weapons
- Cavalry spears
- Shortbows
++ Rare Units [190 pts] ++
Doom Diver Catapult [95 pts]
Mangler Squigs [95 pts]
- Colossal fang-filled gob
- Heavy armour
---
Created with "Old World Builder"
[https://old-world-builder.com]</t>
  </si>
  <si>
    <t>Jesse Burke</t>
  </si>
  <si>
    <t>GK Sacramento: Old World RTT</t>
  </si>
  <si>
    <t>===
2k RTT List [1990 pts]
Warhammer: The Old World, High Elf Realms
===
++ Characters [432 pts] ++
Prince [322 pts]
- Lance
- Full plate armour
- Shield
- General
- Griffon
- The Blade of Leaping Gold
- Pure of Heart
Mage [110 pts]
- Hand weapon
- Level 2 Wizard
- On foot
- High Magic
++ Core Units [770 pts] ++
5 Silver Helms [138 pts]
- Hand weapons
- Lances
- Hand weapons (Hooves)
- Heavy armour
- Barding
- Shields
- High Helm (champion)
- Standard bearer
- Musician
5 Silver Helms [138 pts]
- Hand weapons
- Lances
- Hand weapons (Hooves)
- Heavy armour
- Barding
- Shields
- High Helm (champion)
- Standard bearer
- Musician
15 Lothern Sea Guard [197 pts]
- Hand weapons
- Thrusting spears
- Warbows
- Light armour
- Shields
- Sea Master (champion)
- Standard bearer
- Musician
15 Lothern Sea Guard [197 pts]
- Hand weapons
- Thrusting spears
- Warbows
- Light armour
- Shields
- Sea Master (champion)
- Standard bearer
- Musician
5 Elven Archers [50 pts]
- Hand weapons
- Longbows
- No armour
- Detachment
5 Elven Archers [50 pts]
- Hand weapons
- Longbows
- No armour
- Detachment
++ Special Units [468 pts] ++
10 Swordmasters of Hoeth [158 pts]
- Sword of Hoeth
- Heavy armour
- Bladelord
- Standard bearer
- Musician
1 Tiranoc Chariots [75 pts]
- Cavalry spear
- Longbow
1 Tiranoc Chariots [75 pts]
- Cavalry spear
- Longbow
5 Shadow Warriors [80 pts]
- Longbow
- Light armour
- Chariot Runners (0-1 unit)
- Feigned Flight (0-1 unit)
5 Shadow Warriors [80 pts]
- Longbow
- Light armour
- Chariot Runners (0-1 unit)
- Feigned Flight (0-1 unit)
++ Rare Units [320 pts] ++
Eagle-Claw Bolt Thrower [80 pts]
Eagle-Claw Bolt Thrower [80 pts]
Eagle-Claw Bolt Thrower [80 pts]
Eagle-Claw Bolt Thrower [80 pts]
---
Created with "Old World Builder"
[https://old-world-builder.com]</t>
  </si>
  <si>
    <t>===
Lords of the Sands  [1997 pts]
Warhammer: The Old World, Tomb Kings of Khemri
===
++ Characters [780 pts] ++
Tomb King [435 pts]
- Hand weapon
- Heavy armour
- General
- Khemrian Warsphinx
- Dragon Slaying Sword
- Armour of the Ages
High Priest [235 pts]
- Hand weapon
- Level 4 Wizard
- On foot
- Lore Familiar
- Warding Splint
- Illusion
Royal Herald [110 pts]
- Hand weapon
- Light armour
- Battle Standard Bearer
- On foot
- Sword of Swiftness
++ Core Units [512 pts] ++
30 Skeleton Warriors [200 pts]
- Hand weapons
- Light armour
- Shields
- Nehekharan Phalanx (one per 1000pts)
- Master of Arms (Champion)
- Standard bearer [War Banner]
- Musician
25 Tomb Guard [287 pts]
- Hand weapons
- Light armour
- Shields
- Nehekharan Phalanx (one per 1000pts)
- Tomb Captain (champion)
- Standard bearer
5 Skeleton Skirmishers [25 pts]
- Hand weapons
- Warbows
++ Special Units [570 pts] ++
Tomb Scorpion [75 pts]
- Decapitating Claws
- Envenomed Sting
- Heavy armour (Bone Carapace)
- Ambushers
6 Necropolis Knights [345 pts]
- Hand weapons
- Hand weapons (Lashing Tails)
- Shields
- Necropolis Captain (champion)
- Standard bearer
- Musician
Tomb Scorpion [75 pts]
- Decapitating Claws
- Envenomed Sting
- Heavy armour (Bone Carapace)
- Ambushers
Tomb Scorpion [75 pts]
- Decapitating Claws
- Envenomed Sting
- Heavy armour (Bone Carapace)
- Ambushers
++ Rare Units [135 pts] ++
Casket of Souls [135 pts]
- Hand weapons
- Great weapons
- Light armour
---
Created with "Old World Builder"
[https://old-world-builder.com]</t>
  </si>
  <si>
    <t>Chai Vang</t>
  </si>
  <si>
    <t>++ Characters [647 pts] ++
Dark Elf Dreadlord [452 pts]
(Great weapon, Full plate armour, Shield, Black dragon, Talisman of Protection)
Supreme Sorceress [195 pts]
(Hand weapon, Level 4 Wizard, On foot, Tome Of Furion, Daemonology)
++ Core Units [500 pts] ++
22 Dark Elf Warriors [260 pts]
(Thrusting spears, Light armour, Shield, Veteran, Lordling (champion), Standard bearer [War Banner], Musician)
6 Dark Riders [120 pts]
(Hand weapons, cavalry spears, and repeater crossbows, Light armour, Scouts, Musician)
6 Dark Riders [120 pts]
(Hand weapons, cavalry spears, and repeater crossbows, Light armour, Scouts, Musician)
++ Special Units [772 pts] ++
Cold One Chariot [125 pts]
(Hand weapons, Cavalry spears and Repeater crossbows, 4+)
5 Cold One Knights [196 pts]
(Hand weapons and lances, Full plate armour, Dread Knight (champion), Standard bearer, Musician)
27 Black Guard of Naggarond [451 pts]
(Hand weapons and dread halberds, Full plate armour, Tower Master (champion), Standard bearer [Banner Of Har Ganeth], Musician)
++ Rare Units [80 pts] ++
Reaper Bolt Thrower [80 pts]
(Repeater bolt thrower, Hand weapons, Light armour)
---
Created with "Old World Builder"
[https://old-world-builder.com]</t>
  </si>
  <si>
    <t xml:space="preserve">Tourney [2000 pts]
Warhammer: The Old World, Warriors of Chaos
Characters [782 pts]
Daemon Prince [490 pts]
Hand weapon, Light armour, Wings (Fly 9), Mark of Tzeentch, Level 4 Wizard, General, Giant Blade, Armour of the
Damned, Diabolic Splendour, Dark Magic
Special Rules: Chaos Armour (4+), Ensorcelled Weapons, Fear, Gaze of the Gods, Immune To Psychology, Lore of
Chaos, Regeneration (5+), Unbreakable, Unstable, Warp-spawned
Exalted Champion [292 pts]
Hand weapon, Heavy armour, Shield, Mark of Nurgle, Battle Standard Bearer [War Banner], On foot, Bedazzling
Helm, 2x Favour of the Gods, Enchanting Aura
Special Rules: Chaos Armour (5+), Ensorcelled Weapons, Gaze of the Gods, Rallying Cry
Core Units [652 pts]
17 Chaos Warriors [342 pts]
Halberds, Heavy armour, Shields, Mark of Nurgle, Champion, Standard bearer [Banner of Rage], Musician
Special Rules: Close Order, Ensorcelled Weapons
5 Chaos Knights [155 pts]
Lances, Shields, Heavy armour, Mark of Nurgle
Special Rules: Close Order, Ensorcelled Weapons, First Charge, Swiftstride
5 Chaos Knights [155 pts]
Lances, Shields, Heavy armour, Mark of Nurgle
Special Rules: Close Order, Ensorcelled Weapons, First Charge, Swiftstride
Special Units [566 pts]
Chaos Chariot [120 pts]
Hand weapons, Halberds, Mark of Nurgle
Special Rules: Close Order, Ensorcelled Weapons, First Charge, Impact Hits (D6+1)
Chaos Chariot [120 pts]
Hand weapons, Halberds, Mark of Nurgle
Special Rules: Close Order, Ensorcelled Weapons, First Charge, Impact Hits (D6+1)
5 Chosen Chaos Knights [215 pts]
Lances, Shields, Full plate armour, Mark of Nurgle
Special Rules: Chaos Armour (6+), Close Order, Counter Charge, Ensorcelled Weapons, First Charge, Stubborn,
Swiftstride
3 Chaos Ogres [111 pts]
Great weapons, Heavy armour, Mark of Chaos Undivided
Special Rules: Armour Bane (1), Close Order, Fear, Impact Hits (1), Ogre Charge
</t>
  </si>
  <si>
    <t>Brett Van Bebber</t>
  </si>
  <si>
    <t>High Elf Realms - HE dragon - [2000pts]
# Main Force [2000pts]
## Characters [995pts]
Archmage [298pts]: Hand Weapon, Illusion, Wizard Level 4, Barded Elven Steed, Barding, Hand Weapon, Full Plate Armour, Silvery Wand, Headsman's Axe, Seed of Rebirth, Blood of Caledor
Noble [161pts]: Hand Weapon, Full Plate Armour, Sword of Hoeth, Battle Standard Bearer, Seed of Rebirth, Talisman Of Protection, Warden of Saphery
Prince [536pts]: Hand Weapon, Shield, Lance, Full Plate Armour, Star Dragon, Dragon Fire, Full Plate Armour, Wicked Claws, General, Armour of Destiny, Burning Blade, Seed of Rebirth, Blood of Caledor
## Core [504pts]
Ellyrian Reavers [111pts]: Scouts, Skirmishers
â€¢ 5x Ellyrian Reaver [18pts]: Elven Steed, Hand Weapon, Hand Weapon, Light Armour, Cavalry Spear, Shortbow
â€¢ 1x Musician [6pts]
Lothern Sea Guard [393pts]: Magic Standard
â€¢ 28x Lothern Sea Guard [12pts]: Hand Weapon, Light Armour, Thrusting Spear, Warbow, Shield
â€¢ 1x Sea Master [7pts]
â€¢ 1x Standard Bearer [45pts]: Razor Standard
â€¢ 1x Musician [5pts]
## Special [441pts]
Dragon Princes [441pts]:
â€¢ 10x Dragon Prince [37pts]: Barded Elven Steed, Barding, Hand Weapon, Full Plate Armour, Hand Weapon, Lance, Shield
â€¢ 1x Drakemaster [57pts]: Dragon Slaying Sword
â€¢ 1x Standard Bearer [7pts]
â€¢ 1x Musician [7pts]
## Rare [60pts]
Great Eagles [60pts]:
â€¢ 1x Great Eagle [60pts]: Serrated Maw, Wicked Claws</t>
  </si>
  <si>
    <t>Skaven - RATS - [1999pts]
# Main Force [1999pts]
## Characters [510pts]
Grey Seer [420pts]: D3 Warpstone Tokens, Hand Weapon, Screaming Bell, Rat Ogre Crew, Hand Weapon, General, Wizard Level 4, Elementalism, Power Scroll
Master Assassin [90pts]: Two Hand Weapon, Throwing Weapon
## Core [954pts]
2x Clanrats [257pts]: Thrusting Spear, Shield
â€¢ 40x Clanrat [4pts]: Hand Weapon, Light Armour
â€¢ 1x Clawleader [7pts]
â€¢ 1x Standard Bearer [5pts]
â€¢ 1x Musician [5pts]
2x Stormvermin [220pts]:
â€¢ 20x Stormvermin [10pts]: Halberd, Heavy Armour
â€¢ 1x Fangleader [8pts]
â€¢ 1x Standard Bearer [6pts]
â€¢ 1x Musician [6pts]
## Special [325pts]
Rat Ogres [325pts]:
â€¢ 6x Rat Ogre [48pts]: Hand Weapon, Heavy Armour
â€¢ 3x Packmaster [10pts]: Hand Weapon, Light Armour, Things-catcher
â€¢ 1x Master Moulder [7pts]
## Rare [210pts]
Hell Pit Abomination [210pts]: Warpstone claws</t>
  </si>
  <si>
    <t>Malcolm Van Bebber</t>
  </si>
  <si>
    <t>Johanes Sunarto</t>
  </si>
  <si>
    <t>Vampire Counts - Unnamed list - [1992pts]
# Main Force [1992pts]
## Characters [625pts]
Master Necromancer [220pts]: Hand Weapon, General, Wizard Level 4, Dark Magic, Lore Familiar, Cloak Of Mist &amp; Shadows
Necromantic Acolyte [65pts]: Hand Weapon, Wizard Level 1, Necromancy, Earthing Rod
Vampire Thrall [106pts]: Hand Weapon, Heavy Armour, Enchanted Shield, Biting Blade
Wight Lord [157pts]: Hand Weapon, Heavy Armour, Shield, Battle Standard Bearer, Banner of the Barrows, Charmed Shield, Sword of Might
Wight Lord [77pts]: Hand Weapon, Heavy Armour, Shield, Enchanted Shield, Sword of Swiftness
## Core [853pts]
2x Dire Wolves [40pts]:
â€¢ 5x Dire Wolf [8pts]: Hand Weapon
Grave Guard [348pts]: Drilled
â€¢ 20x Grave Guard [12pts]: Hand Weapon, Heavy Armour, Great Weapon
â€¢ 1x Seneschal [6pts]
â€¢ 1x Standard Bearer [56pts]: Drakenhof Banner
â€¢ 1x Musician [6pts]
Skeleton Warriors [220pts]: Magic Standard
â€¢ 36x Skeleton Warrior [5pts]: Hand Weapon, Light Armour, Shield
â€¢ 1x Skeleton Champion [5pts]
â€¢ 1x Standard Bearer [30pts]: War Banner
â€¢ 1x Musician [5pts]
Skeleton Warriors [205pts]: Thrusting Spear, Magic Standard
â€¢ 25x Skeleton Warrior [5pts]: Hand Weapon, Light Armour, Shield
â€¢ 1x Skeleton Champion [5pts]
â€¢ 1x Standard Bearer [45pts]: Razor Standard
â€¢ 1x Musician [5pts]
## Special [223pts]
Corpse Cart [133pts]: Corpsemaster, Hand Weapon, Wizard Level 1, Necromancy, Cavalry Spear, The Restless Dead, Hand Weapon, Warped Tintinnabulation
2x Fell Bats [45pts]:
â€¢ 3x Fell Bat [45pts]: Filth-Encrusted Claws, Hand Weapon
## Rare [291pts]
Blood Knights [291pts]: Nightmare, Barding, Hand Weapon
â€¢ 5x Blood Knight [44pts]: Hand Weapon, Lance, Shield, Full Plate Armour
â€¢ 1x Kastellan [27pts]: Sword of Might
â€¢ 1x Standard Bearer [37pts]: Rampaging Banner
â€¢ 1x Musician [7pts]</t>
  </si>
  <si>
    <t># Dark Elf 2000 [1996 pts]
Warhammer: The Old World, Dark Elves
## Characters [1000 pts]
### Dark Elf Dreadlord [200 pts]
- Great weapon
- Full plate armour
- Shield
- Sea Dragon Cloak
- General
- Dark steed
- Pendant Of Khaeleth
### Death Hag [235 pts]
- Two hand weapons
- Cauldron of Blood
- Cry of War
### Supreme Sorceress [245 pts]
- Hand weapon
- Level 4 Wizard
- On foot
- Black Staff
- Focus Familiar
- Battle Magic
### Sorceress [170 pts]
- Hand weapon
- Level 2 Wizard
- Dark Pegasus
- Ruby Ring of Ruin
- Battle Magic
### Death Hag [150 pts]
- Two hand weapons
- On foot
- Rune of Khaine
- Executioner's Axe
## Core Units [515 pts]
### 20 Witch Elves [266 pts]
- Two hand weapons
- Hag (champion)
- Standard bearer [Banner Of Har Ganeth]
- Musician
### 12 Witch Elves [139 pts]
- Two hand weapons
- Hag (champion)
### 10 Black Ark Corsairs [110 pts]
- Hand weapons
- Repeater handbows
- Light armour
## Rare Units [481 pts]
### 5 Doomfire Warlocks [116 pts]
- Hand weapon
- Master (champion)
### Reaper Bolt Thrower [80 pts]
- Repeater bolt thrower
- Hand weapons
- Light armour
### Bloodwrack Medusas [85 pts]
- Hand weapon
- petrifying gaze
- Light armour
### War Hydra [200 pts]
- Wicked claws
- Serrated maws
- Fiery breath
- hand weapons
- Whips
- 5+
---
Created with "Old World Builder"
[https://old-world-builder.com]</t>
  </si>
  <si>
    <t>Nathan Hoyle</t>
  </si>
  <si>
    <t>Jack Wainhouse</t>
  </si>
  <si>
    <t>Gothic Games Canterbury: Return to The Old World...again!</t>
  </si>
  <si>
    <t>Warriors of Chaos - Gothic Games 2k - [1995pts]
# Main Force [1995pts]
## Characters [830pts]
Aspiring Champion [155pts]: Hand Weapon, Heavy Armour, Battle Standard Bearer, War Banner, Helm of Many Eyes, Favour of the Gods, Mark of Khorne
Chaos Lord [375pts]: Hand Weapon, Full Plate Armour, General, Favour of the Gods, Crown of Everlasting Conquest, Mark of Chaos Undivided
â€¢ 1x Gorebeast Chariot [135pts]: 2x Chaos Charioteer, Halberd, Hand Weapon, Gorebeast, Hand Weapon
Exalted Sorcerer [150pts]: Hand Weapon, Light Armour, Wizard Level 2, Daemonology, Mark of Nurgle, Spell Familiar, Favour of the Gods
Exalted Sorcerer [150pts]: Hand Weapon, Light Armour, Wizard Level 2, Daemonology, Mark of Tzeentch, Spell Familiar, Favour of the Gods
## Core [847pts]
Chaos Marauders [201pts]: Close Order
â€¢ 23x Chaos Marauder [8pts]: Hand Weapon, Mark of Khorne, Flail
â€¢ 1x Marauder Chieftain [7pts]
â€¢ 1x Standard Bearer [5pts]
â€¢ 1x Musician [5pts]
Chaos Warhounds [65pts]: Vanguard
â€¢ 10x Chaos Warhound [6pts]: Hand Weapon
Chaos Warriors [242pts]:
â€¢ 14x Chaos Warrior [16pts]: Hand Weapon, Heavy Armour, Mark of Nurgle, Additional Hand Weapon
â€¢ 1x Champion [6pts]
â€¢ 1x Standard Bearer [6pts]
â€¢ 1x Musician [6pts]
Chaos Warriors [242pts]:
â€¢ 14x Chaos Warrior [16pts]: Hand Weapon, Heavy Armour, Shield, Mark of Tzeentch
â€¢ 1x Champion [6pts]
â€¢ 1x Standard Bearer [6pts]
â€¢ 1x Musician [6pts]
Marauder Horsemen [97pts]:
â€¢ 5x Marauder Horsemen [16pts]: Warhorse, Hand Weapon, Hand Weapon, Light Armour, Shield, Mark of Slaneesh, Javelin, Cavalry Spear
â€¢ 1x Musician [5pts]
â€¢ 1x Standard Bearer [5pts]
â€¢ 1x Marauder Horsemaster [7pts]
## Special [318pts]
Chaos Spawn [52pts]:
â€¢ 1x Chaos Spawn [52pts]: Hand Weapon, Heavy Armour, Spawn of Nurgle
Chosen Chaos Knights [266pts]:
â€¢ 5x Chosen Chaos Knight [41pts]: Chaos Steed, Barding, Hand Weapon, Hand Weapon, Shield, Mark of Slaneesh, Full Plate Armour
â€¢ 1x Musician [7pts]
â€¢ 1x Standard Bearer [47pts]: Blasted Standard
â€¢ 1x Champion [7pts]</t>
  </si>
  <si>
    <t>===
TKK 2k [2000 pts]
Warhammer: The Old World, Tomb Kings of Khemri
===
++ Characters [844 pts] ++
Tomb King [450 pts]
- Hand weapon
- Heavy armour
- General
- Necrolith Bone Dragon
- Talisman of Protection
- Ogre Blade
High Priest [265 pts]
- Hand weapon
- Level 4 Wizard
- On foot
- Warding Splint
- Ruby Ring of Ruin
- Lore Familiar
- Elementalism
Royal Herald [129 pts]
- Great weapon
- Light armour
- Battle Standard Bearer
- On foot
- Armour of Silvered Steel
++ Core Units [506 pts] ++
23 Tomb Guard [272 pts]
- Hand weapons
- Light armour
- Shields
- Tomb Captain (champion)
- Standard bearer [Banner Of The Desert Winds]
3 Skeleton Chariots [129 pts]
- Hand weapons
- Cavalry spears
- Warbows
20 Skeleton Archers [105 pts]
- Hand weapons
- War Bows
- Master of Arrows (champion)
++ Special Units [455 pts] ++
4 Necropolis Knights [226 pts]
- Hand weapons
- Hand weapons (Lashing Tails)
- Shields
- Great Weapon for Captain only
- Necropolis Captain (champion)
3 Ushabti [154 pts]
- Hand weapons
- Ritual Blade
- Heavy armour
- Ancient (champion)
Tomb Scorpion [75 pts]
- Decapitating Claws
- Envenomed Sting
- Heavy armour (Bone Carapace)
- Ambushers
++ Rare Units [195 pts] ++
Necrosphinx [195 pts]
- Cleaving Blades
- Decapitating Strike
- Heavy armour
---
Created with "Old World Builder"
[https://old-world-builder.com]</t>
  </si>
  <si>
    <t>Alejandro Garcia Ferrandiz</t>
  </si>
  <si>
    <t>Matt Parsons</t>
  </si>
  <si>
    <t>High Elf Realms - Archi carro+Stelar - [1999pts]
# Main Force [1999pts]
## Characters [897pts]
Archmage [365pts]: Hand Weapon, High Magic, Wizard Level 4, Warbow, Silvery Wand, Seed of Rebirth, Talisman Of Protection, Sea Guard
â€¢ 1x Lothern Skycutter [115pts]: 2x Sea Guard Crew, Cavalry Spear, Hand Weapon, Shortbow, Swiftfeather Roc, Wicked Claws, Eagle-Eye Bolt Thrower
Prince [532pts]: Hand Weapon, Shield, Great Weapon, Full Plate Armour, Star Dragon, Dragon Fire, Full Plate Armour, Wicked Claws, General, Dragon Helm, Dragon Slaying Sword, Seed of Rebirth, Opal Amulet, Pure of Heart
## Core [504pts]
Ellyrian Reavers [105pts]: Scouts, Skirmishers
â€¢ 5x Ellyrian Reaver [18pts]: Elven Steed, Hand Weapon, Hand Weapon, Light Armour, Cavalry Spear, Shortbow
Ellyrian Reavers [111pts]: Scouts, Skirmishers
â€¢ 5x Ellyrian Reaver [18pts]: Elven Steed, Hand Weapon, Hand Weapon, Light Armour, Cavalry Spear, Shortbow
â€¢ 1x Musician [6pts]
3x Elven Archers [50pts]:
â€¢ 5x Elven Archer [10pts]: Hand Weapon, Longbow
Silver Helms [138pts]:
â€¢ 5x Silver Helm [24pts]: Barded Elven Steed, Barding, Hand Weapon, Hand Weapon, Heavy Armour, Lance, Shield
â€¢ 1x High Helm [6pts]
â€¢ 1x Standard Bearer [6pts]
â€¢ 1x Musician [6pts]
## Special [206pts]
Dragon Princes [206pts]:
â€¢ 5x Dragon Prince [37pts]: Barded Elven Steed, Barding, Hand Weapon, Full Plate Armour, Hand Weapon, Lance, Shield
â€¢ 1x Drakemaster [7pts]
â€¢ 1x Standard Bearer [7pts]
â€¢ 1x Musician [7pts]
## Rare [392pts]
Frostheart Phoenix [205pts]: Full Plate Armour, Wicked Claws
Great Eagles [60pts]:
â€¢ 1x Great Eagle [60pts]: Serrated Maw, Wicked Claws
Sisters of Avelorn [127pts]:
â€¢ 6x Sister of Avelorn [15pts]: Bow of Avelorn, Hand Weapon, Light Armour
â€¢ 1x High Sister [37pts]: Ruby Ring of Ruin</t>
  </si>
  <si>
    <t>===
Gummie Bears! [1998 pts]
Warhammer: The Old World, Orc &amp; Goblin Tribes
===
++ Characters [697 pts] ++
Night Goblin Warboss [172 pts]
- Hand weapon
- Cavalry spear (if appropriately mounted)
- Light armour
- Shield
- Giant Cave Squig
- Wollopa's One Hit Wunda
- Trollhide Trousers
- Talisman of Protection
Night Goblin Oddnob [255 pts]
- Hand weapon
- Level 4 Wizard
- On foot
- Sword of Swiftness
- Lore Familiar
- Flying Carpet
- Illusion
Night Goblin Bigboss [60 pts]
- Hand weapon
- Light armour
- Shield
- Battle Standard Bearer
- On foot
Night Goblin Warboss [95 pts]
- Hand weapon
- Light armour
- Shield
- General
- On foot
- Talisman of Protection
- Burning Blade
Night Goblin Oddgit [115 pts]
- Hand weapon
- Level 2 Wizard
- On foot
- Ruby Ring of Ruin
- Waaagh! Magic
++ Core Units [845 pts] ++
29 Night Goblin Mob [208 pts]
- Hand weapons
- Thrusting spears
- Shields
- 3 Fanatics
- Boss (champion)
- Standard bearer
- Musician
29 Night Goblin Mob [208 pts]
- Hand weapons
- Thrusting spears
- Shields
- 2 Fanatics
- Boss (champion)
- Standard bearer [War Banner]
- Musician
12 Night Goblin Mob [111 pts]
- Hand weapons
- Shields
- 3 Fanatics
10 Night Goblin Squig Herd [106 pts]
- 2 Squig Herder
10 Night Goblin Squig Herd [106 pts]
- 2 Squig Herder
10 Night Goblin Squig Herd [106 pts]
- 2 Squig Herder
++ Special Units [266 pts] ++
10 Night Goblin Squig Hopper Mob [146 pts]
- Hand weapons
- Cavalry spears
- Light armour
- Boss (champion)
5 Night Goblin Squig Hopper Mob [60 pts]
- Hand weapons
5 Night Goblin Squig Hopper Mob [60 pts]
- Hand weapons
++ Rare Units [190 pts] ++
Mangler Squigs [95 pts]
- Colossal fang-filled gob
- Heavy armour
Mangler Squigs [95 pts]
- Colossal fang-filled gob
- Heavy armour
---
Created with "Old World Builder"
[https://old-world-builder.com]</t>
  </si>
  <si>
    <t>Russell Taylor</t>
  </si>
  <si>
    <t>James Seager</t>
  </si>
  <si>
    <t>===
High elves  [1998 pts]
Warhammer: The Old World, High Elf Realms
===
++ Characters [922 pts] ++
Archmage [235 pts]
- Hand weapon
- Warbow
- Upgrade to Level 4
- On foot
- Seed of Rebirth
- Lore Familiar
- Sea Guard
- Battle Magic 
Prince [522 pts]
- Lance
- Full Plate Armor
- Shield
- Star Dragon
- Seed of Rebirth
- Dragon Helm
- Talisman of Protection
- Ruby Ring of Ruin
- Pure of Heart
Mage [145 pts]
- Hand weapon
- Level 2 Wizard
- On foot
- Seed of Rebirth
- Silvery Wand
- Pure of Heart
- Battle Magic
++ Core Units [503 pts] ++
5 Ellyrian Reavers [113 pts]
- Hand weapons
- Cavalry spears
- Hand weapons (Hooves)
- Light armour
- Shortbows
- Scouts
- Skirmishes
- Harbinger (champion)
5 Ellyrian Reavers [113 pts]
- Hand weapons
- Cavalry spears
- Hand weapons (Hooves)
- Light armour
- Shortbows
- Scouts
- Skirmishes
- Harbinger (champion)
20 Lothern Sea Guard [277 pts]
- Hand weapons
- Thrusting spears
- Warbows
- Light armour
- Shields
- Veteran
- Sea Master (champion)
- Standard bearer
- Musician
++ Special Units [323 pts] ++
20 Swordmasters of Hoeth [353 pts]
- Sword of Hoeth
- Heavy armour
- Bladelord [The Loremaster's Cloak]
- Standard bearer
- Drilled
- Musician
++ Rare Units [250 pts] ++
Lion Chariot of Chrace [125 pts]
- Chracian Great Blade
Lion Chariot of Chrace [125 pts]
- Chracian Great Blade
---</t>
  </si>
  <si>
    <t xml:space="preserve">
++ Characters [926 pts] ++
Sorcerer Lord [275 pts]
(Hand weapon, Heavy armour, Mark of Tzeentch, Level 4 Wizard, On foot, Lore Familiar, Potion of Speed, Dark Magic)
Exalted Sorcerer [160 pts]
(Hand weapon, Light armour, Mark of Slaanesh, Level 2 Wizard, On foot, Lore Familiar, Battle Magic)
Daemon Prince [491 pts]
(Hand weapon, Heavy armour, Wings (Fly 9), Mark of Chaos Undivided, Level 4 Wizard, General, Armour of the Damned, Giant Blade, Extra Arm, Daemonology)
++ Core Units [947 pts] ++
20 Chaos Warriors [383 pts]
(Halberds, Heavy armour, Shields, Mark of Tzeentch, Champion, Standard bearer [War Banner], Musician)
15 Chaos Warriors [318 pts]
(Additional hand weapons, Heavy armour, Mark of Khorne, Champion [Brazen Collar], Standard bearer [Blasted Standard], Musician)
15 Chaos Warriors [246 pts]
(Hand weapons, Heavy armour, Shields, Mark of Chaos Undivided, Mark of Slaanesh, Champion)
++ Special Units [126 pts] ++
5 Chosen Chaos Warriors [126 pts]
(Great weapons, Full plate armour, Mark of Chaos Undivided, Champion, Standard bearer, Musician)
---
Created with "Old World Builder"
[https://old-world-builder.com]
</t>
  </si>
  <si>
    <t>Joseph Mcgough</t>
  </si>
  <si>
    <t>Peter Burmis</t>
  </si>
  <si>
    <t>===
Daemons of Chaos [1989 pts]
Warhammer: The Old World, Daemons of Chaos
===
++ Characters [825 pts] ++
Lord of Change [445 pts]
- Hand weapon
- Great weapon (Staff of Tzeentch)
- Level 4 Wizard
- Will of Tzeentch 
- Twin Heads
- Illusion
Daemonic Herald of Tzeentch [195 pts]
- Hand weapon
- Flames of Tzeentch
- Level 3 Wizard
- Daemonic Locus (Battle Standard Bearer)
- Disc of Tzeentch
- Elementalism
Daemonic Herald of Tzeentch [185 pts]
- Hand weapon
- Flames of Tzeentch
- Level 3 Wizard
- On foot
- Power Vortex
- Elementalism
++ Core Units [504 pts] ++
10 Pink Horrors of Tzeentch [126 pts]
- Hand weapon
- Flames of Tzeentch
- Iridescent Horror (champion)
10 Pink Horrors of Tzeentch [126 pts]
- Hand weapon
- Flames of Tzeentch
- Iridescent Horror (champion)
6 Chaos Furies [84 pts]
- Daemonic talons
- Daemons of Khorne
6 Chaos Furies [84 pts]
- Daemonic talons
- Daemons of Khorne
6 Chaos Furies [84 pts]
- Daemonic talons
- Daemons of Khorne
++ Special Units [660 pts] ++
5 Screamers of Tzeentch [220 pts]
- Lamprey's bite
5 Screamers of Tzeentch [220 pts]
- Lamprey's bite
5 Screamers of Tzeentch [220 pts]
- Lamprey's bite
---
Created with "Old World Builder"
[https://old-world-builder.com]</t>
  </si>
  <si>
    <t>Canterbury 
Warhammer: The Old World, Orc &amp; Goblin Tribes
===
++ Characters ++
Night Goblin Oddnob
- Hand weapon
- Level 4 Wizard
- General
- On foot
- Illusion
Special Rules: Fear of Elves, Hatred (Dwarfs), Lore of Mork, Warband
Night Goblin Oddnob
- Hand weapon
- Level 4 Wizard
- On foot
- Waaagh! Magic
Special Rules: Fear of Elves, Hatred (Dwarfs), Lore of Mork, Warband
Night Goblin Bigboss
- Hand weapon
- Great weapon
- Light armour
- Battle Standard Bearer
- On foot
Special Rules: Fear of Elves, Hatred (Dwarfs), Rallying Cry, Warband
Night Goblin Warboss
- Hand weapon
- Cavalry spear (if appropriately mounted)
- Light armour
- Giant Cave Squig
Special Rules: Fear of Elves, Hatred (Dwarfs), Rallying Cry, Warband
Night Goblin Bigboss
- Hand weapon
- Cavalry spear (if appropriately mounted)
- Light armour
- Giant Cave Squig
Special Rules: Fear of Elves, Hatred (Dwarfs), Rallying Cry, Warband
++ Core Units ++
30 Night Goblin Mob
- Hand weapons
- Thrusting spears
- Shields
- Netters
- 3 Fanatics
- Boss (champion)
- Standard bearer
- Musician
Special Rules: Close Order, Fear of Elves, Hatred (Dwarfs), Horde, Warband
24 Night Goblin Mob
- Hand weapons
- Thrusting spears
- Shields
- 3 Fanatics
- Boss (champion)
Special Rules: Close Order, Fear of Elves, Hatred (Dwarfs), Horde, Warband
18 Night Goblin Mob
- Hand weapons
- Thrusting spears
- Shields
- 2 Fanatics
Special Rules: Close Order, Fear of Elves, Hatred (Dwarfs), Horde, Warband
++ Special Units ++
10 Night Goblin Squig Hopper Mob
- Hand weapons
- Boss (champion)
Special Rules: Hatred (Dwarfs), Immune To Psychology, Impact Hits (1), Loner, Open Order, Random Movement, Skirmishers, Warband
Goblin Bolt Throwa
Special Rules: Fear of Elves, Skirmishers
Goblin Bolt Throwa
Special Rules: Fear of Elves, Skirmishers
1 Snotling Pump Wagon
- Hand weapons
- Throwing weapons
Special Rules: Armour Bane (3, Pump Wagon Impact Hits only), Immune To Psychology, Impact Hits (D3+1), Loner, Open Order, Random Movement
++ Rare Units ++
Mangler Squigs
- Colossal fang-filled gob
- Heavy armour
Special Rules: Close Order, Hatred (Dwarfs), Immune To Psychology, Impact Hits (D6), Ker-splat, Large Target, Random Attacks, Random Movement, Spiked Ball &amp; Chains, Stomp Attacks (D3), Timmm-berrr!
Doom Diver Catapult
Special Rules: Doom Diver, Fear of Elves, Skirmishers
Doom Diver Catapult
Special Rules: Doom Diver, Fear of Elves, Skirmishers
---
Created with "Old World Builder"
[https://old-world-builder.com]</t>
  </si>
  <si>
    <t>Alexandre Leclerc</t>
  </si>
  <si>
    <t>Thibault Lefebvre</t>
  </si>
  <si>
    <t>Grand Clash Warhammer: The Old World</t>
  </si>
  <si>
    <t>===
Alexandre Leclerc - Tournois [1996 pts]
Warhammer: The Old World, Tomb Kings of Khemri, Mortuary Cults
===
++ Characters [724 pts] ++
High Priest [395 pts]
- Hand weapon
- Level 4 Wizard
- Necrolith Bone Dragon
- Talisman of Protection
- Necromancy
Mortuary Priest [185 pts]
- Hand weapon
- Level 2 Wizard
- Battle Standard Bearer (Mortuary Cult Only) [Razor Standard]
- On foot
- Warding Splint
- Illusion
Tomb Prince [144 pts]
- Great weapon
- Light armour
- On foot
- Armour of Meteoric Iron
- Ruby Ring of Ruin
++ Core Units [684 pts] ++
48 Skeleton Warriors [383 pts]
- Thrusting spears
- Light armour
- Shields
- Nehekharan Phalanx (one per 1000pts)
- Master of Arms (Champion) [Death Mask of Kharnutt]
- Standard bearer [Icon of the Sacred Eye]
- Musician
6 Ushabti [301 pts]
- Hand weapons
- Ritual Blade
- Heavy armour
- Ancient (champion)
++ Special Units [588 pts] ++
Necrosphinx [195 pts]
- Cleaving Blades
- Decapitating Strike
- Heavy armour
3 Sepulchral Stalkers [162 pts]
- Hand weapons
- Halberds
- Writhing Tails
- Petrifying Gaze
- Heavy armour
- Ambushers
Tomb Scorpion [77 pts]
- Decapitating Claws
- Envenomed Sting
- Heavy armour (Bone Carapace)
- Ambushers
- (Mortuary Cult Only) The Terrors Below
Tomb Scorpion [77 pts]
- Decapitating Claws
- Envenomed Sting
- Heavy armour (Bone Carapace)
- Ambushers
- (Mortuary Cult Only) The Terrors Below
Tomb Scorpion [77 pts]
- Decapitating Claws
- Envenomed Sting
- Heavy armour (Bone Carapace)
- Ambushers
- (Mortuary Cult Only) The Terrors Below
---
Created with "Old World Builder"
[https://old-world-builder.com]</t>
  </si>
  <si>
    <t>===
Deus vult 2000 [1997 pts]
Warhammer: The Old World, Kingdom of Bretonnia
===
++ Characters [798 pts] ++
Duke [421 pts]
- Great weapon
- Heavy armour
- Shield
- General
- Hippogryph with Barding
- Gromril Greathelm
- Dragon Slaying Sword
- Virtue of Confidence
Prophetess [270 pts]
- Hand weapon
- Level 4 Wizard
- Unicorn
- Falcon-horn of Fredemund
- Lore Familiar
- Elementalism
Paladin [107 pts]
- Lance
- Heavy armour
- Shield
- Battle Standard Bearer
- Bretonnian Warhorse
- Sword Of The Stout Hearted
++ Core Units [504 pts] ++
11 Mounted Knights of the Realm [320 pts]
- Hand weapons
- Lances
- Shields
- Heavy armour
- First Knight (champion) [Potion of Speed]
- Standard bearer [War Banner]
- Musician
40 Men-At-Arms [184 pts]
- Hand weapons
- Polearms
- Shields
- Light armour
- Yeoman (champion)
- Standard bearer
- Musician
- Grail Monk
++ Special Units [415 pts] ++
3 Pegasus Knights [179 pts]
- Hand weapon
- Lances
- Shields
- Heavy armour
- First Knight (champion)
- Standard bearer
12 Battle Pilgrims [161 pts]
- Hand weapons
- Shields
- Light armour
- Grail Reliquae
5 Mounted Yeomen [75 pts]
- Hand weapons
- Cavalry spears
- Shortbows
- Unarmoured
- Feigned Flight
++ Rare Units [280 pts] ++
7 Grail Knights [280 pts]
- Hand weapons
- Lances
- Shields
- Heavy armour
- Grail Guardian (champion)
- Standard bearer
---
Created with "Old World Builder"
[https://old-world-builder.com]</t>
  </si>
  <si>
    <t>Victor Sacy-Richer</t>
  </si>
  <si>
    <t>Zachari Barriault</t>
  </si>
  <si>
    <t>===
Wild hunt [2000 pts]
Warhammer: The Old World, Vampire Counts
===
++ Characters [996 pts] ++
Master Necromancer [250 pts]
- Hand weapon
- Level 4 Wizard
- General
- On foot
- Sceptre Of De Noirot
- Spell Familiar
- Flying Carpet
- Necromancy
Vampire Count [493 pts]
- Hand weapon
- Heavy armour
- Shield
- Zombie Dragon
- Talisman of Protection
- Dragon Slaying Sword
- Dark Acolyte
- Illusion
Tomb Banshee [90 pts]
- Hand weapon
Vampire Thrall [163 pts]
- Hand weapon
- No armour
- Shield
- Battle Standard Bearer
- Nightmare
- The Accursed Armour
- Biting Blade
- Dark Magic
++ Core Units [506 pts] ++
5 Dire Wolves [46 pts]
- Claws and Fangs (Hand weapons)
- Doom Wolf
32 Skeleton Warriors [207 pts]
- Thrusting spears
- Light armour
- Shield
- Skeleton Champion
- Standard bearer
- Musician
32 Skeleton Warriors [207 pts]
- Thrusting spears
- Light armour
- Shield
- Skeleton Champion
- Standard bearer
- Musician
5 Dire Wolves [46 pts]
- Claws and Fangs (Hand weapons)
- Doom Wolf
++ Rare Units [498 pts] ++
5 Blood Knights [249 pts]
- Hand weapons
- Lances &amp; Shields
- Iron-Shod Hooves
- Full plate Armor &amp; Barding
- Drilled
- Kastellan
- Standard bearer
5 Blood Knights [249 pts]
- Hand weapons
- Lances &amp; Shields
- Iron-Shod Hooves
- Full plate Armor &amp; Barding
- Drilled
- Kastellan
- Standard bearer
---
Created with "Old World Builder"
[https://old-world-builder.com]</t>
  </si>
  <si>
    <t>===
Malagor Slug Tongue [1998 pts]
Warhammer: The Old World, Beastmen Brayherds
===
++ Characters [431 pts] ++
Great Bray-Shaman [210 pts]
- Braystaff
- Level 4 Wizard
- On foot
- Hagtree Fetish
- Dark Magic
Gorebull [221 pts]
- Hand weapon
- Heavy armour
- Shield
- General
- Berserker Blade
- Enchanted Shield
- Slug-skin
++ Core Units [505 pts] ++
6 Minotaur Herd [359 pts]
- Hand weapon
- Light armour
- 2x Additional hand weapon
- 4x Shield
- Bloodkine [Sword of Swiftness]
- Standard bearer
- Musician
- Many-limbed Fiend
1 Razorgor Herd [52 pts]
- Hand weapons (tusks)
- Light armour (calloused hide)
1 Razorgor Herd [52 pts]
- Hand weapons (tusks)
- Light armour (calloused hide)
6 Gor Herd [42 pts]
- Hand weapons
- Shields
++ Special Units [587 pts] ++
4 Dragon Ogres [248 pts]
- Halberds
- Heavy armour
3 Dragon Ogres [186 pts]
- Halberds
- Heavy armour
3 Minotaur Herd [153 pts]
- Hand weapon
- Light armour
- 3x Shield
- Standard bearer
++ Rare Units [475 pts] ++
Chaos Giant [230 pts]
- Giant's club
- Heavy armour (scaly skin)
- Regeneration (6+)
Ghorgon [245 pts]
- Cleaver-limbs
- Light armour (calloused hide)
---</t>
  </si>
  <si>
    <t>David Martin</t>
  </si>
  <si>
    <t>Pierre-Nicolas Samson</t>
  </si>
  <si>
    <t>===
Grand Clash TOW List [1997 pts]
Warhammer: The Old World, Wood Elf Realms
===
++ Characters [912 pts] ++
Treeman Ancient [355 pts]
- Level 4 Wizard
- A Befuddlement Of Mischiefs
- Elementalism
Branchwraith [113 pts]
- Additional hand weapon
- Light armour
- Level 2 Wizard
- Illusion
Glade Lord [444 pts]
- Hand weapon
- Great weapon
- Light armour
- Asrai Longbow
- Forest Dragon
- Talisman of Protection
++ Core Units [614 pts] ++
5 Glade Riders [116 pts]
- Hand weapon
- Cavalry spears
- Asrai Longbows
- Trueflight Arrows
- Ambushers
- Reserve Move
- Musician
10 Glade Guard [136 pts]
- Hand weapon
- Asrai Longbows
- Arcane Bodkins
- Musician
10 Glade Guard [136 pts]
- Hand weapon
- Asrai Longbows
- Arcane Bodkins
- Musician
17 Dryads [226 pts]
- Hand weapon
- Light armour (Sapwood flesh)
- Nymph
++ Special Units [471 pts] ++
10 Wild Riders [331 pts]
- Hand weapon
- Hunting Spear
- Light armour
- Shields
- Wild Hunter
- Standard bearer [Rampaging Banner]
- Musician
5 Sisters of the Thorn [140 pts]
- Hand weapons
- Blackbriar Javelins
- Handmaiden of the Thorn
- Standard bearer
- Musician
---</t>
  </si>
  <si>
    <t>===
Punchy le Daemon Prince [2000 pts]
Warhammer: The Old World, Guerriers du Chaos
===
++ Personnages [829 pts] ++
Daemon Prince [410 pts]
- Hand weapon
- Light armour
- Wings (Fly 9)
- Mark of Slaanesh
- Level 4 Wizard
- General
- Armure de Fer MÃ©tÃ©orique
- Familier de Sort
- Faveur des Dieux
- Lame de Morsure
- Daemonology
Aspiring Champion [167 pts]
- Lance
- Heavy armour
- Shield
- Mark of Nurgle
- Battle Standard Bearer
- Chaos Steed
- Faveur des Dieux
- Aura Enchanteresse
Exalted Champion [252 pts]
- Lance
- Heavy armour
- Shield
- Mark of Slaanesh
- Chaos Steed
- Faveur des Dieux
- EpÃ©e tueuse de Dragon
- Bras SupplÃ©mentaire
++ UnitÃ©s de base [608 pts] ++
15 Chaos Warriors [258 pts]
- Halberds
- Heavy armour
- Mark of Slaanesh
- Champion
- Standard bearer
- Musician
5 Chaos Warhounds [30 pts]
- Claws and Fangs (Hand weapons)
5 Chaos Warhounds [30 pts]
- Claws and Fangs (Hand weapons)
20 Chaos Marauders [157 pts]
- Hand weapons
- Unarmoured
- Shields
- Mark of Chaos Undivided
- Marauder Chieftain
- Standard bearer
- Musician
7 Forsaken [133 pts]
- Mutated weapons (Hand weapons)
- Heavy armour
- Forsaken by Slaanesh
++ UnitÃ©s spÃ©ciales [563 pts] ++
9 Chosen Chaos Knights [426 pts]
- Lances
- Shields
- Full plate armour
- Mark of Nurgle
- Drilled
- Champion
- Standard bearer
- Musician
1 Dragon Ogres [70 pts]
- Great weapons
- Heavy armour
- Shartak
1 Dragon Ogres [67 pts]
- Great weapons
- Light armour
- Shartak
---
CrÃ©Ã© avec "Old World Builder"
[https://old-world-builder.com]</t>
  </si>
  <si>
    <t>Alexandre Charette</t>
  </si>
  <si>
    <t>Eric van Eyken</t>
  </si>
  <si>
    <t>===
Wood Elf Realms [2000 pts]
Warhammer: The Old World, Wood Elf Realms
===
++ Characters [930 pts] ++
Spellweaver [245 pts]
- Hand weapon
- Level 4 Wizard
- Warhawk
- Lore Familiar
- Battle Magic
Shadowdancer [160 pts]
- Trickster's Blades
- Blades of Loec
- A Befuddlement Of Mischiefs
Glade Lord [525 pts] GÃ‰NÃ‰RAL 
- Hand weapon
- Great weapon
- Light armour
- Swiftshiver Shards
- Forest Dragon
- Bow of Loren
- Railarian's Mantle
- A Lamentation Of Despairs
- A Resplendence Of Luminescents
++ Core Units [512 pts] ++
5 Glade Guard [71 pts]
- Hand weapon
- Asrai Longbows
- Arcane Bodkins
- Lord's Bowmen
6 Deepwood Scouts [96 pts]
- Hand weapon
- Asrai Longbows
- Arcane Bodkins
- Lord's Bowmen
6 Deepwood Scouts [96 pts]
- Hand weapon
- Asrai Longbows
- Arcane Bodkins
- Lord's Bowmen
6 Dryads [83 pts]
- Hand weapon
- Light armour (Sapwood flesh)
- Nymph
6 Dryads [83 pts]
- Hand weapon
- Light armour (Sapwood flesh)
- Nymph
6 Dryads [83 pts]
- Hand weapon
- Light armour (Sapwood flesh)
- Nymph
++ Special Units [128 pts] ++
5 Wardancers [128 pts]
- Hand weapon
- 5x Additional hand weapon
- Bladesinger
- Standard bearer [War Banner]
- Musician
++ Rare Units [430 pts] ++
Treeman [215 pts]
Treeman [215 pts]
---
Created with "Old World Builder"
[https://old-world-builder.com]</t>
  </si>
  <si>
    <t>===
Grand Clash  [2000 pts]
Warhammer: The Old World, Kingdom of Bretonnia
===
++ Characters [518pts] ++
Baron [266 pts]
- Lance (if appropriately mounted)
- Heavy armour
- Shield
- General
- Royal Pegasus
- Gromril Great Helm
- Virtue of Heroism
Paladin [146 pts]
- Lance (if appropriately mounted)
- Heavy armour
- Shield
- Battle Standard Bearer
- Barded Pegasus
- Virtue of Duty
- Banner of Honourable Warfare
Damsel [106 pts]
- Hand weapon
- Level 2 Wizard
- Bretonnian Warhorse
++ Core Units [589 pts] ++
24 Men-At-Arms [140 pts]
- Hand weapons
- Polearms
- Shields
- Light armour
- Yeoman (champion)
- Standard bearer
- Grail Monk
- Blessed Triptych
18 Battle Pilgrims [209 pts]
- Hand weapons
- Shields
- Light armour
- Grail Reliquae
24 Peasant Bowmen [120 pts]
- Hand weapons
- Longbows
- Unarmoured
10 Knights of the Realm on Foot [120 pts]
- Hand weapons
- Great weapons
++ Special Units [509 pts] ++
10 Squires [90 pts]
- Hand weapons
- Longbows
- Fire &amp; Flee
- Scouts
6 Questing Knights [220 pts]
- Hand weapons
- Great weapons
- Shields
- Heavy armour
- Paragon (champion)
- Sword of Swiftness
- Standard bearer
- War Banner
3 Pegasus Knights [199 pts]
- Hand weapon
- Lances
- Shields
- Heavy armour
- First Knight (champion)
- Standard bearer
- Banner of ChÃ¢lons
++ Rare Units [384 pts] ++
Field Trebuchet [100 pts]
- Field Trebuchet
- Hand weapons
5 Grail Knights [284 pts]
- Hand weapons
- Lances
- Shields
- Heavy armour
- Grail Guardian (champion)
- Falcon-horn of Fredemund
- Standard bearer
- Conqueror's Tapestry
---
Created with "Old World Builder" modified to add BSB banner and blessed triptych
[https://old-world-builder.com]</t>
  </si>
  <si>
    <t>Emanuel Nunez</t>
  </si>
  <si>
    <t>Steve Gagne</t>
  </si>
  <si>
    <t>===
PAUL [1998 pts]
Warhammer: The Old World, High Elf Realms
===
++ Characters [781 pts] ++
Prince [528 pts]
- Hand weapon
- Full plate armour
- Shield
- General
- Star Dragon
- Dragon Slaying Sword
- Talisman of Protection
- Seed of Rebirth
Archmage [253 pts]
- Hand weapon
- Level 4 Wizard
- Barded Elven Steed
- Lore Familiar
- Opal Amulet
- Pure of Heart
- High Magic
++ Core Units [501 pts] ++
10 Silver Helms [278 pts]
- Hand weapons
- Lances
- Hand weapons (Hooves)
- Heavy armour
- Barding
- Shields
- High Helm (champion) [Opal Amulet]
- Standard bearer
- Musician
22 Elven Spearmen [223 pts]
- Hand weapons
- Thrusting spears
- Light armour
- Shields
- Shieldwall
- Sentinel (champion)
- Standard bearer
- Musician
++ Special Units [451 pts] ++
10 Dragon Princes [451 pts]
- Lance
- Full plate armour
- Barding
- Shield
- Drakemaster [Opal Amulet]
- Standard bearer [Razor Standard]
- Musician
++ Rare Units [265 pts] ++
Frostheart Phoenix [205 pts]
- Full plate armour
Great Eagle [60 pts]
---
Created with "Old World Builder"
[https://old-world-builder.com]</t>
  </si>
  <si>
    <t>Wood Elf Realms - Aux trois riviÃ¨res - [1991pts]
# Main Force [1991pts]
## Characters [487pts]
Glade Lord [237pts]: Hand Weapon, Light Armour, Asrai Longbow, Shield, Great Stag, Mighty Antlers, General, Helm of the Hunt
Spellweaver [250pts]: Hand Weapon, High Magic, Wizard Level 4, Talismanic Tatoos, A Resplendence of Luminescents, Oaken Stave
## Core [549pts]
2x Deepwood Scouts [76pts]:
â€¢ 5x Deepwood Scout [14pts]: Asrai Longbow, Hand Weapon, Trueflight Arrows
â€¢ 1x Lord's Bowman [6pts]
Glade Guard [130pts]:
â€¢ 10x Glade Guard [13pts]: Asrai Longbow, Hand Weapon, Swiftshiver Shards
Glade Guard [267pts]: Magic Standard
â€¢ 18x Glade Guard [13pts]: Asrai Longbow, Hand Weapon, Hagbane Tips
â€¢ 1x Lord's Bowman [6pts]
â€¢ 1x Standard Bearer [21pts]: Banner of Midsummer's Eve
â€¢ 1x Musician [6pts]
## Special [505pts]
Sisters Of The Thorn [134pts]:
â€¢ 5x Sister Of The Thorn [24pts]: Blackbriar Javelines, Hand Weapon, Steeds of Isha, Hand Weapon
â€¢ 1x Handmaiden of the Thorn [8pts]
â€¢ 1x Standard Bearer [6pts]
Wardancers [182pts]:
â€¢ 10x Wardancer [170pts]: Hand Weapon, Additional Hand Weapon
â€¢ 1x Bladesinger [6pts]
â€¢ 1x Musician [6pts]
Wild Riders [189pts]:
â€¢ 6x Wild Rider [28pts]: Hand Weapon, Hunting Spear, Light Armour, Steeds of Kornous, Hand Weapon, Shield
â€¢ 1x Wild Hunter [7pts]
â€¢ 1x Standard Bearer [7pts]
â€¢ 1x Musician [7pts]
## Rare [450pts]
Treemen [235pts]:
â€¢ 1x Treemen [235pts]: Full Plate Armour, Oaken Fists, Strangleroots, A Lamentation of Despairs
Treemen [215pts]:
â€¢ 1x Treemen [215pts]: Full Plate Armour, Oaken Fists, Strangleroots</t>
  </si>
  <si>
    <t>Dominique Carette</t>
  </si>
  <si>
    <t>++ Characters [1000 pts] ++
Prince [490 pts]
(Great weapon, Full plate armour, General, Star Dragon, Dragon Helm, Seed of Rebirth, Talisman of Protection)
Archmage [510 pts]
(Hand weapon, Level 4 Wizard, Star Dragon, Silvery Wand, Seed of Rebirth, High Magic)
++ Core Units [500 pts] ++
10 Lothern Sea Guard [137 pts]
(Hand weapons, Thrusting spears, Warbows, Light armour, Shields, Sea Master (champion), Standard bearer, Musician)
5 Ellyrian Reavers [113 pts]
(Hand weapons, Cavalry spears, Hand weapons (Hooves), Light armour, Shortbows, Scouts, Skirmishes, Harbinger (champion))
5 Ellyrian Reavers [113 pts]
(Hand weapons, Cavalry spears, Hand weapons (Hooves), Light armour, Shortbows, Scouts, Skirmishes, Harbinger (champion))
10 Lothern Sea Guard [137 pts]
(Hand weapons, Thrusting spears, Warbows, Light armour, Shields, Sea Master (champion), Standard bearer, Musician)
++ Special Units [373 pts] ++
5 Dragon Princes [199 pts]
(Lance, Full plate armour, Barding, Drakemaster, Standard bearer)
10 Phoenix Guard [174 pts]
(Ceremonial Halberds, Full plate armour, Keeper of the Flame, Standard bearer)
++ Rare Units [125 pts] ++
Lion Chariot of Chrace [125 pts]
(Chracian Great Blade)
---
Created with "Old World Builder"
[https://old-world-builder.com]</t>
  </si>
  <si>
    <t>===
G clash [2000 pts]
Warhammer: The Old World, Vampire Counts
===
++ Characters [1000 pts] ++
Master Necromancer [405 pts]
- Hand weapon
- Level 4 Wizard
- General
- Mortis Engine
- Sceptre Of De Noirot
- Spell Familiar
- Necromancy
Strigoi Ghoul King [415 pts]
- Hand weapon
- Terrorgheist
- Sword Of Kings
- Dark Acolyte
- Battle Magic
Tomb Banshee [90 pts]
- Hand weapon
Tomb Banshee [90 pts]
- Hand weapon
++ Core Units [510 pts] ++
21 Zombies [68 pts]
- Hand weapon
- Standard bearer
20 Zombies [65 pts]
- Hand weapon
- Standard bearer
20 Zombies [65 pts]
- Hand weapon
- Standard bearer
34 Crypt Ghouls [312 pts]
- Hand weapons
- Crypt Ghast
++ Rare Units [490 pts] ++
Terrorgheist [205 pts]
- Filth-encrusted talons
- Rancid Maw
- Calloused Hide (light armor)
9 Hexwraiths [285 pts]
- Hand weapons
- Great weapons
- Skeletal Hooves (Hand weapons)
- Hellwraith
---
Created with "Old World Builder"
[https://old-world-builder.com]</t>
  </si>
  <si>
    <t>Victor B. Boivin</t>
  </si>
  <si>
    <t>Marc Lacombe</t>
  </si>
  <si>
    <t>++ Characters [750 pts] ++
Sorcerer Lord [590 pts]
(Hand weapon, Heavy armour, Mark of Chaos Undivided, Mark of Nurgle, Level 4 Wizard, General, Chaos Dragon, Skull of Katam, 2x Favour of the Gods, Daemonology)
Aspiring Champion [160 pts]
(Additional hand weapon, Heavy armour, Shield, Mark of Chaos Undivided, Mark of Nurgle, Battle Standard Bearer, On foot, Chaos Runesword, Favour of the Gods)
++ Core Units [572 pts] ++
20 Chaos Marauders [197 pts]
(Flails, Light armour, Mark of Chaos Undivided, Mark of Nurgle, Marauder Chieftain, Standard bearer, Musician)
21 Chaos Warriors [375 pts]
(Additional hand weapons, Heavy armour, Shields, Mark of Chaos Undivided, Mark of Nurgle, Champion, Standard bearer, Musician)
++ Special Units [678 pts] ++
5 Dragon Ogres [322 pts]
(Great weapons, Heavy armour, Shartak)
Chaos Chariot [120 pts]
(Hand weapons, Halberds, Mark of Chaos Undivided, Mark of Nurgle)
5 Chosen Chaos Knights [236 pts]
(Lances, Shields, Full plate armour, Mark of Chaos Undivided, Mark of Nurgle, Champion, Standard bearer, Musician)
---
Created with "Old World Builder"
[https://old-world-builder.com]</t>
  </si>
  <si>
    <t>===
Tournament mobile woc marc [2000 pts]
Warhammer: The Old World, Warriors of Chaos
===
++ Characters [660 pts] ++
Chaos Lord [330 pts]
- Hand weapon
- Full plate armour
- Mark of Chaos Undivided
- General
- On foot
- Duellist's Blades
- Crown of Everlasting Conquest
- Favour of the Gods
- Diabolic Splendour
Sorcerer Lord [330 pts]
- Hand weapon
- Heavy armour
- Mark of Tzeentch
- Level 4 Wizard
- On foot
- Ruby Ring of Ruin
- Spell Familiar
- Infernal Puppet
- Daemonology
++ Core Units [560 pts] ++
5 Chaos Knights [188 pts]
- Hand weapons
- Shields
- Heavy armour
- Mark of Khorne
- Champion
- Standard bearer [War Banner]
- Musician
8 Chaos Warhounds [56 pts]
- Claws and Fangs (Hand weapons)
- Poisoned Attacks
15 Chaos Marauders [152 pts]
- Hand weapons
- Light armour
- Shields
- Mark of Tzeentch
- Marauder Chieftain
- Standard bearer
- Musician
5 Marauder Horsemen [82 pts]
- Cavalry spears
- Throwing axes
- Light armour
- Shields
- Mark of Chaos Undivided
- Marauder Horsemaster
- Musician
5 Marauder Horsemen [82 pts]
- Cavalry spears
- Throwing axes
- Light armour
- Shields
- Mark of Chaos Undivided
- Marauder Horsemaster
- Musician
++ Special Units [546 pts] ++
2 Chaos Spawn [106 pts]
- Flailing Appendages (Hand weapons)
- Scaly Skin (Heavy Armour)
- Spawn of Khorne
11 Chosen Chaos Warriors [309 pts]
- Halberds
- Full plate armour
- Shields
- Mark of Khorne
- Champion
- Standard bearer [Banner of Rage]
- Musician
2 Dragon Ogres [131 pts]
- Additional hand weapons
- Heavy armour
- Shartak
++ Rare Units [234 pts] ++
Dragon Ogre Shaggoth [234 pts]
- Additional hand weapon
- Heavy armour
---
Created with "Old World Builder"
[https://old-world-builder.com]</t>
  </si>
  <si>
    <t>Arthur Gagnon</t>
  </si>
  <si>
    <t>===
competitive chaos dwarf 2k v1 [1999 pts]
Warhammer: The Old World, Nains du Chaos
===
++ Personnages [671 pts] ++
Sorcerer-Prophet [415 pts]
- Hand weapon
- Heavy armour
- 1x Blood of Hashut
- Level 4 Wizard
- Lammasu Sorcerous Exhalation
- Cape de Pierre
- Talisman de Protection
- Dark Magic
Infernal Castellan [149 pts]
- Great weapon
- Heavy armour
- General
- Armure de Fer MÃ©tÃ©orique
Hobgoblin Khan [107 pts]
- Hand weapon
- Throwing weapons
- Shield
- Giant Wolf
- EpÃ©e tueuse de Dragon
++ UnitÃ©s de base [502 pts] ++
20 Infernal Guard [418 pts]
- Hailshot blunderbluss
- Heavy armour
- Shield
- Drilled (0-1 per 1000 points)
- Deathmask (champion)
- Standard bearer [Etendard Tranchant]
- Musician
6 Garde Infernale [84 pts]
- Arme lourdes
- Armure lourde
- Bouclier
- DÃ©tachement
++ UnitÃ©s spÃ©ciales [826 pts] ++
Iron Daemon [275 pts]
- Steam Cannonade
- Hand weapons
Hobgoblin Bolt Thrower [45 pts]
- Bolt thrower
- Hand weapons
- Light armour
Hobgoblin Bolt Thrower [45 pts]
- Bolt thrower
- Hand weapons
- Light armour
3 Hacheurs Centaures-Taureaux [186 pts]
- Arme lourdes
- Armure lÃ©gÃ¨re
- Ba'hal
Iron Daemon [275 pts]
- Steam Cannonade
- Hand weapons
---
CrÃ©Ã© avec "Old World Builder"
[https://old-world-builder.com]</t>
  </si>
  <si>
    <t>===
Da Waaagh Trough the Breach [1999 pts]
Warhammer: The Old World, Orc &amp; Goblin Tribes
===
++ Characters [993 pts] ++
Orc Warboss [325 pts]
- Hand weapon
- Heavy armour
- Shield
- General
- Wyvern
- Talisman of Protection
- Martog's Best Basha
Goblin Oddnob [510 pts]
- Hand weapon
- Level 4 Wizard
- Arachnarok Spider
- Burning Blade
- Lore Familiar
- Waaagh! Magic
Orc Bigboss [98 pts]
- Hand weapon
- Heavy armour
- Battle Standard Bearer
- On foot
- Biting Blade
Night Goblin Bigboss [30 pts]
- Hand weapon
- On foot
Night Goblin Bigboss [30 pts]
- Hand weapon
- On foot
++ Core Units [616 pts] ++
18 Orc Mob [221 pts]
- Hand weapons
- Light armour
- Big Stabba
- Shields
- Big 'Uns
- Boss (champion) [Burning Blade]
- Standard bearer [The Big Red Raggedy Flag]
- Musician
10 Night Goblin Mob [105 pts]
- Hand weapons
- Shields
- 3x Fanatics
10 Night Goblin Mob [80 pts]
- Hand weapons
- Shields
- 2x Fanatics
5 Goblin Wolf Rider Mob [70 pts]
- Hand weapons
- Shields
- Light armour
- Feigned Flight (0-1 unit per 1,000 points may)
- Reserve Move (0-1 unit per 1,000 points may)
2 Snotling Mob [70 pts]
- Hand weapons
- Throwing weapons
2 Snotling Mob [70 pts]
- Hand weapons
- Throwing weapons
++ Rare Units [390 pts] ++
Mangler Squigs [95 pts]
- Colossal fang-filled gob
- Heavy armour
Mangler Squigs [95 pts]
- Colossal fang-filled gob
- Heavy armour
Giant [200 pts]
- Giant's club
- Light armour
---
Created with "Old World Builder"
[https://old-world-builder.com]</t>
  </si>
  <si>
    <t>Quentin Gagnon</t>
  </si>
  <si>
    <t>Francois St-Pierre Dubois</t>
  </si>
  <si>
    <t>===
High Elf Realms [1997 pts]
Warhammer: The Old World, Royaumes Hauts Elfes
===
++ Personnages [709 pts] ++
Prince [509 pts]
- Great weapon
- Light armour
- Star Dragon
- Armure de Caledor
- EpÃ©e tueuse de Dragon
Archmage [200 pts]
- Hand weapon
- Level 4 Wizard
- On foot
- Baguette d'Argent
- High Magic
++ UnitÃ©s de base [505 pts] ++
5 Ellyrian Reavers [90 pts]
- Hand weapons
- Cavalry spears
- Hand weapons (Hooves)
- Light armour
- Shortbows
20 Elven Archers [220 pts]
- Hand weapons
- Longbows
- Light armour
20 Elven Spearmen [195 pts]
- Hand weapons
- Thrusting spears
- Light armour
- Shields
- Shieldwall
- Standard bearer
++ UnitÃ©s spÃ©ciales [703 pts] ++
10 Dragon Princes [391 pts]
- Lance
- Full plate armour
- Barding
- Drakemaster
- Standard bearer
- Musician
20 Swordmasters of Hoeth [312 pts]
- Sword of Hoeth
- Heavy armour
- Drilled
- Bladelord
- Standard bearer
++ UnitÃ©s rares [80 pts] ++
Eagle-Claw Bolt Thrower [80 pts]
---
CrÃ©Ã© avec "Old World Builder"
[https://old-world-builder.com]</t>
  </si>
  <si>
    <t>The Empire of Man - [1996pts]
# Main Force [1996pts]
## Characters [483pts]
Engineers [85pts]:
â€¢ 1x Empire Engineer [85pts]: Hand Weapon, Ruby Ring of Ruin, Hochland Long Rifle
Lector of Sigmar [226pts]: Hand Weapon, Shield, Heavy Armour, Empire Warhorse, Hand Weapon, Great Weapon, General, Bedazzling Helm, Dawnstone
Wizard Lord [172pts]: Hand Weapon, Wizard Level 4, Daemonology, Empire Warhorse, Hand Weapon
## Core [516pts]
Empire Knights [193pts]: Drilled, Stubborn
â€¢ 7x Empire Knight [22pts]: Barded Warhorse, Barding, Hand Weapon, Hand Weapon, Heavy Armour, Shield, Lance
â€¢ 1x Preceptor [6pts]
â€¢ 1x Musician [6pts]
â€¢ 1x Standard Bearer [6pts]
Empire Knights [218pts]: Drilled, Stubborn
â€¢ 8x Empire Knight [22pts]: Barded Warhorse, Barding, Hand Weapon, Hand Weapon, Heavy Armour, Shield, Great Weapon
â€¢ 1x Preceptor [6pts]
â€¢ 1x Musician [6pts]
â€¢ 1x Standard Bearer [6pts]
Empire Knights [105pts]:
â€¢ 5x Empire Knight [21pts]: Barded Warhorse, Barding, Hand Weapon, Hand Weapon, Heavy Armour, Great Weapon
## Special [612pts]
Demigryph Knights [298pts]:
â€¢ 4x Demigryph Knight [63pts]: Demigryph, Barding, Hand Weapon, Wicked Claws, Hand Weapon, Shield, Full Plate Armour, Lance
â€¢ 1x Demigryph Preceptor [7pts]
â€¢ 1x Musician [7pts]
â€¢ 1x Standard Bearer [32pts]: War Banner
Demigryph Knights [189pts]:
â€¢ 3x Demigryph Knight [63pts]: Demigryph, Barding, Hand Weapon, Wicked Claws, Hand Weapon, Shield, Full Plate Armour, Lance
Great Cannon [125pts]: Great Cannon, Gun Crew, Hand Weapon
## Rare [385pts]
Empire Steam Tanks [265pts]:
â€¢ 1x Steam Tank [265pts]: Engineer Commander, Steam Cannon, Steam Gun
Helblaster Volley Guns [120pts]:
â€¢ 1x Helblaster Volley Gun [120pts]: Gun Crew, Hand Weapon, Helblaster Volley Gun</t>
  </si>
  <si>
    <t>Ben Grimdark</t>
  </si>
  <si>
    <t>++ Characters [852 pts] ++
Black Orc Warboss [362 pts]
(Hand weapon, Full plate armour, Shield, General, Wyvern, Ogre Blade, Talisman of Protection)
Night Goblin Oddnob [190 pts]
(Hand weapon, Level 4 Wizard, On foot, Lore Familiar, Illusion)
Night Goblin Oddnob [160 pts]
(Hand weapon, Level 4 Wizard, On foot, Waaagh! Magic)
Orc Bigboss [140 pts]
(Hand weapon, Light armour, Battle Standard Bearer [War Banner], On foot, Da Choppiest Choppa)
++ Core Units [637 pts] ++
17 Black Orc Mob [288 pts]
(Hand weapons, Full plate armour, 12x Shields, 5x Great weapons, Boss (champion), Standard bearer [The Big Red Raggedy Flag])
24 Night Goblin Mob [183 pts]
(Hand weapons, Thrusting spears, Shields, 3x Fanatics, Boss (champion), Standard bearer)
21 Night Goblin Mob [166 pts]
(Hand weapons, Shortbows, 3x Fanatics, Boss (champion))
++ Special Units [130 pts] ++
5 Night Goblin Squig Hopper Mob [65 pts]
(Hand weapons, Cavalry spears)
5 Night Goblin Squig Hopper Mob [65 pts]
(Hand weapons, Cavalry spears)
++ Rare Units [380 pts] ++
Mangler Squigs [95 pts]
(Colossal fang-filled gob, Heavy armour)
Mangler Squigs [95 pts]
(Colossal fang-filled gob, Heavy armour)
Doom Diver Catapult [95 pts]
Doom Diver Catapult [95 pts]
---
Created with "Old World Builder"
[https://old-world-builder.com]</t>
  </si>
  <si>
    <t>===
PrÃ©fÃ©rence [1998 pts]
Warhammer: The Old World, Empire de l'Homme
===
++ Personnages [611 pts] ++
Grand MaÃ®tre [231 pts]
- Arme de base
- Armure de plates complÃ¨te
- Bouclier
- General
- Destrier caparaÃ§onnÃ©
- Lame Ogre
Seigneur Sorcier [202 pts]
- Arme de base
- Sorcier Niveau 4
- Destrier impÃ©rial
- Familier de Savoir
- Daemonology
Capitaine de l'Empire [113 pts]
- Arme de base
- Armure de plates complÃ¨te
- Bouclier
- Battle Standard Bearer
- A pieds
- Lame Ardente
- Anneau de Rubis de Ruine
PrÃªtre de Sigmar [65 pts]
- Arme de base
- Armure lourde
- Bouclier
- A pieds
++ UnitÃ©s de base [500 pts] ++
31 VÃ©tÃ©rans des troupes RÃ©guliÃ¨res [375 pts]
- Armes de base
- Lances d'infanterie
- Armure lÃ©gÃ¨re
- Boucliers
- Bien entrainÃ©s
- Sergent (champion)
- Porte-Ã©tendard [BanniÃ¨re du Griffon]
- Musicien
5 Archers de l'Empire [35 pts]
- Armes de base et Arcs de Guerre
15 Troupes RÃ©guliÃ¨res [90 pts]
- Armes de base
- Armure lÃ©gÃ¨re
- Boucliers
- DÃ©tachement
++ UnitÃ©s spÃ©ciales [887 pts] ++
7 Chevaliers du Cercle IntÃ©rieur [231 pts]
- Lance de joute
- Arme de base
- Bouclier
- Armure de plates complÃ¨te
- PrÃ©cepteur du Cercle IntÃ©rieur (champion)
- Porte-Ã©tendard
- Musicien
3 Chevaliers Demigriffons [203 pts]
- Lances de joute
- Armure de plates complÃ¨te
- PrÃ©cepteur Demigriffon (champion)
- Porte-Ã©tendard
3 Chevaliers Demigriffons [203 pts]
- Lances de joute
- Armure de plates complÃ¨te
- PrÃ©cepteur Demigriffon (champion)
- Porte-Ã©tendard
Grand Canon [125 pts]
- Great cannon
- Hand weapons
Grand Canon [125 pts]
- Great cannon
- Hand weapons
---
CrÃ©Ã© avec "Old World Builder"
[https://old-world-builder.com]</t>
  </si>
  <si>
    <t>Dada Boivin</t>
  </si>
  <si>
    <t>===
Didi les dÃ©mons [2000 pts]
Warhammer: The Old World, Daemons of Chaos
===
++ Characters [856 pts] ++
Daemon Prince [446 pts]
- Hand weapon
- Ensorcelled weapon
- Heavy armour
- Fly (9)
- Daemon of Tzeentch
- Level 4 Wizard
- Power Vortex
- Ã†ther Blade
- Daemonology
Lord of Change [410 pts]
- Hand weapon
- Great weapon (Staff of Tzeentch)
- Tzeentchian Wand
- Level 4 Wizard
- General
- Twin Heads
- Illusion
++ Core Units [534 pts] ++
5 Chaos Furies [60 pts]
- Daemonic talons
5 Chaos Furies [60 pts]
- Daemonic talons
12 Blue Horrors of Tzeentch [108 pts]
- Hand weapons
- Flames of Tzeentch
24 Pink Horrors of Tzeentch [306 pts]
- Hand weapon
- Flames of Tzeentch
- Iridescent Horror (champion)
- Standard bearer
- Musician
++ Special Units [420 pts] ++
5 Screamers of Tzeentch [220 pts]
- Lamprey's bite
5 Flamers of Tzeentch [200 pts]
- Hand weapons
- Warpflame
++ Rare Units [190 pts] ++
Burning Chariot of Tzeentch [190 pts]
- Hand weapons
- Warpflame
- Flames of Tzeentch
- Lamprey's bite
- 4+
---
Created with "Old World Builder"
[https://old-world-builder.com]</t>
  </si>
  <si>
    <t>Characters [993 pts] ++
Saurus Oldblood [362 pts]
(Hand weapon, Heavy armour (Scaly skin), Shield, Carnosaur, Scimitar Of The Sun Resplendent)
Special Rules: Cold Blooded, Furious Charge*, Obsidian Blades, Rallying Cry
[SaurusÃ‚ Oldblood]Ã‚ M(4)Ã‚ WS(6)Ã‚ BS(0)Ã‚ S(5)Ã‚ T(5)Ã‚ W(3)Ã‚ I(3)Ã‚ A(5)Ã‚ Ld(8)
[Carnosaur]Ã‚ M(7)Ã‚ WS(3)Ã‚ BS(0)Ã‚ S(7)Ã‚ T((+1))Ã‚ W((+4))Ã‚ I(2)Ã‚ A(4)Ã‚ Ld(-)
Saurus Oldblood [167 pts]
(Hand weapon, Heavy armour (Scaly skin), Shield, On foot, War Banner)
Special Rules: Cold Blooded, Furious Charge*, Obsidian Blades, Rallying Cry
[SaurusÃ‚ Oldblood]Ã‚ M(4)Ã‚ WS(6)Ã‚ BS(0)Ã‚ S(5)Ã‚ T(5)Ã‚ W(3)Ã‚ I(3)Ã‚ A(5)Ã‚ Ld(8)
Saurus Oldblood [167 pts]
(Hand weapon, Heavy armour (Scaly skin), Shield, On foot, War Banner)
Special Rules: Cold Blooded, Furious Charge*, Obsidian Blades, Rallying Cry
[SaurusÃ‚ Oldblood]Ã‚ M(4)Ã‚ WS(6)Ã‚ BS(0)Ã‚ S(5)Ã‚ T(5)Ã‚ W(3)Ã‚ I(3)Ã‚ A(5)Ã‚ Ld(8)
Skink Chief [297 pts]
(Hand weapon, Light armour (Calloused hide), Shield, Stegadon, Dawnstone)
Special Rules: Aquatic**, Cold Blooded, Poisoned Attacks
[SkinkÃ‚ Chief]Ã‚ M(6)Ã‚ WS(4)Ã‚ BS(5)Ã‚ S(4)Ã‚ T(3)Ã‚ W(2)Ã‚ I(6)Ã‚ A(3)Ã‚ Ld(6)
[Stegadon]Ã‚ M(6)Ã‚ WS(3)Ã‚ BS(-)Ã‚ S(5)Ã‚ T(6)Ã‚ W(5)Ã‚ I(2)Ã‚ A(4)Ã‚ Ld(-)
[SkinkÃ‚ CrewÃ‚ (x5)]Ã‚ M(-)Ã‚ WS(2)Ã‚ BS(3)Ã‚ S(3)Ã‚ T(-)Ã‚ W(-)Ã‚ I(4)Ã‚ A(1)Ã‚ Ld(6)
++ Core Units [687 pts] ++
15 Saurus Warrior [217 pts]
(Hand weapons, Shields, Heavy armour (Scaly skin), Standard bearer)
Special Rules: Close Order, Cold Blooded, Obsidian Blades
M(Ã‚ )Ã‚ WS(Ã‚ )Ã‚ BS(Ã‚ )Ã‚ S(Ã‚ )Ã‚ T(Ã‚ )Ã‚ W(Ã‚ )Ã‚ I(Ã‚ )Ã‚ A(Ã‚ )Ã‚ Ld(Ã‚ )
14 Saurus Warrior [210 pts]
(Hand weapons, Shields, Heavy armour (Scaly skin), Spawn Leader (champion), Standard bearer)
Special Rules: Close Order, Cold Blooded, Obsidian Blades
M(Ã‚ )Ã‚ WS(Ã‚ )Ã‚ BS(Ã‚ )Ã‚ S(Ã‚ )Ã‚ T(Ã‚ )Ã‚ W(Ã‚ )Ã‚ I(Ã‚ )Ã‚ A(Ã‚ )Ã‚ Ld(Ã‚ )
20 Skink Skirmishers [130 pts]
(Hand weapons, Blowpipes, Light armour (Calloused hides), Scouts)
Special Rules: Cold Blooded, Move Through Cover, Poisoned Attacks (Javelins only), Skirmishers
[Skink]Ã‚ M(6)Ã‚ WS(2)Ã‚ BS(3)Ã‚ S(3)Ã‚ T(2)Ã‚ W(1)Ã‚ I(4)Ã‚ A(1)Ã‚ Ld(5)
[PatrolÃ‚ Leader]Ã‚ M(6)Ã‚ WS(2)Ã‚ BS(4)Ã‚ S(3)Ã‚ T(2)Ã‚ W(1)Ã‚ I(4)Ã‚ A(1)Ã‚ Ld(5)
20 Skink Skirmishers [130 pts]
(Hand weapons, Blowpipes, Light armour (Calloused hides), Scouts)
Special Rules: Cold Blooded, Move Through Cover, Poisoned Attacks (Javelins only), Skirmishers
[Skink]Ã‚ M(6)Ã‚ WS(2)Ã‚ BS(3)Ã‚ S(3)Ã‚ T(2)Ã‚ W(1)Ã‚ I(4)Ã‚ A(1)Ã‚ Ld(5)
[PatrolÃ‚ Leader]Ã‚ M(6)Ã‚ WS(2)Ã‚ BS(4)Ã‚ S(3)Ã‚ T(2)Ã‚ W(1)Ã‚ I(4)Ã‚ A(1)Ã‚ Ld(5)
++ Special Units [116 pts] ++
10 Chameleon Skinks [116 pts]
(Blowpipes, Hand weapons, Light armour (Calloused hides), Patrol Leader (champion))
Special Rules: Cold Blooded, Evasive, Move Through Cover, Scouts, Skirmishers
[ChameleonÃ‚ Skink]Ã‚ M(6)Ã‚ WS(2)Ã‚ BS(4)Ã‚ S(3)Ã‚ T(2)Ã‚ W(1)Ã‚ I(4)Ã‚ A(1)Ã‚ Ld(6)
[PatrolÃ‚ Leader]Ã‚ M(6)Ã‚ WS(2)Ã‚ BS(5)Ã‚ S(4)Ã‚ T(2)Ã‚ W(1)Ã‚ I(4)Ã‚ A(1)Ã‚ Ld(6)
++ Rare Units [200 pts] ++
1 Troglodon [200 pts]
(Venomous talons and venom spray, Heavy armour (Scaly skin), Skink Oracle with hand weapon (required))
Special Rules: Arcane Vassal, Aquatic, Close Order, Cold Blooded, Immune To Psychology, Large Target, Lore of Lustria, Primeval Roar, Stomp Attacks (2), Stubborn, Terror
[Troglodon]Ã‚ M(7)Ã‚ WS(3)Ã‚ BS(-)Ã‚ S(5)Ã‚ T(5)Ã‚ W(5)Ã‚ I(2)Ã‚ A(3)Ã‚ Ld(-)
[SkinkÃ‚ Oracle]Ã‚ M(-)Ã‚ WS(2)Ã‚ BS(3)Ã‚ S(3)Ã‚ T(-)Ã‚ W(-)Ã‚ I(4)Ã‚ A(1)Ã‚ Ld(8)
---
Created with "Old World Builder"
[https://old-world-builder.com]</t>
  </si>
  <si>
    <t>Romain Staudre</t>
  </si>
  <si>
    <t>SÃ©bastien Bergeron Marier</t>
  </si>
  <si>
    <t># Grand Clash 2024 [1996 pts]
Warhammer: The Old World, Guerriers du Chaos
## Personnages [932 pts]
### Chaos Lord [527 pts]
- Hand weapon [RB p. 213]
- Full plate armour [RB p. 220]
- Shield [RB p. 221]
- Mark of Nurgle [RH p. 82]
- General
- Chaos Dragon [RH p. 74]
- Aura Enchanteresse
RÃ¨gles spÃ©ciales: Chaos Armour (5+), Ensorcelled Weapons, Gaze of the Gods, Rallying Cry
[ChaosÂ Lord]Â M(4)Â CC(7)Â CT(3)Â F(5)Â E(5)Â PV(4)Â I(6)Â A(5)Â Cd(9)
[ChaosÂ Dragon]Â M(6)Â CC(6)Â CT(-)Â F(7)Â E((+1))Â PV((+6))Â I(4)Â A(6)Â Cd(-)
### Sorcerer Lord [405 pts]
- Hand weapon [RB p. 213]
- Heavy armour [RB p. 220]
- Mark of Tzeentch [RH p. 82]
- Level 4 Wizard
- Manticore [Venomous Tail]
- Splendeur Diabolique
- Dark Magic [RB p. 324]
RÃ¨gles spÃ©ciales: Chaos Armour (5+), Ensorcelled Weapons, Gaze of the Gods, Lore of Chaos
[SorcererÂ Lord]Â M(4)Â CC(5)Â CT(3)Â F(4)Â E(4)Â PV(3)Â I(4)Â A(3)Â Cd(8)
[Manticore]Â M(6)Â CC(5)Â CT(-)Â F(5)Â E(-)Â PV((+4))Â I(5)Â A(4)Â Cd(-)
## UnitÃ©s de base [632 pts]
### 23 Chaos Warriors [360 pts]
- Hand weapons
- Heavy armour [RB p. 220]
- Shields [RB p. 221]
- Mark of Chaos Undivided [RH p. 82 &amp; 116]
- Champion [Collier d'Airain]
- Standard bearer
- Musician
RÃ¨gles spÃ©ciales: Close Order, Ensorcelled Weapons
[ChaosÂ Warrior]Â M(4)Â CC(5)Â CT(3)Â F(4)Â E(4)Â PV(1)Â I(4)Â A(1)Â Cd(8)
[Champion]Â M(4)Â CC(5)Â CT(3)Â F(4)Â E(4)Â PV(1)Â I(4)Â A(2)Â Cd(8)
### 20 Chaos Marauders [177 pts]
- Hand weapons
- Light armour [RB p. 220]
- Shields [RB p. 221]
- Mark of Chaos Undivided [RH p. 82 &amp; 116]
- Marauder Chieftain
- Standard bearer
- Musician
RÃ¨gles spÃ©ciales: Close Order, Shieldwall, Warband
[ChaosÂ Marauder]Â M(4)Â CC(4)Â CT(3)Â F(3)Â E(3)Â PV(1)Â I(3)Â A(1)Â Cd(6)
[MarauderÂ Chieftain]Â M(4)Â CC(4)Â CT(3)Â F(3)Â E(3)Â PV(1)Â I(3)Â A(2)Â Cd(7)
### 5 Forsaken [95 pts]
- Mutated weapons (Hand weapons)
- Heavy armour [RB p. 220]
- Forsaken by Khorne [RH p. 63]
RÃ¨gles spÃ©ciales: Chaos Armour (5+), Ensorcelled Weapons, Furious Charge, Immune To Psychology, Impetuous, Loner, Open Order, Rampant Mutation, Random Attacks, Stubborn
[Forsaken]Â M(5)Â CC(4)Â CT(0)Â F(4)Â E(4)Â PV(1)Â I(3)Â A(D3)Â Cd(8)
## UnitÃ©s spÃ©ciales [432 pts]
### 3 Chaos Spawn [159 pts]
- Flailing Appendages (Hand weapons)
- Scaly Skin (Heavy Armour)
- Spawn of Khorne [RH p. 66]
RÃ¨gles spÃ©ciales: Armour Bane (2), Fear, Immune To Psychology, Open Order, Random Attacks, Random Movement, Stomp Attacks (1), Unbreakable
[ChaosÂ Spawn]Â M(2D6)Â CC(3)Â CT(0)Â F(4)Â E(5)Â PV(3)Â I(3)Â A(D6)Â Cd(10)
### 12 Chosen Chaos Warriors [273 pts]
- Great weapons
- Full plate armour [RB p. 220]
- Mark of Chaos Undivided [RH p. 82 &amp; 116]
- Champion
- Standard bearer
- Musician
RÃ¨gles spÃ©ciales: Chaos Armour (6+), Close Order, Ensorcelled Weapons, Stubborn
[ChosenÂ ChaosÂ Warrior]Â M(4)Â CC(5)Â CT(3)Â F(4)Â E(4)Â PV(1)Â I(4)Â A(2)Â Cd(9)
[Champion]Â M(4)Â CC(5)Â CT(3)Â F(4)Â E(4)Â PV(1)Â I(4)Â A(3)Â Cd(9)
---
CrÃ©Ã© avec "Old World Builder"
[https://old-world-builder.com]</t>
  </si>
  <si>
    <t>===
Tomb Kings of Khemri [1999 pts]
Warhammer: The Old World, Tomb Kings of Khemri
===
++ Characters [935 pts] ++
Tomb King [441 pts]
- Great weapon
- Heavy armour
- Shield
- General
- Necrolith Bone Dragon
- Armour of the Ages
- Talisman of Protection
High Priest [245 pts]
- Hand weapon
- Level 4 Wizard
- On foot
- Flying Carpet
- Warding Splint
- Elementalism
Tomb Prince [144 pts]
- Great weapon
- Light armour
- On foot
- Armour of Meteoric Iron
- Ruby Ring of Ruin
Royal Herald [105 pts]
- Hand weapon
- Light armour
- Battle Standard Bearer
- On foot
- Biting Blade
- Charmed Shield
++ Core Units [502 pts] ++
33 Skeleton Warriors [215 pts]
- Hand weapons
- Light armour
- Shields
- Nehekharan Phalanx (one per 1000pts)
- Master of Arms (Champion)
- Standard bearer [War Banner]
- Musician
7 Skeleton Skirmishers [35 pts]
- Hand weapons
- Warbows
7 Skeleton Skirmishers [35 pts]
- Hand weapons
- Warbows
3 Skeleton Chariots [129 pts]
- Hand weapons
- Cavalry spears
- Warbows
8 Skeleton Horse Archers [88 pts]
- Hand weapons
- Warbows
++ Special Units [232 pts] ++
3 Necropolis Knights [162 pts]
- Hand weapons
- Hand weapons (Lashing Tails)
- Shields
Tomb Scorpion [70 pts]
- Decapitating Claws
- Envenomed Sting
- Heavy armour (Bone Carapace)
++ Rare Units [330 pts] ++
Necrosphinx [195 pts]
- Cleaving Blades
- Decapitating Strike
- Heavy armour
Casket of Souls [135 pts]
- Hand weapons
- Great weapons
- Light armour
---
Created with "Old World Builder"
[https://old-world-builder.com]</t>
  </si>
  <si>
    <t>Martin Goyette</t>
  </si>
  <si>
    <t>Wood Elf Realms - Tournament - [1999pts]
# Main Force [1999pts]
## Characters [825pts]
Glade Lord [510pts]: Hand Weapon, Light Armour, Asrai Longbow, Shield, Forest Dragon, Full Plate Armour, Serrated Maw, Soporific Breath, Wicked Claws, General, Moonfire Shot, Spear of Twilight, Talisman Of Protection
Shadowdancers [85pts]:
â€¢ 1x Shadowdancer [85pts]: Hand Weapon, Spear of Loec
Spellweaver [230pts]: Hand Weapon, High Magic, Warhawk, Wicked Claws, Wizard Level 4, Talismanic Tatoos
## Core [501pts]
Deepwood Scouts [132pts]:
â€¢ 8x Deepwood Scout [15pts]: Asrai Longbow, Hand Weapon, Hagbane Tips
â€¢ 1x Lord's Bowman [6pts]
â€¢ 1x Musician [6pts]
Glade Guard [183pts]: Fire and Flee, Magic Standard
â€¢ 10x Glade Guard [13pts]: Asrai Longbow, Hand Weapon, Hagbane Tips
â€¢ 1x Lord's Bowman [6pts]
â€¢ 1x Standard Bearer [31pts]: The Blazing Banner
â€¢ 1x Musician [6pts]
Glade Riders [186pts]: Reserve Move
â€¢ 8x Glade Rider [20pts]: Elven Steed, Hand Weapon, Asrai Longbow, Cavalry Spear, Hand Weapon, Hagbane Tips
â€¢ 1x Glade Knight [6pts]
â€¢ 1x Standard Bearer [6pts]
â€¢ 1x Musician [6pts]
## Special [613pts]
Sisters Of The Thorn [145pts]:
â€¢ 5x Sister Of The Thorn [24pts]: Blackbriar Javelines, Hand Weapon, Steeds of Isha, Hand Weapon
â€¢ 1x Handmaiden of the Thorn [13pts]: Burning Blade
â€¢ 1x Standard Bearer [6pts]
â€¢ 1x Musician [6pts]
Tree Kin [153pts]:
â€¢ 3x Tree Kin [51pts]: Hand Weapon, Heavy Armour
Wardancers [119pts]:
â€¢ 7x Wardancer [119pts]: Hand Weapon, Additional Hand Weapon
Wild Riders [196pts]:
â€¢ 7x Wild Rider [28pts]: Hand Weapon, Hunting Spear, Light Armour, Steeds of Kornous, Hand Weapon, Shield
## Rare [60pts]
Great Eagles [60pts]:
â€¢ 1x Great Eagle [60pts]: Serrated Maw, Wicked Claws</t>
  </si>
  <si>
    <t>Warriors of Chaos - 2 hell - [1999pts]
# Main Force [1999pts]
## Characters [502pts]
Aspiring Champion [167pts]: Hand Weapon, Heavy Armour, Shield, Battle Standard Bearer, Doom Totem, Favour of the Gods, Mark of Chaos Undivided
Sorcerer Lord [335pts]: Hand Weapon, Heavy Armour, Wizard Level 4, Daemonology, Mark of Tzeentch, General, Spell Familiar, Infernal Puppet, Diabolic Splendour
## Core [503pts]
Chaos Marauders [269pts]: Skirmishers
â€¢ 28x Chaos Marauder [9pts]: Hand Weapon, Mark of Tzeentch, Great Weapon
â€¢ 1x Marauder Chieftain [7pts]
â€¢ 1x Standard Bearer [5pts]
â€¢ 1x Musician [5pts]
2x Chaos Warhounds [35pts]: Vanguard
â€¢ 5x Chaos Warhound [6pts]: Hand Weapon
2x Marauder Horsemen [82pts]:
â€¢ 5x Marauder Horsemen [14pts]: Warhorse, Hand Weapon, Hand Weapon, Light Armour, Shield, Mark of Chaos Undivided, Flail
â€¢ 1x Musician [5pts]
â€¢ 1x Marauder Horsemaster [7pts]
## Special [564pts]
Chosen Chaos Warriors [375pts]:
â€¢ 14x Chosen Chaos Warrior [21pts]: Hand Weapon, Shield, Mark of Chaos Undivided, Full Plate Armour, Halberd
â€¢ 1x Champion [27pts]: Brazen Collar
â€¢ 1x Standard Bearer [47pts]: Blasted Standard
â€¢ 1x Musician [7pts]
Dragon Ogres [189pts]:
â€¢ 3x Dragon Ogre [63pts]: Hand Weapon, Heavy Armour, Great Weapon
## Rare [430pts]
2x Hellcannon [215pts]: Doomfire, Hand Weapon, Chaos Dwarf Handler, Hand Weapon</t>
  </si>
  <si>
    <t>Benoit Lafleur</t>
  </si>
  <si>
    <t>===
Clash [1998 pts]
Warhammer: The Old World, Dwarfen Mountain Holds
===
++ Characters [291 pts] ++
Runesmith [120 pts]
- Hand weapon
- Full plate armour
- Shield
- General
- 2x Rune of Spellbreaking
Thane [171 pts]
- Hand weapon
- Great weapon
- Full plate armour
- Shield
- Battle Standard Bearer [Master Rune of Grungni]
- On foot
++ Core Units [516 pts] ++
18 Dwarf Warriors [210 pts]
- Hand weapons
- Heavy armour
- Great weapons
- Shields
- Veteran
- Standard bearer [Rune of Courage]
- Musician
8 Quarrellers [88 pts]
- Hand weapons
- Crossbows
- Heavy armour
- Great weapons
8 Quarrellers [88 pts]
- Hand weapons
- Crossbows
- Heavy armour
- Great weapons
10 Rangers [130 pts]
- Hand weapons
- Crossbows
- Heavy armour
- Great weapons
++ Special Units [818 pts] ++
13 Hammerers [272 pts]
- Hand weapons
- Great hammers
- Heavy armour
- Standard bearer [Rune of Courage + Rune of Confusion]
- Musician
14 Ironbreakers [271 pts]
- Hand weapons
- Shields
- Full plate armour
- Ironbeard (champion) [Shield]
- Standard bearer [Rune of Courage + Rune of Battle]
- Musician
1 Gyrocopters [60 pts]
- Hand weapons
- Steam guns
- Full plate armour (armoured fuselage)
1 Gyrocopters [60 pts]
- Hand weapons
- Steam guns
- Full plate armour (armoured fuselage)
Bolt Thrower [80 pts]
- Bolt thrower
- Hand weapons
- Light armour
- Rune of Skewering
- Stalwart Rune
Bolt Thrower [75 pts]
- Bolt thrower
- Hand weapons
- Light armour
- Rune of Skewering
++ Rare Units [373 pts] ++
5 Irondrakes [96 pts]
- Hand weapons
- Drakeguns
- Full plate armour
- Ironwarden (champion) [Trollhammer torpedo]
5 Irondrakes [96 pts]
- Hand weapons
- Drakeguns
- Full plate armour
- Ironwarden (champion) [Trollhammer torpedo]
7 Rangers [91 pts]
- Hand weapons
- Crossbows
- Heavy armour
- Great weapons
6 Irondrakes [90 pts]
- Hand weapons
- Drakeguns
- Full plate armour
- Detachment
---
Created with "Old World Builder"
[https://old-world-builder.com]</t>
  </si>
  <si>
    <t>===
Pour la Dame et la Patrie [1998 pts]
Warhammer: The Old World, Kingdom of Bretonnia
===
++ Characters [933 pts] ++
Duke [397 pts]
- Hand weapon
- Heavy armour
- Shield
- General
- Royal Pegasus
- Gromril Great Helm
- Heartwood Lance
- Virtue of Knightly Temper
Baron [248 pts]
- Hand weapon
- Heavy armour
- Shield
- The Grail Vow
- Bretonnian Warhorse
- Ogre Blade
- Virtue of the Ideal
Paladin [82 pts]
- Lance
- Heavy armour
- Shield
- Battle Standard Bearer
- Bretonnian Warhorse
Prophetess [206 pts]
- Hand weapon
- Level 4 Wizard
- Bretonnian Warhorse
- Prayer Icon of Quenelles
- Battle magic
++ Core Units [676 pts] ++
20 Men-At-Arms [97 pts]
- Hand weapons
- Polearms
- Shields
- Light armour
- Yeoman (champion)
- Standard bearer
- Musician
8 Mounted Knights of the Realm [238 pts]
- Hand weapons
- Lances
- Shields
- Heavy armour
- First Knight (champion)
- Standard bearer [War Banner]
- Musician
10 Mounted Knights of the Realm [261 pts]
- Hand weapons
- Lances
- Shields
- Heavy armour
- First Knight (champion)
- Standard bearer
- Musician
16 Peasant Bowmen [80 pts]
- Hand weapons
- Longbows
- Unarmoured
++ Special Units [289 pts] ++
5 Pegasus Knights [289 pts]
- Hand weapon
- Lances
- Shields
- Heavy armour
- First Knight (champion)
- Standard bearer
++ Rare Units [100 pts] ++
Field Trebuchet [100 pts]
- Field Trebuchet
- Hand weapons
---
Created with "Old World Builder"
[https://old-world-builder.com]</t>
  </si>
  <si>
    <t>Evan Bradshaw</t>
  </si>
  <si>
    <t>Daniel MacDonald</t>
  </si>
  <si>
    <t>===
Tournament List [2000 pts]
Warhammer: The Old World, Chaos Dwarfs
===
++ Characters [760 pts] ++
Sorcerer-Prophet [410 pts]
- Darkforged weapon
- Heavy armour
- Level 4 Wizard
- General
- Lammasu [Sorcerous Exhalation]
- Mantle of Stone
- Healing Potion
- Daemonology
Infernal Seneschal [130 pts]
- Darkforged weapon
- Heavy armour
- Battle Standard Bearer
- Mantle of Stone
- Charmed Shield
Bull Centaur Taur'ruk [220 pts]
- Hand weapon
- Heavy armour
- Dragon Slaying Sword
- Obsidian Vambraces
- Enchanted Shield
++ Core Units [612 pts] ++
12 Infernal Guard [180 pts]
- Fireglaives
- Heavy armour
10 Infernal Guard [150 pts]
- Fireglaives
- Heavy armour
18 Infernal Guard [282 pts]
- Great weapons
- Heavy armour
- Deathmask (champion) [Burning Blade]
- Standard bearer [War Banner]
- Musician
++ Special Units [443 pts] ++
Deathshrieker Rocket Launcher [120 pts]
- Demolition Rockets
- Infernal Incendiaries
- Hand weapons
- Heavy armour
3 Bull Centaur Renders [198 pts]
- Great weapons
- Light armour
- Ba'hal
- Standard bearer
- Musician
Magma Cannon [125 pts]
- Fire thrower
- Hand weapons
- Heavy Armour
++ Rare Units [185 pts] ++
Dreadquake Mortar [185 pts]
- Dreadquake Mortar
- Hand weapons
- Heavy armour
- Ogre Loader
---
Created with "Old World Builder"
[https://old-world-builder.com]</t>
  </si>
  <si>
    <t>===
April Fun Times [1995 pts]
Warhammer: The Old World, Daemons of Chaos
===
++ Characters [836 pts] ++
Big Bird (Lord Of Change) [445 pts]
- Hand weapon
- Great weapon (Staff of Tzeentch)
- Level 4 Wizard
- Ã†ther Blade
- Twin Heads
- Illusion
Daemon Prince [391 pts]
- Hand weapon
- Ensorcelled weapon
- Heavy armour
- Fly (9)
- Daemon of Tzeentch
- Level 4 Wizard
- General
- Power Vortex
- Battle Magic
++ Core Units [514 pts] ++
5 Chaos Furies [60 pts]
- Daemonic talons
15 Pink Horrors of Tzeentch [227 pts]
- Hand weapon
- Flames of Tzeentch
- Standard bearer [Icon Of Sorcery]
- Musician
15 Pink Horrors of Tzeentch [227 pts]
- Hand weapon
- Flames of Tzeentch
- Standard bearer [Icon Of Sorcery]
- Musician
++ Special Units [160 pts] ++
4 Flamers of Tzeentch [160 pts]
- Hand weapons
- Warpflame
- Daemonology
++ Rare Units [485 pts] ++
Soul Grinder [265 pts]
- Hand weapon
- Iron claw
- Harvester cannon
- Daemon of Slaanesh
Burning Chariot of Tzeentch [220 pts]
- Hand weapons
- Warpflame
- Flames of Tzeentch
- Lamprey's bite
- 4+
- Level 2 Wizard (Exalted Flamer)
- Daemonology
---
Created with "Old World Builder"
[https://old-world-builder.com]</t>
  </si>
  <si>
    <t>John Frith</t>
  </si>
  <si>
    <t>John Paton</t>
  </si>
  <si>
    <t>Great Lakes Wargaming Presents: Brawl in the Border Princes</t>
  </si>
  <si>
    <t># Main Force [2000pts]
## Characters [1000pts]
Saurus Oldblood [407pts]: Hand Weapon, Heavy Armour, Shield, Carnosaur, Heavy Armour, Slashing talons, Blade Of Revered Tzunki, Talisman Of Protection
Saurus Scar-Veteran [218pts]: Hand Weapon, Heavy Armour, Battle Standard Bearer, Sun Standard Of Chotec, Glyph Necklace, Cold One, Hand Weapon
Slann Mage-Priests [375pts]:
â€¢ 1x Slann Mage-Priest [375pts]: Hand Weapon, General, Higher State Of Mind, Wizard Level 4, Elementalism, Lore Familiar
## Core [516pts]
Saurus Warriors [276pts]: Thrusting Spear, Shieldwall
â€¢ 15x Saurus Warrior [14pts]: Hand Weapon, Heavy Armour, Shield
â€¢ 1x Spawn Leader [22pts]: Biting Blade
â€¢ 1x Standard Bearer [7pts]
â€¢ 1x Musician [7pts]
2x Skink Skirmishers [50pts]:
â€¢ 10x Skink [5pts]: Hand Weapon, Light Armour, Javelin, Shields 
Skink Skirmishers [70pts]: Scouts
â€¢ 10x Skink [6pts]: Hand Weapon, Light Armour, Blowpipe
Skink Skirmishers [70pts]: Scouts
â€¢ 10x Skink [6pts]: Hand Weapon, Light Armour
## Special [484pts]
Cold One Riders [330pts]: Drilled
â€¢ 7x Cold One Rider [35pts]: Cold One, Hand Weapon, Hand Weapon, Heavy Armour, Shield, Cavalry Spear
â€¢ 1x Pack Leader [32pts]: Sword of Swiftness
â€¢ 1x Standard Bearer [32pts]: War Banner
â€¢ 1x Musician [7pts]
Kroxigor [154pts]:
â€¢ 3x Kroxigor [49pts]: Great Weapon, Heavy Armour
â€¢ 1x Ancient [7pts]</t>
  </si>
  <si>
    <t>===
Johnâ€™s Cavalry BrigadeÂ Â [1999 pts]
Warhammer: The Old World, Empire of Man
===
++ Characters [461 pts] ++
Empire Engineer [78 pts]
- Hand weapon
- Hochland long rifle
- Light armour
- Pigeon bombs
Wizard Lord [255 pts]
- Hand weapon
- Level 4 Wizard
- On foot
- Wizard's Familiar
- Lore Familiar
- Talisman of Protection
- Illusion
Captain of the Empire [128 pts]
- Hand weapon
- Full plate armour
- Shield
- Battle Standard Bearer
- On foot
- Sword of Might
- The White Cloak
++ Core Units [997 pts] ++
6 Empire Knights [156 pts]
- Hand weapons
- Lances
- Shields
- Heavy armour
- Stubborn (0-1 unit per 1,000 points)
- Standard bearer
- Musician
6 Empire Knights [156 pts]
- Hand weapons
- Lances
- Shields
- Heavy armour
- Stubborn (0-1 unit per 1,000 points)
- Standard bearer
- Musician
6 Empire Knights [150 pts]
- Hand weapons
- Lances
- Shields
- Heavy armour
- Preceptor (champion)
- Standard bearer
- Musician
10 State Missile Troops [80 pts]
- Hand weapons
- Handguns
10 State Missile Troops [80 pts]
- Hand weapons
- Handguns
- Detachment
10 State Missile Troops [80 pts]
- Hand weapons
- Handguns
- Detachment
28 Veteran State Troops [295 pts]
- Hand weapons
- Thrusting spears
- Light armour
- Shields
- Drilled
- Sergeant (champion)
- Standard bearer
- Musician
++ Special Units [421 pts] ++
3 Demigryph Knights [210 pts]
- Halberds
- Shields
- Full plate armour
- Demigryph Preceptor (champion)
- Standard bearer
- Musician
5 Pistoliers [86 pts]
- Hand weapons
- Brace of pistols
- Heavy armour
- Musician
Great Cannon [125 pts]
- Great cannon
- Hand weapons
++ Rare Units [120 pts] ++
Helblaster Volley Gun [120 pts]
---
Created with "Old World Builder"
[https://old-world-builder.com]</t>
  </si>
  <si>
    <t>Alexander Hajek</t>
  </si>
  <si>
    <t>===
Warhammer: The Old World, Warriors of Chaos
===
++ Characters [609 pts] ++
Sorcerer Lord [296 pts]
- Hand weapon
- Heavy armour
- Mark of Tzeentch
- Level 4 Wizard
- General
- Chaos Steed
- Spell Familiar
- Lore Familiar
- Dark Magic
Exalted Champion [313 pts]
- Hand weapon
- Heavy armour
- Shield
- Mark of Slaanesh
- Battle Standard Bearer [War Banner]
- Chaos Steed
- 2x Favour of the Gods
- Ogre Blade
- Enchanting Aura
++ Core Units [667 pts] ++
5 Chaos Warhounds [30 pts]
- Claws and Fangs (Hand weapons)
5 Chaos Warhounds [30 pts]
- Claws and Fangs (Hand weapons)
5 Chaos Warhounds [30 pts]
- Claws and Fangs (Hand weapons)
5 Marauder Horsemen [65 pts]
- Flails
- Light armour
- Mark of Chaos Undivided
5 Marauder Horsemen [65 pts]
- Flails
- Light armour
- Mark of Chaos Undivided
5 Marauder Horsemen [75 pts]
- Flails
- Light armour
- Mark of Tzeentch
4 Chaos Knights [124 pts]
- Lances
- Shields
- Heavy armour
- Mark of Khorne
4 Chaos Knights [124 pts]
- Lances
- Shields
- Heavy armour
- Mark of Khorne
4 Chaos Knights [124 pts]
- Lances
- Shields
- Heavy armour
- Mark of Khorne
++ Special Units [724 pts] ++
6 Chosen Chaos Knights [346 pts]
- Lances
- Shields
- Full plate armour
- Mark of Slaanesh
- Drilled
- Champion [Brazen Collar]
- Standard bearer [Banner of Rage]
- Musician
3 Dragon Ogres [189 pts]
- Great weapons
- Heavy armour
3 Dragon Ogres [189 pts]
- Great weapons
- Heavy armour
---
Created with "Old World Builder"
[https://old-world-builder.com]</t>
  </si>
  <si>
    <t>Duke Reginald on barded hippogryph with shield/gilded Cuirass &amp; giant blade 
Virtue of Knightly Temper, 
Grail Vow immune to psychology and stubborn magic attacks 
( +D3 extra attacks on the charge,Hatred, ) ( 5+Regen +1S AB2 2wounds ) 
472
Mounted lvl 4 Prophetess barded warhorse 211
Baron on Royal Pegasus Grail Vow immune to psychology and stubborn
magic attacks   Gauntlet of the duel ( cannot refuse challenges ) 
lance and shield 191
874
10x knights of the realm full command 261 
30x men at arms full command and monk/triptych 169
11x  Skirmishing Archers full command  72
502
12 Van-guarding Squires 49
4x Pegasus knights full command 241
290 
5 Grail Knights  full command  
 ( Banner of Chalons/No standing and shooting ) 231
1 field trebuchet 100
331
1997</t>
  </si>
  <si>
    <t>William Gibbons</t>
  </si>
  <si>
    <t>++ Characters [959 pts] ++
Vampire Count [450 pts]
(Hand weapon, No armour, Level 1 Wizard, Zombie Dragon, Talisman of Protection, Biting Blade, Illusion)
Master Necromancer [390 pts]
(Hand weapon, Level 4 Wizard, General, Mortis Engine, Sceptre Of De Noirot, Necromancy)
Wight Lord [69 pts]
(Great Weapon, Heavy armour, Battle Standard Bearer, On foot)
Cairn Wraith [50 pts]
(Spectral Scythe)
++ Core Units [610 pts] ++
23 Grave Guard [344 pts]
(Great weapons (replace shields), Heavy armour, Seneschal, Standard bearer [Drakenhof Banner], Musician)
21 Crypt Ghouls [195 pts]
(Hand weapons, Crypt Ghast)
22 Zombies [71 pts]
(Hand weapon, Standard bearer)
++ Rare Units [431 pts] ++
5 Blood Knights [241 pts]
(Hand weapons, Lances &amp; Shields, Iron-Shod Hooves, Full plate Armor &amp; Barding, Kastellan, Standard bearer, Musician)
3 Vargheists [190 pts]
(Wicked Claws, Vargoyle)
---
Created with "Old World Builder"
[https://old-world-builder.com]</t>
  </si>
  <si>
    <t>===
===
Servants of Hashut [1997 pts]
Warhammer: The Old World, Chaos Dwarfs
===
++ Characters [646 pts] ++
Sorcerer-Prophet [270 pts]
- Hand weapon
- Heavy armour
- Level 4 Wizard
- On foot
- Charmed Shield
- Vial of Lammasu Blood
- Daemonology
Bull Centaur Taur'ruk [224 pts]
- Great weapon
- Heavy armour
- Talisman of Protection
- Mantle of Stone
- Obsidian Vambraces
Infernal Seneschal [152 pts]
- Hand weapon
- Heavy armour
- Shield
- Battle Standard Bearer [The Lammasu's Beard]
++ Core Units [520 pts] ++
22 Infernal Guard [282 pts]
- Hand weapons
- Heavy armour
- Shield
- Deathmask (champion)
- Standard bearer
- Musician
7 Infernal Guard [119 pts]
- Hailshot blunderbluss
- Heavy armour
- Shield
- Detachment
7 Infernal Guard [119 pts]
- Hailshot blunderbluss
- Heavy armour
- Shield
- Detachment
++ Special Units [831 pts] ++
Deathshrieker Rocket Launcher [120 pts]
- Demolition Rockets
- Infernal Incendiaries
- Hand weapons
- Heavy armour
Deathshrieker Rocket Launcher [120 pts]
- Demolition Rockets
- Infernal Incendiaries
- Hand weapons
- Heavy armour
3 Bull Centaur Renders [192 pts]
- Great weapons
- Light armour
- Ba'hal
- Musician
3 Bull Centaur Renders [186 pts]
- Great weapons
- Light armour
- Musician
3 K'daai Fireborn [123 pts]
- Hand weapons
Hobgoblin Bolt Thrower [45 pts]
- Bolt thrower
- Hand weapons
- Light armour
Hobgoblin Bolt Thrower [45 pts]
- Bolt thrower
- Hand weapons
- Light armour
---
Created with "Old World Builder"
[https://old-world-builder.com]</t>
  </si>
  <si>
    <t>Jeff H</t>
  </si>
  <si>
    <t>Derek Tracy</t>
  </si>
  <si>
    <t>===
Saurus - 2k [1999 pts]
Warhammer: The Old World, Lizardmen
===
++ Characters [777 pts] ++
Saurus Oldblood [407 pts]
- Hand weapon
- Heavy armour (Scaly skin)
- Shield
- Carnosaur
- Talisman of Protection
- Ogre Blade
Slann Mage-Priest [370 pts]
- Hand weapon
- Battle Standard Bearer
- Higher State Of Mind
- Elementalism
++ Core Units [711 pts] ++
16 Saurus Warrior [263 pts]
- Thrusting spears
- Shields
- Heavy armour (Scaly skin)
- Shieldwall
- Standard bearer
16 Temple Guard [263 pts]
- Hand weapons
- Halberds
- Shields
- Heavy armour (Scaly skin)
- Standard bearer
14 Skink Skirmishers [80 pts]
- Hand weapons
- Javelins
- Shields
- Light armour (Calloused hides)
- Scouts
10 Skink Skirmishers [55 pts]
- Hand weapons
- Javelins
- Shields
- Light armour (Calloused hides)
- Vanguard
10 Skink Skirmishers [50 pts]
- Hand weapons
- Javelins
- Shields
- Light armour (Calloused hides)
++ Special Units [511 pts] ++
5 Cold One Riders [189 pts]
- Cavalry spears
- Shields
- Heavy armour (Scaly skin)
- Pack Leader (champion)
- Standard bearer
3 Kroxigors [147 pts]
- Great weapons
- Heavy armour (Scaly skin)
1 Bastiladon [175 pts]
- Thunderous bludgeon
- Solar Engine
- Skink Crew (x3) with hand weapons and Javelins (required)
---
Created with "Old World Builder"
[https://old-world-builder.com]</t>
  </si>
  <si>
    <t>Devon Monkhouse</t>
  </si>
  <si>
    <t>Matei Dan</t>
  </si>
  <si>
    <t>===
kill-kill gnaw-gnaw  [1999 pts]
Warhammer: The Old World, Skaven
===
++ Characters [692 pts] ++
Grey Seer [295 pts]
- Hand weapon
- Warpstone Tokens (D3)
- Level 4 Wizard
- General
- On foot
- Ruby Ring of Ruin
- Warp Condenser
- Battle Magic
Master Assassin [140 pts]
- Two hand weapons
- Throwing weapons
- 2x Death Globe
Skaven Chieftain [146 pts]
- Halberd
- Heavy armour
- Battle Standard Bearer [Grand Banner Of Superiority]
- Cautious Shield
Warlock Engineer [111 pts]
- Hand weapon
- Warplock pistol
- Level 1 Wizard
- Warpstone Tokens (D3)
- Storm Daemon
- Elementalism
++ Core Units [803 pts] ++
21 Clanrats [166 pts]
- Hand weapon
- Light armour
- Clawleader (champion)
- Standard bearer
- Musician
- 1x Weapon Team [Hand weapons + Ratling Gun + Light armour]
21 Clanrats [166 pts]
- Hand weapon
- Light armour
- Clawleader (champion)
- Standard bearer
- Musician
- 1x Weapon Team [Hand weapons + Ratling Gun + Light armour]
21 Clanrats [176 pts]
- Hand weapon
- Light armour
- Clawleader (champion)
- Standard bearer
- Musician
- 1x Weapon Team [Hand weapons + Warpfire Thrower + Light armour]
28 Giant Rats [101 pts]
- Hand weapons (claws and teeth)
- 1x Packmaster (Things-catcher - 1 per 3 Giant rats)
- Master Moulder (Upgrade for one Packmaster)
29 Giant Rats [104 pts]
- Hand weapons (claws and teeth)
- 1x Packmaster (Things-catcher - 1 per 3 Giant rats)
- Master Moulder (Upgrade for one Packmaster)
10 Giant Rats [30 pts]
- Hand weapons (claws and teeth)
10 Giant Rats [30 pts]
- Hand weapons (claws and teeth)
10 Giant Rats [30 pts]
- Hand weapons (claws and teeth)
++ Special Units [504 pts] ++
7 Gutter Runners [133 pts]
- Two hand weapons
- Throwing weapons
- Ambushers
- Poisoned Attacks
- Assassin
7 Gutter Runners [119 pts]
- Two hand weapons
- Throwing weapons
- Poisoned Attacks
7 Gutter Runners [119 pts]
- Two hand weapons
- Throwing weapons
- Poisoned Attacks
7 Warplock Jezzails [133 pts]
- Hand weapons
- Warplock jezzails
- Pavise
---
Created with "Old World Builder"
[https://old-world-builder.com]</t>
  </si>
  <si>
    <t>Lizardmen - Restorers of Huatl - [2000pts]
# Main Force [2000pts]
## Characters [809pts]
Skink Chief [304pts]: Hand Weapon, Light Armour, Blowpipe, Staff Of The Lost Sun
â€¢ 1x Stegadon [215pts]: 5x Skink Crew, Hand Weapon, Javelin and Shield, Great horns
Skink Priest [90pts]: Hand Weapon, Light Armour, Wizard Level 2, Elementalism
Slann Mage-Priests [415pts]:
â€¢ 1x Slann Mage-Priest [415pts]: Hand Weapon, Battle Standard Bearer, General, Becalming Cogitation, Wizard Level 4, Cupped Hands Of The Old Ones
## Core [756pts]
Saurus Warriors [140pts]:
â€¢ 10x Saurus Warrior [14pts]: Hand Weapon, Heavy Armour, Shield
5x Skink Skirmishers [55pts]: Vanguard
â€¢ 10x Skink [5pts]: Hand Weapon, Light Armour, Javelins and Shields
Temple Guard [341pts]:
â€¢ 20x Temple Guard [16pts]: Halberd, Hand Weapon, Heavy Armour, Shield
â€¢ 1x Revered Guardian [7pts]
â€¢ 1x Standard Bearer [7pts]
â€¢ 1x Musician [7pts]
## Special [180pts]
Bastiladon [180pts]: Thunderous bludgeon, Solar Engine, 4x Skink Crew, Hand Weapon, Javelin and Shield
## Rare [255pts]
Razordon Packs [75pts]:
â€¢ 1x Razordon [60pts]: Heavy Armour, Razor barbs, Wicked claws
â€¢ 3x Skink Handler [5pts]: Hand Weapon, Light Armour
Salamander Packs [180pts]:
â€¢ 2x Salamander [75pts]: Fiery breath, Heavy Armour, Wicked claws
â€¢ 6x Skink Handler [5pts]: Hand Weapon, Light Armour</t>
  </si>
  <si>
    <t>Tomb Kings of Khemri - Royal Host - Trying something different - [2000pts]
# Main Force [2000pts]
## Named Characters [770pts]
Nekaph [195pts]:
â€¢ 1x Nekaph, [195pts]: Light Armour, The Flail of Conquered Kings, Battle Standard Bearer, Royal Standard Of Settra
Prince Apophas [130pts]: Swarming Mass, Hand Weapon, Light Armour
Settra the Imperishable [445pts]: The Blessed Blade Of Ptra, The Crown Of Nehekhara, The Scarab Brooch Of Usirian, Hand Weapon, General, Necromancy, Wizard Level 1
## Characters [135pts]
Mortuary Priest [135pts]: Hand Weapon, Necromancy, Wizard Level 2, 2x Hieratic Jar
## Core [672pts]
Skeleton Chariots [92pts]:
â€¢ 2x Skeleton Chariot [43pts]: 2x Skeletal Steed, Hand Weapon, Skeleton Crew, Cavalry Spear, Hand Weapon, Warbow
â€¢ 1x Master Charioteer [6pts]
Skeleton Infantry Cohort [255pts]: Nehekharan Phalanx
â€¢ 21x Royal Host Archer [105pts]: Hand Weapon, Light Armour, Warbow
â€¢ 1x Royal Host Warrior [10pts]: Hand Weapon, Light Armour, Shield, Thrusting Spear, Standard Bearer
â€¢ 1x Royal Host Warrior [40pts]: Hand Weapon, Light Armour, Shield, Thrusting Spear, Master of Arms, Amulet of the Serpent
â€¢ 18x Royal Host Warrior [90pts]: Hand Weapon, Light Armour, Shield, Thrusting Spear
Tomb Guard [325pts]: Nehekharan Phalanx
â€¢ 22x Tomb Guard [10pts]: Hand Weapon, Light Armour, Shield
â€¢ 1x Tomb Captain [26pts]: Armour of Meteoric Iron
â€¢ 1x Standard Bearer [51pts]: Sigil of Centuries
â€¢ 1x Musician [6pts]
## Special [298pts]
Skeleton Horse Archers [55pts]: Chariot Runners
â€¢ 5x Skeleton Horse Archer [11pts]: Skeletal Steed, Hand Weapon, Hand Weapon, Warbow
Tomb Guard Chariots [243pts]:
â€¢ 3x Tomb Guard Chariot [159pts]: 2x Tomb Guard Crew, Halberd, Hand Weapon, Shield
  â€¢ 2x Skeletal Steed: Hand Weapon
â€¢ 1x Tomb Captain [57pts]: Crook &amp; Flail of Radiance
â€¢ 1x Standard Bearer [27pts]: Mirage Banner
## Rare [125pts]
Screaming Skull Catapult [125pts]: Skulls of the Foe, Stone Thrower, Skeleton Catapult Crew, Hand Weapon, Light Armour</t>
  </si>
  <si>
    <t>Warriors of Chaos - Dragon Brawl in the Border Princes - [2000pts]
# Main Force [2000pts]
## Characters [620pts]
Chaos Lord [620pts]: Hand Weapon, Full Plate Armour, Shield, Flail, Chaos Dragon, Dark Fire of Chaos, Full Plate Armour, Fumes of Contagion, Wicked Claws, General, Enchanting Aura, Ogre Blade, Favour of the Gods, Brazen Collar, Mark of Khorne
## Core [563pts]
Chaos Knights [372pts]:
â€¢ 10x Chaos Knight [31pts]: Chaos Steed, Barding, Hand Weapon, Hand Weapon, Heavy Armour, Shield, Lance, Mark of Khorne
â€¢ 1x Standard Bearer [36pts]: Rampaging Banner
â€¢ 1x Champion [26pts]: Brazen Collar
Chaos Warhounds [54pts]:
â€¢ 9x Chaos Warhound [6pts]: Hand Weapon
Marauder Horsemen [137pts]:
â€¢ 10x Marauder Horsemen [13pts]: Warhorse, Hand Weapon, Hand Weapon, Light Armour, Mark of Chaos Undivided, Flail
â€¢ 1x Marauder Horsemaster [7pts]
## Special [542pts]
Chaos Chariots [110pts]:
â€¢ 1x Chaos Chariot [110pts]: 2x Chaos Steed, Hand Weapon, 2x Chaos Charioteer, Halberd, Hand Weapon, Mark of Chaos Undivided
Chaos Chariots [110pts]:
â€¢ 1x Chaos Chariot [110pts]: 2x Chaos Steed, Hand Weapon, 2x Chaos Charioteer, Halberd, Hand Weapon, Mark of Chaos Undivided
Dragon Ogres [196pts]:
â€¢ 3x Dragon Ogre [63pts]: Hand Weapon, Heavy Armour, Great Weapon
â€¢ 1x Shartak [7pts]
Dragon Ogres [126pts]:
â€¢ 2x Dragon Ogre [63pts]: Hand Weapon, Heavy Armour, Great Weapon
## Rare [275pts]
Dragon Ogre Shaggoth [275pts]: Hand Weapon, Great Weapon, Heavy Armour, Pelt of the Dark Young</t>
  </si>
  <si>
    <t>Dan Belanger</t>
  </si>
  <si>
    <t>Orc and Goblin Tribes [2000pts]
##Characters [893pts]
Black Orc Bigboss [218pts]: Hand Weapon, Full Plate Armour, War Boar, Tusks, Cavalry Spear, Battle Standard Bearer, The Big Red Raggedy Flag, Charmed Shield, Potion of Speed, Glowy Green Amulet
Black Orc Warboss [320pts]: Full Plate Armour, Hand Weapon, General, Charmed Shield, Battleaxe of the Last Big Waaagh!, 'Eadbuttin''At, Orc Boar Chariot: 2x War Boar, Tusks, 2x Orc Crew, Hand Weapon, Cavalry Spears.
Night Goblin Oddgit [85pts]: Hand Weapon, Waaagh! Magic, Wizard Level 2
Orc Weirdnob [270pts]: Hand Weapon, Waaagh! Magic, Wizard Level 4, Idol of Mork, 2x Obsidian Lodestone, Talisman Of Protection
## Core [513pts]
Black Orc Mobs x20 [318pts]: Veteran, Full Plate Armour, Hand Weapon, Great Weapon, Boss, Standard, Musician.
3x Goblin Wolf Rider Mobs x6 [65pts each]: Giant Wolf, Claws and fangs, Hand Weapon, Shortbow, Musician
## Special [594pts]
Black Orc Mobs x20 [158pts]: Full Plate Armour, Hand Weapon, Great Weapon, Boss, Standard, Musician.
Orc Boar Boy Mobs [256pts]: Big Un's, Frenzy, War Boar, Tusks, Hand Weapon, Cavalry Spear, Shield, Warpaint, Boss, Standard: Magic Standard - Da Banner of Butchery, Musician.
2x Orc Boar Chariots [90pts each]: 2x War Boar, Tusks, 2x Orc Crew, Cavalry Spear, Hand Weapon</t>
  </si>
  <si>
    <t>===
Tomb Kings of Khemri [2000 pts]
Warhammer: The Old World, Tomb Kings of Khemri
===
++ Characters [687 pts] ++
Tomb King [442 pts]
- Hand weapon
- Heavy armour
- Shield
- Necrolith Bone Dragon
- Flail of Skulls
- Armour of the Ages
High Priest [245 pts]
- Hand weapon
- Level 4 Wizard
- On foot
- Cloak of the Dunes
- Hieratic Jar
- Illusion
++ Core Units [500 pts] ++
20 Tomb Guard [238 pts]
- Hand weapons
- Light armour
- Shields
- Nehekharan Phalanx (one per 1000pts)
- Tomb Captain (champion)
- Standard bearer
- Musician
20 Skeleton Warriors [115 pts]
- Hand weapons
- Light armour
- Shields
- Master of Arms (Champion)
- Standard bearer
- Musician
3 Skeleton Chariots [147 pts]
- Hand weapons
- Cavalry spears
- Warbows
- Master Charioteer (champion)
- Standard bearer
- Musician
++ Special Units [323 pts] ++
3 Ushabti [147 pts]
- Hand weapons
- Greatbows
- Heavy armour
3 Necropolis Knights [176 pts]
- Cavalry spears
- Light armour
- Shields
- Necropolis Captain (champion)
- Musician
++ Rare Units [490 pts] ++
Casket of Souls [135 pts]
- Hand weapons
- Great weapons
- Light armour
Necrosphinx [195 pts]
- Cleaving Blades
- Decapitating Strike
- Heavy armour
Necrolith Colossus [160 pts]
- Paired Great Khopeshes
- Heavy armour
---
Created with "Old World Builder"
[https://old-world-builder.com]</t>
  </si>
  <si>
    <t>Alessandro Amadio</t>
  </si>
  <si>
    <t>Stefano Lazzareschi</t>
  </si>
  <si>
    <t>Lega Tileana - Grosseto 1999</t>
  </si>
  <si>
    <t>===
Alessandro Amadio 14-04-2024 Grosseto 1999 [1997 pts]
Warhammer: The Old World, Kingdom of Bretonnia
===
++ Characters [728 pts] ++
Duke [347 pts]
- Hand weapon
- Heavy armour
- Shield
- General
- Royal Pegasus
- Gilded Cuirass
- Giant Blade
- Gauntlet of the Duel
- Virtue of Confidence
Prophetess [255 pts]
- Hand weapon
- Level 4 Wizard
- Royal Pegasus
- Lore Familiar
- Battle Magic
Paladin [126 pts]
- Lance
- Heavy armour
- Shield
- Battle Standard Bearer
- Royal Pegasus
++ Core Units [511 pts] ++
8 Mounted Knights of the Realm (1+**) [206 pts]
- Hand weapons
- Lances
- Shields
- Heavy armour
- First Knight (champion)
- Standard bearer
8 Mounted Knights of the Realm (1+**) [206 pts]
- Hand weapons
- Lances
- Shields
- Heavy armour
- First Knight (champion)
- Standard bearer
20 Men-At-Arms [99 pts]
- Hand weapons
- Polearms
- Shields
- Light armour
- Yeoman (champion)
- Standard bearer
- Grail Monk
++ Special Units [521 pts] ++
4 Pegasus Knights [254 pts]
- Hand weapon
- Lances
- Shields
- Heavy armour
- First Knight (champion)
- Standard bearer [Banner of ChÃ¢lons]
4 Pegasus Knights [227 pts]
- Hand weapon
- Lances
- Shields
- Heavy armour
- First Knight (champion)
5 Squires [40 pts]
- Hand weapons
- Longbows
- Scouts
++ Rare Units [237 pts] ++
5 Grail Knights [237 pts]
- Hand weapons
- Lances
- Shields
- Heavy armour
- Grail Guardian (champion) [Falcon-horn of Fredemund]</t>
  </si>
  <si>
    <t>===
Stefano Lazzareschi Dark Elves [1999 p.ti]
Warhammer: The Old World, Dark Elves
===
++ Personaggi [688 p.ti] ++
Supreme Sorceress [530 p.ti]
- Hand weapon
- Level 4 Wizard
- Black Dragon
- Pendant Of Khaeleth
- Famiglio del Sapere
- Dark Magic
Dark Elf Master [158 p.ti]
- Hand weapon
- Full plate armour
- Sea Dragon Cloak
- Battle Standard Bearer
- Cold one
- Lama Gigante
- Scudo Fortunato
++ Truppa [509 p.ti] ++
12 Repeater Crossbowmen [196 p.ti]
- Hand weapons
- Repeater crossbows
- Light armour
- Shields
- Veteran
- Lordling (champion)
- Standard bearer [Stendardo Fiammeggiante]
- Musician
5 Dark Riders [106 p.ti]
- Hand weapons
- Cavalry spears
- and Repeater crossbows
- Light armour
- Shields
- Scouts
- Musician
5 Dark Riders [106 p.ti]
- Hand weapons
- Cavalry spears
- and Repeater crossbows
- Light armour
- Shields
- Fire &amp; Flee
- Musician
5 Dark Riders [101 p.ti]
- Hand weapons
- Cavalry spears
- and Repeater crossbows
- Light armour
- Shields
- Musician
++ Speciali [326 p.ti] ++
5 Dark Elf Shades [75 p.ti]
- Hand weapons
- Repeater crossbows
5 Cold One Knights [251 p.ti]
- Hand weapons
- Lances
- Full plate armour
- Dread Knight (champion) [Anello Di Rubino Della Rovina]
- Standard bearer [Banner Of Har Ganeth]
- Musician
++ Rare [476 p.ti] ++
5 Doomfire Warlocks [116 p.ti]
- Hand weapon
- Master (champion)
Reaper Bolt Thrower [80 p.ti]
- Repeater bolt thrower
- Hand weapons
- Light armour
Reaper Bolt Thrower [80 p.ti]
- Repeater bolt thrower
- Hand weapons
- Light armour
War Hydra [200 p.ti]
- Wicked claws
- Serrated maws
- Fiery breath
- hand weapons
- Whips
- 5+</t>
  </si>
  <si>
    <t>Aurelio Chifor</t>
  </si>
  <si>
    <t>Andrea Ancillotti</t>
  </si>
  <si>
    <t>Aurelio Chifor:
===
Skaven [1994 p.ti]
Warhammer: The Old World, Skaven
===
++ Personaggi [721 p.ti] ++
Grey Seer [265 p.ti]
- Hand weapon
- Warpstone Tokens (D3)
- Level 4 Wizard
- On foot
- Warp Condenser
- Elementalism
Skaven Chieftain [180 p.ti]
- Hand weapon
- Heavy armour
- Shield
- Battle Standard Bearer [Storm Banner]
- Cautious Scudo
- Skavenbrew
Plague Priest [276 p.ti]
- Hand weapon
- Plague censer
- Plague Furnace
- Shadow Magnet
- Daemonology
++ Truppa [864 p.ti] ++
30 Clanrats [262 p.ti]
- Hand weapon
- Thrusting spear
- Light armour
- Shield
- Clawleader (champion)
- Standard bearer
- Musician
- 1x Weapon Team [undefined + undefined]
30 Clanrats [262 p.ti]
- Hand weapon
- Thrusting spear
- Light armour
- Shield
- Clawleader (champion)
- Standard bearer
- Musician
- 1x Weapon Team [undefined + undefined]
20 Stormvermin [340 p.ti]
- Hand weapons
- Halberds
- Heavy armour
- Shields
- Fangleader (champion)
- Standard bearer [Banner Of Verminous Scurrying]
- Musician
- 1x Weapon Team [undefined + undefined]
++ Speciali [409 p.ti] ++
3 Rat Ogres [161 p.ti]
- Hand weapons
- Heavy armour (mutated hides)
- 1x Packmaster (Things-catcher - 1 per 2 Rat Ogres)
- Master Moulder (Upgrade for one Packmaster)
20 Plague Monks [248 p.ti]
- Additional hand weapons
- Plague Deacon
- Standard bearer [Grand Banner Of Superiority]
- Musician
---
Creato con "Old World Builder"
[https://old-world-builder.com]</t>
  </si>
  <si>
    <t>===
Lizardmen [1996 pts]
Warhammer: The Old World, Lizardmen
===
++ Characters [997 pts] ++
Slann Mage-Priest [425 pts]
- Hand weapon
- General
- Battle Standard Bearer
- Lore Familiar
- Cube Of Darkness
- Transcendent Healing
- High Magic
Skink Priest [360 pts]
- Hand weapon
- Light armour (Calloused hide)
- Level 2 Wizard
- Ancient Stegadon [Giant bow]
- Aura Of Quetzl
- Battle Magic
Saurus Scar-Veteran [106 pts]
- Great weapon
- Heavy armour (Scaly skin)
- Shield
- On foot
- Enchanted Shield
Saurus Scar-Veteran [106 pts]
- Great weapon
- Heavy armour (Scaly skin)
- Shield
- On foot
- Enchanted Shield
++ Core Units [685 pts] ++
11 Skink Skirmishers [60 pts]
- Hand weapons
- Javelins
- Shields
- Light armour (Calloused hides)
- Vanguard
14 Temple Guard [295 pts]
- Hand weapons
- Halberds
- Shields
- Heavy armour (Scaly skin)
- Revered Guardian (champion) [Venom Of The Firefly Frog]
- Standard bearer [Skavenpelt Banner]
- Musician
11 Skink Skirmishers [65 pts]
- Hand weapons
- Javelins
- Shields
- Light armour (Calloused hides)
- Scouts
14 Saurus Warriors [265 pts]
- Thrusting spears
- Shields
- Heavy armour (Scaly skin)
- Shieldwall
- Spawn Leader (champion) [Sword of Might]
- Standard bearer
- Musician
++ Special Units [314 pts] ++
4 Terradon Riders [134 pts]
- Hand weapons
- Javelins
- Light armour (Calloused hides)
- Sky Leader (champion)
Bastiladon [180 pts]
- Thunderous bludgeon
- Solar Engine
- Fourth Skink crew member
- Skink Crew (x3) with hand weapons and Javelins (required)
---
Created with "Old World Builder"
[https://old-world-builder.com]</t>
  </si>
  <si>
    <t>Domenico Vaiano</t>
  </si>
  <si>
    <t>Fulvio Perillo</t>
  </si>
  <si>
    <t>Domenico Vaiano High Elf Realms - 1999 Grosseto - [1998pts]
# Main Force [1998pts]
## Characters [917pts]
Archmage [500pts]: Illusion, Wizard Level 4, Lore Familiar, Headsman's Axe, Seed of Rebirth, Anointed of Asuryan
â€¢ 1x Frostheart Phoenix [205pts]
Handmaiden of the Everqueen [90pts]: Horn of Isha, Light Armour, General
Noble [327pts]: Shield, Full Plate Armour, Lance, Battle Standard Bearer, Battle Banner, Dragon Helm, Potion of Foolhardiness, Talisman Of Protection, Sea Guard
â€¢ 1x Lothern Skycutter [115pts]: Eagle-Eye Bolt Thrower
## Core [503pts]
Silver Helms [181pts]:
â€¢ 6x Silver Helm [24pts]: Shield
â€¢ 1x High Helm [6pts]
â€¢ 1x Standard Bearer [31pts]: War Banner
Sisters of Avelorn [322pts]:
â€¢ 19x Sister of Avelorn [15pts]
â€¢ 1x High Sister [37pts]: Ruby Ring of Ruin
## Special [213pts]
Lothern Skycutters [115pts]:
â€¢ 1x Lothern Skycutter [115pts]: Eagle-Eye Bolt Thrower
Shadow Warriors [98pts]:
â€¢ 7x Shadow Warrior [14pts]
## Rare [365pts]
2x Eagle-Claw Bolt Thrower [80pts]
Frostheart Phoenix [205pts]</t>
  </si>
  <si>
    <t>===
Fulvio Perillo - Lista torneo [1999 p.ti]
Warhammer: The Old World, Orc &amp; Goblin Tribes
===
++ Personaggi [981 p.ti] ++
Black Orc Warboss [362 p.ti]
- Hand weapon
- Full plate armour
- Shield
- General
- Wyvern
- Talismano Di Protezione
- Spada dell'Ogre
Black Orc Bigboss [261 p.ti]
- Hand weapon
- Great weapon
- Full plate armour
- Shield
- Battle Standard Bearer [Stendardo da Guerra]
- Boar Chariot
- Trollhide Trousers
Night Goblin Oddnob [200 p.ti]
- Hand weapon
- Level 4 Wizard
- On foot
- Idol Of Gork
- Waaagh! Magic
Night Goblin Bigboss [94 p.ti]
- Hand weapon
- Great weapon
- Light armour
- Shield
- Giant Cave Squig
- Anello Di Rubino Della Rovina
Night Goblin Bigboss [64 p.ti]
- Hand weapon
- Great weapon
- Light armour
- Shield
- Giant Cave Squig
++ Truppa [658 p.ti] ++
20 Black Orc Mob [346 p.ti]
- Hand weapons
- Full plate armour
- Veteran
- 14 Shields
- 2 Great weapons
- Boss (champion)
- Standard bearer [The Big Red Raggedy Flag]
- Musician
20 Night Goblin Mob [160 p.ti]
- Hand weapons
- Shortbows
- 3 Fanatics
- Musician
18 Night Goblin Mob [152 p.ti]
- Hand weapons
- Shortbows
- 3 Fanatics
- Musician
++ Speciali [170 p.ti] ++
5 Black Orc Mob [80 p.ti]
- Hand weapons
- Full plate armour
- Stubborn
- 2 Shields
- 1 Great weapons
- Boss (champion) [Scudo Fortunato]
Goblin Bolt Throwa [45 p.ti]
Goblin Bolt Throwa [45 p.ti]
++ Rare [190 p.ti] ++
Mangler Squigs [95 p.ti]
- Colossal fang-filled gob
- Heavy armour
Doom Diver Catapult [95 p.ti]</t>
  </si>
  <si>
    <t>Alfredo Di Monte</t>
  </si>
  <si>
    <t>Fabio Panicucci</t>
  </si>
  <si>
    <t>Alfredo Di Monte
High Elf Realms - Torneo Grosseto - [1999pts]
# Main Force [1999pts]
## Characters [972pts]
Archmage [485pts]: Hand Weapon, Elementalism, Wizard Level 4, Ceremonial Halberd, Lore Familiar, Seed of Rebirth, Talisman Of Protection, Anointed of Asuryan
Ã¢â‚¬Â¢ 1x Frostheart Phoenix [205pts]: Full Plate Armour, Wicked Claws
Handmaiden of the Everqueen [130pts]: Horn of Isha, Handmaiden's Spear, Hand Weapon, Bow of Avelorn, Light Armour, General, Armour of Meteoric Iron, Seed of Rebirth
Noble [357pts]: Hand Weapon, Shield, Full Plate Armour, Lance, Battle Standard Bearer, Dragon Helm, Seed of Rebirth, Anointed of Asuryan
Ã¢â‚¬Â¢ 1x Frostheart Phoenix [205pts]: Full Plate Armour, Wicked Claws
## Core [624pts]
Lothern Sea Guard [317pts]: Magic Standard, Veterans
Ã¢â‚¬Â¢ 20x Lothern Sea Guard [12pts]: Hand Weapon, Light Armour, Thrusting Spear, Warbow, Shield
Ã¢â‚¬Â¢ 1x Sea Master [7pts]
Ã¢â‚¬Â¢ 1x Standard Bearer [45pts]: Razor Standard
Ã¢â‚¬Â¢ 1x Musician [5pts]
Sisters of Avelorn [307pts]:
Ã¢â‚¬Â¢ 20x Sister of Avelorn [15pts]: Bow of Avelorn, Hand Weapon, Light Armour
Ã¢â‚¬Â¢ 1x High Sister [7pts]
## Special [306pts]
Shadow Warriors [156pts]: Feigned Flight
Ã¢â‚¬Â¢ 10x Shadow Warrior [14pts]: Hand Weapon, Light Armour, Longbow
Ã¢â‚¬Â¢ 1x Shadow Walker [6pts]
Tiranoc Chariot [150pts]:
Ã¢â‚¬Â¢ 2x Tiranoc Chariot [75pts]: 2x Elven Steed, Hand Weapon, 2x Tiranoc Charioteer, Cavalry Spear, Hand Weapon, Longbow
## Rare [97pts]
Sisters of Avelorn [97pts]:
Ã¢â‚¬Â¢ 6x Sister of Avelorn [15pts]: Bow of Avelorn, Hand Weapon, Light Armour
Ã¢â‚¬Â¢ 1x High Sister [7pts]</t>
  </si>
  <si>
    <t>===
Fabio Panicucci - INFERNAL FLAMES [1992 p.ti]
Warhammer: The Old World, Daemons of Chaos
===
++ Personaggi [861 p.ti] ++
Daemon Prince [431 p.ti]
- Hand weapon
- Ensorcelled weapon
- Heavy armour
- Fly (9)
- Daemon of Tzeentch
- Level 4 Wizard
- General
- Ã†ther Lama
- Twin Heads
- Battle Magic
Bloodthirster [430 p.ti]
- Hand weapon
- Heavy armour
- Great axe
- Armour Of Khorne
++ Truppa [508 p.ti] ++
6 Chaos Furies [84 p.ti]
- Daemonic talons
- Daemons of Khorne
6 Chaos Furies [84 p.ti]
- Daemonic talons
- Daemons of Khorne
8 Chaos Furies [112 p.ti]
- Daemonic talons
- Daemons of Khorne
6 Brimstone Horrors of Tzeentch [228 p.ti]
- Hand weapons
++ Speciali [342 p.ti] ++
5 Flamers of Tzeentch [342 p.ti]
- Hand weapons
- Warpflame
- Level 3 Wizard (Exalted Flamer)
- Pyroclaster (champion)
- Exalted Flamer (champion) [Potere Vortex]
- Daemonology
++ Rare [281 p.ti] ++
4 Plague Drones of Nurgle [281 p.ti]
- Plagueswords
- death's heads
- Hand weapons (filth-encrusted claws)
- Plague Proboscis (+1 Initiative)
- Plagueridden (champion)
- Standard bearer
- Musician</t>
  </si>
  <si>
    <t>Marco Giudici</t>
  </si>
  <si>
    <t>Lorenzo Ancillotti</t>
  </si>
  <si>
    <t>===
Marco Giudici 14-04-2024 Grosseto [1999 pts]
Warhammer: The Old World, High Elf Realms
===
++ Characters [582 pts] ++
Archmage [270 pts]
- Hand weapon
- Level 4 Wizard
- General
- On foot
- Lore Familiar
- Spelleater Axe
- Seed of Rebirth
- Pure of Heart
- High Magic
Noble [312 pts]
- Lance
- Full plate armour
- Shield
- Battle Standard Bearer [War Banner]
- Griffon
- Seed of Rebirth
- Talisman of Protection
- Pure of Heart
++ Core Units [503 pts] ++
8 Silver Helms [198 pts]
- Hand weapons
- Lances
- Hand weapons (Hooves)
- Heavy armour
- Barding
- Shields
- High Helm (champion)
24 Lothern Sea Guard [305 pts]
- Hand weapons
- Thrusting spears
- Warbows
- Light armour
- Shields
- Sea Master (champion)
- Standard bearer
- Musician
++ Special Units [634 pts] ++
5 Shadow Warriors [76 pts]
- Longbow
- Light armour
- Shadow Walker
24 Swordmasters of Hoeth [373 pts]
- Sword of Hoeth
- Heavy armour
- Bladelord
- Standard bearer [Lion Standard]
5 Dragon Princes [185 pts]
- Lance
- Full plate armour
- Barding
- Shield
++ Rare Units [280 pts] ++
Eagle-Claw Bolt Thrower [80 pts]
Eagle-Claw Bolt Thrower [80 pts]
Great Eagle [60 pts]
Great Eagle [60 pts]</t>
  </si>
  <si>
    <t>Riprova tk torneo [1998 pts]
Warhammer: The Old World, Tomb Kings of Khemri
===
++ Characters [677 pts] ++
High Priest [450 pts]
- Hand weapon
- Level 4 Wizard
- Necrolith Bone Dragon
- Warding Splint
- Lore Familiar
- Serpent Staff (Liche only)
- Necromancy
Tomb Prince [167 pts]
- Hand weapon
- Light armour
- Shield
- Skeleton Chariot
- Giant Blade
- Enchanted Shield
Necrotect [60 pts]
- Hand weapon
- Whip
- Light armour
- Burning Blade
++ Core Units [501 pts] ++
5 Skeleton Chariots [258 pts]
- Hand weapons
- Cavalry spears
- Warbows
- Master Charioteer (champion) [Burning Blade]
- Standard bearer [Mirage Banner]
- Musician
17 Tomb Guard [193 pts]
- Hand weapons
- Light armour
- Shields
- Tomb Captain (champion) [Burning Blade]
- Standard bearer
- Musician
10 Skeleton Archers [50 pts]
- Hand weapons
- Warbows
++ Special Units [365 pts] ++
Tomb Scorpion [75 pts]
- Decapitating Claws
- Envenomed Sting
- Heavy armour (Bone Carapace)
- Ambushers
Tomb Scorpion [75 pts]
- Decapitating Claws
- Envenomed Sting
- Heavy armour (Bone Carapace)
- Ambushers
Khemrian Warsphinx [215 pts]
- Wicked Claws (Warsphinx)
- Hand weapons (Tomb Guard Crew Only)
- Cavalry spears (Tomb Guard Crew Only)
- Shortbows (Tomb Guard Crew Only)
- 2x May take up to two additional Tomb Guard Crew
- Fiery Roar
++ Rare Units [455 pts] ++
Casket of Souls [135 pts]
- Hand weapons
- Great weapons
- Light armour
Screaming Skull Catapult [125 pts]
- Screaming Skull Catapult
- Hand weapons
- Light armour
- Skulls of the Foe
Necrosphinx [195 pts]
- Cleaving Blades
- Decapitating Strike
- Heavy armour</t>
  </si>
  <si>
    <t>Brando Giovannelli</t>
  </si>
  <si>
    <t>Marco Serafini</t>
  </si>
  <si>
    <t>Brando Giovannelli:
===
Torneo 2.0 [1997 pts]
Warhammer: The Old World, Daemons of Chaos
===
++ Characters [750 pts] ++
Great Unclean One [475 pts]
- Hand weapon
- Plagueflail
- Level 4 Wizard
- General
- Trappings Of Nurgle
- Daemonology
Daemonic Herald of Nurgle [275 pts]
- Plaguesword
- Level 2 Wizard
- Daemonic Locus (Battle Standard Bearer) [Banner Of Unholy Victory]
- On foot
- Sloppity Bilepiper
- Daemonology
++ Core Units [835 pts] ++
19 Plaguebearers of Nurgle [300 pts]
- Plagueswords
- Plagueridden (champion)
- Standard bearer [Standard Of Seeping Decay]
- Musician
19 Plaguebearers of Nurgle [265 pts]
- Plagueswords
- Plagueridden (champion)
- Standard bearer
- Musician
3 Nurglings [135 pts]
3 Nurglings [135 pts]
++ Special Units [412 pts] ++
10 Bloodletters Of Khorne [161 pts]
- Hellblades
- Light armour (calloused hides)
- Bloodreaper (champion)
- Standard bearer
- Musician
10 Bloodletters Of Khorne [161 pts]
- Hellblades
- Light armour (calloused hides)
- Bloodreaper (champion)
- Standard bearer
- Musician
10 Blue Horrors of Tzeentch [90 pts]
- Hand weapons
- Flames of Tzeentch</t>
  </si>
  <si>
    <t>Wood Elf Realms - Lista Grosseto - [1999pts]
# Main Force [1999pts]
## Characters [773pts]
Glade Lord [252pts]: Hand Weapon, Light Armour, Asrai Longbow, Shield, General, An Annoyance of Netlings, Railarian's Mantle, Ogre Blade
Spellsinger [80pts]: Hand Weapon, Illusion, Wizard Level 1
Treemen Ancients [315pts]:
* 1x Treemen Ancient [315pts]: Full Plate Armour, Oaken Fists, Strangleroots, Wizard Level 3, Battle Magic, A Lamentation of Despairs
Waystalkers [126pts]:
* 1x Waystalker [126pts]: Asrai Longbow, Hand Weapon, Burning Blade, Ruby Ring of Ruin, Arcane Bodkins
## Core [505pts]
Deepwood Scouts [135pts]:
* 9x Deepwood Scout [15pts]: Asrai Longbow, Hand Weapon, Arcane Bodkins
Eternal Guard [305pts]: Drilled
* 18x Eternal Guard [14pts]: Asrai Spear, Hand Weapon, Light Armour, Shield
* 1x Eternal Warden [5pts]
* 1x Standard Bearer [25pts]: Banner of the Eternal Queen
* 1x Musician [5pts]
Glade Guard [65pts]:
* 5x Glade Guard [13pts]: Asrai Longbow, Hand Weapon, Arcane Bodkins
## Special [416pts]
Sisters Of The Thorn [140pts]:
* 5x Sister Of The Thorn [24pts]: Blackbriar Javelines, Hand Weapon, Steeds of Isha, Hand Weapon
* 1x Handmaiden of the Thorn [8pts]
* 1x Standard Bearer [6pts]
* 1x Musician [6pts]
Sisters Of The Thorn [134pts]:
* 5x Sister Of The Thorn [24pts]: Blackbriar Javelines, Hand Weapon, Steeds of Isha, Hand Weapon
* 1x Handmaiden of the Thorn [8pts]
* 1x Standard Bearer [6pts]
Wild Riders [142pts]:
* 5x Wild Rider [27pts]: Hand Weapon, Hunting Spear, Light Armour, Steeds of Kornous, Hand Weapon
* 1x Wild Hunter [7pts]
## Rare [305pts]
Treemen [215pts]:
* 1x Treemen [215pts]: Full Plate Armour, Oaken Fists, Strangleroots
Waywatchers [90pts]:
* 5x Waywatcher [18pts]: Asrai Longbow, Hand Weapon, Arcane Bodkins</t>
  </si>
  <si>
    <t>Matteo Bistazzoni</t>
  </si>
  <si>
    <t>Corrado Bastrei</t>
  </si>
  <si>
    <t>Bistazzoni Matteo - Grosseto 14 Aprile [1999 pts]
Warhammer: The Old World, Warriors of Chaos
===
++ Characters [997 pts] ++
Chaos Lord [617 pts]
- Hand weapon
- Full plate armour
- Shield
- Mark of Nurgle
- General
- Chaos Dragon
- Favour of the Gods
- Brazen Collar
- Ogre Blade
- Enchanting Aura
Sorcerer Lord [380 pts]
- Hand weapon
- Heavy armour
- Mark of Nurgle
- Chaos Chariot
- Spell Familiar
- Infernal Puppet
- Daemonology
++ Core Units [500 pts] ++
14 Forsaken [266 pts]
- Mutated weapons (Hand weapons)
- Heavy armour
- Forsaken by Khorne
4 Chaos Knights [134 pts]
- Lances
- Shields
- Heavy armour
- Champion
- Standard bearer
- Musician
5 Marauder Horsemen [70 pts]
- Cavalry spears
- Javelins
- Light armour
- Shields
- Mark of Chaos Undivided
5 Chaos Warhounds [30 pts]
- Claws and Fangs (Hand weapons)
++ Special Units [502 pts] ++
4 Dragon Ogres [252 pts]
- Great weapons
- Heavy armour
1 Dragon Ogres [70 pts]
- Great weapons
- Heavy armour
- Shartak
1 Dragon Ogres [70 pts]
- Great weapons
- Heavy armour
- Shartak
Chaos Chariot [110 pts]
- Hand weapons
- Halberds
- Mark of Chaos Undivided</t>
  </si>
  <si>
    <t>Vampire Counts - 1999.2 - (1999 pts)
Main Force (Vampire Counts) (1999 pts)
//Characters (994 pts)
//
Master Necromancer (1)(435 pts)
â€¢ Talisman Of Protection, Sceptre Of De Noirot, Spell Familiar, Mortis Engine,
Necromancy, Wizard Level 4, General
Necromantic Acolyte (1)(90 pts)
â€¢ Ruby Ring of Ruin, Necromancy, Wizard Level 1
Tomb Banshee (1)(90 pts)
Vampire Thrall (1)(379 pts)
â€¢ Coven Throne, Dark Acolyte, Crown of the Damned, Great Weapon, Battle Standard Bearer
//Core (504 pts)
//
Crypt Ghouls (16)(150 pts)
Crypt Ghast
Crypt Ghouls (10)(96 pts)
Crypt Ghast
Crypt Ghouls (10)(96 pts)
Crypt Ghast
Dire Wolves (5)(46 pts)
Doom Wolf
Dire Wolves (5)(46 pts)
Doom Wolf
Zombies (20)(70 pts)
Musician, Standard Bearer
//Special (45 pts)
//
Fell Bats (3)(45 pts)
//Rare (456 pts)
//
Terrorgheist (1)(205 pts)
Vargheists (4)(251 pts)
Vargoyle</t>
  </si>
  <si>
    <t>Martin Rush</t>
  </si>
  <si>
    <t>Jason Stevenson</t>
  </si>
  <si>
    <t>OWL - Warhammer: The Old World RTT</t>
  </si>
  <si>
    <t>===
Empire of Man [1998 pts]
Warhammer: The Old World, Empire of Man
===
++ Characters [546 pts] ++
General of the Empire [287 pts]
- Hand weapon
- Lance (if appropriately mounted)
- Full plate armour
- Shield
- General
- Griffon
- The White Cloak
- Dragon Bow
Chapter Master [100 pts]
- Hand weapon
- Lance
- Full plate armour
- Shield
- Barded Warhorse
Wizard Lord [160 pts]
- Hand weapon
- Level 4 Wizard
- On foot
- Dark Magic
++ Core Units [540 pts] ++
20 State Troops [135 pts]
- Hand weapons
- Halberds
- Light armour
- Sergeant (champion)
- Standard bearer
- Musician
20 State Troops [135 pts]
- Hand weapons
- Halberds
- Light armour
- Sergeant (champion)
- Standard bearer
- Musician
10 State Troops [60 pts]
- Hand weapons
- Light armour
- Shields
- Detachment
10 State Troops [60 pts]
- Hand weapons
- Light armour
- Shields
- Detachment
10 State Missile Troops [70 pts]
- Hand weapons
- Crossbows
- Detachment
10 State Missile Troops [80 pts]
- Hand weapons
- Handguns
- Detachment
++ Special Units [911 pts] ++
5 Pistoliers [88 pts]
- Hand weapons
- Brace of pistols
- Heavy armour
- Veteran (champion) [Brace of pistols]
5 Outriders [95 pts]
- Hand weapons
- Pistols
- Repeater handguns
- Heavy armour
17 Empire Greatswords [207 pts]
- Great weapons
- Full plate armour
- Count's Champion (champion)
- Standard bearer
- Musician
3 Demigryph Knights [195 pts]
- Lances
- Shields
- Heavy armour
- Demigryph Preceptor (champion)
- Standard bearer
- Musician
Mortar [95 pts]
- Mortar
- Hand weapons
7 Inner Circle Knights [231 pts]
- Hand weapons
- Lances
- Shields
- Full plate armour
- Inner Circle Preceptor (champion)
- Standard bearer
- Musician</t>
  </si>
  <si>
    <t xml:space="preserve">Jason Stevenson Night [2000 pts]
Warhammer: The Old World, Orc &amp; Goblin Tribes
===
++ Characters [607 pts] ++
Night Goblin Bigboss [62 pts]
- Cavalry spear
- Light armour
- Shield
- Giant Cave Squig
Night Goblin Bigboss [62 pts]
- Cavalry spear
- Light armour
- Shield
- Giant Cave Squig
Night Goblin Bigboss [110 pts]
- Hand weapon
- Light armour
- Shield
- Battle Standard Bearer
- On foot
- Trollhide Trousers
- Fungus Wine
Night Goblin Bigboss [37 pts]
- Great weapon
- Light armour
- On foot
Night Goblin Bigboss [39 pts]
- Great weapon
- Light armour
- Shield
- On foot
Night Goblin Bigboss [37 pts]
- Great weapon
- Light armour
- On foot
Night Goblin Oddnob [260 pts]
- Hand weapon
- Level 4 Wizard
- General
- On foot
- Talisman of Protection
- Lore Familiar
- Flying Carpet
- Waaagh! Magic
++ Core Units [513 pts] ++
28 Night Goblin Mob [249 pts]
- Thrusting Spear and shield
- Netters
- 3x Fanatics
- Boss
- Standard bearer [War Banner]
- Musician
28 Night Goblin Mob [264 pts]
- Thrusting Spear and shield
- Netters
- 3x Fanatics
- Boss
- Standard bearer [Waaagh! Banner]
- Musician
++ Special Units [395 pts] ++
10 Night Goblin Squig Hopper Mob [130 pts]
- Hand weapon
- Huge Gob
- Light armour
10 Night Goblin Squig Hopper Mob [130 pts]
- Hand weapon
- Huge Gob
- Light armour
Goblin Bolt Throwa [45 pts]
Goblin Bolt Throwa [45 pts]
Goblin Bolt Throwa [45 pts]
++ Rare Units [485 pts] ++
Doom Diver Catapult [95 pts]
Doom Diver Catapult [95 pts]
Mangler Squigs [95 pts]
- Colossal fang-filled gob
- Heavy armour
Giant [200 pts]
- Giant's club
- Light armour
</t>
  </si>
  <si>
    <t>Alex Gabel</t>
  </si>
  <si>
    <t>Kevin Cruz</t>
  </si>
  <si>
    <t>Beastmen Brayherds - The Braying Herd - [2000pts]
# Main Force [2000pts]
## Characters [711pts]
Beastlord [236pts]: Hand Weapon, Shield, Heavy Armour, General, Pelt of the Dark Young, Mangelder, Pelt of Midnight
Great Bray-Shaman [295pts]: Braystaff, Wizard Level 4, Daemonology, Hagtree Fetish
â€¢ 1x Tuskgor Chariot [85pts]: Tuskgor, Hand Weapon, Bestigor Crew, Great Weapon, Hand Weapon, Gor Crew, Cavalry Spear, Hand Weapon
Wargor [180pts]: Hand Weapon, Shield, Great Weapon, Heavy Armour, Battle Standard Bearer, Manbane Standard, Slug-skin
## Core [882pts]
Bestigor Herds [353pts]:
â€¢ 22x Bestigor [14pts]: Great Weapon, Hand Weapon, Heavy Armour, Stubborn
â€¢ 1x Gouge-horn [8pts]
â€¢ 1x Standard Bearer [31pts]: Banner of Outrage
â€¢ 1x Musician [6pts]
Gor Herds [87pts]: Ambushers
â€¢ 10x Gor [7pts]: Hand Weapon, Additional Hand Weapon
â€¢ 1x True-horn [7pts]: Additional Hand Weapon
Gor Herds [257pts]: Magic Standard
â€¢ 30x Gor [7pts]: Hand Weapon, Additional Hand Weapon
â€¢ 1x True-horn [7pts]: Additional Hand Weapon
â€¢ 1x Standard Bearer [35pts]: Vitriolic Totem
â€¢ 1x Musician [5pts]
Tuskgor Chariots [85pts]:
â€¢ 1x Tuskgor Chariot [85pts]: Tuskgor, Hand Weapon, Bestigor Crew, Great Weapon, Hand Weapon, Gor Crew, Cavalry Spear, Hand Weapon
Ungor Herds [50pts]:
â€¢ 10x Ungor [5pts]: Hand Weapon, Shortbow
Ungor Herds [50pts]:
â€¢ 10x Ungor [5pts]: Hand Weapon, Shield
## Special [162pts]
Minotaur Herds [162pts]: Ambushers
â€¢ 2x Minotaur [98pts]: Hand Weapon, Light Armour, Shield
â€¢ 1x Bloodkine [55pts]: Hand Weapon, Light Armour, Shield
## Rare [245pts]
Ghorgon [245pts]: Cleaver-limber, Light Armour</t>
  </si>
  <si>
    <t>Kingdom of Bretonnia - Bretonnia 2K - [1994pts]
# Main Force [1994pts]
## Characters [929pts]
Duke [466pts]: Hand Weapon, Heavy Armour, Shield, Lance, Hippogryph, Heavy Armour, Serrated Maw, Wicked Claws, Barding, Gromil Great Helm, Paymaster's Coin, Sirienne's Locket, Virtue of Heroism
Paladin [227pts]: Hand Weapon, Heavy Armour, Shield, Royal Pegasus, Barding, Hand Weapon, The Questing Vow, Battle Standard Bearer, War Banner, Sword of Might, Virtue of The Ideal
Prophetess [236pts]: Hand Weapon, Battle Magic, Wizard Level 4, Bretonnian Warhorse, Barding, Hand Weapon, General, Prayer Icon of Quenelles, Ruby Ring of Ruin
## Core [509pts]
Men-At-Arms [129pts]:
â€¢ 20x Man-At-Arms [4pts]: Hand Weapon, Light Armour, Polearm, Shield
â€¢ 1x Yeoman [7pts]
â€¢ 1x Standard Bearer [5pts]
â€¢ 1x Musician [5pts]
â€¢ 1x Grail Monk [32pts]: Blessed Tryptich
2x Mounted Knights of the Realm [165pts]: The Knight's Vow
â€¢ 6x Mounted Knight of the Realm [24pts]: Bretonnian Warhorse, Barding, Hand Weapon, Hand Weapon, Heavy Armour, Lance, Shield
â€¢ 1x Musician [7pts]
â€¢ 1x Standard Bearer [7pts]
â€¢ 1x First Knight [7pts]
Peasant Bowmen [50pts]: Skirmishers
â€¢ 10x Peasant Bowman [5pts]: Hand Weapon, Longbow
## Special [556pts]
2x Mounted Yeomen [90pts]:
â€¢ 5x Mounted Yeomen [18pts]: Warhorse, Hand Weapon, Cavalry Spear, Hand Weapon, Shortbow, Feigned Flight, Shield, Light Armour
Pegasus Knights [199pts]: The Knight's Vow
â€¢ 3x Pegasus Knight [55pts]: Barded Pegasus, Barding, Hand Weapon, Hand Weapon, Heavy Armour, Lance, Shield
â€¢ 1x Standard Bearer [27pts]: Banner of Chalons
â€¢ 1x First Knight [7pts]
Questing Knights [177pts]:
â€¢ 6x Questing Knights [26pts]: Bretonnian Warhorse, Barding, Hand Weapon, Great Weapon, Hand Weapon, Heavy Armour, Shield
â€¢ 1x Musician [7pts]
â€¢ 1x Standard Bearer [7pts]
â€¢ 1x Paragon [7pts]</t>
  </si>
  <si>
    <t>AARON JOSEPH</t>
  </si>
  <si>
    <t>Andrew Campbell</t>
  </si>
  <si>
    <t xml:space="preserve">Characters [888 pts]
Doombull[356 pts]
Hand weapon, Heavy armour, General, Berserker Blade, Enchanted Shield, Bedazzling Helm, Slug-skin
Special Rules: Armour Bane (1), Blood Greed, Blood Rage, Bull-gors, Fear, Foe Render, Gaze of the Gods, Impact Hits (1), Mark of Chaos Undivided, Primal Fury, Slaughterer's Call, Warband
Model	M	WS	BS	S	T	W	I	A	Ld
Doombull	6	6	3	6	5	5	5	5	8
Wargor[111 pts]
Hand weapon, Heavy armour, Shield, Battle Standard Bearer [War Banner], On foot
Special Rules: Blood Rage, Brayhorn (General Only), Foe Render, Gaze of the Gods, Mark of Chaos Undivided, Primal Fury, Warband
Model	M	WS	BS	S	T	W	I	A	Ld
Wargor	5	5	3	4	5	2	4	3	7
Great Bray-Shaman[240 pts]
Braystaff, Level 4 Wizard, On foot, Ruby Ring of Ruin, Hagtree Fetish, Daemonology, Dark Magic
Special Rules: Braystaff, Gaze of the Gods, Lore of Beasts, Mark of Chaos Undivided, Primal Fury, Warband
Model	M	WS	BS	S	T	W	I	A	Ld
Great Bray-Shaman	5	5	3	4	5	3	4	2	8
Gorebull[181 pts]
Hand weapon, Heavy armour, Berserker Blade, Enchanted Shield, Gnarled Hide
Special Rules: Armour Bane (1), Blood Greed, Blood Rage, Bull-gors, Fear, Foe Render, Gaze of the Gods, Impact Hits (1), Mark of Chaos Undivided, Primal Fury, Slaughterer's Call, Warband
Model	M	WS	BS	S	T	W	I	A	Ld
Gorebull	6	5	3	5	5	4	4	4	7
Core Units [718 pts]
6 Minotaur Herd[339 pts]
Hand weapon, Light armour, 4x Additional hand weapon, 2x Great weapon, Bloodkine, Standard bearer [War Banner]
Special Rules: Blood Greed, Blood Rage, Bull-gors, Close Order, Fear, Foe Render, Impact Hits (1), Mark of Chaos Undivided, Motley Crew, Primal Fury, Warband
Model	M	WS	BS	S	T	W	I	A	Ld
Minotaur	6	4	3	5	4	3	3	3	7
Bloodkine	6	4	3	5	4	3	3	4	7
26 Gor Herd[224 pts]
Hand weapons, Additional hand weapons, True-horn [Great weapon], Standard bearer [Vitriolic Totem]
Special Rules: Bestial Charge, Blood Rage, Horde, Mark of Chaos Undivided, Move Through Cover, Open Order, Primal Fury, Skirmishers, Warband
Model	M	WS	BS	S	T	W	I	A	Ld
Gor	5	4	2	3	4	1	3	1	6
True-horn	5	4	2	3	4	1	3	2	7
20 Ungor Herd[120 pts]
Shortbows, Ambushers
Special Rules: Chariot Runners, Horde, Mark of Chaos Undivided, Move Through Cover, Open Order, Primal Fury, Skirmishers, Warband
Model	M	WS	BS	S	T	W	I	A	Ld
Ungor	5	3	3	3	3	1	3	1	5
Half-horn	5	3	3	3	3	1	3	2	6
5 Chaos Warhounds[35 pts]
Hand weapons (Claws and Fangs), Vanguard
Special Rules: Loner, Move Through Cover, Open Order, Swiftstride
Model	M	WS	BS	S	T	W	I	A	Ld
Chaos Warhound	7	4	0	3	3	1	3	1	6
Special Units [394 pts]
7 Minotaur Herd[394 pts]
Hand weapon, Light armour, 7x Great weapon, Bloodkine, Standard bearer [War Banner]
Special Rules: Blood Greed, Blood Rage, Bull-gors, Close Order, Fear, Foe Render, Impact Hits (1), Mark of Chaos Undivided, Motley Crew, Primal Fury, Warband
Model	M	WS	BS	S	T	W	I	A	Ld
Minotaur	6	4	3	5	4	3	3	3	7
Bloodkine	6	4	3	5	4	3	3	4	7
</t>
  </si>
  <si>
    <t>===
Remember, No Kneeling [2000 pts]
Warhammer: The Old World, Tomb Kings of Khemri, Nehekharan Royal Hosts
===
++ Characters [704 pts] ++
Settra The Imperishable [445 pts]
- The Blessed Blade of Ptra
- The Crown of Nehekhara
- The Scarab Brooch of Usirian
- General
- The Chariot of the Gods
- Necromancy
Mortuary Priest [115 pts]
- Hand weapon
- Level 2 Wizard
- On foot
- Amulet Of The Serpent
- Elementalism
Royal Herald [144 pts]
- Great weapon
- Light armour
- Battle Standard Bearer
- On foot
- Shield of Ptra
- Giant Blade
++ Core Units [672 pts] ++
4 Tomb Guard Chariots [301 pts]
- Hand weapons
- Halberds
- Shields
- Tomb Captain (champion) [Icon of Rulership]
- Standard bearer [Razor Standard]
Skeleton Infantry Cohorts [230 pts]
- Hand weapons (both)
- Thrusting spears (Warriors)
- Warbows (Archers)
- Light armour (both)
- Shields (Warriors)
- 18x Royal Host Warriors
- 20x Royal Host Archers
- Master of Arms (champion)
- Standard bearer [Banner Of The Desert Winds]
3 Skeleton Chariots [141 pts]
- Hand weapons
- Cavalry spears
- Warbows
- Skeletal Hooves (Count as Hand weapons)
- Master Charioteer (champion)
- Standard bearer
++ Special Units [499 pts] ++
8 Skeleton Horse Archers [94 pts]
- Hand weapons
- Warbows
- No armour
- Chariot Runners (Nehekharan Royal Host only - 0-1 per 1000 points) 
- Master of Horse (champion)
8 Skeleton Horse Archers [94 pts]
- Hand weapons
- Warbows
- No armour
- Chariot Runners (Nehekharan Royal Host only - 0-1 per 1000 points) 
- Master of Horse (champion)
4 Tomb Guard Chariots [311 pts]
- Hand weapons
- Halberds
- Shields
- Tomb Captain (champion) [Icon of Rulership]
- Standard bearer [Royal Standard Of Settra]
++ Rare Units [125 pts] ++
Screaming Skull Catapult [125 pts]
- Screaming Skull Catapult
- Hand weapons
- Light armour
- Skulls of the Foe
---
Created with "Old World Builder"
[https://old-world-builder.com]</t>
  </si>
  <si>
    <t>Evan McDonough</t>
  </si>
  <si>
    <t>Garrett Turner</t>
  </si>
  <si>
    <t>===
RTT Archmage Evan - Beastmen Brayherds. [2000 pts]
Warhammer: The Old World, Beastmen Brayherds
===
++ Characters [626 pts] ++
Gorfaust, the Doombull [366 pts]
- Hand weapon
- Heavy armour
- General
- Ogre Blade
- Talisman of Protection
- Charmed Shield
- Slug-skin
Malagor, the Great Bray-Shaman [260 pts]
- Braystaff
- Level 4 Wizard
- On foot
- Flying Carpet
- Lore Familiar
- Uncanny Senses
- Dark Magic
++ Core Units [772 pts] ++
28 Gor Herd [263 pts]
- Hand weapons
- Additional hand weapons
- True-horn [Great weapon + Obsidian Lodestone]
- Standard bearer [Vitriolic Totem]
- Musician
10 Ungor Herd [57 pts]
- Shortbows
- Half-horn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1 Razorgor Herd [52 pts]
- Hand weapons (tusks)
- Light armour (calloused hide)
1 Razorgor Herd [52 pts]
- Hand weapons (tusks)
- Light armour (calloused hide)
3 Minotaur Herd [178 pts]
- Hand weapon
- Light armour
- 3x Shield
- Standard bearer [Banner of Outrage]
++ Special Units [357 pts] ++
3 Dragon Ogres [189 pts]
- Great weapons
- Heavy armour
5 Centigor Herd [113 pts]
- Hand weapons
- Great weapons
- Javelins (excludes throwing axes)
- Gorehoof
5 Harpies [55 pts]
- Hand weapons (claws)
++ Rare Units [245 pts] ++
Ghorgon [245 pts]
- Cleaver-limbs
- Light armour (calloused hide)
---
Created with "Old World Builder"
[https://old-world-builder.com]</t>
  </si>
  <si>
    <t>Vampire Counts - possibly tourn - [1998pts]
# Main Force [1998pts]
## Characters [901pts]
Master Necromancer [225pts]: Hand Weapon, General, Wizard Level 4, Necromancy, Sceptre Of De Noirot, Cloak Of Mist &amp; Shadows
Vampire Count [565pts]: Hand Weapon, Wizard Level 2, Illusion, Ogre Blade, Crown of the Damned, Master of the Black Arts, Zombie Dragon, Full Plate Armour, Pestilential breath, Wicked Claws
Wight Lord [111pts]: Hand Weapon, Heavy Armour, Shield, Battle Standard Bearer, Great Weapon, Helm Of Commandment
## Core [534pts]
2x Dire Wolves [40pts]:
â€¢ 5x Dire Wolf [8pts]: Hand Weapon
Grave Guard [404pts]:
â€¢ 28x Grave Guard [12pts]: Hand Weapon, Heavy Armour, Great Weapon
â€¢ 1x Seneschal [6pts]
â€¢ 1x Standard Bearer [56pts]: Drakenhof Banner
â€¢ 1x Musician [6pts]
Skeleton Warriors [50pts]:
â€¢ 10x Skeleton Warrior [5pts]: Hand Weapon, Light Armour, Shield
## Special [152pts]
Black Knights [152pts]:
â€¢ 5x Black Knight [28pts]: Skeletal Steed, Hand Weapon, Hand Weapon, Heavy Armour, Shield, Lance, Barding
â€¢ 1x Hell Knight [6pts]
â€¢ 1x Standard Bearer [6pts]
## Rare [411pts]
Blood Knights [411pts]:
â€¢ 8x Blood Knight [44pts]: Nightmare, Barding, Hand Weapon, Hand Weapon, Lance, Shield, Full Plate Armour
â€¢ 1x Kastellan [27pts]: Supernatural Horror
â€¢ 1x Standard Bearer [32pts]: War Banner</t>
  </si>
  <si>
    <t>Eli Williams</t>
  </si>
  <si>
    <t>Nicholas Scolari</t>
  </si>
  <si>
    <t>++ Characters [593 pts] ++
King [271 pts]
(Hand weapon, Great weapon, Full plate armour, Shield, General, Shieldbearers, 2x Rune of Fury, 2x Rune of Shielding)
Thane [87 pts]
(Hand weapon, Full plate armour, Shield, Battle Standard Bearer, On foot)
Anvil of Doom [235 pts]
(Hand weapons, Shields, Heavy armour)
++ Core Units [529 pts] ++
7 Rangers [98 pts]
(Hand weapons, Crossbows, Heavy armour, Great weapons, Shields)
5 Quarrellers [45 pts]
(Hand weapons, Crossbows, Heavy armour)
5 Quarrellers [45 pts]
(Hand weapons, Crossbows, Heavy armour)
21 Longbeards [291 pts]
(Hand weapons, Heavy armour, Shields, Elder (champion), Standard bearer, Musician)
5 Thunderers [50 pts]
(Hand weapons, Handguns, Heavy armour)
++ Special Units [788 pts] ++
18 Hammerers [345 pts]
(Hand weapons, Great hammers, Heavy armour, Shields, Drilled, Royal Champion (Up to 25pts of each rune type), Standard bearer, Musician)
12 Ironbreakers [213 pts]
(Hand weapons, Shields, Full plate armour, Drilled (0-1 unit per 1000 points), Ironbeard (champion) [Shield], Standard bearer, Musician)
1 Gyrocopters [65 pts]
(Hand weapons, Brimstone guns, Full plate armour (armoured fuselage))
1 Gyrocopters [65 pts]
(Hand weapons, Brimstone guns, Full plate armour (armoured fuselage))
Cannon [100 pts]
(Cannon, Hand weapons, Light armour)
++ Rare Units [84 pts] ++
7 Rangers [84 pts]
(Hand weapons, Crossbows, Heavy armour, Shields)
---
Created with "Old World Builder"
[https://old-world-builder.com]</t>
  </si>
  <si>
    <t>===
Mortuary Tourney [1991 pts]
Warhammer: The Old World, Tomb Kings of Khemri, Mortuary Cults
===
++ Characters [725 pts] ++
High Priest [445 pts]
- Hand weapon
- Level 4 Wizard
- Necrolith Bone Dragon
- Lore Familiar
- Talisman of Protection
- Serpent Staff (Liche only)
- Necromancy
High Priest [200 pts]
- Hand weapon
- Level 4 Wizard
- On foot
- Lore Familiar
- Necromancy
Mortuary Priest [80 pts]
- Hand weapon
- Battle Standard Bearer (Mortuary Cult Only)
- On foot
- Illusion
++ Core Units [666 pts] ++
6 Ushabti [301 pts]
- Greatbow
- Heavy armour
- Ancient (champion)
40 Skeleton Warriors [290 pts]
- Thrusting spears
- Light armour
- Shields
- Nehekharan Phalanx (one per 1000pts)
- Master of Arms (Champion)
- Standard bearer [War Banner]
- Musician
5 Skeleton Skirmishers [25 pts]
- Hand weapons
- Warbows
5 Skeleton Skirmishers [25 pts]
- Hand weapons
- Warbows
5 Skeleton Skirmishers [25 pts]
- Hand weapons
- Warbows
++ Special Units [340 pts] ++
Necrosphinx [200 pts]
- Cleaving Blades
- Decapitating Strike
- Heavy armour
- Envenomed Sting
Tomb Scorpion [70 pts]
- Decapitating Claws
- Envenomed Sting
- Heavy armour (Bone Carapace)
Tomb Scorpion [70 pts]
- Decapitating Claws
- Envenomed Sting
- Heavy armour (Bone Carapace)
++ Rare Units [260 pts] ++
Screaming Skull Catapult [125 pts]
- Screaming Skull Catapult
- Hand weapons
- Light armour
- Skulls of the Foe
Casket of Souls [135 pts]
- Hand weapons
- Great weapons
- Light armour
---
Created with "Old World Builder"
[https://old-world-builder.com]</t>
  </si>
  <si>
    <t>Matthew Green</t>
  </si>
  <si>
    <t>Kevin Ha</t>
  </si>
  <si>
    <t>===
grand [2000 pts]
Warhammer: The Old World, Tomb Kings of Khemri
===
++ Characters [492 pts] ++
Tomb King [292 pts]
- Hand weapon
- Heavy armour
- Shield
- General
- Skeleton Chariot
- Talisman of Protection
- Ogre Blade
High Priest [200 pts]
- Hand weapon
- Level 4 Wizard
- On foot
- Lore Familiar
- Necromancy
++ Core Units [504 pts] ++
3 Skeleton Chariots [135 pts]
- Hand weapons
- Cavalry spears
- Warbows
- Master Charioteer (champion)
3 Skeleton Chariots [135 pts]
- Hand weapons
- Cavalry spears
- Warbows
- Master Charioteer (champion)
3 Skeleton Chariots [129 pts]
- Hand weapons
- Cavalry spears
- Warbows
5 Skeleton Horse Archers [55 pts]
- Hand weapons
- Warbows
- No armour
10 Skeleton Archers [50 pts]
- Hand weapons
- War Bows
- No armour
++ Special Units [140 pts] ++
Tomb Scorpion [70 pts]
- Decapitating Claws
- Envenomed Sting
- Heavy armour (Bone Carapace)
Tomb Scorpion [70 pts]
- Decapitating Claws
- Envenomed Sting
- Heavy armour (Bone Carapace)
++ Rare Units [395 pts] ++
Casket of Souls [135 pts]
- Hand weapons
- Great weapons
- Light armour
Casket of Souls [135 pts]
- Hand weapons
- Great weapons
- Light armour
Screaming Skull Catapult [125 pts]
- Screaming Skull Catapult
- Hand weapons
- Light armour
- Skulls of the Foe
++ Allied Units(Mortuary Cult) [469 pts] ++
++ Characters [170 pts] ++
Mortuary Priest [170 pts]
- Hand weapon
- Level 2 Wizard
- Battle Standard Bearer (Mortuary Cult Only) [Banner Of The Desert Winds]
- On foot
- Amulet Of The Serpent
- Elementalism
++ Core Units [174 pts] ++
20 Skeleton Skirmishers [100 pts]
- Hand weapons
- Warbows
2 Tomb Swarms [74 pts]
- Hand weapons (Venemous Bites and Stings)
++ Rare Units [125 pts] ++
Screaming Skull Catapult [125 pts]
- Screaming Skull Catapult
- Hand weapons
- Light armour
- Skulls of the Foe</t>
  </si>
  <si>
    <t>The Empire of Man - Bird up - [2000pts]
# Main Force [2000pts]
## Characters [588pts]
Engineers [53pts]:
â€¢ 1x Empire Engineer [53pts]: Hand Weapon, Repeater Handgun
Grand Master [280pts]: Hand Weapon, Shield, Demigryph, Barding, Hand Weapon, Wicked Claws, Full Plate Armour, General, Sword of Justice, The White Cloak
Wizard Lord [255pts]: Hand Weapon, Wizard Level 4, Dark Magic, Pegasus, Hand Weapon, Lore Familiar, Armour of Tarnus
## Core [524pts]
2x Empire Knights [262pts]: Drilled, Stubborn
â€¢ 10x Empire Knight [22pts]: Barded Warhorse, Barding, Hand Weapon, Hand Weapon, Heavy Armour, Shield, Great Weapon
â€¢ 1x Preceptor [6pts]
â€¢ 1x Standard Bearer [6pts]
## Special [888pts]
2x Demigryph Knights [203pts]:
â€¢ 3x Demigryph Knight [63pts]: Demigryph, Barding, Hand Weapon, Wicked Claws, Hand Weapon, Shield, Full Plate Armour, Lance
â€¢ 1x Demigryph Preceptor [7pts]
â€¢ 1x Standard Bearer [7pts]
Demigryph Knights [140pts]:
â€¢ 2x Demigryph Knight [63pts]: Demigryph, Barding, Hand Weapon, Wicked Claws, Hand Weapon, Shield, Full Plate Armour, Lance
â€¢ 1x Demigryph Preceptor [7pts]
â€¢ 1x Standard Bearer [7pts]
2x Great Cannon [125pts]: Great Cannon, Gun Crew, Hand Weapon
Outriders [92pts]:
â€¢ 4x Outrider [19pts]: Empire Warhorse, Hand Weapon, Hand Weapon, Heavy Armour, Pistol, Repeater Handgun
â€¢ 1x Sharpshooter [16pts]: Grenade Launching Blunderbuss</t>
  </si>
  <si>
    <t>Greg Vaughn</t>
  </si>
  <si>
    <t>Ryan Ariola</t>
  </si>
  <si>
    <t>++ Characters [674 pts] ++
Great Bray-Shaman [240 pts]
(Braystaff, Level 4 Wizard, On foot, Hagtree Fetish, Ruby Ring of Ruin, Elementalism)
Great Bray-Shaman [210 pts]
(Braystaff, Level 4 Wizard, On foot, Lore Familiar, Daemonology)
Wargor [224 pts]
(Great weapon, No armour, Battle Standard Bearer [War Banner], Tuskgor Chariot, Talisman of Protection)
++ Core Units [571 pts] ++
5 Gor Herd [40 pts]
(Hand weapons, Additional hand weapons, Ambushers)
1 Razorgor Herd [52 pts]
(Hand weapons (tusks), Light armour (calloused hide))
1 Razorgor Herd [52 pts]
(Hand weapons (tusks), Light armour (calloused hide))
1 Razorgor Herd [52 pts]
(Hand weapons (tusks), Light armour (calloused hide))
Tuskgor Chariot [85 pts]
(Bestigor Crew x 1 - Hand weapons, Great weaponss, Gor Crew x 1 - Hand weapon and cavalry spear, Tuskgor x 2 - Hand weapon (tusks))
Tuskgor Chariot [85 pts]
(Bestigor Crew x 1 - Hand weapons, Great weaponss, Gor Crew x 1 - Hand weapon and cavalry spear, Tuskgor x 2 - Hand weapon (tusks))
Tuskgor Chariot [85 pts]
(Bestigor Crew x 1 - Hand weapons, Great weaponss, Gor Crew x 1 - Hand weapon and cavalry spear, Tuskgor x 2 - Hand weapon (tusks))
12 Ungor Herd [60 pts]
(Shortbows)
12 Ungor Herd [60 pts]
(Shortbows)
++ Special Units [476 pts] ++
Razorgor Chariot [120 pts]
(Bestigor Crew x 1 - Hand weapons, Great weapons, Gor Crew x 1 - Hand weapons, Cavalry spear, Razorgor x 1 - Hand weapon (tusks))
Razorgor Chariot [120 pts]
(Bestigor Crew x 1 - Hand weapons, Great weapons, Gor Crew x 1 - Hand weapons, Cavalry spear, Razorgor x 1 - Hand weapon (tusks))
5 Harpies [55 pts]
(Hand weapons (claws))
5 Harpies [55 pts]
(Hand weapons (claws))
1 Dragon Ogres [63 pts]
(Great weapons, Heavy armour)
1 Dragon Ogres [63 pts]
(Great weapons, Heavy armour)
++ Rare Units [276 pts] ++
Dragon Ogre Shaggoth [276 pts]
(Hand weapon, Heavy armour, Biting Blade, Horn of the First Beast)
---
Created with "Old World Builder"
[https://old-world-builder.com]</t>
  </si>
  <si>
    <t>Orc and Goblin Tribes - Comic quest April rtt - [2000pts]
# Main Force [2000pts]
## Characters [1000pts]
Black Orc Warboss [362pts]: Full Plate Armour, Hand Weapon, Shield, Wyvern, Heavy Armour, Venomous Tail, Wicked claws, General, Ogre Blade, Talisman Of Protection
Goblin Oddnob [278pts]: Hand Weapon, Elementalism, Wizard Level 4, Lore Familiar, Ruby Ring of Ruin
â€¢ 1x Goblin Wolf Chariot [53pts]: 2x Giant Wolf, Claws and fangs, 3x Goblin Crew, Hand Weapon, Cavalry Spear, Shortbow
Night Goblin Bigboss [120pts]: Hand Weapon, Light Armour, Shield, Battle Standard Bearer, War Banner, Glowy Green Amulet
Night Goblin Oddnob [240pts]: Hand Weapon, Wizard Level 4, Illusion, Idol Of Gork, Flying Carpet
## Core [690pts]
Black Orc Mobs [356pts]: Stubborn
â€¢ 12x Black Orc [156pts]: Full Plate Armour, Hand Weapon, Shield
â€¢ 5x Black Orc [70pts]: Full Plate Armour, Hand Weapon, Great Weapon
â€¢ 1x Boss [20pts]: Full Plate Armour, Hand Weapon, Great Weapon
â€¢ 1x Musician [20pts]: Full Plate Armour, Hand Weapon, Great Weapon
â€¢ 1x Standard Bearer [70pts]: Full Plate Armour, Hand Weapon, Great Weapon, The Big Red Raggedy Flag
Night Goblin Mobs [167pts]:
â€¢ 23x Night Goblin [4pts]: Hand Weapon, Shortbow
â€¢ 3x Fanatic [75pts]: Fanatic Ball &amp; Chain
Night Goblin Mobs [167pts]: Magic Standard
â€¢ 23x Night Goblin [4pts]: Hand Weapon, Shortbow
â€¢ 3x Fanatic [75pts]: Fanatic Ball &amp; Chain
## Special [120pts]
2x Night Goblin Squig Hopper Mobs [60pts]:
â€¢ 5x Squig Hopper [12pts]: Bounder Squig, Huge Gobs, Hand Weapon
## Rare [190pts]
2x Mangler Squigs [95pts]:
â€¢ 1x Mangler Squig [95pts]: Collosal Fang-Filled Gob, Heavy Armour</t>
  </si>
  <si>
    <t>Nikolaus Zufall</t>
  </si>
  <si>
    <t>Garrett Sorensen</t>
  </si>
  <si>
    <t>++ Characters [519 pts] ++
Baron [236 pts]
(Lance, Heavy armour, Shield, General, Royal Pegasus, Potion of Speed, Virtue of Heroism)
Outcast Wizard [147 pts]
(Hand weapon, Level 3 Wizard, Warhorse, Lore Familiar, Dark Magic)
Damsel [136 pts]
(Hand weapon, Level 2 Wizard, Bretonnian Warhorse, Ruby Ring of Ruin, Battle Magic)
++ Core Units [524 pts] ++
10 Mounted Yeomen [150 pts]
(Hand weapons, Cavalry spears, Shortbows, Unarmoured, Feigned Flight)
10 Mounted Yeomen [150 pts]
(Hand weapons, Cavalry spears, Shortbows, Unarmoured, Feigned Flight)
10 Peasant Bowmen [50 pts]
(Hand weapons, Longbows, Unarmoured, Skirmishers)
12 Knights of the Realm on Foot [174 pts]
(Hand weapons, Great weapons, Shields, First Knight (champion), Standard bearer, Musician)
++ Special Units [296 pts] ++
5 Pegasus Knights [296 pts]
(Hand weapon, Lances, Shields, Heavy armour, First Knight (champion), Standard bearer, Musician)
++ Rare Units [658 pts] ++
Border Princes Bombard [100 pts]
(Hand weapons, Light armour)
Border Princes Bombard [100 pts]
(Hand weapons, Light armour)
Field Trebuchet [100 pts]
(Field Trebuchet, Hand weapons)
Field Trebuchet [100 pts]
(Field Trebuchet, Hand weapons)
13 Border Princes Brigands [129 pts]
(Hand weapons, Light armour, 13x Shields, 13x Blunderbusses, Replace Open Order special rule with Skirmishers (0-1 per 1000 points), Desperado (champion), Standard bearer)
13 Border Princes Brigands [129 pts]
(Hand weapons, Light armour, 13x Shields, 13x Blunderbusses, Replace Open Order special rule with Skirmishers (0-1 per 1000 points), Desperado (champion), Standard bearer)
---
Created with "Old World Builder"
[https://old-world-builder.com]</t>
  </si>
  <si>
    <t xml:space="preserve"> [2000 pts]
Warhammer: The Old World, Ogre Kingdoms
===
++ Characters [990 pts] ++
Bruiser [160 pts]
- Great weapon
- Light armour
- Battle Standard Bearer
- On Foot
- Armour of Meteoric Iron
Tyrant [470 pts]
- Great weapon
- Light armour
- General
- Stonehorn
- Armour of Destiny
- Kineater
Slaughtermaster [360 pts]
- Hand weapon
- Level 4 Wizard
- Lore Familiar
- Ogre Blade
- Illusion
++ Core Units [500 pts] ++
4 Ogre Bulls [146 pts]
- Ironfists
- Light armour
- Standard bearer
8 Iron Guts [354 pts]
- Hand Weapons
- Great Weapons
- Heavy Armour
- Look-out Gnoblar (Standard bearer)
- Standard bearer [Cannibal Totem]
++ Special Units [310 pts] ++
4 Mournfang Cavalry [310 pts]
- Great weapon
- Heavy armour
- Brace of Ogre pistols (Crusher)
- Crusher (champion)
- Standard bearer
++ Rare Units [200 pts] ++
Giant [200 pts]
- Giant's club
- Light armour (Calloused hide)
---
Created with "Old World Builder"
[https://old-world-builder.com]</t>
  </si>
  <si>
    <t>Kingdom of Bretonnia - Ded - [2000pts]
# Main Force [2000pts]
## Named Characters [275pts]
The Green Knight [275pts]: The Shadow Steed, Barding, Hand Weapon, The Dolorous Blade, Heavy Armour, Shield
## Characters [704pts]
Duke [341pts]: Hand Weapon, Heavy Armour, Shield, Lance, Royal Pegasus, Barding, Hand Weapon, General, Gromil Great Helm, Virtue of Heroism
Paladin [182pts]: Hand Weapon, Heavy Armour, Shield, Royal Pegasus, Barding, Hand Weapon, The Knight's Vow, Battle Standard Bearer, Headsman's Axe, Virtue Confidence
Prophetess [181pts]: Hand Weapon, Battle Magic, Wizard Level 4, Bretonnian Warhorse, Barding, Hand Weapon
## Core [1021pts]
4x Mounted Knights of the Realm [165pts]: The Knight's Vow
â€¢ 6x Mounted Knight of the Realm [24pts]: Bretonnian Warhorse, Barding, Hand Weapon, Hand Weapon, Heavy Armour, Lance, Shield
â€¢ 1x Musician [7pts]
â€¢ 1x Standard Bearer [7pts]
â€¢ 1x First Knight [7pts]
Mounted Knights of the Realm [311pts]: The Knight's Vow
â€¢ 10x Mounted Knight of the Realm [24pts]: Bretonnian Warhorse, Barding, Hand Weapon, Hand Weapon, Heavy Armour, Lance, Shield
â€¢ 1x Musician [7pts]
â€¢ 1x Standard Bearer [32pts]: War Banner
â€¢ 1x First Knight [32pts]: Antlers of the Great Hunt
Peasant Bowmen [50pts]:
â€¢ 10x Peasant Bowman [5pts]: Hand Weapon, Longbow</t>
  </si>
  <si>
    <t>Julian Fiocco Wood</t>
  </si>
  <si>
    <t>Jason Coppin</t>
  </si>
  <si>
    <t>Squares@TTW: April 2024 - Battle for Iron Peak</t>
  </si>
  <si>
    <t>===
Heroes [2000 pts]
Warhammer: The Old World, Dwarfen Mountain Holds
===
++ Characters [698 pts] ++
King [309 pts]
- Hand weapon
- Great weapon
- Full plate armour
- General
- Shieldbearers
- Rune of Parrying
- 2x Rune of Fortitude
- Rune of Fury
Thane [244 pts]
- Hand weapon
- Great weapon
- Full plate armour
- Battle Standard Bearer [Master Rune of Grungni]
- On foot
- Rune of Fortitude
- Rune of Fury
- Rune of Might
Runesmith [145 pts]
- Hand weapon
- Full plate armour
- Shield
- 3x Rune of Spellbreaking
++ Core Units [509 pts] ++
20 Longbeards [353 pts]
- Hand weapons
- Great weapons
- Heavy armour
- Shields
- Drilled (0-1 unit per 1000 points)
- Elder (champion)
- Standard bearer [Rune of Confusion]
- Musician
10 Rangers [156 pts]
- Hand weapons
- Crossbows
- Throwing axes
- Heavy armour
- Great weapons
- Shields
- Ol' Deadeye (champion) [Crossbow]
++ Special Units [601 pts] ++
1 Gyrocopters [60 pts]
- Hand weapons
- Steam guns Dwarfs
- Full plate armour (armoured fuselage)
1 Gyrocopters [60 pts]
- Hand weapons
- Steam guns Dwarfs
- Full plate armour (armoured fuselage)
1 Gyrocopters [60 pts]
- Hand weapons
- Steam guns
- Full plate armour (armoured fuselage)
20 Ironbreakers [346 pts]
- Hand weapons
- Shields
- Full plate armour
- Ironbeard (champion) [Shield]
- Standard bearer [Rune of Battle]
- Musician
Bolt Thrower [75 pts]
- Bolt thrower
- Hand weapons
- Light armour
- Rune of Skewering
++ Rare Units [192 pts] ++
5 Irondrakes [96 pts]
- Hand weapons
- Drakeguns
- Full plate armour
- Ironwarden (champion) [Trollhammer torpedo]
5 Irondrakes [96 pts]
- Hand weapons
- Drakeguns
- Full plate armour
- Ironwarden (champion) [Trollhammer torpedo]
---
Created with "Old World Builder"
[https://old-world-builder.com]</t>
  </si>
  <si>
    <t>===
Guardians of Athol Loren  [1999 pts]
Warhammer: The Old World, Wood Elf Realms
===
++ Characters [903 pts] ++
Treeman Ancient [375 pts]
- Level 4 Wizard
- A Lamentation Of Despairs
- A Befuddlement Of Mischiefs
- Battle Magic
Glade Lord [303 pts]
- Hand weapon
- Light armour
- Shield
- Arcane Bodkins
- Great Stag
- Ogre Blade
- Talisman of Protection
- An Annoyance Of Netlings
Spellweaver [225 pts]
- Hand weapon
- Level 4 Wizard
- On foot
- Oaken Stave
- Elementalism
++ Core Units [661 pts] ++
10 Glade Guard [136 pts]
- Hand weapon
- Asrai Longbows
- Arcane Bodkins
- Lord's Bowmen
6 Glade Riders [132 pts]
- Hand weapon
- Cavalry spears
- Asrai Longbows
- Hagbane Tips
- Reserve Move
- Glade Knight
6 Deepwood Scouts [96 pts]
- Hand weapon
- Asrai Longbows
- Hagbane Tips
- Lord's Bowmen
6 Deepwood Scouts [96 pts]
- Hand weapon
- Asrai Longbows
- Hagbane Tips
- Lord's Bowmen
10 Glade Guard [136 pts]
- Hand weapon
- Asrai Longbows
- Arcane Bodkins
- Lord's Bowmen
5 Dryads [65 pts]
- Hand weapon
- Light armour (Sapwood flesh)
++ Special Units [375 pts] ++
6 Wild Riders [222 pts]
- Hand weapon
- Hunting Spear
- Light armour
- Shields
- Wild Hunter
- Standard bearer [Banner Of The Wildwood]
3 Tree Kin [153 pts]
- Hand weapon
- Heavy armour (Hardwood flesh)
++ Rare Units [60 pts] ++
Great Eagle [60 pts]
---
Created with "Old World Builder"
[https://old-world-builder.com]</t>
  </si>
  <si>
    <t>Drew Mac</t>
  </si>
  <si>
    <t>Josh Fenwick</t>
  </si>
  <si>
    <t>===
OnG 2k [1998 pts]
Warhammer: The Old World, Orc &amp; Goblin Tribes
===
++ Characters [572 pts] ++
Black Orc Warboss [342 pts]
- Hand weapon
- Full plate armour
- Shield
- General
- Wyvern
- Trollhide Trousers
- Da Choppiest Choppa
Night Goblin Oddnob [230 pts]
- Hand weapon
- Level 4 Wizard
- On foot
- Flying Carpet
- Lore Familiar
- Illusion
++ Core Units [631 pts] ++
18 Black Orc Mob [324 pts]
- Hand weapons
- Full plate armour
- Stubborn
- 14x Shields
- 4x Great weapons
- Boss (champion)
- Standard bearer [The Big Red Raggedy Flag]
- Musician
15 Orc Mob [152 pts]
- Hand weapons
- Thrusting spears
- Light armour
- Shields
- Big 'Uns
- Boss (champion)
- Standard bearer
- Musician
20 Night Goblin Mob [155 pts]
- Hand weapons
- Shortbows
- 3x Fanatics
++ Rare Units [495 pts] ++
Mangler Squigs [95 pts]
- Colossal fang-filled gob
- Heavy armour
Giant [200 pts]
- Giant's club
- Light armour
Giant [200 pts]
- Giant's club
- Light armour
++ Mercenaries [300 pts] ++
Bonegrinder Giant [300 pts]
- Bonegrinders Giant's club
- Light armour (Calloused hide)
---
Created with "Old World Builder"
[https://old-world-builder.com]</t>
  </si>
  <si>
    <t>===
Warriors of Chaos [1997 pts]
Warhammer: The Old World, Warriors of Chaos
===
++ Characters [442 pts] ++
Exalted Champion [242 pts]
- Hand weapon
- Heavy armour
- Shield
- Mark of Slaanesh
- General
- On foot
- Ogre Blade
- Favour of the Gods
- Enchanting Aura
Exalted Sorcerer [200 pts]
- Hand weapon
- Light armour
- Mark of Chaos Undivided
- Level 2 Wizard
- On foot
- Lore Familiar
- Spell Familiar
- Diabolic Splendour
- Daemonology
++ Core Units [518 pts] ++
12 Chaos Warriors [198 pts]
- Halberds
- Heavy armour
- Shields
- Mark of Chaos Undivided
- Champion
- Standard bearer
- Musician
12 Chaos Warriors [198 pts]
- Halberds
- Heavy armour
- Shields
- Mark of Chaos Undivided
- Champion
- Standard bearer
- Musician
4 Chaos Knights [122 pts]
- Lances
- Shields
- Heavy armour
- Mark of Chaos Undivided
- Champion
++ Special Units [792 pts] ++
15 Chosen Chaos Warriors [406 pts]
- Great weapons
- Full plate armour
- Mark of Slaanesh
- Drilled
- Champion
- Standard bearer [War Banner]
- Musician
2 Dragon Ogres [133 pts]
- Great weapons
- Heavy armour
- Shartak
2 Dragon Ogres [133 pts]
- Great weapons
- Heavy armour
- Shartak
Chaos Chariot [120 pts]
- Hand weapons
- Halberds
- Mark of Slaanesh
++ Rare Units [245 pts] ++
Dragon Ogre Shaggoth [245 pts]
- Great weapon
- Heavy armour
- Uncanny Senses
---
Created with "Old World Builder"
[https://old-world-builder.com]</t>
  </si>
  <si>
    <t>Matthew Purling</t>
  </si>
  <si>
    <t>The Empire of Man - Event list - [1998pts]
# Main Force [1998pts]
## Characters [775pts]
Captain of the Empire [103pts]: Hand Weapon, Shield, Full Plate Armour, Battle Standard Bearer, Dragon Bow
Engineers [45pts]:
â€¢ 1x Empire Engineer [45pts]: Hand Weapon
General of the Empire [252pts]: Hand Weapon, Shield, Great Weapon, Brace of Pistols, Demigryph, Barding, Hand Weapon, Wicked Claws, Full Plate Armour, General, Bedazzling Helm, The White Cloak
Wizard Lord [195pts]: Hand Weapon, Wizard Level 4, Dark Magic, Wizard's Familiar
Wizard Lord [180pts]: Hand Weapon, Wizard Level 4, Daemonology, Wizard's Staff
## Core [563pts]
Empire Knights [148pts]: Drilled
â€¢ 5x Empire Knight [22pts]: Barded Warhorse, Barding, Hand Weapon, Hand Weapon, Heavy Armour, Shield, Lance
â€¢ 1x Preceptor [21pts]: The Silver Horn
â€¢ 1x Musician [6pts]
â€¢ 1x Standard Bearer [6pts]
State Missile Troops [40pts]:
â€¢ 5x State Missile Trooper [8pts]: Hand Weapon, Handgun
  â€¢ Regimental Unit: State Troops
State Missile Troops [40pts]:
â€¢ 5x State Missile Trooper [8pts]: Hand Weapon, Handgun
  â€¢ Regimental Unit: Veteran State Troops
State Troops [135pts]:
â€¢ 20x State Trooper [6pts]: Hand Weapon, Light Armour, Halberd
â€¢ 1x Sergeant [5pts]
â€¢ 1x Standard Bearer [5pts]
â€¢ 1x Musician [5pts]
  â€¢ Detachment: State Missile Troops[1]
Veteran State Troops [200pts]:
â€¢ 20x Veteran State Trooper [8pts]: Hand Weapon, Light Armour, Shield
â€¢ 1x Sergeant [5pts]
â€¢ 1x Standard Bearer [30pts]: War Banner
â€¢ 1x Musician [5pts]
  â€¢ Detachment: State Missile Troops[2]
## Special [540pts]
Great Cannon [125pts]: Great Cannon, Gun Crew, Hand Weapon
Inner Circle Knights [201pts]:
â€¢ 5x Inner Circle Knight [30pts]: Barded Warhorse, Barding, Hand Weapon, Full Plate Armour, Hand Weapon, Shield, Lance
â€¢ 1x Inner Circle Preceptor [37pts]: Ruby Ring of Ruin
â€¢ 1x Musician [7pts]
â€¢ 1x Standard Bearer [7pts]
2x Outriders [107pts]:
â€¢ 5x Outrider [19pts]: Empire Warhorse, Hand Weapon, Hand Weapon, Heavy Armour, Pistol, Repeater Handgun
â€¢ 1x Sharpshooter [6pts]: Repeater Handgun
â€¢ 1x Musician [6pts]
## Rare [120pts]
Helblaster Volley Guns [120pts]:
â€¢ 1x Helblaster Volley Gun [120pts]: Gun Crew, Hand Weapon, Helblaster Volley Gun</t>
  </si>
  <si>
    <t>===
Copy of Ogre Kingdoms [2000 pts]
Warhammer: The Old World, Ogre Kingdoms
===
++ Characters [633 pts] ++
Tyrant [308 pts]
- Hand weapon
- Heavy armour
- General
- On Foot
- Spangleshard
- Ogre Blade
- Giantbreaker
Slaughtermaster [325 pts]
- Hand weapon
- Level 4 Wizard
- Grut's Sickle
- Daemon-Slayer Scars
- Battle Magic
++ Core Units [741 pts] ++
7 Ogre Bulls [257 pts]
- Ironfists
- Light armour
- Standard bearer
- Bellower (musician)
7 Iron Guts [364 pts]
- Hand Weapons
- Great Weapons
- Heavy Armour
- Look-out Gnoblar (Standard bearer)
- Gutlord [Daemon-Slayer Scars]
- Standard bearer [Dragonhide Banner]
- Bellower (musician)
20 Gnoblar Fighters [40 pts]
- Hand weapons
- Throwing weapons (Sharp stuff)
20 Gnoblar Fighters [40 pts]
- Hand weapons
- Throwing weapons (Sharp stuff)
20 Gnoblar Fighters [40 pts]
- Hand weapons
- Throwing weapons (Sharp stuff)
++ Special Units [440 pts] ++
3 Mournfang Cavalry [220 pts]
- Ironfist
- Heavy armour
- Bellower (musician)
3 Mournfang Cavalry [220 pts]
- Ironfist
- Heavy armour
- Bellower (musician)
++ Rare Units [186 pts] ++
Gorger [93 pts]
- Wicked claws
- Distensible jaw
- Light armour (Calloused hide)
- Scouts
Gorger [93 pts]
- Wicked claws
- Distensible jaw
- Light armour (Calloused hide)
- Scouts
---
Created with "Old World Builder"
[https://old-world-builder.com]</t>
  </si>
  <si>
    <t>Darrien Newcombe</t>
  </si>
  <si>
    <t>Sam Renfrey</t>
  </si>
  <si>
    <t>High Elf Realms - The First March - ToW - [1998pts]
# High Elf Realms - Main Force [1998pts]
## Characters [698pts]
Archmage [200pts]: Hand Weapon, High Magic, Wizard Level 4, Silvery Wand, Pure of Heart
Prince [498pts]: Hand Weapon, Shield, Full Plate Armour, Star Dragon, Dragon Fire, Full Plate Armour, Wicked Claws, General, Dragon Helm, Foe Bane, Seed of Rebirth, Opal Amulet, Pure of Heart
## Core [744pts]
2x Elven Archers [100pts]:
â€¢ 10x Elven Archer [10pts]: Hand Weapon, Longbow
  â€¢ Regimental Unit: Elven Spearmen
Elven Spearmen [286pts]: Shieldwall, Magic Standard
â€¢ 29x Elven Spearman [9pts]: Hand Weapon, Light Armour, Shield, Thrusting Spear
â€¢ 1x Sentinel [5pts]
â€¢ 1x Standard Bearer [5pts]
â€¢ 1x Musician [5pts]
  â€¢ Detachment: Elven Archers[1], Elven Archers[2]
Silver Helms [258pts]:
â€¢ 10x Silver Helm [24pts]: Barded Elven Steed, Barding, Hand Weapon, Hand Weapon, Heavy Armour, Lance, Shield
â€¢ 1x High Helm [6pts]
â€¢ 1x Standard Bearer [6pts]
â€¢ 1x Musician [6pts]
## Special [336pts]
2x Swordmasters of Hoeth [168pts]:
â€¢ 12x Swordmaster [14pts]: Hand Weapon, Heavy Armour, Sword of Hoeth
## Rare [220pts]
2x Eagle-Claw Bolt Thrower [80pts]: Bolt Thrower, Repeater Bolt Thrower, Sea Guard Crew
Great Eagles [60pts]:
â€¢ 1x Great Eagle [60pts]: Serrated Maw, Wicked Claws</t>
  </si>
  <si>
    <t>CHARACTERS
Wizard Lord - 380
hand weapon, level 4 wizard, mounted on imperial griffon
lore familiar, the white cloak
battle magic
Captain of the Empire - 76
hand weapon, full plate armour
battle standard bearer
Witch Hunter - 65
hand weapon, light armour, brace of pistols
suffer not the witch
Engineer - 45
hand weapon
CORE
32 Veteran State Troops - 321
hand weapons, light armour, shields
full command
banner of iron resolve
20 State Missile Troops - 183
hand weapons, handguns
full command
sergeant w/ repeater handgun
SPECIAL
32 Empire Greatswords - 404
hand weapons, great weapons, full plate armour, veterans
full command
5 Pistoliers - 94
hand weapons, brace of pistols, heavy armour
veteran, musician
veteran w/ repeater pistol
5 Pistoliers - 94
hand weapons, brace of pistols, heavy armour
veteran, musician
veteran w/ repeater pistol
5 Pistoliers - 94
hand weapons, brace of pistols, heavy armour
veteran, musician
veteran w/ repeater pistol
RARE
Helblaster Volley Gun - 120
Helblaster Volley Gun - 120
TOTAL - 1996</t>
  </si>
  <si>
    <t>===
20th april event [1993 pts]
Warhammer: The Old World, Dwarfen Mountain Holds
===
++ Characters [699 pts] ++
King [269 pts]
- Hand weapon
- Great weapon
- Full plate armour
- Oathstone
- Master Rune of Smiting
- Master Rune of Gromril
- Rune of Stone
Runesmith [119 pts]
- Hand weapon
- Great weapon
- Full plate armour
- Shield
- Rune of Spellbreaking
- Rune of Warding
Thane [202 pts]
- Hand weapon
- Full plate armour
- Shield
- Battle Standard Bearer [Master Rune of Hesitation]
- On foot
- Rune of Fortitude
- 2x Rune of Warding
Runesmith [109 pts]
- Hand weapon
- Great weapon
- Full plate armour
- Shield
- Master Rune of Balance
++ Core Units [528 pts] ++
20 Longbeards [313 pts]
- Hand weapons
- Heavy armour
- Shields
- Elder (champion)
- Standard bearer [Rune of Confusion]
- Musician
20 Dwarf Warriors [215 pts]
- Hand weapons
- Heavy armour
- Shields
- Veteran (0-1 unit per 1000 points)
- Veteran
- Standard bearer
- Musician
++ Special Units [766 pts] ++
3 Gyrocopters [180 pts]
- Hand weapons
- Steam guns
- Full plate armour (armoured fuselage)
20 Ironbreakers [346 pts]
- Hand weapons
- Shields
- Full plate armour
- Ironbeard (champion) [Shield]
- Standard bearer [Rune of Battle]
- Musician
Bolt Thrower [80 pts]
- Bolt thrower
- Hand weapons
- Light armour
- Rune of Skewering
- Stalwart Rune
Bolt Thrower [75 pts]
- Bolt thrower
- Hand weapons
- Light armour
- Rune of Skewering
Bolt Thrower [85 pts]
- Bolt thrower
- Hand weapons
- Light armour
- Rune of Burning
- Rune of Skewering
---
Created with "Old World Builder"
[https://old-world-builder.com]</t>
  </si>
  <si>
    <t>2000 pts Dark Elves
++ Characters [827 pts] ++
Dark Elf Dreadlord [517 pts]
- Hand weapon
- Full plate armour
- Shield
- Sea Dragon Cloak
- General
- Black dragon
- Ogre Blade
- Talisman of Protection
Supreme Sorceress [310 pts]
- Hand weapon
- Level 4 Wizard
- Dark Pegasus
- Black Staff
- Ruby Ring of Ruin
- Focus Familiar
- Dark Magic
++ Core Units [501 pts] ++
15 Dark Elf Warriors [130 pts]
- Hand weapons
- Light armour
- Shields
- Standard bearer
- Musician
12 Repeater Crossbowmen [149 pts]
- Hand weapons
- Repeater crossbows
- Light armour
- Shields
- Musician
5 Dark Riders [111 pts]
- Hand weapons
- Cavalry spears
- and Repeater crossbows
- Light armour
- Shields
- Fire &amp; Flee
- Scouts
- Musician
5 Dark Riders [111 pts]
- Hand weapons
- Cavalry spears
- and Repeater crossbows
- Light armour
- Shields
- Fire &amp; Flee
- Scouts
- Musician
++ Special Units [472 pts] ++
5 Cold One Knights [175 pts]
- Hand weapons
- Lances
- Full plate armour
14 Black Guard of Naggarond [242 pts]
- Hand weapons
- Dread halberds
- Full plate armour
- Standard bearer [Banner Of Har Ganeth]
5 Harpies [55 pts]
- Hand weapons (Claws)
++ Rare Units [200 pts] ++
War Hydra [200 pts]
- Wicked claws
- Serrated maws
- Fiery breath
- hand weapons
- Whips
- 5+</t>
  </si>
  <si>
    <t>James Dekort</t>
  </si>
  <si>
    <t>Tomb Kings of Khemri - Battle for iron peak tournament - [2000pts]
# Main Force [2000pts]
## Characters [832pts]
High Priest [455pts]: Hand Weapon, Illusion, Wizard Level 4, Necrolith Bone Dragon, Breath of Dessication, Full Plate Armour, Wicked Claws, Lore Familiar, Giant Blade, Talisman Of Protection
High Priest [245pts]: Hand Weapon, Elementalism, Wizard Level 4, Warding Splint, Flying Carpet, Hierophant
Tomb Prince [132pts]: Hand Weapon, Light Armour, Shield, Enchanted Shield, Amulet of the Serpent, General
## Core [670pts]
Skeleton Archers [165pts]:
â€¢ 32x Skeleton Archer [5pts]: Hand Weapon, Warbow
â€¢ 1x Master of Arrows [5pts]
Skeleton Warriors [135pts]:
â€¢ 20x Skeleton Warrior [6pts]: Hand Weapon, Shield, Light Armour, Thrusting Spear
â€¢ 1x Master of Arms [5pts]
â€¢ 1x Standard Bearer [5pts]
â€¢ 1x Musician [5pts]
Tomb Guard [370pts]:
â€¢ 32x Tomb Guard [11pts]: Hand Weapon, Light Armour, Shield, Halberd
â€¢ 1x Tomb Captain [6pts]
â€¢ 1x Standard Bearer [6pts]
â€¢ 1x Musician [6pts]
## Special [303pts]
Khemrian Warsphinx [195pts]: Wicked Claws, 2x Tomb Guard Crew, Cavalry Spear, Hand Weapon, Shortbow, Fiery Roar
Necropolis Knights [108pts]:
â€¢ 2x Necropolis Knight [54pts]: Necroserpent, Hand Weapon, Cavalry Spear, Hand Weapon, Light Armour, Shield
## Rare [195pts]
Necrosphinx [195pts]: Heavy Armour, Cleaving Blades, Decapitating Strike</t>
  </si>
  <si>
    <t xml:space="preserve">===
Bretonnia 2000pt 20/04/24 [1998 pts]
Warhammer: The Old World, Kingdom of Bretonnia
===
++ Characters [733 pts] ++
Lord Gabriel Ferbouche
Duke [318 pts]
- Hand weapon
- Heavy armour
- Shield
- General
- Bretonnian Warhorse
- Heartwood Lance
- Gauntlet of the Duel
- Virtue of Knightly Temper
Special Rules: Blessings of the Lady, Rallying Cry, the Grail Vow
[Duke] M(4) WS(7) BS(3) S(5) T(4) W(4) I(5) A(5) Ld(9)
[Bretonnian Warhorse] M(8) WS(3) BS(-) S(3) T(-) W(-) I(3) A(1) Ld(-)
Lord Francois-Gabriel Grond
Paladin [103 pts]
- Hand weapon
- Heavy armour
- Shield
- Battle Standard Bearer
- Bretonnian Warhorse
- Gauntlet of the Duel
- Sword of Might
Special Rules: Blessings of the Lady, Rallying Cry, the Knight's Vow
[Paladin] M(4) WS(6) BS(3) S(4) T(4) W(2) I(4) A(3) Ld(8)
[Bretonnian Warhorse] M(8) WS(3) BS(-) S(3) T(-) W(-) I(3) A(1) Ld(-)
Lady Phillipa de Parravon
Prophetess [206 pts]
- Hand weapon
- Level 4 Wizard
- Bretonnian Warhorse
- Earthing Rod
- Dispel Scroll
- Elementalism
Special Rules: Aura of the Lady, Blessings of the Lady, Lore of the Lady, Magical Attacks, Magic Resistance (-2), Shield of the Lady
[Prophetess] M(4) WS(4) BS(3) S(3) T(3) W(3) I(3) A(2) Ld(8)
[Bretonnian Warhorse] M(8) WS(3) BS(-) S(3) T(-) W(-) I(3) A(1) Ld(-)
Lady Danielle dâ€™Aubigne
Damsel [106 pts]
- Hand weapon
- Level 2 Wizard
- Bretonnian Warhorse
- Battle Magic
Special Rules: Aura of the Lady, Blessings of the Lady, Lore of the Lady, Magical Attacks, Magic Resistance (-2), Shield of the Lady
[Damsel] M(4) WS(3) BS(3) S(3) T(3) W(2) I(3) A(1) Ld(7)
[Bretonnian Warhorse] M(8) WS(3) BS(-) S(3) T(-) W(-) I(3) A(1) Ld(-)
++ Core Units [671 pts] ++
10 Mounted Knights of the Realm [261 pts]
- Hand weapons
- Lances
- Shields
- Heavy armour
- First Knight Sir Constant Basile (champion)
- Standard bearer
- Musician
Special Rules: Blessings of the Lady, Close Order, Counter Charge, Finest Warhorses, First Charge, Lance Formation, Swiftstride, the Knight's Vow
[Knight of the Realm] M(-) WS(4) BS(2) S(3) T(3) W(1) I(3) A(1) Ld(8)
[First Knight] M(-) WS(4) BS(2) S(3) T(3) W(1) I(3) A(2) Ld(8)
[Bretonnian Warhorse] M(8) WS(3) BS(-) S(3) T(-) W(-) I(3) A(1) Ld(-)
6 Mounted Knights of the Realm [165 pts]
- Hand weapons
- Lances
- Shields
- Heavy armour
- First Knight Sir Jean dâ€™Eon (champion)
- Standard bearer
- Musician
Special Rules: Blessings of the Lady, Close Order, Counter Charge, Finest Warhorses, First Charge, Lance Formation, Swiftstride, the Knight's Vow
[Knight of the Realm] M(-) WS(4) BS(2) S(3) T(3) W(1) I(3) A(1) Ld(8)
[First Knight] M(-) WS(4) BS(2) S(3) T(3) W(1) I(3) A(2) Ld(8)
[Bretonnian Warhorse] M(8) WS(3) BS(-) S(3) T(-) W(-) I(3) A(1) Ld(-)
6 Mounted Knights of the Realm [165 pts]
- Hand weapons
- Lances
- Shields
- Heavy armour
- First Knight Sir Antoine Leurent (champion)
- Standard bearer
- Musician
Special Rules: Blessings of the Lady, Close Order, Counter Charge, Finest Warhorses, First Charge, Lance Formation, Swiftstride, the Knight's Vow
[Knight of the Realm] M(-) WS(4) BS(2) S(3) T(3) W(1) I(3) A(1) Ld(8)
[First Knight] M(-) WS(4) BS(2) S(3) T(3) W(1) I(3) A(2) Ld(8)
[Bretonnian Warhorse] M(8) WS(3) BS(-) S(3) T(-) W(-) I(3) A(1) Ld(-)
20 Men-At-Arms [80 pts]
- Hand weapons
- Polearms
- Shields
- Light armour
Special Rules: Close Order, Horde, Levies, Peasantry, Shieldwall, Warband
[Man-at-Arms] M(4) WS(2) BS(2) S(3) T(3) W(1) I(3) A(1) Ld(5)
++ Special Units [594 pts] ++
3 Pegasus Knights [165 pts]
- Hand weapon
- Lances
- Shields
- Heavy armour
Special Rules: Blessings of the Lady, Counter Charge, Dispersed Formation, First Charge, Fly(10), Furious Charge (Pegasus Knights &amp; First Knight only), Lance Formation, Skirmishers, Swiftstride, the Knight's Vow
[Pegasus Knight] M(-) WS(4) BS(2) S(4) T(4) W(2) I(3) A(1) Ld(8)
[Barded Pegasus] M(7) WS(3) BS(-) S(4) T(-) W(-) I(4) A(2) Ld(-)
3 Pegasus Knights [165 pts]
- Hand weapon
- Lances
- Shields
- Heavy armour
Special Rules: Blessings of the Lady, Counter Charge, Dispersed Formation, First Charge, Fly(10), Furious Charge (Pegasus Knights &amp; First Knight only), Lance Formation, Skirmishers, Swiftstride, the Knight's Vow
[Pegasus Knight] M(-) WS(4) BS(2) S(4) T(4) W(2) I(3) A(1) Ld(8)
[Barded Pegasus] M(7) WS(3) BS(-) S(4) T(-) W(-) I(4) A(2) Ld(-)
8 Questing Knights [264 pts]
- Hand weapons
- Great weapons
- Shields
- Heavy armour
- Paragon Sir Jorge Sans Maison (champion)
- Standard bearer [Rampaging Banner]
- Musician
- Virtue of Discipline
Special Rules: Blessings of the Lady, Close Order, Finest Warhorses, First Charge, Lance Formation, Swiftstride, the Questing Vow
[Questing Knight] M(-) WS(5) BS(2) S(4) T(3) W(1) I(4) A(1) Ld(8)
[Paragon] M(-) WS(5) BS(2) S(4) T(3) W(1) I(4) A(2) Ld(8)
[Bretonnian Warhorse] M(8) WS(3) BS(-) S(3) T(-) W(-) I(3) A(1) Ld(-)
</t>
  </si>
  <si>
    <t>Alistair Campbell</t>
  </si>
  <si>
    <t>===
1234 [1995 pts]
Warhammer: The Old World, Tomb Kings of Khemri, Nehekharan Royal Hosts
===
++ Characters [859 pts] ++
Tomb King [332 pts]
- Hand weapon
- Heavy armour
- Shield
- Arise! (and Level 1 Wizard - Nehekharan Royal Host only)
- General
- Skeleton Chariot
- Armour of the Ages
- Crook &amp; Flail of Radiance
Tomb King [442 pts]
- Hand weapon
- Heavy armour
- Shield
- Necrolith Bone Dragon
- Armour of Destiny
- Biting Blade
Mortuary Priest [85 pts]
- Hand weapon
- Level 2 Wizard
- On foot
- Elementalism
++ Core Units [774 pts] ++
5 Tomb Guard Chariots [366 pts]
- Hand weapons
- Halberds
- Shields
- Tomb Captain (champion) [2x Obsidian Lodestone]
- Standard bearer [Icon of Rakaph]
- Musician
1 Skeleton Chariots [43 pts]
- Hand weapons
- Cavalry spears
- Warbows
- Skeletal Hooves (Count as Hand weapons)
Skeleton Infantry Cohort [255 pts]
- Hand weapons (both)
- Thrusting spears (Warriors)
- Warbows (Archers)
- Light armour (both)
- Shields (Warriors)
- 20x Royal Host Warriors
- 20x Royal Host Archers
- Nehekharan Phalanx
- Master of Arms (champion) [Amulet Of The Serpent]
- Standard bearer
- Musician
5 Skeleton Horse Archers [55 pts]
- Hand weapons
- Warbows
- Chariot Runners (Nehekharan Royal Host only - 0-1 per 1000 points) 
5 Skeleton Horse Archers [55 pts]
- Hand weapons
- Warbows
- Chariot Runners (Nehekharan Royal Host only - 0-1 per 1000 points) 
++ Special Units [362 pts] ++
Tomb Scorpion [75 pts]
- Decapitating Claws
- Envenomed Sting
- Heavy armour (Bone Carapace)
- Ambushers
4 Necropolis Knights [287 pts]
- Hand weapons
- Hand weapons (Lashing Tails)
- Light armour
- Shields
- Necropolis Captain (champion)
- Standard bearer [Icon of the Sacred Eye]
- Musician</t>
  </si>
  <si>
    <t>===
2,000 point Bretonnian list [2000 pts]
Warhammer: The Old World, Kingdom of Bretonnia
===
++ Characters [976 pts] ++
Duke [377 pts]
- Hand weapon
- Heavy armour
- Shield
- Royal Pegasus
- Sword of the Quest
- Virtue of Knightly Temper
Baron [181 pts]
- Hand weapon
- Heavy armour
- Bretonnian Warhorse
- Sword Of The Stout Hearted
- Gromril Great Helm
Prophetess [230 pts]
- Hand weapon
- Level 4 Wizard
- Unicorn
- Lore Familiar
- Illusion
Paladin [82 pts]
- Lance
- Heavy armour
- Shield
- Battle Standard Bearer
- Bretonnian Warhorse
Damsel [106 pts]
- Hand weapon
- Level 2 Wizard
- Bretonnian Warhorse
- Battle Magic
++ Core Units [603 pts] ++
26 Men-At-Arms (1+*) [153 pts]
- Hand weapons
- Polearms
- Shields
- Light armour
- Yeoman
- Standard bearer
- Musician
- Grail Monk with Blessed Triptych
9 Mounted Knights of the Realm [237 pts]
- Hand weapons
- Lances
- Shields
- Heavy armour
- First Knight (champion)
- Standard bearer
- Musician
8 Mounted Knights of the Realm [213 pts]
- Hand weapons
- Lances
- Shields
- Heavy armour
- First Knight (champion)
- Standard bearer
- Musician
++ Special Units [172 pts] ++
3 Pegasus Knights [172 pts]
- Hand weapon
- Lances
- Shields
- Heavy armour
- First Knight (champion)
++ Rare Units [249 pts] ++
6 Grail Knights [249 pts]
- Hand weapons
- Lances
- Shields
- Heavy armour
- Grail Guardian (champion)
- Standard bearer
- Musician
---
Created with "Old World Builder"
[https://old-world-builder.com]</t>
  </si>
  <si>
    <t>Antonio Procino</t>
  </si>
  <si>
    <t>Claudio Garofalo</t>
  </si>
  <si>
    <t>Taverna del Gargoyle Torneo Old World 1.5k</t>
  </si>
  <si>
    <t>IT</t>
  </si>
  <si>
    <t>===
Porcino [1500 pts]
Warhammer: The Old World, Beastmen Brayherds
===
++ Characters [303 pts] ++
Wargor [152 pts]
- Hand weapon
- No armour
- Shield
- General
- On foot
- Sword of Might
- The Blackened Plate
- Muscular Monstrosity
- Gnarled Hide
Wargor [151 pts]
- Hand weapon
- Heavy armour
- Shield
- Battle Standard Bearer [The Blazing Banner]
- On foot
- Giant Blade
- Uncanny Senses
++ Core Units [931 pts] ++
25 Bestigor Herd [345 pts]
- Heavy armour
- Gouge-horn [Great weapon]
- Standard bearer
- Musician
6 Chaos Warhounds [53 pts]
- Hand weapons (Claws and Fangs)
- Armoured hide
- Poisoned attacks
- Vanguard
20 Gor Herd [177 pts]
- Hand weapons
- Additional hand weapons
- Ambushers
- True-horn
- Standard bearer
- Musician
21 Gor Herd [164 pts]
- Hand weapons
- Additional hand weapons
- True-horn
- Standard bearer
- Musician
25 Gor Herd [192 pts]
- Hand weapons
- Additional hand weapons
- True-horn
- Standard bearer
- Musician
++ Rare Units [266 pts] ++
1 Chaos Spawn [51 pts]
- Hand weapon (flailing appendages)
- Heavy armour (scaly skin)
- Spawn of Tzeentch (only select one)
Cygor [215 pts]
- Hand weapon (claws)
- Hurl attack
- Light armour (calloused hide)</t>
  </si>
  <si>
    <t>===
Vampire Counts [1500 pts]
Warhammer: The Old World, Vampire Counts
===
++ Characters [749 pts] ++
Strigoi Ghoul King [520 pts]
- Hand weapon
- Level 2 Wizard
- General
- Terrorgheist
- Headsman's Axe
- Talisman of Protection
- Lord Of The Night
- Beguile
- Necromancy
Vampire Thrall [229 pts]
- Hand weapon
- Heavy armour
- Shield
- Battle Standard Bearer [Drakenhof Banner]
- Nightmare
- Dreadlance
- Lord Of The Night
- Dark Magic
++ Core Units [376 pts] ++
3 Bat Swarms [117 pts]
- Claws and Fangs (Hand weapons)
17 Crypt Ghouls [159 pts]
- Hand weapons
- Crypt Ghast
6 Dire Wolves [54 pts]
- Claws and Fangs (Hand weapons)
- Doom Wolf
5 Dire Wolves [46 pts]
- Claws and Fangs (Hand weapons)
- Doom Wolf
++ Special Units [235 pts] ++
3 Fell Bats [45 pts]
- Claws and Fangs (Hand weapons)
3 Vargheists [190 pts]
- Wicked Claws
- Vargoyle
++ Rare Units [140 pts] ++
Varghulf [140 pts]
- Wicked Claws
- Calloused Hide (light armor)
---
Created with "Old World Builder"
[https://old-world-builder.com]</t>
  </si>
  <si>
    <t>Marcello Mennuni</t>
  </si>
  <si>
    <t>===
Alti Elfi 1500 [1500 pts]
Warhammer: The Old World, High Elf Realms
===
++ Characters [518 pts] ++
Archmage [250 pts]
- Hand weapon
- Level 4 Wizard
- On foot
- Silvery Wand
- Seed of Rebirth
- Talisman of Protection
- High Magic
Noble [268 pts]
- Hand weapon
- Full plate armour
- Bow of Avelorn
- General
- Griffon
- Enchanted Shield
- Dragon Helm
- Giant Blade
- Pure of Heart
++ Core Units [377 pts] ++
20 Lothern Sea Guard [257 pts]
- Hand weapons
- Thrusting spears
- Warbows
- Light armour
- Shields
- Sea Master (champion)
- Standard bearer
- Musician
5 Ellyrian Reavers [120 pts]
- Hand weapons
- Cavalry spears
- Hand weapons (Hooves)
- Light armour
- Replace cavalry spears with shortbows
- Scouts
- Skirmishes
- Harbinger (champion)
- Standard bearer
- Musician
++ Special Units [605 pts] ++
19 Phoenix Guard [325 pts]
- Ceremonial Halberds
- Full plate armour
- Keeper of the Flame
- Standard bearer
- Musician
7 Dragon Princes [280 pts]
- Lance
- Full plate armour
- Barding
- Shield
- Drakemaster
- Standard bearer
- Musician</t>
  </si>
  <si>
    <t xml:space="preserve">===
Armata Brancaleone  [1500 p.ti]
Warhammer: The Old World, Empire of Man
===
++ Personaggi [622 p.ti] ++
Grand Master [261 p.ti]
- Hand weapon
- Full plate armour
- Shield
- General
- Barded Warhorse
- Spada dell'Ogre
- The White Mantello
Wizard Lord [240 p.ti]
- Hand weapon
- Level 4 Wizard
- On foot
- Pergamena di Dispersione
- Armour of Tarnus
- Wizard's Staff
- Asta della Messa a Terra
- Elementalism
Captain of the Empire [121 p.ti]
- Hand weapon
- Full plate armour
- Battle Standard Bearer
- On foot
- Drago Arco
- Pietra Della Fortuna
- Scudo Fortunato
++ Truppa [380 p.ti] ++
23 Veteran State Troops [300 p.ti]
- Hand weapons
- Thrusting spears
- Light armour
- Shields
- Drilled
- Sergeant (champion) [Scudo Fortunato]
- Standard bearer [Griffon Standard]
- Musician
5 State Missile Troops [45 p.ti]
- Hand weapons
- Handguns
- Light armour
- Detachment
5 State Missile Troops [35 p.ti]
- Hand weapons
- Crossbows
- Detachment
++ Speciali [378 p.ti] ++
7 Inner Circle Knights [245 p.ti]
- Hand weapons
- Lances
- Shields
- Full plate armour
- Stubborn
- Inner Circle Preceptor (champion)
- Standard bearer
- Musician
2 Demigryph Knights [133 p.ti]
- Lances
- Shields
- Full plate armour
- Musician
++ Rare [120 p.ti] ++
Helblaster Volley Gun [120 p.ti]
---
Creato con "Old World Builder"
[https://old-world-builder.com] </t>
  </si>
  <si>
    <t>Michela Lipaldo</t>
  </si>
  <si>
    <t>===
Kingdom of Bretonnia [1498 pts]
Warhammer: The Old World, Kingdom of Bretonnia
===
++ Characters [627 pts] ++
Duke [361 pts]
- Hand weapon
- Lance (if appropriately mounted)
- Heavy armour
- Shield
- General
- Royal Pegasus
- Sirienne's Locket
- The Seal Of Parravon
- Gromril Great Helm
- Virtue of the Joust
Prophetess [266 pts]
- Hand weapon
- Level 4 Wizard
- Bretonnian Warhorse
- Lore Familiar
- Potion of Speed
- Headsman's Axe
- Illusion
++ Core Units [376 pts] ++
5 Mounted Knights of the Realm [141 pts]
- Hand weapons
- Lances
- Shields
- Heavy armour
- First Knight (champion)
- Standard bearer
- Musician
6 Mounted Knights of the Realm [165 pts]
- Hand weapons
- Lances
- Shields
- Heavy armour
- First Knight (champion)
- Standard bearer
- Musician
10 Peasant Bowmen [70 pts]
- Hand weapons
- Longbows
- Light armour
- Defensive Stakes
++ Special Units [495 pts] ++
3 Pegasus Knights [165 pts]
- Hand weapon
- Lances
- Shields
- Heavy armour
3 Pegasus Knights [165 pts]
- Hand weapon
- Lances
- Shields
- Heavy armour
3 Pegasus Knights [165 pts]
- Hand weapon
- Lances
- Shields
- Heavy armour
---
Created with "Old World Builder"
[https://old-world-builder.com]</t>
  </si>
  <si>
    <t>===
Orc &amp; Goblin Tribes [1497 pts]
Warhammer: The Old World, Orc &amp; Goblin Tribes
===
++ Characters [410 pts] ++
Night Goblin Oddnob [230 pts]
- Hand weapon
- Level 4 Wizard
- General
- On foot
- Buzgob's Knobbly Staff
- Glowy Green Amulet
- Waaagh! Magic
Night Goblin Warboss [180 pts]
- Hand weapon
- Light armour
- Shield
- Giant Cave Squig
- Porko's Pigstikka
- Potion of Strength
- Talisman of Protection
++ Core Units [546 pts] ++
24 Night Goblin Mob [208 pts]
- Hand weapons
- Thrusting spears
- Shields
- Netters
- 3x Fanatics
- Boss (champion)
- Standard bearer
- Musician
24 Night Goblin Mob [218 pts]
- Hand weapons
- Shortbows
- 3x Fanatics
- Boss (champion)
- Standard bearer [Da Spider Banner]
10 Night Goblin Squig Herd [120 pts]
- 5x Squig Herder
- 5x Thrusting spears for Squig Herder
++ Special Units [146 pts] ++
10 Night Goblin Squig Hopper Mob [146 pts]
- Hand weapons
- Cavalry spears
- Light armour
- Boss (champion)
++ Rare Units [95 pts] ++
Doom Diver Catapult [95 pts]
++ Mercenaries [300 pts] ++
Bonegrinder Giant [300 pts]
- Bonegrinders Giant's club
- Light armour (Calloused hide)
---
Created with "Old World Builder"
[https://old-world-builder.com]</t>
  </si>
  <si>
    <t>===
Warriors of Chaos [1500 pts]
Warhammer: The Old World, Warriors of Chaos
===
++ Characters [642 pts] ++
Chaos Lord [642 pts]
- Hand weapon
- Full plate armour
- Shield
- Mark of Nurgle
- General
- Chaos Dragon
- Ogre Blade
- Paymaster's Coin
- 2x Favour of the Gods
- Enchanting Aura
- Poisonous Slime
++ Core Units [381 pts] ++
5 Forsaken [95 pts]
- Mutated weapons (Hand weapons)
- Heavy armour
- Forsaken by Slaanesh
5 Forsaken [95 pts]
- Mutated weapons (Hand weapons)
- Heavy armour
- Forsaken by Slaanesh
5 Marauder Horsemen [80 pts]
- Flails
- Javelins
- Light armour
- Mark of Slaanesh
13 Chaos Marauders [111 pts]
- Flails
- Unarmoured
- Mark of Khorne
- Skirmishers (0-1 unit in your army)
- Marauder Chieftain
++ Special Units [477 pts] ++
3 Dragon Ogres [196 pts]
- Great weapons
- Heavy armour
- Shartak
5 Chosen Chaos Knights [229 pts]
- Lances
- Shields
- Full plate armour
- Mark of Khorne
- Champion
- Standard bearer
1 Chaos Spawn [52 pts]
- Flailing Appendages (Hand weapons)
- Scaly Skin (Heavy Armour)
- Spawn of Nurgle
---
Created with "Old World Builder"
[https://old-world-builder.com]</t>
  </si>
  <si>
    <t>===
Vittorio [1499 pts]
Warhammer: The Old World, Dwarfen Mountain Holds
===
++ Characters [607 pts] ++
King [301 pts]
- Hand weapon
- Great weapon
- Full plate armour
- Shield
- General
- Shieldbearers
- 2x Rune of Shielding
- 2x Rune of Fury
- Rune of Passage
- Rune of Preservation
Thane [176 pts]
- Hand weapon
- Great weapon
- Full plate armour
- Shield
- Battle Standard Bearer [Master Rune of Grungni]
- On foot
- Rune of Passage
Runesmith [130 pts]
- Hand weapon
- Full plate armour
- Shield
- Rune of Spellbreaking
- Master Rune of Balance
++ Core Units [385 pts] ++
19 Longbeards [259 pts]
- Hand weapons
- Heavy armour
- Shields
- Elder (champion)
- Standard bearer
10 Rangers [126 pts]
- Hand weapons
- Crossbows
- Heavy armour
- Shields
- Musician
++ Special Units [411 pts] ++
19 Hammerers [356 pts]
- Hand weapons
- Great hammers
- Heavy armour
- Standard bearer [Master Rune of Hesitation]
Bolt Thrower [55 pts]
- Bolt thrower
- Hand weapons
- Light armour
++ Rare Units [96 pts] ++
5 Irondrakes [96 pts]
- Hand weapons
- Drakeguns
- Full plate armour
- Ironwarden (champion) [Trollhammer torpedo]</t>
  </si>
  <si>
    <t>Ian Dale</t>
  </si>
  <si>
    <t>The Old World 3 Round Tournament</t>
  </si>
  <si>
    <t>++ Characters [321 pts] ++
King [271 pts]
(Hand weapon, Great weapon, Full plate armour, Shield, General, Oathstone, Master Rune of Smiting, 3x Rune of Shielding, Rune of Passage)
Engineer [50 pts]
(Hand weapon, Heavy armour)
++ Core Units [546 pts] ++
10 Thunderers [125 pts]
(Hand weapons, Handguns, Heavy armour, Shields, Veteran (champion) [Handgun], Standard bearer, Musician)
31 Longbeards [421 pts]
(Hand weapons, Heavy armour, Shields, Elder (champion), Standard bearer, Musician)
++ Special Units [512 pts] ++
10 Hammerers [226 pts]
(Hand weapons, Great hammers, Heavy armour, Shields, Royal Champion (Up to 25pts of each rune type), Standard bearer [Rune of Confusion], Musician)
10 Ironbreakers [171 pts]
(Hand weapons, Shields, Full plate armour, Ironbeard (champion) [Shield], Standard bearer, Musician)
Grudge Thrower [115 pts]
(Stone thrower, Hand weapons, Light armour, Rune of Reloading, Rune of Forging)
++ Rare Units [120 pts] ++
Organ Gun [120 pts]
(Hand weapons, Light armour)
---
Created with "Old World Builder"
[https://old-world-builder.com]</t>
  </si>
  <si>
    <t>3/23 TOW Tournament
[
1498
pts
]
Main Force
[
1498pts
]
(Vampire Counts)
NAME
ROLE
PTS
OPTIONS
Vampire Count
Characters
253
1x
Vampire Count
:
General
,
Wizard Level 1
,
Necromancy
,
HeavyArmour
,
Shield
,
Sword of Kings
Wight King
Characters
155
1x
Wight King
:
Shield
,
Skeletal Steed
,
Lance
,
Dragon SlayingSword
(5)
Dire Wolves
Core
46
5x
Dire Wolf
1x
Doom Wolf
(19)
GraveGuard
Core
221
19x
Grave Guard
:
Shield
1x
Seneschal
1x
Standard Bearer
(20)
SkeletonWarriors
Core
125
20x
Skeleton Warrior
1x
Skeleton Champion
Thrusting Spear
(20)
SkeletonWarriors
Core
125
20x
Skeleton Warrior
1x
Skeleton Champion
Thrusting Spear
(20)
Zombies
Core
60
20x
Zombie
(10)
BlackKnights
Special
286
10x
Black Knight
1x
Hell Knight
Barding
,
Lance
(5)
BloodKnights
Rare
227
5x
Blood Knight
:
Full Plate Armour
1x
Kastellan</t>
  </si>
  <si>
    <t># Ubla Dabla Red Guard (3.0) [1498 pts]
Warhammer: The Old World, Tomb Kings of Khemri
## Characters [392 pts]
### Tomb Prince [137 pts]
- Hand weapon [RB p. 213]
- Light armour [RB p. 220]
- Shield [RB p. 221]
- General
- On foot
- Potion of Speed [RB p. 342]
- Flail of Skulls [RH p. 150]
Special Rules: Curse of the Necropolis, Dry as Dust, Flammable, Indomitable (2), Khopesh, My Will Be Done, Nehekharan Undead, Regeneration (5+)
[TombÂ Prince]Â M(4)Â WS(5)Â BS(3)Â S(4)Â T(5)Â W(3)Â I(3)Â A(3)Â Ld(9)
### High Priest [255 pts]
- Hand weapon [RB p. 213]
- Level 4 Wizard
- On foot
- Hieratic Jar [RH p. 152]
- Lore Familiar [RB p. 343]
- Ruby Ring of Ruin [RB p. 342]
- Necromancy [RB p. 332]
Special Rules: Arise!, Curse of the Necropolis, Indomitable (1), Khopesh, Lore of Nehekhara, Nehekharan Undead, Regeneration (5+), From Beneath the Sands
[HighÂ Priest]Â M(4)Â WS(3)Â BS(3)Â S(3)Â T(4)Â W(3)Â I(2)Â A(2)Â Ld(8)
## Core Units [1106 pts]
### 20 Tomb Guard [268 pts]
- Hand weapons
- Light armour
- Shields
- Tomb Captain (champion)
- Standard bearer [Icon of the Sacred Eye]
- Musician
Special Rules: Cleaving Blow, Close Order, Indomitable (1), Khopesh, Nehekharan Undead, Regeneration (6+), Regimental Unit
[TombÂ Guard]Â M(4)Â WS(3)Â BS(3)Â S(4)Â T(4)Â W(1)Â I(2)Â A(1)Â Ld(7)
[TombÂ Captain]Â M(4)Â WS(3)Â BS(3)Â S(4)Â T(4)Â W(1)Â I(3)Â A(2)Â Ld(7)
### 28 Skeleton Warriors [183 pts]
- Thrusting spears
- Light armour [RB p. 220]
- Shields [RB p. 221]
- Master of Arms (Champion)
- Standard bearer
- Musician
Special Rules: Close Order, Horde, Nehekharan Undead, Regeneration (6+), Regimental Unit
[SkeletonÂ Warrior]Â M(4)Â WS(2)Â BS(2)Â S(3)Â T(3)Â W(1)Â I(2)Â A(1)Â Ld(5)
[MasterÂ ofÂ Arms]Â M(4)Â WS(2)Â BS(2)Â S(3)Â T(3)Â W(1)Â I(2)Â A(2)Â Ld(5)
### 28 Skeleton Warriors [183 pts]
- Thrusting spears
- Light armour [RB p. 220]
- Shields [RB p. 221]
- Master of Arms (Champion)
- Standard bearer
- Musician
Special Rules: Close Order, Horde, Nehekharan Undead, Regeneration (6+), Regimental Unit
[SkeletonÂ Warrior]Â M(4)Â WS(2)Â BS(2)Â S(3)Â T(3)Â W(1)Â I(2)Â A(1)Â Ld(5)
[MasterÂ ofÂ Arms]Â M(4)Â WS(2)Â BS(2)Â S(3)Â T(3)Â W(1)Â I(2)Â A(2)Â Ld(5)
### 16 Skeleton Archers [90 pts]
- Hand weapons
- Warbows [RB p. 216]
- Master of Arrows (champion)
- Standard bearer
Special Rules: Arrows of Asaph, Detachment, Nehekharan Undead, Open Order, Regeneration (6+)
[SkeletonÂ Archer]Â M(4)Â WS(2)Â BS(2)Â S(3)Â T(3)Â W(1)Â I(2)Â A(1)Â Ld(5)
[MasterÂ ofÂ Arrows]Â M(4)Â WS(2)Â BS(3)Â S(3)Â T(3)Â W(1)Â I(2)Â A(1)Â Ld(5)
### 3 Skeleton Chariots [192 pts]
- Hand weapons
- Cavalry spears
- Warbows
- Master Charioteer (champion)
- Standard bearer [Sigil Of Centuries]
- Musician
Special Rules: Arrows of Asaph, Dry as Dust, Horde, Impact Hits (D3), Nehekharan Undead, Open Order, Regeneration (6+), Reserve Move, Swiftstride
[Chariot]Â M(-)Â WS(-)Â BS(-)Â S(4)Â T(4)Â W(3)Â I(-)Â A(-)Â Ld(-)
[SkeletalÂ CrewÂ (x2)]Â M(-)Â WS(3)Â BS(2)Â S(3)Â T(-)Â W(-)Â I(2)Â A(1)Â Ld(7)
[MasterÂ Charioteer]Â M(-)Â WS(3)Â BS(2)Â S(3)Â T(-)Â W(-)Â I(2)Â A(2)Â Ld(7)
[SkeletalÂ SteedÂ (x2)]Â M(8)Â WS(2)Â BS(-)Â S(3)Â T(-)Â W(-)Â I(2)Â A(1)Â Ld(-)
### 8 Skeleton Horse Archers [100 pts]
- Hand weapons
- Warbows
- Master of Horse (champion)
- Standard bearer
Special Rules: Arrows of Asaph, Nehekharan Undead, Open Order, Regeneration (6+), Reserve Move, Scouts, Skirmishers, Swiftstride
[SkeletonÂ HorseÂ Archer]Â M(-)Â WS(2)Â BS(2)Â S(3)Â T(3)Â W(1)Â I(2)Â A(1)Â Ld(5)
[MasterÂ ofÂ Horse]Â M(-)Â WS(2)Â BS(3)Â S(3)Â T(3)Â W(1)Â I(2)Â A(1)Â Ld(5)
[SkeletalÂ Steed]Â M(8)Â WS(2)Â BS(-)Â S(3)Â T(-)Â W(-)Â I(2)Â A(1)Â Ld(-)
### 15 Skeleton Skirmishers [90 pts]
- Hand weapons
- Shields [RB p. 221]
- Ambushers [RB p. 166]
Special Rules: Arrows of Asaph, Chariot Runners, Nehekharan Undead, Regeneration (6+), Skirmishers, Vanguard
[SkeletonÂ Skirmisher]Â M(5)Â WS(2)Â BS(2)Â S(3)Â T(3)Â W(1)Â I(2)Â A(1)Â Ld(4)
---
Created with "Old World Builder"
[https://old-world-builder.com]</t>
  </si>
  <si>
    <t>Raistlin Mccalmant</t>
  </si>
  <si>
    <t>Theodore McCalmant</t>
  </si>
  <si>
    <t>===
Test 1 [1488 pts]
Warhammer: The Old World, Orc &amp; Goblin Tribes
===
++ Characters [417 pts] ++
Night Goblin Warboss [75 pts]
- Hand weapon
- Light armour
- Shield
- On foot
- Wollopa's One Hit Wunda
Black Orc Warboss [342 pts]
- Hand weapon
- Full plate armour
- Shield
- General
- Wyvern
- Da Choppiest Choppa
- Trollhide Trousers
++ Core Units [775 pts] ++
31 Orc Mob [234 pts]
- Hand weapons
- Thrusting spears
- Light armour
- Shields
- Boss (champion)
- Standard bearer
- Musician
20 Night Goblin Mob [97 pts]
- Hand weapons
- Shields
- Netters
- Boss (champion)
- Standard bearer
- Musician
30 Orc Mob [357 pts]
- Hand weapons
- Additional hand weapons
- Frenzy (no armour)
- Warpaint (if frenzied)
- Big Stabba
- Big 'Uns
- Boss (champion)
- Standard bearer [Da Banner of Butchery]
- Musician
20 Goblin Mob [87 pts]
- Hand weapons
- Shortbows
- Boss (champion)
++ Special Units [296 pts] ++
10 Night Goblin Squig Hopper Mob [146 pts]
- Hand weapons
- Cavalry spears
- Light armour
- Boss (champion)
Orc Boar Chariot [95 pts]
- Hand weapons
- Cavalry spears
- Third Orc crew member
Goblin Bolt Throwa [55 pts]
- Orc Bully
---
Created with "Old World Builder"
[https://old-world-builder.com]</t>
  </si>
  <si>
    <t>===
Kingdom of Bretonnia [1493 pts]
Warhammer: The Old World, Kingdom of Bretonnia
===
++ Characters [536 pts] ++
Prophetess [261 pts]
- Hand weapon
- Level 4 Wizard
- General
- Bretonnian Warhorse
- Lore Familiar
- Scroll of Transmogrification
- Illusion
The Green Knight [275 pts]
++ Core Units [730 pts] ++
10 Mounted Knights of the Realm [261 pts]
- Hand weapons
- Lances
- Shields
- Heavy armour
- First Knight (champion)
- Standard bearer
- Musician
10 Mounted Knights of the Realm [261 pts]
- Hand weapons
- Lances
- Shields
- Heavy armour
- First Knight (champion)
- Standard bearer
- Musician
14 Peasant Bowmen [70 pts]
- Hand weapons
- Longbows
- Unarmoured
- Skirmishers
10 Knights of the Realm on Foot [138 pts]
- Hand weapons
- Great weapons
- First Knight (champion)
- Standard bearer
- Musician
++ Special Units [227 pts] ++
4 Pegasus Knights [227 pts]
- Hand weapon
- Lances
- Shields
- Heavy armour
- First Knight (champion)
---
Created with "Old World Builder"
[https://old-world-builder.com]</t>
  </si>
  <si>
    <t>===
1.5 royal [1500 pts]
Warhammer: The Old World, Tomb Kings of Khemri, Nehekharan Royal Hosts
===
++ Characters [750 pts] ++
Tomb King [485 pts]
- Hand weapon
- Heavy armour
- Arise! (and Level 1 Wizard - Nehekharan Royal Host only)
- General
- Necrolith Bone Dragon
- Royal Mantle
- The Conqueror's Blade
Mortuary Priest [130 pts]
- Hand weapon
- Level 2 Wizard
- On foot
- Hieratic Jar
- Serpent Staff (Liche only)
- Necromancy
Tomb Prince [135 pts]
- Hand weapon
- Light armour
- On foot
- Crown of Kings
- Biting Blade
++ Core Units [750 pts] ++
Skeleton Infantry Cohort [150 pts]
- Hand weapons (both)
- Thrusting spears (Warriors)
- Warbows (Archers)
- Light armour (both)
- Shields (Warriors)
- Nehekharan Phalanx
- Master of Arms (champion)
- Standard bearer [War Banner]
- Musician
10 Skeleton Archers [60 pts]
- Hand weapons
- Warbows
- Light armour
- Detachment
10 Skeleton Archers [60 pts]
- Hand weapons
- Warbows
- Light armour
- Detachment
20 Tomb Guard [328 pts]
- Halberds
- Light armour
- Shields
- Drilled (one per 1000pts)
- Nehekharan Phalanx (one per 1000pts)
- Tomb Captain (champion)
- Standard bearer [Icon of the Sacred Eye]
- Musician
3 Skeleton Chariots [152 pts]
- Hand weapons
- Cavalry spears
- Warbows
- Master Charioteer (champion) [Burning Blade]
- Standard bearer
- Musician
---
Created with "Old World Builder"
[https://old-world-builder.com]</t>
  </si>
  <si>
    <t>===
High Elf Realms [1500 pts]
Warhammer: The Old World, High Elf Realms
===
++ Characters [745 pts] ++
Prince [373 pts]
- Hand weapon
- Full plate armour
- Shield
- General
- Lion Chariot of Chrace
- The White Sword
- Dragon Helm
- Seed of Rebirth
- Chracian Hunter
Noble [213 pts]
- Hand weapon
- Full plate armour
- Shield
- Battle Standard Bearer [Battle Banner]
- On foot
- Talisman of Protection
- Seed of Rebirth
- Sea Guard
Mage [159 pts]
- Hand weapon
- Level 2 Wizard
- Elven Steed
- Silvery Wand
- Seed of Rebirth
- Pure of Heart
- High Magic
++ Core Units [407 pts] ++
5 Ellyrian Reavers [125 pts]
- Hand weapons
- Cavalry spears
- Hand weapons (Hooves)
- Light armour
- Shortbows
- Scouts
- Skirmishes
- Harbinger (champion)
- Standard bearer
- Musician
20 Lothern Sea Guard [282 pts]
- Hand weapons
- Thrusting spears
- Warbows
- Light armour
- Shields
- Sea Master (champion)
- Standard bearer [War Banner]
- Musician
++ Special Units [348 pts] ++
20 Swordmasters of Hoeth [348 pts]
- Sword of Hoeth
- Heavy armour
- Drilled
- Bladelord
- Standard bearer [Rampaging Banner]
- Musician
---
Created with "Old World Builder"
[https://old-world-builder.com]</t>
  </si>
  <si>
    <t>Dougal Jefferson</t>
  </si>
  <si>
    <t>Jamie Ferguson</t>
  </si>
  <si>
    <t>ToW April Masters - Sat 13th</t>
  </si>
  <si>
    <t>Warriors of Chaos - Chaos (2000pts) - [1999pts]
# Main Force [1999pts]
## Characters [646pts]
Aspiring Champion [109pts]: Hand Weapon, Heavy Armour, Great Weapon, Sword of Swiftness, Mark of Khorne
Chaos Lord [372pts]: Hand Weapon, Full Plate Armour, Shield, Daemonic Mount, Hand Weapon, General, Daemon-Flesh, Bedazzling Helm, Giant Blade, Favour of the Gods, Mark of Chaos Undivided
Exalted Sorcerer [165pts]: Hand Weapon, Light Armour, Wizard Level 2, Daemonology, Mark of Chaos Undivided, Spell Familiar, Lore Familiar
## Core [527pts]
Chaos Marauders [161pts]: Close Order
â€¢ 18x Chaos Marauder [8pts]: Hand Weapon, Mark of Chaos Undivided, Light Armour, Shield
â€¢ 1x Marauder Chieftain [7pts]
â€¢ 1x Standard Bearer [5pts]
â€¢ 1x Musician [5pts]
Chaos Marauders [125pts]: Close Order
â€¢ 12x Chaos Marauder [9pts]: Hand Weapon, Mark of Chaos Undivided, Light Armour, Great Weapon
â€¢ 1x Marauder Chieftain [7pts]
â€¢ 1x Standard Bearer [5pts]
â€¢ 1x Musician [5pts]
Chaos Warhounds [47pts]: Vanguard
â€¢ 6x Chaos Warhound [7pts]: Hand Weapon, Armour Hide (1)
Chaos Warriors [194pts]:
â€¢ 11x Chaos Warrior [16pts]: Hand Weapon, Heavy Armour, Mark of Khorne, Additional Hand Weapon
â€¢ 1x Champion [6pts]
â€¢ 1x Standard Bearer [6pts]
â€¢ 1x Musician [6pts]
## Special [826pts]
Chosen Chaos Knights [264pts]:
â€¢ 5x Chosen Chaos Knight [43pts]: Chaos Steed, Barding, Hand Weapon, Hand Weapon, Shield, Lance, Mark of Slaneesh, Full Plate Armour
â€¢ 1x Standard Bearer [37pts]: Rampaging Banner
â€¢ 1x Champion [12pts]: Burning Blade
Chosen Chaos Warriors [562pts]:
â€¢ 23x Chosen Chaos Warrior [22pts]: Hand Weapon, Shield, Mark of Nurgle, Full Plate Armour
â€¢ 1x Champion [7pts]
â€¢ 1x Standard Bearer [42pts]: Banner of Rage
â€¢ 1x Musician [7pts]</t>
  </si>
  <si>
    <t>++ Characters [837 pts] ++
Tomb King [439 pts]
(Great weapon, Heavy armour, General, Necrolith Bone Dragon, Talisman of Protection, Armour of the Ages)
High Priest [240 pts]
(Hand weapon, Level 4 Wizard, On foot, Lore Familiar, Flying Carpet, Elementalism)
Royal Herald [158 pts]
(Flail, Light armour, Battle Standard Bearer [Icon of the Sacred Eye], On foot, Death Mask of Kharnutt)
++ Core Units [521 pts] ++
19 Tomb Guard [232 pts]
(Hand weapons, Light armour, Shields, Tomb Captain (champion), Standard bearer [Banner Of The Desert Winds])
3 Skeleton Chariots [129 pts]
(Hand weapons, Cavalry spears, Warbows)
10 Skeleton Archers [50 pts]
(Hand weapons, Warbows)
5 Skeleton Horse Archers [55 pts]
(Hand weapons, Warbows)
5 Skeleton Horse Archers [55 pts]
(Hand weapons, Warbows)
++ Special Units [312 pts] ++
3 Necropolis Knights [162 pts]
(Cavalry spears, Light armour, Shields)
Tomb Scorpion [75 pts]
(Decapitating Claws, Envenomed Sting, Heavy armour (Bone Carapace), Ambushers)
Tomb Scorpion [75 pts]
(Decapitating Claws, Envenomed Sting, Heavy armour (Bone Carapace), Ambushers)
++ Rare Units [330 pts] ++
Necrosphinx [195 pts]
(Cleaving Blades, Decapitating Strike, Heavy armour)
Casket of Souls [135 pts]
(Hand weapons, Great weapons, Light armour)
---
Created with "Old World Builder"
[https://old-world-builder.com]</t>
  </si>
  <si>
    <t>PAUL Andrew</t>
  </si>
  <si>
    <t>Chris Cousens</t>
  </si>
  <si>
    <t>===
Tourney [1999 pts]
Warhammer: The Old World, Tomb Kings of Khemri
===
++ Characters [733 pts] ++
Tomb Prince [129 pts]
- Great weapon
- Light armour
- General
- On foot
- Biting Blade
- Armour of Meteoric Iron
High Priest [235 pts]
- Hand weapon
- Level 4 Wizard
- On foot
- Warding Splint
- Ruby Ring of Ruin
- Elementalism
Mortuary Priest [135 pts]
- Hand weapon
- Level 2 Wizard
- On foot
- Cloak of the Dunes
- Elementalism
Royal Herald [179 pts]
- Great weapon
- Light armour
- Battle Standard Bearer [Icon of the Sacred Eye]
- On foot
- Armour of Silvered Steel
Mortuary Priest [55 pts]
- Hand weapon
- On foot
- Elementalism
++ Core Units [504 pts] ++
30 Skeleton Warriors [225 pts]
- Thrusting spears
- Light armour
- Shields
- Nehekharan Phalanx (one per 1000pts)
- Master of Arms (Champion)
- Standard bearer [War Banner]
8 Skeleton Horse Archers [94 pts]
- Hand weapons
- Warbows
- Master of Horse (champion)
3 Skeleton Chariots [135 pts]
- Hand weapons
- Cavalry spears
- Warbows
- Master Charioteer (champion)
10 Skeleton Skirmishers [50 pts]
- Hand weapons
- Warbows
++ Special Units [627 pts] ++
3 Necropolis Knights [172 pts]
- Hand weapons (Lashing Tails)
- Shields
- Great Weapon for Captain only
- Necropolis Captain (champion)
3 Ushabti [154 pts]
- Hand weapons
- Greatbows
- Heavy armour
- Ancient (champion)
3 Ushabti [147 pts]
- Hand weapons
- Greatbows
- Heavy armour
3 Ushabti [154 pts]
- Hand weapons
- Ritual Blade
- Heavy armour
- Ancient (champion)
++ Rare Units [135 pts] ++
Casket of Souls [135 pts]
- Hand weapons
- Great weapons
- Light armour
---
Created with "Old World Builder"
[https://old-world-builder.com]</t>
  </si>
  <si>
    <t>++ Characters [973 pts] ++
Black Orc Warboss [369 pts]
(Hand weapon, Cavalry spear (if appropriately mounted), Full plate armour, Shield, General, Wyvern, Talisman of Protection, Trollhide Trousers, 2x 'Eadbuttin' 'At)
Orc Bigboss [149 pts]
(Hand weapon, Great weapon, Light armour, Battle Standard Bearer [War Banner], On foot, Dead 'Ard Armour, Charmed Shield)
Orc Weirdnob [230 pts]
(Hand weapon, Level 4 Wizard, On foot, Ruby Ring of Ruin, Lore Familiar, Battle Magic)
Night Goblin Oddnob [160 pts]
(Hand weapon, Level 4 Wizard, On foot, Waaagh! Magic)
Night Goblin Bigboss [65 pts]
(Hand weapon, Cavalry spear (if appropriately mounted), Light armour, Giant Cave Squig, Charmed Shield)
++ Core Units [790 pts] ++
15 Black Orc Mob [303 pts]
(Hand weapons, Full plate armour, Veteran, 10x Shields, 15x Great weapons, Boss (champion), Standard bearer [The Big Red Raggedy Flag], Musician)
21 Night Goblin Mob [150 pts]
(Hand weapons, Shields, 3x Fanatics, Boss (champion), Musician)
28 Orc Mob [337 pts]
(Hand weapons, Additional hand weapons, Frenzy (no armour), Warpaint (if frenzied), Big 'Uns, Boss (champion), Standard bearer [Waaagh! Banner], Musician)
++ Special Units [142 pts] ++
5 Night Goblin Squig Hopper Mob [71 pts]
(Hand weapons, Cavalry spears, Boss (champion))
5 Night Goblin Squig Hopper Mob [71 pts]
(Hand weapons, Cavalry spears, Boss (champion))
++ Rare Units [95 pts] ++
Mangler Squigs [95 pts]
(Colossal fang-filled gob, Heavy armour)
---
Created with "Old World Builder"
[https://old-world-builder.com]</t>
  </si>
  <si>
    <t>Calum Hay</t>
  </si>
  <si>
    <t>Joe Ferguson</t>
  </si>
  <si>
    <t>++ Characters [919 pts] ++
Dark Elf Dreadlord [504 pts]
(Lance, Full plate armour, Sea Dragon Cloak, General, Black dragon, Pendant Of Khaeleth, Shield Of Ghrond)
Supreme Sorceress [270 pts]
(Hand weapon, Level 4 Wizard, Dark Pegasus, Focus Familiar, Ruby Ring of Ruin, Tome Of Furion, Dark Magic)
Death Hag [145 pts]
(Two hand weapons, On foot, Rune of Khaine, Ogre Blade)
++ Core Units [500 pts] ++
5 Dark Riders [105 pts]
(Hand weapons, Cavalry spears, and Repeater crossbows, Light armour, Shields, Fire &amp; Flee, Scouts)
5 Dark Riders [105 pts]
(Hand weapons, Cavalry spears, and Repeater crossbows, Light armour, Shields, Fire &amp; Flee, Scouts)
5 Dark Riders [90 pts]
(Hand weapons, Cavalry spears, and Repeater crossbows, Light armour)
14 Witch Elves [200 pts]
(Two hand weapons, Hag (champion), Standard bearer [Banner Of Har Ganeth], Musician)
++ Special Units [581 pts] ++
5 Dark Elf Shades [85 pts]
(Hand weapons, Repeater crossbows, and great weapons)
5 Dark Elf Shades [85 pts]
(Hand weapons, Repeater crossbows, and great weapons)
5 Harpies [55 pts]
(Hand weapons (Claws))
6 Cold One Knights [231 pts]
(Hand weapons, Lances, Full plate armour, Dread Knight (champion), Standard bearer, Musician)
Cold One Chariot [125 pts]
(Hand weapons, Cavalry spears and Repeater crossbows, 4+)
---
Created with "Old World Builder"
[https://old-world-builder.com]</t>
  </si>
  <si>
    <t>++ Characters [690 pts] ++
Duke [361 pts]
(Hand weapon, Lance (if appropriately mounted), Heavy armour, Shield, General, Royal Pegasus, Gilded Cuirass, Virtue of Heroism)
Prophetess [247 pts]
(Hand weapon, Level 4 Wizard, Warhorse, Falcon-horn of Fredemund, Lore Familiar, Illusion)
Paladin [82 pts]
(Hand weapon, Lance (if appropriately mounted), Heavy armour, Shield, Battle Standard Bearer, Bretonnian Warhorse)
++ Core Units [501 pts] ++
20 Men-At-Arms [129 pts]
(Hand weapons, Polearms, Shields, Light armour, Yeoman (champion), Standard bearer, Musician, Grail Monk [Blessed Triptych])
10 Peasant Bowmen [50 pts]
(Hand weapons, Longbows, Unarmoured, Skirmishers)
10 Peasant Bowmen [50 pts]
(Hand weapons, Longbows, Unarmoured, Skirmishers)
9 Mounted Knights of the Realm [272 pts]
(Hand weapons, Lances, Shields, Heavy armour, First Knight (champion) [Burning Blade + Gauntlet of the Duel], Standard bearer [War Banner], Musician)
++ Special Units [330 pts] ++
3 Pegasus Knights [165 pts]
(Hand weapon, Lances, Shields, Heavy armour)
3 Pegasus Knights [165 pts]
(Hand weapon, Lances, Shields, Heavy armour)
++ Rare Units [477 pts] ++
6 Grail Knights [242 pts]
(Hand weapons, Lances, Shields, Heavy armour, Standard bearer, Musician)
6 Grail Knights [235 pts]
(Hand weapons, Lances, Shields, Heavy armour, Standard bearer)
---
Created with "Old World Builder"
[https://old-world-builder.com]</t>
  </si>
  <si>
    <t>Michael Eaglesham</t>
  </si>
  <si>
    <t>Jamie Edwards</t>
  </si>
  <si>
    <t>Dwarfen Mountain Holds - TTC tourney - [1998pts]
# Main Force [1998pts]
## Characters [594pts]
Daemon Slayer [228pts]: Hand Weapon, Master Rune of Swiftness, Rune of Parrying, Rune of Fury, Rune of the Furnace, Rune of Passage, Additional Hand Weapon
Dwarf Engineer [50pts]:
â€¢ 1x Engineer [50pts]: Hand Weapon, Heavy Armour
King [316pts]: Hand Weapon, Full Plate Armour, Shield, Great Weapon, Shieldbearers, Hand Weapon, General, Master Rune of Breaking, Master Rune of Adamant
## Core [627pts]
Longbeards [295pts]:
â€¢ 18x Longbeard [14pts]: Hand Weapon, Heavy Armour, Great Weapon, Shield
â€¢ 1x Elder [6pts]
â€¢ 1x Musician [6pts]
â€¢ 1x Standard Bearer [31pts]: Rune of Battle
Rangers [156pts]:
â€¢ 13x Ranger [12pts]: Hand Weapon, Heavy Armour, Shield, Crossbow
2x Thunderers [88pts]:
â€¢ 8x Thunderer [11pts]: Hand Weapon, Handgun, Heavy Armour, Shield
## Special [657pts]
Cannon [145pts]: Cannon, Dwarf Crew, Hand Weapon, Light Armour, 3x Rune of Forging
2x Gyrocopters [70pts]:
â€¢ 1x Gyrocopter [70pts]: Full Plate Armour, Hand Weapon, Clattergun
Hammerers [372pts]:
â€¢ 18x Hammerer [17pts]: Great hammer, Hand Weapon, Heavy Armour, Shields, Shield
â€¢ 1x Royal Champion [7pts]
â€¢ 1x Musician [7pts]
â€¢ 1x Standard Bearer [52pts]: Master Rune of Hesitation
## Rare [120pts]
Organ Gun [120pts]: Organ Gun, Dwarf Crew, Hand Weapon,Â LightÂ Armour</t>
  </si>
  <si>
    <t>===
Lizardmen [1999 pts]
Warhammer: The Old World, Lizardmen
===
++ Characters [872 pts] ++
Saurus Oldblood [407 pts]
- Hand weapon
- Heavy armour (Scaly skin)
- Shield
- Carnosaur
- Blade Of Revered Tzunki
- Talisman of Protection
Slann Mage-Priest [375 pts]
- Hand weapon
- Ruby Ring of Ruin
- Higher State Of Mind
- High Magic
Skink Priest [90 pts]
- Hand weapon
- Light armour (Calloused hide)
- Level 2 Wizard
- On foot
- Elementalism
++ Core Units [567 pts] ++
20 Saurus Warriors [307 pts]
- Hand weapons
- Shields
- Heavy armour (Scaly skin)
- Shieldwall
- Standard bearer
24 Skink Skirmishers [130 pts]
- Hand weapons
- Javelins
- Shields
- Light armour (Calloused hides)
- Vanguard
- Patrol Leader (champion)
24 Skink Skirmishers [130 pts]
- Hand weapons
- Javelins
- Shields
- Light armour (Calloused hides)
- Vanguard
- Patrol Leader (champion)
++ Special Units [560 pts] ++
Bastiladon [175 pts]
- Thunderous bludgeon
- Solar Engine
- Skink Crew (x3) with hand weapons and Javelins (required)
5 Cold One Riders [231 pts]
- Hand weapons
- Shields
- Heavy armour (Scaly skin)
- Pack Leader (champion)
- Standard bearer
- Musician
- Sun Standard Of Chotec
3 Kroxigors [154 pts]
- Great weapons
- Heavy armour (Scaly skin)
- Ancient (champion)
---
Created with "Old World Builder"
[https://old-world-builder.com]</t>
  </si>
  <si>
    <t>Colton Hatch</t>
  </si>
  <si>
    <t>Jadie Marshall</t>
  </si>
  <si>
    <t>WARDOME: THE OLD WORLD GT</t>
  </si>
  <si>
    <t>++ Characters [664 pts] ++
Sir Cecil Gastonne [165 pts]
Outcast Wizard [135 pts]
(Hand weapon, Level 3 Wizard, Sword Of The Stout Hearted, Earthing Rod, Daemonology)
Baron [258 pts]
(Hand weapon, Heavy armour, Shield, General, Bretonnian Warhorse, Frontier Axe, Falcon-horn of Fredemund, Virtue of Knightly Temper)
Damsel [106 pts]
(Hand weapon, Level 2 Wizard, Bretonnian Warhorse, Illusion)
++ Core Units [760 pts] ++
20 Yeomen Guard [150 pts]
(Hand weapons, Thrusting spears, Light armour, Shields, Warden (champion), Grail Monk [Blessed Triptych], Standard bearer, Musician)
20 Yeomen Guard [150 pts]
(Hand weapons, Thrusting spears, Light armour, Shields, Warden (champion), Grail Monk [Blessed Triptych], Standard bearer, Musician)
20 Peasant Bowmen [132 pts]
(Hand weapons, Longbows, Unarmoured, Burning Braziers, Skirmishers, Villein (champion), Musician)
20 Knights of the Realm on Foot [328 pts]
(Hand weapons, Great weapons, Shields, First Knight (champion) [Lucky Heirloom], Standard bearer [War Banner], Musician)
++ Special Units [376 pts] ++
6 Pegasus Knights [376 pts]
(Hand weapon, Lances, Shields, Heavy armour, First Knight (champion), Standard bearer [Banner Of The Zealous Knight], Musician)
++ Rare Units [200 pts] ++
Border Princes Bombard [100 pts]
(Hand weapons, Light armour)
Border Princes Bombard [100 pts]
(Hand weapons, Light armour)</t>
  </si>
  <si>
    <t>Nehekharan Royal Hosts [1999 pts]
Warhammer: The Old World, Tomb Kings of Khemri, Nehekharan Royal Hosts
===
++ Characters [781 pts] ++
Tomb King [495 pts]
- Halberd
- Heavy armour
- Shield
- Arise! (and Level 1 Wizard - Nehekharan Royal Host only)
- General
- Necrolith Bone Dragon
- Dragon Slaying Sword
- Armour of the Ages
Mortuary Priest [115 pts]
- Hand weapon
- Level 2 Wizard
- On foot
- Enkhil's Kanopi
- Necromancy
Royal Herald [171 pts]
- Great weapon
- Light armour
- Shield
- Battle Standard Bearer [Standard of the Cursing Word]
- On foot
++ Core Units [690 pts] ++
3 Skeleton Chariots [167 pts]
- Hand weapons
- Cavalry spears
- Warbows
- Master Charioteer (champion)
- Standard bearer [Mirage Banner]
- Musician
Skeleton Cavalry Cohort [133 pts]
- Hand weapons (both)
- Cavalry spears (Horsemen)
- Warbows (Horse Archers)
- Light armour (both)
- Shields (Horsemen)
- 5x Royal Host Horsemen
- 5x Royal Host Horse Archers
- Master of Horse (champion)
- Standard bearer
- Musician
Skeleton Infantry Cohort 1 [215 pts]
- Hand weapons (both)
- Thrusting spears (Warriors)
- Warbows (Archers)
- Light armour (both)
- Shields (Warriors)
- 20x Royal Host Warriors
- 10x Royal Host Archers
- Nehekharan Phalanx
- Master of Arms (champion)
- Standard bearer [Razor Standard]
- Musician
Skeleton Infantry Cohort 2 [175 pts]
- Hand weapons (both)
- Thrusting spears (Warriors)
- Warbows (Archers)
- Light armour (both)
- Shields (Warriors)
- 20x Royal Host Warriors
- Nehekharan Phalanx
- Master of Arms (champion)
- Standard bearer
- Musician
++ Special Units [528 pts] ++
Tomb Scorpion [75 pts]
- Decapitating Claws
- Envenomed Sting
- Heavy armour (Bone Carapace)
- Ambushers
Tomb Scorpion [75 pts]
- Decapitating Claws
- Envenomed Sting
- Heavy armour (Bone Carapace)
- Ambushers
3 Necropolis Knights [216 pts]
- Hand weapons
- Hand weapons (Lashing Tails)
- Light armour
- Shields
- Great Weapon for Captain only
- Necropolis Captain (champion)
- Standard bearer [Rampaging Banner]
- Musician
3 Sepulchral Stalkers [162 pts]
- Hand weapons
- Halberds
- Writhing Tails
- Petrifying Gaze
- Heavy armour
- Ambushers
---
Created with "Old World Builder"</t>
  </si>
  <si>
    <t>Blake Starnes</t>
  </si>
  <si>
    <t>Tyler Azevedo</t>
  </si>
  <si>
    <t>Dark Elf GT List [2000 pts]
Warhammer: The Old World, Dark Elves
===
++ Characters [987 pts] ++
Dark Elf Dreadlord [492 pts]
- Hand weapon
- Full plate armour
- Shield
- Sea Dragon Cloak
- Black dragon
- Pendant Of Khaeleth
- Giant Blade
Supreme Sorceress [220 pts]
- Hand weapon
- Level 4 Wizard
- On foot
- Focus Familiar
- Lore Familiar
- Dark Magic
Death Hag [130 pts]
- Two hand weapons
- On foot
- Rune of Khaine
- Dragon Slaying Sword
Dark Elf Master [145 pts]
- Hand weapon
- Full plate armour
- Shield
- Sea Dragon Cloak
- Cold one
- Spelleater Axe
- Potion of Speed
++ Core Units [519 pts] ++
13 Witch Elves [189 pts]
- Two hand weapons
- Hag (champion)
- Standard bearer [Banner Of Har Ganeth]
- Musician
10 Black Ark Corsairs [110 pts]
- Hand weapons
- Repeater handbows
- Light armour
10 Black Ark Corsairs [110 pts]
- Hand weapons
- Repeater handbows
- Light armour
10 Black Ark Corsairs [110 pts]
- Hand weapons
- Repeater handbows
- Light armour
++ Special Units [494 pts] ++
7 Cold One Knights [306 pts]
- Hand weapons
- Lances
- Full plate armour
- Dread Knight (champion)
- Standard bearer [Standard Of Slaughter]
- Musician
10 Har Ganeth Executioners [188 pts]
- Hand weapons
- Har Ganeth greatswords
- Heavy armour
- Drilled
- Draich Master (champion)
- Standard bearer
- Musician
---
Created with "Old World Builder"</t>
  </si>
  <si>
    <t xml:space="preserve">Dukedom of Artois [1998 pts]
Warhammer: The Old World, Kingdom of Bretonnia
 -Characters [841 pts]
# Duke [437 pts]
- Hand weapon
- Heavy armour
- Shield
- General
- Hippogryph [Barding]
- Ogre Blade
- Virtue of Heroism
# Paladin [192 pts]
- Hand weapon
- Heavy armour
- Shield
- The Grail Vow
- Battle Standard Bearer [War Banner]
- Royal Pegasus
- Virtue of Duty
# Prophetess [212 pts]
- Hand weapon
- Level 4 Wizard
- Warhorse
- Earthing Rod
- Ruby Ring of Ruin
- Elementalism
Core Units [722 pts]
# 11 Peasant Bowmen [62 pts]
- Hand weapons
- Longbows
- Unarmoured
- Villein (champion)
# 6 Mounted Knights of the Realm [165 pts]
- Hand weapons
- Lances
- Shields
- Heavy armour
- First Knight (champion)
- Standard bearer
- Musician
# 6 Mounted Knights of the Realm [165 pts]
- Hand weapons
- Lances
- Shields
- Heavy armour
- First Knight (champion)
- Standard bearer
- Musician
# 6 Mounted Knights of the Realm [165 pts]
- Hand weapons
- Lances
- Shields
- Heavy armour
- First Knight (champion)
- Standard bearer
- Musician
# 6 Mounted Knights of the Realm [165 pts]
- Hand weapons
- Lances
- Shields
- Heavy armour
- First Knight (champion)
- Standard bearer
- Musician
Special Units [186 pts]
# 3 Pegasus Knights [186 pts]
- Hand weapon
- Lances
- Shields
- Heavy armour
- First Knight (champion)
- Standard bearer
- Musician
# Rare Units [249 pts]
# 6 Grail Knights [249 pts]
- Hand weapons
- Lances
- Shields
- Heavy armour
- Grail Guardian (champion)
- Standard bearer
- Musician
</t>
  </si>
  <si>
    <t>Royce Franzoni</t>
  </si>
  <si>
    <t>Cristopher Morris</t>
  </si>
  <si>
    <t>===
Royce Franzoni [2000 pts]
Warhammer: The Old World, Orc &amp; Goblin Tribes
===
++ Characters [483 pts] ++
Night Goblin Warboss [164 pts]
- Great weapon
- Light armour
- Shield
- On foot
- Armour of Mork
- Trollhide Trousers
- Talisman of Protection
Night Goblin Bigboss [114 pts]
- Great weapon
- Light armour
- Shield
- Battle Standard Bearer
- On foot
- The Big Red Raggedy Flag
Night Goblin Oddnob [205 pts]
- Hand weapon
- Level 4 Wizard
- On foot
- Idol of Mork
- Wollopa's One Hit Wunda
++ Core Units [947 pts] ++
72 Night Goblin Mob [425 pts]
- Thrusting Spear
- Shield
- Netters
- 3 Fanatics
- Boss
- Standard bearer [War Banner]
- Musician
20 Night Goblin Mob [155 pts]
- Shortbow
- Shield
- 3 Fanatics
20 Night Goblin Mob [155 pts]
- Shortbow
- Shield
- 3 Fanatics
10 Night Goblin Squig Herd [106 pts]
- 2 Squig Herder
10 Night Goblin Squig Herd [106 pts]
- 2 Squig Herder
++ Special Units [135 pts] ++
Goblin Bolt Throwa [45 pts]
Goblin Bolt Throwa [45 pts]
Goblin Bolt Throwa [45 pts]
++ Rare Units [435 pts] ++
Mangler Squigs [95 pts]
- Colossal fang-filled gob
- Heavy armour
Doom Diver Catapult [95 pts]
Doom Diver Catapult [95 pts]
Goblin Rock Lobber [75 pts]
Goblin Rock Lobber [75 pts]
---
Created with "Old World Builder"
[https://old-world-builder.com]</t>
  </si>
  <si>
    <t>Dwarfen Mountain Holds - Pewpew - [2000pts]
# Main Force [2000pts]
## Characters [718pts]
Anvil of Doom [260pts]: Rune of Spellbreaking
â€¢ 1x Forgfather &amp; Anvil Guard: Anvil of Doom, Hand Weapon, Heavy Armour, Shield
King [131pts]: Hand Weapon, Full Plate Armour, Shield, Great Weapon, General
Runesmith [135pts]: Hand Weapon, Shield, Full Plate Armour, Rune of Speed, Master Rune of Balance, Rune of Spellbreaking
Thane [192pts]: Hand Weapon, Full Plate Armour, Shield, Battle Standard Bearer, Master Rune of Grungni, Rune of Battle
## Core [505pts]
Longbeards [253pts]:
â€¢ 14x Longbeard [14pts]: Hand Weapon, Heavy Armour, Great Weapon, Shield
â€¢ 1x Elder [6pts]
â€¢ 1x Standard Bearer [51pts]: Master Rune of Hesitation
Rangers [252pts]:
â€¢ 16x Ranger [15pts]: Hand Weapon, Heavy Armour, Great Weapon, Shield, Crossbow, Throwing Axe
â€¢ 1x Standard Bearer [6pts]
â€¢ 1x Ol Deadeye [6pts]
## Special [489pts]
3x Bolt Thrower [55pts]: Bolt Thrower, Dwarf Crew, Hand Weapon, Light Armour
Gyrocopters [60pts]:
â€¢ 1x Gyrocopter [60pts]: Full Plate Armour, Hand Weapon, Steam Gun
Ironbreakers [264pts]: Standard Runes
â€¢ 14x Ironbreaker [15pts]: Full Plate Armour, Hand Weapon, Shield
â€¢ 1x Ironbeard [7pts]
â€¢ 1x Standard Bearer [47pts]: Rune of Battle, Rune of Courage
## Rare [288pts]
3x Irondrakes [96pts]:
â€¢ 5x Irondrake [15pts]: Drakegun, Full Plate Armour, Hand Weapon
â€¢ 1x Ironwarden [21pts]: Trollhammer Torpedo</t>
  </si>
  <si>
    <t>Carmine Battista</t>
  </si>
  <si>
    <t>Travis Starnes</t>
  </si>
  <si>
    <t>===
Another age turns and once more, the world is hung in the balance. Once again, my brethren must fight and die for a cause that means little to us. Long ago we made our decision and there is no changing it. But the long years have worn me, as the tide shatters the shore, and sometimes I grow weary of the endless battle. What is more, I now wonder if it truly was our decision. Iâ€™ve seen enough to know how manipulative the Architect of Fate can be. I suppose it matters not. In truth, the only time I truly feel alive is when I face a foe capable of killing me.
-ENRINSORGA, DRAGON OGRE SHAGGOTH
===
Carminus, disciple of the eternal Shaggoth Enrinsorga, blessed with Janus his corrupted dragon mount gathers his small retinue of warriors and initiates of Khorne to trek into the mountains and find the sacrificial storm stones. His sorcerer VÇ«lur wyrdflame prepares the sacrificial offerings for grandfatherâ€™s headsman at the holy storm stones and the lightening called forth rouses Enrinsorgaâ€™s dragon ogre offspring and wild Chimera. The young warband now ventures south from the wastes to carve the name of Enrinsorga in terror into the hearts of his foesâ€¦
===
The Disciples of the Dragon ===
Warriors of Chaos [2000 pts]
Warhammer: The Old World, Warriors of Chaos
===
++ Characters [586 pts] ++
Lord Carminus astride Janus, Chaos Lord [586 pts]
(Lance, Full plate armour, Shield, Mark of Nurgle, General, Chaos Dragon, 3x Favour of the Gods, Crown of Everlasting Conquest, Enchanting Aura)
++ Core Units [657 pts] ++
Erikâ€™s Freemen, 5 Marauder Horsemen [75 pts]
(Flails, Javelins, Light armour, Shields, Mark of Chaos Undivided)
The Hydra Slayers, 21 Chaos Marauders [175 pts] (Flails, Unarmoured, Mark of Chaos Undivided, Mark of Khorne, Marauder Chieftain)
Garmri, 5 Chaos Warhounds [30 pts]
(Claws and Fangs (Hand weapons))
Aspirants, 5 Marauder Horsemen [75 pts]
(Flails, Javelins, Light armour, Shields, Mark of Chaos Undivided)
VÇ«lur Wyrdflameâ€™s Retinue, 5 Chaos Knights [151 pts]
(Lances, Shields, Heavy armour, Mark of Chaos Undivided, Champion)
Black Butchers, 5 Chaos Knights [151 pts]
(Lances, Shields, Heavy armour, Mark of Chaos Undivided, Champion)
++ Special Units [757 pts] ++
The LohikÃ¤Ã¤rme, 3 Dragon Ogres [184 pts]
(Hand weapons, Heavy armour, Shartak)
The Stormâ€™s Dreki, 3 Dragon Ogres [184 pts]
(Hand weapons, Heavy armour, Shartak)
Enrinsorgaâ€™s Widowmakers, 3 Dragon Ogres [184 pts]
(Hand weapons, Heavy armour, Shartak)
KimÃ¦re, Chimera [205 pts]
(Claws and Fangs (Hand weapon), Scaly Skin (Heavy Armour), Fiend Tail, Regeneration (5+))
---Endâ€”-
---MEMENTO MORIâ€”-</t>
  </si>
  <si>
    <t>Daemons of Chaos - GT - [1983pts]
# Main Force [1983pts]
## Characters [871pts]
Herald of Slaanesh [131pts]: Piercing Claws, General, Steed Of Slaanesh, Hand Weapon, Soporific Musk
Herald of Tzeentch [260pts]: Hand Weapon, Flames Of Tzeentch, Wizard Level 3, Battle Magic, Twin Heads
â€¢ 1x Chariot Of Tzeentch [90pts]:
  â€¢ 2x Screamer: Lampreyâ€™s Bite
2x Herald of Tzeentch [240pts]: Hand Weapon, Flames Of Tzeentch, Wizard Level 3, Battle Magic
â€¢ 1x Chariot Of Tzeentch [90pts]:
  â€¢ 2x Screamer: Lampreyâ€™s Bite
## Core [612pts]
Chaos Furies [70pts]: Daemons of Tzeentch
â€¢ 5x Chaos Fury [12pts]: Daemonic talons
Seekers Of Slaanesh [278pts]: Rapturous Standard
â€¢ 11x Seeker [231pts]: Steed of Slaanesh, Piercing Claws
â€¢ 1x Heartseeker [6pts]
â€¢ 1x Standard Bearer [6pts]
Seekers Of Slaanesh [264pts]:
â€¢ 12x Seeker [252pts]: Steed of Slaanesh, Piercing Claws
â€¢ 1x Heartseeker [6pts]
â€¢ 1x Standard Bearer [6pts]
## Rare [500pts]
2x Burning Chariot Of Tzeentch [250pts]: 3x Blue Horror Crew, Flames Of Tzeentch, Hand Weapon
â€¢ 1x Exalted Flamer [60pts]: Hand Weapon, Warpflame, Wizard Level 3, Daemonology
â€¢ 2x Screamer: Lampreyâ€™s Bite</t>
  </si>
  <si>
    <t>erik nelson</t>
  </si>
  <si>
    <t>Lars Schnell</t>
  </si>
  <si>
    <t>===
Daemons of Chaos [1998 pts]
Warhammer: The Old World, Daemons of Chaos
===
++ Characters [545 pts] ++
Bloodthirster [390 pts]
- Hand weapon
- Heavy armour
- Great axe
- General
Daemonic Herald Of Khorne [155 pts]
- Hellblade
- Light armour (calloused hides)
- Daemonic Locus (Battle Standard Bearer)
- Juggernaut Of Khorne
++ Core Units [510 pts] ++
10 Flesh Hounds Of Khorne [320 pts]
- Hand weapons (claws and fangs)
- Light armour (calloused hides)
5 Chaos Furies [70 pts]
- Daemonic talons
- Daemons of Slaanesh
5 Chaos Furies [60 pts]
- Daemonic talons
5 Chaos Furies [60 pts]
- Daemonic talons
++ Special Units [573 pts] ++
4 Bloodcrushers Of Khorne [311 pts]
- Hellblades
- brass bound hooves
- Light armour (calloused hides)
- Barding (brazen hide)
- Bloodreaper (champion)
- Standard bearer [Icon Of Endless War]
- Musician
3 Flamers of Tzeentch [262 pts]
- Hand weapons
- Warpflame
- Level 3 Wizard (Exalted Flamer)
- Pyroclaster (champion)
- Exalted Flamer (champion) [Power Vortex]
++ Rare Units [370 pts] ++
Skull Cannon of Khorne [185 pts]
- Brazen wheels
- Hand weapon (scything blades)
- Cannon of Khorne
- hellblades
- Plate armour
Skull Cannon of Khorne [185 pts]
- Brazen wheels
- Hand weapon (scything blades)
- Cannon of Khorne
- hellblades
- Plate armour
---
Created with "Old World Builder"
[https://old-world-builder.com]</t>
  </si>
  <si>
    <t>===
WarDome Larz  [1999 pts]
Warhammer: The Old World, Empire of Man
===
++ Characters [554 pts] ++
Wizard Lord [285 pts]
- Hand weapon
- Level 4 Wizard
- Pegasus
- Ruby Ring of Ruin
- Lore Familiar
- Armour of Tarnus
- Battle Magic
Captain of the Empire [90 pts]
- Hand weapon
- Great weapon
- Full plate armour
- Battle Standard Bearer
- On foot
- Shroud of Iron
Priest of Sigmar [67 pts]
- Hand weapon
- Great weapon
- Heavy armour
- On foot
Priest of Sigmar [67 pts]
- Hand weapon
- Great weapon
- Heavy armour
- On foot
Empire Engineer [45 pts]
- Hand weapon
++ Core Units [500 pts] ++
10 State Missile Troops [80 pts]
- Hand weapons
- Handguns
- Detachment
10 State Missile Troops [80 pts]
- Hand weapons
- Handguns
- Detachment
35 State Troops [260 pts]
- Hand weapons
- Thrusting spears
- Light armour
- Shields
- Sergeant (champion)
- Standard bearer
- Musician
5 Empire Archers [40 pts]
- Hand weapons
- Warbows
- Marksman (champion)
5 Empire Archers [40 pts]
- Hand weapons
- Warbows
- Marksman (champion)
++ Special Units [560 pts] ++
20 Empire Greatswords [280 pts]
- Great weapons
- Full plate armour
- Drilled
- Count's Champion (champion)
- Standard bearer
- Musician
20 Empire Greatswords [280 pts]
- Great weapons
- Full plate armour
- Drilled
- Count's Champion (champion)
- Standard bearer
- Musician
++ Rare Units [385 pts] ++
Helblaster Volley Gun [120 pts]
Steam Tank [265 pts]
- Steam Cannon
- Steam gun
---
Created with "Old World Builder"
[https://old-world-builder.com]</t>
  </si>
  <si>
    <t>Carlo Canela</t>
  </si>
  <si>
    <t>Wardome GT [2000 pts]
Warhammer: The Old World, Lizardmen
===
++ Characters [720 pts] ++
Slann Mage-Priest [345 pts]
- Hand weapon
- General
- Ruby Ring of Ruin
- Lore Familiar
- Battle Magic
Skink Priest [375 pts]
- Hand weapon
- Light armour (Calloused hide)
- Level 2 Wizard
- Ancient Stegadon [Giant bow + Engine of the Gods]
- Talisman of Protection
- Elementalism
++ Core Units [501 pts] ++
10 Saurus Warriors [140 pts]
- Hand weapons
- Shields
- Heavy armour (Scaly skin)
15 Temple Guard [261 pts]
- Hand weapons
- Halberds
- Shields
- Heavy armour (Scaly skin)
- Revered Guardian (champion)
- Standard bearer
- Musician
10 Skink Skirmishers [50 pts]
- Hand weapons
- Javelins
- Shields
- Light armour (Calloused hides)
10 Skink Skirmishers [50 pts]
- Hand weapons
- Javelins
- Shields
- Light armour (Calloused hides)
++ Special Units [524 pts] ++
5 Terradon Riders [160 pts]
- Hand weapons
- Javelins
- Light armour (Calloused hides)
10 Cold One Riders [364 pts]
- Cavalry spears
- Shields
- Heavy armour (Scaly skin)
- Pack Leader (champion)
- Standard bearer
++ Rare Units [255 pts] ++
Ancient Stegadon [255 pts]
- Great horns and Engine of the Gods
- Skink Crew (x5) with hand weapons and Javelins (required)
---
Created with "Old World Builder"
[https://old-world-builder.com]</t>
  </si>
  <si>
    <t>Jordon Weatherwax</t>
  </si>
  <si>
    <t>Roger Allcroft</t>
  </si>
  <si>
    <t>WARHAMMER THE OLD WORLD  RTT Presented by SQUARE HAMMER</t>
  </si>
  <si>
    <t>===
TK [1998 pts]
Warhammer: The Old World, Tomb Kings of Khemri
===
++ Characters [629 pts] ++
Tomb King [257 pts]
- Hand weapon
- Heavy armour
- Shield
- General
- On foot
- Ogre Blade
- Talisman of Protection
High Priest [230 pts]
- Hand weapon
- Level 4 Wizard
- On foot
- Lore Familiar
- Ruby Ring of Ruin
- Elementalism
Necrotect [55 pts]
- Hand weapon
- Whip
- Light armour
Royal Herald [87 pts]
- Hand weapon
- Light armour
- Shield
- Battle Standard Bearer
- On foot
++ Core Units [503 pts] ++
21 Tomb Guard [268 pts]
- Halberds
- Light armour
- Shields
- Tomb Captain (champion)
- Standard bearer [War Banner]
34 Skeleton Warriors [180 pts]
- Thrusting spears
- No armour
- Shields
- Master of Arms (Champion)
- Standard bearer
5 Skeleton Horsemen [55 pts]
- Hand weapons
- No armour
- Shields
++ Special Units [536 pts] ++
4 Necropolis Knights [283 pts]
- Hand weapons
- Hand weapons (Lashing Tails)
- Shields
- Great Weapon for Captain only
- Necropolis Captain (champion)
- Standard bearer [Icon of the Sacred Eye]
4 Necropolis Knights [253 pts]
- Hand weapons
- Hand weapons (Lashing Tails)
- Shields
- Great Weapon for Captain only
- Necropolis Captain (champion) [Death Mask of Kharnutt]
- Standard bearer
++ Rare Units [330 pts] ++
Necrosphinx [195 pts]
- Cleaving Blades
- Decapitating Strike
- Heavy armour
Casket of Souls [135 pts]
- Hand weapons
- Great weapons
- Light armour
---
Created with "Old World Builder"
[https://old-world-builder.com]</t>
  </si>
  <si>
    <t>===
The boyz [1997 pts]
Warhammer: The Old World, Warriors of Chaos
===
++ Characters [997 pts] ++
Chaos Lord [627 pts]
- Hand weapon
- Full plate armour
- Shield
- Mark of Nurgle
- General
- Chaos Dragon
- Ogre Blade
- Paymaster's Coin
- 2x Favour of the Gods
- Enchanting Aura
Sorcerer Lord [370 pts]
- Hand weapon
- Heavy armour
- Mark of Tzeentch
- Level 4 Wizard
- On foot
- Biting Blade
- Ruby Ring of Ruin
- Infernal Puppet
- Favour of the Gods
- Diabolic Splendour
- Battle Magic
++ Core Units [524 pts] ++
14 Chaos Warriors [256 pts]
- Halberds
- Heavy armour
- Shields
- Mark of Tzeentch
- Champion
- Standard bearer
- Musician
5 Chaos Knights [173 pts]
- Lances
- Shields
- Heavy armour
- Mark of Khorne
- Champion
- Standard bearer
- Musician
5 Chaos Warhounds [35 pts]
- Claws and Fangs (Hand weapons)
- Vanguard
5 Chaos Warhounds [30 pts]
- Claws and Fangs (Hand weapons)
5 Chaos Warhounds [30 pts]
- Claws and Fangs (Hand weapons)
++ Special Units [276 pts] ++
5 Chosen Chaos Knights [276 pts]
- Lances
- Shields
- Full plate armour
- Mark of Slaanesh
- Champion
- Standard bearer [Razor Standard]
- Musician
++ Rare Units [200 pts] ++
Chaos Giant [200 pts]
- Giant's Club
- Light armour (Calloused hide)
---
Created with "Old World Builder"
[https://old-world-builder.com]</t>
  </si>
  <si>
    <t xml:space="preserve">Zach Thompson </t>
  </si>
  <si>
    <t>Kevin Roach</t>
  </si>
  <si>
    <t>===
2k Dragon deez nuts [1996 pts]
Warhammer: The Old World, Wood Elf Realms
===
++ Characters [996 pts] ++
Glade Lord [264 pts]
- Hand weapon
- Light armour
- Elven Steed
- Spear of Twilight
- Charmed Shield
- A Befuddlement Of Mischiefs
- An Annoyance Of Netlings
Spellweaver [279 pts]
- Hand weapon
- Level 4 Wizard
- Elven Steed
- Lore Familiar
- A Blight Of Terrors
- High Magic
Glade Captain [214 pts]
- Hand weapon
- Light armour
- Battle Standard Bearer [Banner Of The Hunter King]
- Elven Steed
- Spelleater Axe
- Charmed Shield
- A Befuddlement Of Mischiefs
- A Resplendence Of Luminescents
Spellweaver [239 pts]
- Hand weapon
- Level 4 Wizard
- Elven Steed
- Oaken Stave
- Battle Magic
++ Core Units [506 pts] ++
5 Glade Guard [65 pts]
- Hand weapon
- Asrai Longbows
- Arcane Bodkins
6 Deepwood Scouts [96 pts]
- Hand weapon
- Asrai Longbows
- Arcane Bodkins
- Standard bearer
6 Deepwood Scouts [96 pts]
- Hand weapon
- Asrai Longbows
- Hagbane Tips
- Standard bearer
6 Glade Riders [138 pts]
- Hand weapon
- Cavalry spears
- Asrai Longbows
- Hagbane Tips
- Reserve Move
- Standard bearer
- Musician
5 Glade Riders [111 pts]
- Hand weapon
- Cavalry spears
- Asrai Longbows
- Hagbane Tips
- Reserve Move
- Standard bearer
++ Special Units [494 pts] ++
16 Wild Riders [494 pts]
- Hand weapon
- Hunting Spear
- Light armour
- Shields
- Wild Hunter
- Standard bearer [War Banner]
- Musician
---
Created with "Old World Builder"
[https://old-world-builder.com]</t>
  </si>
  <si>
    <t>===
Empire of Man [2000 pts]
Warhammer: The Old World, Empire of Man
===
++ Characters [708 pts] ++
Captain of the Empire [78 pts]
- Hand weapon
- Full plate armour
- Shield
- Battle Standard Bearer
- On foot
Wizard Lord [285 pts]
- Hand weapon
- Level 4 Wizard
- Pegasus
- Lore Familiar
- Wizard's Familiar
- Ruby Ring of Ruin
- Dark Magic
Empire Engineer [53 pts]
- Hand weapon
- Repeater handgun
General of the Empire [292 pts]
- Hand weapon
- Lance (if appropriately mounted)
- Full plate armour
- Shield
- General
- Imperial Griffon
- The White Cloak
++ Core Units [501 pts] ++
24 State Troops [183 pts]
- Hand weapons
- Thrusting spears
- Light armour
- Shields
- Sergeant (champion)
- Standard bearer
- Musician
7 Empire Knights [166 pts]
- Hand weapons
- Lances
- Shields
- Heavy armour
- Preceptor (champion)
- Standard bearer
5 Empire Archers [40 pts]
- Hand weapons
- Warbows
- Scouts
5 Empire Archers [40 pts]
- Hand weapons
- Warbows
- Scouts
12 State Troops [72 pts]
- Hand weapons
- Halberds
- Light armour
- Detachment
++ Special Units [671 pts] ++
3 Demigryph Knights [218 pts]
- Lances
- Shields
- Full plate armour
- Demigryph Preceptor (champion) [The Silver Horn]
- Standard bearer
3 Demigryph Knights [203 pts]
- Lances
- Shields
- Full plate armour
- Demigryph Preceptor (champion)
- Standard bearer
Great Cannon [125 pts]
- Great cannon
- Hand weapons
Great Cannon [125 pts]
- Great cannon
- Hand weapons
++ Rare Units [120 pts] ++
Helblaster Volley Gun [120 pts]
---
Created with "Old World Builder"
[https://old-world-builder.com]</t>
  </si>
  <si>
    <t>Craig Stueber</t>
  </si>
  <si>
    <t>Peter Vicenzi</t>
  </si>
  <si>
    <t>++ Characters [708 pts] ++
Glade Lord [308 pts]
(Hand weapon, Light armour, Shield, Hagbane Tips, Great Stag, Giant Blade, Armour of Destiny, An Annoyance Of Netlings)
Spellweaver [290 pts]
(Hand weapon, Level 4 Wizard, Unicorn, Oaken Stave, Ruby Ring of Ruin, Elementalism)
Shadowdancer [110 pts]
(Spear of Loec, Potion of Strength, Battle Magic)
++ Core Units [532 pts] ++
10 Glade Guard [130 pts]
(Hand weapon, Asrai Longbows, Hagbane Tips)
7 Deepwood Scouts [105 pts]
(Hand weapon, Asrai Longbows, Hagbane Tips)
7 Deepwood Scouts [105 pts]
(Hand weapon, Asrai Longbows, Hagbane Tips)
7 Dryads [96 pts]
(Hand weapon, Light armour (Sapwood flesh), Nymph)
7 Dryads [96 pts]
(Hand weapon, Light armour (Sapwood flesh), Nymph)
++ Special Units [759 pts] ++
3 Warhawk Riders [135 pts]
(Hand weapon, Cavalry spear, Asrai Longbow, Trueflight Arrows)
5 Wild Riders [154 pts]
(Hand weapon, Hunting Spear, Light armour, Shields, Wild Hunter, Standard bearer)
5 Sisters of the Thorn [134 pts]
(Hand weapons, Blackbriar Javelins, Handmaiden of the Thorn, Standard bearer)
7 Wardancers [125 pts]
(Hand weapon, 7x Additional hand weapon, Bladesinger)
4 Tree Kin [211 pts]
(Hand weapon, Heavy armour (Hardwood flesh), Elder)
---
Created with "Old World Builder"
[https://old-world-builder.com]</t>
  </si>
  <si>
    <t>Peter Vicenzi - Bretonnia 2000 pts 
1998 pts total
++ Characters [933 pts] ++
Duke - Matthias dâ€™Montfort [402 pts]
- Hand weapon
- Heavy armour
- Shield
- General
- Royal Pegasus
- Sirienne's Locket
- Dragon Slaying Sword
- Sword of Might
- Virtue of Knightly Temper
Prophetess - Delphine dâ€™Parravon [285 pts]
- Hand weapon
- Level 4 Wizard
- Royal Pegasus
- Lore Familiar
- Ruby Ring of Ruin
- Battle Magic
 Paladin - Cedric, Grail Warden of Gate [246 pts]
- Hand weapon
- Lance (if appropriately mounted)
- Heavy armour
- Shield
- The Grail Vow
- Battle Standard Bearer
- Royal Pegasus
- Gromril Great Helm
- Virtue of Heroism
++ Core Units [503 pts] ++
5 Knights of the Realm - Chevaliers du Royaume dâ€™Montfort [134 pts]
- Hand weapons
- Lances
- Shields
- Heavy armour
- First Knight (champion)
- Standard bearer
30 Men-at-Arms - Montfort Gate Serjeants [169 pts]
- Hand weapons
- Polearms
- Shields
- Light armour
- Yeoman (champion)
- Standard bearer
- Musician
- Grail Monk [Blessed Triptych]
10 Peasant Bowmen -  Milites dâ€™Bois Noir [50 pts]
- Hand weapons
- Longbows
- Unarmoured
- Skirmishers
10 Peasant Bowmen - Milites Sagittarie [50 pts]
- Hand weapons
- Longbows
- Unarmoured
- Skirmishers
10 Peasant Bowmen -  Milites Tirailleur [50 pts]
- Hand weapons
- Longbows
- Unarmoured
- Skirmishers
10 Peasant Bowmen - Forrestre dâ€™Bergerac [50 pts]
- Hand weapons
- Longbows
- Unarmoured
- Skirmishers
++ Special Units [562 pts] ++
5 Pegasus Knights - Chevaliers Ailee d'le Maison dâ€™Montfort [296 pts]
- Hand weapon
- Lances
- Shields
- Heavy armour
- First Knight (champion)
- Standard bearer
- Musician
4 Pegasus Knights - Chevaliers Ailee dâ€™Parravon [266 pts]
- Hand weapon
- Lances
- Shields
- Heavy armour
- First Knight (champion)
- Standard bearer [Banner Of Honourable Warfare]
- Musician</t>
  </si>
  <si>
    <t>Phillip  Karl</t>
  </si>
  <si>
    <t>Ernan Rodriguez</t>
  </si>
  <si>
    <t>Tomb Kings of Khemri - 2K  - [2000pts]
# Main Force [2000pts]
## Characters [884pts]
High Priest [435pts]: Hand Weapon, Necromancy, Wizard Level 4, Necrolith Bone Dragon, Breath of Dessication, Full Plate Armour, Wicked Claws, Lore Familiar, Warding Splint, Burning Blade
Tomb King [449pts]: Hand Weapon, Heavy Armour, Great Weapon, Necrolith Bone Dragon, Breath of Dessication, Full Plate Armour, Wicked Claws, General, Armour of the Ages, Potion of Speed, Talisman Of Protection
## Core [501pts]
Skeleton Archers [70pts]:
â€¢ 10x Skeleton Archer [6pts]: Hand Weapon, Warbow, Light Armour
â€¢ 1x Master of Arrows [5pts]
â€¢ 1x Standard Bearer [5pts]
Skeleton Chariots [431pts]:
â€¢ 8x Skeleton Chariot [43pts]: 2x Skeletal Steed, Hand Weapon, Skeleton Crew, Cavalry Spear, Hand Weapon, Warbow
â€¢ 1x Master Charioteer [31pts]: Burning Blade, Death Mask of Kharnutt
â€¢ 1x Standard Bearer [56pts]: Icon of the Sacred Eye
## Special [225pts]
3x Tomb Scorpion [75pts]: Heavy Armour, Decapitating Claws, Envenomed Sting, Ambushers
## Rare [390pts]
2x Necrosphinx [195pts]: Heavy Armour, Cleaving Blades, Decapitating Strike</t>
  </si>
  <si>
    <t>===
RTT [2000 pts]
Warhammer: The Old World, Warriors of Chaos
===
++ Characters [574 pts] ++
Sorcerer Lord [335 pts]
- Hand weapon
- Heavy armour
- Mark of Nurgle
- Level 4 Wizard
- On foot
- Spell Familiar
- Infernal Puppet
- Enchanting Aura
- Daemonology
Exalted Champion [239 pts]
- Great weapon
- Heavy armour
- Mark of Nurgle
- General
- Daemonic Mount
- Bedazzling Helm
- Favour of the Gods
++ Core Units [605 pts] ++
27 Chaos Marauders [255 pts]
- Great weapons
- Unarmoured
- Mark of Khorne
- Marauder Chieftain
- Standard bearer
17 Chaos Warriors [315 pts]
- Hand weapons
- Heavy armour
- Shields
- Mark of Nurgle
- Champion
- Standard bearer [War Banner]
- Musician
5 Chaos Warhounds [35 pts]
- Claws and Fangs (Hand weapons)
- Vanguard
++ Special Units [611 pts] ++
5 Chaos Ogres [212 pts]
- Great weapons
- Heavy armour
- Mark of Khorne
- Champion
- Standard bearer
2 Dragon Ogres [133 pts]
- Great weapons
- Heavy armour
- Shartak
2 Dragon Ogres [133 pts]
- Great weapons
- Heavy armour
- Shartak
2 Dragon Ogres [133 pts]
- Great weapons
- Heavy armour
- Shartak
++ Rare Units [210 pts] ++
Chaos Giant [210 pts]
- Giant's Club
- Scaly Skin (Heavy Armour)
---
Created with "Old World Builder"
[https://old-world-builder.com]</t>
  </si>
  <si>
    <t>Michael Neufeld</t>
  </si>
  <si>
    <t>Alex Stratos</t>
  </si>
  <si>
    <t xml:space="preserve">stegpede [1997 pts]
Warhammer: The Old World, Lizardmen
===
++ Characters [919 pts] ++
Saurus Oldblood [407 pts]
- Hand weapon
- Heavy armour (Scaly skin)
- Shield
- General
- Carnosaur
- Ogre Blade
- Talisman of Protection
Skink Priest [375 pts]
- Hand weapon
- Light armour (Calloused hide)
- Level 2 Wizard
- Ancient Stegadon with Engine of the Gods
- Lore Familiar
- Elementalism
Saurus Scar-Veteran [137 pts]
- Hand weapon
- Heavy armour (Scaly skin)
- Shield
- Battle Standard Bearer
- On foot
- Sword of Might
++ Core Units [513 pts] ++
14 Saurus Warrior [217 pts]
- Hand weapons and shields
- scaly skin (counts as heavy armour)
- Spawn Leader (champion)
- Standard bearer
- Musician
15 Temple Guard [296 pts]
- Hand weapons
- Halberds
- Shields
- Heavy armour (Scaly skin)
- Revered Guardian (champion)
- Standard bearer [Skavenpelt Banner]
- Musician
++ Special Units [350 pts] ++
Bastiladon [175 pts]
- Thunderous bludgeon
- Solar Engine
- Skink Crew (x3) with hand weapons and Javelins (required)
Bastiladon [175 pts]
- Thunderous bludgeon
- Solar Engine
- Skink Crew (x3) with hand weapons and Javelins (required)
++ Rare Units [215 pts] ++
Stegadon [215 pts]
- Great horns
- Giant bow
- Skink Crew (x5) with hand weapons and Javelins (required)
</t>
  </si>
  <si>
    <t>===
Copy of 4/20 [1996 pts]
Warhammer: The Old World, Dwarfen Mountain Holds
===
++ Characters [712 pts] ++
King [316 pts]
- Hand weapon
- Great weapon
- Full plate armour
- Shield
- General
- Shieldbearers
- Rune of Fortitude
- 2x Rune of Shielding
- 2x Rune of Fury
- Rune of Cleaving
Runelord [175 pts]
- Hand weapon
- Full plate armour
- Shield
- 2x Rune of Spellbreaking
Thane [171 pts]
- Hand weapon
- Great weapon
- Full plate armour
- Shield
- Battle Standard Bearer [Master Rune of Grungni]
- On foot
Engineer [50 pts]
- Hand weapon
- Heavy armour
++ Core Units [538 pts] ++
20 Dwarf Warriors [260 pts]
- Hand weapons
- Heavy armour
- Great weapons
- Shields
- Veteran
- Standard bearer [Master Rune of Hesitation]
- Musician
20 Longbeards [278 pts]
- Hand weapons
- Great weapons
- Heavy armour
- Elder (champion)
- Standard bearer
- Musician
++ Special Units [525 pts] ++
18 Hammerers [380 pts]
- Hand weapons
- Great hammers
- Heavy armour
- Shields
- Drilled
- Royal Champion (Up to 25pts of each rune type)
- Standard bearer [Rune of Confusion]
- Musician
1 Gyrocopters [70 pts]
- Hand weapons
- Clatterguns
- Full plate armour (armoured fuselage)
Bolt Thrower [75 pts]
- Bolt thrower
- Hand weapons
- Light armour
- Rune of Skewering
++ Rare Units [221 pts] ++
5 Irondrakes [96 pts]
- Hand weapons
- Drakeguns
- Full plate armour
- Ironwarden (champion) [Trollhammer torpedo]
Flame Cannon [125 pts]
- Fire thrower
- Hand weapons
- Light armour
---
Created with "Old World Builder"
[https://old-world-builder.com]</t>
  </si>
  <si>
    <t>Daniel LaBore</t>
  </si>
  <si>
    <t>Norbert Linke</t>
  </si>
  <si>
    <t>===
RTT List [2000 pts]
Warhammer: The Old World, Empire of Man
===
++ Characters [425 pts] ++
Wizard Lord [172 pts]
- Hand weapon
- Level 4 Wizard
- Empire Warhorse
- Illusion
Empire Engineer [55 pts]
- Hand weapon
- Hochland long rifle
Empire Engineer [55 pts]
- Hand weapon
- Hochland long rifle
Captain of the Empire [78 pts]
- Hand weapon
- Full plate armour
- Shield
- Battle Standard Bearer
- On foot
Priest of Sigmar [65 pts]
- Hand weapon
- Heavy armour
- Shield
- On foot
++ Core Units [590 pts] ++
8 State Troops [48 pts]
- Hand weapons
- Halberds
- Light armour
- Detachment
8 State Troops [48 pts]
- Hand weapons
- Halberds
- Light armour
- Detachment
5 State Missile Troops [35 pts]
- Hand weapons
- Crossbows
- Detachment
5 State Missile Troops [35 pts]
- Hand weapons
- Crossbows
- Detachment
5 Empire Knights [132 pts]
- Hand weapons
- Lances
- Shields
- Heavy armour
- Stubborn (0-1 unit per 1,000 points)
- Preceptor (champion)
- Musician
5 Empire Knights [132 pts]
- Hand weapons
- Lances
- Shields
- Heavy armour
- Stubborn (0-1 unit per 1,000 points)
- Preceptor (champion)
- Musician
5 Empire Archers [40 pts]
- Hand weapons
- Warbows
- Scouts
5 Empire Archers [40 pts]
- Hand weapons
- Warbows
- Scouts
5 Empire Archers [40 pts]
- Hand weapons
- Warbows
- Scouts
5 Empire Archers [40 pts]
- Hand weapons
- Warbows
- Scouts
++ Special Units [865 pts] ++
Great Cannon [125 pts]
- Great cannon
- Hand weapons
3 Demigryph Knights [196 pts]
- Lances
- Shields
- Full plate armour
- Demigryph Preceptor (champion)
16 Empire Greatswords [212 pts]
- Great weapons
- Full plate armour
- Veteran
- Count's Champion (champion)
- Standard bearer
- Musician
16 Empire Greatswords [212 pts]
- Great weapons
- Full plate armour
- Veteran
- Count's Champion (champion)
- Standard bearer
- Musician
6 Outriders [120 pts]
- Hand weapons
- Pistols
- Repeater handguns
- Heavy armour
- Sharpshooter (champion) [Repeater handgun]
++ Rare Units [120 pts] ++
Helblaster Volley Gun [120 pts]
---
Created with "Old World Builder"
[https://old-world-builder.com]</t>
  </si>
  <si>
    <t>Tomb Kings of Khemri - BB List - [2000pts]
# Main Force [2000pts]
## Characters [661pts]
High Priest [425pts]: Hand Weapon, Necromancy, Wizard Level 4, Necrolith Bone Dragon, Breath of Dessication, Full Plate Armour, Wicked Claws, Lore Familiar, Talisman Of Protection
Mortuary Priest [87pts]: Hand Weapon, Necromancy, Wizard Level 1, Skeletal Steed, Hand Weapon, Scarab Brooch
Tomb Prince [149pts]: Hand Weapon, Light Armour, Great Weapon, Skeleton Chariot, 2x Skeletal Steed, Hand Weapon, General, Death Mask of Kharnutt
## Core [504pts]
Sepulchral Stalkers [162pts]:
â€¢ 3x Sepulchral Stalker [54pts]: Halberd, Hand Weapon, Heavy Armour, Petryfing Gaze, Writhing Tail, Ambushers
Skeleton Archers [50pts]:
â€¢ 10x Skeleton Archer [5pts]: Hand Weapon, Warbow
Skeleton Chariots [172pts]:
â€¢ 3x Skeleton Chariot [43pts]: 2x Skeletal Steed, Hand Weapon, Skeleton Crew, Cavalry Spear, Hand Weapon, Warbow
â€¢ 1x Master Charioteer [6pts]
â€¢ 1x Standard Bearer [31pts]: War Banner
â€¢ 1x Musician [6pts]
Skeleton Horse Archers [60pts]:
â€¢ 5x Skeleton Horse Archer [12pts]: Skeletal Steed, Hand Weapon, Hand Weapon, Warbow, Chariot Runners
Skeleton Horse Archers [60pts]:
â€¢ 5x Skeleton Horse Archer [12pts]: Skeletal Steed, Hand Weapon, Hand Weapon, Warbow, Light Armour
## Special [380pts]
Necropolis Knights [230pts]:
â€¢ 4x Necropolis Knight [54pts]: Necroserpent, Hand Weapon, Cavalry Spear, Hand Weapon, Light Armour, Shield
â€¢ 1x Necropolis Captain [7pts]
â€¢ 1x Standard Bearer [7pts]
2x Tomb Scorpion [75pts]: Heavy Armour, Decapitating Claws, Envenomed Sting, Ambushers
## Rare [455pts]
Casket of Souls [135pts]
Necrosphinx [195pts]: Heavy Armour, Cleaving Blades, Decapitating Strike
Screaming Skull Catapult [125pts]: Skulls of the Foe, Stone Thrower, Skeleton Catapult Crew, Hand Weapon, Light Armour</t>
  </si>
  <si>
    <t>Kris Jones</t>
  </si>
  <si>
    <t>Alfred Ernst</t>
  </si>
  <si>
    <t>===
4/20 Blaze It [1998 pts]
Warhammer: The Old World, Empire of Man
===
++ Characters [735 pts] ++
Wizard Lord [440 pts]
- Hand weapon
- Level 4 Wizard
- Imperial Griffon [Two heads]
- Dragon Slaying Sword
- Lore Familiar
- Wizard's Staff
- Illusion
Grand Master [295 pts]
- Hand weapon
- Full plate armour
- Shield
- General
- Demigryph
- Ogre Blade
- The White Cloak
++ Core Units [500 pts] ++
30 Veteran State Troops [280 pts]
- Hand weapons
- Halberds
- Light armour
- Sergeant (champion)
- Standard bearer [War Banner]
- Musician
15 State Troops [90 pts]
- Hand weapons
- Halberds
- Light armour
- Detachment
20 State Troops [130 pts]
- Hand weapons
- Light armour
- Shields
- Standard bearer
- Musician
++ Special Units [493 pts] ++
3 Demigryph Knights [270 pts]
- Lances
- Shields
- Full plate armour
- Demigryph Preceptor (champion) [Talisman of Protection]
- Standard bearer [Rampaging Banner]
- Musician
Great Cannon [125 pts]
- Great cannon
- Hand weapons
4 Outriders [98 pts]
- Hand weapons
- Pistols
- Repeater handguns
- Heavy armour
- Sharpshooter (champion) [Grenade launching blunderbuss]
- Musician
++ Rare Units [270 pts] ++
Steam Tank [270 pts]
- Steam Cannon
- Steam gun
- Repeater pistol
---
Created with "Old World Builder"
[https://old-world-builder.com]</t>
  </si>
  <si>
    <t>===
Battlegrounds 2K Tournament [2000 pts]
Warhammer: The Old World, Tomb Kings of Khemri
===
++ Characters [759 pts] ++
Tomb King [439 pts]
- Great weapon
- Heavy armour
- General
- Necrolith Bone Dragon
- Armour of the Ages
- Talisman of Protection
High Priest [200 pts]
- Hand weapon
- Level 4 Wizard
- On foot
- Lore Familiar
- Elementalism
Mortuary Priest [120 pts]
- Hand weapon
- Level 2 Wizard
- On foot
- Ruby Ring of Ruin
- Earthing Rod
- Necromancy
++ Core Units [649 pts] ++
21 Tomb Guard [228 pts]
- Hand weapons
- Light armour
- Shields
- Tomb Captain (champion)
- Standard bearer
- Musician
5 Skeleton Horsemen [83 pts]
- Hand weapons
- Cavalry spears
- Light armour
- Shields
- Master of Horse (champion)
- Standard bearer
- Musician
30 Skeleton Warriors [195 pts]
- Thrusting spears
- Light armour
- Shields
- Master of Arms (Champion)
- Standard bearer
- Musician
8 Skeleton Horse Archers [88 pts]
- Hand weapons
- Warbows
11 Skeleton Skirmishers [55 pts]
- Hand weapons
- Warbows
++ Special Units [237 pts] ++
3 Necropolis Knights [162 pts]
- Cavalry spears
- Light armour
- Shields
Tomb Scorpion [75 pts]
- Decapitating Claws
- Envenomed Sting
- Heavy armour (Bone Carapace)
- Ambushers
++ Rare Units [355 pts] ++
Necrosphinx [195 pts]
- Cleaving Blades
- Decapitating Strike
- Heavy armour
Necrolith Colossus [160 pts]
- Paired Great Khopeshes
- Heavy armour
---
Created with "Old World Builder"
[https://old-world-builder.com]</t>
  </si>
  <si>
    <t>Vince Ciro</t>
  </si>
  <si>
    <t>Todd Wiatt</t>
  </si>
  <si>
    <t>Chaos Dwarfs - 4/20 TOW Tournament - [1999pts]
# Main Force [1999pts]
## Characters [372pts]
Infernal Seneschal [117pts]: Hand Weapon, Heavy Armour, Shield, Battle Standard Bearer, Ashen Banner
Sorcerer-Prophet [255pts]: Hand Weapon, Heavy Armour, General, Wizard Level 4, Daemonology, Talisman Of Protection
## Core [696pts]
Infernal Guard [278pts]: Shield, Blackshard Armour
â€¢ 20x Infernal Guard [11pts]: Hand Weapon, Heavy Armour
â€¢ 1x Deathmask [6pts]
â€¢ 1x Standard Bearer [6pts]
â€¢ 1x Musician [6pts]
  â€¢ Detachment: Infernal Guard[2]
Infernal Guard [160pts]: Hailshot Blunderbusses
â€¢ 10x Infernal Guard [11pts]: Hand Weapon, Heavy Armour
  â€¢ Regimental Unit: Infernal Guard[1]
Infernal Guard [258pts]: Fireglaive, Shield
â€¢ 15x Infernal Guard [11pts]: Hand Weapon, Heavy Armour
â€¢ 1x Deathmask [6pts]
â€¢ 1x Standard Bearer [6pts]
â€¢ 1x Musician [6pts]
## Special [746pts]
Infernal Ironsworn [461pts]: Shield
â€¢ 20x Infernal Ironsworn [19pts]: Full Plate Armour, Hand Weapon
â€¢ 1x Overseer [7pts]
â€¢ 1x Standard Bearer [47pts]: Razor Standard
â€¢ 1x Musician [7pts]
Iron Daemon [285pts]: Skullcracker, 3x Chaos Dwarf Crew, Hand Weapon
## Rare [185pts]
Dreadquake Mortar [185pts]: Ogre Loader, Dreadquake Mortar, Hand Weapon, Heavy Armour, Chaos Dwarf Crew, Dreadquake Mortar, Hand Weapon, Heavy Armour, Dreadquake Mortar, Hand Weapon, Heavy Armour</t>
  </si>
  <si>
    <t>Warriors of Chaos - 4/20 - [1999pts]
# Main Force [1999pts]
## Characters [747pts]
Chaos Lord [457pts]: Hand Weapon, Full Plate Armour, Shield, Manticore, Heavy Armour, Wicked Claws, General, Enchanting Aura, Ogre Blade, 2x Favour of the Gods, Brazen Collar, Mark of Nurgle
Sorcerer Lord [290pts]: Hand Weapon, Heavy Armour, Wizard Level 4, Battle Magic, Mark of Tzeentch, Infernal Puppet, Favour of the Gods
## Core [527pts]
Chaos Knights [204pts]:
â€¢ 6x Chaos Knight [31pts]: Chaos Steed, Barding, Hand Weapon, Hand Weapon, Heavy Armour, Shield, Lance, Mark of Nurgle
â€¢ 1x Musician [6pts]
â€¢ 1x Standard Bearer [6pts]
â€¢ 1x Champion [6pts]
Chaos Warriors [323pts]:
â€¢ 15x Chaos Warrior [18pts]: Hand Weapon, Heavy Armour, Shield, Mark of Tzeentch, Great Weapon
â€¢ 1x Champion [6pts]
â€¢ 1x Standard Bearer [41pts]: Banner of Rage
â€¢ 1x Musician [6pts]
## Special [505pts]
Chosen Chaos Knights [309pts]:
â€¢ 6x Chosen Chaos Knight [45pts]: Chaos Steed, Barding, Hand Weapon, Hand Weapon, Shield, Drilled, Lance, Mark of Nurgle, Full Plate Armour
â€¢ 1x Standard Bearer [32pts]: War Banner
â€¢ 1x Champion [7pts]
Dragon Ogres [196pts]:
â€¢ 3x Dragon Ogre [63pts]: Hand Weapon, Heavy Armour, Great Weapon
â€¢ 1x Shartak [7pts]
## Rare [220pts]
Chaos Giants [220pts]:
â€¢ 1x Chaos Giant [220pts]: Giant's Club, Light Armour, Regeneration (6+)</t>
  </si>
  <si>
    <t>Charles Clynes</t>
  </si>
  <si>
    <t>Yong-Duke Kim</t>
  </si>
  <si>
    <t>===
Aaahh!!! Real Monsters [1998 pts]
Warhammer: The Old World, Vampire Counts
===
++ Characters [800 pts] ++
Master Necromancer [225 pts]
- Hand weapon
- Level 4 Wizard
- On foot
- Sceptre Of De Noirot
- Cloak Of Mist &amp; Shadows
- Necromancy
Tomb Banshee [90 pts]
- Hand weapon
Strigoi Ghoul King [485 pts]
- Hand weapon
- Level 2 Wizard
- Terrorgheist
- Talisman of Protection
- Sword of Might
- Spell Familiar
- Dark Acolyte
- Battle Magic
++ Core Units [503 pts] ++
33 Skeleton Warriors [225 pts]
- Hand weapons &amp; Shields
- Light Armor
- Skeleton Champion
- Standard bearer [Drakenhof Banner]
21 Zombies [68 pts]
- Hand weapon
- Standard bearer
6 Dire Wolves [48 pts]
- Claws and Fangs (Hand weapons)
6 Dire Wolves [48 pts]
- Claws and Fangs (Hand weapons)
12 Crypt Ghouls [114 pts]
- Hand weapons
- Crypt Ghast
++ Special Units [285 pts] ++
3 Crypt Horrors [138 pts]
- Filth-Encrusted Claws
3 Spirit Hosts [147 pts]
- Hand weapons
++ Rare Units [410 pts] ++
Terrorgheist [205 pts]
- Filth-encrusted talons
- Rancid Maw
- Calloused Hide (light armor)
Black Coach [205 pts]
- Spectral Scythe
- Iron-Shod Hooves (Hand weapons) x 2
---
Created with "Old World Builder"
[https://old-world-builder.com]</t>
  </si>
  <si>
    <t xml:space="preserve">Characters Total Points: (940pts)
Great Unclean One - (330pts) (General of the army)
Plagueflail - (25pts)
Level 4 - (90pts)
Daemonic Robes - (35pts)
Daemonic Herald of Nurgle - (95pts)
Spoilpox Scrivener - (30pts)
Daemon Prince - (210pts)
Daemon of Nurgle - (10pts)
Fly (9) - (30pts)
Trappings of Nurgle - (30pts)
Aether Blade - (55pts)
Core Total Points: (518pts)
5 Nurglings - (225pts)
15 Plaguebearers - (195pts)
Full command - (18pts)
Rotten Icon - (10pts)
5 Chaos Furies - (60pts)
Daemons of Nurgle - (10pts)
Special Total Points: (248pts)
2 Beast of Nurgle - (124pts)
2 Beast of Nurgle - (124pts)
Rare Total Points: (290pts)
Soul Grinder - (255pts)
Daemon of Nurgle (10pts)
Baleful Torrent (25pts)
Grand Total Points: (1996pts)
</t>
  </si>
  <si>
    <t>Brenden Aston</t>
  </si>
  <si>
    <t>Kent Baker</t>
  </si>
  <si>
    <t>++ Characters [930 pts] ++
Tomb King [460 pts]
(Hand weapon, Heavy armour, General, Khemrian Warsphinx [Additional Tomb Guard Crew #1 + Additional Tomb Guard Crew #2 + Envenomed Sting + Fiery Roar], Shield of Ptra, The Conqueror's Blade)
High Priest [205 pts]
(Hand weapon, Level 4 Wizard, On foot, Warding Splint, Illusion)
Royal Herald [180 pts]
(Flail, Light armour, Shield, Battle Standard Bearer [Icon of the Sacred Eye], On foot, Orb Of Ptra)
Necrotect [85 pts]
(Hand weapon, Whip, Light armour, Amulet Of The Serpent)
++ Core Units [710 pts] ++
37 Skeleton Warriors [292 pts]
(Thrusting spears, Light armour, Shields, Nehekharan Phalanx (one per 1000pts), Master of Arms (Champion) [Death Mask of Kharnutt], Standard bearer [War Banner], Musician)
19 Tomb Guard [238 pts]
(Hand weapons, Light armour, Shields, Tomb Captain (champion), Standard bearer [Banner Of The Desert Winds], Musician)
10 Skeleton Archers [50 pts]
(Hand weapons, Warbows, Detachment)
10 Skeleton Archers [50 pts]
(Hand weapons, Warbows, Detachment)
10 Skeleton Skirmishers [40 pts]
(Hand weapons)
10 Skeleton Skirmishers [40 pts]
(Hand weapons)
++ Rare Units [360 pts] ++
Necrosphinx [200 pts]
(Cleaving Blades, Decapitating Strike, Heavy armour, Envenomed Sting)
Necrolith Colossus [160 pts]
(Paired Great Khopeshes, Heavy armour)</t>
  </si>
  <si>
    <t xml:space="preserve">=== KENT BAKER === Oops, All Goblins
Orcs and Goblins [2000 pts]
Warhammer: The Old World, Orc &amp; Goblin Tribes
===
++ Characters [387 pts] ++
Night Goblin Oddnob [190 pts]
- Hand weapon
- Level 4 Wizard
- General
- On foot
- Lore Familiar
- Waaagh! Magic
Night Goblin Bigboss [60 pts]
- Hand weapon
- Light armour
- Shield
- Battle Standard Bearer
- On foot
Goblin Warboss [102 pts]
- Hand weapon
- Cavalry spear (if appropriately mounted)
- Light armour
- Shield
- Gigantic Spider
Night Goblin Bigboss [35 pts]
- Hand weapon
- Light armour
- Shield
- On foot
++ Core Units [1293 pts] ++
32 Night Goblin Mob [261 pts]
- Thrusting Spear
- Shield
- Netters
- 3x Fanatics
- Boss
- Standard Bearer [War Banner]
- Musician
31 Night Goblin Mob [236 pts]
- Thrusting Spear
- Shield
- Netters
- 3x Fanatics
- Boss
- Standard Bearer
- Musician
31 Night Goblin Mob [286 pts]
- Thrusting Spear
- Shield
- Netters
- 3x Fanatics
- Boss
- Standard Bearer [Banner of Iron Resolve]
- Musician
14 Goblin Spider Rider Mob [248 pts]
- Hand weapons
- Shields and Cavalry spears
- Light armour
- Boss (champion)
- Standard bearer [Da Banner of Butchery]
- Musician
15 Goblin Spider Rider Mob [257 pts]
- Hand weapons
- Shields and Cavalry spears
- Light armour
- Boss (champion)
- Standard bearer [Da Spider Banner]
++ Special Units [45 pts] ++
Goblin Bolt Throwa [45 pts]
++ Rare Units [275 pts] ++
Giant [200 pts]
- Giant's club
- Light armour
Goblin Rock Lobber [75 pts]
[https://old-world-builder.com]
</t>
  </si>
  <si>
    <t>Michael Sells</t>
  </si>
  <si>
    <t>Steven Knott</t>
  </si>
  <si>
    <t>===
Chaos Dwarfs [1998 pts]
Warhammer: The Old World, Chaos Dwarfs
===
++ Characters [658 pts] ++
Bull Centaur Taur'ruk [223 pts]
- Darkforged Weapon
- Heavy armour
- Shield
- Ogre Blade
Sorcerer-Prophet [435 pts]
- Darkforged weapon
- Heavy armour
- Level 4 Wizard
- General
- Lammasu [Sorcerous Exhalation]
- Daemonic Familiar
- Lore Familiar
- Mantle of Stone
- Dark Magic
++ Core Units [541 pts] ++
20 Infernal Guard [381 pts]
- Fireglaives
- Heavy armour
- Shield
- Deathmask (champion) [Pistol]
- Standard bearer [Razor Standard]
- Musician
10 Infernal Guard [160 pts]
- Fireglaives
- Heavy armour
- Shield
++ Special Units [799 pts] ++
4 Bull Centaur Renders [273 pts]
- Hand weapons
- Light armour
- Shield
- Ba'hal
- Standard bearer [War Banner]
4 Bull Centaur Renders [278 pts]
- Hand weapons
- Light armour
- Shield
- Ba'hal
- Standard bearer [Rampaging Banner]
4 Bull Centaur Renders [248 pts]
- Hand weapons
- Light armour
- Shield
- Ba'hal
- Standard bearer
---
Created with "Old World Builder"
[https://old-world-builder.com]</t>
  </si>
  <si>
    <t>Jerry Parsley</t>
  </si>
  <si>
    <t>Austin Wingfield</t>
  </si>
  <si>
    <t>Tomb Kings of Khemri - Tomb Kings 2.0 - [2000pts]
# Main Force [2000pts]
## Characters [773pts]
High Priest [212pts]: Hand Weapon, Necromancy, Wizard Level 4, Skeletal Steed, Hand Weapon, Lore Familiar
Mortuary Priest [137pts]: Hand Weapon, Elementalism, Wizard Level 2, Skeletal Steed, Hand Weapon, PhÃ¢zeraktâ€™s Kanopi
Necrotect [85pts]: Hand Weapon, Whip, Light Armour, Amulet of the Serpent
Necrotect [55pts]: Hand Weapon, Whip, Light Armour
Royal Herald [190pts]: Hand Weapon, Light Armour, Battle Standard Bearer, Banner Of The Desert Winds, Destroyer of Eternities
Tomb Prince [94pts]: Hand Weapon, Light Armour, Great Weapon, General
## Core [692pts]
Skeleton Archers [250pts]:
â€¢ 48x Skeleton Archer [5pts]: Hand Weapon, Warbow
â€¢ 1x Master of Arrows [5pts]
â€¢ 1x Standard Bearer [5pts]
Skeleton Chariots [129pts]:
â€¢ 3x Skeleton Chariot [43pts]: 2x Skeletal Steed, Hand Weapon, Skeleton Crew, Cavalry Spear, Hand Weapon, Warbow
Skeleton Chariots [86pts]:
â€¢ 2x Skeleton Chariot [43pts]: 2x Skeletal Steed, Hand Weapon, Skeleton Crew, Cavalry Spear, Hand Weapon, Warbow
Tomb Guard [227pts]:
â€¢ 19x Tomb Guard [11pts]: Hand Weapon, Light Armour, Shield, Halberd
â€¢ 1x Tomb Captain [6pts]
â€¢ 1x Standard Bearer [6pts]
â€¢ 1x Musician [6pts]
## Special [140pts]
2x Tomb Scorpion [70pts]: Heavy Armour, Decapitating Claws, Envenomed Sting
## Rare [395pts]
2x Casket of Souls [135pts]: 2x Casket Guardians
Screaming Skull Catapult [125pts]: Skulls of the Foe, Stone Thrower, Skeleton Catapult Crew, Hand Weapon, Light Armour</t>
  </si>
  <si>
    <t>===
The Herd (RTT) [2000 pts]
Warhammer: The Old World, Beastmen Brayherds
===
++ Characters [620 pts] ++
Great Bray-Shaman [355 pts]
- Braystaff
- Level 4 Wizard
- General
- Tuskgor Chariot
- Ruby Ring of Ruin
- Lore Familiar
- Talisman of Protection
- Dark Magic
Wargor [265 pts]
- Hand weapon
- No armour
- Battle Standard Bearer [Totem of Rust]
- Tuskgor Chariot
- Mangelder
- Enchanted Shield
++ Core Units [502 pts] ++
Tuskgor Chariot [85 pts]
- Bestigor Crew x 1 - Hand weapons
- Great weaponss
- Gor Crew x 1 - Hand weapon and cavalry spear
- Tuskgor x 2 - Hand weapon (tusks)
Tuskgor Chariot [85 pts]
- Bestigor Crew x 1 - Hand weapons
- Great weaponss
- Gor Crew x 1 - Hand weapon and cavalry spear
- Tuskgor x 2 - Hand weapon (tusks)
5 Chaos Warhounds [30 pts]
- Hand weapons (Claws and Fangs)
5 Chaos Warhounds [30 pts]
- Hand weapons (Claws and Fangs)
8 Gor Herd [56 pts]
- Hand weapons
- Additional hand weapons
8 Gor Herd [56 pts]
- Hand weapons
- Additional hand weapons
8 Gor Herd [56 pts]
- Hand weapons
- Additional hand weapons
8 Gor Herd [56 pts]
- Hand weapons
- Additional hand weapons
6 Gor Herd [48 pts]
- Hand weapons
- Additional hand weapons
- Ambushers
++ Special Units [633 pts] ++
3 Dragon Ogres [189 pts]
- Great weapons
- Heavy armour
3 Dragon Ogres [189 pts]
- Great weapons
- Heavy armour
4 Minotaur Herd [200 pts]
- Hand weapon
- Light armour
- Ambushers
5 Harpies [55 pts]
- Hand weapons (claws)
++ Rare Units [245 pts] ++
Ghorgon [245 pts]
- Cleaver-limbs
- Light armour (calloused hide)
---
Created with "Old World Builder"
[https://old-world-builder.com]</t>
  </si>
  <si>
    <t>Cameron Bell</t>
  </si>
  <si>
    <t>Tim Abbot-Cole</t>
  </si>
  <si>
    <t>Woking Wargames Old World 1250pts</t>
  </si>
  <si>
    <t>===
Khorne 1250 [1250 pts]
Warhammer: The Old World, Daemons of Chaos
===
++ Characters [580 pts] ++
Bloodthirster [450 pts]
- Hand weapon
- Heavy armour
- Lash of Khorne
- General
- Ã†ther Blade
- Might Of Khorne
Daemonic Herald Of Khorne [130 pts]
- Hellblade
- Light armour (calloused hides)
- On foot
- Spell Eater
++ Core Units [461 pts] ++
20 Bloodletters Of Khorne [301 pts]
- Hellblades
- Light armour (calloused hides)
- Bloodreaper (champion)
- Standard bearer
- Musician
5 Flesh Hounds Of Khorne [160 pts]
- Hand weapons (claws and fangs)
- Light armour (calloused hides)
++ Special Units [209 pts] ++
3 Bloodcrushers Of Khorne [209 pts]
- Hellblades
- brass bound hooves
- Light armour (calloused hides)
- Barding (brazen hide)
- Bloodreaper (champion)
- Standard bearer
---
Created with "Old World Builder"
[https://old-world-builder.com]</t>
  </si>
  <si>
    <t>===
Woking Wargames Event list [1250 pts]
Warhammer: The Old World, Kingdom of Bretonnia
===
++ Characters [496 pts] ++
Duke [331 pts]
- Hand weapon
- Lance (if appropriately mounted)
- Heavy armour
- Shield
- General
- Royal Pegasus
- Ruby Ring of Ruin
- Virtue of Heroism
Prophetess [165 pts]
- Hand weapon
- Level 4 Wizard
- On foot
- Battle Magic
++ Core Units [382 pts] ++
19 Men-At-Arms [100 pts]
- Hand weapons
- Polearms
- Shields
- Light armour
- Yeoman (champion)
- Standard bearer
- Musician
- Grail Monk
6 Mounted Knights of the Realm [185 pts]
- Hand weapons
- Lances
- Shields
- Heavy armour
- First Knight (champion) [Obsidian Lodestone]
- Standard bearer
- Musician
12 Peasant Bowmen [97 pts]
- Hand weapons
- Longbows
- Unarmoured
- Defensive Stakes
- Burning Braziers
- Villein (champion)
++ Special Units [372 pts] ++
3 Pegasus Knights [211 pts]
- Hand weapon
- Lances
- Shields
- Heavy armour
- First Knight (champion)
- Standard bearer [The Blazing Banner]
- Musician
12 Battle Pilgrims [161 pts]
- Hand weapons
- Shields
- Light armour
- Grail Reliquae
---
Created with "Old World Builder"
[https://old-world-builder.com]</t>
  </si>
  <si>
    <t>Jordan Milton</t>
  </si>
  <si>
    <t>Angus Lee</t>
  </si>
  <si>
    <t>===
Fields of Woking [1250 pts]
Warhammer: The Old World, High Elf Realms
===
++ Characters [418 pts] ++
Prince [293 pts]
- Hand weapon
- Full plate armour
- Shield
- General
- Great Eagle
- Seed of Rebirth
- Ogre Blade
- Dragon Helm
- Pure of Heart
Mage [125 pts]
- Hand weapon
- Level 2 Wizard
- On foot
- Silvery Wand
- Sea Guard
- Battle Magic
++ Core Units [317 pts] ++
20 Lothern Sea Guard [317 pts]
- Hand weapons
- Thrusting spears
- Warbows
- Light armour
- Shields
- Veteran
- Sea Master (champion)
- Standard bearer [Razor Standard]
- Musician
++ Special Units [515 pts] ++
5 Shadow Warriors [81 pts]
- Longbow
- Light armour
- Feigned Flight (0-1 unit)
- Shadow Walker
5 Dragon Princes [206 pts]
- Lance
- Full plate armour
- Barding
- Drakemaster
- Standard bearer
- Musician
15 Swordmasters of Hoeth [228 pts]
- Sword of Hoeth
- Heavy armour
- Bladelord
- Standard bearer
- Musician</t>
  </si>
  <si>
    <t>===
Take 2 [1248 pts]
Warhammer: The Old World, Orc &amp; Goblin Tribes
===
++ Characters [305 pts] ++
Night Goblin Oddnob [195 pts]
- Hand weapon
- General
- On foot
- Buzgob's Knobbly Staff
- Talisman of Protection
Goblin Bigboss [110 pts]
- Hand weapon
- No armour
- Battle Standard Bearer [War Banner]
- On foot
- Enchanted Shield
- Wollopa's One Hit Wunda
++ Core Units [618 pts] ++
50 Night Goblin Mob [312 pts]
- Hand weapons
- Thrusting spears
- Shields
- Netters
- 3x Fanatics
- Boss (champion)
- Standard bearer
- Musician
20 Night Goblin Mob [162 pts]
- Hand weapons
- Shortbows
- Netters
- 2x Fanatics
- Boss (champion)
- Musician
5 Goblin Spider Rider Mob [72 pts]
- Hand weapons
- Shields
- Cavalry spears
- Boss (champion)
5 Goblin Spider Rider Mob [72 pts]
- Hand weapons
- Shields
- Cavalry spears
- Boss (champion)
++ Special Units [125 pts] ++
1 Snotling Pump Wagon [35 pts]
- Hand weapons
- Throwing weapons
Goblin Bolt Throwa [45 pts]
Goblin Bolt Throwa [45 pts]
++ Rare Units [200 pts] ++
Giant [200 pts]
- Giant's club
- Light armour
---
Created with "Old World Builder"
[https://old-world-builder.com]</t>
  </si>
  <si>
    <t>Chris Wigmore</t>
  </si>
  <si>
    <t>Dan Snelling</t>
  </si>
  <si>
    <t>===
Tomb Kings [1250 pts]
Warhammer: The Old World, Tomb Kings of Khemri
===
++ Characters [625 pts] ++
Tomb King [425 pts]
- Hand weapon
- Heavy armour
- General
- Necrolith Bone Dragon
- Crook &amp; Flail of Radiance
- Potion of Toughness
Mortuary Priest [115 pts]
- Hand weapon
- Level 2 Wizard
- On foot
- Ruby Ring of Ruin
- Necromancy
Royal Herald [85 pts]
- Hand weapon
- Light armour
- Battle Standard Bearer
- On foot
++ Core Units [446 pts] ++
20 Tomb Guard [257 pts]
- Halberds
- Light armour
- Shields
- Tomb Captain (champion)
- Standard bearer [War Banner]
19 Skeleton Warriors [124 pts]
- Thrusting spears
- Light armour
- Shields
- Master of Arms (champion)
- Standard bearer
7 Skeleton Skirmishers [35 pts]
- Hand weapons
- Warbows
6 Skeleton Skirmishers [30 pts]
- Hand weapons
- Warbows
++ Special Units [179 pts] ++
3 Necropolis Knights [179 pts]
- Hand weapons
- Light armour
- Shields
- Great Weapon for Captain only
- Necropolis Captain (champion)
- Standard bearer</t>
  </si>
  <si>
    <t>===
All together  [1249 pts]
Warhammer: The Old World, Kingdom of Bretonnia
===
++ Characters [401 pts] ++
Duke [401 pts]
- Lance
- Heavy armour
- Shield
- General
- Royal Pegasus
- Dawnstone
- Gauntlet of the Duel
- Gromril Great Helm
- 2x Potion of Speed
- Virtue of Heroism
++ Core Units [376 pts] ++
11 Peasant Bowmen [55 pts]
- Hand weapons
- Longbows
- Unarmoured
21 Men-At-Arms [101 pts]
- Hand weapons
- Polearms
- Shields
- Light armour
- Yeoman (champion)
- Standard bearer
- Musician
11 Peasant Bowmen [55 pts]
- Hand weapons
- Longbows
- Unarmoured
6 Mounted Knights of the Realm [165 pts]
- Hand weapons
- Lances
- Shields
- Heavy armour
- First Knight (champion)
- Standard bearer
- Musician
++ Special Units [372 pts] ++
3 Pegasus Knights [186 pts]
- Hand weapon
- Lances
- Shields
- Heavy armour
- First Knight (champion)
- Standard bearer
- Musician
3 Pegasus Knights [186 pts]
- Hand weapon
- Lances
- Shields
- Heavy armour
- First Knight (champion)
- Standard bearer
- Musician
++ Rare Units [100 pts] ++
Field Trebuchet [100 pts]
- Field Trebuchet
- Hand weapons</t>
  </si>
  <si>
    <t>Simon Halstead</t>
  </si>
  <si>
    <t>Chris Chapman</t>
  </si>
  <si>
    <t>++ Characters [451 pts] ++
Skaven Chieftain [125 pts]
(Hand weapon, Heavy armour, Shield, Battle Standard Bearer [Grand Banner Of Superiority])
Plague Priest [326 pts]
(Hand weapon, Plague censer, Level 2 Wizard, Plague Furnace, Ruby Ring of Ruin, Battle Magic)
++ Core Units [589 pts] ++
28 Clanrats [157 pts]
(Hand weapon, Light armour, Shield, Clawleader (champion), Standard bearer, Musician)
31 Stormvermin [386 pts]
(Hand weapons, Halberds, Heavy armour, Shields, Fangleader (champion), Standard bearer [War Banner], Musician)
12 Giant Rats [46 pts]
(Hand weapons (claws and teeth), 2x Packmaster (Whip, 1 per 3 Giant rats))
++ Rare Units [210 pts] ++
1 Hell Pit Abomination [210 pts]
(Warpstone claws)</t>
  </si>
  <si>
    <t>===
Old gobs 1250 [1248 pts]
Warhammer: The Old World, Orc &amp; Goblin Tribes
===
++ Characters [465 pts] ++
Black Orc Warboss [360 pts]
- Hand weapon
- Full plate armour
- General
- Wyvern
- Trollhide Trousers
- Da Choppiest Choppa
- Charmed Shield
- 'Eadbuttin' 'At
Goblin Oddgit [105 pts]
- Hand weapon
- Level 2 Wizard
- Giant Wolf
- Earthing Rod
- Waaagh! Magic
++ Core Units [693 pts] ++
10 Goblin Wolf Rider Mob [127 pts]
- Hand weapons
- Shortbows
- No armour
- Feigned Flight (0-1 unit per 1,000 points may)
- Boss (champion)
21 Black Orc Mob [280 pts]
- Hand weapons
- Full plate armour
- 10x Additional hand weapons
- Boss (champion)
- Standard bearer
- Musician
21 Orc Mob [143 pts]
- Hand weapons
- Warbows
- Light armour
- Shields
- Boss (champion)
- Standard bearer
- Musician
21 Orc Mob [143 pts]
- Hand weapons
- Warbows
- Light armour
- Shields
- Boss (champion)
- Standard bearer
- Musician
++ Special Units [90 pts] ++
Goblin Bolt Throwa [45 pts]
Goblin Bolt Throwa [45 pts]
---
Created with "Old World Builder"
[https://old-world-builder.com]</t>
  </si>
  <si>
    <t>Alex Roustborne</t>
  </si>
  <si>
    <t>Thomas Saxon</t>
  </si>
  <si>
    <t xml:space="preserve">Supreme Sorceress, Level 4 (180), Lore of Illusion, riding Dark Pegasus (35), Dragon Slaying Sword (50), Tome of Furion (15) and Back Dragon Egg (35) (315pts)
Noble (70) with Full Plate Armour (6), Repeater Crossbow (6), Charmed Shield (5), Sword of Might (20) and The Guiding Eye (25) (132pts) (Army General)
Cold One Chariot (125pts)
19 Repeater Crossbowmen (209), Lordling, Standard Bearer and Musician, (15) Razor Standard (40) (264pts)
5 Dark Riders with Repeater Crossbows (90) musician (6), scouts (5) (101pts)
5 Harpies (55pts)
5 Cold One Knights with Full Plate (175), Standard, Musician and Dreadknight (21) with Ruby Ring of Ruin (30) and Rampaging Banner (30) (256pts)
Total: 1,248pts
</t>
  </si>
  <si>
    <t>===
Ogres for Woking [1249 pts]
Warhammer: The Old World, Ogre Kingdoms
===
++ Characters [345 pts] ++
Slaughtermaster [345 pts]
- Hand weapon
- Level 4 Wizard
- Ruby Ring of Ruin
- Spangleshard
- Biting Blade
- Illusion
++ Core Units [414 pts] ++
3 Ogre Bulls [117 pts]
- Ironfists
- Crusher (champion)
- Standard bearer
6 Iron Guts [297 pts]
- Veteran
- Gutlord
- Standard bearer [Cannibal Totem]
- Bellower (musician)
++ Special Units [490 pts] ++
3 Maneaters [224 pts]
- Great weapon
- Heavy armour
- Poisoned Attacks
- Vanguard
- Maneater Captain [Sword of Might]
- Standard bearer
- Bellower (musician)
3 Mournfang Cavalry [266 pts]
- Ironfist
- Heavy armour
- Brace of Ogre pistols (Crusher)
- Crusher (champion)
- Standard bearer [Bull Standard]
- Bellower (musician)
---
Created with "Old World Builder"
[https://old-world-builder.com]</t>
  </si>
  <si>
    <t>Date</t>
  </si>
  <si>
    <t>Count</t>
  </si>
  <si>
    <t>Weeks</t>
  </si>
  <si>
    <t>W/Ending 4th February</t>
  </si>
  <si>
    <t>W/Ending 11th February</t>
  </si>
  <si>
    <t>W/Ending 18th February</t>
  </si>
  <si>
    <t>W/Ending 25th February</t>
  </si>
  <si>
    <t>W/Ending 3rd March</t>
  </si>
  <si>
    <t>W/Ending 10th March</t>
  </si>
  <si>
    <t>W/Ending 17th March</t>
  </si>
  <si>
    <t>W/Ending 24th March</t>
  </si>
  <si>
    <t>W/Ending 31st March</t>
  </si>
  <si>
    <t>W/Ending 7th April</t>
  </si>
  <si>
    <t>W/Ending 14th April</t>
  </si>
  <si>
    <t>W/Ending 21st April</t>
  </si>
  <si>
    <t>January</t>
  </si>
  <si>
    <t>February</t>
  </si>
  <si>
    <t>March</t>
  </si>
  <si>
    <t>April</t>
  </si>
  <si>
    <t>Skaven (11)</t>
  </si>
  <si>
    <t>Dwarfen Mountain Holds (32)</t>
  </si>
  <si>
    <t>Lizardmen (20)</t>
  </si>
  <si>
    <t>Empire of Man (50)</t>
  </si>
  <si>
    <t>Dark Elves (22)</t>
  </si>
  <si>
    <t>Ogre Kingdoms (12)</t>
  </si>
  <si>
    <t>Chaos Dwarfs (18)</t>
  </si>
  <si>
    <t>Wood Elf Realms (44)</t>
  </si>
  <si>
    <t>Orc and Goblin Tribes (49)</t>
  </si>
  <si>
    <t>Daemons of Chaos (19)</t>
  </si>
  <si>
    <t>High Elf Realms (17)</t>
  </si>
  <si>
    <t>Tomb Kings of Khemri (60)</t>
  </si>
  <si>
    <t>Kingdom of Bretonnia (43)</t>
  </si>
  <si>
    <t>Beastmen Brayherds (30)</t>
  </si>
  <si>
    <t>Warriors of Chaos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</si>
</sst>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7999816888943144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6">
    <xf numFmtId="0" fontId="0" fillId="0" borderId="0" xfId="0"/>
    <xf numFmtId="0" fontId="0" fillId="0" borderId="0" xfId="0" applyAlignment="1">
      <alignment wrapText="1"/>
    </xf>
    <xf numFmtId="0" fontId="0" fillId="33" borderId="0" xfId="0" applyFill="1" applyAlignment="1">
      <alignment horizontal="center"/>
    </xf>
    <xf numFmtId="0" fontId="16" fillId="0" borderId="0" xfId="0" applyFont="1"/>
    <xf numFmtId="0" fontId="0" fillId="0" borderId="0" xfId="0" pivotButton="1"/>
    <xf numFmtId="9" fontId="0" fillId="0" borderId="0" xfId="0" applyNumberFormat="1"/>
    <xf numFmtId="0" fontId="0" fillId="33" borderId="0" xfId="0"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center"/>
    </xf>
    <xf numFmtId="0" fontId="16" fillId="33" borderId="0" xfId="0" applyFont="1" applyFill="1" applyAlignment="1">
      <alignment horizontal="center"/>
    </xf>
    <xf numFmtId="0" fontId="16" fillId="0" borderId="0" xfId="0" applyFont="1" applyAlignment="1">
      <alignment horizontal="center"/>
    </xf>
    <xf numFmtId="0" fontId="16" fillId="34" borderId="0" xfId="0" applyFont="1" applyFill="1" applyAlignment="1">
      <alignment horizontal="center"/>
    </xf>
    <xf numFmtId="0" fontId="0" fillId="34" borderId="0" xfId="0" applyFill="1" applyAlignment="1">
      <alignment horizontal="center"/>
    </xf>
    <xf numFmtId="0" fontId="16" fillId="35" borderId="0" xfId="0" applyFont="1" applyFill="1" applyAlignment="1">
      <alignment horizontal="center"/>
    </xf>
    <xf numFmtId="0" fontId="0" fillId="0" borderId="0" xfId="0" applyAlignment="1">
      <alignment horizontal="right"/>
    </xf>
    <xf numFmtId="0" fontId="16" fillId="35" borderId="0" xfId="0" applyFont="1" applyFill="1" applyAlignment="1">
      <alignment horizontal="right"/>
    </xf>
    <xf numFmtId="0" fontId="16" fillId="33" borderId="0" xfId="0" applyFont="1" applyFill="1"/>
    <xf numFmtId="9" fontId="0" fillId="0" borderId="0" xfId="42" applyFont="1" applyAlignment="1">
      <alignment horizontal="center"/>
    </xf>
    <xf numFmtId="0" fontId="0" fillId="34" borderId="0" xfId="0" applyFill="1" applyAlignment="1" applyProtection="1">
      <alignment horizontal="center"/>
      <protection locked="0"/>
    </xf>
    <xf numFmtId="0" fontId="16" fillId="36" borderId="10" xfId="0" applyFont="1" applyFill="1" applyBorder="1" applyAlignment="1" applyProtection="1">
      <alignment horizontal="center"/>
      <protection locked="0"/>
    </xf>
    <xf numFmtId="164" fontId="0" fillId="0" borderId="0" xfId="0" applyNumberFormat="1" applyAlignment="1">
      <alignment horizontal="center"/>
    </xf>
    <xf numFmtId="164" fontId="0" fillId="0" borderId="0" xfId="0" applyNumberFormat="1" applyAlignment="1">
      <alignment horizontal="center" vertical="center"/>
    </xf>
    <xf numFmtId="0" fontId="0" fillId="0" borderId="0" xfId="0" quotePrefix="1" applyAlignment="1">
      <alignment horizontal="center"/>
    </xf>
    <xf numFmtId="22" fontId="0" fillId="0" borderId="0" xfId="0" applyNumberFormat="1"/>
    <xf numFmtId="14" fontId="0" fillId="0" borderId="0" xfId="0" applyNumberFormat="1"/>
    <xf numFmtId="0" fontId="0" fillId="0" borderId="0" xfId="0" applyAlignment="1">
      <alignment horizontal="center"/>
    </xf>
    <xf numFmtId="0" fontId="0" fillId="37" borderId="11" xfId="0" applyFill="1" applyBorder="1" applyAlignment="1">
      <alignment horizontal="center" vertical="center" wrapText="1"/>
    </xf>
    <xf numFmtId="0" fontId="0" fillId="37" borderId="12" xfId="0" applyFill="1" applyBorder="1" applyAlignment="1">
      <alignment horizontal="center" vertical="center" wrapText="1"/>
    </xf>
    <xf numFmtId="0" fontId="0" fillId="37" borderId="13"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5" xfId="0" applyFill="1" applyBorder="1" applyAlignment="1">
      <alignment horizontal="center" vertical="center" wrapText="1"/>
    </xf>
    <xf numFmtId="0" fontId="0" fillId="37" borderId="16" xfId="0" applyFill="1" applyBorder="1" applyAlignment="1">
      <alignment horizontal="center" vertical="center" wrapText="1"/>
    </xf>
    <xf numFmtId="0" fontId="0" fillId="37" borderId="17" xfId="0" applyFill="1" applyBorder="1" applyAlignment="1">
      <alignment horizontal="center"/>
    </xf>
    <xf numFmtId="0" fontId="0" fillId="37" borderId="18" xfId="0" applyFill="1" applyBorder="1" applyAlignment="1">
      <alignment horizontal="center"/>
    </xf>
    <xf numFmtId="0" fontId="0" fillId="37" borderId="19" xfId="0"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'Tournament Analysis'!$F$1</c:f>
              <c:strCache>
                <c:ptCount val="1"/>
                <c:pt idx="0">
                  <c:v>Events</c:v>
                </c:pt>
              </c:strCache>
            </c:strRef>
          </c:tx>
          <c:spPr>
            <a:solidFill>
              <a:schemeClr val="accent1"/>
            </a:solidFill>
            <a:ln>
              <a:noFill/>
            </a:ln>
            <a:effectLst/>
          </c:spPr>
          <c:cat>
            <c:strRef>
              <c:f>'Tournament Analysis'!$E$2:$E$13</c:f>
              <c:strCache>
                <c:ptCount val="12"/>
                <c:pt idx="0">
                  <c:v>W/Ending 4th February</c:v>
                </c:pt>
                <c:pt idx="1">
                  <c:v>W/Ending 11th February</c:v>
                </c:pt>
                <c:pt idx="2">
                  <c:v>W/Ending 18th February</c:v>
                </c:pt>
                <c:pt idx="3">
                  <c:v>W/Ending 25th February</c:v>
                </c:pt>
                <c:pt idx="4">
                  <c:v>W/Ending 3rd March</c:v>
                </c:pt>
                <c:pt idx="5">
                  <c:v>W/Ending 10th March</c:v>
                </c:pt>
                <c:pt idx="6">
                  <c:v>W/Ending 17th March</c:v>
                </c:pt>
                <c:pt idx="7">
                  <c:v>W/Ending 24th March</c:v>
                </c:pt>
                <c:pt idx="8">
                  <c:v>W/Ending 31st March</c:v>
                </c:pt>
                <c:pt idx="9">
                  <c:v>W/Ending 7th April</c:v>
                </c:pt>
                <c:pt idx="10">
                  <c:v>W/Ending 14th April</c:v>
                </c:pt>
                <c:pt idx="11">
                  <c:v>W/Ending 21st April</c:v>
                </c:pt>
              </c:strCache>
            </c:strRef>
          </c:cat>
          <c:val>
            <c:numRef>
              <c:f>'Tournament Analysis'!$F$2:$F$13</c:f>
              <c:numCache>
                <c:formatCode>General</c:formatCode>
                <c:ptCount val="12"/>
                <c:pt idx="0">
                  <c:v>1</c:v>
                </c:pt>
                <c:pt idx="1">
                  <c:v>3</c:v>
                </c:pt>
                <c:pt idx="2">
                  <c:v>4</c:v>
                </c:pt>
                <c:pt idx="3">
                  <c:v>9</c:v>
                </c:pt>
                <c:pt idx="4">
                  <c:v>11</c:v>
                </c:pt>
                <c:pt idx="5">
                  <c:v>7</c:v>
                </c:pt>
                <c:pt idx="6">
                  <c:v>8</c:v>
                </c:pt>
                <c:pt idx="7">
                  <c:v>5</c:v>
                </c:pt>
                <c:pt idx="8">
                  <c:v>7</c:v>
                </c:pt>
                <c:pt idx="9">
                  <c:v>13</c:v>
                </c:pt>
                <c:pt idx="10">
                  <c:v>6</c:v>
                </c:pt>
                <c:pt idx="11">
                  <c:v>16</c:v>
                </c:pt>
              </c:numCache>
            </c:numRef>
          </c:val>
          <c:extLst>
            <c:ext xmlns:c16="http://schemas.microsoft.com/office/drawing/2014/chart" uri="{C3380CC4-5D6E-409C-BE32-E72D297353CC}">
              <c16:uniqueId val="{00000000-5D36-4E9E-AD87-6374F2D09C79}"/>
            </c:ext>
          </c:extLst>
        </c:ser>
        <c:dLbls>
          <c:showLegendKey val="0"/>
          <c:showVal val="0"/>
          <c:showCatName val="0"/>
          <c:showSerName val="0"/>
          <c:showPercent val="0"/>
          <c:showBubbleSize val="0"/>
        </c:dLbls>
        <c:axId val="804503944"/>
        <c:axId val="804504928"/>
      </c:areaChart>
      <c:catAx>
        <c:axId val="804503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504928"/>
        <c:crosses val="autoZero"/>
        <c:auto val="1"/>
        <c:lblAlgn val="ctr"/>
        <c:lblOffset val="100"/>
        <c:noMultiLvlLbl val="0"/>
      </c:catAx>
      <c:valAx>
        <c:axId val="80450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50394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[TOW.xlsx]Win Rate Based on Filters!PivotTable1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 Rate Table</a:t>
            </a:r>
            <a:r>
              <a:rPr lang="en-US" baseline="0"/>
              <a:t> Based on Filter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pivotFmt>
      <c:pivotFmt>
        <c:idx val="2"/>
        <c:spPr>
          <a:solidFill>
            <a:srgbClr val="FF0000"/>
          </a:solidFill>
          <a:ln>
            <a:noFill/>
          </a:ln>
          <a:effectLst>
            <a:outerShdw blurRad="57150" dist="19050" dir="5400000" algn="ctr" rotWithShape="0">
              <a:srgbClr val="000000">
                <a:alpha val="63000"/>
              </a:srgbClr>
            </a:outerShdw>
          </a:effectLst>
        </c:spPr>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solidFill>
            <a:srgbClr val="FF0000"/>
          </a:solidFill>
          <a:ln>
            <a:noFill/>
          </a:ln>
          <a:effectLst>
            <a:outerShdw blurRad="57150" dist="19050" dir="5400000" algn="ctr" rotWithShape="0">
              <a:srgbClr val="000000">
                <a:alpha val="63000"/>
              </a:srgbClr>
            </a:outerShdw>
          </a:effectLst>
        </c:spPr>
      </c:pivotFmt>
      <c:pivotFmt>
        <c:idx val="5"/>
        <c:spPr>
          <a:solidFill>
            <a:srgbClr val="FF0000"/>
          </a:solidFill>
          <a:ln>
            <a:noFill/>
          </a:ln>
          <a:effectLst>
            <a:outerShdw blurRad="57150" dist="19050" dir="5400000" algn="ctr" rotWithShape="0">
              <a:srgbClr val="000000">
                <a:alpha val="63000"/>
              </a:srgbClr>
            </a:outerShdw>
          </a:effectLst>
        </c:spPr>
      </c:pivotFmt>
      <c:pivotFmt>
        <c:idx val="6"/>
        <c:spPr>
          <a:solidFill>
            <a:srgbClr val="FF000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'Win Rate Based on Filters'!$J$4:$J$5</c:f>
              <c:strCache>
                <c:ptCount val="1"/>
                <c:pt idx="0">
                  <c:v>Total</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 Rate Based on Filters'!$I$6:$I$22</c:f>
              <c:strCache>
                <c:ptCount val="16"/>
                <c:pt idx="0">
                  <c:v>Skaven (11)</c:v>
                </c:pt>
                <c:pt idx="1">
                  <c:v>Dwarfen Mountain Holds (32)</c:v>
                </c:pt>
                <c:pt idx="2">
                  <c:v>Lizardmen (20)</c:v>
                </c:pt>
                <c:pt idx="3">
                  <c:v>Empire of Man (50)</c:v>
                </c:pt>
                <c:pt idx="4">
                  <c:v>Dark Elves (22)</c:v>
                </c:pt>
                <c:pt idx="5">
                  <c:v>Ogre Kingdoms (12)</c:v>
                </c:pt>
                <c:pt idx="6">
                  <c:v>Chaos Dwarfs (18)</c:v>
                </c:pt>
                <c:pt idx="7">
                  <c:v>Wood Elf Realms (44)</c:v>
                </c:pt>
                <c:pt idx="8">
                  <c:v>Orc and Goblin Tribes (49)</c:v>
                </c:pt>
                <c:pt idx="9">
                  <c:v>Daemons of Chaos (19)</c:v>
                </c:pt>
                <c:pt idx="10">
                  <c:v>High Elf Realms (17)</c:v>
                </c:pt>
                <c:pt idx="11">
                  <c:v>Tomb Kings of Khemri (60)</c:v>
                </c:pt>
                <c:pt idx="12">
                  <c:v>Kingdom of Bretonnia (43)</c:v>
                </c:pt>
                <c:pt idx="13">
                  <c:v>Beastmen Brayherds (30)</c:v>
                </c:pt>
                <c:pt idx="14">
                  <c:v>Vampire Counts (19)</c:v>
                </c:pt>
                <c:pt idx="15">
                  <c:v>Warriors of Chaos (52)</c:v>
                </c:pt>
              </c:strCache>
            </c:strRef>
          </c:cat>
          <c:val>
            <c:numRef>
              <c:f>'Win Rate Based on Filters'!$J$6:$J$22</c:f>
              <c:numCache>
                <c:formatCode>0%</c:formatCode>
                <c:ptCount val="16"/>
                <c:pt idx="0">
                  <c:v>0.27272727272727271</c:v>
                </c:pt>
                <c:pt idx="1">
                  <c:v>0.359375</c:v>
                </c:pt>
                <c:pt idx="2">
                  <c:v>0.375</c:v>
                </c:pt>
                <c:pt idx="3">
                  <c:v>0.38</c:v>
                </c:pt>
                <c:pt idx="4">
                  <c:v>0.38636363636363635</c:v>
                </c:pt>
                <c:pt idx="5">
                  <c:v>0.41666666666666669</c:v>
                </c:pt>
                <c:pt idx="6">
                  <c:v>0.44444444444444442</c:v>
                </c:pt>
                <c:pt idx="7">
                  <c:v>0.45454545454545453</c:v>
                </c:pt>
                <c:pt idx="8">
                  <c:v>0.52040816326530615</c:v>
                </c:pt>
                <c:pt idx="9">
                  <c:v>0.52631578947368418</c:v>
                </c:pt>
                <c:pt idx="10">
                  <c:v>0.52941176470588236</c:v>
                </c:pt>
                <c:pt idx="11">
                  <c:v>0.55000000000000004</c:v>
                </c:pt>
                <c:pt idx="12">
                  <c:v>0.56976744186046513</c:v>
                </c:pt>
                <c:pt idx="13">
                  <c:v>0.58333333333333337</c:v>
                </c:pt>
                <c:pt idx="14">
                  <c:v>0.60526315789473684</c:v>
                </c:pt>
                <c:pt idx="15">
                  <c:v>0.68269230769230771</c:v>
                </c:pt>
              </c:numCache>
            </c:numRef>
          </c:val>
          <c:extLst>
            <c:ext xmlns:c16="http://schemas.microsoft.com/office/drawing/2014/chart" uri="{C3380CC4-5D6E-409C-BE32-E72D297353CC}">
              <c16:uniqueId val="{00000000-1F95-47F9-BFC6-870FB9B804A6}"/>
            </c:ext>
          </c:extLst>
        </c:ser>
        <c:dLbls>
          <c:dLblPos val="outEnd"/>
          <c:showLegendKey val="0"/>
          <c:showVal val="1"/>
          <c:showCatName val="0"/>
          <c:showSerName val="0"/>
          <c:showPercent val="0"/>
          <c:showBubbleSize val="0"/>
        </c:dLbls>
        <c:gapWidth val="115"/>
        <c:overlap val="-20"/>
        <c:axId val="940814872"/>
        <c:axId val="940813888"/>
      </c:barChart>
      <c:catAx>
        <c:axId val="9408148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813888"/>
        <c:crosses val="autoZero"/>
        <c:auto val="1"/>
        <c:lblAlgn val="ctr"/>
        <c:lblOffset val="100"/>
        <c:noMultiLvlLbl val="0"/>
      </c:catAx>
      <c:valAx>
        <c:axId val="94081388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0814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266700</xdr:colOff>
      <xdr:row>0</xdr:row>
      <xdr:rowOff>176212</xdr:rowOff>
    </xdr:from>
    <xdr:to>
      <xdr:col>13</xdr:col>
      <xdr:colOff>571500</xdr:colOff>
      <xdr:row>15</xdr:row>
      <xdr:rowOff>61912</xdr:rowOff>
    </xdr:to>
    <xdr:graphicFrame macro="">
      <xdr:nvGraphicFramePr>
        <xdr:cNvPr id="2" name="Chart 1">
          <a:extLst>
            <a:ext uri="{FF2B5EF4-FFF2-40B4-BE49-F238E27FC236}">
              <a16:creationId xmlns:a16="http://schemas.microsoft.com/office/drawing/2014/main" id="{656380A9-0B8C-7E78-9060-B89449800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152400</xdr:colOff>
      <xdr:row>3</xdr:row>
      <xdr:rowOff>14286</xdr:rowOff>
    </xdr:from>
    <xdr:to>
      <xdr:col>17</xdr:col>
      <xdr:colOff>457200</xdr:colOff>
      <xdr:row>27</xdr:row>
      <xdr:rowOff>95250</xdr:rowOff>
    </xdr:to>
    <xdr:graphicFrame macro="">
      <xdr:nvGraphicFramePr>
        <xdr:cNvPr id="2" name="Chart 1">
          <a:extLst>
            <a:ext uri="{FF2B5EF4-FFF2-40B4-BE49-F238E27FC236}">
              <a16:creationId xmlns:a16="http://schemas.microsoft.com/office/drawing/2014/main" id="{9065E13F-7CC1-79B2-044F-83ACE7D88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Holland" refreshedDate="45408.480440277781" createdVersion="8" refreshedVersion="8" minRefreshableVersion="3" recordCount="16" xr:uid="{115F7F17-473E-4EF4-97B6-012A8198A873}">
  <cacheSource type="worksheet">
    <worksheetSource ref="B4:G20" sheet="Win Rate Based on Filters"/>
  </cacheSource>
  <cacheFields count="6">
    <cacheField name="Faction (Games)" numFmtId="0">
      <sharedItems count="101">
        <s v="Wood Elf Realms (44)"/>
        <s v="Warriors of Chaos (52)"/>
        <s v="Tomb Kings of Khemri (60)"/>
        <s v="Kingdom of Bretonnia (43)"/>
        <s v="Ogre Kingdoms (12)"/>
        <s v="High Elf Realms (17)"/>
        <s v="Dwarfen Mountain Holds (32)"/>
        <s v="Vampire Counts (19)"/>
        <s v="Orc and Goblin Tribes (49)"/>
        <s v="Empire of Man (50)"/>
        <s v="Beastmen Brayherds (30)"/>
        <s v="Skaven (11)"/>
        <s v="Chaos Dwarfs (18)"/>
        <s v="Lizardmen (20)"/>
        <s v="Daemons of Chaos (19)"/>
        <s v="Dark Elves (22)"/>
        <s v="Skaven (43)" u="1"/>
        <s v="Chaos Dwarfs (22)" u="1"/>
        <s v="Chaos Dwarfs (31)" u="1"/>
        <s v="High Elf Realms (91)" u="1"/>
        <s v="Daemons of Chaos (36)" u="1"/>
        <s v="Kingdom of Bretonnia (154)" u="1"/>
        <s v="Skaven (28)" u="1"/>
        <s v="Lizardmen (12)" u="1"/>
        <s v="Wood Elf Realms (41)" u="1"/>
        <s v="Orc and Goblin Tribes (36)" u="1"/>
        <s v="Tomb Kings of Khemri (93)" u="1"/>
        <s v="Skaven (44)" u="1"/>
        <s v="Dark Elves (135)" u="1"/>
        <s v="Lizardmen (37)" u="1"/>
        <s v="Chaos Dwarfs (59)" u="1"/>
        <s v="Warriors of Chaos (38)" u="1"/>
        <s v="Dwarfen Mountain Holds (31)" u="1"/>
        <s v="Wood Elf Realms (38)" u="1"/>
        <s v="Tomb Kings of Khemri (92)" u="1"/>
        <s v="Beastmen Brayherds (161)" u="1"/>
        <s v="Tomb Kings of Khemri (45)" u="1"/>
        <s v="Ogre Kingdoms (56)" u="1"/>
        <s v="High Elf Realms (76)" u="1"/>
        <s v="Skaven (91)" u="1"/>
        <s v="Empire of Man (121)" u="1"/>
        <s v="Vampire Counts (76)" u="1"/>
        <s v="Dark Elves (15)" u="1"/>
        <s v="Warriors of Chaos (62)" u="1"/>
        <s v="Orc and Goblin Tribes (87)" u="1"/>
        <s v="Empire of Man (236)" u="1"/>
        <s v="Ogre Kingdoms (23)" u="1"/>
        <s v="High Elf Realms (74)" u="1"/>
        <s v="Dwarfen Mountain Holds (81)" u="1"/>
        <s v="Beastmen Brayherds (43)" u="1"/>
        <s v="Vampire Counts (144)" u="1"/>
        <s v="Orc and Goblin Tribes (315)" u="1"/>
        <s v="Wood Elf Realms (64)" u="1"/>
        <s v="Daemons of Chaos (28)" u="1"/>
        <s v="Warriors of Chaos (165)" u="1"/>
        <s v="Wood Elf Realms (220)" u="1"/>
        <s v="Dwarfen Mountain Holds (45)" u="1"/>
        <s v="Wood Elf Realms (107)" u="1"/>
        <s v="Kingdom of Bretonnia (373)" u="1"/>
        <s v="Dwarfen Mountain Holds (83)" u="1"/>
        <s v="Daemons of Chaos (55)" u="1"/>
        <s v="Ogre Kingdoms (44)" u="1"/>
        <s v="Kingdom of Bretonnia (111)" u="1"/>
        <s v="High Elf Realms (29)" u="1"/>
        <s v="High Elf Realms (39)" u="1"/>
        <s v="Ogre Kingdoms (94)" u="1"/>
        <s v="Kingdom of Bretonnia (113)" u="1"/>
        <s v="Lizardmen (83)" u="1"/>
        <s v="Dark Elves (25)" u="1"/>
        <s v="Dwarfen Mountain Holds (255)" u="1"/>
        <s v="Daemons of Chaos (87)" u="1"/>
        <s v="High Elf Realms (219)" u="1"/>
        <s v="Warriors of Chaos (373)" u="1"/>
        <s v="Warriors of Chaos (113)" u="1"/>
        <s v="Tomb Kings of Khemri (152)" u="1"/>
        <s v="Skaven (54)" u="1"/>
        <s v="Vampire Counts (57)" u="1"/>
        <s v="Tomb Kings of Khemri (48)" u="1"/>
        <s v="Orc and Goblin Tribes (57)" u="1"/>
        <s v="Dark Elves (47)" u="1"/>
        <s v="Warriors of Chaos (114)" u="1"/>
        <s v="Empire of Man (32)" u="1"/>
        <s v="Empire of Man (47)" u="1"/>
        <s v="Kingdom of Bretonnia (76)" u="1"/>
        <s v="Dwarfen Mountain Holds (113)" u="1"/>
        <s v="Tomb Kings of Khemri (345)" u="1"/>
        <s v="Chaos Dwarfs (35)" u="1"/>
        <s v="Kingdom of Bretonnia (57)" u="1"/>
        <s v="Orc and Goblin Tribes (136)" u="1"/>
        <s v="Dark Elves (69)" u="1"/>
        <s v="Empire of Man (71)" u="1"/>
        <s v="Beastmen Brayherds (15)" u="1"/>
        <s v="Skaven (6)" u="1"/>
        <s v="Vampire Counts (40)" u="1"/>
        <s v="Chaos Dwarfs (49)" u="1"/>
        <s v="Lizardmen (17)" u="1"/>
        <s v="Beastmen Brayherds (73)" u="1"/>
        <s v="Chaos Dwarfs (3)" u="1"/>
        <s v="Wood Elf Realms (63)" u="1"/>
        <s v="Ogre Kingdoms (6)" u="1"/>
        <s v="Daemons of Chaos (8)" u="1"/>
      </sharedItems>
    </cacheField>
    <cacheField name="Games" numFmtId="0">
      <sharedItems containsSemiMixedTypes="0" containsString="0" containsNumber="1" containsInteger="1" minValue="11" maxValue="60"/>
    </cacheField>
    <cacheField name="Win" numFmtId="0">
      <sharedItems containsSemiMixedTypes="0" containsString="0" containsNumber="1" containsInteger="1" minValue="3" maxValue="33"/>
    </cacheField>
    <cacheField name="Draw" numFmtId="0">
      <sharedItems containsSemiMixedTypes="0" containsString="0" containsNumber="1" containsInteger="1" minValue="0" maxValue="5"/>
    </cacheField>
    <cacheField name="Loss" numFmtId="0">
      <sharedItems containsSemiMixedTypes="0" containsString="0" containsNumber="1" containsInteger="1" minValue="7" maxValue="30"/>
    </cacheField>
    <cacheField name="Win Rate" numFmtId="9">
      <sharedItems containsSemiMixedTypes="0" containsString="0" containsNumber="1" minValue="0.27272727272727271" maxValue="0.682692307692307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44"/>
    <n v="18"/>
    <n v="4"/>
    <n v="22"/>
    <n v="0.45454545454545453"/>
  </r>
  <r>
    <x v="1"/>
    <n v="52"/>
    <n v="33"/>
    <n v="5"/>
    <n v="14"/>
    <n v="0.68269230769230771"/>
  </r>
  <r>
    <x v="2"/>
    <n v="60"/>
    <n v="32"/>
    <n v="2"/>
    <n v="26"/>
    <n v="0.55000000000000004"/>
  </r>
  <r>
    <x v="3"/>
    <n v="43"/>
    <n v="23"/>
    <n v="3"/>
    <n v="17"/>
    <n v="0.56976744186046513"/>
  </r>
  <r>
    <x v="4"/>
    <n v="12"/>
    <n v="5"/>
    <n v="0"/>
    <n v="7"/>
    <n v="0.41666666666666669"/>
  </r>
  <r>
    <x v="5"/>
    <n v="17"/>
    <n v="8"/>
    <n v="2"/>
    <n v="7"/>
    <n v="0.52941176470588236"/>
  </r>
  <r>
    <x v="6"/>
    <n v="32"/>
    <n v="11"/>
    <n v="1"/>
    <n v="20"/>
    <n v="0.359375"/>
  </r>
  <r>
    <x v="7"/>
    <n v="19"/>
    <n v="11"/>
    <n v="1"/>
    <n v="7"/>
    <n v="0.60526315789473684"/>
  </r>
  <r>
    <x v="8"/>
    <n v="49"/>
    <n v="24"/>
    <n v="3"/>
    <n v="22"/>
    <n v="0.52040816326530615"/>
  </r>
  <r>
    <x v="9"/>
    <n v="50"/>
    <n v="18"/>
    <n v="2"/>
    <n v="30"/>
    <n v="0.38"/>
  </r>
  <r>
    <x v="10"/>
    <n v="30"/>
    <n v="17"/>
    <n v="1"/>
    <n v="12"/>
    <n v="0.58333333333333337"/>
  </r>
  <r>
    <x v="11"/>
    <n v="11"/>
    <n v="3"/>
    <n v="0"/>
    <n v="8"/>
    <n v="0.27272727272727271"/>
  </r>
  <r>
    <x v="12"/>
    <n v="18"/>
    <n v="8"/>
    <n v="0"/>
    <n v="10"/>
    <n v="0.44444444444444442"/>
  </r>
  <r>
    <x v="13"/>
    <n v="20"/>
    <n v="7"/>
    <n v="1"/>
    <n v="12"/>
    <n v="0.375"/>
  </r>
  <r>
    <x v="14"/>
    <n v="19"/>
    <n v="9"/>
    <n v="2"/>
    <n v="8"/>
    <n v="0.52631578947368418"/>
  </r>
  <r>
    <x v="15"/>
    <n v="22"/>
    <n v="8"/>
    <n v="1"/>
    <n v="13"/>
    <n v="0.386363636363636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E335F-BAAD-444B-8B7F-6DE6F8CCDE49}"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5">
  <location ref="I4:J22" firstHeaderRow="2" firstDataRow="2" firstDataCol="1"/>
  <pivotFields count="6">
    <pivotField axis="axisRow" compact="0" outline="0" showAll="0" sortType="ascending">
      <items count="102">
        <item m="1" x="91"/>
        <item m="1" x="17"/>
        <item m="1" x="53"/>
        <item m="1" x="68"/>
        <item m="1" x="56"/>
        <item m="1" x="81"/>
        <item m="1" x="64"/>
        <item m="1" x="83"/>
        <item m="1" x="95"/>
        <item m="1" x="46"/>
        <item m="1" x="78"/>
        <item m="1" x="22"/>
        <item m="1" x="77"/>
        <item m="1" x="93"/>
        <item m="1" x="43"/>
        <item m="1" x="33"/>
        <item m="1" x="52"/>
        <item m="1" x="80"/>
        <item m="1" x="26"/>
        <item m="1" x="66"/>
        <item m="1" x="61"/>
        <item m="1" x="38"/>
        <item m="1" x="59"/>
        <item m="1" x="76"/>
        <item m="1" x="44"/>
        <item m="1" x="90"/>
        <item m="1" x="49"/>
        <item m="1" x="27"/>
        <item m="1" x="86"/>
        <item m="1" x="20"/>
        <item m="1" x="79"/>
        <item m="1" x="24"/>
        <item m="1" x="31"/>
        <item m="1" x="36"/>
        <item m="1" x="87"/>
        <item m="1" x="99"/>
        <item m="1" x="63"/>
        <item m="1" x="32"/>
        <item x="7"/>
        <item m="1" x="25"/>
        <item m="1" x="82"/>
        <item m="1" x="92"/>
        <item m="1" x="97"/>
        <item m="1" x="23"/>
        <item m="1" x="100"/>
        <item m="1" x="42"/>
        <item m="1" x="55"/>
        <item m="1" x="72"/>
        <item m="1" x="85"/>
        <item m="1" x="58"/>
        <item m="1" x="65"/>
        <item m="1" x="71"/>
        <item m="1" x="69"/>
        <item m="1" x="50"/>
        <item m="1" x="51"/>
        <item m="1" x="45"/>
        <item m="1" x="35"/>
        <item m="1" x="39"/>
        <item m="1" x="30"/>
        <item m="1" x="67"/>
        <item m="1" x="70"/>
        <item m="1" x="28"/>
        <item m="1" x="57"/>
        <item m="1" x="54"/>
        <item m="1" x="74"/>
        <item m="1" x="21"/>
        <item m="1" x="37"/>
        <item m="1" x="19"/>
        <item m="1" x="84"/>
        <item m="1" x="41"/>
        <item m="1" x="88"/>
        <item m="1" x="40"/>
        <item m="1" x="96"/>
        <item m="1" x="75"/>
        <item m="1" x="94"/>
        <item m="1" x="29"/>
        <item m="1" x="60"/>
        <item m="1" x="89"/>
        <item m="1" x="98"/>
        <item m="1" x="73"/>
        <item m="1" x="34"/>
        <item m="1" x="62"/>
        <item m="1" x="47"/>
        <item m="1" x="48"/>
        <item m="1" x="16"/>
        <item m="1" x="18"/>
        <item x="0"/>
        <item x="1"/>
        <item x="2"/>
        <item x="3"/>
        <item x="4"/>
        <item x="5"/>
        <item x="6"/>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dataField="1" compact="0" numFmtId="9" outline="0" showAll="0"/>
  </pivotFields>
  <rowFields count="1">
    <field x="0"/>
  </rowFields>
  <rowItems count="17">
    <i>
      <x v="96"/>
    </i>
    <i>
      <x v="92"/>
    </i>
    <i>
      <x v="98"/>
    </i>
    <i>
      <x v="94"/>
    </i>
    <i>
      <x v="100"/>
    </i>
    <i>
      <x v="90"/>
    </i>
    <i>
      <x v="97"/>
    </i>
    <i>
      <x v="86"/>
    </i>
    <i>
      <x v="93"/>
    </i>
    <i>
      <x v="99"/>
    </i>
    <i>
      <x v="91"/>
    </i>
    <i>
      <x v="88"/>
    </i>
    <i>
      <x v="89"/>
    </i>
    <i>
      <x v="95"/>
    </i>
    <i>
      <x v="38"/>
    </i>
    <i>
      <x v="87"/>
    </i>
    <i t="grand">
      <x/>
    </i>
  </rowItems>
  <colItems count="1">
    <i/>
  </colItems>
  <dataFields count="1">
    <dataField name="Sum of Win Rate" fld="5" baseField="0" baseItem="7" numFmtId="9"/>
  </dataFields>
  <chartFormats count="5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8"/>
          </reference>
        </references>
      </pivotArea>
    </chartFormat>
    <chartFormat chart="1" format="2">
      <pivotArea type="data" outline="0" fieldPosition="0">
        <references count="2">
          <reference field="4294967294" count="1" selected="0">
            <x v="0"/>
          </reference>
          <reference field="0" count="1" selected="0">
            <x v="26"/>
          </reference>
        </references>
      </pivotArea>
    </chartFormat>
    <chartFormat chart="1" format="3">
      <pivotArea type="data" outline="0" fieldPosition="0">
        <references count="2">
          <reference field="4294967294" count="1" selected="0">
            <x v="0"/>
          </reference>
          <reference field="0" count="1" selected="0">
            <x v="18"/>
          </reference>
        </references>
      </pivotArea>
    </chartFormat>
    <chartFormat chart="1" format="4">
      <pivotArea type="data" outline="0" fieldPosition="0">
        <references count="2">
          <reference field="4294967294" count="1" selected="0">
            <x v="0"/>
          </reference>
          <reference field="0" count="1" selected="0">
            <x v="29"/>
          </reference>
        </references>
      </pivotArea>
    </chartFormat>
    <chartFormat chart="1" format="5">
      <pivotArea type="data" outline="0" fieldPosition="0">
        <references count="2">
          <reference field="4294967294" count="1" selected="0">
            <x v="0"/>
          </reference>
          <reference field="0" count="1" selected="0">
            <x v="27"/>
          </reference>
        </references>
      </pivotArea>
    </chartFormat>
    <chartFormat chart="1" format="6">
      <pivotArea type="data" outline="0" fieldPosition="0">
        <references count="2">
          <reference field="4294967294" count="1" selected="0">
            <x v="0"/>
          </reference>
          <reference field="0" count="1" selected="0">
            <x v="25"/>
          </reference>
        </references>
      </pivotArea>
    </chartFormat>
    <chartFormat chart="1" format="7">
      <pivotArea type="data" outline="0" fieldPosition="0">
        <references count="2">
          <reference field="4294967294" count="1" selected="0">
            <x v="0"/>
          </reference>
          <reference field="0" count="1" selected="0">
            <x v="34"/>
          </reference>
        </references>
      </pivotArea>
    </chartFormat>
    <chartFormat chart="1" format="8">
      <pivotArea type="data" outline="0" fieldPosition="0">
        <references count="2">
          <reference field="4294967294" count="1" selected="0">
            <x v="0"/>
          </reference>
          <reference field="0" count="1" selected="0">
            <x v="33"/>
          </reference>
        </references>
      </pivotArea>
    </chartFormat>
    <chartFormat chart="1" format="9">
      <pivotArea type="data" outline="0" fieldPosition="0">
        <references count="2">
          <reference field="4294967294" count="1" selected="0">
            <x v="0"/>
          </reference>
          <reference field="0" count="1" selected="0">
            <x v="39"/>
          </reference>
        </references>
      </pivotArea>
    </chartFormat>
    <chartFormat chart="1" format="10">
      <pivotArea type="data" outline="0" fieldPosition="0">
        <references count="2">
          <reference field="4294967294" count="1" selected="0">
            <x v="0"/>
          </reference>
          <reference field="0" count="1" selected="0">
            <x v="43"/>
          </reference>
        </references>
      </pivotArea>
    </chartFormat>
    <chartFormat chart="1" format="11">
      <pivotArea type="data" outline="0" fieldPosition="0">
        <references count="2">
          <reference field="4294967294" count="1" selected="0">
            <x v="0"/>
          </reference>
          <reference field="0" count="1" selected="0">
            <x v="31"/>
          </reference>
        </references>
      </pivotArea>
    </chartFormat>
    <chartFormat chart="1" format="12">
      <pivotArea type="data" outline="0" fieldPosition="0">
        <references count="2">
          <reference field="4294967294" count="1" selected="0">
            <x v="0"/>
          </reference>
          <reference field="0" count="1" selected="0">
            <x v="32"/>
          </reference>
        </references>
      </pivotArea>
    </chartFormat>
    <chartFormat chart="1" format="13">
      <pivotArea type="data" outline="0" fieldPosition="0">
        <references count="2">
          <reference field="4294967294" count="1" selected="0">
            <x v="0"/>
          </reference>
          <reference field="0" count="1" selected="0">
            <x v="36"/>
          </reference>
        </references>
      </pivotArea>
    </chartFormat>
    <chartFormat chart="1" format="14">
      <pivotArea type="data" outline="0" fieldPosition="0">
        <references count="2">
          <reference field="4294967294" count="1" selected="0">
            <x v="0"/>
          </reference>
          <reference field="0" count="1" selected="0">
            <x v="38"/>
          </reference>
        </references>
      </pivotArea>
    </chartFormat>
    <chartFormat chart="1" format="15">
      <pivotArea type="data" outline="0" fieldPosition="0">
        <references count="2">
          <reference field="4294967294" count="1" selected="0">
            <x v="0"/>
          </reference>
          <reference field="0" count="1" selected="0">
            <x v="40"/>
          </reference>
        </references>
      </pivotArea>
    </chartFormat>
    <chartFormat chart="1" format="16">
      <pivotArea type="data" outline="0" fieldPosition="0">
        <references count="2">
          <reference field="4294967294" count="1" selected="0">
            <x v="0"/>
          </reference>
          <reference field="0" count="1" selected="0">
            <x v="41"/>
          </reference>
        </references>
      </pivotArea>
    </chartFormat>
    <chartFormat chart="1" format="17">
      <pivotArea type="data" outline="0" fieldPosition="0">
        <references count="2">
          <reference field="4294967294" count="1" selected="0">
            <x v="0"/>
          </reference>
          <reference field="0" count="1" selected="0">
            <x v="42"/>
          </reference>
        </references>
      </pivotArea>
    </chartFormat>
    <chartFormat chart="1" format="18">
      <pivotArea type="data" outline="0" fieldPosition="0">
        <references count="2">
          <reference field="4294967294" count="1" selected="0">
            <x v="0"/>
          </reference>
          <reference field="0" count="1" selected="0">
            <x v="45"/>
          </reference>
        </references>
      </pivotArea>
    </chartFormat>
    <chartFormat chart="0" format="1">
      <pivotArea type="data" outline="0" fieldPosition="0">
        <references count="2">
          <reference field="4294967294" count="1" selected="0">
            <x v="0"/>
          </reference>
          <reference field="0" count="1" selected="0">
            <x v="50"/>
          </reference>
        </references>
      </pivotArea>
    </chartFormat>
    <chartFormat chart="0" format="2">
      <pivotArea type="data" outline="0" fieldPosition="0">
        <references count="2">
          <reference field="4294967294" count="1" selected="0">
            <x v="0"/>
          </reference>
          <reference field="0" count="1" selected="0">
            <x v="77"/>
          </reference>
        </references>
      </pivotArea>
    </chartFormat>
    <chartFormat chart="0" format="3">
      <pivotArea type="data" outline="0" fieldPosition="0">
        <references count="2">
          <reference field="4294967294" count="1" selected="0">
            <x v="0"/>
          </reference>
          <reference field="0" count="1" selected="0">
            <x v="73"/>
          </reference>
        </references>
      </pivotArea>
    </chartFormat>
    <chartFormat chart="0" format="4">
      <pivotArea type="data" outline="0" fieldPosition="0">
        <references count="2">
          <reference field="4294967294" count="1" selected="0">
            <x v="0"/>
          </reference>
          <reference field="0" count="1" selected="0">
            <x v="71"/>
          </reference>
        </references>
      </pivotArea>
    </chartFormat>
    <chartFormat chart="0" format="5">
      <pivotArea type="data" outline="0" fieldPosition="0">
        <references count="2">
          <reference field="4294967294" count="1" selected="0">
            <x v="0"/>
          </reference>
          <reference field="0" count="1" selected="0">
            <x v="64"/>
          </reference>
        </references>
      </pivotArea>
    </chartFormat>
    <chartFormat chart="0" format="6">
      <pivotArea type="data" outline="0" fieldPosition="0">
        <references count="2">
          <reference field="4294967294" count="1" selected="0">
            <x v="0"/>
          </reference>
          <reference field="0" count="1" selected="0">
            <x v="72"/>
          </reference>
        </references>
      </pivotArea>
    </chartFormat>
    <chartFormat chart="0" format="7">
      <pivotArea type="data" outline="0" fieldPosition="0">
        <references count="2">
          <reference field="4294967294" count="1" selected="0">
            <x v="0"/>
          </reference>
          <reference field="0" count="1" selected="0">
            <x v="63"/>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0" count="1" selected="0">
            <x v="64"/>
          </reference>
        </references>
      </pivotArea>
    </chartFormat>
    <chartFormat chart="8" format="2">
      <pivotArea type="data" outline="0" fieldPosition="0">
        <references count="2">
          <reference field="4294967294" count="1" selected="0">
            <x v="0"/>
          </reference>
          <reference field="0" count="1" selected="0">
            <x v="63"/>
          </reference>
        </references>
      </pivotArea>
    </chartFormat>
    <chartFormat chart="8" format="3">
      <pivotArea type="data" outline="0" fieldPosition="0">
        <references count="2">
          <reference field="4294967294" count="1" selected="0">
            <x v="0"/>
          </reference>
          <reference field="0" count="1" selected="0">
            <x v="72"/>
          </reference>
        </references>
      </pivotArea>
    </chartFormat>
    <chartFormat chart="8" format="4">
      <pivotArea type="data" outline="0" fieldPosition="0">
        <references count="2">
          <reference field="4294967294" count="1" selected="0">
            <x v="0"/>
          </reference>
          <reference field="0" count="1" selected="0">
            <x v="77"/>
          </reference>
        </references>
      </pivotArea>
    </chartFormat>
    <chartFormat chart="8" format="5">
      <pivotArea type="data" outline="0" fieldPosition="0">
        <references count="2">
          <reference field="4294967294" count="1" selected="0">
            <x v="0"/>
          </reference>
          <reference field="0" count="1" selected="0">
            <x v="73"/>
          </reference>
        </references>
      </pivotArea>
    </chartFormat>
    <chartFormat chart="8" format="6">
      <pivotArea type="data" outline="0" fieldPosition="0">
        <references count="2">
          <reference field="4294967294" count="1" selected="0">
            <x v="0"/>
          </reference>
          <reference field="0" count="1" selected="0">
            <x v="71"/>
          </reference>
        </references>
      </pivotArea>
    </chartFormat>
    <chartFormat chart="8" format="7">
      <pivotArea type="data" outline="0" fieldPosition="0">
        <references count="2">
          <reference field="4294967294" count="1" selected="0">
            <x v="0"/>
          </reference>
          <reference field="0" count="1" selected="0">
            <x v="8"/>
          </reference>
        </references>
      </pivotArea>
    </chartFormat>
    <chartFormat chart="8" format="8">
      <pivotArea type="data" outline="0" fieldPosition="0">
        <references count="2">
          <reference field="4294967294" count="1" selected="0">
            <x v="0"/>
          </reference>
          <reference field="0" count="1" selected="0">
            <x v="80"/>
          </reference>
        </references>
      </pivotArea>
    </chartFormat>
    <chartFormat chart="8" format="9">
      <pivotArea type="data" outline="0" fieldPosition="0">
        <references count="2">
          <reference field="4294967294" count="1" selected="0">
            <x v="0"/>
          </reference>
          <reference field="0" count="1" selected="0">
            <x v="26"/>
          </reference>
        </references>
      </pivotArea>
    </chartFormat>
    <chartFormat chart="8" format="10">
      <pivotArea type="data" outline="0" fieldPosition="0">
        <references count="2">
          <reference field="4294967294" count="1" selected="0">
            <x v="0"/>
          </reference>
          <reference field="0" count="1" selected="0">
            <x v="29"/>
          </reference>
        </references>
      </pivotArea>
    </chartFormat>
    <chartFormat chart="8" format="11">
      <pivotArea type="data" outline="0" fieldPosition="0">
        <references count="2">
          <reference field="4294967294" count="1" selected="0">
            <x v="0"/>
          </reference>
          <reference field="0" count="1" selected="0">
            <x v="84"/>
          </reference>
        </references>
      </pivotArea>
    </chartFormat>
    <chartFormat chart="8" format="12">
      <pivotArea type="data" outline="0" fieldPosition="0">
        <references count="2">
          <reference field="4294967294" count="1" selected="0">
            <x v="0"/>
          </reference>
          <reference field="0" count="1" selected="0">
            <x v="25"/>
          </reference>
        </references>
      </pivotArea>
    </chartFormat>
    <chartFormat chart="8" format="13">
      <pivotArea type="data" outline="0" fieldPosition="0">
        <references count="2">
          <reference field="4294967294" count="1" selected="0">
            <x v="0"/>
          </reference>
          <reference field="0" count="1" selected="0">
            <x v="87"/>
          </reference>
        </references>
      </pivotArea>
    </chartFormat>
    <chartFormat chart="8" format="14">
      <pivotArea type="data" outline="0" fieldPosition="0">
        <references count="2">
          <reference field="4294967294" count="1" selected="0">
            <x v="0"/>
          </reference>
          <reference field="0" count="1" selected="0">
            <x v="38"/>
          </reference>
        </references>
      </pivotArea>
    </chartFormat>
    <chartFormat chart="8" format="15">
      <pivotArea type="data" outline="0" fieldPosition="0">
        <references count="2">
          <reference field="4294967294" count="1" selected="0">
            <x v="0"/>
          </reference>
          <reference field="0" count="1" selected="0">
            <x v="95"/>
          </reference>
        </references>
      </pivotArea>
    </chartFormat>
    <chartFormat chart="8" format="16">
      <pivotArea type="data" outline="0" fieldPosition="0">
        <references count="2">
          <reference field="4294967294" count="1" selected="0">
            <x v="0"/>
          </reference>
          <reference field="0" count="1" selected="0">
            <x v="89"/>
          </reference>
        </references>
      </pivotArea>
    </chartFormat>
    <chartFormat chart="8" format="17">
      <pivotArea type="data" outline="0" fieldPosition="0">
        <references count="2">
          <reference field="4294967294" count="1" selected="0">
            <x v="0"/>
          </reference>
          <reference field="0" count="1" selected="0">
            <x v="97"/>
          </reference>
        </references>
      </pivotArea>
    </chartFormat>
    <chartFormat chart="8" format="18">
      <pivotArea type="data" outline="0" fieldPosition="0">
        <references count="2">
          <reference field="4294967294" count="1" selected="0">
            <x v="0"/>
          </reference>
          <reference field="0" count="1" selected="0">
            <x v="90"/>
          </reference>
        </references>
      </pivotArea>
    </chartFormat>
    <chartFormat chart="8" format="19">
      <pivotArea type="data" outline="0" fieldPosition="0">
        <references count="2">
          <reference field="4294967294" count="1" selected="0">
            <x v="0"/>
          </reference>
          <reference field="0" count="1" selected="0">
            <x v="100"/>
          </reference>
        </references>
      </pivotArea>
    </chartFormat>
    <chartFormat chart="8" format="20">
      <pivotArea type="data" outline="0" fieldPosition="0">
        <references count="2">
          <reference field="4294967294" count="1" selected="0">
            <x v="0"/>
          </reference>
          <reference field="0" count="1" selected="0">
            <x v="94"/>
          </reference>
        </references>
      </pivotArea>
    </chartFormat>
    <chartFormat chart="8" format="21">
      <pivotArea type="data" outline="0" fieldPosition="0">
        <references count="2">
          <reference field="4294967294" count="1" selected="0">
            <x v="0"/>
          </reference>
          <reference field="0" count="1" selected="0">
            <x v="98"/>
          </reference>
        </references>
      </pivotArea>
    </chartFormat>
    <chartFormat chart="8" format="22">
      <pivotArea type="data" outline="0" fieldPosition="0">
        <references count="2">
          <reference field="4294967294" count="1" selected="0">
            <x v="0"/>
          </reference>
          <reference field="0" count="1" selected="0">
            <x v="92"/>
          </reference>
        </references>
      </pivotArea>
    </chartFormat>
    <chartFormat chart="8" format="23">
      <pivotArea type="data" outline="0" fieldPosition="0">
        <references count="2">
          <reference field="4294967294" count="1" selected="0">
            <x v="0"/>
          </reference>
          <reference field="0" count="1" selected="0">
            <x v="9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E2031"/>
  <sheetViews>
    <sheetView tabSelected="1" zoomScale="80" zoomScaleNormal="80" workbookViewId="0">
      <selection activeCell="F251" sqref="F251"/>
    </sheetView>
  </sheetViews>
  <sheetFormatPr defaultRowHeight="15" customHeight="1" x14ac:dyDescent="0.25"/>
  <cols>
    <col min="3" max="4" width="28.140625" bestFit="1" customWidth="1"/>
    <col min="9" max="9" width="48.85546875" customWidth="1"/>
    <col min="10" max="10" width="24" style="21" bestFit="1" customWidth="1"/>
    <col min="11" max="11" width="18.42578125" style="21" customWidth="1"/>
    <col min="12" max="12" width="17.7109375" bestFit="1" customWidth="1"/>
    <col min="13" max="14" width="9.140625" customWidth="1"/>
    <col min="15" max="15" width="22.5703125" customWidth="1"/>
    <col min="16" max="16" width="9.140625" hidden="1" customWidth="1"/>
    <col min="17" max="17" width="16" customWidth="1"/>
    <col min="18" max="18" width="9.140625" hidden="1" customWidth="1"/>
    <col min="19" max="19" width="39.140625" hidden="1" customWidth="1"/>
    <col min="20" max="20" width="22.7109375" hidden="1" customWidth="1"/>
    <col min="21" max="21" width="5.85546875" customWidth="1"/>
    <col min="22" max="24" width="9.140625" style="9"/>
    <col min="25" max="25" width="10" style="9" bestFit="1" customWidth="1"/>
    <col min="26" max="30" width="9.140625" style="9"/>
  </cols>
  <sheetData>
    <row r="1" spans="1:31" ht="15" customHeight="1" x14ac:dyDescent="0.25">
      <c r="A1" t="s">
        <v>0</v>
      </c>
      <c r="B1" t="s">
        <v>1</v>
      </c>
      <c r="C1" t="s">
        <v>2</v>
      </c>
      <c r="D1" t="s">
        <v>3</v>
      </c>
      <c r="E1" t="s">
        <v>4</v>
      </c>
      <c r="F1" t="s">
        <v>5</v>
      </c>
      <c r="G1" t="s">
        <v>6</v>
      </c>
      <c r="H1" t="s">
        <v>7</v>
      </c>
      <c r="I1" t="s">
        <v>8</v>
      </c>
      <c r="J1" s="21" t="s">
        <v>9</v>
      </c>
      <c r="K1" s="21" t="s">
        <v>10</v>
      </c>
      <c r="L1" t="s">
        <v>11</v>
      </c>
      <c r="M1" t="s">
        <v>12</v>
      </c>
      <c r="N1" t="s">
        <v>13</v>
      </c>
      <c r="O1" t="s">
        <v>14</v>
      </c>
      <c r="P1" t="s">
        <v>15</v>
      </c>
      <c r="Q1" t="s">
        <v>16</v>
      </c>
      <c r="R1" t="s">
        <v>17</v>
      </c>
      <c r="S1" t="s">
        <v>18</v>
      </c>
      <c r="T1" t="s">
        <v>19</v>
      </c>
      <c r="U1" t="s">
        <v>20</v>
      </c>
      <c r="V1" s="9" t="s">
        <v>772</v>
      </c>
      <c r="W1" s="2" t="s">
        <v>776</v>
      </c>
      <c r="X1" s="2" t="s">
        <v>1410</v>
      </c>
      <c r="Y1" s="9" t="s">
        <v>1396</v>
      </c>
      <c r="Z1" s="9" t="s">
        <v>1394</v>
      </c>
      <c r="AA1" s="9" t="s">
        <v>1395</v>
      </c>
      <c r="AB1" s="9" t="s">
        <v>1397</v>
      </c>
      <c r="AC1" s="9" t="s">
        <v>1400</v>
      </c>
      <c r="AD1" s="9" t="s">
        <v>1401</v>
      </c>
      <c r="AE1" s="9" t="s">
        <v>1889</v>
      </c>
    </row>
    <row r="2" spans="1:31" ht="15" hidden="1" customHeight="1" x14ac:dyDescent="0.25">
      <c r="A2">
        <v>405136</v>
      </c>
      <c r="B2">
        <v>1</v>
      </c>
      <c r="C2" t="s">
        <v>504</v>
      </c>
      <c r="D2" t="s">
        <v>505</v>
      </c>
      <c r="E2">
        <v>2</v>
      </c>
      <c r="F2">
        <v>0</v>
      </c>
      <c r="G2">
        <v>1770</v>
      </c>
      <c r="H2">
        <v>901</v>
      </c>
      <c r="I2" t="s">
        <v>506</v>
      </c>
      <c r="J2" s="21">
        <v>45325.583333333336</v>
      </c>
      <c r="K2" s="21">
        <v>45326</v>
      </c>
      <c r="L2" t="s">
        <v>507</v>
      </c>
      <c r="M2" t="b">
        <v>0</v>
      </c>
      <c r="N2">
        <v>2023</v>
      </c>
      <c r="O2" t="s">
        <v>759</v>
      </c>
      <c r="S2" s="1" t="s">
        <v>508</v>
      </c>
      <c r="U2" t="s">
        <v>27</v>
      </c>
      <c r="V2" s="9">
        <v>2000</v>
      </c>
      <c r="W2" s="2">
        <f t="shared" ref="W2:W65" si="0">_xlfn.MAXIFS(B:B,I:I,I2)</f>
        <v>3</v>
      </c>
      <c r="X2" s="2" t="s">
        <v>1887</v>
      </c>
      <c r="Y2" s="9" t="str">
        <f t="shared" ref="Y2:Y65" si="1">IF(S2="","N",(IF(T2&lt;&gt;"","Y","N")))</f>
        <v>N</v>
      </c>
      <c r="Z2" s="9" t="str">
        <f t="shared" ref="Z2:Z65" si="2">IF(O2=Q2,"Y","N")</f>
        <v>N</v>
      </c>
      <c r="AA2" s="9">
        <f t="shared" ref="AA2:AA65" si="3">COUNTIFS(I:I,I2,B:B,1)*2</f>
        <v>12</v>
      </c>
      <c r="AB2" s="9" t="s">
        <v>1398</v>
      </c>
      <c r="AE2" t="str">
        <f>O2&amp;Q2</f>
        <v>Wood Elf Realms</v>
      </c>
    </row>
    <row r="3" spans="1:31" ht="15" customHeight="1" x14ac:dyDescent="0.25">
      <c r="A3">
        <v>405155</v>
      </c>
      <c r="B3">
        <v>1</v>
      </c>
      <c r="C3" t="s">
        <v>509</v>
      </c>
      <c r="D3" t="s">
        <v>510</v>
      </c>
      <c r="E3">
        <v>0</v>
      </c>
      <c r="F3">
        <v>2</v>
      </c>
      <c r="G3">
        <v>450</v>
      </c>
      <c r="H3">
        <v>1920</v>
      </c>
      <c r="I3" t="s">
        <v>506</v>
      </c>
      <c r="J3" s="21">
        <v>45325.583333333336</v>
      </c>
      <c r="K3" s="21">
        <v>45326</v>
      </c>
      <c r="L3" t="s">
        <v>507</v>
      </c>
      <c r="M3" t="b">
        <v>0</v>
      </c>
      <c r="N3">
        <v>2023</v>
      </c>
      <c r="O3" t="s">
        <v>762</v>
      </c>
      <c r="Q3" t="s">
        <v>759</v>
      </c>
      <c r="S3" s="1" t="s">
        <v>511</v>
      </c>
      <c r="T3" s="1" t="s">
        <v>512</v>
      </c>
      <c r="U3" t="s">
        <v>27</v>
      </c>
      <c r="V3" s="9">
        <v>2000</v>
      </c>
      <c r="W3" s="2">
        <f t="shared" si="0"/>
        <v>3</v>
      </c>
      <c r="X3" s="2" t="s">
        <v>1887</v>
      </c>
      <c r="Y3" s="9" t="str">
        <f t="shared" si="1"/>
        <v>Y</v>
      </c>
      <c r="Z3" s="9" t="str">
        <f t="shared" si="2"/>
        <v>N</v>
      </c>
      <c r="AA3" s="9">
        <f t="shared" si="3"/>
        <v>12</v>
      </c>
      <c r="AB3" s="9" t="s">
        <v>1398</v>
      </c>
      <c r="AE3" t="str">
        <f t="shared" ref="AE3:AE66" si="4">O3&amp;Q3</f>
        <v>Warriors of ChaosWood Elf Realms</v>
      </c>
    </row>
    <row r="4" spans="1:31" ht="15" customHeight="1" x14ac:dyDescent="0.25">
      <c r="A4">
        <v>405171</v>
      </c>
      <c r="B4">
        <v>1</v>
      </c>
      <c r="C4" t="s">
        <v>513</v>
      </c>
      <c r="D4" t="s">
        <v>514</v>
      </c>
      <c r="E4">
        <v>2</v>
      </c>
      <c r="F4">
        <v>0</v>
      </c>
      <c r="G4">
        <v>1745</v>
      </c>
      <c r="H4">
        <v>1531</v>
      </c>
      <c r="I4" t="s">
        <v>506</v>
      </c>
      <c r="J4" s="21">
        <v>45325.583333333336</v>
      </c>
      <c r="K4" s="21">
        <v>45326</v>
      </c>
      <c r="L4" t="s">
        <v>507</v>
      </c>
      <c r="M4" t="b">
        <v>0</v>
      </c>
      <c r="N4">
        <v>2023</v>
      </c>
      <c r="O4" t="s">
        <v>764</v>
      </c>
      <c r="Q4" t="s">
        <v>763</v>
      </c>
      <c r="S4" s="1" t="s">
        <v>515</v>
      </c>
      <c r="T4" s="1" t="s">
        <v>516</v>
      </c>
      <c r="U4" t="s">
        <v>27</v>
      </c>
      <c r="V4" s="9">
        <v>2000</v>
      </c>
      <c r="W4" s="2">
        <f t="shared" si="0"/>
        <v>3</v>
      </c>
      <c r="X4" s="2" t="s">
        <v>1887</v>
      </c>
      <c r="Y4" s="9" t="str">
        <f t="shared" si="1"/>
        <v>Y</v>
      </c>
      <c r="Z4" s="9" t="str">
        <f t="shared" si="2"/>
        <v>N</v>
      </c>
      <c r="AA4" s="9">
        <f t="shared" si="3"/>
        <v>12</v>
      </c>
      <c r="AB4" s="9" t="s">
        <v>1398</v>
      </c>
      <c r="AE4" t="str">
        <f t="shared" si="4"/>
        <v>Tomb Kings of KhemriHigh Elf Realms</v>
      </c>
    </row>
    <row r="5" spans="1:31" ht="15" customHeight="1" x14ac:dyDescent="0.25">
      <c r="A5">
        <v>405192</v>
      </c>
      <c r="B5">
        <v>1</v>
      </c>
      <c r="C5" t="s">
        <v>517</v>
      </c>
      <c r="D5" t="s">
        <v>518</v>
      </c>
      <c r="E5">
        <v>0</v>
      </c>
      <c r="F5">
        <v>2</v>
      </c>
      <c r="G5">
        <v>867</v>
      </c>
      <c r="H5">
        <v>1205</v>
      </c>
      <c r="I5" t="s">
        <v>506</v>
      </c>
      <c r="J5" s="21">
        <v>45325.583333333336</v>
      </c>
      <c r="K5" s="21">
        <v>45326</v>
      </c>
      <c r="L5" t="s">
        <v>507</v>
      </c>
      <c r="M5" t="b">
        <v>0</v>
      </c>
      <c r="N5">
        <v>2023</v>
      </c>
      <c r="O5" t="s">
        <v>758</v>
      </c>
      <c r="Q5" t="s">
        <v>769</v>
      </c>
      <c r="S5" s="1" t="s">
        <v>519</v>
      </c>
      <c r="T5" s="1" t="s">
        <v>520</v>
      </c>
      <c r="U5" t="s">
        <v>27</v>
      </c>
      <c r="V5" s="9">
        <v>2000</v>
      </c>
      <c r="W5" s="2">
        <f t="shared" si="0"/>
        <v>3</v>
      </c>
      <c r="X5" s="2" t="s">
        <v>1887</v>
      </c>
      <c r="Y5" s="9" t="str">
        <f t="shared" si="1"/>
        <v>Y</v>
      </c>
      <c r="Z5" s="9" t="str">
        <f t="shared" si="2"/>
        <v>N</v>
      </c>
      <c r="AA5" s="9">
        <f t="shared" si="3"/>
        <v>12</v>
      </c>
      <c r="AB5" s="9" t="s">
        <v>1398</v>
      </c>
      <c r="AE5" t="str">
        <f t="shared" si="4"/>
        <v>Kingdom of BretonniaDwarfen Mountain Holds</v>
      </c>
    </row>
    <row r="6" spans="1:31" ht="15" hidden="1" customHeight="1" x14ac:dyDescent="0.25">
      <c r="A6">
        <v>405199</v>
      </c>
      <c r="B6">
        <v>1</v>
      </c>
      <c r="C6" t="s">
        <v>521</v>
      </c>
      <c r="D6" t="s">
        <v>121</v>
      </c>
      <c r="E6">
        <v>0</v>
      </c>
      <c r="F6">
        <v>2</v>
      </c>
      <c r="G6">
        <v>815</v>
      </c>
      <c r="H6">
        <v>1206</v>
      </c>
      <c r="I6" t="s">
        <v>506</v>
      </c>
      <c r="J6" s="21">
        <v>45325.583333333336</v>
      </c>
      <c r="K6" s="21">
        <v>45326</v>
      </c>
      <c r="L6" t="s">
        <v>507</v>
      </c>
      <c r="M6" t="b">
        <v>0</v>
      </c>
      <c r="N6">
        <v>2023</v>
      </c>
      <c r="Q6" t="s">
        <v>773</v>
      </c>
      <c r="T6" s="1" t="s">
        <v>522</v>
      </c>
      <c r="U6" t="s">
        <v>27</v>
      </c>
      <c r="V6" s="9">
        <v>2000</v>
      </c>
      <c r="W6" s="2">
        <f t="shared" si="0"/>
        <v>3</v>
      </c>
      <c r="X6" s="2" t="s">
        <v>1887</v>
      </c>
      <c r="Y6" s="9" t="str">
        <f t="shared" si="1"/>
        <v>N</v>
      </c>
      <c r="Z6" s="9" t="str">
        <f t="shared" si="2"/>
        <v>N</v>
      </c>
      <c r="AA6" s="9">
        <f t="shared" si="3"/>
        <v>12</v>
      </c>
      <c r="AB6" s="9" t="s">
        <v>1398</v>
      </c>
      <c r="AE6" t="str">
        <f t="shared" si="4"/>
        <v>Ogre Kingdoms</v>
      </c>
    </row>
    <row r="7" spans="1:31" ht="15" hidden="1" customHeight="1" x14ac:dyDescent="0.25">
      <c r="A7">
        <v>405213</v>
      </c>
      <c r="B7">
        <v>1</v>
      </c>
      <c r="C7" t="s">
        <v>523</v>
      </c>
      <c r="D7" t="s">
        <v>524</v>
      </c>
      <c r="E7">
        <v>2</v>
      </c>
      <c r="F7">
        <v>0</v>
      </c>
      <c r="G7">
        <v>2000</v>
      </c>
      <c r="H7">
        <v>0</v>
      </c>
      <c r="I7" t="s">
        <v>506</v>
      </c>
      <c r="J7" s="21">
        <v>45325.583333333336</v>
      </c>
      <c r="K7" s="21">
        <v>45326</v>
      </c>
      <c r="L7" t="s">
        <v>507</v>
      </c>
      <c r="M7" t="b">
        <v>0</v>
      </c>
      <c r="N7">
        <v>2023</v>
      </c>
      <c r="Q7" t="s">
        <v>764</v>
      </c>
      <c r="T7" s="1" t="s">
        <v>525</v>
      </c>
      <c r="U7" t="s">
        <v>27</v>
      </c>
      <c r="V7" s="9">
        <v>2000</v>
      </c>
      <c r="W7" s="2">
        <f t="shared" si="0"/>
        <v>3</v>
      </c>
      <c r="X7" s="2" t="s">
        <v>1887</v>
      </c>
      <c r="Y7" s="9" t="str">
        <f t="shared" si="1"/>
        <v>N</v>
      </c>
      <c r="Z7" s="9" t="str">
        <f t="shared" si="2"/>
        <v>N</v>
      </c>
      <c r="AA7" s="9">
        <f t="shared" si="3"/>
        <v>12</v>
      </c>
      <c r="AB7" s="9" t="s">
        <v>1398</v>
      </c>
      <c r="AE7" t="str">
        <f t="shared" si="4"/>
        <v>Tomb Kings of Khemri</v>
      </c>
    </row>
    <row r="8" spans="1:31" ht="15" customHeight="1" x14ac:dyDescent="0.25">
      <c r="A8">
        <v>405234</v>
      </c>
      <c r="B8">
        <v>2</v>
      </c>
      <c r="C8" t="s">
        <v>121</v>
      </c>
      <c r="D8" t="s">
        <v>518</v>
      </c>
      <c r="E8">
        <v>2</v>
      </c>
      <c r="F8">
        <v>0</v>
      </c>
      <c r="G8">
        <v>2000</v>
      </c>
      <c r="H8">
        <v>0</v>
      </c>
      <c r="I8" t="s">
        <v>506</v>
      </c>
      <c r="J8" s="21">
        <v>45325.583333333336</v>
      </c>
      <c r="K8" s="21">
        <v>45326</v>
      </c>
      <c r="L8" t="s">
        <v>507</v>
      </c>
      <c r="M8" t="b">
        <v>0</v>
      </c>
      <c r="N8">
        <v>2023</v>
      </c>
      <c r="O8" t="s">
        <v>773</v>
      </c>
      <c r="Q8" t="s">
        <v>769</v>
      </c>
      <c r="S8" s="1" t="s">
        <v>522</v>
      </c>
      <c r="T8" s="1" t="s">
        <v>520</v>
      </c>
      <c r="U8" t="s">
        <v>27</v>
      </c>
      <c r="V8" s="9">
        <v>2000</v>
      </c>
      <c r="W8" s="2">
        <f t="shared" si="0"/>
        <v>3</v>
      </c>
      <c r="X8" s="2" t="s">
        <v>1887</v>
      </c>
      <c r="Y8" s="9" t="str">
        <f t="shared" si="1"/>
        <v>Y</v>
      </c>
      <c r="Z8" s="9" t="str">
        <f t="shared" si="2"/>
        <v>N</v>
      </c>
      <c r="AA8" s="9">
        <f t="shared" si="3"/>
        <v>12</v>
      </c>
      <c r="AB8" s="9" t="s">
        <v>1398</v>
      </c>
      <c r="AE8" t="str">
        <f t="shared" si="4"/>
        <v>Ogre KingdomsDwarfen Mountain Holds</v>
      </c>
    </row>
    <row r="9" spans="1:31" ht="15" customHeight="1" x14ac:dyDescent="0.25">
      <c r="A9">
        <v>405244</v>
      </c>
      <c r="B9">
        <v>2</v>
      </c>
      <c r="C9" t="s">
        <v>504</v>
      </c>
      <c r="D9" t="s">
        <v>513</v>
      </c>
      <c r="E9">
        <v>2</v>
      </c>
      <c r="F9">
        <v>0</v>
      </c>
      <c r="G9">
        <v>1466</v>
      </c>
      <c r="H9">
        <v>900</v>
      </c>
      <c r="I9" t="s">
        <v>506</v>
      </c>
      <c r="J9" s="21">
        <v>45325.583333333336</v>
      </c>
      <c r="K9" s="21">
        <v>45326</v>
      </c>
      <c r="L9" t="s">
        <v>507</v>
      </c>
      <c r="M9" t="b">
        <v>0</v>
      </c>
      <c r="N9">
        <v>2023</v>
      </c>
      <c r="O9" t="s">
        <v>759</v>
      </c>
      <c r="Q9" t="s">
        <v>764</v>
      </c>
      <c r="S9" s="1" t="s">
        <v>508</v>
      </c>
      <c r="T9" s="1" t="s">
        <v>515</v>
      </c>
      <c r="U9" t="s">
        <v>27</v>
      </c>
      <c r="V9" s="9">
        <v>2000</v>
      </c>
      <c r="W9" s="2">
        <f t="shared" si="0"/>
        <v>3</v>
      </c>
      <c r="X9" s="2" t="s">
        <v>1887</v>
      </c>
      <c r="Y9" s="9" t="str">
        <f t="shared" si="1"/>
        <v>Y</v>
      </c>
      <c r="Z9" s="9" t="str">
        <f t="shared" si="2"/>
        <v>N</v>
      </c>
      <c r="AA9" s="9">
        <f t="shared" si="3"/>
        <v>12</v>
      </c>
      <c r="AB9" s="9" t="s">
        <v>1398</v>
      </c>
      <c r="AE9" t="str">
        <f t="shared" si="4"/>
        <v>Wood Elf RealmsTomb Kings of Khemri</v>
      </c>
    </row>
    <row r="10" spans="1:31" ht="15" hidden="1" customHeight="1" x14ac:dyDescent="0.25">
      <c r="A10">
        <v>405252</v>
      </c>
      <c r="B10">
        <v>2</v>
      </c>
      <c r="C10" t="s">
        <v>514</v>
      </c>
      <c r="D10" t="s">
        <v>505</v>
      </c>
      <c r="E10">
        <v>2</v>
      </c>
      <c r="F10">
        <v>0</v>
      </c>
      <c r="G10">
        <v>1840</v>
      </c>
      <c r="H10">
        <v>356</v>
      </c>
      <c r="I10" t="s">
        <v>506</v>
      </c>
      <c r="J10" s="21">
        <v>45325.583333333336</v>
      </c>
      <c r="K10" s="21">
        <v>45326</v>
      </c>
      <c r="L10" t="s">
        <v>507</v>
      </c>
      <c r="M10" t="b">
        <v>0</v>
      </c>
      <c r="N10">
        <v>2023</v>
      </c>
      <c r="O10" t="s">
        <v>763</v>
      </c>
      <c r="S10" s="1" t="s">
        <v>516</v>
      </c>
      <c r="U10" t="s">
        <v>27</v>
      </c>
      <c r="V10" s="9">
        <v>2000</v>
      </c>
      <c r="W10" s="2">
        <f t="shared" si="0"/>
        <v>3</v>
      </c>
      <c r="X10" s="2" t="s">
        <v>1887</v>
      </c>
      <c r="Y10" s="9" t="str">
        <f t="shared" si="1"/>
        <v>N</v>
      </c>
      <c r="Z10" s="9" t="str">
        <f t="shared" si="2"/>
        <v>N</v>
      </c>
      <c r="AA10" s="9">
        <f t="shared" si="3"/>
        <v>12</v>
      </c>
      <c r="AB10" s="9" t="s">
        <v>1398</v>
      </c>
      <c r="AE10" t="str">
        <f t="shared" si="4"/>
        <v>High Elf Realms</v>
      </c>
    </row>
    <row r="11" spans="1:31" ht="15" hidden="1" customHeight="1" x14ac:dyDescent="0.25">
      <c r="A11">
        <v>405259</v>
      </c>
      <c r="B11">
        <v>2</v>
      </c>
      <c r="C11" t="s">
        <v>517</v>
      </c>
      <c r="D11" t="s">
        <v>521</v>
      </c>
      <c r="E11">
        <v>0</v>
      </c>
      <c r="F11">
        <v>2</v>
      </c>
      <c r="G11">
        <v>389</v>
      </c>
      <c r="H11">
        <v>1766</v>
      </c>
      <c r="I11" t="s">
        <v>506</v>
      </c>
      <c r="J11" s="21">
        <v>45325.583333333336</v>
      </c>
      <c r="K11" s="21">
        <v>45326</v>
      </c>
      <c r="L11" t="s">
        <v>507</v>
      </c>
      <c r="M11" t="b">
        <v>0</v>
      </c>
      <c r="N11">
        <v>2023</v>
      </c>
      <c r="O11" t="s">
        <v>758</v>
      </c>
      <c r="S11" s="1" t="s">
        <v>519</v>
      </c>
      <c r="U11" t="s">
        <v>27</v>
      </c>
      <c r="V11" s="9">
        <v>2000</v>
      </c>
      <c r="W11" s="2">
        <f t="shared" si="0"/>
        <v>3</v>
      </c>
      <c r="X11" s="2" t="s">
        <v>1887</v>
      </c>
      <c r="Y11" s="9" t="str">
        <f t="shared" si="1"/>
        <v>N</v>
      </c>
      <c r="Z11" s="9" t="str">
        <f t="shared" si="2"/>
        <v>N</v>
      </c>
      <c r="AA11" s="9">
        <f t="shared" si="3"/>
        <v>12</v>
      </c>
      <c r="AB11" s="9" t="s">
        <v>1398</v>
      </c>
      <c r="AE11" t="str">
        <f t="shared" si="4"/>
        <v>Kingdom of Bretonnia</v>
      </c>
    </row>
    <row r="12" spans="1:31" ht="15" hidden="1" customHeight="1" x14ac:dyDescent="0.25">
      <c r="A12">
        <v>405266</v>
      </c>
      <c r="B12">
        <v>2</v>
      </c>
      <c r="C12" t="s">
        <v>523</v>
      </c>
      <c r="D12" t="s">
        <v>510</v>
      </c>
      <c r="E12">
        <v>2</v>
      </c>
      <c r="F12">
        <v>0</v>
      </c>
      <c r="G12">
        <v>1275</v>
      </c>
      <c r="H12">
        <v>1093</v>
      </c>
      <c r="I12" t="s">
        <v>506</v>
      </c>
      <c r="J12" s="21">
        <v>45325.583333333336</v>
      </c>
      <c r="K12" s="21">
        <v>45326</v>
      </c>
      <c r="L12" t="s">
        <v>507</v>
      </c>
      <c r="M12" t="b">
        <v>0</v>
      </c>
      <c r="N12">
        <v>2023</v>
      </c>
      <c r="Q12" t="s">
        <v>759</v>
      </c>
      <c r="T12" s="1" t="s">
        <v>512</v>
      </c>
      <c r="U12" t="s">
        <v>27</v>
      </c>
      <c r="V12" s="9">
        <v>2000</v>
      </c>
      <c r="W12" s="2">
        <f t="shared" si="0"/>
        <v>3</v>
      </c>
      <c r="X12" s="2" t="s">
        <v>1887</v>
      </c>
      <c r="Y12" s="9" t="str">
        <f t="shared" si="1"/>
        <v>N</v>
      </c>
      <c r="Z12" s="9" t="str">
        <f t="shared" si="2"/>
        <v>N</v>
      </c>
      <c r="AA12" s="9">
        <f t="shared" si="3"/>
        <v>12</v>
      </c>
      <c r="AB12" s="9" t="s">
        <v>1398</v>
      </c>
      <c r="AE12" t="str">
        <f t="shared" si="4"/>
        <v>Wood Elf Realms</v>
      </c>
    </row>
    <row r="13" spans="1:31" ht="15" customHeight="1" x14ac:dyDescent="0.25">
      <c r="A13">
        <v>405276</v>
      </c>
      <c r="B13">
        <v>2</v>
      </c>
      <c r="C13" t="s">
        <v>509</v>
      </c>
      <c r="D13" t="s">
        <v>524</v>
      </c>
      <c r="E13">
        <v>0</v>
      </c>
      <c r="F13">
        <v>2</v>
      </c>
      <c r="G13">
        <v>954</v>
      </c>
      <c r="H13">
        <v>2000</v>
      </c>
      <c r="I13" t="s">
        <v>506</v>
      </c>
      <c r="J13" s="21">
        <v>45325.583333333336</v>
      </c>
      <c r="K13" s="21">
        <v>45326</v>
      </c>
      <c r="L13" t="s">
        <v>507</v>
      </c>
      <c r="M13" t="b">
        <v>0</v>
      </c>
      <c r="N13">
        <v>2023</v>
      </c>
      <c r="O13" t="s">
        <v>762</v>
      </c>
      <c r="Q13" t="s">
        <v>764</v>
      </c>
      <c r="S13" s="1" t="s">
        <v>511</v>
      </c>
      <c r="T13" s="1" t="s">
        <v>525</v>
      </c>
      <c r="U13" t="s">
        <v>27</v>
      </c>
      <c r="V13" s="9">
        <v>2000</v>
      </c>
      <c r="W13" s="2">
        <f t="shared" si="0"/>
        <v>3</v>
      </c>
      <c r="X13" s="2" t="s">
        <v>1887</v>
      </c>
      <c r="Y13" s="9" t="str">
        <f t="shared" si="1"/>
        <v>Y</v>
      </c>
      <c r="Z13" s="9" t="str">
        <f t="shared" si="2"/>
        <v>N</v>
      </c>
      <c r="AA13" s="9">
        <f t="shared" si="3"/>
        <v>12</v>
      </c>
      <c r="AB13" s="9" t="s">
        <v>1398</v>
      </c>
      <c r="AE13" t="str">
        <f t="shared" si="4"/>
        <v>Warriors of ChaosTomb Kings of Khemri</v>
      </c>
    </row>
    <row r="14" spans="1:31" ht="15" hidden="1" customHeight="1" x14ac:dyDescent="0.25">
      <c r="A14">
        <v>405292</v>
      </c>
      <c r="B14">
        <v>3</v>
      </c>
      <c r="C14" t="s">
        <v>505</v>
      </c>
      <c r="D14" t="s">
        <v>517</v>
      </c>
      <c r="E14">
        <v>0</v>
      </c>
      <c r="F14">
        <v>2</v>
      </c>
      <c r="G14">
        <v>1293</v>
      </c>
      <c r="H14">
        <v>1493</v>
      </c>
      <c r="I14" t="s">
        <v>506</v>
      </c>
      <c r="J14" s="21">
        <v>45325.583333333336</v>
      </c>
      <c r="K14" s="21">
        <v>45326</v>
      </c>
      <c r="L14" t="s">
        <v>507</v>
      </c>
      <c r="M14" t="b">
        <v>0</v>
      </c>
      <c r="N14">
        <v>2023</v>
      </c>
      <c r="Q14" t="s">
        <v>758</v>
      </c>
      <c r="T14" s="1" t="s">
        <v>519</v>
      </c>
      <c r="U14" t="s">
        <v>27</v>
      </c>
      <c r="V14" s="9">
        <v>2000</v>
      </c>
      <c r="W14" s="2">
        <f t="shared" si="0"/>
        <v>3</v>
      </c>
      <c r="X14" s="2" t="s">
        <v>1887</v>
      </c>
      <c r="Y14" s="9" t="str">
        <f t="shared" si="1"/>
        <v>N</v>
      </c>
      <c r="Z14" s="9" t="str">
        <f t="shared" si="2"/>
        <v>N</v>
      </c>
      <c r="AA14" s="9">
        <f t="shared" si="3"/>
        <v>12</v>
      </c>
      <c r="AB14" s="9" t="s">
        <v>1398</v>
      </c>
      <c r="AE14" t="str">
        <f t="shared" si="4"/>
        <v>Kingdom of Bretonnia</v>
      </c>
    </row>
    <row r="15" spans="1:31" ht="15" customHeight="1" x14ac:dyDescent="0.25">
      <c r="A15">
        <v>405298</v>
      </c>
      <c r="B15">
        <v>3</v>
      </c>
      <c r="C15" t="s">
        <v>518</v>
      </c>
      <c r="D15" t="s">
        <v>509</v>
      </c>
      <c r="E15">
        <v>2</v>
      </c>
      <c r="F15">
        <v>0</v>
      </c>
      <c r="G15">
        <v>1430</v>
      </c>
      <c r="H15">
        <v>0</v>
      </c>
      <c r="I15" t="s">
        <v>506</v>
      </c>
      <c r="J15" s="21">
        <v>45325.583333333336</v>
      </c>
      <c r="K15" s="21">
        <v>45326</v>
      </c>
      <c r="L15" t="s">
        <v>507</v>
      </c>
      <c r="M15" t="b">
        <v>0</v>
      </c>
      <c r="N15">
        <v>2023</v>
      </c>
      <c r="O15" t="s">
        <v>769</v>
      </c>
      <c r="Q15" t="s">
        <v>762</v>
      </c>
      <c r="S15" s="1" t="s">
        <v>520</v>
      </c>
      <c r="T15" s="1" t="s">
        <v>511</v>
      </c>
      <c r="U15" t="s">
        <v>27</v>
      </c>
      <c r="V15" s="9">
        <v>2000</v>
      </c>
      <c r="W15" s="2">
        <f t="shared" si="0"/>
        <v>3</v>
      </c>
      <c r="X15" s="2" t="s">
        <v>1887</v>
      </c>
      <c r="Y15" s="9" t="str">
        <f t="shared" si="1"/>
        <v>Y</v>
      </c>
      <c r="Z15" s="9" t="str">
        <f t="shared" si="2"/>
        <v>N</v>
      </c>
      <c r="AA15" s="9">
        <f t="shared" si="3"/>
        <v>12</v>
      </c>
      <c r="AB15" s="9" t="s">
        <v>1398</v>
      </c>
      <c r="AE15" t="str">
        <f t="shared" si="4"/>
        <v>Dwarfen Mountain HoldsWarriors of Chaos</v>
      </c>
    </row>
    <row r="16" spans="1:31" ht="15" hidden="1" customHeight="1" x14ac:dyDescent="0.25">
      <c r="A16">
        <v>405302</v>
      </c>
      <c r="B16">
        <v>3</v>
      </c>
      <c r="C16" t="s">
        <v>523</v>
      </c>
      <c r="D16" t="s">
        <v>504</v>
      </c>
      <c r="E16">
        <v>2</v>
      </c>
      <c r="F16">
        <v>0</v>
      </c>
      <c r="G16">
        <v>2000</v>
      </c>
      <c r="H16">
        <v>0</v>
      </c>
      <c r="I16" t="s">
        <v>506</v>
      </c>
      <c r="J16" s="21">
        <v>45325.583333333336</v>
      </c>
      <c r="K16" s="21">
        <v>45326</v>
      </c>
      <c r="L16" t="s">
        <v>507</v>
      </c>
      <c r="M16" t="b">
        <v>0</v>
      </c>
      <c r="N16">
        <v>2023</v>
      </c>
      <c r="Q16" t="s">
        <v>759</v>
      </c>
      <c r="T16" s="1" t="s">
        <v>508</v>
      </c>
      <c r="U16" t="s">
        <v>27</v>
      </c>
      <c r="V16" s="9">
        <v>2000</v>
      </c>
      <c r="W16" s="2">
        <f t="shared" si="0"/>
        <v>3</v>
      </c>
      <c r="X16" s="2" t="s">
        <v>1887</v>
      </c>
      <c r="Y16" s="9" t="str">
        <f t="shared" si="1"/>
        <v>N</v>
      </c>
      <c r="Z16" s="9" t="str">
        <f t="shared" si="2"/>
        <v>N</v>
      </c>
      <c r="AA16" s="9">
        <f t="shared" si="3"/>
        <v>12</v>
      </c>
      <c r="AB16" s="9" t="s">
        <v>1398</v>
      </c>
      <c r="AE16" t="str">
        <f t="shared" si="4"/>
        <v>Wood Elf Realms</v>
      </c>
    </row>
    <row r="17" spans="1:31" ht="15" customHeight="1" x14ac:dyDescent="0.25">
      <c r="A17">
        <v>405309</v>
      </c>
      <c r="B17">
        <v>3</v>
      </c>
      <c r="C17" t="s">
        <v>510</v>
      </c>
      <c r="D17" t="s">
        <v>513</v>
      </c>
      <c r="E17">
        <v>0</v>
      </c>
      <c r="F17">
        <v>2</v>
      </c>
      <c r="G17">
        <v>0</v>
      </c>
      <c r="H17">
        <v>1830</v>
      </c>
      <c r="I17" t="s">
        <v>506</v>
      </c>
      <c r="J17" s="21">
        <v>45325.583333333336</v>
      </c>
      <c r="K17" s="21">
        <v>45326</v>
      </c>
      <c r="L17" t="s">
        <v>507</v>
      </c>
      <c r="M17" t="b">
        <v>0</v>
      </c>
      <c r="N17">
        <v>2023</v>
      </c>
      <c r="O17" t="s">
        <v>759</v>
      </c>
      <c r="Q17" t="s">
        <v>764</v>
      </c>
      <c r="S17" s="1" t="s">
        <v>512</v>
      </c>
      <c r="T17" s="1" t="s">
        <v>515</v>
      </c>
      <c r="U17" t="s">
        <v>27</v>
      </c>
      <c r="V17" s="9">
        <v>2000</v>
      </c>
      <c r="W17" s="2">
        <f t="shared" si="0"/>
        <v>3</v>
      </c>
      <c r="X17" s="2" t="s">
        <v>1887</v>
      </c>
      <c r="Y17" s="9" t="str">
        <f t="shared" si="1"/>
        <v>Y</v>
      </c>
      <c r="Z17" s="9" t="str">
        <f t="shared" si="2"/>
        <v>N</v>
      </c>
      <c r="AA17" s="9">
        <f t="shared" si="3"/>
        <v>12</v>
      </c>
      <c r="AB17" s="9" t="s">
        <v>1398</v>
      </c>
      <c r="AE17" t="str">
        <f t="shared" si="4"/>
        <v>Wood Elf RealmsTomb Kings of Khemri</v>
      </c>
    </row>
    <row r="18" spans="1:31" ht="15" hidden="1" customHeight="1" x14ac:dyDescent="0.25">
      <c r="A18">
        <v>405315</v>
      </c>
      <c r="B18">
        <v>3</v>
      </c>
      <c r="C18" t="s">
        <v>521</v>
      </c>
      <c r="D18" t="s">
        <v>524</v>
      </c>
      <c r="E18">
        <v>0</v>
      </c>
      <c r="F18">
        <v>2</v>
      </c>
      <c r="G18">
        <v>0</v>
      </c>
      <c r="H18">
        <v>2000</v>
      </c>
      <c r="I18" t="s">
        <v>506</v>
      </c>
      <c r="J18" s="21">
        <v>45325.583333333336</v>
      </c>
      <c r="K18" s="21">
        <v>45326</v>
      </c>
      <c r="L18" t="s">
        <v>507</v>
      </c>
      <c r="M18" t="b">
        <v>0</v>
      </c>
      <c r="N18">
        <v>2023</v>
      </c>
      <c r="Q18" t="s">
        <v>764</v>
      </c>
      <c r="T18" s="1" t="s">
        <v>525</v>
      </c>
      <c r="U18" t="s">
        <v>27</v>
      </c>
      <c r="V18" s="9">
        <v>2000</v>
      </c>
      <c r="W18" s="2">
        <f t="shared" si="0"/>
        <v>3</v>
      </c>
      <c r="X18" s="2" t="s">
        <v>1887</v>
      </c>
      <c r="Y18" s="9" t="str">
        <f t="shared" si="1"/>
        <v>N</v>
      </c>
      <c r="Z18" s="9" t="str">
        <f t="shared" si="2"/>
        <v>N</v>
      </c>
      <c r="AA18" s="9">
        <f t="shared" si="3"/>
        <v>12</v>
      </c>
      <c r="AB18" s="9" t="s">
        <v>1398</v>
      </c>
      <c r="AE18" t="str">
        <f t="shared" si="4"/>
        <v>Tomb Kings of Khemri</v>
      </c>
    </row>
    <row r="19" spans="1:31" ht="15" customHeight="1" x14ac:dyDescent="0.25">
      <c r="A19">
        <v>405322</v>
      </c>
      <c r="B19">
        <v>3</v>
      </c>
      <c r="C19" t="s">
        <v>121</v>
      </c>
      <c r="D19" t="s">
        <v>514</v>
      </c>
      <c r="E19">
        <v>0</v>
      </c>
      <c r="F19">
        <v>2</v>
      </c>
      <c r="G19">
        <v>200</v>
      </c>
      <c r="H19">
        <v>1118</v>
      </c>
      <c r="I19" t="s">
        <v>506</v>
      </c>
      <c r="J19" s="21">
        <v>45325.583333333336</v>
      </c>
      <c r="K19" s="21">
        <v>45326</v>
      </c>
      <c r="L19" t="s">
        <v>507</v>
      </c>
      <c r="M19" t="b">
        <v>0</v>
      </c>
      <c r="N19">
        <v>2023</v>
      </c>
      <c r="O19" t="s">
        <v>773</v>
      </c>
      <c r="Q19" t="s">
        <v>763</v>
      </c>
      <c r="S19" s="1" t="s">
        <v>522</v>
      </c>
      <c r="T19" s="1" t="s">
        <v>516</v>
      </c>
      <c r="U19" t="s">
        <v>27</v>
      </c>
      <c r="V19" s="9">
        <v>2000</v>
      </c>
      <c r="W19" s="2">
        <f t="shared" si="0"/>
        <v>3</v>
      </c>
      <c r="X19" s="2" t="s">
        <v>1887</v>
      </c>
      <c r="Y19" s="9" t="str">
        <f t="shared" si="1"/>
        <v>Y</v>
      </c>
      <c r="Z19" s="9" t="str">
        <f t="shared" si="2"/>
        <v>N</v>
      </c>
      <c r="AA19" s="9">
        <f t="shared" si="3"/>
        <v>12</v>
      </c>
      <c r="AB19" s="9" t="s">
        <v>1398</v>
      </c>
      <c r="AE19" t="str">
        <f t="shared" si="4"/>
        <v>Ogre KingdomsHigh Elf Realms</v>
      </c>
    </row>
    <row r="20" spans="1:31" ht="15" customHeight="1" x14ac:dyDescent="0.25">
      <c r="A20">
        <v>405145</v>
      </c>
      <c r="B20">
        <v>1</v>
      </c>
      <c r="C20" t="s">
        <v>21</v>
      </c>
      <c r="D20" t="s">
        <v>22</v>
      </c>
      <c r="E20">
        <v>0</v>
      </c>
      <c r="F20">
        <v>2</v>
      </c>
      <c r="G20">
        <v>1</v>
      </c>
      <c r="H20">
        <v>3</v>
      </c>
      <c r="I20" t="s">
        <v>23</v>
      </c>
      <c r="J20" s="21">
        <v>45332.334027777775</v>
      </c>
      <c r="K20" s="21">
        <v>45332.75</v>
      </c>
      <c r="L20" t="s">
        <v>24</v>
      </c>
      <c r="M20" t="b">
        <v>0</v>
      </c>
      <c r="N20">
        <v>2023</v>
      </c>
      <c r="O20" t="s">
        <v>758</v>
      </c>
      <c r="Q20" t="s">
        <v>760</v>
      </c>
      <c r="S20" s="1" t="s">
        <v>25</v>
      </c>
      <c r="T20" s="1" t="s">
        <v>26</v>
      </c>
      <c r="U20" t="s">
        <v>27</v>
      </c>
      <c r="V20" s="23">
        <v>1999</v>
      </c>
      <c r="W20" s="2">
        <f t="shared" si="0"/>
        <v>3</v>
      </c>
      <c r="X20" s="2" t="s">
        <v>1887</v>
      </c>
      <c r="Y20" s="9" t="str">
        <f t="shared" si="1"/>
        <v>Y</v>
      </c>
      <c r="Z20" s="9" t="str">
        <f t="shared" si="2"/>
        <v>N</v>
      </c>
      <c r="AA20" s="9">
        <f t="shared" si="3"/>
        <v>6</v>
      </c>
      <c r="AB20" s="9" t="s">
        <v>1398</v>
      </c>
      <c r="AE20" t="str">
        <f t="shared" si="4"/>
        <v>Kingdom of BretonniaVampire Counts</v>
      </c>
    </row>
    <row r="21" spans="1:31" ht="15" customHeight="1" x14ac:dyDescent="0.25">
      <c r="A21">
        <v>405161</v>
      </c>
      <c r="B21">
        <v>1</v>
      </c>
      <c r="C21" t="s">
        <v>28</v>
      </c>
      <c r="D21" t="s">
        <v>29</v>
      </c>
      <c r="E21">
        <v>2</v>
      </c>
      <c r="F21">
        <v>0</v>
      </c>
      <c r="G21">
        <v>3</v>
      </c>
      <c r="H21">
        <v>1</v>
      </c>
      <c r="I21" t="s">
        <v>23</v>
      </c>
      <c r="J21" s="21">
        <v>45332.334027777775</v>
      </c>
      <c r="K21" s="21">
        <v>45332.75</v>
      </c>
      <c r="L21" t="s">
        <v>24</v>
      </c>
      <c r="M21" t="b">
        <v>0</v>
      </c>
      <c r="N21">
        <v>2023</v>
      </c>
      <c r="O21" t="s">
        <v>758</v>
      </c>
      <c r="Q21" t="s">
        <v>761</v>
      </c>
      <c r="S21" s="1" t="s">
        <v>30</v>
      </c>
      <c r="T21" s="1" t="s">
        <v>31</v>
      </c>
      <c r="U21" t="s">
        <v>27</v>
      </c>
      <c r="V21" s="23">
        <v>1999</v>
      </c>
      <c r="W21" s="2">
        <f t="shared" si="0"/>
        <v>3</v>
      </c>
      <c r="X21" s="2" t="s">
        <v>1887</v>
      </c>
      <c r="Y21" s="9" t="str">
        <f t="shared" si="1"/>
        <v>Y</v>
      </c>
      <c r="Z21" s="9" t="str">
        <f t="shared" si="2"/>
        <v>N</v>
      </c>
      <c r="AA21" s="9">
        <f t="shared" si="3"/>
        <v>6</v>
      </c>
      <c r="AB21" s="9" t="s">
        <v>1398</v>
      </c>
      <c r="AE21" t="str">
        <f t="shared" si="4"/>
        <v>Kingdom of BretonniaOrc and Goblin Tribes</v>
      </c>
    </row>
    <row r="22" spans="1:31" ht="15" customHeight="1" x14ac:dyDescent="0.25">
      <c r="A22">
        <v>405184</v>
      </c>
      <c r="B22">
        <v>1</v>
      </c>
      <c r="C22" t="s">
        <v>32</v>
      </c>
      <c r="D22" t="s">
        <v>33</v>
      </c>
      <c r="E22">
        <v>0</v>
      </c>
      <c r="F22">
        <v>2</v>
      </c>
      <c r="G22">
        <v>1</v>
      </c>
      <c r="H22">
        <v>3</v>
      </c>
      <c r="I22" t="s">
        <v>23</v>
      </c>
      <c r="J22" s="21">
        <v>45332.334027777775</v>
      </c>
      <c r="K22" s="21">
        <v>45332.75</v>
      </c>
      <c r="L22" t="s">
        <v>24</v>
      </c>
      <c r="M22" t="b">
        <v>0</v>
      </c>
      <c r="N22">
        <v>2023</v>
      </c>
      <c r="O22" t="s">
        <v>759</v>
      </c>
      <c r="Q22" t="s">
        <v>761</v>
      </c>
      <c r="S22" s="1" t="s">
        <v>34</v>
      </c>
      <c r="T22" s="1" t="s">
        <v>35</v>
      </c>
      <c r="U22" t="s">
        <v>27</v>
      </c>
      <c r="V22" s="23">
        <v>1999</v>
      </c>
      <c r="W22" s="2">
        <f t="shared" si="0"/>
        <v>3</v>
      </c>
      <c r="X22" s="2" t="s">
        <v>1887</v>
      </c>
      <c r="Y22" s="9" t="str">
        <f t="shared" si="1"/>
        <v>Y</v>
      </c>
      <c r="Z22" s="9" t="str">
        <f t="shared" si="2"/>
        <v>N</v>
      </c>
      <c r="AA22" s="9">
        <f t="shared" si="3"/>
        <v>6</v>
      </c>
      <c r="AB22" s="9" t="s">
        <v>1398</v>
      </c>
      <c r="AE22" t="str">
        <f t="shared" si="4"/>
        <v>Wood Elf RealmsOrc and Goblin Tribes</v>
      </c>
    </row>
    <row r="23" spans="1:31" ht="15" customHeight="1" x14ac:dyDescent="0.25">
      <c r="A23">
        <v>405210</v>
      </c>
      <c r="B23">
        <v>2</v>
      </c>
      <c r="C23" t="s">
        <v>21</v>
      </c>
      <c r="D23" t="s">
        <v>32</v>
      </c>
      <c r="E23">
        <v>0</v>
      </c>
      <c r="F23">
        <v>2</v>
      </c>
      <c r="G23">
        <v>1</v>
      </c>
      <c r="H23">
        <v>3</v>
      </c>
      <c r="I23" t="s">
        <v>23</v>
      </c>
      <c r="J23" s="21">
        <v>45332.334027777775</v>
      </c>
      <c r="K23" s="21">
        <v>45332.75</v>
      </c>
      <c r="L23" t="s">
        <v>24</v>
      </c>
      <c r="M23" t="b">
        <v>0</v>
      </c>
      <c r="N23">
        <v>2023</v>
      </c>
      <c r="O23" t="s">
        <v>758</v>
      </c>
      <c r="Q23" t="s">
        <v>759</v>
      </c>
      <c r="S23" s="1" t="s">
        <v>25</v>
      </c>
      <c r="T23" s="1" t="s">
        <v>34</v>
      </c>
      <c r="U23" t="s">
        <v>27</v>
      </c>
      <c r="V23" s="23">
        <v>1999</v>
      </c>
      <c r="W23" s="2">
        <f t="shared" si="0"/>
        <v>3</v>
      </c>
      <c r="X23" s="2" t="s">
        <v>1887</v>
      </c>
      <c r="Y23" s="9" t="str">
        <f t="shared" si="1"/>
        <v>Y</v>
      </c>
      <c r="Z23" s="9" t="str">
        <f t="shared" si="2"/>
        <v>N</v>
      </c>
      <c r="AA23" s="9">
        <f t="shared" si="3"/>
        <v>6</v>
      </c>
      <c r="AB23" s="9" t="s">
        <v>1398</v>
      </c>
      <c r="AE23" t="str">
        <f t="shared" si="4"/>
        <v>Kingdom of BretonniaWood Elf Realms</v>
      </c>
    </row>
    <row r="24" spans="1:31" ht="15" customHeight="1" x14ac:dyDescent="0.25">
      <c r="A24">
        <v>405224</v>
      </c>
      <c r="B24">
        <v>2</v>
      </c>
      <c r="C24" t="s">
        <v>28</v>
      </c>
      <c r="D24" t="s">
        <v>33</v>
      </c>
      <c r="E24">
        <v>2</v>
      </c>
      <c r="F24">
        <v>0</v>
      </c>
      <c r="G24">
        <v>3</v>
      </c>
      <c r="H24">
        <v>1</v>
      </c>
      <c r="I24" t="s">
        <v>23</v>
      </c>
      <c r="J24" s="21">
        <v>45332.334027777775</v>
      </c>
      <c r="K24" s="21">
        <v>45332.75</v>
      </c>
      <c r="L24" t="s">
        <v>24</v>
      </c>
      <c r="M24" t="b">
        <v>0</v>
      </c>
      <c r="N24">
        <v>2023</v>
      </c>
      <c r="O24" t="s">
        <v>758</v>
      </c>
      <c r="Q24" t="s">
        <v>761</v>
      </c>
      <c r="S24" s="1" t="s">
        <v>30</v>
      </c>
      <c r="T24" s="1" t="s">
        <v>35</v>
      </c>
      <c r="U24" t="s">
        <v>27</v>
      </c>
      <c r="V24" s="23">
        <v>1999</v>
      </c>
      <c r="W24" s="2">
        <f t="shared" si="0"/>
        <v>3</v>
      </c>
      <c r="X24" s="2" t="s">
        <v>1887</v>
      </c>
      <c r="Y24" s="9" t="str">
        <f t="shared" si="1"/>
        <v>Y</v>
      </c>
      <c r="Z24" s="9" t="str">
        <f t="shared" si="2"/>
        <v>N</v>
      </c>
      <c r="AA24" s="9">
        <f t="shared" si="3"/>
        <v>6</v>
      </c>
      <c r="AB24" s="9" t="s">
        <v>1398</v>
      </c>
      <c r="AE24" t="str">
        <f t="shared" si="4"/>
        <v>Kingdom of BretonniaOrc and Goblin Tribes</v>
      </c>
    </row>
    <row r="25" spans="1:31" ht="15" customHeight="1" x14ac:dyDescent="0.25">
      <c r="A25">
        <v>405235</v>
      </c>
      <c r="B25">
        <v>2</v>
      </c>
      <c r="C25" t="s">
        <v>22</v>
      </c>
      <c r="D25" t="s">
        <v>36</v>
      </c>
      <c r="E25">
        <v>2</v>
      </c>
      <c r="F25">
        <v>0</v>
      </c>
      <c r="G25">
        <v>3</v>
      </c>
      <c r="H25">
        <v>1</v>
      </c>
      <c r="I25" t="s">
        <v>23</v>
      </c>
      <c r="J25" s="21">
        <v>45332.334027777775</v>
      </c>
      <c r="K25" s="21">
        <v>45332.75</v>
      </c>
      <c r="L25" t="s">
        <v>24</v>
      </c>
      <c r="M25" t="b">
        <v>0</v>
      </c>
      <c r="N25">
        <v>2023</v>
      </c>
      <c r="O25" t="s">
        <v>760</v>
      </c>
      <c r="Q25" t="s">
        <v>769</v>
      </c>
      <c r="S25" s="1" t="s">
        <v>26</v>
      </c>
      <c r="T25" s="1" t="s">
        <v>37</v>
      </c>
      <c r="U25" t="s">
        <v>27</v>
      </c>
      <c r="V25" s="23">
        <v>1999</v>
      </c>
      <c r="W25" s="2">
        <f t="shared" si="0"/>
        <v>3</v>
      </c>
      <c r="X25" s="2" t="s">
        <v>1887</v>
      </c>
      <c r="Y25" s="9" t="str">
        <f t="shared" si="1"/>
        <v>Y</v>
      </c>
      <c r="Z25" s="9" t="str">
        <f t="shared" si="2"/>
        <v>N</v>
      </c>
      <c r="AA25" s="9">
        <f t="shared" si="3"/>
        <v>6</v>
      </c>
      <c r="AB25" s="9" t="s">
        <v>1398</v>
      </c>
      <c r="AE25" t="str">
        <f t="shared" si="4"/>
        <v>Vampire CountsDwarfen Mountain Holds</v>
      </c>
    </row>
    <row r="26" spans="1:31" ht="15" customHeight="1" x14ac:dyDescent="0.25">
      <c r="A26">
        <v>405247</v>
      </c>
      <c r="B26">
        <v>3</v>
      </c>
      <c r="C26" t="s">
        <v>33</v>
      </c>
      <c r="D26" t="s">
        <v>21</v>
      </c>
      <c r="E26">
        <v>2</v>
      </c>
      <c r="F26">
        <v>0</v>
      </c>
      <c r="G26">
        <v>3</v>
      </c>
      <c r="H26">
        <v>1</v>
      </c>
      <c r="I26" t="s">
        <v>23</v>
      </c>
      <c r="J26" s="21">
        <v>45332.334027777775</v>
      </c>
      <c r="K26" s="21">
        <v>45332.75</v>
      </c>
      <c r="L26" t="s">
        <v>24</v>
      </c>
      <c r="M26" t="b">
        <v>0</v>
      </c>
      <c r="N26">
        <v>2023</v>
      </c>
      <c r="O26" t="s">
        <v>761</v>
      </c>
      <c r="Q26" t="s">
        <v>758</v>
      </c>
      <c r="S26" s="1" t="s">
        <v>35</v>
      </c>
      <c r="T26" s="1" t="s">
        <v>25</v>
      </c>
      <c r="U26" t="s">
        <v>27</v>
      </c>
      <c r="V26" s="23">
        <v>1999</v>
      </c>
      <c r="W26" s="2">
        <f t="shared" si="0"/>
        <v>3</v>
      </c>
      <c r="X26" s="2" t="s">
        <v>1887</v>
      </c>
      <c r="Y26" s="9" t="str">
        <f t="shared" si="1"/>
        <v>Y</v>
      </c>
      <c r="Z26" s="9" t="str">
        <f t="shared" si="2"/>
        <v>N</v>
      </c>
      <c r="AA26" s="9">
        <f t="shared" si="3"/>
        <v>6</v>
      </c>
      <c r="AB26" s="9" t="s">
        <v>1398</v>
      </c>
      <c r="AE26" t="str">
        <f t="shared" si="4"/>
        <v>Orc and Goblin TribesKingdom of Bretonnia</v>
      </c>
    </row>
    <row r="27" spans="1:31" ht="15" customHeight="1" x14ac:dyDescent="0.25">
      <c r="A27">
        <v>405254</v>
      </c>
      <c r="B27">
        <v>3</v>
      </c>
      <c r="C27" t="s">
        <v>29</v>
      </c>
      <c r="D27" t="s">
        <v>36</v>
      </c>
      <c r="E27">
        <v>2</v>
      </c>
      <c r="F27">
        <v>0</v>
      </c>
      <c r="G27">
        <v>3</v>
      </c>
      <c r="H27">
        <v>1</v>
      </c>
      <c r="I27" t="s">
        <v>23</v>
      </c>
      <c r="J27" s="21">
        <v>45332.334027777775</v>
      </c>
      <c r="K27" s="21">
        <v>45332.75</v>
      </c>
      <c r="L27" t="s">
        <v>24</v>
      </c>
      <c r="M27" t="b">
        <v>0</v>
      </c>
      <c r="N27">
        <v>2023</v>
      </c>
      <c r="O27" t="s">
        <v>761</v>
      </c>
      <c r="Q27" t="s">
        <v>769</v>
      </c>
      <c r="S27" s="1" t="s">
        <v>31</v>
      </c>
      <c r="T27" s="1" t="s">
        <v>37</v>
      </c>
      <c r="U27" t="s">
        <v>27</v>
      </c>
      <c r="V27" s="23">
        <v>1999</v>
      </c>
      <c r="W27" s="2">
        <f t="shared" si="0"/>
        <v>3</v>
      </c>
      <c r="X27" s="2" t="s">
        <v>1887</v>
      </c>
      <c r="Y27" s="9" t="str">
        <f t="shared" si="1"/>
        <v>Y</v>
      </c>
      <c r="Z27" s="9" t="str">
        <f t="shared" si="2"/>
        <v>N</v>
      </c>
      <c r="AA27" s="9">
        <f t="shared" si="3"/>
        <v>6</v>
      </c>
      <c r="AB27" s="9" t="s">
        <v>1398</v>
      </c>
      <c r="AE27" t="str">
        <f t="shared" si="4"/>
        <v>Orc and Goblin TribesDwarfen Mountain Holds</v>
      </c>
    </row>
    <row r="28" spans="1:31" ht="15" customHeight="1" x14ac:dyDescent="0.25">
      <c r="A28">
        <v>405263</v>
      </c>
      <c r="B28">
        <v>3</v>
      </c>
      <c r="C28" t="s">
        <v>28</v>
      </c>
      <c r="D28" t="s">
        <v>22</v>
      </c>
      <c r="E28">
        <v>2</v>
      </c>
      <c r="F28">
        <v>0</v>
      </c>
      <c r="G28">
        <v>3</v>
      </c>
      <c r="H28">
        <v>1</v>
      </c>
      <c r="I28" t="s">
        <v>23</v>
      </c>
      <c r="J28" s="21">
        <v>45332.334027777775</v>
      </c>
      <c r="K28" s="21">
        <v>45332.75</v>
      </c>
      <c r="L28" t="s">
        <v>24</v>
      </c>
      <c r="M28" t="b">
        <v>0</v>
      </c>
      <c r="N28">
        <v>2023</v>
      </c>
      <c r="O28" t="s">
        <v>758</v>
      </c>
      <c r="Q28" t="s">
        <v>760</v>
      </c>
      <c r="S28" s="1" t="s">
        <v>30</v>
      </c>
      <c r="T28" s="1" t="s">
        <v>26</v>
      </c>
      <c r="U28" t="s">
        <v>27</v>
      </c>
      <c r="V28" s="23">
        <v>1999</v>
      </c>
      <c r="W28" s="2">
        <f t="shared" si="0"/>
        <v>3</v>
      </c>
      <c r="X28" s="2" t="s">
        <v>1887</v>
      </c>
      <c r="Y28" s="9" t="str">
        <f t="shared" si="1"/>
        <v>Y</v>
      </c>
      <c r="Z28" s="9" t="str">
        <f t="shared" si="2"/>
        <v>N</v>
      </c>
      <c r="AA28" s="9">
        <f t="shared" si="3"/>
        <v>6</v>
      </c>
      <c r="AB28" s="9" t="s">
        <v>1398</v>
      </c>
      <c r="AE28" t="str">
        <f t="shared" si="4"/>
        <v>Kingdom of BretonniaVampire Counts</v>
      </c>
    </row>
    <row r="29" spans="1:31" ht="15" customHeight="1" x14ac:dyDescent="0.25">
      <c r="A29">
        <v>405147</v>
      </c>
      <c r="B29">
        <v>1</v>
      </c>
      <c r="C29" t="s">
        <v>253</v>
      </c>
      <c r="D29" t="s">
        <v>254</v>
      </c>
      <c r="E29">
        <v>0</v>
      </c>
      <c r="F29">
        <v>2</v>
      </c>
      <c r="G29">
        <v>0</v>
      </c>
      <c r="H29">
        <v>75</v>
      </c>
      <c r="I29" t="s">
        <v>255</v>
      </c>
      <c r="J29" s="21">
        <v>45332.375</v>
      </c>
      <c r="K29" s="21">
        <v>45332.791666666664</v>
      </c>
      <c r="L29" t="s">
        <v>256</v>
      </c>
      <c r="M29" t="b">
        <v>0</v>
      </c>
      <c r="N29">
        <v>2023</v>
      </c>
      <c r="O29" t="s">
        <v>765</v>
      </c>
      <c r="Q29" t="s">
        <v>761</v>
      </c>
      <c r="S29" s="1" t="s">
        <v>257</v>
      </c>
      <c r="T29" s="1" t="s">
        <v>258</v>
      </c>
      <c r="U29" t="s">
        <v>27</v>
      </c>
      <c r="V29" s="9">
        <v>1250</v>
      </c>
      <c r="W29" s="2">
        <f t="shared" si="0"/>
        <v>3</v>
      </c>
      <c r="X29" s="2" t="s">
        <v>1887</v>
      </c>
      <c r="Y29" s="9" t="str">
        <f t="shared" si="1"/>
        <v>Y</v>
      </c>
      <c r="Z29" s="9" t="str">
        <f t="shared" si="2"/>
        <v>N</v>
      </c>
      <c r="AA29" s="9">
        <f t="shared" si="3"/>
        <v>14</v>
      </c>
      <c r="AB29" s="9" t="s">
        <v>1398</v>
      </c>
      <c r="AE29" t="str">
        <f t="shared" si="4"/>
        <v>Empire of ManOrc and Goblin Tribes</v>
      </c>
    </row>
    <row r="30" spans="1:31" ht="15" customHeight="1" x14ac:dyDescent="0.25">
      <c r="A30">
        <v>405170</v>
      </c>
      <c r="B30">
        <v>1</v>
      </c>
      <c r="C30" t="s">
        <v>259</v>
      </c>
      <c r="D30" t="s">
        <v>260</v>
      </c>
      <c r="E30">
        <v>0</v>
      </c>
      <c r="F30">
        <v>2</v>
      </c>
      <c r="G30">
        <v>0</v>
      </c>
      <c r="H30">
        <v>175</v>
      </c>
      <c r="I30" t="s">
        <v>255</v>
      </c>
      <c r="J30" s="21">
        <v>45332.375</v>
      </c>
      <c r="K30" s="21">
        <v>45332.791666666664</v>
      </c>
      <c r="L30" t="s">
        <v>256</v>
      </c>
      <c r="M30" t="b">
        <v>0</v>
      </c>
      <c r="N30">
        <v>2023</v>
      </c>
      <c r="O30" t="s">
        <v>765</v>
      </c>
      <c r="Q30" t="s">
        <v>760</v>
      </c>
      <c r="S30" s="1" t="s">
        <v>261</v>
      </c>
      <c r="T30" s="1" t="s">
        <v>262</v>
      </c>
      <c r="U30" t="s">
        <v>27</v>
      </c>
      <c r="V30" s="9">
        <v>1250</v>
      </c>
      <c r="W30" s="2">
        <f t="shared" si="0"/>
        <v>3</v>
      </c>
      <c r="X30" s="2" t="s">
        <v>1887</v>
      </c>
      <c r="Y30" s="9" t="str">
        <f t="shared" si="1"/>
        <v>Y</v>
      </c>
      <c r="Z30" s="9" t="str">
        <f t="shared" si="2"/>
        <v>N</v>
      </c>
      <c r="AA30" s="9">
        <f t="shared" si="3"/>
        <v>14</v>
      </c>
      <c r="AB30" s="9" t="s">
        <v>1398</v>
      </c>
      <c r="AE30" t="str">
        <f t="shared" si="4"/>
        <v>Empire of ManVampire Counts</v>
      </c>
    </row>
    <row r="31" spans="1:31" ht="15" hidden="1" customHeight="1" x14ac:dyDescent="0.25">
      <c r="A31">
        <v>405181</v>
      </c>
      <c r="B31">
        <v>1</v>
      </c>
      <c r="C31" t="s">
        <v>263</v>
      </c>
      <c r="D31" t="s">
        <v>264</v>
      </c>
      <c r="E31">
        <v>2</v>
      </c>
      <c r="F31">
        <v>0</v>
      </c>
      <c r="G31">
        <v>200</v>
      </c>
      <c r="H31">
        <v>0</v>
      </c>
      <c r="I31" t="s">
        <v>255</v>
      </c>
      <c r="J31" s="21">
        <v>45332.375</v>
      </c>
      <c r="K31" s="21">
        <v>45332.791666666664</v>
      </c>
      <c r="L31" t="s">
        <v>256</v>
      </c>
      <c r="M31" t="b">
        <v>0</v>
      </c>
      <c r="N31">
        <v>2023</v>
      </c>
      <c r="O31" t="s">
        <v>762</v>
      </c>
      <c r="S31" s="1" t="s">
        <v>265</v>
      </c>
      <c r="U31" t="s">
        <v>27</v>
      </c>
      <c r="V31" s="9">
        <v>1250</v>
      </c>
      <c r="W31" s="2">
        <f t="shared" si="0"/>
        <v>3</v>
      </c>
      <c r="X31" s="2" t="s">
        <v>1887</v>
      </c>
      <c r="Y31" s="9" t="str">
        <f t="shared" si="1"/>
        <v>N</v>
      </c>
      <c r="Z31" s="9" t="str">
        <f t="shared" si="2"/>
        <v>N</v>
      </c>
      <c r="AA31" s="9">
        <f t="shared" si="3"/>
        <v>14</v>
      </c>
      <c r="AB31" s="9" t="s">
        <v>1398</v>
      </c>
      <c r="AE31" t="str">
        <f t="shared" si="4"/>
        <v>Warriors of Chaos</v>
      </c>
    </row>
    <row r="32" spans="1:31" ht="15" hidden="1" customHeight="1" x14ac:dyDescent="0.25">
      <c r="A32">
        <v>405194</v>
      </c>
      <c r="B32">
        <v>1</v>
      </c>
      <c r="C32" t="s">
        <v>266</v>
      </c>
      <c r="D32" t="s">
        <v>267</v>
      </c>
      <c r="E32">
        <v>2</v>
      </c>
      <c r="F32">
        <v>0</v>
      </c>
      <c r="G32">
        <v>250</v>
      </c>
      <c r="H32">
        <v>50</v>
      </c>
      <c r="I32" t="s">
        <v>255</v>
      </c>
      <c r="J32" s="21">
        <v>45332.375</v>
      </c>
      <c r="K32" s="21">
        <v>45332.791666666664</v>
      </c>
      <c r="L32" t="s">
        <v>256</v>
      </c>
      <c r="M32" t="b">
        <v>0</v>
      </c>
      <c r="N32">
        <v>2023</v>
      </c>
      <c r="O32" t="s">
        <v>769</v>
      </c>
      <c r="S32" s="1" t="s">
        <v>268</v>
      </c>
      <c r="U32" t="s">
        <v>27</v>
      </c>
      <c r="V32" s="9">
        <v>1250</v>
      </c>
      <c r="W32" s="2">
        <f t="shared" si="0"/>
        <v>3</v>
      </c>
      <c r="X32" s="2" t="s">
        <v>1887</v>
      </c>
      <c r="Y32" s="9" t="str">
        <f t="shared" si="1"/>
        <v>N</v>
      </c>
      <c r="Z32" s="9" t="str">
        <f t="shared" si="2"/>
        <v>N</v>
      </c>
      <c r="AA32" s="9">
        <f t="shared" si="3"/>
        <v>14</v>
      </c>
      <c r="AB32" s="9" t="s">
        <v>1398</v>
      </c>
      <c r="AE32" t="str">
        <f t="shared" si="4"/>
        <v>Dwarfen Mountain Holds</v>
      </c>
    </row>
    <row r="33" spans="1:31" ht="15" customHeight="1" x14ac:dyDescent="0.25">
      <c r="A33">
        <v>405203</v>
      </c>
      <c r="B33">
        <v>1</v>
      </c>
      <c r="C33" t="s">
        <v>269</v>
      </c>
      <c r="D33" t="s">
        <v>270</v>
      </c>
      <c r="E33">
        <v>1</v>
      </c>
      <c r="F33">
        <v>1</v>
      </c>
      <c r="G33">
        <v>50</v>
      </c>
      <c r="H33">
        <v>50</v>
      </c>
      <c r="I33" t="s">
        <v>255</v>
      </c>
      <c r="J33" s="21">
        <v>45332.375</v>
      </c>
      <c r="K33" s="21">
        <v>45332.791666666664</v>
      </c>
      <c r="L33" t="s">
        <v>256</v>
      </c>
      <c r="M33" t="b">
        <v>0</v>
      </c>
      <c r="N33">
        <v>2023</v>
      </c>
      <c r="O33" t="s">
        <v>765</v>
      </c>
      <c r="Q33" t="s">
        <v>763</v>
      </c>
      <c r="S33" s="1" t="s">
        <v>271</v>
      </c>
      <c r="T33" s="1" t="s">
        <v>272</v>
      </c>
      <c r="U33" t="s">
        <v>27</v>
      </c>
      <c r="V33" s="9">
        <v>1250</v>
      </c>
      <c r="W33" s="2">
        <f t="shared" si="0"/>
        <v>3</v>
      </c>
      <c r="X33" s="2" t="s">
        <v>1887</v>
      </c>
      <c r="Y33" s="9" t="str">
        <f t="shared" si="1"/>
        <v>Y</v>
      </c>
      <c r="Z33" s="9" t="str">
        <f t="shared" si="2"/>
        <v>N</v>
      </c>
      <c r="AA33" s="9">
        <f t="shared" si="3"/>
        <v>14</v>
      </c>
      <c r="AB33" s="9" t="s">
        <v>1398</v>
      </c>
      <c r="AE33" t="str">
        <f t="shared" si="4"/>
        <v>Empire of ManHigh Elf Realms</v>
      </c>
    </row>
    <row r="34" spans="1:31" ht="15" customHeight="1" x14ac:dyDescent="0.25">
      <c r="A34">
        <v>405226</v>
      </c>
      <c r="B34">
        <v>1</v>
      </c>
      <c r="C34" t="s">
        <v>273</v>
      </c>
      <c r="D34" t="s">
        <v>274</v>
      </c>
      <c r="E34">
        <v>0</v>
      </c>
      <c r="F34">
        <v>2</v>
      </c>
      <c r="G34">
        <v>50</v>
      </c>
      <c r="H34">
        <v>150</v>
      </c>
      <c r="I34" t="s">
        <v>255</v>
      </c>
      <c r="J34" s="21">
        <v>45332.375</v>
      </c>
      <c r="K34" s="21">
        <v>45332.791666666664</v>
      </c>
      <c r="L34" t="s">
        <v>256</v>
      </c>
      <c r="M34" t="b">
        <v>0</v>
      </c>
      <c r="N34">
        <v>2023</v>
      </c>
      <c r="O34" t="s">
        <v>758</v>
      </c>
      <c r="Q34" t="s">
        <v>764</v>
      </c>
      <c r="S34" s="1" t="s">
        <v>275</v>
      </c>
      <c r="T34" s="1" t="s">
        <v>276</v>
      </c>
      <c r="U34" t="s">
        <v>27</v>
      </c>
      <c r="V34" s="9">
        <v>1250</v>
      </c>
      <c r="W34" s="2">
        <f t="shared" si="0"/>
        <v>3</v>
      </c>
      <c r="X34" s="2" t="s">
        <v>1887</v>
      </c>
      <c r="Y34" s="9" t="str">
        <f t="shared" si="1"/>
        <v>Y</v>
      </c>
      <c r="Z34" s="9" t="str">
        <f t="shared" si="2"/>
        <v>N</v>
      </c>
      <c r="AA34" s="9">
        <f t="shared" si="3"/>
        <v>14</v>
      </c>
      <c r="AB34" s="9" t="s">
        <v>1398</v>
      </c>
      <c r="AE34" t="str">
        <f t="shared" si="4"/>
        <v>Kingdom of BretonniaTomb Kings of Khemri</v>
      </c>
    </row>
    <row r="35" spans="1:31" ht="15" hidden="1" customHeight="1" x14ac:dyDescent="0.25">
      <c r="A35">
        <v>405233</v>
      </c>
      <c r="B35">
        <v>1</v>
      </c>
      <c r="C35" t="s">
        <v>277</v>
      </c>
      <c r="D35" t="s">
        <v>278</v>
      </c>
      <c r="E35">
        <v>2</v>
      </c>
      <c r="F35">
        <v>0</v>
      </c>
      <c r="G35">
        <v>50</v>
      </c>
      <c r="H35">
        <v>0</v>
      </c>
      <c r="I35" t="s">
        <v>255</v>
      </c>
      <c r="J35" s="21">
        <v>45332.375</v>
      </c>
      <c r="K35" s="21">
        <v>45332.791666666664</v>
      </c>
      <c r="L35" t="s">
        <v>256</v>
      </c>
      <c r="M35" t="b">
        <v>0</v>
      </c>
      <c r="N35">
        <v>2023</v>
      </c>
      <c r="O35" t="s">
        <v>769</v>
      </c>
      <c r="S35" s="1" t="s">
        <v>279</v>
      </c>
      <c r="U35" t="s">
        <v>27</v>
      </c>
      <c r="V35" s="9">
        <v>1250</v>
      </c>
      <c r="W35" s="2">
        <f t="shared" si="0"/>
        <v>3</v>
      </c>
      <c r="X35" s="2" t="s">
        <v>1887</v>
      </c>
      <c r="Y35" s="9" t="str">
        <f t="shared" si="1"/>
        <v>N</v>
      </c>
      <c r="Z35" s="9" t="str">
        <f t="shared" si="2"/>
        <v>N</v>
      </c>
      <c r="AA35" s="9">
        <f t="shared" si="3"/>
        <v>14</v>
      </c>
      <c r="AB35" s="9" t="s">
        <v>1398</v>
      </c>
      <c r="AE35" t="str">
        <f t="shared" si="4"/>
        <v>Dwarfen Mountain Holds</v>
      </c>
    </row>
    <row r="36" spans="1:31" ht="15" hidden="1" customHeight="1" x14ac:dyDescent="0.25">
      <c r="A36">
        <v>405245</v>
      </c>
      <c r="B36">
        <v>2</v>
      </c>
      <c r="C36" t="s">
        <v>264</v>
      </c>
      <c r="D36" t="s">
        <v>259</v>
      </c>
      <c r="E36">
        <v>2</v>
      </c>
      <c r="F36">
        <v>0</v>
      </c>
      <c r="G36">
        <v>200</v>
      </c>
      <c r="H36">
        <v>100</v>
      </c>
      <c r="I36" t="s">
        <v>255</v>
      </c>
      <c r="J36" s="21">
        <v>45332.375</v>
      </c>
      <c r="K36" s="21">
        <v>45332.791666666664</v>
      </c>
      <c r="L36" t="s">
        <v>256</v>
      </c>
      <c r="M36" t="b">
        <v>0</v>
      </c>
      <c r="N36">
        <v>2023</v>
      </c>
      <c r="Q36" t="s">
        <v>765</v>
      </c>
      <c r="T36" s="1" t="s">
        <v>261</v>
      </c>
      <c r="U36" t="s">
        <v>27</v>
      </c>
      <c r="V36" s="9">
        <v>1250</v>
      </c>
      <c r="W36" s="2">
        <f t="shared" si="0"/>
        <v>3</v>
      </c>
      <c r="X36" s="2" t="s">
        <v>1887</v>
      </c>
      <c r="Y36" s="9" t="str">
        <f t="shared" si="1"/>
        <v>N</v>
      </c>
      <c r="Z36" s="9" t="str">
        <f t="shared" si="2"/>
        <v>N</v>
      </c>
      <c r="AA36" s="9">
        <f t="shared" si="3"/>
        <v>14</v>
      </c>
      <c r="AB36" s="9" t="s">
        <v>1398</v>
      </c>
      <c r="AE36" t="str">
        <f t="shared" si="4"/>
        <v>Empire of Man</v>
      </c>
    </row>
    <row r="37" spans="1:31" ht="15" hidden="1" customHeight="1" x14ac:dyDescent="0.25">
      <c r="A37">
        <v>405253</v>
      </c>
      <c r="B37">
        <v>2</v>
      </c>
      <c r="C37" t="s">
        <v>253</v>
      </c>
      <c r="D37" t="s">
        <v>278</v>
      </c>
      <c r="E37">
        <v>0</v>
      </c>
      <c r="F37">
        <v>2</v>
      </c>
      <c r="G37">
        <v>100</v>
      </c>
      <c r="H37">
        <v>200</v>
      </c>
      <c r="I37" t="s">
        <v>255</v>
      </c>
      <c r="J37" s="21">
        <v>45332.375</v>
      </c>
      <c r="K37" s="21">
        <v>45332.791666666664</v>
      </c>
      <c r="L37" t="s">
        <v>256</v>
      </c>
      <c r="M37" t="b">
        <v>0</v>
      </c>
      <c r="N37">
        <v>2023</v>
      </c>
      <c r="O37" t="s">
        <v>765</v>
      </c>
      <c r="S37" s="1" t="s">
        <v>257</v>
      </c>
      <c r="U37" t="s">
        <v>27</v>
      </c>
      <c r="V37" s="9">
        <v>1250</v>
      </c>
      <c r="W37" s="2">
        <f t="shared" si="0"/>
        <v>3</v>
      </c>
      <c r="X37" s="2" t="s">
        <v>1887</v>
      </c>
      <c r="Y37" s="9" t="str">
        <f t="shared" si="1"/>
        <v>N</v>
      </c>
      <c r="Z37" s="9" t="str">
        <f t="shared" si="2"/>
        <v>N</v>
      </c>
      <c r="AA37" s="9">
        <f t="shared" si="3"/>
        <v>14</v>
      </c>
      <c r="AB37" s="9" t="s">
        <v>1398</v>
      </c>
      <c r="AE37" t="str">
        <f t="shared" si="4"/>
        <v>Empire of Man</v>
      </c>
    </row>
    <row r="38" spans="1:31" ht="15" customHeight="1" x14ac:dyDescent="0.25">
      <c r="A38">
        <v>405262</v>
      </c>
      <c r="B38">
        <v>2</v>
      </c>
      <c r="C38" t="s">
        <v>269</v>
      </c>
      <c r="D38" t="s">
        <v>273</v>
      </c>
      <c r="E38">
        <v>2</v>
      </c>
      <c r="F38">
        <v>0</v>
      </c>
      <c r="G38">
        <v>250</v>
      </c>
      <c r="H38">
        <v>100</v>
      </c>
      <c r="I38" t="s">
        <v>255</v>
      </c>
      <c r="J38" s="21">
        <v>45332.375</v>
      </c>
      <c r="K38" s="21">
        <v>45332.791666666664</v>
      </c>
      <c r="L38" t="s">
        <v>256</v>
      </c>
      <c r="M38" t="b">
        <v>0</v>
      </c>
      <c r="N38">
        <v>2023</v>
      </c>
      <c r="O38" t="s">
        <v>765</v>
      </c>
      <c r="Q38" t="s">
        <v>758</v>
      </c>
      <c r="S38" s="1" t="s">
        <v>271</v>
      </c>
      <c r="T38" s="1" t="s">
        <v>275</v>
      </c>
      <c r="U38" t="s">
        <v>27</v>
      </c>
      <c r="V38" s="9">
        <v>1250</v>
      </c>
      <c r="W38" s="2">
        <f t="shared" si="0"/>
        <v>3</v>
      </c>
      <c r="X38" s="2" t="s">
        <v>1887</v>
      </c>
      <c r="Y38" s="9" t="str">
        <f t="shared" si="1"/>
        <v>Y</v>
      </c>
      <c r="Z38" s="9" t="str">
        <f t="shared" si="2"/>
        <v>N</v>
      </c>
      <c r="AA38" s="9">
        <f t="shared" si="3"/>
        <v>14</v>
      </c>
      <c r="AB38" s="9" t="s">
        <v>1398</v>
      </c>
      <c r="AE38" t="str">
        <f t="shared" si="4"/>
        <v>Empire of ManKingdom of Bretonnia</v>
      </c>
    </row>
    <row r="39" spans="1:31" ht="15" customHeight="1" x14ac:dyDescent="0.25">
      <c r="A39">
        <v>405272</v>
      </c>
      <c r="B39">
        <v>2</v>
      </c>
      <c r="C39" t="s">
        <v>260</v>
      </c>
      <c r="D39" t="s">
        <v>274</v>
      </c>
      <c r="E39">
        <v>0</v>
      </c>
      <c r="F39">
        <v>2</v>
      </c>
      <c r="G39">
        <v>0</v>
      </c>
      <c r="H39">
        <v>150</v>
      </c>
      <c r="I39" t="s">
        <v>255</v>
      </c>
      <c r="J39" s="21">
        <v>45332.375</v>
      </c>
      <c r="K39" s="21">
        <v>45332.791666666664</v>
      </c>
      <c r="L39" t="s">
        <v>256</v>
      </c>
      <c r="M39" t="b">
        <v>0</v>
      </c>
      <c r="N39">
        <v>2023</v>
      </c>
      <c r="O39" t="s">
        <v>760</v>
      </c>
      <c r="Q39" t="s">
        <v>764</v>
      </c>
      <c r="S39" s="1" t="s">
        <v>262</v>
      </c>
      <c r="T39" s="1" t="s">
        <v>276</v>
      </c>
      <c r="U39" t="s">
        <v>27</v>
      </c>
      <c r="V39" s="9">
        <v>1250</v>
      </c>
      <c r="W39" s="2">
        <f t="shared" si="0"/>
        <v>3</v>
      </c>
      <c r="X39" s="2" t="s">
        <v>1887</v>
      </c>
      <c r="Y39" s="9" t="str">
        <f t="shared" si="1"/>
        <v>Y</v>
      </c>
      <c r="Z39" s="9" t="str">
        <f t="shared" si="2"/>
        <v>N</v>
      </c>
      <c r="AA39" s="9">
        <f t="shared" si="3"/>
        <v>14</v>
      </c>
      <c r="AB39" s="9" t="s">
        <v>1398</v>
      </c>
      <c r="AE39" t="str">
        <f t="shared" si="4"/>
        <v>Vampire CountsTomb Kings of Khemri</v>
      </c>
    </row>
    <row r="40" spans="1:31" ht="15" customHeight="1" x14ac:dyDescent="0.25">
      <c r="A40">
        <v>405279</v>
      </c>
      <c r="B40">
        <v>2</v>
      </c>
      <c r="C40" t="s">
        <v>266</v>
      </c>
      <c r="D40" t="s">
        <v>263</v>
      </c>
      <c r="E40">
        <v>0</v>
      </c>
      <c r="F40">
        <v>2</v>
      </c>
      <c r="G40">
        <v>0</v>
      </c>
      <c r="H40">
        <v>50</v>
      </c>
      <c r="I40" t="s">
        <v>255</v>
      </c>
      <c r="J40" s="21">
        <v>45332.375</v>
      </c>
      <c r="K40" s="21">
        <v>45332.791666666664</v>
      </c>
      <c r="L40" t="s">
        <v>256</v>
      </c>
      <c r="M40" t="b">
        <v>0</v>
      </c>
      <c r="N40">
        <v>2023</v>
      </c>
      <c r="O40" t="s">
        <v>769</v>
      </c>
      <c r="Q40" t="s">
        <v>762</v>
      </c>
      <c r="S40" s="1" t="s">
        <v>268</v>
      </c>
      <c r="T40" s="1" t="s">
        <v>265</v>
      </c>
      <c r="U40" t="s">
        <v>27</v>
      </c>
      <c r="V40" s="9">
        <v>1250</v>
      </c>
      <c r="W40" s="2">
        <f t="shared" si="0"/>
        <v>3</v>
      </c>
      <c r="X40" s="2" t="s">
        <v>1887</v>
      </c>
      <c r="Y40" s="9" t="str">
        <f t="shared" si="1"/>
        <v>Y</v>
      </c>
      <c r="Z40" s="9" t="str">
        <f t="shared" si="2"/>
        <v>N</v>
      </c>
      <c r="AA40" s="9">
        <f t="shared" si="3"/>
        <v>14</v>
      </c>
      <c r="AB40" s="9" t="s">
        <v>1398</v>
      </c>
      <c r="AE40" t="str">
        <f t="shared" si="4"/>
        <v>Dwarfen Mountain HoldsWarriors of Chaos</v>
      </c>
    </row>
    <row r="41" spans="1:31" ht="15" hidden="1" customHeight="1" x14ac:dyDescent="0.25">
      <c r="A41">
        <v>405288</v>
      </c>
      <c r="B41">
        <v>2</v>
      </c>
      <c r="C41" t="s">
        <v>270</v>
      </c>
      <c r="D41" t="s">
        <v>267</v>
      </c>
      <c r="E41">
        <v>0</v>
      </c>
      <c r="F41">
        <v>2</v>
      </c>
      <c r="G41">
        <v>100</v>
      </c>
      <c r="H41">
        <v>150</v>
      </c>
      <c r="I41" t="s">
        <v>255</v>
      </c>
      <c r="J41" s="21">
        <v>45332.375</v>
      </c>
      <c r="K41" s="21">
        <v>45332.791666666664</v>
      </c>
      <c r="L41" t="s">
        <v>256</v>
      </c>
      <c r="M41" t="b">
        <v>0</v>
      </c>
      <c r="N41">
        <v>2023</v>
      </c>
      <c r="O41" t="s">
        <v>763</v>
      </c>
      <c r="S41" s="1" t="s">
        <v>272</v>
      </c>
      <c r="U41" t="s">
        <v>27</v>
      </c>
      <c r="V41" s="9">
        <v>1250</v>
      </c>
      <c r="W41" s="2">
        <f t="shared" si="0"/>
        <v>3</v>
      </c>
      <c r="X41" s="2" t="s">
        <v>1887</v>
      </c>
      <c r="Y41" s="9" t="str">
        <f t="shared" si="1"/>
        <v>N</v>
      </c>
      <c r="Z41" s="9" t="str">
        <f t="shared" si="2"/>
        <v>N</v>
      </c>
      <c r="AA41" s="9">
        <f t="shared" si="3"/>
        <v>14</v>
      </c>
      <c r="AB41" s="9" t="s">
        <v>1398</v>
      </c>
      <c r="AE41" t="str">
        <f t="shared" si="4"/>
        <v>High Elf Realms</v>
      </c>
    </row>
    <row r="42" spans="1:31" ht="15" customHeight="1" x14ac:dyDescent="0.25">
      <c r="A42">
        <v>405294</v>
      </c>
      <c r="B42">
        <v>2</v>
      </c>
      <c r="C42" t="s">
        <v>254</v>
      </c>
      <c r="D42" t="s">
        <v>277</v>
      </c>
      <c r="E42">
        <v>0</v>
      </c>
      <c r="F42">
        <v>2</v>
      </c>
      <c r="G42">
        <v>50</v>
      </c>
      <c r="H42">
        <v>300</v>
      </c>
      <c r="I42" t="s">
        <v>255</v>
      </c>
      <c r="J42" s="21">
        <v>45332.375</v>
      </c>
      <c r="K42" s="21">
        <v>45332.791666666664</v>
      </c>
      <c r="L42" t="s">
        <v>256</v>
      </c>
      <c r="M42" t="b">
        <v>0</v>
      </c>
      <c r="N42">
        <v>2023</v>
      </c>
      <c r="O42" t="s">
        <v>761</v>
      </c>
      <c r="Q42" t="s">
        <v>769</v>
      </c>
      <c r="S42" s="1" t="s">
        <v>258</v>
      </c>
      <c r="T42" s="1" t="s">
        <v>279</v>
      </c>
      <c r="U42" t="s">
        <v>27</v>
      </c>
      <c r="V42" s="9">
        <v>1250</v>
      </c>
      <c r="W42" s="2">
        <f t="shared" si="0"/>
        <v>3</v>
      </c>
      <c r="X42" s="2" t="s">
        <v>1887</v>
      </c>
      <c r="Y42" s="9" t="str">
        <f t="shared" si="1"/>
        <v>Y</v>
      </c>
      <c r="Z42" s="9" t="str">
        <f t="shared" si="2"/>
        <v>N</v>
      </c>
      <c r="AA42" s="9">
        <f t="shared" si="3"/>
        <v>14</v>
      </c>
      <c r="AB42" s="9" t="s">
        <v>1398</v>
      </c>
      <c r="AE42" t="str">
        <f t="shared" si="4"/>
        <v>Orc and Goblin TribesDwarfen Mountain Holds</v>
      </c>
    </row>
    <row r="43" spans="1:31" ht="15" customHeight="1" x14ac:dyDescent="0.25">
      <c r="A43">
        <v>405306</v>
      </c>
      <c r="B43">
        <v>3</v>
      </c>
      <c r="C43" t="s">
        <v>270</v>
      </c>
      <c r="D43" t="s">
        <v>266</v>
      </c>
      <c r="E43">
        <v>2</v>
      </c>
      <c r="F43">
        <v>0</v>
      </c>
      <c r="G43">
        <v>100</v>
      </c>
      <c r="H43">
        <v>0</v>
      </c>
      <c r="I43" t="s">
        <v>255</v>
      </c>
      <c r="J43" s="21">
        <v>45332.375</v>
      </c>
      <c r="K43" s="21">
        <v>45332.791666666664</v>
      </c>
      <c r="L43" t="s">
        <v>256</v>
      </c>
      <c r="M43" t="b">
        <v>0</v>
      </c>
      <c r="N43">
        <v>2023</v>
      </c>
      <c r="O43" t="s">
        <v>763</v>
      </c>
      <c r="Q43" t="s">
        <v>769</v>
      </c>
      <c r="S43" s="1" t="s">
        <v>272</v>
      </c>
      <c r="T43" s="1" t="s">
        <v>268</v>
      </c>
      <c r="U43" t="s">
        <v>27</v>
      </c>
      <c r="V43" s="9">
        <v>1250</v>
      </c>
      <c r="W43" s="2">
        <f t="shared" si="0"/>
        <v>3</v>
      </c>
      <c r="X43" s="2" t="s">
        <v>1887</v>
      </c>
      <c r="Y43" s="9" t="str">
        <f t="shared" si="1"/>
        <v>Y</v>
      </c>
      <c r="Z43" s="9" t="str">
        <f t="shared" si="2"/>
        <v>N</v>
      </c>
      <c r="AA43" s="9">
        <f t="shared" si="3"/>
        <v>14</v>
      </c>
      <c r="AB43" s="9" t="s">
        <v>1398</v>
      </c>
      <c r="AE43" t="str">
        <f t="shared" si="4"/>
        <v>High Elf RealmsDwarfen Mountain Holds</v>
      </c>
    </row>
    <row r="44" spans="1:31" ht="15" customHeight="1" x14ac:dyDescent="0.25">
      <c r="A44">
        <v>405314</v>
      </c>
      <c r="B44">
        <v>3</v>
      </c>
      <c r="C44" t="s">
        <v>269</v>
      </c>
      <c r="D44" t="s">
        <v>273</v>
      </c>
      <c r="E44">
        <v>2</v>
      </c>
      <c r="F44">
        <v>0</v>
      </c>
      <c r="G44">
        <v>550</v>
      </c>
      <c r="H44">
        <v>50</v>
      </c>
      <c r="I44" t="s">
        <v>255</v>
      </c>
      <c r="J44" s="21">
        <v>45332.375</v>
      </c>
      <c r="K44" s="21">
        <v>45332.791666666664</v>
      </c>
      <c r="L44" t="s">
        <v>256</v>
      </c>
      <c r="M44" t="b">
        <v>0</v>
      </c>
      <c r="N44">
        <v>2023</v>
      </c>
      <c r="O44" t="s">
        <v>765</v>
      </c>
      <c r="Q44" t="s">
        <v>758</v>
      </c>
      <c r="S44" s="1" t="s">
        <v>271</v>
      </c>
      <c r="T44" s="1" t="s">
        <v>275</v>
      </c>
      <c r="U44" t="s">
        <v>27</v>
      </c>
      <c r="V44" s="9">
        <v>1250</v>
      </c>
      <c r="W44" s="2">
        <f t="shared" si="0"/>
        <v>3</v>
      </c>
      <c r="X44" s="2" t="s">
        <v>1887</v>
      </c>
      <c r="Y44" s="9" t="str">
        <f t="shared" si="1"/>
        <v>Y</v>
      </c>
      <c r="Z44" s="9" t="str">
        <f t="shared" si="2"/>
        <v>N</v>
      </c>
      <c r="AA44" s="9">
        <f t="shared" si="3"/>
        <v>14</v>
      </c>
      <c r="AB44" s="9" t="s">
        <v>1398</v>
      </c>
      <c r="AE44" t="str">
        <f t="shared" si="4"/>
        <v>Empire of ManKingdom of Bretonnia</v>
      </c>
    </row>
    <row r="45" spans="1:31" ht="15" hidden="1" customHeight="1" x14ac:dyDescent="0.25">
      <c r="A45">
        <v>405320</v>
      </c>
      <c r="B45">
        <v>3</v>
      </c>
      <c r="C45" t="s">
        <v>278</v>
      </c>
      <c r="D45" t="s">
        <v>264</v>
      </c>
      <c r="E45">
        <v>0</v>
      </c>
      <c r="F45">
        <v>2</v>
      </c>
      <c r="G45">
        <v>50</v>
      </c>
      <c r="H45">
        <v>400</v>
      </c>
      <c r="I45" t="s">
        <v>255</v>
      </c>
      <c r="J45" s="21">
        <v>45332.375</v>
      </c>
      <c r="K45" s="21">
        <v>45332.791666666664</v>
      </c>
      <c r="L45" t="s">
        <v>256</v>
      </c>
      <c r="M45" t="b">
        <v>0</v>
      </c>
      <c r="N45">
        <v>2023</v>
      </c>
      <c r="U45" t="s">
        <v>27</v>
      </c>
      <c r="V45" s="9">
        <v>1250</v>
      </c>
      <c r="W45" s="2">
        <f t="shared" si="0"/>
        <v>3</v>
      </c>
      <c r="X45" s="2" t="s">
        <v>1887</v>
      </c>
      <c r="Y45" s="9" t="str">
        <f t="shared" si="1"/>
        <v>N</v>
      </c>
      <c r="Z45" s="9" t="str">
        <f t="shared" si="2"/>
        <v>Y</v>
      </c>
      <c r="AA45" s="9">
        <f t="shared" si="3"/>
        <v>14</v>
      </c>
      <c r="AB45" s="9" t="s">
        <v>1398</v>
      </c>
      <c r="AE45" t="str">
        <f t="shared" si="4"/>
        <v/>
      </c>
    </row>
    <row r="46" spans="1:31" ht="15" hidden="1" customHeight="1" x14ac:dyDescent="0.25">
      <c r="A46">
        <v>405327</v>
      </c>
      <c r="B46">
        <v>3</v>
      </c>
      <c r="C46" t="s">
        <v>259</v>
      </c>
      <c r="D46" t="s">
        <v>253</v>
      </c>
      <c r="E46">
        <v>0</v>
      </c>
      <c r="F46">
        <v>2</v>
      </c>
      <c r="G46">
        <v>150</v>
      </c>
      <c r="H46">
        <v>250</v>
      </c>
      <c r="I46" t="s">
        <v>255</v>
      </c>
      <c r="J46" s="21">
        <v>45332.375</v>
      </c>
      <c r="K46" s="21">
        <v>45332.791666666664</v>
      </c>
      <c r="L46" t="s">
        <v>256</v>
      </c>
      <c r="M46" t="b">
        <v>0</v>
      </c>
      <c r="N46">
        <v>2023</v>
      </c>
      <c r="O46" t="s">
        <v>765</v>
      </c>
      <c r="Q46" t="s">
        <v>765</v>
      </c>
      <c r="S46" s="1" t="s">
        <v>261</v>
      </c>
      <c r="T46" s="1" t="s">
        <v>257</v>
      </c>
      <c r="U46" t="s">
        <v>27</v>
      </c>
      <c r="V46" s="9">
        <v>1250</v>
      </c>
      <c r="W46" s="2">
        <f t="shared" si="0"/>
        <v>3</v>
      </c>
      <c r="X46" s="2" t="s">
        <v>1887</v>
      </c>
      <c r="Y46" s="9" t="str">
        <f t="shared" si="1"/>
        <v>Y</v>
      </c>
      <c r="Z46" s="9" t="str">
        <f t="shared" si="2"/>
        <v>Y</v>
      </c>
      <c r="AA46" s="9">
        <f t="shared" si="3"/>
        <v>14</v>
      </c>
      <c r="AB46" s="9" t="s">
        <v>1398</v>
      </c>
      <c r="AE46" t="str">
        <f t="shared" si="4"/>
        <v>Empire of ManEmpire of Man</v>
      </c>
    </row>
    <row r="47" spans="1:31" ht="15" hidden="1" customHeight="1" x14ac:dyDescent="0.25">
      <c r="A47">
        <v>405330</v>
      </c>
      <c r="B47">
        <v>3</v>
      </c>
      <c r="C47" t="s">
        <v>267</v>
      </c>
      <c r="D47" t="s">
        <v>254</v>
      </c>
      <c r="E47">
        <v>1</v>
      </c>
      <c r="F47">
        <v>1</v>
      </c>
      <c r="G47">
        <v>200</v>
      </c>
      <c r="H47">
        <v>200</v>
      </c>
      <c r="I47" t="s">
        <v>255</v>
      </c>
      <c r="J47" s="21">
        <v>45332.375</v>
      </c>
      <c r="K47" s="21">
        <v>45332.791666666664</v>
      </c>
      <c r="L47" t="s">
        <v>256</v>
      </c>
      <c r="M47" t="b">
        <v>0</v>
      </c>
      <c r="N47">
        <v>2023</v>
      </c>
      <c r="Q47" t="s">
        <v>761</v>
      </c>
      <c r="T47" s="1" t="s">
        <v>258</v>
      </c>
      <c r="U47" t="s">
        <v>27</v>
      </c>
      <c r="V47" s="9">
        <v>1250</v>
      </c>
      <c r="W47" s="2">
        <f t="shared" si="0"/>
        <v>3</v>
      </c>
      <c r="X47" s="2" t="s">
        <v>1887</v>
      </c>
      <c r="Y47" s="9" t="str">
        <f t="shared" si="1"/>
        <v>N</v>
      </c>
      <c r="Z47" s="9" t="str">
        <f t="shared" si="2"/>
        <v>N</v>
      </c>
      <c r="AA47" s="9">
        <f t="shared" si="3"/>
        <v>14</v>
      </c>
      <c r="AB47" s="9" t="s">
        <v>1398</v>
      </c>
      <c r="AE47" t="str">
        <f t="shared" si="4"/>
        <v>Orc and Goblin Tribes</v>
      </c>
    </row>
    <row r="48" spans="1:31" ht="15" customHeight="1" x14ac:dyDescent="0.25">
      <c r="A48">
        <v>405335</v>
      </c>
      <c r="B48">
        <v>3</v>
      </c>
      <c r="C48" t="s">
        <v>274</v>
      </c>
      <c r="D48" t="s">
        <v>263</v>
      </c>
      <c r="E48">
        <v>2</v>
      </c>
      <c r="F48">
        <v>0</v>
      </c>
      <c r="G48">
        <v>250</v>
      </c>
      <c r="H48">
        <v>100</v>
      </c>
      <c r="I48" t="s">
        <v>255</v>
      </c>
      <c r="J48" s="21">
        <v>45332.375</v>
      </c>
      <c r="K48" s="21">
        <v>45332.791666666664</v>
      </c>
      <c r="L48" t="s">
        <v>256</v>
      </c>
      <c r="M48" t="b">
        <v>0</v>
      </c>
      <c r="N48">
        <v>2023</v>
      </c>
      <c r="O48" t="s">
        <v>764</v>
      </c>
      <c r="Q48" t="s">
        <v>762</v>
      </c>
      <c r="S48" s="1" t="s">
        <v>276</v>
      </c>
      <c r="T48" s="1" t="s">
        <v>265</v>
      </c>
      <c r="U48" t="s">
        <v>27</v>
      </c>
      <c r="V48" s="9">
        <v>1250</v>
      </c>
      <c r="W48" s="2">
        <f t="shared" si="0"/>
        <v>3</v>
      </c>
      <c r="X48" s="2" t="s">
        <v>1887</v>
      </c>
      <c r="Y48" s="9" t="str">
        <f t="shared" si="1"/>
        <v>Y</v>
      </c>
      <c r="Z48" s="9" t="str">
        <f t="shared" si="2"/>
        <v>N</v>
      </c>
      <c r="AA48" s="9">
        <f t="shared" si="3"/>
        <v>14</v>
      </c>
      <c r="AB48" s="9" t="s">
        <v>1398</v>
      </c>
      <c r="AE48" t="str">
        <f t="shared" si="4"/>
        <v>Tomb Kings of KhemriWarriors of Chaos</v>
      </c>
    </row>
    <row r="49" spans="1:31" ht="15" customHeight="1" x14ac:dyDescent="0.25">
      <c r="A49">
        <v>405144</v>
      </c>
      <c r="B49">
        <v>1</v>
      </c>
      <c r="C49" t="s">
        <v>716</v>
      </c>
      <c r="D49" t="s">
        <v>717</v>
      </c>
      <c r="E49">
        <v>2</v>
      </c>
      <c r="F49">
        <v>0</v>
      </c>
      <c r="G49">
        <v>17</v>
      </c>
      <c r="H49">
        <v>3</v>
      </c>
      <c r="I49" t="s">
        <v>718</v>
      </c>
      <c r="J49" s="21">
        <v>45332.375</v>
      </c>
      <c r="K49" s="21">
        <v>45332.791666666664</v>
      </c>
      <c r="L49" t="s">
        <v>147</v>
      </c>
      <c r="M49" t="b">
        <v>0</v>
      </c>
      <c r="N49">
        <v>2023</v>
      </c>
      <c r="O49" t="s">
        <v>758</v>
      </c>
      <c r="Q49" t="s">
        <v>766</v>
      </c>
      <c r="S49" s="1" t="s">
        <v>719</v>
      </c>
      <c r="T49" s="1" t="s">
        <v>720</v>
      </c>
      <c r="U49" t="s">
        <v>27</v>
      </c>
      <c r="V49" s="9">
        <v>1250</v>
      </c>
      <c r="W49" s="2">
        <f t="shared" si="0"/>
        <v>3</v>
      </c>
      <c r="X49" s="2" t="s">
        <v>1887</v>
      </c>
      <c r="Y49" s="9" t="str">
        <f t="shared" si="1"/>
        <v>Y</v>
      </c>
      <c r="Z49" s="9" t="str">
        <f t="shared" si="2"/>
        <v>N</v>
      </c>
      <c r="AA49" s="9">
        <f t="shared" si="3"/>
        <v>22</v>
      </c>
      <c r="AB49" s="9" t="s">
        <v>1398</v>
      </c>
      <c r="AE49" t="str">
        <f t="shared" si="4"/>
        <v>Kingdom of BretonniaChaos Dwarfs</v>
      </c>
    </row>
    <row r="50" spans="1:31" ht="15" customHeight="1" x14ac:dyDescent="0.25">
      <c r="A50">
        <v>405162</v>
      </c>
      <c r="B50">
        <v>1</v>
      </c>
      <c r="C50" t="s">
        <v>721</v>
      </c>
      <c r="D50" t="s">
        <v>722</v>
      </c>
      <c r="E50">
        <v>2</v>
      </c>
      <c r="F50">
        <v>0</v>
      </c>
      <c r="G50">
        <v>14</v>
      </c>
      <c r="H50">
        <v>6</v>
      </c>
      <c r="I50" t="s">
        <v>718</v>
      </c>
      <c r="J50" s="21">
        <v>45332.375</v>
      </c>
      <c r="K50" s="21">
        <v>45332.791666666664</v>
      </c>
      <c r="L50" t="s">
        <v>147</v>
      </c>
      <c r="M50" t="b">
        <v>0</v>
      </c>
      <c r="N50">
        <v>2023</v>
      </c>
      <c r="O50" t="s">
        <v>764</v>
      </c>
      <c r="Q50" t="s">
        <v>762</v>
      </c>
      <c r="S50" s="1" t="s">
        <v>723</v>
      </c>
      <c r="T50" s="1" t="s">
        <v>724</v>
      </c>
      <c r="U50" t="s">
        <v>27</v>
      </c>
      <c r="V50" s="9">
        <v>1250</v>
      </c>
      <c r="W50" s="2">
        <f t="shared" si="0"/>
        <v>3</v>
      </c>
      <c r="X50" s="2" t="s">
        <v>1887</v>
      </c>
      <c r="Y50" s="9" t="str">
        <f t="shared" si="1"/>
        <v>Y</v>
      </c>
      <c r="Z50" s="9" t="str">
        <f t="shared" si="2"/>
        <v>N</v>
      </c>
      <c r="AA50" s="9">
        <f t="shared" si="3"/>
        <v>22</v>
      </c>
      <c r="AB50" s="9" t="s">
        <v>1398</v>
      </c>
      <c r="AE50" t="str">
        <f t="shared" si="4"/>
        <v>Tomb Kings of KhemriWarriors of Chaos</v>
      </c>
    </row>
    <row r="51" spans="1:31" ht="15" customHeight="1" x14ac:dyDescent="0.25">
      <c r="A51">
        <v>405183</v>
      </c>
      <c r="B51">
        <v>1</v>
      </c>
      <c r="C51" t="s">
        <v>725</v>
      </c>
      <c r="D51" t="s">
        <v>726</v>
      </c>
      <c r="E51">
        <v>2</v>
      </c>
      <c r="F51">
        <v>0</v>
      </c>
      <c r="G51">
        <v>11</v>
      </c>
      <c r="H51">
        <v>9</v>
      </c>
      <c r="I51" t="s">
        <v>718</v>
      </c>
      <c r="J51" s="21">
        <v>45332.375</v>
      </c>
      <c r="K51" s="21">
        <v>45332.791666666664</v>
      </c>
      <c r="L51" t="s">
        <v>147</v>
      </c>
      <c r="M51" t="b">
        <v>0</v>
      </c>
      <c r="N51">
        <v>2023</v>
      </c>
      <c r="O51" t="s">
        <v>769</v>
      </c>
      <c r="Q51" t="s">
        <v>761</v>
      </c>
      <c r="S51" s="1" t="s">
        <v>727</v>
      </c>
      <c r="T51" s="1" t="s">
        <v>728</v>
      </c>
      <c r="U51" t="s">
        <v>27</v>
      </c>
      <c r="V51" s="9">
        <v>1250</v>
      </c>
      <c r="W51" s="2">
        <f t="shared" si="0"/>
        <v>3</v>
      </c>
      <c r="X51" s="2" t="s">
        <v>1887</v>
      </c>
      <c r="Y51" s="9" t="str">
        <f t="shared" si="1"/>
        <v>Y</v>
      </c>
      <c r="Z51" s="9" t="str">
        <f t="shared" si="2"/>
        <v>N</v>
      </c>
      <c r="AA51" s="9">
        <f t="shared" si="3"/>
        <v>22</v>
      </c>
      <c r="AB51" s="9" t="s">
        <v>1398</v>
      </c>
      <c r="AE51" t="str">
        <f t="shared" si="4"/>
        <v>Dwarfen Mountain HoldsOrc and Goblin Tribes</v>
      </c>
    </row>
    <row r="52" spans="1:31" ht="15" customHeight="1" x14ac:dyDescent="0.25">
      <c r="A52">
        <v>405201</v>
      </c>
      <c r="B52">
        <v>1</v>
      </c>
      <c r="C52" t="s">
        <v>729</v>
      </c>
      <c r="D52" t="s">
        <v>730</v>
      </c>
      <c r="E52">
        <v>2</v>
      </c>
      <c r="F52">
        <v>0</v>
      </c>
      <c r="G52">
        <v>20</v>
      </c>
      <c r="H52">
        <v>0</v>
      </c>
      <c r="I52" t="s">
        <v>718</v>
      </c>
      <c r="J52" s="21">
        <v>45332.375</v>
      </c>
      <c r="K52" s="21">
        <v>45332.791666666664</v>
      </c>
      <c r="L52" t="s">
        <v>147</v>
      </c>
      <c r="M52" t="b">
        <v>0</v>
      </c>
      <c r="N52">
        <v>2023</v>
      </c>
      <c r="O52" t="s">
        <v>774</v>
      </c>
      <c r="Q52" t="s">
        <v>766</v>
      </c>
      <c r="S52" s="1" t="s">
        <v>731</v>
      </c>
      <c r="T52" s="1" t="s">
        <v>732</v>
      </c>
      <c r="U52" t="s">
        <v>27</v>
      </c>
      <c r="V52" s="9">
        <v>1250</v>
      </c>
      <c r="W52" s="2">
        <f t="shared" si="0"/>
        <v>3</v>
      </c>
      <c r="X52" s="2" t="s">
        <v>1887</v>
      </c>
      <c r="Y52" s="9" t="str">
        <f t="shared" si="1"/>
        <v>Y</v>
      </c>
      <c r="Z52" s="9" t="str">
        <f t="shared" si="2"/>
        <v>N</v>
      </c>
      <c r="AA52" s="9">
        <f t="shared" si="3"/>
        <v>22</v>
      </c>
      <c r="AB52" s="9" t="s">
        <v>1398</v>
      </c>
      <c r="AE52" t="str">
        <f t="shared" si="4"/>
        <v>Beastmen BrayherdsChaos Dwarfs</v>
      </c>
    </row>
    <row r="53" spans="1:31" ht="15" customHeight="1" x14ac:dyDescent="0.25">
      <c r="A53">
        <v>405225</v>
      </c>
      <c r="B53">
        <v>1</v>
      </c>
      <c r="C53" t="s">
        <v>733</v>
      </c>
      <c r="D53" t="s">
        <v>734</v>
      </c>
      <c r="E53">
        <v>2</v>
      </c>
      <c r="F53">
        <v>0</v>
      </c>
      <c r="G53">
        <v>20</v>
      </c>
      <c r="H53">
        <v>0</v>
      </c>
      <c r="I53" t="s">
        <v>718</v>
      </c>
      <c r="J53" s="21">
        <v>45332.375</v>
      </c>
      <c r="K53" s="21">
        <v>45332.791666666664</v>
      </c>
      <c r="L53" t="s">
        <v>147</v>
      </c>
      <c r="M53" t="b">
        <v>0</v>
      </c>
      <c r="N53">
        <v>2023</v>
      </c>
      <c r="O53" t="s">
        <v>774</v>
      </c>
      <c r="Q53" t="s">
        <v>765</v>
      </c>
      <c r="S53" s="1" t="s">
        <v>735</v>
      </c>
      <c r="T53" s="1" t="s">
        <v>736</v>
      </c>
      <c r="U53" t="s">
        <v>27</v>
      </c>
      <c r="V53" s="9">
        <v>1250</v>
      </c>
      <c r="W53" s="2">
        <f t="shared" si="0"/>
        <v>3</v>
      </c>
      <c r="X53" s="2" t="s">
        <v>1887</v>
      </c>
      <c r="Y53" s="9" t="str">
        <f t="shared" si="1"/>
        <v>Y</v>
      </c>
      <c r="Z53" s="9" t="str">
        <f t="shared" si="2"/>
        <v>N</v>
      </c>
      <c r="AA53" s="9">
        <f t="shared" si="3"/>
        <v>22</v>
      </c>
      <c r="AB53" s="9" t="s">
        <v>1398</v>
      </c>
      <c r="AE53" t="str">
        <f t="shared" si="4"/>
        <v>Beastmen BrayherdsEmpire of Man</v>
      </c>
    </row>
    <row r="54" spans="1:31" ht="15" customHeight="1" x14ac:dyDescent="0.25">
      <c r="A54">
        <v>405236</v>
      </c>
      <c r="B54">
        <v>1</v>
      </c>
      <c r="C54" t="s">
        <v>737</v>
      </c>
      <c r="D54" t="s">
        <v>738</v>
      </c>
      <c r="E54">
        <v>2</v>
      </c>
      <c r="F54">
        <v>0</v>
      </c>
      <c r="G54">
        <v>20</v>
      </c>
      <c r="H54">
        <v>0</v>
      </c>
      <c r="I54" t="s">
        <v>718</v>
      </c>
      <c r="J54" s="21">
        <v>45332.375</v>
      </c>
      <c r="K54" s="21">
        <v>45332.791666666664</v>
      </c>
      <c r="L54" t="s">
        <v>147</v>
      </c>
      <c r="M54" t="b">
        <v>0</v>
      </c>
      <c r="N54">
        <v>2023</v>
      </c>
      <c r="O54" t="s">
        <v>773</v>
      </c>
      <c r="Q54" t="s">
        <v>761</v>
      </c>
      <c r="S54" s="1" t="s">
        <v>739</v>
      </c>
      <c r="T54" s="1" t="s">
        <v>740</v>
      </c>
      <c r="U54" t="s">
        <v>27</v>
      </c>
      <c r="V54" s="9">
        <v>1250</v>
      </c>
      <c r="W54" s="2">
        <f t="shared" si="0"/>
        <v>3</v>
      </c>
      <c r="X54" s="2" t="s">
        <v>1887</v>
      </c>
      <c r="Y54" s="9" t="str">
        <f t="shared" si="1"/>
        <v>Y</v>
      </c>
      <c r="Z54" s="9" t="str">
        <f t="shared" si="2"/>
        <v>N</v>
      </c>
      <c r="AA54" s="9">
        <f t="shared" si="3"/>
        <v>22</v>
      </c>
      <c r="AB54" s="9" t="s">
        <v>1398</v>
      </c>
      <c r="AE54" t="str">
        <f t="shared" si="4"/>
        <v>Ogre KingdomsOrc and Goblin Tribes</v>
      </c>
    </row>
    <row r="55" spans="1:31" ht="15" customHeight="1" x14ac:dyDescent="0.25">
      <c r="A55">
        <v>405248</v>
      </c>
      <c r="B55">
        <v>1</v>
      </c>
      <c r="C55" t="s">
        <v>741</v>
      </c>
      <c r="D55" t="s">
        <v>742</v>
      </c>
      <c r="E55">
        <v>0</v>
      </c>
      <c r="F55">
        <v>2</v>
      </c>
      <c r="G55">
        <v>0</v>
      </c>
      <c r="H55">
        <v>20</v>
      </c>
      <c r="I55" t="s">
        <v>718</v>
      </c>
      <c r="J55" s="21">
        <v>45332.375</v>
      </c>
      <c r="K55" s="21">
        <v>45332.791666666664</v>
      </c>
      <c r="L55" t="s">
        <v>147</v>
      </c>
      <c r="M55" t="b">
        <v>0</v>
      </c>
      <c r="N55">
        <v>2023</v>
      </c>
      <c r="O55" t="s">
        <v>771</v>
      </c>
      <c r="Q55" t="s">
        <v>764</v>
      </c>
      <c r="S55" s="1" t="s">
        <v>743</v>
      </c>
      <c r="T55" s="1" t="s">
        <v>744</v>
      </c>
      <c r="U55" t="s">
        <v>27</v>
      </c>
      <c r="V55" s="9">
        <v>1250</v>
      </c>
      <c r="W55" s="2">
        <f t="shared" si="0"/>
        <v>3</v>
      </c>
      <c r="X55" s="2" t="s">
        <v>1887</v>
      </c>
      <c r="Y55" s="9" t="str">
        <f t="shared" si="1"/>
        <v>Y</v>
      </c>
      <c r="Z55" s="9" t="str">
        <f t="shared" si="2"/>
        <v>N</v>
      </c>
      <c r="AA55" s="9">
        <f t="shared" si="3"/>
        <v>22</v>
      </c>
      <c r="AB55" s="9" t="s">
        <v>1398</v>
      </c>
      <c r="AE55" t="str">
        <f t="shared" si="4"/>
        <v>SkavenTomb Kings of Khemri</v>
      </c>
    </row>
    <row r="56" spans="1:31" ht="15" hidden="1" customHeight="1" x14ac:dyDescent="0.25">
      <c r="A56">
        <v>405257</v>
      </c>
      <c r="B56">
        <v>1</v>
      </c>
      <c r="C56" t="s">
        <v>745</v>
      </c>
      <c r="D56" t="s">
        <v>746</v>
      </c>
      <c r="E56">
        <v>2</v>
      </c>
      <c r="F56">
        <v>0</v>
      </c>
      <c r="G56">
        <v>20</v>
      </c>
      <c r="H56">
        <v>0</v>
      </c>
      <c r="I56" t="s">
        <v>718</v>
      </c>
      <c r="J56" s="21">
        <v>45332.375</v>
      </c>
      <c r="K56" s="21">
        <v>45332.791666666664</v>
      </c>
      <c r="L56" t="s">
        <v>147</v>
      </c>
      <c r="M56" t="b">
        <v>0</v>
      </c>
      <c r="N56">
        <v>2023</v>
      </c>
      <c r="Q56" t="s">
        <v>761</v>
      </c>
      <c r="T56" t="s">
        <v>747</v>
      </c>
      <c r="U56" t="s">
        <v>27</v>
      </c>
      <c r="V56" s="9">
        <v>1250</v>
      </c>
      <c r="W56" s="2">
        <f t="shared" si="0"/>
        <v>3</v>
      </c>
      <c r="X56" s="2" t="s">
        <v>1887</v>
      </c>
      <c r="Y56" s="9" t="str">
        <f t="shared" si="1"/>
        <v>N</v>
      </c>
      <c r="Z56" s="9" t="str">
        <f t="shared" si="2"/>
        <v>N</v>
      </c>
      <c r="AA56" s="9">
        <f t="shared" si="3"/>
        <v>22</v>
      </c>
      <c r="AB56" s="9" t="s">
        <v>1398</v>
      </c>
      <c r="AE56" t="str">
        <f t="shared" si="4"/>
        <v>Orc and Goblin Tribes</v>
      </c>
    </row>
    <row r="57" spans="1:31" ht="15" customHeight="1" x14ac:dyDescent="0.25">
      <c r="A57">
        <v>405267</v>
      </c>
      <c r="B57">
        <v>1</v>
      </c>
      <c r="C57" t="s">
        <v>748</v>
      </c>
      <c r="D57" t="s">
        <v>99</v>
      </c>
      <c r="E57">
        <v>0</v>
      </c>
      <c r="F57">
        <v>2</v>
      </c>
      <c r="G57">
        <v>0</v>
      </c>
      <c r="H57">
        <v>20</v>
      </c>
      <c r="I57" t="s">
        <v>718</v>
      </c>
      <c r="J57" s="21">
        <v>45332.375</v>
      </c>
      <c r="K57" s="21">
        <v>45332.791666666664</v>
      </c>
      <c r="L57" t="s">
        <v>147</v>
      </c>
      <c r="M57" t="b">
        <v>0</v>
      </c>
      <c r="N57">
        <v>2023</v>
      </c>
      <c r="O57" t="s">
        <v>761</v>
      </c>
      <c r="Q57" t="s">
        <v>770</v>
      </c>
      <c r="S57" s="1" t="s">
        <v>749</v>
      </c>
      <c r="T57" s="1" t="s">
        <v>750</v>
      </c>
      <c r="U57" t="s">
        <v>27</v>
      </c>
      <c r="V57" s="9">
        <v>1250</v>
      </c>
      <c r="W57" s="2">
        <f t="shared" si="0"/>
        <v>3</v>
      </c>
      <c r="X57" s="2" t="s">
        <v>1887</v>
      </c>
      <c r="Y57" s="9" t="str">
        <f t="shared" si="1"/>
        <v>Y</v>
      </c>
      <c r="Z57" s="9" t="str">
        <f t="shared" si="2"/>
        <v>N</v>
      </c>
      <c r="AA57" s="9">
        <f t="shared" si="3"/>
        <v>22</v>
      </c>
      <c r="AB57" s="9" t="s">
        <v>1398</v>
      </c>
      <c r="AE57" t="str">
        <f t="shared" si="4"/>
        <v>Orc and Goblin TribesLizardmen</v>
      </c>
    </row>
    <row r="58" spans="1:31" ht="15" customHeight="1" x14ac:dyDescent="0.25">
      <c r="A58">
        <v>405275</v>
      </c>
      <c r="B58">
        <v>1</v>
      </c>
      <c r="C58" t="s">
        <v>330</v>
      </c>
      <c r="D58" t="s">
        <v>751</v>
      </c>
      <c r="E58">
        <v>2</v>
      </c>
      <c r="F58">
        <v>0</v>
      </c>
      <c r="G58">
        <v>20</v>
      </c>
      <c r="H58">
        <v>0</v>
      </c>
      <c r="I58" t="s">
        <v>718</v>
      </c>
      <c r="J58" s="21">
        <v>45332.375</v>
      </c>
      <c r="K58" s="21">
        <v>45332.791666666664</v>
      </c>
      <c r="L58" t="s">
        <v>147</v>
      </c>
      <c r="M58" t="b">
        <v>0</v>
      </c>
      <c r="N58">
        <v>2023</v>
      </c>
      <c r="O58" t="s">
        <v>764</v>
      </c>
      <c r="Q58" t="s">
        <v>760</v>
      </c>
      <c r="S58" s="1" t="s">
        <v>752</v>
      </c>
      <c r="T58" s="1" t="s">
        <v>753</v>
      </c>
      <c r="U58" t="s">
        <v>27</v>
      </c>
      <c r="V58" s="9">
        <v>1250</v>
      </c>
      <c r="W58" s="2">
        <f t="shared" si="0"/>
        <v>3</v>
      </c>
      <c r="X58" s="2" t="s">
        <v>1887</v>
      </c>
      <c r="Y58" s="9" t="str">
        <f t="shared" si="1"/>
        <v>Y</v>
      </c>
      <c r="Z58" s="9" t="str">
        <f t="shared" si="2"/>
        <v>N</v>
      </c>
      <c r="AA58" s="9">
        <f t="shared" si="3"/>
        <v>22</v>
      </c>
      <c r="AB58" s="9" t="s">
        <v>1398</v>
      </c>
      <c r="AE58" t="str">
        <f t="shared" si="4"/>
        <v>Tomb Kings of KhemriVampire Counts</v>
      </c>
    </row>
    <row r="59" spans="1:31" ht="15" customHeight="1" x14ac:dyDescent="0.25">
      <c r="A59">
        <v>405284</v>
      </c>
      <c r="B59">
        <v>1</v>
      </c>
      <c r="C59" t="s">
        <v>754</v>
      </c>
      <c r="D59" t="s">
        <v>755</v>
      </c>
      <c r="E59">
        <v>1</v>
      </c>
      <c r="F59">
        <v>1</v>
      </c>
      <c r="G59">
        <v>10</v>
      </c>
      <c r="H59">
        <v>10</v>
      </c>
      <c r="I59" t="s">
        <v>718</v>
      </c>
      <c r="J59" s="21">
        <v>45332.375</v>
      </c>
      <c r="K59" s="21">
        <v>45332.791666666664</v>
      </c>
      <c r="L59" t="s">
        <v>147</v>
      </c>
      <c r="M59" t="b">
        <v>0</v>
      </c>
      <c r="N59">
        <v>2023</v>
      </c>
      <c r="O59" t="s">
        <v>761</v>
      </c>
      <c r="Q59" t="s">
        <v>773</v>
      </c>
      <c r="S59" s="1" t="s">
        <v>756</v>
      </c>
      <c r="T59" s="1" t="s">
        <v>757</v>
      </c>
      <c r="U59" t="s">
        <v>27</v>
      </c>
      <c r="V59" s="9">
        <v>1250</v>
      </c>
      <c r="W59" s="2">
        <f t="shared" si="0"/>
        <v>3</v>
      </c>
      <c r="X59" s="2" t="s">
        <v>1887</v>
      </c>
      <c r="Y59" s="9" t="str">
        <f t="shared" si="1"/>
        <v>Y</v>
      </c>
      <c r="Z59" s="9" t="str">
        <f t="shared" si="2"/>
        <v>N</v>
      </c>
      <c r="AA59" s="9">
        <f t="shared" si="3"/>
        <v>22</v>
      </c>
      <c r="AB59" s="9" t="s">
        <v>1398</v>
      </c>
      <c r="AE59" t="str">
        <f t="shared" si="4"/>
        <v>Orc and Goblin TribesOgre Kingdoms</v>
      </c>
    </row>
    <row r="60" spans="1:31" ht="15" customHeight="1" x14ac:dyDescent="0.25">
      <c r="A60">
        <v>405300</v>
      </c>
      <c r="B60">
        <v>2</v>
      </c>
      <c r="C60" t="s">
        <v>741</v>
      </c>
      <c r="D60" t="s">
        <v>738</v>
      </c>
      <c r="E60">
        <v>2</v>
      </c>
      <c r="F60">
        <v>0</v>
      </c>
      <c r="G60">
        <v>18</v>
      </c>
      <c r="H60">
        <v>2</v>
      </c>
      <c r="I60" t="s">
        <v>718</v>
      </c>
      <c r="J60" s="21">
        <v>45332.375</v>
      </c>
      <c r="K60" s="21">
        <v>45332.791666666664</v>
      </c>
      <c r="L60" t="s">
        <v>147</v>
      </c>
      <c r="M60" t="b">
        <v>0</v>
      </c>
      <c r="N60">
        <v>2023</v>
      </c>
      <c r="O60" t="s">
        <v>771</v>
      </c>
      <c r="Q60" t="s">
        <v>761</v>
      </c>
      <c r="S60" s="1" t="s">
        <v>743</v>
      </c>
      <c r="T60" s="1" t="s">
        <v>740</v>
      </c>
      <c r="U60" t="s">
        <v>27</v>
      </c>
      <c r="V60" s="9">
        <v>1250</v>
      </c>
      <c r="W60" s="2">
        <f t="shared" si="0"/>
        <v>3</v>
      </c>
      <c r="X60" s="2" t="s">
        <v>1887</v>
      </c>
      <c r="Y60" s="9" t="str">
        <f t="shared" si="1"/>
        <v>Y</v>
      </c>
      <c r="Z60" s="9" t="str">
        <f t="shared" si="2"/>
        <v>N</v>
      </c>
      <c r="AA60" s="9">
        <f t="shared" si="3"/>
        <v>22</v>
      </c>
      <c r="AB60" s="9" t="s">
        <v>1398</v>
      </c>
      <c r="AE60" t="str">
        <f t="shared" si="4"/>
        <v>SkavenOrc and Goblin Tribes</v>
      </c>
    </row>
    <row r="61" spans="1:31" ht="15" customHeight="1" x14ac:dyDescent="0.25">
      <c r="A61">
        <v>405304</v>
      </c>
      <c r="B61">
        <v>2</v>
      </c>
      <c r="C61" t="s">
        <v>751</v>
      </c>
      <c r="D61" t="s">
        <v>748</v>
      </c>
      <c r="E61">
        <v>0</v>
      </c>
      <c r="F61">
        <v>2</v>
      </c>
      <c r="G61">
        <v>8</v>
      </c>
      <c r="H61">
        <v>12</v>
      </c>
      <c r="I61" t="s">
        <v>718</v>
      </c>
      <c r="J61" s="21">
        <v>45332.375</v>
      </c>
      <c r="K61" s="21">
        <v>45332.791666666664</v>
      </c>
      <c r="L61" t="s">
        <v>147</v>
      </c>
      <c r="M61" t="b">
        <v>0</v>
      </c>
      <c r="N61">
        <v>2023</v>
      </c>
      <c r="O61" t="s">
        <v>760</v>
      </c>
      <c r="Q61" t="s">
        <v>761</v>
      </c>
      <c r="S61" s="1" t="s">
        <v>753</v>
      </c>
      <c r="T61" s="1" t="s">
        <v>749</v>
      </c>
      <c r="U61" t="s">
        <v>27</v>
      </c>
      <c r="V61" s="9">
        <v>1250</v>
      </c>
      <c r="W61" s="2">
        <f t="shared" si="0"/>
        <v>3</v>
      </c>
      <c r="X61" s="2" t="s">
        <v>1887</v>
      </c>
      <c r="Y61" s="9" t="str">
        <f t="shared" si="1"/>
        <v>Y</v>
      </c>
      <c r="Z61" s="9" t="str">
        <f t="shared" si="2"/>
        <v>N</v>
      </c>
      <c r="AA61" s="9">
        <f t="shared" si="3"/>
        <v>22</v>
      </c>
      <c r="AB61" s="9" t="s">
        <v>1398</v>
      </c>
      <c r="AE61" t="str">
        <f t="shared" si="4"/>
        <v>Vampire CountsOrc and Goblin Tribes</v>
      </c>
    </row>
    <row r="62" spans="1:31" ht="15" customHeight="1" x14ac:dyDescent="0.25">
      <c r="A62">
        <v>405311</v>
      </c>
      <c r="B62">
        <v>2</v>
      </c>
      <c r="C62" t="s">
        <v>729</v>
      </c>
      <c r="D62" t="s">
        <v>737</v>
      </c>
      <c r="E62">
        <v>2</v>
      </c>
      <c r="F62">
        <v>0</v>
      </c>
      <c r="G62">
        <v>20</v>
      </c>
      <c r="H62">
        <v>0</v>
      </c>
      <c r="I62" t="s">
        <v>718</v>
      </c>
      <c r="J62" s="21">
        <v>45332.375</v>
      </c>
      <c r="K62" s="21">
        <v>45332.791666666664</v>
      </c>
      <c r="L62" t="s">
        <v>147</v>
      </c>
      <c r="M62" t="b">
        <v>0</v>
      </c>
      <c r="N62">
        <v>2023</v>
      </c>
      <c r="O62" t="s">
        <v>774</v>
      </c>
      <c r="Q62" t="s">
        <v>773</v>
      </c>
      <c r="S62" s="1" t="s">
        <v>731</v>
      </c>
      <c r="T62" s="1" t="s">
        <v>739</v>
      </c>
      <c r="U62" t="s">
        <v>27</v>
      </c>
      <c r="V62" s="9">
        <v>1250</v>
      </c>
      <c r="W62" s="2">
        <f t="shared" si="0"/>
        <v>3</v>
      </c>
      <c r="X62" s="2" t="s">
        <v>1887</v>
      </c>
      <c r="Y62" s="9" t="str">
        <f t="shared" si="1"/>
        <v>Y</v>
      </c>
      <c r="Z62" s="9" t="str">
        <f t="shared" si="2"/>
        <v>N</v>
      </c>
      <c r="AA62" s="9">
        <f t="shared" si="3"/>
        <v>22</v>
      </c>
      <c r="AB62" s="9" t="s">
        <v>1398</v>
      </c>
      <c r="AE62" t="str">
        <f t="shared" si="4"/>
        <v>Beastmen BrayherdsOgre Kingdoms</v>
      </c>
    </row>
    <row r="63" spans="1:31" ht="15" customHeight="1" x14ac:dyDescent="0.25">
      <c r="A63">
        <v>405318</v>
      </c>
      <c r="B63">
        <v>2</v>
      </c>
      <c r="C63" t="s">
        <v>717</v>
      </c>
      <c r="D63" t="s">
        <v>746</v>
      </c>
      <c r="E63">
        <v>1</v>
      </c>
      <c r="F63">
        <v>1</v>
      </c>
      <c r="G63">
        <v>10</v>
      </c>
      <c r="H63">
        <v>10</v>
      </c>
      <c r="I63" t="s">
        <v>718</v>
      </c>
      <c r="J63" s="21">
        <v>45332.375</v>
      </c>
      <c r="K63" s="21">
        <v>45332.791666666664</v>
      </c>
      <c r="L63" t="s">
        <v>147</v>
      </c>
      <c r="M63" t="b">
        <v>0</v>
      </c>
      <c r="N63">
        <v>2023</v>
      </c>
      <c r="O63" t="s">
        <v>762</v>
      </c>
      <c r="Q63" t="s">
        <v>761</v>
      </c>
      <c r="S63" s="1" t="s">
        <v>720</v>
      </c>
      <c r="T63" t="s">
        <v>747</v>
      </c>
      <c r="U63" t="s">
        <v>27</v>
      </c>
      <c r="V63" s="9">
        <v>1250</v>
      </c>
      <c r="W63" s="2">
        <f t="shared" si="0"/>
        <v>3</v>
      </c>
      <c r="X63" s="2" t="s">
        <v>1887</v>
      </c>
      <c r="Y63" s="9" t="str">
        <f t="shared" si="1"/>
        <v>Y</v>
      </c>
      <c r="Z63" s="9" t="str">
        <f t="shared" si="2"/>
        <v>N</v>
      </c>
      <c r="AA63" s="9">
        <f t="shared" si="3"/>
        <v>22</v>
      </c>
      <c r="AB63" s="9" t="s">
        <v>1398</v>
      </c>
      <c r="AE63" t="str">
        <f t="shared" si="4"/>
        <v>Warriors of ChaosOrc and Goblin Tribes</v>
      </c>
    </row>
    <row r="64" spans="1:31" ht="15" customHeight="1" x14ac:dyDescent="0.25">
      <c r="A64">
        <v>405324</v>
      </c>
      <c r="B64">
        <v>2</v>
      </c>
      <c r="C64" t="s">
        <v>755</v>
      </c>
      <c r="D64" t="s">
        <v>722</v>
      </c>
      <c r="E64">
        <v>1</v>
      </c>
      <c r="F64">
        <v>1</v>
      </c>
      <c r="G64">
        <v>10</v>
      </c>
      <c r="H64">
        <v>10</v>
      </c>
      <c r="I64" t="s">
        <v>718</v>
      </c>
      <c r="J64" s="21">
        <v>45332.375</v>
      </c>
      <c r="K64" s="21">
        <v>45332.791666666664</v>
      </c>
      <c r="L64" t="s">
        <v>147</v>
      </c>
      <c r="M64" t="b">
        <v>0</v>
      </c>
      <c r="N64">
        <v>2023</v>
      </c>
      <c r="O64" t="s">
        <v>773</v>
      </c>
      <c r="Q64" t="s">
        <v>762</v>
      </c>
      <c r="S64" s="1" t="s">
        <v>757</v>
      </c>
      <c r="T64" s="1" t="s">
        <v>724</v>
      </c>
      <c r="U64" t="s">
        <v>27</v>
      </c>
      <c r="V64" s="9">
        <v>1250</v>
      </c>
      <c r="W64" s="2">
        <f t="shared" si="0"/>
        <v>3</v>
      </c>
      <c r="X64" s="2" t="s">
        <v>1887</v>
      </c>
      <c r="Y64" s="9" t="str">
        <f t="shared" si="1"/>
        <v>Y</v>
      </c>
      <c r="Z64" s="9" t="str">
        <f t="shared" si="2"/>
        <v>N</v>
      </c>
      <c r="AA64" s="9">
        <f t="shared" si="3"/>
        <v>22</v>
      </c>
      <c r="AB64" s="9" t="s">
        <v>1398</v>
      </c>
      <c r="AE64" t="str">
        <f t="shared" si="4"/>
        <v>Ogre KingdomsWarriors of Chaos</v>
      </c>
    </row>
    <row r="65" spans="1:31" ht="15" customHeight="1" x14ac:dyDescent="0.25">
      <c r="A65">
        <v>405331</v>
      </c>
      <c r="B65">
        <v>2</v>
      </c>
      <c r="C65" t="s">
        <v>730</v>
      </c>
      <c r="D65" t="s">
        <v>734</v>
      </c>
      <c r="E65">
        <v>2</v>
      </c>
      <c r="F65">
        <v>0</v>
      </c>
      <c r="G65">
        <v>19</v>
      </c>
      <c r="H65">
        <v>1</v>
      </c>
      <c r="I65" t="s">
        <v>718</v>
      </c>
      <c r="J65" s="21">
        <v>45332.375</v>
      </c>
      <c r="K65" s="21">
        <v>45332.791666666664</v>
      </c>
      <c r="L65" t="s">
        <v>147</v>
      </c>
      <c r="M65" t="b">
        <v>0</v>
      </c>
      <c r="N65">
        <v>2023</v>
      </c>
      <c r="O65" t="s">
        <v>766</v>
      </c>
      <c r="Q65" t="s">
        <v>765</v>
      </c>
      <c r="S65" s="1" t="s">
        <v>732</v>
      </c>
      <c r="T65" s="1" t="s">
        <v>736</v>
      </c>
      <c r="U65" t="s">
        <v>27</v>
      </c>
      <c r="V65" s="9">
        <v>1250</v>
      </c>
      <c r="W65" s="2">
        <f t="shared" si="0"/>
        <v>3</v>
      </c>
      <c r="X65" s="2" t="s">
        <v>1887</v>
      </c>
      <c r="Y65" s="9" t="str">
        <f t="shared" si="1"/>
        <v>Y</v>
      </c>
      <c r="Z65" s="9" t="str">
        <f t="shared" si="2"/>
        <v>N</v>
      </c>
      <c r="AA65" s="9">
        <f t="shared" si="3"/>
        <v>22</v>
      </c>
      <c r="AB65" s="9" t="s">
        <v>1398</v>
      </c>
      <c r="AE65" t="str">
        <f t="shared" si="4"/>
        <v>Chaos DwarfsEmpire of Man</v>
      </c>
    </row>
    <row r="66" spans="1:31" ht="15" customHeight="1" x14ac:dyDescent="0.25">
      <c r="A66">
        <v>405338</v>
      </c>
      <c r="B66">
        <v>2</v>
      </c>
      <c r="C66" t="s">
        <v>721</v>
      </c>
      <c r="D66" t="s">
        <v>725</v>
      </c>
      <c r="E66">
        <v>0</v>
      </c>
      <c r="F66">
        <v>2</v>
      </c>
      <c r="G66">
        <v>7</v>
      </c>
      <c r="H66">
        <v>13</v>
      </c>
      <c r="I66" t="s">
        <v>718</v>
      </c>
      <c r="J66" s="21">
        <v>45332.375</v>
      </c>
      <c r="K66" s="21">
        <v>45332.791666666664</v>
      </c>
      <c r="L66" t="s">
        <v>147</v>
      </c>
      <c r="M66" t="b">
        <v>0</v>
      </c>
      <c r="N66">
        <v>2023</v>
      </c>
      <c r="O66" t="s">
        <v>764</v>
      </c>
      <c r="Q66" t="s">
        <v>769</v>
      </c>
      <c r="S66" s="1" t="s">
        <v>723</v>
      </c>
      <c r="T66" s="1" t="s">
        <v>727</v>
      </c>
      <c r="U66" t="s">
        <v>27</v>
      </c>
      <c r="V66" s="9">
        <v>1250</v>
      </c>
      <c r="W66" s="2">
        <f t="shared" ref="W66:W129" si="5">_xlfn.MAXIFS(B:B,I:I,I66)</f>
        <v>3</v>
      </c>
      <c r="X66" s="2" t="s">
        <v>1887</v>
      </c>
      <c r="Y66" s="9" t="str">
        <f t="shared" ref="Y66:Y129" si="6">IF(S66="","N",(IF(T66&lt;&gt;"","Y","N")))</f>
        <v>Y</v>
      </c>
      <c r="Z66" s="9" t="str">
        <f t="shared" ref="Z66:Z129" si="7">IF(O66=Q66,"Y","N")</f>
        <v>N</v>
      </c>
      <c r="AA66" s="9">
        <f t="shared" ref="AA66:AA129" si="8">COUNTIFS(I:I,I66,B:B,1)*2</f>
        <v>22</v>
      </c>
      <c r="AB66" s="9" t="s">
        <v>1398</v>
      </c>
      <c r="AE66" t="str">
        <f t="shared" si="4"/>
        <v>Tomb Kings of KhemriDwarfen Mountain Holds</v>
      </c>
    </row>
    <row r="67" spans="1:31" ht="15" customHeight="1" x14ac:dyDescent="0.25">
      <c r="A67">
        <v>405342</v>
      </c>
      <c r="B67">
        <v>2</v>
      </c>
      <c r="C67" t="s">
        <v>330</v>
      </c>
      <c r="D67" t="s">
        <v>733</v>
      </c>
      <c r="E67">
        <v>2</v>
      </c>
      <c r="F67">
        <v>0</v>
      </c>
      <c r="G67">
        <v>20</v>
      </c>
      <c r="H67">
        <v>0</v>
      </c>
      <c r="I67" t="s">
        <v>718</v>
      </c>
      <c r="J67" s="21">
        <v>45332.375</v>
      </c>
      <c r="K67" s="21">
        <v>45332.791666666664</v>
      </c>
      <c r="L67" t="s">
        <v>147</v>
      </c>
      <c r="M67" t="b">
        <v>0</v>
      </c>
      <c r="N67">
        <v>2023</v>
      </c>
      <c r="O67" t="s">
        <v>764</v>
      </c>
      <c r="Q67" t="s">
        <v>774</v>
      </c>
      <c r="S67" s="1" t="s">
        <v>752</v>
      </c>
      <c r="T67" s="1" t="s">
        <v>735</v>
      </c>
      <c r="U67" t="s">
        <v>27</v>
      </c>
      <c r="V67" s="9">
        <v>1250</v>
      </c>
      <c r="W67" s="2">
        <f t="shared" si="5"/>
        <v>3</v>
      </c>
      <c r="X67" s="2" t="s">
        <v>1887</v>
      </c>
      <c r="Y67" s="9" t="str">
        <f t="shared" si="6"/>
        <v>Y</v>
      </c>
      <c r="Z67" s="9" t="str">
        <f t="shared" si="7"/>
        <v>N</v>
      </c>
      <c r="AA67" s="9">
        <f t="shared" si="8"/>
        <v>22</v>
      </c>
      <c r="AB67" s="9" t="s">
        <v>1398</v>
      </c>
      <c r="AE67" t="str">
        <f t="shared" ref="AE67:AE130" si="9">O67&amp;Q67</f>
        <v>Tomb Kings of KhemriBeastmen Brayherds</v>
      </c>
    </row>
    <row r="68" spans="1:31" ht="15" hidden="1" customHeight="1" x14ac:dyDescent="0.25">
      <c r="A68">
        <v>405345</v>
      </c>
      <c r="B68">
        <v>2</v>
      </c>
      <c r="C68" t="s">
        <v>745</v>
      </c>
      <c r="D68" t="s">
        <v>716</v>
      </c>
      <c r="E68">
        <v>0</v>
      </c>
      <c r="F68">
        <v>2</v>
      </c>
      <c r="G68">
        <v>7</v>
      </c>
      <c r="H68">
        <v>13</v>
      </c>
      <c r="I68" t="s">
        <v>718</v>
      </c>
      <c r="J68" s="21">
        <v>45332.375</v>
      </c>
      <c r="K68" s="21">
        <v>45332.791666666664</v>
      </c>
      <c r="L68" t="s">
        <v>147</v>
      </c>
      <c r="M68" t="b">
        <v>0</v>
      </c>
      <c r="N68">
        <v>2023</v>
      </c>
      <c r="Q68" t="s">
        <v>758</v>
      </c>
      <c r="T68" s="1" t="s">
        <v>719</v>
      </c>
      <c r="U68" t="s">
        <v>27</v>
      </c>
      <c r="V68" s="9">
        <v>1250</v>
      </c>
      <c r="W68" s="2">
        <f t="shared" si="5"/>
        <v>3</v>
      </c>
      <c r="X68" s="2" t="s">
        <v>1887</v>
      </c>
      <c r="Y68" s="9" t="str">
        <f t="shared" si="6"/>
        <v>N</v>
      </c>
      <c r="Z68" s="9" t="str">
        <f t="shared" si="7"/>
        <v>N</v>
      </c>
      <c r="AA68" s="9">
        <f t="shared" si="8"/>
        <v>22</v>
      </c>
      <c r="AB68" s="9" t="s">
        <v>1398</v>
      </c>
      <c r="AE68" t="str">
        <f t="shared" si="9"/>
        <v>Kingdom of Bretonnia</v>
      </c>
    </row>
    <row r="69" spans="1:31" ht="15" hidden="1" customHeight="1" x14ac:dyDescent="0.25">
      <c r="A69">
        <v>405346</v>
      </c>
      <c r="B69">
        <v>2</v>
      </c>
      <c r="C69" t="s">
        <v>754</v>
      </c>
      <c r="D69" t="s">
        <v>726</v>
      </c>
      <c r="E69">
        <v>2</v>
      </c>
      <c r="F69">
        <v>0</v>
      </c>
      <c r="G69">
        <v>20</v>
      </c>
      <c r="H69">
        <v>0</v>
      </c>
      <c r="I69" t="s">
        <v>718</v>
      </c>
      <c r="J69" s="21">
        <v>45332.375</v>
      </c>
      <c r="K69" s="21">
        <v>45332.791666666664</v>
      </c>
      <c r="L69" t="s">
        <v>147</v>
      </c>
      <c r="M69" t="b">
        <v>0</v>
      </c>
      <c r="N69">
        <v>2023</v>
      </c>
      <c r="O69" t="s">
        <v>761</v>
      </c>
      <c r="Q69" t="s">
        <v>761</v>
      </c>
      <c r="S69" s="1" t="s">
        <v>756</v>
      </c>
      <c r="T69" s="1" t="s">
        <v>728</v>
      </c>
      <c r="U69" t="s">
        <v>27</v>
      </c>
      <c r="V69" s="9">
        <v>1250</v>
      </c>
      <c r="W69" s="2">
        <f t="shared" si="5"/>
        <v>3</v>
      </c>
      <c r="X69" s="2" t="s">
        <v>1887</v>
      </c>
      <c r="Y69" s="9" t="str">
        <f t="shared" si="6"/>
        <v>Y</v>
      </c>
      <c r="Z69" s="9" t="str">
        <f t="shared" si="7"/>
        <v>Y</v>
      </c>
      <c r="AA69" s="9">
        <f t="shared" si="8"/>
        <v>22</v>
      </c>
      <c r="AB69" s="9" t="s">
        <v>1398</v>
      </c>
      <c r="AE69" t="str">
        <f t="shared" si="9"/>
        <v>Orc and Goblin TribesOrc and Goblin Tribes</v>
      </c>
    </row>
    <row r="70" spans="1:31" ht="15" customHeight="1" x14ac:dyDescent="0.25">
      <c r="A70">
        <v>405347</v>
      </c>
      <c r="B70">
        <v>2</v>
      </c>
      <c r="C70" t="s">
        <v>742</v>
      </c>
      <c r="D70" t="s">
        <v>99</v>
      </c>
      <c r="E70">
        <v>0</v>
      </c>
      <c r="F70">
        <v>2</v>
      </c>
      <c r="G70">
        <v>3</v>
      </c>
      <c r="H70">
        <v>17</v>
      </c>
      <c r="I70" t="s">
        <v>718</v>
      </c>
      <c r="J70" s="21">
        <v>45332.375</v>
      </c>
      <c r="K70" s="21">
        <v>45332.791666666664</v>
      </c>
      <c r="L70" t="s">
        <v>147</v>
      </c>
      <c r="M70" t="b">
        <v>0</v>
      </c>
      <c r="N70">
        <v>2023</v>
      </c>
      <c r="O70" t="s">
        <v>764</v>
      </c>
      <c r="Q70" t="s">
        <v>770</v>
      </c>
      <c r="S70" s="1" t="s">
        <v>744</v>
      </c>
      <c r="T70" s="1" t="s">
        <v>750</v>
      </c>
      <c r="U70" t="s">
        <v>27</v>
      </c>
      <c r="V70" s="9">
        <v>1250</v>
      </c>
      <c r="W70" s="2">
        <f t="shared" si="5"/>
        <v>3</v>
      </c>
      <c r="X70" s="2" t="s">
        <v>1887</v>
      </c>
      <c r="Y70" s="9" t="str">
        <f t="shared" si="6"/>
        <v>Y</v>
      </c>
      <c r="Z70" s="9" t="str">
        <f t="shared" si="7"/>
        <v>N</v>
      </c>
      <c r="AA70" s="9">
        <f t="shared" si="8"/>
        <v>22</v>
      </c>
      <c r="AB70" s="9" t="s">
        <v>1398</v>
      </c>
      <c r="AE70" t="str">
        <f t="shared" si="9"/>
        <v>Tomb Kings of KhemriLizardmen</v>
      </c>
    </row>
    <row r="71" spans="1:31" ht="15" customHeight="1" x14ac:dyDescent="0.25">
      <c r="A71">
        <v>405348</v>
      </c>
      <c r="B71">
        <v>3</v>
      </c>
      <c r="C71" t="s">
        <v>748</v>
      </c>
      <c r="D71" t="s">
        <v>722</v>
      </c>
      <c r="E71">
        <v>0</v>
      </c>
      <c r="F71">
        <v>2</v>
      </c>
      <c r="G71">
        <v>3</v>
      </c>
      <c r="H71">
        <v>17</v>
      </c>
      <c r="I71" t="s">
        <v>718</v>
      </c>
      <c r="J71" s="21">
        <v>45332.375</v>
      </c>
      <c r="K71" s="21">
        <v>45332.791666666664</v>
      </c>
      <c r="L71" t="s">
        <v>147</v>
      </c>
      <c r="M71" t="b">
        <v>0</v>
      </c>
      <c r="N71">
        <v>2023</v>
      </c>
      <c r="O71" t="s">
        <v>761</v>
      </c>
      <c r="Q71" t="s">
        <v>762</v>
      </c>
      <c r="S71" s="1" t="s">
        <v>749</v>
      </c>
      <c r="T71" s="1" t="s">
        <v>724</v>
      </c>
      <c r="U71" t="s">
        <v>27</v>
      </c>
      <c r="V71" s="9">
        <v>1250</v>
      </c>
      <c r="W71" s="2">
        <f t="shared" si="5"/>
        <v>3</v>
      </c>
      <c r="X71" s="2" t="s">
        <v>1887</v>
      </c>
      <c r="Y71" s="9" t="str">
        <f t="shared" si="6"/>
        <v>Y</v>
      </c>
      <c r="Z71" s="9" t="str">
        <f t="shared" si="7"/>
        <v>N</v>
      </c>
      <c r="AA71" s="9">
        <f t="shared" si="8"/>
        <v>22</v>
      </c>
      <c r="AB71" s="9" t="s">
        <v>1398</v>
      </c>
      <c r="AE71" t="str">
        <f t="shared" si="9"/>
        <v>Orc and Goblin TribesWarriors of Chaos</v>
      </c>
    </row>
    <row r="72" spans="1:31" ht="15" customHeight="1" x14ac:dyDescent="0.25">
      <c r="A72">
        <v>405349</v>
      </c>
      <c r="B72">
        <v>3</v>
      </c>
      <c r="C72" t="s">
        <v>746</v>
      </c>
      <c r="D72" t="s">
        <v>751</v>
      </c>
      <c r="E72">
        <v>0</v>
      </c>
      <c r="F72">
        <v>2</v>
      </c>
      <c r="G72">
        <v>5</v>
      </c>
      <c r="H72">
        <v>15</v>
      </c>
      <c r="I72" t="s">
        <v>718</v>
      </c>
      <c r="J72" s="21">
        <v>45332.375</v>
      </c>
      <c r="K72" s="21">
        <v>45332.791666666664</v>
      </c>
      <c r="L72" t="s">
        <v>147</v>
      </c>
      <c r="M72" t="b">
        <v>0</v>
      </c>
      <c r="N72">
        <v>2023</v>
      </c>
      <c r="O72" t="s">
        <v>761</v>
      </c>
      <c r="Q72" t="s">
        <v>760</v>
      </c>
      <c r="S72" t="s">
        <v>747</v>
      </c>
      <c r="T72" s="1" t="s">
        <v>753</v>
      </c>
      <c r="U72" t="s">
        <v>27</v>
      </c>
      <c r="V72" s="9">
        <v>1250</v>
      </c>
      <c r="W72" s="2">
        <f t="shared" si="5"/>
        <v>3</v>
      </c>
      <c r="X72" s="2" t="s">
        <v>1887</v>
      </c>
      <c r="Y72" s="9" t="str">
        <f t="shared" si="6"/>
        <v>Y</v>
      </c>
      <c r="Z72" s="9" t="str">
        <f t="shared" si="7"/>
        <v>N</v>
      </c>
      <c r="AA72" s="9">
        <f t="shared" si="8"/>
        <v>22</v>
      </c>
      <c r="AB72" s="9" t="s">
        <v>1398</v>
      </c>
      <c r="AE72" t="str">
        <f t="shared" si="9"/>
        <v>Orc and Goblin TribesVampire Counts</v>
      </c>
    </row>
    <row r="73" spans="1:31" ht="15" customHeight="1" x14ac:dyDescent="0.25">
      <c r="A73">
        <v>405350</v>
      </c>
      <c r="B73">
        <v>3</v>
      </c>
      <c r="C73" t="s">
        <v>738</v>
      </c>
      <c r="D73" t="s">
        <v>734</v>
      </c>
      <c r="E73">
        <v>0</v>
      </c>
      <c r="F73">
        <v>2</v>
      </c>
      <c r="G73">
        <v>0</v>
      </c>
      <c r="H73">
        <v>20</v>
      </c>
      <c r="I73" t="s">
        <v>718</v>
      </c>
      <c r="J73" s="21">
        <v>45332.375</v>
      </c>
      <c r="K73" s="21">
        <v>45332.791666666664</v>
      </c>
      <c r="L73" t="s">
        <v>147</v>
      </c>
      <c r="M73" t="b">
        <v>0</v>
      </c>
      <c r="N73">
        <v>2023</v>
      </c>
      <c r="O73" t="s">
        <v>761</v>
      </c>
      <c r="Q73" t="s">
        <v>765</v>
      </c>
      <c r="S73" s="1" t="s">
        <v>740</v>
      </c>
      <c r="T73" s="1" t="s">
        <v>736</v>
      </c>
      <c r="U73" t="s">
        <v>27</v>
      </c>
      <c r="V73" s="9">
        <v>1250</v>
      </c>
      <c r="W73" s="2">
        <f t="shared" si="5"/>
        <v>3</v>
      </c>
      <c r="X73" s="2" t="s">
        <v>1887</v>
      </c>
      <c r="Y73" s="9" t="str">
        <f t="shared" si="6"/>
        <v>Y</v>
      </c>
      <c r="Z73" s="9" t="str">
        <f t="shared" si="7"/>
        <v>N</v>
      </c>
      <c r="AA73" s="9">
        <f t="shared" si="8"/>
        <v>22</v>
      </c>
      <c r="AB73" s="9" t="s">
        <v>1398</v>
      </c>
      <c r="AE73" t="str">
        <f t="shared" si="9"/>
        <v>Orc and Goblin TribesEmpire of Man</v>
      </c>
    </row>
    <row r="74" spans="1:31" ht="15" customHeight="1" x14ac:dyDescent="0.25">
      <c r="A74">
        <v>405351</v>
      </c>
      <c r="B74">
        <v>3</v>
      </c>
      <c r="C74" t="s">
        <v>717</v>
      </c>
      <c r="D74" t="s">
        <v>726</v>
      </c>
      <c r="E74">
        <v>2</v>
      </c>
      <c r="F74">
        <v>0</v>
      </c>
      <c r="G74">
        <v>18</v>
      </c>
      <c r="H74">
        <v>2</v>
      </c>
      <c r="I74" t="s">
        <v>718</v>
      </c>
      <c r="J74" s="21">
        <v>45332.375</v>
      </c>
      <c r="K74" s="21">
        <v>45332.791666666664</v>
      </c>
      <c r="L74" t="s">
        <v>147</v>
      </c>
      <c r="M74" t="b">
        <v>0</v>
      </c>
      <c r="N74">
        <v>2023</v>
      </c>
      <c r="O74" t="s">
        <v>762</v>
      </c>
      <c r="Q74" t="s">
        <v>761</v>
      </c>
      <c r="S74" s="1" t="s">
        <v>720</v>
      </c>
      <c r="T74" s="1" t="s">
        <v>728</v>
      </c>
      <c r="U74" t="s">
        <v>27</v>
      </c>
      <c r="V74" s="9">
        <v>1250</v>
      </c>
      <c r="W74" s="2">
        <f t="shared" si="5"/>
        <v>3</v>
      </c>
      <c r="X74" s="2" t="s">
        <v>1887</v>
      </c>
      <c r="Y74" s="9" t="str">
        <f t="shared" si="6"/>
        <v>Y</v>
      </c>
      <c r="Z74" s="9" t="str">
        <f t="shared" si="7"/>
        <v>N</v>
      </c>
      <c r="AA74" s="9">
        <f t="shared" si="8"/>
        <v>22</v>
      </c>
      <c r="AB74" s="9" t="s">
        <v>1398</v>
      </c>
      <c r="AE74" t="str">
        <f t="shared" si="9"/>
        <v>Warriors of ChaosOrc and Goblin Tribes</v>
      </c>
    </row>
    <row r="75" spans="1:31" ht="15" customHeight="1" x14ac:dyDescent="0.25">
      <c r="A75">
        <v>405352</v>
      </c>
      <c r="B75">
        <v>3</v>
      </c>
      <c r="C75" t="s">
        <v>721</v>
      </c>
      <c r="D75" t="s">
        <v>755</v>
      </c>
      <c r="E75">
        <v>1</v>
      </c>
      <c r="F75">
        <v>1</v>
      </c>
      <c r="G75">
        <v>10</v>
      </c>
      <c r="H75">
        <v>10</v>
      </c>
      <c r="I75" t="s">
        <v>718</v>
      </c>
      <c r="J75" s="21">
        <v>45332.375</v>
      </c>
      <c r="K75" s="21">
        <v>45332.791666666664</v>
      </c>
      <c r="L75" t="s">
        <v>147</v>
      </c>
      <c r="M75" t="b">
        <v>0</v>
      </c>
      <c r="N75">
        <v>2023</v>
      </c>
      <c r="O75" t="s">
        <v>764</v>
      </c>
      <c r="Q75" t="s">
        <v>773</v>
      </c>
      <c r="S75" s="1" t="s">
        <v>723</v>
      </c>
      <c r="T75" s="1" t="s">
        <v>757</v>
      </c>
      <c r="U75" t="s">
        <v>27</v>
      </c>
      <c r="V75" s="9">
        <v>1250</v>
      </c>
      <c r="W75" s="2">
        <f t="shared" si="5"/>
        <v>3</v>
      </c>
      <c r="X75" s="2" t="s">
        <v>1887</v>
      </c>
      <c r="Y75" s="9" t="str">
        <f t="shared" si="6"/>
        <v>Y</v>
      </c>
      <c r="Z75" s="9" t="str">
        <f t="shared" si="7"/>
        <v>N</v>
      </c>
      <c r="AA75" s="9">
        <f t="shared" si="8"/>
        <v>22</v>
      </c>
      <c r="AB75" s="9" t="s">
        <v>1398</v>
      </c>
      <c r="AE75" t="str">
        <f t="shared" si="9"/>
        <v>Tomb Kings of KhemriOgre Kingdoms</v>
      </c>
    </row>
    <row r="76" spans="1:31" ht="15" customHeight="1" x14ac:dyDescent="0.25">
      <c r="A76">
        <v>405353</v>
      </c>
      <c r="B76">
        <v>3</v>
      </c>
      <c r="C76" t="s">
        <v>737</v>
      </c>
      <c r="D76" t="s">
        <v>733</v>
      </c>
      <c r="E76">
        <v>0</v>
      </c>
      <c r="F76">
        <v>2</v>
      </c>
      <c r="G76">
        <v>0</v>
      </c>
      <c r="H76">
        <v>20</v>
      </c>
      <c r="I76" t="s">
        <v>718</v>
      </c>
      <c r="J76" s="21">
        <v>45332.375</v>
      </c>
      <c r="K76" s="21">
        <v>45332.791666666664</v>
      </c>
      <c r="L76" t="s">
        <v>147</v>
      </c>
      <c r="M76" t="b">
        <v>0</v>
      </c>
      <c r="N76">
        <v>2023</v>
      </c>
      <c r="O76" t="s">
        <v>773</v>
      </c>
      <c r="Q76" t="s">
        <v>774</v>
      </c>
      <c r="S76" s="1" t="s">
        <v>739</v>
      </c>
      <c r="T76" s="1" t="s">
        <v>735</v>
      </c>
      <c r="U76" t="s">
        <v>27</v>
      </c>
      <c r="V76" s="9">
        <v>1250</v>
      </c>
      <c r="W76" s="2">
        <f t="shared" si="5"/>
        <v>3</v>
      </c>
      <c r="X76" s="2" t="s">
        <v>1887</v>
      </c>
      <c r="Y76" s="9" t="str">
        <f t="shared" si="6"/>
        <v>Y</v>
      </c>
      <c r="Z76" s="9" t="str">
        <f t="shared" si="7"/>
        <v>N</v>
      </c>
      <c r="AA76" s="9">
        <f t="shared" si="8"/>
        <v>22</v>
      </c>
      <c r="AB76" s="9" t="s">
        <v>1398</v>
      </c>
      <c r="AE76" t="str">
        <f t="shared" si="9"/>
        <v>Ogre KingdomsBeastmen Brayherds</v>
      </c>
    </row>
    <row r="77" spans="1:31" ht="15" customHeight="1" x14ac:dyDescent="0.25">
      <c r="A77">
        <v>405354</v>
      </c>
      <c r="B77">
        <v>3</v>
      </c>
      <c r="C77" t="s">
        <v>730</v>
      </c>
      <c r="D77" t="s">
        <v>741</v>
      </c>
      <c r="E77">
        <v>2</v>
      </c>
      <c r="F77">
        <v>0</v>
      </c>
      <c r="G77">
        <v>20</v>
      </c>
      <c r="H77">
        <v>0</v>
      </c>
      <c r="I77" t="s">
        <v>718</v>
      </c>
      <c r="J77" s="21">
        <v>45332.375</v>
      </c>
      <c r="K77" s="21">
        <v>45332.791666666664</v>
      </c>
      <c r="L77" t="s">
        <v>147</v>
      </c>
      <c r="M77" t="b">
        <v>0</v>
      </c>
      <c r="N77">
        <v>2023</v>
      </c>
      <c r="O77" t="s">
        <v>766</v>
      </c>
      <c r="Q77" t="s">
        <v>771</v>
      </c>
      <c r="S77" s="1" t="s">
        <v>732</v>
      </c>
      <c r="T77" s="1" t="s">
        <v>743</v>
      </c>
      <c r="U77" t="s">
        <v>27</v>
      </c>
      <c r="V77" s="9">
        <v>1250</v>
      </c>
      <c r="W77" s="2">
        <f t="shared" si="5"/>
        <v>3</v>
      </c>
      <c r="X77" s="2" t="s">
        <v>1887</v>
      </c>
      <c r="Y77" s="9" t="str">
        <f t="shared" si="6"/>
        <v>Y</v>
      </c>
      <c r="Z77" s="9" t="str">
        <f t="shared" si="7"/>
        <v>N</v>
      </c>
      <c r="AA77" s="9">
        <f t="shared" si="8"/>
        <v>22</v>
      </c>
      <c r="AB77" s="9" t="s">
        <v>1398</v>
      </c>
      <c r="AE77" t="str">
        <f t="shared" si="9"/>
        <v>Chaos DwarfsSkaven</v>
      </c>
    </row>
    <row r="78" spans="1:31" ht="15" customHeight="1" x14ac:dyDescent="0.25">
      <c r="A78">
        <v>405355</v>
      </c>
      <c r="B78">
        <v>3</v>
      </c>
      <c r="C78" t="s">
        <v>99</v>
      </c>
      <c r="D78" t="s">
        <v>716</v>
      </c>
      <c r="E78">
        <v>2</v>
      </c>
      <c r="F78">
        <v>0</v>
      </c>
      <c r="G78">
        <v>13</v>
      </c>
      <c r="H78">
        <v>7</v>
      </c>
      <c r="I78" t="s">
        <v>718</v>
      </c>
      <c r="J78" s="21">
        <v>45332.375</v>
      </c>
      <c r="K78" s="21">
        <v>45332.791666666664</v>
      </c>
      <c r="L78" t="s">
        <v>147</v>
      </c>
      <c r="M78" t="b">
        <v>0</v>
      </c>
      <c r="N78">
        <v>2023</v>
      </c>
      <c r="O78" t="s">
        <v>770</v>
      </c>
      <c r="Q78" t="s">
        <v>758</v>
      </c>
      <c r="S78" s="1" t="s">
        <v>750</v>
      </c>
      <c r="T78" s="1" t="s">
        <v>719</v>
      </c>
      <c r="U78" t="s">
        <v>27</v>
      </c>
      <c r="V78" s="9">
        <v>1250</v>
      </c>
      <c r="W78" s="2">
        <f t="shared" si="5"/>
        <v>3</v>
      </c>
      <c r="X78" s="2" t="s">
        <v>1887</v>
      </c>
      <c r="Y78" s="9" t="str">
        <f t="shared" si="6"/>
        <v>Y</v>
      </c>
      <c r="Z78" s="9" t="str">
        <f t="shared" si="7"/>
        <v>N</v>
      </c>
      <c r="AA78" s="9">
        <f t="shared" si="8"/>
        <v>22</v>
      </c>
      <c r="AB78" s="9" t="s">
        <v>1398</v>
      </c>
      <c r="AE78" t="str">
        <f t="shared" si="9"/>
        <v>LizardmenKingdom of Bretonnia</v>
      </c>
    </row>
    <row r="79" spans="1:31" ht="15" hidden="1" customHeight="1" x14ac:dyDescent="0.25">
      <c r="A79">
        <v>405356</v>
      </c>
      <c r="B79">
        <v>3</v>
      </c>
      <c r="C79" t="s">
        <v>745</v>
      </c>
      <c r="D79" t="s">
        <v>742</v>
      </c>
      <c r="E79">
        <v>1</v>
      </c>
      <c r="F79">
        <v>1</v>
      </c>
      <c r="G79">
        <v>10</v>
      </c>
      <c r="H79">
        <v>10</v>
      </c>
      <c r="I79" t="s">
        <v>718</v>
      </c>
      <c r="J79" s="21">
        <v>45332.375</v>
      </c>
      <c r="K79" s="21">
        <v>45332.791666666664</v>
      </c>
      <c r="L79" t="s">
        <v>147</v>
      </c>
      <c r="M79" t="b">
        <v>0</v>
      </c>
      <c r="N79">
        <v>2023</v>
      </c>
      <c r="Q79" t="s">
        <v>764</v>
      </c>
      <c r="T79" s="1" t="s">
        <v>744</v>
      </c>
      <c r="U79" t="s">
        <v>27</v>
      </c>
      <c r="V79" s="9">
        <v>1250</v>
      </c>
      <c r="W79" s="2">
        <f t="shared" si="5"/>
        <v>3</v>
      </c>
      <c r="X79" s="2" t="s">
        <v>1887</v>
      </c>
      <c r="Y79" s="9" t="str">
        <f t="shared" si="6"/>
        <v>N</v>
      </c>
      <c r="Z79" s="9" t="str">
        <f t="shared" si="7"/>
        <v>N</v>
      </c>
      <c r="AA79" s="9">
        <f t="shared" si="8"/>
        <v>22</v>
      </c>
      <c r="AB79" s="9" t="s">
        <v>1398</v>
      </c>
      <c r="AE79" t="str">
        <f t="shared" si="9"/>
        <v>Tomb Kings of Khemri</v>
      </c>
    </row>
    <row r="80" spans="1:31" ht="15" customHeight="1" x14ac:dyDescent="0.25">
      <c r="A80">
        <v>405357</v>
      </c>
      <c r="B80">
        <v>3</v>
      </c>
      <c r="C80" t="s">
        <v>729</v>
      </c>
      <c r="D80" t="s">
        <v>330</v>
      </c>
      <c r="E80">
        <v>0</v>
      </c>
      <c r="F80">
        <v>2</v>
      </c>
      <c r="G80">
        <v>9</v>
      </c>
      <c r="H80">
        <v>11</v>
      </c>
      <c r="I80" t="s">
        <v>718</v>
      </c>
      <c r="J80" s="21">
        <v>45332.375</v>
      </c>
      <c r="K80" s="21">
        <v>45332.791666666664</v>
      </c>
      <c r="L80" t="s">
        <v>147</v>
      </c>
      <c r="M80" t="b">
        <v>0</v>
      </c>
      <c r="N80">
        <v>2023</v>
      </c>
      <c r="O80" t="s">
        <v>774</v>
      </c>
      <c r="Q80" t="s">
        <v>764</v>
      </c>
      <c r="S80" s="1" t="s">
        <v>731</v>
      </c>
      <c r="T80" s="1" t="s">
        <v>752</v>
      </c>
      <c r="U80" t="s">
        <v>27</v>
      </c>
      <c r="V80" s="9">
        <v>1250</v>
      </c>
      <c r="W80" s="2">
        <f t="shared" si="5"/>
        <v>3</v>
      </c>
      <c r="X80" s="2" t="s">
        <v>1887</v>
      </c>
      <c r="Y80" s="9" t="str">
        <f t="shared" si="6"/>
        <v>Y</v>
      </c>
      <c r="Z80" s="9" t="str">
        <f t="shared" si="7"/>
        <v>N</v>
      </c>
      <c r="AA80" s="9">
        <f t="shared" si="8"/>
        <v>22</v>
      </c>
      <c r="AB80" s="9" t="s">
        <v>1398</v>
      </c>
      <c r="AE80" t="str">
        <f t="shared" si="9"/>
        <v>Beastmen BrayherdsTomb Kings of Khemri</v>
      </c>
    </row>
    <row r="81" spans="1:31" ht="15" customHeight="1" x14ac:dyDescent="0.25">
      <c r="A81">
        <v>405358</v>
      </c>
      <c r="B81">
        <v>3</v>
      </c>
      <c r="C81" t="s">
        <v>725</v>
      </c>
      <c r="D81" t="s">
        <v>754</v>
      </c>
      <c r="E81">
        <v>2</v>
      </c>
      <c r="F81">
        <v>0</v>
      </c>
      <c r="G81">
        <v>12</v>
      </c>
      <c r="H81">
        <v>8</v>
      </c>
      <c r="I81" t="s">
        <v>718</v>
      </c>
      <c r="J81" s="21">
        <v>45332.375</v>
      </c>
      <c r="K81" s="21">
        <v>45332.791666666664</v>
      </c>
      <c r="L81" t="s">
        <v>147</v>
      </c>
      <c r="M81" t="b">
        <v>0</v>
      </c>
      <c r="N81">
        <v>2023</v>
      </c>
      <c r="O81" t="s">
        <v>769</v>
      </c>
      <c r="Q81" t="s">
        <v>761</v>
      </c>
      <c r="S81" s="1" t="s">
        <v>727</v>
      </c>
      <c r="T81" s="1" t="s">
        <v>756</v>
      </c>
      <c r="U81" t="s">
        <v>27</v>
      </c>
      <c r="V81" s="9">
        <v>1250</v>
      </c>
      <c r="W81" s="2">
        <f t="shared" si="5"/>
        <v>3</v>
      </c>
      <c r="X81" s="2" t="s">
        <v>1887</v>
      </c>
      <c r="Y81" s="9" t="str">
        <f t="shared" si="6"/>
        <v>Y</v>
      </c>
      <c r="Z81" s="9" t="str">
        <f t="shared" si="7"/>
        <v>N</v>
      </c>
      <c r="AA81" s="9">
        <f t="shared" si="8"/>
        <v>22</v>
      </c>
      <c r="AB81" s="9" t="s">
        <v>1398</v>
      </c>
      <c r="AE81" t="str">
        <f t="shared" si="9"/>
        <v>Dwarfen Mountain HoldsOrc and Goblin Tribes</v>
      </c>
    </row>
    <row r="82" spans="1:31" ht="15" customHeight="1" x14ac:dyDescent="0.25">
      <c r="A82">
        <v>412632</v>
      </c>
      <c r="B82">
        <v>1</v>
      </c>
      <c r="C82" t="s">
        <v>144</v>
      </c>
      <c r="D82" t="s">
        <v>145</v>
      </c>
      <c r="E82">
        <v>0</v>
      </c>
      <c r="F82">
        <v>2</v>
      </c>
      <c r="G82">
        <v>725</v>
      </c>
      <c r="H82">
        <v>1310</v>
      </c>
      <c r="I82" t="s">
        <v>146</v>
      </c>
      <c r="J82" s="21">
        <v>45340.375</v>
      </c>
      <c r="K82" s="21">
        <v>45340.822916666664</v>
      </c>
      <c r="L82" t="s">
        <v>147</v>
      </c>
      <c r="M82" t="b">
        <v>0</v>
      </c>
      <c r="N82">
        <v>2023</v>
      </c>
      <c r="O82" t="s">
        <v>758</v>
      </c>
      <c r="Q82" t="s">
        <v>774</v>
      </c>
      <c r="S82" s="1" t="s">
        <v>148</v>
      </c>
      <c r="T82" s="1" t="s">
        <v>149</v>
      </c>
      <c r="U82" t="s">
        <v>27</v>
      </c>
      <c r="V82" s="9">
        <v>1500</v>
      </c>
      <c r="W82" s="2">
        <f t="shared" si="5"/>
        <v>3</v>
      </c>
      <c r="X82" s="2" t="s">
        <v>1887</v>
      </c>
      <c r="Y82" s="9" t="str">
        <f t="shared" si="6"/>
        <v>Y</v>
      </c>
      <c r="Z82" s="9" t="str">
        <f t="shared" si="7"/>
        <v>N</v>
      </c>
      <c r="AA82" s="9">
        <f t="shared" si="8"/>
        <v>16</v>
      </c>
      <c r="AB82" s="9" t="s">
        <v>1398</v>
      </c>
      <c r="AE82" t="str">
        <f t="shared" si="9"/>
        <v>Kingdom of BretonniaBeastmen Brayherds</v>
      </c>
    </row>
    <row r="83" spans="1:31" ht="15" customHeight="1" x14ac:dyDescent="0.25">
      <c r="A83">
        <v>412638</v>
      </c>
      <c r="B83">
        <v>1</v>
      </c>
      <c r="C83" t="s">
        <v>150</v>
      </c>
      <c r="D83" t="s">
        <v>151</v>
      </c>
      <c r="E83">
        <v>2</v>
      </c>
      <c r="F83">
        <v>0</v>
      </c>
      <c r="G83">
        <v>520</v>
      </c>
      <c r="H83">
        <v>245</v>
      </c>
      <c r="I83" t="s">
        <v>146</v>
      </c>
      <c r="J83" s="21">
        <v>45340.375</v>
      </c>
      <c r="K83" s="21">
        <v>45340.822916666664</v>
      </c>
      <c r="L83" t="s">
        <v>147</v>
      </c>
      <c r="M83" t="b">
        <v>0</v>
      </c>
      <c r="N83">
        <v>2023</v>
      </c>
      <c r="O83" t="s">
        <v>765</v>
      </c>
      <c r="Q83" t="s">
        <v>760</v>
      </c>
      <c r="S83" s="1" t="s">
        <v>152</v>
      </c>
      <c r="T83" s="1" t="s">
        <v>153</v>
      </c>
      <c r="U83" t="s">
        <v>27</v>
      </c>
      <c r="V83" s="9">
        <v>1500</v>
      </c>
      <c r="W83" s="2">
        <f t="shared" si="5"/>
        <v>3</v>
      </c>
      <c r="X83" s="2" t="s">
        <v>1887</v>
      </c>
      <c r="Y83" s="9" t="str">
        <f t="shared" si="6"/>
        <v>Y</v>
      </c>
      <c r="Z83" s="9" t="str">
        <f t="shared" si="7"/>
        <v>N</v>
      </c>
      <c r="AA83" s="9">
        <f t="shared" si="8"/>
        <v>16</v>
      </c>
      <c r="AB83" s="9" t="s">
        <v>1398</v>
      </c>
      <c r="AE83" t="str">
        <f t="shared" si="9"/>
        <v>Empire of ManVampire Counts</v>
      </c>
    </row>
    <row r="84" spans="1:31" ht="15" customHeight="1" x14ac:dyDescent="0.25">
      <c r="A84">
        <v>412645</v>
      </c>
      <c r="B84">
        <v>1</v>
      </c>
      <c r="C84" t="s">
        <v>154</v>
      </c>
      <c r="D84" t="s">
        <v>155</v>
      </c>
      <c r="E84">
        <v>0</v>
      </c>
      <c r="F84">
        <v>2</v>
      </c>
      <c r="G84">
        <v>250</v>
      </c>
      <c r="H84">
        <v>1850</v>
      </c>
      <c r="I84" t="s">
        <v>146</v>
      </c>
      <c r="J84" s="21">
        <v>45340.375</v>
      </c>
      <c r="K84" s="21">
        <v>45340.822916666664</v>
      </c>
      <c r="L84" t="s">
        <v>147</v>
      </c>
      <c r="M84" t="b">
        <v>0</v>
      </c>
      <c r="N84">
        <v>2023</v>
      </c>
      <c r="O84" t="s">
        <v>761</v>
      </c>
      <c r="Q84" t="s">
        <v>758</v>
      </c>
      <c r="S84" s="1" t="s">
        <v>156</v>
      </c>
      <c r="T84" s="1" t="s">
        <v>157</v>
      </c>
      <c r="U84" t="s">
        <v>27</v>
      </c>
      <c r="V84" s="9">
        <v>1500</v>
      </c>
      <c r="W84" s="2">
        <f t="shared" si="5"/>
        <v>3</v>
      </c>
      <c r="X84" s="2" t="s">
        <v>1887</v>
      </c>
      <c r="Y84" s="9" t="str">
        <f t="shared" si="6"/>
        <v>Y</v>
      </c>
      <c r="Z84" s="9" t="str">
        <f t="shared" si="7"/>
        <v>N</v>
      </c>
      <c r="AA84" s="9">
        <f t="shared" si="8"/>
        <v>16</v>
      </c>
      <c r="AB84" s="9" t="s">
        <v>1398</v>
      </c>
      <c r="AE84" t="str">
        <f t="shared" si="9"/>
        <v>Orc and Goblin TribesKingdom of Bretonnia</v>
      </c>
    </row>
    <row r="85" spans="1:31" ht="15" customHeight="1" x14ac:dyDescent="0.25">
      <c r="A85">
        <v>412650</v>
      </c>
      <c r="B85">
        <v>1</v>
      </c>
      <c r="C85" t="s">
        <v>158</v>
      </c>
      <c r="D85" t="s">
        <v>159</v>
      </c>
      <c r="E85">
        <v>0</v>
      </c>
      <c r="F85">
        <v>2</v>
      </c>
      <c r="G85">
        <v>145</v>
      </c>
      <c r="H85">
        <v>1850</v>
      </c>
      <c r="I85" t="s">
        <v>146</v>
      </c>
      <c r="J85" s="21">
        <v>45340.375</v>
      </c>
      <c r="K85" s="21">
        <v>45340.822916666664</v>
      </c>
      <c r="L85" t="s">
        <v>147</v>
      </c>
      <c r="M85" t="b">
        <v>0</v>
      </c>
      <c r="N85">
        <v>2023</v>
      </c>
      <c r="O85" t="s">
        <v>761</v>
      </c>
      <c r="Q85" t="s">
        <v>762</v>
      </c>
      <c r="S85" s="1" t="s">
        <v>160</v>
      </c>
      <c r="T85" s="1" t="s">
        <v>161</v>
      </c>
      <c r="U85" t="s">
        <v>27</v>
      </c>
      <c r="V85" s="9">
        <v>1500</v>
      </c>
      <c r="W85" s="2">
        <f t="shared" si="5"/>
        <v>3</v>
      </c>
      <c r="X85" s="2" t="s">
        <v>1887</v>
      </c>
      <c r="Y85" s="9" t="str">
        <f t="shared" si="6"/>
        <v>Y</v>
      </c>
      <c r="Z85" s="9" t="str">
        <f t="shared" si="7"/>
        <v>N</v>
      </c>
      <c r="AA85" s="9">
        <f t="shared" si="8"/>
        <v>16</v>
      </c>
      <c r="AB85" s="9" t="s">
        <v>1398</v>
      </c>
      <c r="AE85" t="str">
        <f t="shared" si="9"/>
        <v>Orc and Goblin TribesWarriors of Chaos</v>
      </c>
    </row>
    <row r="86" spans="1:31" ht="15" customHeight="1" x14ac:dyDescent="0.25">
      <c r="A86">
        <v>412654</v>
      </c>
      <c r="B86">
        <v>1</v>
      </c>
      <c r="C86" t="s">
        <v>162</v>
      </c>
      <c r="D86" t="s">
        <v>163</v>
      </c>
      <c r="E86">
        <v>2</v>
      </c>
      <c r="F86">
        <v>0</v>
      </c>
      <c r="G86">
        <v>1125</v>
      </c>
      <c r="H86">
        <v>325</v>
      </c>
      <c r="I86" t="s">
        <v>146</v>
      </c>
      <c r="J86" s="21">
        <v>45340.375</v>
      </c>
      <c r="K86" s="21">
        <v>45340.822916666664</v>
      </c>
      <c r="L86" t="s">
        <v>147</v>
      </c>
      <c r="M86" t="b">
        <v>0</v>
      </c>
      <c r="N86">
        <v>2023</v>
      </c>
      <c r="O86" t="s">
        <v>761</v>
      </c>
      <c r="Q86" t="s">
        <v>760</v>
      </c>
      <c r="S86" s="1" t="s">
        <v>164</v>
      </c>
      <c r="T86" s="1" t="s">
        <v>165</v>
      </c>
      <c r="U86" t="s">
        <v>27</v>
      </c>
      <c r="V86" s="9">
        <v>1500</v>
      </c>
      <c r="W86" s="2">
        <f t="shared" si="5"/>
        <v>3</v>
      </c>
      <c r="X86" s="2" t="s">
        <v>1887</v>
      </c>
      <c r="Y86" s="9" t="str">
        <f t="shared" si="6"/>
        <v>Y</v>
      </c>
      <c r="Z86" s="9" t="str">
        <f t="shared" si="7"/>
        <v>N</v>
      </c>
      <c r="AA86" s="9">
        <f t="shared" si="8"/>
        <v>16</v>
      </c>
      <c r="AB86" s="9" t="s">
        <v>1398</v>
      </c>
      <c r="AE86" t="str">
        <f t="shared" si="9"/>
        <v>Orc and Goblin TribesVampire Counts</v>
      </c>
    </row>
    <row r="87" spans="1:31" ht="15" customHeight="1" x14ac:dyDescent="0.25">
      <c r="A87">
        <v>412659</v>
      </c>
      <c r="B87">
        <v>1</v>
      </c>
      <c r="C87" t="s">
        <v>166</v>
      </c>
      <c r="D87" t="s">
        <v>167</v>
      </c>
      <c r="E87">
        <v>2</v>
      </c>
      <c r="F87">
        <v>0</v>
      </c>
      <c r="G87">
        <v>960</v>
      </c>
      <c r="H87">
        <v>245</v>
      </c>
      <c r="I87" t="s">
        <v>146</v>
      </c>
      <c r="J87" s="21">
        <v>45340.375</v>
      </c>
      <c r="K87" s="21">
        <v>45340.822916666664</v>
      </c>
      <c r="L87" t="s">
        <v>147</v>
      </c>
      <c r="M87" t="b">
        <v>0</v>
      </c>
      <c r="N87">
        <v>2023</v>
      </c>
      <c r="O87" t="s">
        <v>761</v>
      </c>
      <c r="Q87" t="s">
        <v>758</v>
      </c>
      <c r="S87" s="1" t="s">
        <v>168</v>
      </c>
      <c r="T87" s="1" t="s">
        <v>169</v>
      </c>
      <c r="U87" t="s">
        <v>27</v>
      </c>
      <c r="V87" s="9">
        <v>1500</v>
      </c>
      <c r="W87" s="2">
        <f t="shared" si="5"/>
        <v>3</v>
      </c>
      <c r="X87" s="2" t="s">
        <v>1887</v>
      </c>
      <c r="Y87" s="9" t="str">
        <f t="shared" si="6"/>
        <v>Y</v>
      </c>
      <c r="Z87" s="9" t="str">
        <f t="shared" si="7"/>
        <v>N</v>
      </c>
      <c r="AA87" s="9">
        <f t="shared" si="8"/>
        <v>16</v>
      </c>
      <c r="AB87" s="9" t="s">
        <v>1398</v>
      </c>
      <c r="AE87" t="str">
        <f t="shared" si="9"/>
        <v>Orc and Goblin TribesKingdom of Bretonnia</v>
      </c>
    </row>
    <row r="88" spans="1:31" ht="15" customHeight="1" x14ac:dyDescent="0.25">
      <c r="A88">
        <v>412664</v>
      </c>
      <c r="B88">
        <v>1</v>
      </c>
      <c r="C88" t="s">
        <v>170</v>
      </c>
      <c r="D88" t="s">
        <v>171</v>
      </c>
      <c r="E88">
        <v>0</v>
      </c>
      <c r="F88">
        <v>2</v>
      </c>
      <c r="G88">
        <v>45</v>
      </c>
      <c r="H88">
        <v>1175</v>
      </c>
      <c r="I88" t="s">
        <v>146</v>
      </c>
      <c r="J88" s="21">
        <v>45340.375</v>
      </c>
      <c r="K88" s="21">
        <v>45340.822916666664</v>
      </c>
      <c r="L88" t="s">
        <v>147</v>
      </c>
      <c r="M88" t="b">
        <v>0</v>
      </c>
      <c r="N88">
        <v>2023</v>
      </c>
      <c r="O88" t="s">
        <v>774</v>
      </c>
      <c r="Q88" t="s">
        <v>773</v>
      </c>
      <c r="S88" t="s">
        <v>172</v>
      </c>
      <c r="T88" s="1" t="s">
        <v>173</v>
      </c>
      <c r="U88" t="s">
        <v>27</v>
      </c>
      <c r="V88" s="9">
        <v>1500</v>
      </c>
      <c r="W88" s="2">
        <f t="shared" si="5"/>
        <v>3</v>
      </c>
      <c r="X88" s="2" t="s">
        <v>1887</v>
      </c>
      <c r="Y88" s="9" t="str">
        <f t="shared" si="6"/>
        <v>Y</v>
      </c>
      <c r="Z88" s="9" t="str">
        <f t="shared" si="7"/>
        <v>N</v>
      </c>
      <c r="AA88" s="9">
        <f t="shared" si="8"/>
        <v>16</v>
      </c>
      <c r="AB88" s="9" t="s">
        <v>1398</v>
      </c>
      <c r="AE88" t="str">
        <f t="shared" si="9"/>
        <v>Beastmen BrayherdsOgre Kingdoms</v>
      </c>
    </row>
    <row r="89" spans="1:31" ht="15" hidden="1" customHeight="1" x14ac:dyDescent="0.25">
      <c r="A89">
        <v>412669</v>
      </c>
      <c r="B89">
        <v>1</v>
      </c>
      <c r="C89" t="s">
        <v>174</v>
      </c>
      <c r="D89" t="s">
        <v>175</v>
      </c>
      <c r="E89">
        <v>2</v>
      </c>
      <c r="F89">
        <v>0</v>
      </c>
      <c r="G89">
        <v>1385</v>
      </c>
      <c r="H89">
        <v>210</v>
      </c>
      <c r="I89" t="s">
        <v>146</v>
      </c>
      <c r="J89" s="21">
        <v>45340.375</v>
      </c>
      <c r="K89" s="21">
        <v>45340.822916666664</v>
      </c>
      <c r="L89" t="s">
        <v>147</v>
      </c>
      <c r="M89" t="b">
        <v>0</v>
      </c>
      <c r="N89">
        <v>2023</v>
      </c>
      <c r="O89" t="s">
        <v>764</v>
      </c>
      <c r="Q89" t="s">
        <v>764</v>
      </c>
      <c r="S89" s="1" t="s">
        <v>176</v>
      </c>
      <c r="T89" s="1" t="s">
        <v>177</v>
      </c>
      <c r="U89" t="s">
        <v>27</v>
      </c>
      <c r="V89" s="9">
        <v>1500</v>
      </c>
      <c r="W89" s="2">
        <f t="shared" si="5"/>
        <v>3</v>
      </c>
      <c r="X89" s="2" t="s">
        <v>1887</v>
      </c>
      <c r="Y89" s="9" t="str">
        <f t="shared" si="6"/>
        <v>Y</v>
      </c>
      <c r="Z89" s="9" t="str">
        <f t="shared" si="7"/>
        <v>Y</v>
      </c>
      <c r="AA89" s="9">
        <f t="shared" si="8"/>
        <v>16</v>
      </c>
      <c r="AB89" s="9" t="s">
        <v>1398</v>
      </c>
      <c r="AE89" t="str">
        <f t="shared" si="9"/>
        <v>Tomb Kings of KhemriTomb Kings of Khemri</v>
      </c>
    </row>
    <row r="90" spans="1:31" ht="15" customHeight="1" x14ac:dyDescent="0.25">
      <c r="A90">
        <v>412673</v>
      </c>
      <c r="B90">
        <v>2</v>
      </c>
      <c r="C90" t="s">
        <v>155</v>
      </c>
      <c r="D90" t="s">
        <v>159</v>
      </c>
      <c r="E90">
        <v>2</v>
      </c>
      <c r="F90">
        <v>0</v>
      </c>
      <c r="G90">
        <v>1750</v>
      </c>
      <c r="H90">
        <v>660</v>
      </c>
      <c r="I90" t="s">
        <v>146</v>
      </c>
      <c r="J90" s="21">
        <v>45340.375</v>
      </c>
      <c r="K90" s="21">
        <v>45340.822916666664</v>
      </c>
      <c r="L90" t="s">
        <v>147</v>
      </c>
      <c r="M90" t="b">
        <v>0</v>
      </c>
      <c r="N90">
        <v>2023</v>
      </c>
      <c r="O90" t="s">
        <v>758</v>
      </c>
      <c r="Q90" t="s">
        <v>762</v>
      </c>
      <c r="S90" s="1" t="s">
        <v>157</v>
      </c>
      <c r="T90" s="1" t="s">
        <v>161</v>
      </c>
      <c r="U90" t="s">
        <v>27</v>
      </c>
      <c r="V90" s="9">
        <v>1500</v>
      </c>
      <c r="W90" s="2">
        <f t="shared" si="5"/>
        <v>3</v>
      </c>
      <c r="X90" s="2" t="s">
        <v>1887</v>
      </c>
      <c r="Y90" s="9" t="str">
        <f t="shared" si="6"/>
        <v>Y</v>
      </c>
      <c r="Z90" s="9" t="str">
        <f t="shared" si="7"/>
        <v>N</v>
      </c>
      <c r="AA90" s="9">
        <f t="shared" si="8"/>
        <v>16</v>
      </c>
      <c r="AB90" s="9" t="s">
        <v>1398</v>
      </c>
      <c r="AE90" t="str">
        <f t="shared" si="9"/>
        <v>Kingdom of BretonniaWarriors of Chaos</v>
      </c>
    </row>
    <row r="91" spans="1:31" ht="15" customHeight="1" x14ac:dyDescent="0.25">
      <c r="A91">
        <v>412677</v>
      </c>
      <c r="B91">
        <v>2</v>
      </c>
      <c r="C91" t="s">
        <v>171</v>
      </c>
      <c r="D91" t="s">
        <v>162</v>
      </c>
      <c r="E91">
        <v>0</v>
      </c>
      <c r="F91">
        <v>2</v>
      </c>
      <c r="G91">
        <v>70</v>
      </c>
      <c r="H91">
        <v>1700</v>
      </c>
      <c r="I91" t="s">
        <v>146</v>
      </c>
      <c r="J91" s="21">
        <v>45340.375</v>
      </c>
      <c r="K91" s="21">
        <v>45340.822916666664</v>
      </c>
      <c r="L91" t="s">
        <v>147</v>
      </c>
      <c r="M91" t="b">
        <v>0</v>
      </c>
      <c r="N91">
        <v>2023</v>
      </c>
      <c r="O91" t="s">
        <v>773</v>
      </c>
      <c r="Q91" t="s">
        <v>761</v>
      </c>
      <c r="S91" s="1" t="s">
        <v>173</v>
      </c>
      <c r="T91" s="1" t="s">
        <v>164</v>
      </c>
      <c r="U91" t="s">
        <v>27</v>
      </c>
      <c r="V91" s="9">
        <v>1500</v>
      </c>
      <c r="W91" s="2">
        <f t="shared" si="5"/>
        <v>3</v>
      </c>
      <c r="X91" s="2" t="s">
        <v>1887</v>
      </c>
      <c r="Y91" s="9" t="str">
        <f t="shared" si="6"/>
        <v>Y</v>
      </c>
      <c r="Z91" s="9" t="str">
        <f t="shared" si="7"/>
        <v>N</v>
      </c>
      <c r="AA91" s="9">
        <f t="shared" si="8"/>
        <v>16</v>
      </c>
      <c r="AB91" s="9" t="s">
        <v>1398</v>
      </c>
      <c r="AE91" t="str">
        <f t="shared" si="9"/>
        <v>Ogre KingdomsOrc and Goblin Tribes</v>
      </c>
    </row>
    <row r="92" spans="1:31" ht="15" customHeight="1" x14ac:dyDescent="0.25">
      <c r="A92">
        <v>412681</v>
      </c>
      <c r="B92">
        <v>2</v>
      </c>
      <c r="C92" t="s">
        <v>154</v>
      </c>
      <c r="D92" t="s">
        <v>167</v>
      </c>
      <c r="E92">
        <v>0</v>
      </c>
      <c r="F92">
        <v>2</v>
      </c>
      <c r="G92">
        <v>360</v>
      </c>
      <c r="H92">
        <v>1665</v>
      </c>
      <c r="I92" t="s">
        <v>146</v>
      </c>
      <c r="J92" s="21">
        <v>45340.375</v>
      </c>
      <c r="K92" s="21">
        <v>45340.822916666664</v>
      </c>
      <c r="L92" t="s">
        <v>147</v>
      </c>
      <c r="M92" t="b">
        <v>0</v>
      </c>
      <c r="N92">
        <v>2023</v>
      </c>
      <c r="O92" t="s">
        <v>761</v>
      </c>
      <c r="Q92" t="s">
        <v>758</v>
      </c>
      <c r="S92" s="1" t="s">
        <v>156</v>
      </c>
      <c r="T92" s="1" t="s">
        <v>169</v>
      </c>
      <c r="U92" t="s">
        <v>27</v>
      </c>
      <c r="V92" s="9">
        <v>1500</v>
      </c>
      <c r="W92" s="2">
        <f t="shared" si="5"/>
        <v>3</v>
      </c>
      <c r="X92" s="2" t="s">
        <v>1887</v>
      </c>
      <c r="Y92" s="9" t="str">
        <f t="shared" si="6"/>
        <v>Y</v>
      </c>
      <c r="Z92" s="9" t="str">
        <f t="shared" si="7"/>
        <v>N</v>
      </c>
      <c r="AA92" s="9">
        <f t="shared" si="8"/>
        <v>16</v>
      </c>
      <c r="AB92" s="9" t="s">
        <v>1398</v>
      </c>
      <c r="AE92" t="str">
        <f t="shared" si="9"/>
        <v>Orc and Goblin TribesKingdom of Bretonnia</v>
      </c>
    </row>
    <row r="93" spans="1:31" ht="15" customHeight="1" x14ac:dyDescent="0.25">
      <c r="A93">
        <v>412686</v>
      </c>
      <c r="B93">
        <v>2</v>
      </c>
      <c r="C93" t="s">
        <v>151</v>
      </c>
      <c r="D93" t="s">
        <v>175</v>
      </c>
      <c r="E93">
        <v>0</v>
      </c>
      <c r="F93">
        <v>2</v>
      </c>
      <c r="G93">
        <v>670</v>
      </c>
      <c r="H93">
        <v>830</v>
      </c>
      <c r="I93" t="s">
        <v>146</v>
      </c>
      <c r="J93" s="21">
        <v>45340.375</v>
      </c>
      <c r="K93" s="21">
        <v>45340.822916666664</v>
      </c>
      <c r="L93" t="s">
        <v>147</v>
      </c>
      <c r="M93" t="b">
        <v>0</v>
      </c>
      <c r="N93">
        <v>2023</v>
      </c>
      <c r="O93" t="s">
        <v>760</v>
      </c>
      <c r="Q93" t="s">
        <v>764</v>
      </c>
      <c r="S93" s="1" t="s">
        <v>153</v>
      </c>
      <c r="T93" s="1" t="s">
        <v>177</v>
      </c>
      <c r="U93" t="s">
        <v>27</v>
      </c>
      <c r="V93" s="9">
        <v>1500</v>
      </c>
      <c r="W93" s="2">
        <f t="shared" si="5"/>
        <v>3</v>
      </c>
      <c r="X93" s="2" t="s">
        <v>1887</v>
      </c>
      <c r="Y93" s="9" t="str">
        <f t="shared" si="6"/>
        <v>Y</v>
      </c>
      <c r="Z93" s="9" t="str">
        <f t="shared" si="7"/>
        <v>N</v>
      </c>
      <c r="AA93" s="9">
        <f t="shared" si="8"/>
        <v>16</v>
      </c>
      <c r="AB93" s="9" t="s">
        <v>1398</v>
      </c>
      <c r="AE93" t="str">
        <f t="shared" si="9"/>
        <v>Vampire CountsTomb Kings of Khemri</v>
      </c>
    </row>
    <row r="94" spans="1:31" ht="15" customHeight="1" x14ac:dyDescent="0.25">
      <c r="A94">
        <v>412690</v>
      </c>
      <c r="B94">
        <v>2</v>
      </c>
      <c r="C94" t="s">
        <v>166</v>
      </c>
      <c r="D94" t="s">
        <v>150</v>
      </c>
      <c r="E94">
        <v>2</v>
      </c>
      <c r="F94">
        <v>0</v>
      </c>
      <c r="G94">
        <v>550</v>
      </c>
      <c r="H94">
        <v>505</v>
      </c>
      <c r="I94" t="s">
        <v>146</v>
      </c>
      <c r="J94" s="21">
        <v>45340.375</v>
      </c>
      <c r="K94" s="21">
        <v>45340.822916666664</v>
      </c>
      <c r="L94" t="s">
        <v>147</v>
      </c>
      <c r="M94" t="b">
        <v>0</v>
      </c>
      <c r="N94">
        <v>2023</v>
      </c>
      <c r="O94" t="s">
        <v>761</v>
      </c>
      <c r="Q94" t="s">
        <v>765</v>
      </c>
      <c r="S94" s="1" t="s">
        <v>168</v>
      </c>
      <c r="T94" s="1" t="s">
        <v>152</v>
      </c>
      <c r="U94" t="s">
        <v>27</v>
      </c>
      <c r="V94" s="9">
        <v>1500</v>
      </c>
      <c r="W94" s="2">
        <f t="shared" si="5"/>
        <v>3</v>
      </c>
      <c r="X94" s="2" t="s">
        <v>1887</v>
      </c>
      <c r="Y94" s="9" t="str">
        <f t="shared" si="6"/>
        <v>Y</v>
      </c>
      <c r="Z94" s="9" t="str">
        <f t="shared" si="7"/>
        <v>N</v>
      </c>
      <c r="AA94" s="9">
        <f t="shared" si="8"/>
        <v>16</v>
      </c>
      <c r="AB94" s="9" t="s">
        <v>1398</v>
      </c>
      <c r="AE94" t="str">
        <f t="shared" si="9"/>
        <v>Orc and Goblin TribesEmpire of Man</v>
      </c>
    </row>
    <row r="95" spans="1:31" ht="15" customHeight="1" x14ac:dyDescent="0.25">
      <c r="A95">
        <v>412693</v>
      </c>
      <c r="B95">
        <v>2</v>
      </c>
      <c r="C95" t="s">
        <v>158</v>
      </c>
      <c r="D95" t="s">
        <v>170</v>
      </c>
      <c r="E95">
        <v>0</v>
      </c>
      <c r="F95">
        <v>2</v>
      </c>
      <c r="G95">
        <v>350</v>
      </c>
      <c r="H95">
        <v>1400</v>
      </c>
      <c r="I95" t="s">
        <v>146</v>
      </c>
      <c r="J95" s="21">
        <v>45340.375</v>
      </c>
      <c r="K95" s="21">
        <v>45340.822916666664</v>
      </c>
      <c r="L95" t="s">
        <v>147</v>
      </c>
      <c r="M95" t="b">
        <v>0</v>
      </c>
      <c r="N95">
        <v>2023</v>
      </c>
      <c r="O95" t="s">
        <v>761</v>
      </c>
      <c r="Q95" t="s">
        <v>774</v>
      </c>
      <c r="S95" s="1" t="s">
        <v>160</v>
      </c>
      <c r="T95" t="s">
        <v>172</v>
      </c>
      <c r="U95" t="s">
        <v>27</v>
      </c>
      <c r="V95" s="9">
        <v>1500</v>
      </c>
      <c r="W95" s="2">
        <f t="shared" si="5"/>
        <v>3</v>
      </c>
      <c r="X95" s="2" t="s">
        <v>1887</v>
      </c>
      <c r="Y95" s="9" t="str">
        <f t="shared" si="6"/>
        <v>Y</v>
      </c>
      <c r="Z95" s="9" t="str">
        <f t="shared" si="7"/>
        <v>N</v>
      </c>
      <c r="AA95" s="9">
        <f t="shared" si="8"/>
        <v>16</v>
      </c>
      <c r="AB95" s="9" t="s">
        <v>1398</v>
      </c>
      <c r="AE95" t="str">
        <f t="shared" si="9"/>
        <v>Orc and Goblin TribesBeastmen Brayherds</v>
      </c>
    </row>
    <row r="96" spans="1:31" ht="15" customHeight="1" x14ac:dyDescent="0.25">
      <c r="A96">
        <v>412696</v>
      </c>
      <c r="B96">
        <v>2</v>
      </c>
      <c r="C96" t="s">
        <v>144</v>
      </c>
      <c r="D96" t="s">
        <v>163</v>
      </c>
      <c r="E96">
        <v>2</v>
      </c>
      <c r="F96">
        <v>0</v>
      </c>
      <c r="G96">
        <v>1640</v>
      </c>
      <c r="H96">
        <v>500</v>
      </c>
      <c r="I96" t="s">
        <v>146</v>
      </c>
      <c r="J96" s="21">
        <v>45340.375</v>
      </c>
      <c r="K96" s="21">
        <v>45340.822916666664</v>
      </c>
      <c r="L96" t="s">
        <v>147</v>
      </c>
      <c r="M96" t="b">
        <v>0</v>
      </c>
      <c r="N96">
        <v>2023</v>
      </c>
      <c r="O96" t="s">
        <v>758</v>
      </c>
      <c r="Q96" t="s">
        <v>760</v>
      </c>
      <c r="S96" s="1" t="s">
        <v>148</v>
      </c>
      <c r="T96" s="1" t="s">
        <v>165</v>
      </c>
      <c r="U96" t="s">
        <v>27</v>
      </c>
      <c r="V96" s="9">
        <v>1500</v>
      </c>
      <c r="W96" s="2">
        <f t="shared" si="5"/>
        <v>3</v>
      </c>
      <c r="X96" s="2" t="s">
        <v>1887</v>
      </c>
      <c r="Y96" s="9" t="str">
        <f t="shared" si="6"/>
        <v>Y</v>
      </c>
      <c r="Z96" s="9" t="str">
        <f t="shared" si="7"/>
        <v>N</v>
      </c>
      <c r="AA96" s="9">
        <f t="shared" si="8"/>
        <v>16</v>
      </c>
      <c r="AB96" s="9" t="s">
        <v>1398</v>
      </c>
      <c r="AE96" t="str">
        <f t="shared" si="9"/>
        <v>Kingdom of BretonniaVampire Counts</v>
      </c>
    </row>
    <row r="97" spans="1:31" ht="15" customHeight="1" x14ac:dyDescent="0.25">
      <c r="A97">
        <v>412698</v>
      </c>
      <c r="B97">
        <v>2</v>
      </c>
      <c r="C97" t="s">
        <v>174</v>
      </c>
      <c r="D97" t="s">
        <v>145</v>
      </c>
      <c r="E97">
        <v>0</v>
      </c>
      <c r="F97">
        <v>2</v>
      </c>
      <c r="G97">
        <v>410</v>
      </c>
      <c r="H97">
        <v>540</v>
      </c>
      <c r="I97" t="s">
        <v>146</v>
      </c>
      <c r="J97" s="21">
        <v>45340.375</v>
      </c>
      <c r="K97" s="21">
        <v>45340.822916666664</v>
      </c>
      <c r="L97" t="s">
        <v>147</v>
      </c>
      <c r="M97" t="b">
        <v>0</v>
      </c>
      <c r="N97">
        <v>2023</v>
      </c>
      <c r="O97" t="s">
        <v>764</v>
      </c>
      <c r="Q97" t="s">
        <v>774</v>
      </c>
      <c r="S97" s="1" t="s">
        <v>176</v>
      </c>
      <c r="T97" s="1" t="s">
        <v>149</v>
      </c>
      <c r="U97" t="s">
        <v>27</v>
      </c>
      <c r="V97" s="9">
        <v>1500</v>
      </c>
      <c r="W97" s="2">
        <f t="shared" si="5"/>
        <v>3</v>
      </c>
      <c r="X97" s="2" t="s">
        <v>1887</v>
      </c>
      <c r="Y97" s="9" t="str">
        <f t="shared" si="6"/>
        <v>Y</v>
      </c>
      <c r="Z97" s="9" t="str">
        <f t="shared" si="7"/>
        <v>N</v>
      </c>
      <c r="AA97" s="9">
        <f t="shared" si="8"/>
        <v>16</v>
      </c>
      <c r="AB97" s="9" t="s">
        <v>1398</v>
      </c>
      <c r="AE97" t="str">
        <f t="shared" si="9"/>
        <v>Tomb Kings of KhemriBeastmen Brayherds</v>
      </c>
    </row>
    <row r="98" spans="1:31" ht="15" hidden="1" customHeight="1" x14ac:dyDescent="0.25">
      <c r="A98">
        <v>412699</v>
      </c>
      <c r="B98">
        <v>3</v>
      </c>
      <c r="C98" t="s">
        <v>154</v>
      </c>
      <c r="D98" t="s">
        <v>158</v>
      </c>
      <c r="E98">
        <v>0</v>
      </c>
      <c r="F98">
        <v>2</v>
      </c>
      <c r="G98">
        <v>500</v>
      </c>
      <c r="H98">
        <v>1295</v>
      </c>
      <c r="I98" t="s">
        <v>146</v>
      </c>
      <c r="J98" s="21">
        <v>45340.375</v>
      </c>
      <c r="K98" s="21">
        <v>45340.822916666664</v>
      </c>
      <c r="L98" t="s">
        <v>147</v>
      </c>
      <c r="M98" t="b">
        <v>0</v>
      </c>
      <c r="N98">
        <v>2023</v>
      </c>
      <c r="O98" t="s">
        <v>761</v>
      </c>
      <c r="Q98" t="s">
        <v>761</v>
      </c>
      <c r="S98" s="1" t="s">
        <v>156</v>
      </c>
      <c r="T98" s="1" t="s">
        <v>160</v>
      </c>
      <c r="U98" t="s">
        <v>27</v>
      </c>
      <c r="V98" s="9">
        <v>1500</v>
      </c>
      <c r="W98" s="2">
        <f t="shared" si="5"/>
        <v>3</v>
      </c>
      <c r="X98" s="2" t="s">
        <v>1887</v>
      </c>
      <c r="Y98" s="9" t="str">
        <f t="shared" si="6"/>
        <v>Y</v>
      </c>
      <c r="Z98" s="9" t="str">
        <f t="shared" si="7"/>
        <v>Y</v>
      </c>
      <c r="AA98" s="9">
        <f t="shared" si="8"/>
        <v>16</v>
      </c>
      <c r="AB98" s="9" t="s">
        <v>1398</v>
      </c>
      <c r="AE98" t="str">
        <f t="shared" si="9"/>
        <v>Orc and Goblin TribesOrc and Goblin Tribes</v>
      </c>
    </row>
    <row r="99" spans="1:31" ht="15" hidden="1" customHeight="1" x14ac:dyDescent="0.25">
      <c r="A99">
        <v>412700</v>
      </c>
      <c r="B99">
        <v>3</v>
      </c>
      <c r="C99" t="s">
        <v>151</v>
      </c>
      <c r="D99" t="s">
        <v>163</v>
      </c>
      <c r="E99">
        <v>2</v>
      </c>
      <c r="F99">
        <v>0</v>
      </c>
      <c r="G99">
        <v>575</v>
      </c>
      <c r="H99">
        <v>165</v>
      </c>
      <c r="I99" t="s">
        <v>146</v>
      </c>
      <c r="J99" s="21">
        <v>45340.375</v>
      </c>
      <c r="K99" s="21">
        <v>45340.822916666664</v>
      </c>
      <c r="L99" t="s">
        <v>147</v>
      </c>
      <c r="M99" t="b">
        <v>0</v>
      </c>
      <c r="N99">
        <v>2023</v>
      </c>
      <c r="O99" t="s">
        <v>760</v>
      </c>
      <c r="Q99" t="s">
        <v>760</v>
      </c>
      <c r="S99" s="1" t="s">
        <v>153</v>
      </c>
      <c r="T99" s="1" t="s">
        <v>165</v>
      </c>
      <c r="U99" t="s">
        <v>27</v>
      </c>
      <c r="V99" s="9">
        <v>1500</v>
      </c>
      <c r="W99" s="2">
        <f t="shared" si="5"/>
        <v>3</v>
      </c>
      <c r="X99" s="2" t="s">
        <v>1887</v>
      </c>
      <c r="Y99" s="9" t="str">
        <f t="shared" si="6"/>
        <v>Y</v>
      </c>
      <c r="Z99" s="9" t="str">
        <f t="shared" si="7"/>
        <v>Y</v>
      </c>
      <c r="AA99" s="9">
        <f t="shared" si="8"/>
        <v>16</v>
      </c>
      <c r="AB99" s="9" t="s">
        <v>1398</v>
      </c>
      <c r="AE99" t="str">
        <f t="shared" si="9"/>
        <v>Vampire CountsVampire Counts</v>
      </c>
    </row>
    <row r="100" spans="1:31" ht="15" customHeight="1" x14ac:dyDescent="0.25">
      <c r="A100">
        <v>412701</v>
      </c>
      <c r="B100">
        <v>3</v>
      </c>
      <c r="C100" t="s">
        <v>171</v>
      </c>
      <c r="D100" t="s">
        <v>150</v>
      </c>
      <c r="E100">
        <v>0</v>
      </c>
      <c r="F100">
        <v>2</v>
      </c>
      <c r="G100">
        <v>225</v>
      </c>
      <c r="H100">
        <v>1560</v>
      </c>
      <c r="I100" t="s">
        <v>146</v>
      </c>
      <c r="J100" s="21">
        <v>45340.375</v>
      </c>
      <c r="K100" s="21">
        <v>45340.822916666664</v>
      </c>
      <c r="L100" t="s">
        <v>147</v>
      </c>
      <c r="M100" t="b">
        <v>0</v>
      </c>
      <c r="N100">
        <v>2023</v>
      </c>
      <c r="O100" t="s">
        <v>773</v>
      </c>
      <c r="Q100" t="s">
        <v>765</v>
      </c>
      <c r="S100" s="1" t="s">
        <v>173</v>
      </c>
      <c r="T100" s="1" t="s">
        <v>152</v>
      </c>
      <c r="U100" t="s">
        <v>27</v>
      </c>
      <c r="V100" s="9">
        <v>1500</v>
      </c>
      <c r="W100" s="2">
        <f t="shared" si="5"/>
        <v>3</v>
      </c>
      <c r="X100" s="2" t="s">
        <v>1887</v>
      </c>
      <c r="Y100" s="9" t="str">
        <f t="shared" si="6"/>
        <v>Y</v>
      </c>
      <c r="Z100" s="9" t="str">
        <f t="shared" si="7"/>
        <v>N</v>
      </c>
      <c r="AA100" s="9">
        <f t="shared" si="8"/>
        <v>16</v>
      </c>
      <c r="AB100" s="9" t="s">
        <v>1398</v>
      </c>
      <c r="AE100" t="str">
        <f t="shared" si="9"/>
        <v>Ogre KingdomsEmpire of Man</v>
      </c>
    </row>
    <row r="101" spans="1:31" ht="15" customHeight="1" x14ac:dyDescent="0.25">
      <c r="A101">
        <v>412702</v>
      </c>
      <c r="B101">
        <v>3</v>
      </c>
      <c r="C101" t="s">
        <v>170</v>
      </c>
      <c r="D101" t="s">
        <v>175</v>
      </c>
      <c r="E101">
        <v>2</v>
      </c>
      <c r="F101">
        <v>0</v>
      </c>
      <c r="G101">
        <v>710</v>
      </c>
      <c r="H101">
        <v>500</v>
      </c>
      <c r="I101" t="s">
        <v>146</v>
      </c>
      <c r="J101" s="21">
        <v>45340.375</v>
      </c>
      <c r="K101" s="21">
        <v>45340.822916666664</v>
      </c>
      <c r="L101" t="s">
        <v>147</v>
      </c>
      <c r="M101" t="b">
        <v>0</v>
      </c>
      <c r="N101">
        <v>2023</v>
      </c>
      <c r="O101" t="s">
        <v>774</v>
      </c>
      <c r="Q101" t="s">
        <v>764</v>
      </c>
      <c r="S101" t="s">
        <v>172</v>
      </c>
      <c r="T101" s="1" t="s">
        <v>177</v>
      </c>
      <c r="U101" t="s">
        <v>27</v>
      </c>
      <c r="V101" s="9">
        <v>1500</v>
      </c>
      <c r="W101" s="2">
        <f t="shared" si="5"/>
        <v>3</v>
      </c>
      <c r="X101" s="2" t="s">
        <v>1887</v>
      </c>
      <c r="Y101" s="9" t="str">
        <f t="shared" si="6"/>
        <v>Y</v>
      </c>
      <c r="Z101" s="9" t="str">
        <f t="shared" si="7"/>
        <v>N</v>
      </c>
      <c r="AA101" s="9">
        <f t="shared" si="8"/>
        <v>16</v>
      </c>
      <c r="AB101" s="9" t="s">
        <v>1398</v>
      </c>
      <c r="AE101" t="str">
        <f t="shared" si="9"/>
        <v>Beastmen BrayherdsTomb Kings of Khemri</v>
      </c>
    </row>
    <row r="102" spans="1:31" ht="15" customHeight="1" x14ac:dyDescent="0.25">
      <c r="A102">
        <v>412703</v>
      </c>
      <c r="B102">
        <v>3</v>
      </c>
      <c r="C102" t="s">
        <v>155</v>
      </c>
      <c r="D102" t="s">
        <v>162</v>
      </c>
      <c r="E102">
        <v>2</v>
      </c>
      <c r="F102">
        <v>0</v>
      </c>
      <c r="G102">
        <v>1700</v>
      </c>
      <c r="H102">
        <v>100</v>
      </c>
      <c r="I102" t="s">
        <v>146</v>
      </c>
      <c r="J102" s="21">
        <v>45340.375</v>
      </c>
      <c r="K102" s="21">
        <v>45340.822916666664</v>
      </c>
      <c r="L102" t="s">
        <v>147</v>
      </c>
      <c r="M102" t="b">
        <v>0</v>
      </c>
      <c r="N102">
        <v>2023</v>
      </c>
      <c r="O102" t="s">
        <v>758</v>
      </c>
      <c r="Q102" t="s">
        <v>761</v>
      </c>
      <c r="S102" s="1" t="s">
        <v>157</v>
      </c>
      <c r="T102" s="1" t="s">
        <v>164</v>
      </c>
      <c r="U102" t="s">
        <v>27</v>
      </c>
      <c r="V102" s="9">
        <v>1500</v>
      </c>
      <c r="W102" s="2">
        <f t="shared" si="5"/>
        <v>3</v>
      </c>
      <c r="X102" s="2" t="s">
        <v>1887</v>
      </c>
      <c r="Y102" s="9" t="str">
        <f t="shared" si="6"/>
        <v>Y</v>
      </c>
      <c r="Z102" s="9" t="str">
        <f t="shared" si="7"/>
        <v>N</v>
      </c>
      <c r="AA102" s="9">
        <f t="shared" si="8"/>
        <v>16</v>
      </c>
      <c r="AB102" s="9" t="s">
        <v>1398</v>
      </c>
      <c r="AE102" t="str">
        <f t="shared" si="9"/>
        <v>Kingdom of BretonniaOrc and Goblin Tribes</v>
      </c>
    </row>
    <row r="103" spans="1:31" ht="15" customHeight="1" x14ac:dyDescent="0.25">
      <c r="A103">
        <v>412704</v>
      </c>
      <c r="B103">
        <v>3</v>
      </c>
      <c r="C103" t="s">
        <v>159</v>
      </c>
      <c r="D103" t="s">
        <v>144</v>
      </c>
      <c r="E103">
        <v>0</v>
      </c>
      <c r="F103">
        <v>2</v>
      </c>
      <c r="G103">
        <v>355</v>
      </c>
      <c r="H103">
        <v>1750</v>
      </c>
      <c r="I103" t="s">
        <v>146</v>
      </c>
      <c r="J103" s="21">
        <v>45340.375</v>
      </c>
      <c r="K103" s="21">
        <v>45340.822916666664</v>
      </c>
      <c r="L103" t="s">
        <v>147</v>
      </c>
      <c r="M103" t="b">
        <v>0</v>
      </c>
      <c r="N103">
        <v>2023</v>
      </c>
      <c r="O103" t="s">
        <v>762</v>
      </c>
      <c r="Q103" t="s">
        <v>758</v>
      </c>
      <c r="S103" s="1" t="s">
        <v>161</v>
      </c>
      <c r="T103" s="1" t="s">
        <v>148</v>
      </c>
      <c r="U103" t="s">
        <v>27</v>
      </c>
      <c r="V103" s="9">
        <v>1500</v>
      </c>
      <c r="W103" s="2">
        <f t="shared" si="5"/>
        <v>3</v>
      </c>
      <c r="X103" s="2" t="s">
        <v>1887</v>
      </c>
      <c r="Y103" s="9" t="str">
        <f t="shared" si="6"/>
        <v>Y</v>
      </c>
      <c r="Z103" s="9" t="str">
        <f t="shared" si="7"/>
        <v>N</v>
      </c>
      <c r="AA103" s="9">
        <f t="shared" si="8"/>
        <v>16</v>
      </c>
      <c r="AB103" s="9" t="s">
        <v>1398</v>
      </c>
      <c r="AE103" t="str">
        <f t="shared" si="9"/>
        <v>Warriors of ChaosKingdom of Bretonnia</v>
      </c>
    </row>
    <row r="104" spans="1:31" ht="15" customHeight="1" x14ac:dyDescent="0.25">
      <c r="A104">
        <v>412705</v>
      </c>
      <c r="B104">
        <v>3</v>
      </c>
      <c r="C104" t="s">
        <v>145</v>
      </c>
      <c r="D104" t="s">
        <v>166</v>
      </c>
      <c r="E104">
        <v>2</v>
      </c>
      <c r="F104">
        <v>0</v>
      </c>
      <c r="G104">
        <v>580</v>
      </c>
      <c r="H104">
        <v>425</v>
      </c>
      <c r="I104" t="s">
        <v>146</v>
      </c>
      <c r="J104" s="21">
        <v>45340.375</v>
      </c>
      <c r="K104" s="21">
        <v>45340.822916666664</v>
      </c>
      <c r="L104" t="s">
        <v>147</v>
      </c>
      <c r="M104" t="b">
        <v>0</v>
      </c>
      <c r="N104">
        <v>2023</v>
      </c>
      <c r="O104" t="s">
        <v>774</v>
      </c>
      <c r="Q104" t="s">
        <v>761</v>
      </c>
      <c r="S104" s="1" t="s">
        <v>149</v>
      </c>
      <c r="T104" s="1" t="s">
        <v>168</v>
      </c>
      <c r="U104" t="s">
        <v>27</v>
      </c>
      <c r="V104" s="9">
        <v>1500</v>
      </c>
      <c r="W104" s="2">
        <f t="shared" si="5"/>
        <v>3</v>
      </c>
      <c r="X104" s="2" t="s">
        <v>1887</v>
      </c>
      <c r="Y104" s="9" t="str">
        <f t="shared" si="6"/>
        <v>Y</v>
      </c>
      <c r="Z104" s="9" t="str">
        <f t="shared" si="7"/>
        <v>N</v>
      </c>
      <c r="AA104" s="9">
        <f t="shared" si="8"/>
        <v>16</v>
      </c>
      <c r="AB104" s="9" t="s">
        <v>1398</v>
      </c>
      <c r="AE104" t="str">
        <f t="shared" si="9"/>
        <v>Beastmen BrayherdsOrc and Goblin Tribes</v>
      </c>
    </row>
    <row r="105" spans="1:31" ht="15" customHeight="1" x14ac:dyDescent="0.25">
      <c r="A105">
        <v>412706</v>
      </c>
      <c r="B105">
        <v>3</v>
      </c>
      <c r="C105" t="s">
        <v>167</v>
      </c>
      <c r="D105" t="s">
        <v>174</v>
      </c>
      <c r="E105">
        <v>0</v>
      </c>
      <c r="F105">
        <v>2</v>
      </c>
      <c r="G105">
        <v>900</v>
      </c>
      <c r="H105">
        <v>1525</v>
      </c>
      <c r="I105" t="s">
        <v>146</v>
      </c>
      <c r="J105" s="21">
        <v>45340.375</v>
      </c>
      <c r="K105" s="21">
        <v>45340.822916666664</v>
      </c>
      <c r="L105" t="s">
        <v>147</v>
      </c>
      <c r="M105" t="b">
        <v>0</v>
      </c>
      <c r="N105">
        <v>2023</v>
      </c>
      <c r="O105" t="s">
        <v>758</v>
      </c>
      <c r="Q105" t="s">
        <v>764</v>
      </c>
      <c r="S105" s="1" t="s">
        <v>169</v>
      </c>
      <c r="T105" s="1" t="s">
        <v>176</v>
      </c>
      <c r="U105" t="s">
        <v>27</v>
      </c>
      <c r="V105" s="9">
        <v>1500</v>
      </c>
      <c r="W105" s="2">
        <f t="shared" si="5"/>
        <v>3</v>
      </c>
      <c r="X105" s="2" t="s">
        <v>1887</v>
      </c>
      <c r="Y105" s="9" t="str">
        <f t="shared" si="6"/>
        <v>Y</v>
      </c>
      <c r="Z105" s="9" t="str">
        <f t="shared" si="7"/>
        <v>N</v>
      </c>
      <c r="AA105" s="9">
        <f t="shared" si="8"/>
        <v>16</v>
      </c>
      <c r="AB105" s="9" t="s">
        <v>1398</v>
      </c>
      <c r="AE105" t="str">
        <f t="shared" si="9"/>
        <v>Kingdom of BretonniaTomb Kings of Khemri</v>
      </c>
    </row>
    <row r="106" spans="1:31" ht="15" customHeight="1" x14ac:dyDescent="0.25">
      <c r="A106">
        <v>405160</v>
      </c>
      <c r="B106">
        <v>1</v>
      </c>
      <c r="C106" t="s">
        <v>595</v>
      </c>
      <c r="D106" t="s">
        <v>596</v>
      </c>
      <c r="E106">
        <v>2</v>
      </c>
      <c r="F106">
        <v>0</v>
      </c>
      <c r="G106">
        <v>1300</v>
      </c>
      <c r="H106">
        <v>552</v>
      </c>
      <c r="I106" t="s">
        <v>597</v>
      </c>
      <c r="J106" s="21">
        <v>45340.625</v>
      </c>
      <c r="K106" s="21">
        <v>45341</v>
      </c>
      <c r="L106" t="s">
        <v>598</v>
      </c>
      <c r="M106" t="b">
        <v>0</v>
      </c>
      <c r="N106">
        <v>2023</v>
      </c>
      <c r="O106" t="s">
        <v>762</v>
      </c>
      <c r="Q106" t="s">
        <v>760</v>
      </c>
      <c r="S106" s="1" t="s">
        <v>599</v>
      </c>
      <c r="T106" s="1" t="s">
        <v>600</v>
      </c>
      <c r="U106" t="s">
        <v>27</v>
      </c>
      <c r="V106" s="9">
        <v>1000</v>
      </c>
      <c r="W106" s="2">
        <f t="shared" si="5"/>
        <v>3</v>
      </c>
      <c r="X106" s="2" t="s">
        <v>1887</v>
      </c>
      <c r="Y106" s="9" t="str">
        <f t="shared" si="6"/>
        <v>Y</v>
      </c>
      <c r="Z106" s="9" t="str">
        <f t="shared" si="7"/>
        <v>N</v>
      </c>
      <c r="AA106" s="9">
        <f t="shared" si="8"/>
        <v>12</v>
      </c>
      <c r="AB106" s="9" t="s">
        <v>1398</v>
      </c>
      <c r="AE106" t="str">
        <f t="shared" si="9"/>
        <v>Warriors of ChaosVampire Counts</v>
      </c>
    </row>
    <row r="107" spans="1:31" ht="15" customHeight="1" x14ac:dyDescent="0.25">
      <c r="A107">
        <v>405182</v>
      </c>
      <c r="B107">
        <v>1</v>
      </c>
      <c r="C107" t="s">
        <v>601</v>
      </c>
      <c r="D107" t="s">
        <v>602</v>
      </c>
      <c r="E107">
        <v>2</v>
      </c>
      <c r="F107">
        <v>0</v>
      </c>
      <c r="G107">
        <v>1200</v>
      </c>
      <c r="H107">
        <v>370</v>
      </c>
      <c r="I107" t="s">
        <v>597</v>
      </c>
      <c r="J107" s="21">
        <v>45340.625</v>
      </c>
      <c r="K107" s="21">
        <v>45341</v>
      </c>
      <c r="L107" t="s">
        <v>598</v>
      </c>
      <c r="M107" t="b">
        <v>0</v>
      </c>
      <c r="N107">
        <v>2023</v>
      </c>
      <c r="O107" t="s">
        <v>769</v>
      </c>
      <c r="Q107" t="s">
        <v>767</v>
      </c>
      <c r="S107" s="1" t="s">
        <v>603</v>
      </c>
      <c r="T107" s="1" t="s">
        <v>604</v>
      </c>
      <c r="U107" t="s">
        <v>27</v>
      </c>
      <c r="V107" s="9">
        <v>1000</v>
      </c>
      <c r="W107" s="2">
        <f t="shared" si="5"/>
        <v>3</v>
      </c>
      <c r="X107" s="2" t="s">
        <v>1887</v>
      </c>
      <c r="Y107" s="9" t="str">
        <f t="shared" si="6"/>
        <v>Y</v>
      </c>
      <c r="Z107" s="9" t="str">
        <f t="shared" si="7"/>
        <v>N</v>
      </c>
      <c r="AA107" s="9">
        <f t="shared" si="8"/>
        <v>12</v>
      </c>
      <c r="AB107" s="9" t="s">
        <v>1398</v>
      </c>
      <c r="AE107" t="str">
        <f t="shared" si="9"/>
        <v>Dwarfen Mountain HoldsDaemons of Chaos</v>
      </c>
    </row>
    <row r="108" spans="1:31" ht="15" customHeight="1" x14ac:dyDescent="0.25">
      <c r="A108">
        <v>405204</v>
      </c>
      <c r="B108">
        <v>1</v>
      </c>
      <c r="C108" t="s">
        <v>605</v>
      </c>
      <c r="D108" t="s">
        <v>606</v>
      </c>
      <c r="E108">
        <v>2</v>
      </c>
      <c r="F108">
        <v>0</v>
      </c>
      <c r="G108">
        <v>777</v>
      </c>
      <c r="H108">
        <v>626</v>
      </c>
      <c r="I108" t="s">
        <v>597</v>
      </c>
      <c r="J108" s="21">
        <v>45340.625</v>
      </c>
      <c r="K108" s="21">
        <v>45341</v>
      </c>
      <c r="L108" t="s">
        <v>598</v>
      </c>
      <c r="M108" t="b">
        <v>0</v>
      </c>
      <c r="N108">
        <v>2023</v>
      </c>
      <c r="O108" t="s">
        <v>770</v>
      </c>
      <c r="Q108" t="s">
        <v>764</v>
      </c>
      <c r="S108" s="1" t="s">
        <v>607</v>
      </c>
      <c r="T108" s="1" t="s">
        <v>608</v>
      </c>
      <c r="U108" t="s">
        <v>27</v>
      </c>
      <c r="V108" s="9">
        <v>1000</v>
      </c>
      <c r="W108" s="2">
        <f t="shared" si="5"/>
        <v>3</v>
      </c>
      <c r="X108" s="2" t="s">
        <v>1887</v>
      </c>
      <c r="Y108" s="9" t="str">
        <f t="shared" si="6"/>
        <v>Y</v>
      </c>
      <c r="Z108" s="9" t="str">
        <f t="shared" si="7"/>
        <v>N</v>
      </c>
      <c r="AA108" s="9">
        <f t="shared" si="8"/>
        <v>12</v>
      </c>
      <c r="AB108" s="9" t="s">
        <v>1398</v>
      </c>
      <c r="AE108" t="str">
        <f t="shared" si="9"/>
        <v>LizardmenTomb Kings of Khemri</v>
      </c>
    </row>
    <row r="109" spans="1:31" ht="15" hidden="1" customHeight="1" x14ac:dyDescent="0.25">
      <c r="A109">
        <v>405227</v>
      </c>
      <c r="B109">
        <v>1</v>
      </c>
      <c r="C109" t="s">
        <v>609</v>
      </c>
      <c r="D109" t="s">
        <v>610</v>
      </c>
      <c r="E109">
        <v>2</v>
      </c>
      <c r="F109">
        <v>0</v>
      </c>
      <c r="G109">
        <v>863</v>
      </c>
      <c r="H109">
        <v>733</v>
      </c>
      <c r="I109" t="s">
        <v>597</v>
      </c>
      <c r="J109" s="21">
        <v>45340.625</v>
      </c>
      <c r="K109" s="21">
        <v>45341</v>
      </c>
      <c r="L109" t="s">
        <v>598</v>
      </c>
      <c r="M109" t="b">
        <v>0</v>
      </c>
      <c r="N109">
        <v>2023</v>
      </c>
      <c r="O109" t="s">
        <v>758</v>
      </c>
      <c r="Q109" t="s">
        <v>758</v>
      </c>
      <c r="S109" s="1" t="s">
        <v>611</v>
      </c>
      <c r="T109" s="1" t="s">
        <v>612</v>
      </c>
      <c r="U109" t="s">
        <v>27</v>
      </c>
      <c r="V109" s="9">
        <v>1000</v>
      </c>
      <c r="W109" s="2">
        <f t="shared" si="5"/>
        <v>3</v>
      </c>
      <c r="X109" s="2" t="s">
        <v>1887</v>
      </c>
      <c r="Y109" s="9" t="str">
        <f t="shared" si="6"/>
        <v>Y</v>
      </c>
      <c r="Z109" s="9" t="str">
        <f t="shared" si="7"/>
        <v>Y</v>
      </c>
      <c r="AA109" s="9">
        <f t="shared" si="8"/>
        <v>12</v>
      </c>
      <c r="AB109" s="9" t="s">
        <v>1398</v>
      </c>
      <c r="AE109" t="str">
        <f t="shared" si="9"/>
        <v>Kingdom of BretonniaKingdom of Bretonnia</v>
      </c>
    </row>
    <row r="110" spans="1:31" ht="15" customHeight="1" x14ac:dyDescent="0.25">
      <c r="A110">
        <v>405237</v>
      </c>
      <c r="B110">
        <v>1</v>
      </c>
      <c r="C110" t="s">
        <v>613</v>
      </c>
      <c r="D110" t="s">
        <v>614</v>
      </c>
      <c r="E110">
        <v>0</v>
      </c>
      <c r="F110">
        <v>2</v>
      </c>
      <c r="G110">
        <v>415</v>
      </c>
      <c r="H110">
        <v>1200</v>
      </c>
      <c r="I110" t="s">
        <v>597</v>
      </c>
      <c r="J110" s="21">
        <v>45340.625</v>
      </c>
      <c r="K110" s="21">
        <v>45341</v>
      </c>
      <c r="L110" t="s">
        <v>598</v>
      </c>
      <c r="M110" t="b">
        <v>0</v>
      </c>
      <c r="N110">
        <v>2023</v>
      </c>
      <c r="O110" t="s">
        <v>763</v>
      </c>
      <c r="Q110" t="s">
        <v>758</v>
      </c>
      <c r="S110" s="1" t="s">
        <v>615</v>
      </c>
      <c r="T110" s="1" t="s">
        <v>616</v>
      </c>
      <c r="U110" t="s">
        <v>27</v>
      </c>
      <c r="V110" s="9">
        <v>1000</v>
      </c>
      <c r="W110" s="2">
        <f t="shared" si="5"/>
        <v>3</v>
      </c>
      <c r="X110" s="2" t="s">
        <v>1887</v>
      </c>
      <c r="Y110" s="9" t="str">
        <f t="shared" si="6"/>
        <v>Y</v>
      </c>
      <c r="Z110" s="9" t="str">
        <f t="shared" si="7"/>
        <v>N</v>
      </c>
      <c r="AA110" s="9">
        <f t="shared" si="8"/>
        <v>12</v>
      </c>
      <c r="AB110" s="9" t="s">
        <v>1398</v>
      </c>
      <c r="AE110" t="str">
        <f t="shared" si="9"/>
        <v>High Elf RealmsKingdom of Bretonnia</v>
      </c>
    </row>
    <row r="111" spans="1:31" ht="15" hidden="1" customHeight="1" x14ac:dyDescent="0.25">
      <c r="A111">
        <v>405246</v>
      </c>
      <c r="B111">
        <v>1</v>
      </c>
      <c r="C111" t="s">
        <v>617</v>
      </c>
      <c r="D111" t="s">
        <v>618</v>
      </c>
      <c r="E111">
        <v>2</v>
      </c>
      <c r="F111">
        <v>0</v>
      </c>
      <c r="G111">
        <v>549</v>
      </c>
      <c r="H111">
        <v>405</v>
      </c>
      <c r="I111" t="s">
        <v>597</v>
      </c>
      <c r="J111" s="21">
        <v>45340.625</v>
      </c>
      <c r="K111" s="21">
        <v>45341</v>
      </c>
      <c r="L111" t="s">
        <v>598</v>
      </c>
      <c r="M111" t="b">
        <v>0</v>
      </c>
      <c r="N111">
        <v>2023</v>
      </c>
      <c r="Q111" t="s">
        <v>769</v>
      </c>
      <c r="T111" s="1" t="s">
        <v>619</v>
      </c>
      <c r="U111" t="s">
        <v>27</v>
      </c>
      <c r="V111" s="9">
        <v>1000</v>
      </c>
      <c r="W111" s="2">
        <f t="shared" si="5"/>
        <v>3</v>
      </c>
      <c r="X111" s="2" t="s">
        <v>1887</v>
      </c>
      <c r="Y111" s="9" t="str">
        <f t="shared" si="6"/>
        <v>N</v>
      </c>
      <c r="Z111" s="9" t="str">
        <f t="shared" si="7"/>
        <v>N</v>
      </c>
      <c r="AA111" s="9">
        <f t="shared" si="8"/>
        <v>12</v>
      </c>
      <c r="AB111" s="9" t="s">
        <v>1398</v>
      </c>
      <c r="AE111" t="str">
        <f t="shared" si="9"/>
        <v>Dwarfen Mountain Holds</v>
      </c>
    </row>
    <row r="112" spans="1:31" ht="15" customHeight="1" x14ac:dyDescent="0.25">
      <c r="A112">
        <v>405261</v>
      </c>
      <c r="B112">
        <v>2</v>
      </c>
      <c r="C112" t="s">
        <v>596</v>
      </c>
      <c r="D112" t="s">
        <v>613</v>
      </c>
      <c r="E112">
        <v>2</v>
      </c>
      <c r="F112">
        <v>0</v>
      </c>
      <c r="G112">
        <v>1200</v>
      </c>
      <c r="H112">
        <v>270</v>
      </c>
      <c r="I112" t="s">
        <v>597</v>
      </c>
      <c r="J112" s="21">
        <v>45340.625</v>
      </c>
      <c r="K112" s="21">
        <v>45341</v>
      </c>
      <c r="L112" t="s">
        <v>598</v>
      </c>
      <c r="M112" t="b">
        <v>0</v>
      </c>
      <c r="N112">
        <v>2023</v>
      </c>
      <c r="O112" t="s">
        <v>760</v>
      </c>
      <c r="Q112" t="s">
        <v>763</v>
      </c>
      <c r="S112" s="1" t="s">
        <v>600</v>
      </c>
      <c r="T112" s="1" t="s">
        <v>615</v>
      </c>
      <c r="U112" t="s">
        <v>27</v>
      </c>
      <c r="V112" s="9">
        <v>1000</v>
      </c>
      <c r="W112" s="2">
        <f t="shared" si="5"/>
        <v>3</v>
      </c>
      <c r="X112" s="2" t="s">
        <v>1887</v>
      </c>
      <c r="Y112" s="9" t="str">
        <f t="shared" si="6"/>
        <v>Y</v>
      </c>
      <c r="Z112" s="9" t="str">
        <f t="shared" si="7"/>
        <v>N</v>
      </c>
      <c r="AA112" s="9">
        <f t="shared" si="8"/>
        <v>12</v>
      </c>
      <c r="AB112" s="9" t="s">
        <v>1398</v>
      </c>
      <c r="AE112" t="str">
        <f t="shared" si="9"/>
        <v>Vampire CountsHigh Elf Realms</v>
      </c>
    </row>
    <row r="113" spans="1:31" ht="15" customHeight="1" x14ac:dyDescent="0.25">
      <c r="A113">
        <v>405271</v>
      </c>
      <c r="B113">
        <v>2</v>
      </c>
      <c r="C113" t="s">
        <v>606</v>
      </c>
      <c r="D113" t="s">
        <v>610</v>
      </c>
      <c r="E113">
        <v>2</v>
      </c>
      <c r="F113">
        <v>0</v>
      </c>
      <c r="G113">
        <v>1010</v>
      </c>
      <c r="H113">
        <v>60</v>
      </c>
      <c r="I113" t="s">
        <v>597</v>
      </c>
      <c r="J113" s="21">
        <v>45340.625</v>
      </c>
      <c r="K113" s="21">
        <v>45341</v>
      </c>
      <c r="L113" t="s">
        <v>598</v>
      </c>
      <c r="M113" t="b">
        <v>0</v>
      </c>
      <c r="N113">
        <v>2023</v>
      </c>
      <c r="O113" t="s">
        <v>764</v>
      </c>
      <c r="Q113" t="s">
        <v>758</v>
      </c>
      <c r="S113" s="1" t="s">
        <v>608</v>
      </c>
      <c r="T113" s="1" t="s">
        <v>612</v>
      </c>
      <c r="U113" t="s">
        <v>27</v>
      </c>
      <c r="V113" s="9">
        <v>1000</v>
      </c>
      <c r="W113" s="2">
        <f t="shared" si="5"/>
        <v>3</v>
      </c>
      <c r="X113" s="2" t="s">
        <v>1887</v>
      </c>
      <c r="Y113" s="9" t="str">
        <f t="shared" si="6"/>
        <v>Y</v>
      </c>
      <c r="Z113" s="9" t="str">
        <f t="shared" si="7"/>
        <v>N</v>
      </c>
      <c r="AA113" s="9">
        <f t="shared" si="8"/>
        <v>12</v>
      </c>
      <c r="AB113" s="9" t="s">
        <v>1398</v>
      </c>
      <c r="AE113" t="str">
        <f t="shared" si="9"/>
        <v>Tomb Kings of KhemriKingdom of Bretonnia</v>
      </c>
    </row>
    <row r="114" spans="1:31" ht="15" customHeight="1" x14ac:dyDescent="0.25">
      <c r="A114">
        <v>405280</v>
      </c>
      <c r="B114">
        <v>2</v>
      </c>
      <c r="C114" t="s">
        <v>595</v>
      </c>
      <c r="D114" t="s">
        <v>614</v>
      </c>
      <c r="E114">
        <v>0</v>
      </c>
      <c r="F114">
        <v>2</v>
      </c>
      <c r="G114">
        <v>953</v>
      </c>
      <c r="H114">
        <v>1150</v>
      </c>
      <c r="I114" t="s">
        <v>597</v>
      </c>
      <c r="J114" s="21">
        <v>45340.625</v>
      </c>
      <c r="K114" s="21">
        <v>45341</v>
      </c>
      <c r="L114" t="s">
        <v>598</v>
      </c>
      <c r="M114" t="b">
        <v>0</v>
      </c>
      <c r="N114">
        <v>2023</v>
      </c>
      <c r="O114" t="s">
        <v>762</v>
      </c>
      <c r="Q114" t="s">
        <v>758</v>
      </c>
      <c r="S114" s="1" t="s">
        <v>599</v>
      </c>
      <c r="T114" s="1" t="s">
        <v>616</v>
      </c>
      <c r="U114" t="s">
        <v>27</v>
      </c>
      <c r="V114" s="9">
        <v>1000</v>
      </c>
      <c r="W114" s="2">
        <f t="shared" si="5"/>
        <v>3</v>
      </c>
      <c r="X114" s="2" t="s">
        <v>1887</v>
      </c>
      <c r="Y114" s="9" t="str">
        <f t="shared" si="6"/>
        <v>Y</v>
      </c>
      <c r="Z114" s="9" t="str">
        <f t="shared" si="7"/>
        <v>N</v>
      </c>
      <c r="AA114" s="9">
        <f t="shared" si="8"/>
        <v>12</v>
      </c>
      <c r="AB114" s="9" t="s">
        <v>1398</v>
      </c>
      <c r="AE114" t="str">
        <f t="shared" si="9"/>
        <v>Warriors of ChaosKingdom of Bretonnia</v>
      </c>
    </row>
    <row r="115" spans="1:31" ht="15" hidden="1" customHeight="1" x14ac:dyDescent="0.25">
      <c r="A115">
        <v>405287</v>
      </c>
      <c r="B115">
        <v>2</v>
      </c>
      <c r="C115" t="s">
        <v>605</v>
      </c>
      <c r="D115" t="s">
        <v>617</v>
      </c>
      <c r="E115">
        <v>0</v>
      </c>
      <c r="F115">
        <v>2</v>
      </c>
      <c r="G115">
        <v>47</v>
      </c>
      <c r="H115">
        <v>687</v>
      </c>
      <c r="I115" t="s">
        <v>597</v>
      </c>
      <c r="J115" s="21">
        <v>45340.625</v>
      </c>
      <c r="K115" s="21">
        <v>45341</v>
      </c>
      <c r="L115" t="s">
        <v>598</v>
      </c>
      <c r="M115" t="b">
        <v>0</v>
      </c>
      <c r="N115">
        <v>2023</v>
      </c>
      <c r="O115" t="s">
        <v>770</v>
      </c>
      <c r="S115" s="1" t="s">
        <v>607</v>
      </c>
      <c r="U115" t="s">
        <v>27</v>
      </c>
      <c r="V115" s="9">
        <v>1000</v>
      </c>
      <c r="W115" s="2">
        <f t="shared" si="5"/>
        <v>3</v>
      </c>
      <c r="X115" s="2" t="s">
        <v>1887</v>
      </c>
      <c r="Y115" s="9" t="str">
        <f t="shared" si="6"/>
        <v>N</v>
      </c>
      <c r="Z115" s="9" t="str">
        <f t="shared" si="7"/>
        <v>N</v>
      </c>
      <c r="AA115" s="9">
        <f t="shared" si="8"/>
        <v>12</v>
      </c>
      <c r="AB115" s="9" t="s">
        <v>1398</v>
      </c>
      <c r="AE115" t="str">
        <f t="shared" si="9"/>
        <v>Lizardmen</v>
      </c>
    </row>
    <row r="116" spans="1:31" ht="15" customHeight="1" x14ac:dyDescent="0.25">
      <c r="A116">
        <v>405293</v>
      </c>
      <c r="B116">
        <v>2</v>
      </c>
      <c r="C116" t="s">
        <v>601</v>
      </c>
      <c r="D116" t="s">
        <v>609</v>
      </c>
      <c r="E116">
        <v>2</v>
      </c>
      <c r="F116">
        <v>0</v>
      </c>
      <c r="G116">
        <v>536</v>
      </c>
      <c r="H116">
        <v>327</v>
      </c>
      <c r="I116" t="s">
        <v>597</v>
      </c>
      <c r="J116" s="21">
        <v>45340.625</v>
      </c>
      <c r="K116" s="21">
        <v>45341</v>
      </c>
      <c r="L116" t="s">
        <v>598</v>
      </c>
      <c r="M116" t="b">
        <v>0</v>
      </c>
      <c r="N116">
        <v>2023</v>
      </c>
      <c r="O116" t="s">
        <v>769</v>
      </c>
      <c r="Q116" t="s">
        <v>758</v>
      </c>
      <c r="S116" s="1" t="s">
        <v>603</v>
      </c>
      <c r="T116" s="1" t="s">
        <v>611</v>
      </c>
      <c r="U116" t="s">
        <v>27</v>
      </c>
      <c r="V116" s="9">
        <v>1000</v>
      </c>
      <c r="W116" s="2">
        <f t="shared" si="5"/>
        <v>3</v>
      </c>
      <c r="X116" s="2" t="s">
        <v>1887</v>
      </c>
      <c r="Y116" s="9" t="str">
        <f t="shared" si="6"/>
        <v>Y</v>
      </c>
      <c r="Z116" s="9" t="str">
        <f t="shared" si="7"/>
        <v>N</v>
      </c>
      <c r="AA116" s="9">
        <f t="shared" si="8"/>
        <v>12</v>
      </c>
      <c r="AB116" s="9" t="s">
        <v>1398</v>
      </c>
      <c r="AE116" t="str">
        <f t="shared" si="9"/>
        <v>Dwarfen Mountain HoldsKingdom of Bretonnia</v>
      </c>
    </row>
    <row r="117" spans="1:31" ht="15" customHeight="1" x14ac:dyDescent="0.25">
      <c r="A117">
        <v>405299</v>
      </c>
      <c r="B117">
        <v>2</v>
      </c>
      <c r="C117" t="s">
        <v>602</v>
      </c>
      <c r="D117" t="s">
        <v>618</v>
      </c>
      <c r="E117">
        <v>2</v>
      </c>
      <c r="F117">
        <v>0</v>
      </c>
      <c r="G117">
        <v>1003</v>
      </c>
      <c r="H117">
        <v>167</v>
      </c>
      <c r="I117" t="s">
        <v>597</v>
      </c>
      <c r="J117" s="21">
        <v>45340.625</v>
      </c>
      <c r="K117" s="21">
        <v>45341</v>
      </c>
      <c r="L117" t="s">
        <v>598</v>
      </c>
      <c r="M117" t="b">
        <v>0</v>
      </c>
      <c r="N117">
        <v>2023</v>
      </c>
      <c r="O117" t="s">
        <v>767</v>
      </c>
      <c r="Q117" t="s">
        <v>769</v>
      </c>
      <c r="S117" s="1" t="s">
        <v>604</v>
      </c>
      <c r="T117" s="1" t="s">
        <v>619</v>
      </c>
      <c r="U117" t="s">
        <v>27</v>
      </c>
      <c r="V117" s="9">
        <v>1000</v>
      </c>
      <c r="W117" s="2">
        <f t="shared" si="5"/>
        <v>3</v>
      </c>
      <c r="X117" s="2" t="s">
        <v>1887</v>
      </c>
      <c r="Y117" s="9" t="str">
        <f t="shared" si="6"/>
        <v>Y</v>
      </c>
      <c r="Z117" s="9" t="str">
        <f t="shared" si="7"/>
        <v>N</v>
      </c>
      <c r="AA117" s="9">
        <f t="shared" si="8"/>
        <v>12</v>
      </c>
      <c r="AB117" s="9" t="s">
        <v>1398</v>
      </c>
      <c r="AE117" t="str">
        <f t="shared" si="9"/>
        <v>Daemons of ChaosDwarfen Mountain Holds</v>
      </c>
    </row>
    <row r="118" spans="1:31" ht="15" customHeight="1" x14ac:dyDescent="0.25">
      <c r="A118">
        <v>405310</v>
      </c>
      <c r="B118">
        <v>3</v>
      </c>
      <c r="C118" t="s">
        <v>595</v>
      </c>
      <c r="D118" t="s">
        <v>605</v>
      </c>
      <c r="E118">
        <v>2</v>
      </c>
      <c r="F118">
        <v>0</v>
      </c>
      <c r="G118">
        <v>1200</v>
      </c>
      <c r="H118">
        <v>90</v>
      </c>
      <c r="I118" t="s">
        <v>597</v>
      </c>
      <c r="J118" s="21">
        <v>45340.625</v>
      </c>
      <c r="K118" s="21">
        <v>45341</v>
      </c>
      <c r="L118" t="s">
        <v>598</v>
      </c>
      <c r="M118" t="b">
        <v>0</v>
      </c>
      <c r="N118">
        <v>2023</v>
      </c>
      <c r="O118" t="s">
        <v>762</v>
      </c>
      <c r="Q118" t="s">
        <v>770</v>
      </c>
      <c r="S118" s="1" t="s">
        <v>599</v>
      </c>
      <c r="T118" s="1" t="s">
        <v>607</v>
      </c>
      <c r="U118" t="s">
        <v>27</v>
      </c>
      <c r="V118" s="9">
        <v>1000</v>
      </c>
      <c r="W118" s="2">
        <f t="shared" si="5"/>
        <v>3</v>
      </c>
      <c r="X118" s="2" t="s">
        <v>1887</v>
      </c>
      <c r="Y118" s="9" t="str">
        <f t="shared" si="6"/>
        <v>Y</v>
      </c>
      <c r="Z118" s="9" t="str">
        <f t="shared" si="7"/>
        <v>N</v>
      </c>
      <c r="AA118" s="9">
        <f t="shared" si="8"/>
        <v>12</v>
      </c>
      <c r="AB118" s="9" t="s">
        <v>1398</v>
      </c>
      <c r="AE118" t="str">
        <f t="shared" si="9"/>
        <v>Warriors of ChaosLizardmen</v>
      </c>
    </row>
    <row r="119" spans="1:31" ht="15" customHeight="1" x14ac:dyDescent="0.25">
      <c r="A119">
        <v>405317</v>
      </c>
      <c r="B119">
        <v>3</v>
      </c>
      <c r="C119" t="s">
        <v>609</v>
      </c>
      <c r="D119" t="s">
        <v>596</v>
      </c>
      <c r="E119">
        <v>0</v>
      </c>
      <c r="F119">
        <v>2</v>
      </c>
      <c r="G119">
        <v>187</v>
      </c>
      <c r="H119">
        <v>1200</v>
      </c>
      <c r="I119" t="s">
        <v>597</v>
      </c>
      <c r="J119" s="21">
        <v>45340.625</v>
      </c>
      <c r="K119" s="21">
        <v>45341</v>
      </c>
      <c r="L119" t="s">
        <v>598</v>
      </c>
      <c r="M119" t="b">
        <v>0</v>
      </c>
      <c r="N119">
        <v>2023</v>
      </c>
      <c r="O119" t="s">
        <v>758</v>
      </c>
      <c r="Q119" t="s">
        <v>760</v>
      </c>
      <c r="S119" s="1" t="s">
        <v>611</v>
      </c>
      <c r="T119" s="1" t="s">
        <v>600</v>
      </c>
      <c r="U119" t="s">
        <v>27</v>
      </c>
      <c r="V119" s="9">
        <v>1000</v>
      </c>
      <c r="W119" s="2">
        <f t="shared" si="5"/>
        <v>3</v>
      </c>
      <c r="X119" s="2" t="s">
        <v>1887</v>
      </c>
      <c r="Y119" s="9" t="str">
        <f t="shared" si="6"/>
        <v>Y</v>
      </c>
      <c r="Z119" s="9" t="str">
        <f t="shared" si="7"/>
        <v>N</v>
      </c>
      <c r="AA119" s="9">
        <f t="shared" si="8"/>
        <v>12</v>
      </c>
      <c r="AB119" s="9" t="s">
        <v>1398</v>
      </c>
      <c r="AE119" t="str">
        <f t="shared" si="9"/>
        <v>Kingdom of BretonniaVampire Counts</v>
      </c>
    </row>
    <row r="120" spans="1:31" ht="15" customHeight="1" x14ac:dyDescent="0.25">
      <c r="A120">
        <v>405325</v>
      </c>
      <c r="B120">
        <v>3</v>
      </c>
      <c r="C120" t="s">
        <v>602</v>
      </c>
      <c r="D120" t="s">
        <v>610</v>
      </c>
      <c r="E120">
        <v>2</v>
      </c>
      <c r="F120">
        <v>0</v>
      </c>
      <c r="G120">
        <v>1250</v>
      </c>
      <c r="H120">
        <v>830</v>
      </c>
      <c r="I120" t="s">
        <v>597</v>
      </c>
      <c r="J120" s="21">
        <v>45340.625</v>
      </c>
      <c r="K120" s="21">
        <v>45341</v>
      </c>
      <c r="L120" t="s">
        <v>598</v>
      </c>
      <c r="M120" t="b">
        <v>0</v>
      </c>
      <c r="N120">
        <v>2023</v>
      </c>
      <c r="O120" t="s">
        <v>767</v>
      </c>
      <c r="Q120" t="s">
        <v>769</v>
      </c>
      <c r="S120" s="1" t="s">
        <v>604</v>
      </c>
      <c r="T120" s="1" t="s">
        <v>612</v>
      </c>
      <c r="U120" t="s">
        <v>27</v>
      </c>
      <c r="V120" s="9">
        <v>1000</v>
      </c>
      <c r="W120" s="2">
        <f t="shared" si="5"/>
        <v>3</v>
      </c>
      <c r="X120" s="2" t="s">
        <v>1887</v>
      </c>
      <c r="Y120" s="9" t="str">
        <f t="shared" si="6"/>
        <v>Y</v>
      </c>
      <c r="Z120" s="9" t="str">
        <f t="shared" si="7"/>
        <v>N</v>
      </c>
      <c r="AA120" s="9">
        <f t="shared" si="8"/>
        <v>12</v>
      </c>
      <c r="AB120" s="9" t="s">
        <v>1398</v>
      </c>
      <c r="AE120" t="str">
        <f t="shared" si="9"/>
        <v>Daemons of ChaosDwarfen Mountain Holds</v>
      </c>
    </row>
    <row r="121" spans="1:31" ht="15" customHeight="1" x14ac:dyDescent="0.25">
      <c r="A121">
        <v>405332</v>
      </c>
      <c r="B121">
        <v>3</v>
      </c>
      <c r="C121" t="s">
        <v>618</v>
      </c>
      <c r="D121" t="s">
        <v>613</v>
      </c>
      <c r="E121">
        <v>0</v>
      </c>
      <c r="F121">
        <v>2</v>
      </c>
      <c r="G121">
        <v>205</v>
      </c>
      <c r="H121">
        <v>699</v>
      </c>
      <c r="I121" t="s">
        <v>597</v>
      </c>
      <c r="J121" s="21">
        <v>45340.625</v>
      </c>
      <c r="K121" s="21">
        <v>45341</v>
      </c>
      <c r="L121" t="s">
        <v>598</v>
      </c>
      <c r="M121" t="b">
        <v>0</v>
      </c>
      <c r="N121">
        <v>2023</v>
      </c>
      <c r="O121" t="s">
        <v>769</v>
      </c>
      <c r="Q121" t="s">
        <v>763</v>
      </c>
      <c r="S121" s="1" t="s">
        <v>619</v>
      </c>
      <c r="T121" s="1" t="s">
        <v>615</v>
      </c>
      <c r="U121" t="s">
        <v>27</v>
      </c>
      <c r="V121" s="9">
        <v>1000</v>
      </c>
      <c r="W121" s="2">
        <f t="shared" si="5"/>
        <v>3</v>
      </c>
      <c r="X121" s="2" t="s">
        <v>1887</v>
      </c>
      <c r="Y121" s="9" t="str">
        <f t="shared" si="6"/>
        <v>Y</v>
      </c>
      <c r="Z121" s="9" t="str">
        <f t="shared" si="7"/>
        <v>N</v>
      </c>
      <c r="AA121" s="9">
        <f t="shared" si="8"/>
        <v>12</v>
      </c>
      <c r="AB121" s="9" t="s">
        <v>1398</v>
      </c>
      <c r="AE121" t="str">
        <f t="shared" si="9"/>
        <v>Dwarfen Mountain HoldsHigh Elf Realms</v>
      </c>
    </row>
    <row r="122" spans="1:31" ht="15" customHeight="1" x14ac:dyDescent="0.25">
      <c r="A122">
        <v>405339</v>
      </c>
      <c r="B122">
        <v>3</v>
      </c>
      <c r="C122" t="s">
        <v>614</v>
      </c>
      <c r="D122" t="s">
        <v>601</v>
      </c>
      <c r="E122">
        <v>0</v>
      </c>
      <c r="F122">
        <v>2</v>
      </c>
      <c r="G122">
        <v>603</v>
      </c>
      <c r="H122">
        <v>833</v>
      </c>
      <c r="I122" t="s">
        <v>597</v>
      </c>
      <c r="J122" s="21">
        <v>45340.625</v>
      </c>
      <c r="K122" s="21">
        <v>45341</v>
      </c>
      <c r="L122" t="s">
        <v>598</v>
      </c>
      <c r="M122" t="b">
        <v>0</v>
      </c>
      <c r="N122">
        <v>2023</v>
      </c>
      <c r="O122" t="s">
        <v>758</v>
      </c>
      <c r="Q122" t="s">
        <v>769</v>
      </c>
      <c r="S122" s="1" t="s">
        <v>616</v>
      </c>
      <c r="T122" s="1" t="s">
        <v>603</v>
      </c>
      <c r="U122" t="s">
        <v>27</v>
      </c>
      <c r="V122" s="9">
        <v>1000</v>
      </c>
      <c r="W122" s="2">
        <f t="shared" si="5"/>
        <v>3</v>
      </c>
      <c r="X122" s="2" t="s">
        <v>1887</v>
      </c>
      <c r="Y122" s="9" t="str">
        <f t="shared" si="6"/>
        <v>Y</v>
      </c>
      <c r="Z122" s="9" t="str">
        <f t="shared" si="7"/>
        <v>N</v>
      </c>
      <c r="AA122" s="9">
        <f t="shared" si="8"/>
        <v>12</v>
      </c>
      <c r="AB122" s="9" t="s">
        <v>1398</v>
      </c>
      <c r="AE122" t="str">
        <f t="shared" si="9"/>
        <v>Kingdom of BretonniaDwarfen Mountain Holds</v>
      </c>
    </row>
    <row r="123" spans="1:31" ht="15" customHeight="1" x14ac:dyDescent="0.25">
      <c r="A123">
        <v>405172</v>
      </c>
      <c r="B123">
        <v>1</v>
      </c>
      <c r="C123" t="s">
        <v>694</v>
      </c>
      <c r="D123" t="s">
        <v>695</v>
      </c>
      <c r="E123">
        <v>0</v>
      </c>
      <c r="F123">
        <v>2</v>
      </c>
      <c r="G123">
        <v>495</v>
      </c>
      <c r="H123">
        <v>1150</v>
      </c>
      <c r="I123" t="s">
        <v>696</v>
      </c>
      <c r="J123" s="21">
        <v>45340.666666666664</v>
      </c>
      <c r="K123" s="21">
        <v>45341.083333333336</v>
      </c>
      <c r="L123" t="s">
        <v>207</v>
      </c>
      <c r="M123" t="b">
        <v>0</v>
      </c>
      <c r="N123">
        <v>2023</v>
      </c>
      <c r="O123" t="s">
        <v>761</v>
      </c>
      <c r="Q123" t="s">
        <v>762</v>
      </c>
      <c r="S123" s="1" t="s">
        <v>697</v>
      </c>
      <c r="T123" s="1" t="s">
        <v>698</v>
      </c>
      <c r="U123" t="s">
        <v>27</v>
      </c>
      <c r="V123" s="9">
        <v>1500</v>
      </c>
      <c r="W123" s="2">
        <f t="shared" si="5"/>
        <v>3</v>
      </c>
      <c r="X123" s="2" t="s">
        <v>1887</v>
      </c>
      <c r="Y123" s="9" t="str">
        <f t="shared" si="6"/>
        <v>Y</v>
      </c>
      <c r="Z123" s="9" t="str">
        <f t="shared" si="7"/>
        <v>N</v>
      </c>
      <c r="AA123" s="9">
        <f t="shared" si="8"/>
        <v>6</v>
      </c>
      <c r="AB123" s="9" t="s">
        <v>1398</v>
      </c>
      <c r="AE123" t="str">
        <f t="shared" si="9"/>
        <v>Orc and Goblin TribesWarriors of Chaos</v>
      </c>
    </row>
    <row r="124" spans="1:31" ht="15" customHeight="1" x14ac:dyDescent="0.25">
      <c r="A124">
        <v>405193</v>
      </c>
      <c r="B124">
        <v>1</v>
      </c>
      <c r="C124" t="s">
        <v>699</v>
      </c>
      <c r="D124" t="s">
        <v>700</v>
      </c>
      <c r="E124">
        <v>2</v>
      </c>
      <c r="F124">
        <v>0</v>
      </c>
      <c r="G124">
        <v>549</v>
      </c>
      <c r="H124">
        <v>462</v>
      </c>
      <c r="I124" t="s">
        <v>696</v>
      </c>
      <c r="J124" s="21">
        <v>45340.666666666664</v>
      </c>
      <c r="K124" s="21">
        <v>45341.083333333336</v>
      </c>
      <c r="L124" t="s">
        <v>207</v>
      </c>
      <c r="M124" t="b">
        <v>0</v>
      </c>
      <c r="N124">
        <v>2023</v>
      </c>
      <c r="O124" t="s">
        <v>759</v>
      </c>
      <c r="Q124" t="s">
        <v>760</v>
      </c>
      <c r="S124" s="1" t="s">
        <v>701</v>
      </c>
      <c r="T124" s="1" t="s">
        <v>702</v>
      </c>
      <c r="U124" t="s">
        <v>27</v>
      </c>
      <c r="V124" s="9">
        <v>1500</v>
      </c>
      <c r="W124" s="2">
        <f t="shared" si="5"/>
        <v>3</v>
      </c>
      <c r="X124" s="2" t="s">
        <v>1887</v>
      </c>
      <c r="Y124" s="9" t="str">
        <f t="shared" si="6"/>
        <v>Y</v>
      </c>
      <c r="Z124" s="9" t="str">
        <f t="shared" si="7"/>
        <v>N</v>
      </c>
      <c r="AA124" s="9">
        <f t="shared" si="8"/>
        <v>6</v>
      </c>
      <c r="AB124" s="9" t="s">
        <v>1398</v>
      </c>
      <c r="AE124" t="str">
        <f t="shared" si="9"/>
        <v>Wood Elf RealmsVampire Counts</v>
      </c>
    </row>
    <row r="125" spans="1:31" ht="15" hidden="1" customHeight="1" x14ac:dyDescent="0.25">
      <c r="A125">
        <v>405200</v>
      </c>
      <c r="B125">
        <v>1</v>
      </c>
      <c r="C125" t="s">
        <v>703</v>
      </c>
      <c r="D125" t="s">
        <v>704</v>
      </c>
      <c r="E125">
        <v>2</v>
      </c>
      <c r="F125">
        <v>0</v>
      </c>
      <c r="G125">
        <v>925</v>
      </c>
      <c r="H125">
        <v>766</v>
      </c>
      <c r="I125" t="s">
        <v>696</v>
      </c>
      <c r="J125" s="21">
        <v>45340.666666666664</v>
      </c>
      <c r="K125" s="21">
        <v>45341.083333333336</v>
      </c>
      <c r="L125" t="s">
        <v>207</v>
      </c>
      <c r="M125" t="b">
        <v>0</v>
      </c>
      <c r="N125">
        <v>2023</v>
      </c>
      <c r="O125" t="s">
        <v>759</v>
      </c>
      <c r="S125" s="1" t="s">
        <v>705</v>
      </c>
      <c r="U125" t="s">
        <v>27</v>
      </c>
      <c r="V125" s="9">
        <v>1500</v>
      </c>
      <c r="W125" s="2">
        <f t="shared" si="5"/>
        <v>3</v>
      </c>
      <c r="X125" s="2" t="s">
        <v>1887</v>
      </c>
      <c r="Y125" s="9" t="str">
        <f t="shared" si="6"/>
        <v>N</v>
      </c>
      <c r="Z125" s="9" t="str">
        <f t="shared" si="7"/>
        <v>N</v>
      </c>
      <c r="AA125" s="9">
        <f t="shared" si="8"/>
        <v>6</v>
      </c>
      <c r="AB125" s="9" t="s">
        <v>1398</v>
      </c>
      <c r="AE125" t="str">
        <f t="shared" si="9"/>
        <v>Wood Elf Realms</v>
      </c>
    </row>
    <row r="126" spans="1:31" ht="15" customHeight="1" x14ac:dyDescent="0.25">
      <c r="A126">
        <v>405223</v>
      </c>
      <c r="B126">
        <v>2</v>
      </c>
      <c r="C126" t="s">
        <v>694</v>
      </c>
      <c r="D126" t="s">
        <v>700</v>
      </c>
      <c r="E126">
        <v>0</v>
      </c>
      <c r="F126">
        <v>2</v>
      </c>
      <c r="G126">
        <v>783</v>
      </c>
      <c r="H126">
        <v>1145</v>
      </c>
      <c r="I126" t="s">
        <v>696</v>
      </c>
      <c r="J126" s="21">
        <v>45340.666666666664</v>
      </c>
      <c r="K126" s="21">
        <v>45341.083333333336</v>
      </c>
      <c r="L126" t="s">
        <v>207</v>
      </c>
      <c r="M126" t="b">
        <v>0</v>
      </c>
      <c r="N126">
        <v>2023</v>
      </c>
      <c r="O126" t="s">
        <v>761</v>
      </c>
      <c r="Q126" t="s">
        <v>760</v>
      </c>
      <c r="S126" s="1" t="s">
        <v>697</v>
      </c>
      <c r="T126" s="1" t="s">
        <v>702</v>
      </c>
      <c r="U126" t="s">
        <v>27</v>
      </c>
      <c r="V126" s="9">
        <v>1500</v>
      </c>
      <c r="W126" s="2">
        <f t="shared" si="5"/>
        <v>3</v>
      </c>
      <c r="X126" s="2" t="s">
        <v>1887</v>
      </c>
      <c r="Y126" s="9" t="str">
        <f t="shared" si="6"/>
        <v>Y</v>
      </c>
      <c r="Z126" s="9" t="str">
        <f t="shared" si="7"/>
        <v>N</v>
      </c>
      <c r="AA126" s="9">
        <f t="shared" si="8"/>
        <v>6</v>
      </c>
      <c r="AB126" s="9" t="s">
        <v>1398</v>
      </c>
      <c r="AE126" t="str">
        <f t="shared" si="9"/>
        <v>Orc and Goblin TribesVampire Counts</v>
      </c>
    </row>
    <row r="127" spans="1:31" ht="15" hidden="1" customHeight="1" x14ac:dyDescent="0.25">
      <c r="A127">
        <v>405232</v>
      </c>
      <c r="B127">
        <v>2</v>
      </c>
      <c r="C127" t="s">
        <v>699</v>
      </c>
      <c r="D127" t="s">
        <v>704</v>
      </c>
      <c r="E127">
        <v>2</v>
      </c>
      <c r="F127">
        <v>0</v>
      </c>
      <c r="G127">
        <v>1128</v>
      </c>
      <c r="H127">
        <v>603</v>
      </c>
      <c r="I127" t="s">
        <v>696</v>
      </c>
      <c r="J127" s="21">
        <v>45340.666666666664</v>
      </c>
      <c r="K127" s="21">
        <v>45341.083333333336</v>
      </c>
      <c r="L127" t="s">
        <v>207</v>
      </c>
      <c r="M127" t="b">
        <v>0</v>
      </c>
      <c r="N127">
        <v>2023</v>
      </c>
      <c r="O127" t="s">
        <v>759</v>
      </c>
      <c r="S127" s="1" t="s">
        <v>701</v>
      </c>
      <c r="U127" t="s">
        <v>27</v>
      </c>
      <c r="V127" s="9">
        <v>1500</v>
      </c>
      <c r="W127" s="2">
        <f t="shared" si="5"/>
        <v>3</v>
      </c>
      <c r="X127" s="2" t="s">
        <v>1887</v>
      </c>
      <c r="Y127" s="9" t="str">
        <f t="shared" si="6"/>
        <v>N</v>
      </c>
      <c r="Z127" s="9" t="str">
        <f t="shared" si="7"/>
        <v>N</v>
      </c>
      <c r="AA127" s="9">
        <f t="shared" si="8"/>
        <v>6</v>
      </c>
      <c r="AB127" s="9" t="s">
        <v>1398</v>
      </c>
      <c r="AE127" t="str">
        <f t="shared" si="9"/>
        <v>Wood Elf Realms</v>
      </c>
    </row>
    <row r="128" spans="1:31" ht="15" customHeight="1" x14ac:dyDescent="0.25">
      <c r="A128">
        <v>405243</v>
      </c>
      <c r="B128">
        <v>2</v>
      </c>
      <c r="C128" t="s">
        <v>695</v>
      </c>
      <c r="D128" t="s">
        <v>703</v>
      </c>
      <c r="E128">
        <v>0</v>
      </c>
      <c r="F128">
        <v>2</v>
      </c>
      <c r="G128">
        <v>938</v>
      </c>
      <c r="H128">
        <v>974</v>
      </c>
      <c r="I128" t="s">
        <v>696</v>
      </c>
      <c r="J128" s="21">
        <v>45340.666666666664</v>
      </c>
      <c r="K128" s="21">
        <v>45341.083333333336</v>
      </c>
      <c r="L128" t="s">
        <v>207</v>
      </c>
      <c r="M128" t="b">
        <v>0</v>
      </c>
      <c r="N128">
        <v>2023</v>
      </c>
      <c r="O128" t="s">
        <v>762</v>
      </c>
      <c r="Q128" t="s">
        <v>759</v>
      </c>
      <c r="S128" s="1" t="s">
        <v>698</v>
      </c>
      <c r="T128" s="1" t="s">
        <v>705</v>
      </c>
      <c r="U128" t="s">
        <v>27</v>
      </c>
      <c r="V128" s="9">
        <v>1500</v>
      </c>
      <c r="W128" s="2">
        <f t="shared" si="5"/>
        <v>3</v>
      </c>
      <c r="X128" s="2" t="s">
        <v>1887</v>
      </c>
      <c r="Y128" s="9" t="str">
        <f t="shared" si="6"/>
        <v>Y</v>
      </c>
      <c r="Z128" s="9" t="str">
        <f t="shared" si="7"/>
        <v>N</v>
      </c>
      <c r="AA128" s="9">
        <f t="shared" si="8"/>
        <v>6</v>
      </c>
      <c r="AB128" s="9" t="s">
        <v>1398</v>
      </c>
      <c r="AE128" t="str">
        <f t="shared" si="9"/>
        <v>Warriors of ChaosWood Elf Realms</v>
      </c>
    </row>
    <row r="129" spans="1:31" ht="15" customHeight="1" x14ac:dyDescent="0.25">
      <c r="A129">
        <v>405260</v>
      </c>
      <c r="B129">
        <v>3</v>
      </c>
      <c r="C129" t="s">
        <v>695</v>
      </c>
      <c r="D129" t="s">
        <v>700</v>
      </c>
      <c r="E129">
        <v>0</v>
      </c>
      <c r="F129">
        <v>2</v>
      </c>
      <c r="G129">
        <v>601</v>
      </c>
      <c r="H129">
        <v>1156</v>
      </c>
      <c r="I129" t="s">
        <v>696</v>
      </c>
      <c r="J129" s="21">
        <v>45340.666666666664</v>
      </c>
      <c r="K129" s="21">
        <v>45341.083333333336</v>
      </c>
      <c r="L129" t="s">
        <v>207</v>
      </c>
      <c r="M129" t="b">
        <v>0</v>
      </c>
      <c r="N129">
        <v>2023</v>
      </c>
      <c r="O129" t="s">
        <v>762</v>
      </c>
      <c r="Q129" t="s">
        <v>760</v>
      </c>
      <c r="S129" s="1" t="s">
        <v>698</v>
      </c>
      <c r="T129" s="1" t="s">
        <v>702</v>
      </c>
      <c r="U129" t="s">
        <v>27</v>
      </c>
      <c r="V129" s="9">
        <v>1500</v>
      </c>
      <c r="W129" s="2">
        <f t="shared" si="5"/>
        <v>3</v>
      </c>
      <c r="X129" s="2" t="s">
        <v>1887</v>
      </c>
      <c r="Y129" s="9" t="str">
        <f t="shared" si="6"/>
        <v>Y</v>
      </c>
      <c r="Z129" s="9" t="str">
        <f t="shared" si="7"/>
        <v>N</v>
      </c>
      <c r="AA129" s="9">
        <f t="shared" si="8"/>
        <v>6</v>
      </c>
      <c r="AB129" s="9" t="s">
        <v>1398</v>
      </c>
      <c r="AE129" t="str">
        <f t="shared" si="9"/>
        <v>Warriors of ChaosVampire Counts</v>
      </c>
    </row>
    <row r="130" spans="1:31" ht="15" hidden="1" customHeight="1" x14ac:dyDescent="0.25">
      <c r="A130">
        <v>405270</v>
      </c>
      <c r="B130">
        <v>3</v>
      </c>
      <c r="C130" t="s">
        <v>703</v>
      </c>
      <c r="D130" t="s">
        <v>699</v>
      </c>
      <c r="E130">
        <v>2</v>
      </c>
      <c r="F130">
        <v>0</v>
      </c>
      <c r="G130">
        <v>754</v>
      </c>
      <c r="H130">
        <v>289</v>
      </c>
      <c r="I130" t="s">
        <v>696</v>
      </c>
      <c r="J130" s="21">
        <v>45340.666666666664</v>
      </c>
      <c r="K130" s="21">
        <v>45341.083333333336</v>
      </c>
      <c r="L130" t="s">
        <v>207</v>
      </c>
      <c r="M130" t="b">
        <v>0</v>
      </c>
      <c r="N130">
        <v>2023</v>
      </c>
      <c r="O130" t="s">
        <v>759</v>
      </c>
      <c r="Q130" t="s">
        <v>759</v>
      </c>
      <c r="S130" s="1" t="s">
        <v>705</v>
      </c>
      <c r="T130" s="1" t="s">
        <v>701</v>
      </c>
      <c r="U130" t="s">
        <v>27</v>
      </c>
      <c r="V130" s="9">
        <v>1500</v>
      </c>
      <c r="W130" s="2">
        <f t="shared" ref="W130:W193" si="10">_xlfn.MAXIFS(B:B,I:I,I130)</f>
        <v>3</v>
      </c>
      <c r="X130" s="2" t="s">
        <v>1887</v>
      </c>
      <c r="Y130" s="9" t="str">
        <f t="shared" ref="Y130:Y193" si="11">IF(S130="","N",(IF(T130&lt;&gt;"","Y","N")))</f>
        <v>Y</v>
      </c>
      <c r="Z130" s="9" t="str">
        <f t="shared" ref="Z130:Z193" si="12">IF(O130=Q130,"Y","N")</f>
        <v>Y</v>
      </c>
      <c r="AA130" s="9">
        <f t="shared" ref="AA130:AA193" si="13">COUNTIFS(I:I,I130,B:B,1)*2</f>
        <v>6</v>
      </c>
      <c r="AB130" s="9" t="s">
        <v>1398</v>
      </c>
      <c r="AE130" t="str">
        <f t="shared" si="9"/>
        <v>Wood Elf RealmsWood Elf Realms</v>
      </c>
    </row>
    <row r="131" spans="1:31" ht="15" hidden="1" customHeight="1" x14ac:dyDescent="0.25">
      <c r="A131">
        <v>405278</v>
      </c>
      <c r="B131">
        <v>3</v>
      </c>
      <c r="C131" t="s">
        <v>704</v>
      </c>
      <c r="D131" t="s">
        <v>694</v>
      </c>
      <c r="E131">
        <v>2</v>
      </c>
      <c r="F131">
        <v>0</v>
      </c>
      <c r="G131">
        <v>751</v>
      </c>
      <c r="H131">
        <v>310</v>
      </c>
      <c r="I131" t="s">
        <v>696</v>
      </c>
      <c r="J131" s="21">
        <v>45340.666666666664</v>
      </c>
      <c r="K131" s="21">
        <v>45341.083333333336</v>
      </c>
      <c r="L131" t="s">
        <v>207</v>
      </c>
      <c r="M131" t="b">
        <v>0</v>
      </c>
      <c r="N131">
        <v>2023</v>
      </c>
      <c r="Q131" t="s">
        <v>761</v>
      </c>
      <c r="T131" s="1" t="s">
        <v>697</v>
      </c>
      <c r="U131" t="s">
        <v>27</v>
      </c>
      <c r="V131" s="9">
        <v>1500</v>
      </c>
      <c r="W131" s="2">
        <f t="shared" si="10"/>
        <v>3</v>
      </c>
      <c r="X131" s="2" t="s">
        <v>1887</v>
      </c>
      <c r="Y131" s="9" t="str">
        <f t="shared" si="11"/>
        <v>N</v>
      </c>
      <c r="Z131" s="9" t="str">
        <f t="shared" si="12"/>
        <v>N</v>
      </c>
      <c r="AA131" s="9">
        <f t="shared" si="13"/>
        <v>6</v>
      </c>
      <c r="AB131" s="9" t="s">
        <v>1398</v>
      </c>
      <c r="AE131" t="str">
        <f t="shared" ref="AE131:AE194" si="14">O131&amp;Q131</f>
        <v>Orc and Goblin Tribes</v>
      </c>
    </row>
    <row r="132" spans="1:31" ht="15" hidden="1" customHeight="1" x14ac:dyDescent="0.25">
      <c r="A132">
        <v>405163</v>
      </c>
      <c r="B132">
        <v>1</v>
      </c>
      <c r="C132" t="s">
        <v>491</v>
      </c>
      <c r="D132" t="s">
        <v>492</v>
      </c>
      <c r="E132">
        <v>0</v>
      </c>
      <c r="F132">
        <v>2</v>
      </c>
      <c r="G132">
        <v>50</v>
      </c>
      <c r="H132">
        <v>490</v>
      </c>
      <c r="I132" t="s">
        <v>493</v>
      </c>
      <c r="J132" s="21">
        <v>45340.75</v>
      </c>
      <c r="K132" s="21">
        <v>45341.125</v>
      </c>
      <c r="L132" t="s">
        <v>207</v>
      </c>
      <c r="M132" t="b">
        <v>0</v>
      </c>
      <c r="N132">
        <v>2023</v>
      </c>
      <c r="O132" t="s">
        <v>758</v>
      </c>
      <c r="S132" s="1" t="s">
        <v>494</v>
      </c>
      <c r="U132" t="s">
        <v>27</v>
      </c>
      <c r="V132" s="9">
        <v>2000</v>
      </c>
      <c r="W132" s="2">
        <f t="shared" si="10"/>
        <v>3</v>
      </c>
      <c r="X132" s="2" t="s">
        <v>1887</v>
      </c>
      <c r="Y132" s="9" t="str">
        <f t="shared" si="11"/>
        <v>N</v>
      </c>
      <c r="Z132" s="9" t="str">
        <f t="shared" si="12"/>
        <v>N</v>
      </c>
      <c r="AA132" s="9">
        <f t="shared" si="13"/>
        <v>8</v>
      </c>
      <c r="AB132" s="9" t="s">
        <v>1398</v>
      </c>
      <c r="AE132" t="str">
        <f t="shared" si="14"/>
        <v>Kingdom of Bretonnia</v>
      </c>
    </row>
    <row r="133" spans="1:31" ht="15" hidden="1" customHeight="1" x14ac:dyDescent="0.25">
      <c r="A133">
        <v>405179</v>
      </c>
      <c r="B133">
        <v>1</v>
      </c>
      <c r="C133" t="s">
        <v>495</v>
      </c>
      <c r="D133" t="s">
        <v>496</v>
      </c>
      <c r="E133">
        <v>2</v>
      </c>
      <c r="F133">
        <v>0</v>
      </c>
      <c r="G133">
        <v>911</v>
      </c>
      <c r="H133">
        <v>368</v>
      </c>
      <c r="I133" t="s">
        <v>493</v>
      </c>
      <c r="J133" s="21">
        <v>45340.75</v>
      </c>
      <c r="K133" s="21">
        <v>45341.125</v>
      </c>
      <c r="L133" t="s">
        <v>207</v>
      </c>
      <c r="M133" t="b">
        <v>0</v>
      </c>
      <c r="N133">
        <v>2023</v>
      </c>
      <c r="U133" t="s">
        <v>27</v>
      </c>
      <c r="V133" s="9">
        <v>2000</v>
      </c>
      <c r="W133" s="2">
        <f t="shared" si="10"/>
        <v>3</v>
      </c>
      <c r="X133" s="2" t="s">
        <v>1887</v>
      </c>
      <c r="Y133" s="9" t="str">
        <f t="shared" si="11"/>
        <v>N</v>
      </c>
      <c r="Z133" s="9" t="str">
        <f t="shared" si="12"/>
        <v>Y</v>
      </c>
      <c r="AA133" s="9">
        <f t="shared" si="13"/>
        <v>8</v>
      </c>
      <c r="AB133" s="9" t="s">
        <v>1398</v>
      </c>
      <c r="AE133" t="str">
        <f t="shared" si="14"/>
        <v/>
      </c>
    </row>
    <row r="134" spans="1:31" ht="15" hidden="1" customHeight="1" x14ac:dyDescent="0.25">
      <c r="A134">
        <v>405191</v>
      </c>
      <c r="B134">
        <v>1</v>
      </c>
      <c r="C134" t="s">
        <v>497</v>
      </c>
      <c r="D134" t="s">
        <v>498</v>
      </c>
      <c r="E134">
        <v>0</v>
      </c>
      <c r="F134">
        <v>2</v>
      </c>
      <c r="G134">
        <v>304</v>
      </c>
      <c r="H134">
        <v>466</v>
      </c>
      <c r="I134" t="s">
        <v>493</v>
      </c>
      <c r="J134" s="21">
        <v>45340.75</v>
      </c>
      <c r="K134" s="21">
        <v>45341.125</v>
      </c>
      <c r="L134" t="s">
        <v>207</v>
      </c>
      <c r="M134" t="b">
        <v>0</v>
      </c>
      <c r="N134">
        <v>2023</v>
      </c>
      <c r="O134" t="s">
        <v>765</v>
      </c>
      <c r="S134" s="1" t="s">
        <v>499</v>
      </c>
      <c r="U134" t="s">
        <v>27</v>
      </c>
      <c r="V134" s="9">
        <v>2000</v>
      </c>
      <c r="W134" s="2">
        <f t="shared" si="10"/>
        <v>3</v>
      </c>
      <c r="X134" s="2" t="s">
        <v>1887</v>
      </c>
      <c r="Y134" s="9" t="str">
        <f t="shared" si="11"/>
        <v>N</v>
      </c>
      <c r="Z134" s="9" t="str">
        <f t="shared" si="12"/>
        <v>N</v>
      </c>
      <c r="AA134" s="9">
        <f t="shared" si="13"/>
        <v>8</v>
      </c>
      <c r="AB134" s="9" t="s">
        <v>1398</v>
      </c>
      <c r="AE134" t="str">
        <f t="shared" si="14"/>
        <v>Empire of Man</v>
      </c>
    </row>
    <row r="135" spans="1:31" ht="15" customHeight="1" x14ac:dyDescent="0.25">
      <c r="A135">
        <v>405202</v>
      </c>
      <c r="B135">
        <v>1</v>
      </c>
      <c r="C135" t="s">
        <v>500</v>
      </c>
      <c r="D135" t="s">
        <v>501</v>
      </c>
      <c r="E135">
        <v>0</v>
      </c>
      <c r="F135">
        <v>2</v>
      </c>
      <c r="G135">
        <v>345</v>
      </c>
      <c r="H135">
        <v>1178</v>
      </c>
      <c r="I135" t="s">
        <v>493</v>
      </c>
      <c r="J135" s="21">
        <v>45340.75</v>
      </c>
      <c r="K135" s="21">
        <v>45341.125</v>
      </c>
      <c r="L135" t="s">
        <v>207</v>
      </c>
      <c r="M135" t="b">
        <v>0</v>
      </c>
      <c r="N135">
        <v>2023</v>
      </c>
      <c r="O135" t="s">
        <v>762</v>
      </c>
      <c r="Q135" t="s">
        <v>763</v>
      </c>
      <c r="S135" s="1" t="s">
        <v>502</v>
      </c>
      <c r="T135" s="1" t="s">
        <v>503</v>
      </c>
      <c r="U135" t="s">
        <v>27</v>
      </c>
      <c r="V135" s="9">
        <v>2000</v>
      </c>
      <c r="W135" s="2">
        <f t="shared" si="10"/>
        <v>3</v>
      </c>
      <c r="X135" s="2" t="s">
        <v>1887</v>
      </c>
      <c r="Y135" s="9" t="str">
        <f t="shared" si="11"/>
        <v>Y</v>
      </c>
      <c r="Z135" s="9" t="str">
        <f t="shared" si="12"/>
        <v>N</v>
      </c>
      <c r="AA135" s="9">
        <f t="shared" si="13"/>
        <v>8</v>
      </c>
      <c r="AB135" s="9" t="s">
        <v>1398</v>
      </c>
      <c r="AE135" t="str">
        <f t="shared" si="14"/>
        <v>Warriors of ChaosHigh Elf Realms</v>
      </c>
    </row>
    <row r="136" spans="1:31" ht="15" hidden="1" customHeight="1" x14ac:dyDescent="0.25">
      <c r="A136">
        <v>405231</v>
      </c>
      <c r="B136">
        <v>2</v>
      </c>
      <c r="C136" t="s">
        <v>500</v>
      </c>
      <c r="D136" t="s">
        <v>492</v>
      </c>
      <c r="E136">
        <v>0</v>
      </c>
      <c r="F136">
        <v>2</v>
      </c>
      <c r="G136">
        <v>522</v>
      </c>
      <c r="H136">
        <v>2199</v>
      </c>
      <c r="I136" t="s">
        <v>493</v>
      </c>
      <c r="J136" s="21">
        <v>45340.75</v>
      </c>
      <c r="K136" s="21">
        <v>45341.125</v>
      </c>
      <c r="L136" t="s">
        <v>207</v>
      </c>
      <c r="M136" t="b">
        <v>0</v>
      </c>
      <c r="N136">
        <v>2023</v>
      </c>
      <c r="O136" t="s">
        <v>762</v>
      </c>
      <c r="S136" s="1" t="s">
        <v>502</v>
      </c>
      <c r="U136" t="s">
        <v>27</v>
      </c>
      <c r="V136" s="9">
        <v>2000</v>
      </c>
      <c r="W136" s="2">
        <f t="shared" si="10"/>
        <v>3</v>
      </c>
      <c r="X136" s="2" t="s">
        <v>1887</v>
      </c>
      <c r="Y136" s="9" t="str">
        <f t="shared" si="11"/>
        <v>N</v>
      </c>
      <c r="Z136" s="9" t="str">
        <f t="shared" si="12"/>
        <v>N</v>
      </c>
      <c r="AA136" s="9">
        <f t="shared" si="13"/>
        <v>8</v>
      </c>
      <c r="AB136" s="9" t="s">
        <v>1398</v>
      </c>
      <c r="AE136" t="str">
        <f t="shared" si="14"/>
        <v>Warriors of Chaos</v>
      </c>
    </row>
    <row r="137" spans="1:31" ht="15" hidden="1" customHeight="1" x14ac:dyDescent="0.25">
      <c r="A137">
        <v>405240</v>
      </c>
      <c r="B137">
        <v>2</v>
      </c>
      <c r="C137" t="s">
        <v>496</v>
      </c>
      <c r="D137" t="s">
        <v>497</v>
      </c>
      <c r="E137">
        <v>0</v>
      </c>
      <c r="F137">
        <v>2</v>
      </c>
      <c r="G137">
        <v>616</v>
      </c>
      <c r="H137">
        <v>2049</v>
      </c>
      <c r="I137" t="s">
        <v>493</v>
      </c>
      <c r="J137" s="21">
        <v>45340.75</v>
      </c>
      <c r="K137" s="21">
        <v>45341.125</v>
      </c>
      <c r="L137" t="s">
        <v>207</v>
      </c>
      <c r="M137" t="b">
        <v>0</v>
      </c>
      <c r="N137">
        <v>2023</v>
      </c>
      <c r="Q137" t="s">
        <v>765</v>
      </c>
      <c r="T137" s="1" t="s">
        <v>499</v>
      </c>
      <c r="U137" t="s">
        <v>27</v>
      </c>
      <c r="V137" s="9">
        <v>2000</v>
      </c>
      <c r="W137" s="2">
        <f t="shared" si="10"/>
        <v>3</v>
      </c>
      <c r="X137" s="2" t="s">
        <v>1887</v>
      </c>
      <c r="Y137" s="9" t="str">
        <f t="shared" si="11"/>
        <v>N</v>
      </c>
      <c r="Z137" s="9" t="str">
        <f t="shared" si="12"/>
        <v>N</v>
      </c>
      <c r="AA137" s="9">
        <f t="shared" si="13"/>
        <v>8</v>
      </c>
      <c r="AB137" s="9" t="s">
        <v>1398</v>
      </c>
      <c r="AE137" t="str">
        <f t="shared" si="14"/>
        <v>Empire of Man</v>
      </c>
    </row>
    <row r="138" spans="1:31" ht="15" hidden="1" customHeight="1" x14ac:dyDescent="0.25">
      <c r="A138">
        <v>405251</v>
      </c>
      <c r="B138">
        <v>2</v>
      </c>
      <c r="C138" t="s">
        <v>495</v>
      </c>
      <c r="D138" t="s">
        <v>491</v>
      </c>
      <c r="E138">
        <v>2</v>
      </c>
      <c r="F138">
        <v>0</v>
      </c>
      <c r="G138">
        <v>1541</v>
      </c>
      <c r="H138">
        <v>456</v>
      </c>
      <c r="I138" t="s">
        <v>493</v>
      </c>
      <c r="J138" s="21">
        <v>45340.75</v>
      </c>
      <c r="K138" s="21">
        <v>45341.125</v>
      </c>
      <c r="L138" t="s">
        <v>207</v>
      </c>
      <c r="M138" t="b">
        <v>0</v>
      </c>
      <c r="N138">
        <v>2023</v>
      </c>
      <c r="Q138" t="s">
        <v>758</v>
      </c>
      <c r="T138" s="1" t="s">
        <v>494</v>
      </c>
      <c r="U138" t="s">
        <v>27</v>
      </c>
      <c r="V138" s="9">
        <v>2000</v>
      </c>
      <c r="W138" s="2">
        <f t="shared" si="10"/>
        <v>3</v>
      </c>
      <c r="X138" s="2" t="s">
        <v>1887</v>
      </c>
      <c r="Y138" s="9" t="str">
        <f t="shared" si="11"/>
        <v>N</v>
      </c>
      <c r="Z138" s="9" t="str">
        <f t="shared" si="12"/>
        <v>N</v>
      </c>
      <c r="AA138" s="9">
        <f t="shared" si="13"/>
        <v>8</v>
      </c>
      <c r="AB138" s="9" t="s">
        <v>1398</v>
      </c>
      <c r="AE138" t="str">
        <f t="shared" si="14"/>
        <v>Kingdom of Bretonnia</v>
      </c>
    </row>
    <row r="139" spans="1:31" ht="15" hidden="1" customHeight="1" x14ac:dyDescent="0.25">
      <c r="A139">
        <v>405258</v>
      </c>
      <c r="B139">
        <v>2</v>
      </c>
      <c r="C139" t="s">
        <v>501</v>
      </c>
      <c r="D139" t="s">
        <v>498</v>
      </c>
      <c r="E139">
        <v>0</v>
      </c>
      <c r="F139">
        <v>2</v>
      </c>
      <c r="G139">
        <v>557</v>
      </c>
      <c r="H139">
        <v>1967</v>
      </c>
      <c r="I139" t="s">
        <v>493</v>
      </c>
      <c r="J139" s="21">
        <v>45340.75</v>
      </c>
      <c r="K139" s="21">
        <v>45341.125</v>
      </c>
      <c r="L139" t="s">
        <v>207</v>
      </c>
      <c r="M139" t="b">
        <v>0</v>
      </c>
      <c r="N139">
        <v>2023</v>
      </c>
      <c r="O139" t="s">
        <v>763</v>
      </c>
      <c r="S139" s="1" t="s">
        <v>503</v>
      </c>
      <c r="U139" t="s">
        <v>27</v>
      </c>
      <c r="V139" s="9">
        <v>2000</v>
      </c>
      <c r="W139" s="2">
        <f t="shared" si="10"/>
        <v>3</v>
      </c>
      <c r="X139" s="2" t="s">
        <v>1887</v>
      </c>
      <c r="Y139" s="9" t="str">
        <f t="shared" si="11"/>
        <v>N</v>
      </c>
      <c r="Z139" s="9" t="str">
        <f t="shared" si="12"/>
        <v>N</v>
      </c>
      <c r="AA139" s="9">
        <f t="shared" si="13"/>
        <v>8</v>
      </c>
      <c r="AB139" s="9" t="s">
        <v>1398</v>
      </c>
      <c r="AE139" t="str">
        <f t="shared" si="14"/>
        <v>High Elf Realms</v>
      </c>
    </row>
    <row r="140" spans="1:31" ht="15" hidden="1" customHeight="1" x14ac:dyDescent="0.25">
      <c r="A140">
        <v>405277</v>
      </c>
      <c r="B140">
        <v>3</v>
      </c>
      <c r="C140" t="s">
        <v>495</v>
      </c>
      <c r="D140" t="s">
        <v>501</v>
      </c>
      <c r="E140">
        <v>0</v>
      </c>
      <c r="F140">
        <v>2</v>
      </c>
      <c r="G140">
        <v>800</v>
      </c>
      <c r="H140">
        <v>2150</v>
      </c>
      <c r="I140" t="s">
        <v>493</v>
      </c>
      <c r="J140" s="21">
        <v>45340.75</v>
      </c>
      <c r="K140" s="21">
        <v>45341.125</v>
      </c>
      <c r="L140" t="s">
        <v>207</v>
      </c>
      <c r="M140" t="b">
        <v>0</v>
      </c>
      <c r="N140">
        <v>2023</v>
      </c>
      <c r="Q140" t="s">
        <v>763</v>
      </c>
      <c r="T140" s="1" t="s">
        <v>503</v>
      </c>
      <c r="U140" t="s">
        <v>27</v>
      </c>
      <c r="V140" s="9">
        <v>2000</v>
      </c>
      <c r="W140" s="2">
        <f t="shared" si="10"/>
        <v>3</v>
      </c>
      <c r="X140" s="2" t="s">
        <v>1887</v>
      </c>
      <c r="Y140" s="9" t="str">
        <f t="shared" si="11"/>
        <v>N</v>
      </c>
      <c r="Z140" s="9" t="str">
        <f t="shared" si="12"/>
        <v>N</v>
      </c>
      <c r="AA140" s="9">
        <f t="shared" si="13"/>
        <v>8</v>
      </c>
      <c r="AB140" s="9" t="s">
        <v>1398</v>
      </c>
      <c r="AE140" t="str">
        <f t="shared" si="14"/>
        <v>High Elf Realms</v>
      </c>
    </row>
    <row r="141" spans="1:31" ht="15" hidden="1" customHeight="1" x14ac:dyDescent="0.25">
      <c r="A141">
        <v>405283</v>
      </c>
      <c r="B141">
        <v>3</v>
      </c>
      <c r="C141" t="s">
        <v>498</v>
      </c>
      <c r="D141" t="s">
        <v>492</v>
      </c>
      <c r="E141">
        <v>0</v>
      </c>
      <c r="F141">
        <v>2</v>
      </c>
      <c r="G141">
        <v>1380</v>
      </c>
      <c r="H141">
        <v>1564</v>
      </c>
      <c r="I141" t="s">
        <v>493</v>
      </c>
      <c r="J141" s="21">
        <v>45340.75</v>
      </c>
      <c r="K141" s="21">
        <v>45341.125</v>
      </c>
      <c r="L141" t="s">
        <v>207</v>
      </c>
      <c r="M141" t="b">
        <v>0</v>
      </c>
      <c r="N141">
        <v>2023</v>
      </c>
      <c r="U141" t="s">
        <v>27</v>
      </c>
      <c r="V141" s="9">
        <v>2000</v>
      </c>
      <c r="W141" s="2">
        <f t="shared" si="10"/>
        <v>3</v>
      </c>
      <c r="X141" s="2" t="s">
        <v>1887</v>
      </c>
      <c r="Y141" s="9" t="str">
        <f t="shared" si="11"/>
        <v>N</v>
      </c>
      <c r="Z141" s="9" t="str">
        <f t="shared" si="12"/>
        <v>Y</v>
      </c>
      <c r="AA141" s="9">
        <f t="shared" si="13"/>
        <v>8</v>
      </c>
      <c r="AB141" s="9" t="s">
        <v>1398</v>
      </c>
      <c r="AE141" t="str">
        <f t="shared" si="14"/>
        <v/>
      </c>
    </row>
    <row r="142" spans="1:31" ht="15" customHeight="1" x14ac:dyDescent="0.25">
      <c r="A142">
        <v>405289</v>
      </c>
      <c r="B142">
        <v>3</v>
      </c>
      <c r="C142" t="s">
        <v>500</v>
      </c>
      <c r="D142" t="s">
        <v>497</v>
      </c>
      <c r="E142">
        <v>0</v>
      </c>
      <c r="F142">
        <v>2</v>
      </c>
      <c r="G142">
        <v>194</v>
      </c>
      <c r="H142">
        <v>1533</v>
      </c>
      <c r="I142" t="s">
        <v>493</v>
      </c>
      <c r="J142" s="21">
        <v>45340.75</v>
      </c>
      <c r="K142" s="21">
        <v>45341.125</v>
      </c>
      <c r="L142" t="s">
        <v>207</v>
      </c>
      <c r="M142" t="b">
        <v>0</v>
      </c>
      <c r="N142">
        <v>2023</v>
      </c>
      <c r="O142" t="s">
        <v>762</v>
      </c>
      <c r="Q142" t="s">
        <v>765</v>
      </c>
      <c r="S142" s="1" t="s">
        <v>502</v>
      </c>
      <c r="T142" s="1" t="s">
        <v>499</v>
      </c>
      <c r="U142" t="s">
        <v>27</v>
      </c>
      <c r="V142" s="9">
        <v>2000</v>
      </c>
      <c r="W142" s="2">
        <f t="shared" si="10"/>
        <v>3</v>
      </c>
      <c r="X142" s="2" t="s">
        <v>1887</v>
      </c>
      <c r="Y142" s="9" t="str">
        <f t="shared" si="11"/>
        <v>Y</v>
      </c>
      <c r="Z142" s="9" t="str">
        <f t="shared" si="12"/>
        <v>N</v>
      </c>
      <c r="AA142" s="9">
        <f t="shared" si="13"/>
        <v>8</v>
      </c>
      <c r="AB142" s="9" t="s">
        <v>1398</v>
      </c>
      <c r="AE142" t="str">
        <f t="shared" si="14"/>
        <v>Warriors of ChaosEmpire of Man</v>
      </c>
    </row>
    <row r="143" spans="1:31" ht="15" hidden="1" customHeight="1" x14ac:dyDescent="0.25">
      <c r="A143">
        <v>405297</v>
      </c>
      <c r="B143">
        <v>3</v>
      </c>
      <c r="C143" t="s">
        <v>491</v>
      </c>
      <c r="D143" t="s">
        <v>496</v>
      </c>
      <c r="E143">
        <v>0</v>
      </c>
      <c r="F143">
        <v>2</v>
      </c>
      <c r="G143">
        <v>461</v>
      </c>
      <c r="H143">
        <v>920</v>
      </c>
      <c r="I143" t="s">
        <v>493</v>
      </c>
      <c r="J143" s="21">
        <v>45340.75</v>
      </c>
      <c r="K143" s="21">
        <v>45341.125</v>
      </c>
      <c r="L143" t="s">
        <v>207</v>
      </c>
      <c r="M143" t="b">
        <v>0</v>
      </c>
      <c r="N143">
        <v>2023</v>
      </c>
      <c r="O143" t="s">
        <v>758</v>
      </c>
      <c r="S143" s="1" t="s">
        <v>494</v>
      </c>
      <c r="U143" t="s">
        <v>27</v>
      </c>
      <c r="V143" s="9">
        <v>2000</v>
      </c>
      <c r="W143" s="2">
        <f t="shared" si="10"/>
        <v>3</v>
      </c>
      <c r="X143" s="2" t="s">
        <v>1887</v>
      </c>
      <c r="Y143" s="9" t="str">
        <f t="shared" si="11"/>
        <v>N</v>
      </c>
      <c r="Z143" s="9" t="str">
        <f t="shared" si="12"/>
        <v>N</v>
      </c>
      <c r="AA143" s="9">
        <f t="shared" si="13"/>
        <v>8</v>
      </c>
      <c r="AB143" s="9" t="s">
        <v>1398</v>
      </c>
      <c r="AE143" t="str">
        <f t="shared" si="14"/>
        <v>Kingdom of Bretonnia</v>
      </c>
    </row>
    <row r="144" spans="1:31" ht="15" customHeight="1" x14ac:dyDescent="0.25">
      <c r="A144">
        <v>405363</v>
      </c>
      <c r="B144">
        <v>1</v>
      </c>
      <c r="C144" t="s">
        <v>38</v>
      </c>
      <c r="D144" t="s">
        <v>39</v>
      </c>
      <c r="E144">
        <v>2</v>
      </c>
      <c r="F144">
        <v>0</v>
      </c>
      <c r="G144">
        <v>1006</v>
      </c>
      <c r="H144">
        <v>254</v>
      </c>
      <c r="I144" t="s">
        <v>40</v>
      </c>
      <c r="J144" s="21">
        <v>45346.333333333336</v>
      </c>
      <c r="K144" s="21">
        <v>45346.833333333336</v>
      </c>
      <c r="L144" t="s">
        <v>41</v>
      </c>
      <c r="M144" t="b">
        <v>0</v>
      </c>
      <c r="N144">
        <v>2023</v>
      </c>
      <c r="O144" t="s">
        <v>762</v>
      </c>
      <c r="Q144" t="s">
        <v>765</v>
      </c>
      <c r="S144" s="1" t="s">
        <v>42</v>
      </c>
      <c r="T144" s="1" t="s">
        <v>43</v>
      </c>
      <c r="U144" t="s">
        <v>27</v>
      </c>
      <c r="V144" s="9">
        <v>2000</v>
      </c>
      <c r="W144" s="2">
        <f t="shared" si="10"/>
        <v>3</v>
      </c>
      <c r="X144" s="2" t="s">
        <v>1887</v>
      </c>
      <c r="Y144" s="9" t="str">
        <f t="shared" si="11"/>
        <v>Y</v>
      </c>
      <c r="Z144" s="9" t="str">
        <f t="shared" si="12"/>
        <v>N</v>
      </c>
      <c r="AA144" s="9">
        <f t="shared" si="13"/>
        <v>10</v>
      </c>
      <c r="AB144" s="9" t="s">
        <v>1398</v>
      </c>
      <c r="AE144" t="str">
        <f t="shared" si="14"/>
        <v>Warriors of ChaosEmpire of Man</v>
      </c>
    </row>
    <row r="145" spans="1:31" ht="15" customHeight="1" x14ac:dyDescent="0.25">
      <c r="A145">
        <v>405373</v>
      </c>
      <c r="B145">
        <v>1</v>
      </c>
      <c r="C145" t="s">
        <v>44</v>
      </c>
      <c r="D145" t="s">
        <v>45</v>
      </c>
      <c r="E145">
        <v>2</v>
      </c>
      <c r="F145">
        <v>0</v>
      </c>
      <c r="G145">
        <v>1299</v>
      </c>
      <c r="H145">
        <v>512</v>
      </c>
      <c r="I145" t="s">
        <v>40</v>
      </c>
      <c r="J145" s="21">
        <v>45346.333333333336</v>
      </c>
      <c r="K145" s="21">
        <v>45346.833333333336</v>
      </c>
      <c r="L145" t="s">
        <v>41</v>
      </c>
      <c r="M145" t="b">
        <v>0</v>
      </c>
      <c r="N145">
        <v>2023</v>
      </c>
      <c r="O145" t="s">
        <v>761</v>
      </c>
      <c r="Q145" t="s">
        <v>762</v>
      </c>
      <c r="S145" s="1" t="s">
        <v>46</v>
      </c>
      <c r="T145" s="1" t="s">
        <v>47</v>
      </c>
      <c r="U145" t="s">
        <v>27</v>
      </c>
      <c r="V145" s="9">
        <v>2000</v>
      </c>
      <c r="W145" s="2">
        <f t="shared" si="10"/>
        <v>3</v>
      </c>
      <c r="X145" s="2" t="s">
        <v>1887</v>
      </c>
      <c r="Y145" s="9" t="str">
        <f t="shared" si="11"/>
        <v>Y</v>
      </c>
      <c r="Z145" s="9" t="str">
        <f t="shared" si="12"/>
        <v>N</v>
      </c>
      <c r="AA145" s="9">
        <f t="shared" si="13"/>
        <v>10</v>
      </c>
      <c r="AB145" s="9" t="s">
        <v>1398</v>
      </c>
      <c r="AE145" t="str">
        <f t="shared" si="14"/>
        <v>Orc and Goblin TribesWarriors of Chaos</v>
      </c>
    </row>
    <row r="146" spans="1:31" ht="15" customHeight="1" x14ac:dyDescent="0.25">
      <c r="A146">
        <v>405384</v>
      </c>
      <c r="B146">
        <v>1</v>
      </c>
      <c r="C146" t="s">
        <v>48</v>
      </c>
      <c r="D146" t="s">
        <v>49</v>
      </c>
      <c r="E146">
        <v>2</v>
      </c>
      <c r="F146">
        <v>0</v>
      </c>
      <c r="G146">
        <v>1006</v>
      </c>
      <c r="H146">
        <v>890</v>
      </c>
      <c r="I146" t="s">
        <v>40</v>
      </c>
      <c r="J146" s="21">
        <v>45346.333333333336</v>
      </c>
      <c r="K146" s="21">
        <v>45346.833333333336</v>
      </c>
      <c r="L146" t="s">
        <v>41</v>
      </c>
      <c r="M146" t="b">
        <v>0</v>
      </c>
      <c r="N146">
        <v>2023</v>
      </c>
      <c r="O146" t="s">
        <v>763</v>
      </c>
      <c r="Q146" t="s">
        <v>765</v>
      </c>
      <c r="S146" s="1" t="s">
        <v>50</v>
      </c>
      <c r="T146" s="1" t="s">
        <v>51</v>
      </c>
      <c r="U146" t="s">
        <v>27</v>
      </c>
      <c r="V146" s="9">
        <v>2000</v>
      </c>
      <c r="W146" s="2">
        <f t="shared" si="10"/>
        <v>3</v>
      </c>
      <c r="X146" s="2" t="s">
        <v>1887</v>
      </c>
      <c r="Y146" s="9" t="str">
        <f t="shared" si="11"/>
        <v>Y</v>
      </c>
      <c r="Z146" s="9" t="str">
        <f t="shared" si="12"/>
        <v>N</v>
      </c>
      <c r="AA146" s="9">
        <f t="shared" si="13"/>
        <v>10</v>
      </c>
      <c r="AB146" s="9" t="s">
        <v>1398</v>
      </c>
      <c r="AE146" t="str">
        <f t="shared" si="14"/>
        <v>High Elf RealmsEmpire of Man</v>
      </c>
    </row>
    <row r="147" spans="1:31" ht="15" customHeight="1" x14ac:dyDescent="0.25">
      <c r="A147">
        <v>405394</v>
      </c>
      <c r="B147">
        <v>1</v>
      </c>
      <c r="C147" t="s">
        <v>52</v>
      </c>
      <c r="D147" t="s">
        <v>53</v>
      </c>
      <c r="E147">
        <v>2</v>
      </c>
      <c r="F147">
        <v>0</v>
      </c>
      <c r="G147">
        <v>652</v>
      </c>
      <c r="H147">
        <v>130</v>
      </c>
      <c r="I147" t="s">
        <v>40</v>
      </c>
      <c r="J147" s="21">
        <v>45346.333333333336</v>
      </c>
      <c r="K147" s="21">
        <v>45346.833333333336</v>
      </c>
      <c r="L147" t="s">
        <v>41</v>
      </c>
      <c r="M147" t="b">
        <v>0</v>
      </c>
      <c r="N147">
        <v>2023</v>
      </c>
      <c r="O147" t="s">
        <v>764</v>
      </c>
      <c r="Q147" t="s">
        <v>765</v>
      </c>
      <c r="S147" s="1" t="s">
        <v>54</v>
      </c>
      <c r="T147" s="1" t="s">
        <v>55</v>
      </c>
      <c r="U147" t="s">
        <v>27</v>
      </c>
      <c r="V147" s="9">
        <v>2000</v>
      </c>
      <c r="W147" s="2">
        <f t="shared" si="10"/>
        <v>3</v>
      </c>
      <c r="X147" s="2" t="s">
        <v>1887</v>
      </c>
      <c r="Y147" s="9" t="str">
        <f t="shared" si="11"/>
        <v>Y</v>
      </c>
      <c r="Z147" s="9" t="str">
        <f t="shared" si="12"/>
        <v>N</v>
      </c>
      <c r="AA147" s="9">
        <f t="shared" si="13"/>
        <v>10</v>
      </c>
      <c r="AB147" s="9" t="s">
        <v>1398</v>
      </c>
      <c r="AE147" t="str">
        <f t="shared" si="14"/>
        <v>Tomb Kings of KhemriEmpire of Man</v>
      </c>
    </row>
    <row r="148" spans="1:31" ht="15" customHeight="1" x14ac:dyDescent="0.25">
      <c r="A148">
        <v>405403</v>
      </c>
      <c r="B148">
        <v>1</v>
      </c>
      <c r="C148" t="s">
        <v>56</v>
      </c>
      <c r="D148" t="s">
        <v>57</v>
      </c>
      <c r="E148">
        <v>2</v>
      </c>
      <c r="F148">
        <v>0</v>
      </c>
      <c r="G148">
        <v>2000</v>
      </c>
      <c r="H148">
        <v>556</v>
      </c>
      <c r="I148" t="s">
        <v>40</v>
      </c>
      <c r="J148" s="21">
        <v>45346.333333333336</v>
      </c>
      <c r="K148" s="21">
        <v>45346.833333333336</v>
      </c>
      <c r="L148" t="s">
        <v>41</v>
      </c>
      <c r="M148" t="b">
        <v>0</v>
      </c>
      <c r="N148">
        <v>2023</v>
      </c>
      <c r="O148" t="s">
        <v>758</v>
      </c>
      <c r="Q148" t="s">
        <v>766</v>
      </c>
      <c r="S148" s="1" t="s">
        <v>58</v>
      </c>
      <c r="T148" s="1" t="s">
        <v>59</v>
      </c>
      <c r="U148" t="s">
        <v>27</v>
      </c>
      <c r="V148" s="9">
        <v>2000</v>
      </c>
      <c r="W148" s="2">
        <f t="shared" si="10"/>
        <v>3</v>
      </c>
      <c r="X148" s="2" t="s">
        <v>1887</v>
      </c>
      <c r="Y148" s="9" t="str">
        <f t="shared" si="11"/>
        <v>Y</v>
      </c>
      <c r="Z148" s="9" t="str">
        <f t="shared" si="12"/>
        <v>N</v>
      </c>
      <c r="AA148" s="9">
        <f t="shared" si="13"/>
        <v>10</v>
      </c>
      <c r="AB148" s="9" t="s">
        <v>1398</v>
      </c>
      <c r="AE148" t="str">
        <f t="shared" si="14"/>
        <v>Kingdom of BretonniaChaos Dwarfs</v>
      </c>
    </row>
    <row r="149" spans="1:31" ht="15" customHeight="1" x14ac:dyDescent="0.25">
      <c r="A149">
        <v>405411</v>
      </c>
      <c r="B149">
        <v>2</v>
      </c>
      <c r="C149" t="s">
        <v>56</v>
      </c>
      <c r="D149" t="s">
        <v>44</v>
      </c>
      <c r="E149">
        <v>0</v>
      </c>
      <c r="F149">
        <v>2</v>
      </c>
      <c r="G149">
        <v>540</v>
      </c>
      <c r="H149">
        <v>1546</v>
      </c>
      <c r="I149" t="s">
        <v>40</v>
      </c>
      <c r="J149" s="21">
        <v>45346.333333333336</v>
      </c>
      <c r="K149" s="21">
        <v>45346.833333333336</v>
      </c>
      <c r="L149" t="s">
        <v>41</v>
      </c>
      <c r="M149" t="b">
        <v>0</v>
      </c>
      <c r="N149">
        <v>2023</v>
      </c>
      <c r="O149" t="s">
        <v>758</v>
      </c>
      <c r="Q149" t="s">
        <v>761</v>
      </c>
      <c r="S149" s="1" t="s">
        <v>58</v>
      </c>
      <c r="T149" s="1" t="s">
        <v>46</v>
      </c>
      <c r="U149" t="s">
        <v>27</v>
      </c>
      <c r="V149" s="9">
        <v>2000</v>
      </c>
      <c r="W149" s="2">
        <f t="shared" si="10"/>
        <v>3</v>
      </c>
      <c r="X149" s="2" t="s">
        <v>1887</v>
      </c>
      <c r="Y149" s="9" t="str">
        <f t="shared" si="11"/>
        <v>Y</v>
      </c>
      <c r="Z149" s="9" t="str">
        <f t="shared" si="12"/>
        <v>N</v>
      </c>
      <c r="AA149" s="9">
        <f t="shared" si="13"/>
        <v>10</v>
      </c>
      <c r="AB149" s="9" t="s">
        <v>1398</v>
      </c>
      <c r="AE149" t="str">
        <f t="shared" si="14"/>
        <v>Kingdom of BretonniaOrc and Goblin Tribes</v>
      </c>
    </row>
    <row r="150" spans="1:31" ht="15" customHeight="1" x14ac:dyDescent="0.25">
      <c r="A150">
        <v>405416</v>
      </c>
      <c r="B150">
        <v>2</v>
      </c>
      <c r="C150" t="s">
        <v>38</v>
      </c>
      <c r="D150" t="s">
        <v>49</v>
      </c>
      <c r="E150">
        <v>2</v>
      </c>
      <c r="F150">
        <v>0</v>
      </c>
      <c r="G150">
        <v>2150</v>
      </c>
      <c r="H150">
        <v>232</v>
      </c>
      <c r="I150" t="s">
        <v>40</v>
      </c>
      <c r="J150" s="21">
        <v>45346.333333333336</v>
      </c>
      <c r="K150" s="21">
        <v>45346.833333333336</v>
      </c>
      <c r="L150" t="s">
        <v>41</v>
      </c>
      <c r="M150" t="b">
        <v>0</v>
      </c>
      <c r="N150">
        <v>2023</v>
      </c>
      <c r="O150" t="s">
        <v>762</v>
      </c>
      <c r="Q150" t="s">
        <v>765</v>
      </c>
      <c r="S150" s="1" t="s">
        <v>42</v>
      </c>
      <c r="T150" s="1" t="s">
        <v>51</v>
      </c>
      <c r="U150" t="s">
        <v>27</v>
      </c>
      <c r="V150" s="9">
        <v>2000</v>
      </c>
      <c r="W150" s="2">
        <f t="shared" si="10"/>
        <v>3</v>
      </c>
      <c r="X150" s="2" t="s">
        <v>1887</v>
      </c>
      <c r="Y150" s="9" t="str">
        <f t="shared" si="11"/>
        <v>Y</v>
      </c>
      <c r="Z150" s="9" t="str">
        <f t="shared" si="12"/>
        <v>N</v>
      </c>
      <c r="AA150" s="9">
        <f t="shared" si="13"/>
        <v>10</v>
      </c>
      <c r="AB150" s="9" t="s">
        <v>1398</v>
      </c>
      <c r="AE150" t="str">
        <f t="shared" si="14"/>
        <v>Warriors of ChaosEmpire of Man</v>
      </c>
    </row>
    <row r="151" spans="1:31" ht="15" hidden="1" customHeight="1" x14ac:dyDescent="0.25">
      <c r="A151">
        <v>405421</v>
      </c>
      <c r="B151">
        <v>2</v>
      </c>
      <c r="C151" t="s">
        <v>53</v>
      </c>
      <c r="D151" t="s">
        <v>39</v>
      </c>
      <c r="E151">
        <v>0</v>
      </c>
      <c r="F151">
        <v>2</v>
      </c>
      <c r="G151">
        <v>418</v>
      </c>
      <c r="H151">
        <v>619</v>
      </c>
      <c r="I151" t="s">
        <v>40</v>
      </c>
      <c r="J151" s="21">
        <v>45346.333333333336</v>
      </c>
      <c r="K151" s="21">
        <v>45346.833333333336</v>
      </c>
      <c r="L151" t="s">
        <v>41</v>
      </c>
      <c r="M151" t="b">
        <v>0</v>
      </c>
      <c r="N151">
        <v>2023</v>
      </c>
      <c r="O151" t="s">
        <v>765</v>
      </c>
      <c r="Q151" t="s">
        <v>765</v>
      </c>
      <c r="S151" s="1" t="s">
        <v>55</v>
      </c>
      <c r="T151" s="1" t="s">
        <v>43</v>
      </c>
      <c r="U151" t="s">
        <v>27</v>
      </c>
      <c r="V151" s="9">
        <v>2000</v>
      </c>
      <c r="W151" s="2">
        <f t="shared" si="10"/>
        <v>3</v>
      </c>
      <c r="X151" s="2" t="s">
        <v>1887</v>
      </c>
      <c r="Y151" s="9" t="str">
        <f t="shared" si="11"/>
        <v>Y</v>
      </c>
      <c r="Z151" s="9" t="str">
        <f t="shared" si="12"/>
        <v>Y</v>
      </c>
      <c r="AA151" s="9">
        <f t="shared" si="13"/>
        <v>10</v>
      </c>
      <c r="AB151" s="9" t="s">
        <v>1398</v>
      </c>
      <c r="AE151" t="str">
        <f t="shared" si="14"/>
        <v>Empire of ManEmpire of Man</v>
      </c>
    </row>
    <row r="152" spans="1:31" ht="15" customHeight="1" x14ac:dyDescent="0.25">
      <c r="A152">
        <v>405426</v>
      </c>
      <c r="B152">
        <v>2</v>
      </c>
      <c r="C152" t="s">
        <v>48</v>
      </c>
      <c r="D152" t="s">
        <v>52</v>
      </c>
      <c r="E152">
        <v>2</v>
      </c>
      <c r="F152">
        <v>0</v>
      </c>
      <c r="G152">
        <v>1407</v>
      </c>
      <c r="H152">
        <v>80</v>
      </c>
      <c r="I152" t="s">
        <v>40</v>
      </c>
      <c r="J152" s="21">
        <v>45346.333333333336</v>
      </c>
      <c r="K152" s="21">
        <v>45346.833333333336</v>
      </c>
      <c r="L152" t="s">
        <v>41</v>
      </c>
      <c r="M152" t="b">
        <v>0</v>
      </c>
      <c r="N152">
        <v>2023</v>
      </c>
      <c r="O152" t="s">
        <v>763</v>
      </c>
      <c r="Q152" t="s">
        <v>764</v>
      </c>
      <c r="S152" s="1" t="s">
        <v>50</v>
      </c>
      <c r="T152" s="1" t="s">
        <v>54</v>
      </c>
      <c r="U152" t="s">
        <v>27</v>
      </c>
      <c r="V152" s="9">
        <v>2000</v>
      </c>
      <c r="W152" s="2">
        <f t="shared" si="10"/>
        <v>3</v>
      </c>
      <c r="X152" s="2" t="s">
        <v>1887</v>
      </c>
      <c r="Y152" s="9" t="str">
        <f t="shared" si="11"/>
        <v>Y</v>
      </c>
      <c r="Z152" s="9" t="str">
        <f t="shared" si="12"/>
        <v>N</v>
      </c>
      <c r="AA152" s="9">
        <f t="shared" si="13"/>
        <v>10</v>
      </c>
      <c r="AB152" s="9" t="s">
        <v>1398</v>
      </c>
      <c r="AE152" t="str">
        <f t="shared" si="14"/>
        <v>High Elf RealmsTomb Kings of Khemri</v>
      </c>
    </row>
    <row r="153" spans="1:31" ht="15" customHeight="1" x14ac:dyDescent="0.25">
      <c r="A153">
        <v>405432</v>
      </c>
      <c r="B153">
        <v>2</v>
      </c>
      <c r="C153" t="s">
        <v>57</v>
      </c>
      <c r="D153" t="s">
        <v>45</v>
      </c>
      <c r="E153">
        <v>0</v>
      </c>
      <c r="F153">
        <v>2</v>
      </c>
      <c r="G153">
        <v>292</v>
      </c>
      <c r="H153">
        <v>921</v>
      </c>
      <c r="I153" t="s">
        <v>40</v>
      </c>
      <c r="J153" s="21">
        <v>45346.333333333336</v>
      </c>
      <c r="K153" s="21">
        <v>45346.833333333336</v>
      </c>
      <c r="L153" t="s">
        <v>41</v>
      </c>
      <c r="M153" t="b">
        <v>0</v>
      </c>
      <c r="N153">
        <v>2023</v>
      </c>
      <c r="O153" t="s">
        <v>766</v>
      </c>
      <c r="Q153" t="s">
        <v>762</v>
      </c>
      <c r="S153" s="1" t="s">
        <v>59</v>
      </c>
      <c r="T153" s="1" t="s">
        <v>47</v>
      </c>
      <c r="U153" t="s">
        <v>27</v>
      </c>
      <c r="V153" s="9">
        <v>2000</v>
      </c>
      <c r="W153" s="2">
        <f t="shared" si="10"/>
        <v>3</v>
      </c>
      <c r="X153" s="2" t="s">
        <v>1887</v>
      </c>
      <c r="Y153" s="9" t="str">
        <f t="shared" si="11"/>
        <v>Y</v>
      </c>
      <c r="Z153" s="9" t="str">
        <f t="shared" si="12"/>
        <v>N</v>
      </c>
      <c r="AA153" s="9">
        <f t="shared" si="13"/>
        <v>10</v>
      </c>
      <c r="AB153" s="9" t="s">
        <v>1398</v>
      </c>
      <c r="AE153" t="str">
        <f t="shared" si="14"/>
        <v>Chaos DwarfsWarriors of Chaos</v>
      </c>
    </row>
    <row r="154" spans="1:31" ht="15" customHeight="1" x14ac:dyDescent="0.25">
      <c r="A154">
        <v>405440</v>
      </c>
      <c r="B154">
        <v>3</v>
      </c>
      <c r="C154" t="s">
        <v>48</v>
      </c>
      <c r="D154" t="s">
        <v>56</v>
      </c>
      <c r="E154">
        <v>0</v>
      </c>
      <c r="F154">
        <v>2</v>
      </c>
      <c r="G154">
        <v>615</v>
      </c>
      <c r="H154">
        <v>1836</v>
      </c>
      <c r="I154" t="s">
        <v>40</v>
      </c>
      <c r="J154" s="21">
        <v>45346.333333333336</v>
      </c>
      <c r="K154" s="21">
        <v>45346.833333333336</v>
      </c>
      <c r="L154" t="s">
        <v>41</v>
      </c>
      <c r="M154" t="b">
        <v>0</v>
      </c>
      <c r="N154">
        <v>2023</v>
      </c>
      <c r="O154" t="s">
        <v>763</v>
      </c>
      <c r="Q154" t="s">
        <v>758</v>
      </c>
      <c r="S154" s="1" t="s">
        <v>50</v>
      </c>
      <c r="T154" s="1" t="s">
        <v>58</v>
      </c>
      <c r="U154" t="s">
        <v>27</v>
      </c>
      <c r="V154" s="9">
        <v>2000</v>
      </c>
      <c r="W154" s="2">
        <f t="shared" si="10"/>
        <v>3</v>
      </c>
      <c r="X154" s="2" t="s">
        <v>1887</v>
      </c>
      <c r="Y154" s="9" t="str">
        <f t="shared" si="11"/>
        <v>Y</v>
      </c>
      <c r="Z154" s="9" t="str">
        <f t="shared" si="12"/>
        <v>N</v>
      </c>
      <c r="AA154" s="9">
        <f t="shared" si="13"/>
        <v>10</v>
      </c>
      <c r="AB154" s="9" t="s">
        <v>1398</v>
      </c>
      <c r="AE154" t="str">
        <f t="shared" si="14"/>
        <v>High Elf RealmsKingdom of Bretonnia</v>
      </c>
    </row>
    <row r="155" spans="1:31" ht="15" customHeight="1" x14ac:dyDescent="0.25">
      <c r="A155">
        <v>405446</v>
      </c>
      <c r="B155">
        <v>3</v>
      </c>
      <c r="C155" t="s">
        <v>38</v>
      </c>
      <c r="D155" t="s">
        <v>44</v>
      </c>
      <c r="E155">
        <v>2</v>
      </c>
      <c r="F155">
        <v>0</v>
      </c>
      <c r="G155">
        <v>300</v>
      </c>
      <c r="H155">
        <v>100</v>
      </c>
      <c r="I155" t="s">
        <v>40</v>
      </c>
      <c r="J155" s="21">
        <v>45346.333333333336</v>
      </c>
      <c r="K155" s="21">
        <v>45346.833333333336</v>
      </c>
      <c r="L155" t="s">
        <v>41</v>
      </c>
      <c r="M155" t="b">
        <v>0</v>
      </c>
      <c r="N155">
        <v>2023</v>
      </c>
      <c r="O155" t="s">
        <v>762</v>
      </c>
      <c r="Q155" t="s">
        <v>761</v>
      </c>
      <c r="S155" s="1" t="s">
        <v>42</v>
      </c>
      <c r="T155" s="1" t="s">
        <v>46</v>
      </c>
      <c r="U155" t="s">
        <v>27</v>
      </c>
      <c r="V155" s="9">
        <v>2000</v>
      </c>
      <c r="W155" s="2">
        <f t="shared" si="10"/>
        <v>3</v>
      </c>
      <c r="X155" s="2" t="s">
        <v>1887</v>
      </c>
      <c r="Y155" s="9" t="str">
        <f t="shared" si="11"/>
        <v>Y</v>
      </c>
      <c r="Z155" s="9" t="str">
        <f t="shared" si="12"/>
        <v>N</v>
      </c>
      <c r="AA155" s="9">
        <f t="shared" si="13"/>
        <v>10</v>
      </c>
      <c r="AB155" s="9" t="s">
        <v>1398</v>
      </c>
      <c r="AE155" t="str">
        <f t="shared" si="14"/>
        <v>Warriors of ChaosOrc and Goblin Tribes</v>
      </c>
    </row>
    <row r="156" spans="1:31" ht="15" customHeight="1" x14ac:dyDescent="0.25">
      <c r="A156">
        <v>405448</v>
      </c>
      <c r="B156">
        <v>3</v>
      </c>
      <c r="C156" t="s">
        <v>45</v>
      </c>
      <c r="D156" t="s">
        <v>39</v>
      </c>
      <c r="E156">
        <v>2</v>
      </c>
      <c r="F156">
        <v>0</v>
      </c>
      <c r="G156">
        <v>848</v>
      </c>
      <c r="H156">
        <v>741</v>
      </c>
      <c r="I156" t="s">
        <v>40</v>
      </c>
      <c r="J156" s="21">
        <v>45346.333333333336</v>
      </c>
      <c r="K156" s="21">
        <v>45346.833333333336</v>
      </c>
      <c r="L156" t="s">
        <v>41</v>
      </c>
      <c r="M156" t="b">
        <v>0</v>
      </c>
      <c r="N156">
        <v>2023</v>
      </c>
      <c r="O156" t="s">
        <v>762</v>
      </c>
      <c r="Q156" t="s">
        <v>765</v>
      </c>
      <c r="S156" s="1" t="s">
        <v>47</v>
      </c>
      <c r="T156" s="1" t="s">
        <v>43</v>
      </c>
      <c r="U156" t="s">
        <v>27</v>
      </c>
      <c r="V156" s="9">
        <v>2000</v>
      </c>
      <c r="W156" s="2">
        <f t="shared" si="10"/>
        <v>3</v>
      </c>
      <c r="X156" s="2" t="s">
        <v>1887</v>
      </c>
      <c r="Y156" s="9" t="str">
        <f t="shared" si="11"/>
        <v>Y</v>
      </c>
      <c r="Z156" s="9" t="str">
        <f t="shared" si="12"/>
        <v>N</v>
      </c>
      <c r="AA156" s="9">
        <f t="shared" si="13"/>
        <v>10</v>
      </c>
      <c r="AB156" s="9" t="s">
        <v>1398</v>
      </c>
      <c r="AE156" t="str">
        <f t="shared" si="14"/>
        <v>Warriors of ChaosEmpire of Man</v>
      </c>
    </row>
    <row r="157" spans="1:31" ht="15" customHeight="1" x14ac:dyDescent="0.25">
      <c r="A157">
        <v>405450</v>
      </c>
      <c r="B157">
        <v>3</v>
      </c>
      <c r="C157" t="s">
        <v>52</v>
      </c>
      <c r="D157" t="s">
        <v>49</v>
      </c>
      <c r="E157">
        <v>2</v>
      </c>
      <c r="F157">
        <v>0</v>
      </c>
      <c r="G157">
        <v>2049</v>
      </c>
      <c r="H157">
        <v>866</v>
      </c>
      <c r="I157" t="s">
        <v>40</v>
      </c>
      <c r="J157" s="21">
        <v>45346.333333333336</v>
      </c>
      <c r="K157" s="21">
        <v>45346.833333333336</v>
      </c>
      <c r="L157" t="s">
        <v>41</v>
      </c>
      <c r="M157" t="b">
        <v>0</v>
      </c>
      <c r="N157">
        <v>2023</v>
      </c>
      <c r="O157" t="s">
        <v>764</v>
      </c>
      <c r="Q157" t="s">
        <v>765</v>
      </c>
      <c r="S157" s="1" t="s">
        <v>54</v>
      </c>
      <c r="T157" s="1" t="s">
        <v>51</v>
      </c>
      <c r="U157" t="s">
        <v>27</v>
      </c>
      <c r="V157" s="9">
        <v>2000</v>
      </c>
      <c r="W157" s="2">
        <f t="shared" si="10"/>
        <v>3</v>
      </c>
      <c r="X157" s="2" t="s">
        <v>1887</v>
      </c>
      <c r="Y157" s="9" t="str">
        <f t="shared" si="11"/>
        <v>Y</v>
      </c>
      <c r="Z157" s="9" t="str">
        <f t="shared" si="12"/>
        <v>N</v>
      </c>
      <c r="AA157" s="9">
        <f t="shared" si="13"/>
        <v>10</v>
      </c>
      <c r="AB157" s="9" t="s">
        <v>1398</v>
      </c>
      <c r="AE157" t="str">
        <f t="shared" si="14"/>
        <v>Tomb Kings of KhemriEmpire of Man</v>
      </c>
    </row>
    <row r="158" spans="1:31" ht="15" customHeight="1" x14ac:dyDescent="0.25">
      <c r="A158">
        <v>405452</v>
      </c>
      <c r="B158">
        <v>3</v>
      </c>
      <c r="C158" t="s">
        <v>57</v>
      </c>
      <c r="D158" t="s">
        <v>53</v>
      </c>
      <c r="E158">
        <v>0</v>
      </c>
      <c r="F158">
        <v>2</v>
      </c>
      <c r="G158">
        <v>327</v>
      </c>
      <c r="H158">
        <v>2398</v>
      </c>
      <c r="I158" t="s">
        <v>40</v>
      </c>
      <c r="J158" s="21">
        <v>45346.333333333336</v>
      </c>
      <c r="K158" s="21">
        <v>45346.833333333336</v>
      </c>
      <c r="L158" t="s">
        <v>41</v>
      </c>
      <c r="M158" t="b">
        <v>0</v>
      </c>
      <c r="N158">
        <v>2023</v>
      </c>
      <c r="O158" t="s">
        <v>766</v>
      </c>
      <c r="Q158" t="s">
        <v>765</v>
      </c>
      <c r="S158" s="1" t="s">
        <v>59</v>
      </c>
      <c r="T158" s="1" t="s">
        <v>55</v>
      </c>
      <c r="U158" t="s">
        <v>27</v>
      </c>
      <c r="V158" s="9">
        <v>2000</v>
      </c>
      <c r="W158" s="2">
        <f t="shared" si="10"/>
        <v>3</v>
      </c>
      <c r="X158" s="2" t="s">
        <v>1887</v>
      </c>
      <c r="Y158" s="9" t="str">
        <f t="shared" si="11"/>
        <v>Y</v>
      </c>
      <c r="Z158" s="9" t="str">
        <f t="shared" si="12"/>
        <v>N</v>
      </c>
      <c r="AA158" s="9">
        <f t="shared" si="13"/>
        <v>10</v>
      </c>
      <c r="AB158" s="9" t="s">
        <v>1398</v>
      </c>
      <c r="AE158" t="str">
        <f t="shared" si="14"/>
        <v>Chaos DwarfsEmpire of Man</v>
      </c>
    </row>
    <row r="159" spans="1:31" ht="15" customHeight="1" x14ac:dyDescent="0.25">
      <c r="A159">
        <v>405362</v>
      </c>
      <c r="B159">
        <v>1</v>
      </c>
      <c r="C159" t="s">
        <v>178</v>
      </c>
      <c r="D159" t="s">
        <v>179</v>
      </c>
      <c r="E159">
        <v>0</v>
      </c>
      <c r="F159">
        <v>2</v>
      </c>
      <c r="G159">
        <v>208</v>
      </c>
      <c r="H159">
        <v>929</v>
      </c>
      <c r="I159" t="s">
        <v>180</v>
      </c>
      <c r="J159" s="21">
        <v>45346.333333333336</v>
      </c>
      <c r="K159" s="21">
        <v>45346.75</v>
      </c>
      <c r="L159" t="s">
        <v>181</v>
      </c>
      <c r="M159" t="b">
        <v>0</v>
      </c>
      <c r="N159">
        <v>2023</v>
      </c>
      <c r="O159" t="s">
        <v>767</v>
      </c>
      <c r="Q159" t="s">
        <v>759</v>
      </c>
      <c r="S159" s="1" t="s">
        <v>182</v>
      </c>
      <c r="T159" s="1" t="s">
        <v>183</v>
      </c>
      <c r="U159" t="s">
        <v>27</v>
      </c>
      <c r="V159" s="9">
        <v>1500</v>
      </c>
      <c r="W159" s="2">
        <f t="shared" si="10"/>
        <v>3</v>
      </c>
      <c r="X159" s="2" t="s">
        <v>1887</v>
      </c>
      <c r="Y159" s="9" t="str">
        <f t="shared" si="11"/>
        <v>Y</v>
      </c>
      <c r="Z159" s="9" t="str">
        <f t="shared" si="12"/>
        <v>N</v>
      </c>
      <c r="AA159" s="9">
        <f t="shared" si="13"/>
        <v>12</v>
      </c>
      <c r="AB159" s="9" t="s">
        <v>1398</v>
      </c>
      <c r="AE159" t="str">
        <f t="shared" si="14"/>
        <v>Daemons of ChaosWood Elf Realms</v>
      </c>
    </row>
    <row r="160" spans="1:31" ht="15" customHeight="1" x14ac:dyDescent="0.25">
      <c r="A160">
        <v>405372</v>
      </c>
      <c r="B160">
        <v>1</v>
      </c>
      <c r="C160" t="s">
        <v>184</v>
      </c>
      <c r="D160" t="s">
        <v>185</v>
      </c>
      <c r="E160">
        <v>2</v>
      </c>
      <c r="F160">
        <v>0</v>
      </c>
      <c r="G160">
        <v>754</v>
      </c>
      <c r="H160">
        <v>125</v>
      </c>
      <c r="I160" t="s">
        <v>180</v>
      </c>
      <c r="J160" s="21">
        <v>45346.333333333336</v>
      </c>
      <c r="K160" s="21">
        <v>45346.75</v>
      </c>
      <c r="L160" t="s">
        <v>181</v>
      </c>
      <c r="M160" t="b">
        <v>0</v>
      </c>
      <c r="N160">
        <v>2023</v>
      </c>
      <c r="O160" t="s">
        <v>764</v>
      </c>
      <c r="Q160" t="s">
        <v>769</v>
      </c>
      <c r="S160" s="1" t="s">
        <v>186</v>
      </c>
      <c r="T160" s="1" t="s">
        <v>187</v>
      </c>
      <c r="U160" t="s">
        <v>27</v>
      </c>
      <c r="V160" s="9">
        <v>1500</v>
      </c>
      <c r="W160" s="2">
        <f t="shared" si="10"/>
        <v>3</v>
      </c>
      <c r="X160" s="2" t="s">
        <v>1887</v>
      </c>
      <c r="Y160" s="9" t="str">
        <f t="shared" si="11"/>
        <v>Y</v>
      </c>
      <c r="Z160" s="9" t="str">
        <f t="shared" si="12"/>
        <v>N</v>
      </c>
      <c r="AA160" s="9">
        <f t="shared" si="13"/>
        <v>12</v>
      </c>
      <c r="AB160" s="9" t="s">
        <v>1398</v>
      </c>
      <c r="AE160" t="str">
        <f t="shared" si="14"/>
        <v>Tomb Kings of KhemriDwarfen Mountain Holds</v>
      </c>
    </row>
    <row r="161" spans="1:31" ht="15" customHeight="1" x14ac:dyDescent="0.25">
      <c r="A161">
        <v>405383</v>
      </c>
      <c r="B161">
        <v>1</v>
      </c>
      <c r="C161" t="s">
        <v>188</v>
      </c>
      <c r="D161" t="s">
        <v>189</v>
      </c>
      <c r="E161">
        <v>0</v>
      </c>
      <c r="F161">
        <v>2</v>
      </c>
      <c r="G161">
        <v>646</v>
      </c>
      <c r="H161">
        <v>716</v>
      </c>
      <c r="I161" t="s">
        <v>180</v>
      </c>
      <c r="J161" s="21">
        <v>45346.333333333336</v>
      </c>
      <c r="K161" s="21">
        <v>45346.75</v>
      </c>
      <c r="L161" t="s">
        <v>181</v>
      </c>
      <c r="M161" t="b">
        <v>0</v>
      </c>
      <c r="N161">
        <v>2023</v>
      </c>
      <c r="O161" t="s">
        <v>762</v>
      </c>
      <c r="Q161" t="s">
        <v>759</v>
      </c>
      <c r="S161" s="1" t="s">
        <v>190</v>
      </c>
      <c r="T161" s="1" t="s">
        <v>191</v>
      </c>
      <c r="U161" t="s">
        <v>27</v>
      </c>
      <c r="V161" s="9">
        <v>1500</v>
      </c>
      <c r="W161" s="2">
        <f t="shared" si="10"/>
        <v>3</v>
      </c>
      <c r="X161" s="2" t="s">
        <v>1887</v>
      </c>
      <c r="Y161" s="9" t="str">
        <f t="shared" si="11"/>
        <v>Y</v>
      </c>
      <c r="Z161" s="9" t="str">
        <f t="shared" si="12"/>
        <v>N</v>
      </c>
      <c r="AA161" s="9">
        <f t="shared" si="13"/>
        <v>12</v>
      </c>
      <c r="AB161" s="9" t="s">
        <v>1398</v>
      </c>
      <c r="AE161" t="str">
        <f t="shared" si="14"/>
        <v>Warriors of ChaosWood Elf Realms</v>
      </c>
    </row>
    <row r="162" spans="1:31" ht="15" customHeight="1" x14ac:dyDescent="0.25">
      <c r="A162">
        <v>405393</v>
      </c>
      <c r="B162">
        <v>1</v>
      </c>
      <c r="C162" t="s">
        <v>192</v>
      </c>
      <c r="D162" t="s">
        <v>193</v>
      </c>
      <c r="E162">
        <v>0</v>
      </c>
      <c r="F162">
        <v>2</v>
      </c>
      <c r="G162">
        <v>587</v>
      </c>
      <c r="H162">
        <v>927</v>
      </c>
      <c r="I162" t="s">
        <v>180</v>
      </c>
      <c r="J162" s="21">
        <v>45346.333333333336</v>
      </c>
      <c r="K162" s="21">
        <v>45346.75</v>
      </c>
      <c r="L162" t="s">
        <v>181</v>
      </c>
      <c r="M162" t="b">
        <v>0</v>
      </c>
      <c r="N162">
        <v>2023</v>
      </c>
      <c r="O162" t="s">
        <v>763</v>
      </c>
      <c r="Q162" t="s">
        <v>758</v>
      </c>
      <c r="S162" s="1" t="s">
        <v>194</v>
      </c>
      <c r="T162" s="1" t="s">
        <v>195</v>
      </c>
      <c r="U162" t="s">
        <v>27</v>
      </c>
      <c r="V162" s="9">
        <v>1500</v>
      </c>
      <c r="W162" s="2">
        <f t="shared" si="10"/>
        <v>3</v>
      </c>
      <c r="X162" s="2" t="s">
        <v>1887</v>
      </c>
      <c r="Y162" s="9" t="str">
        <f t="shared" si="11"/>
        <v>Y</v>
      </c>
      <c r="Z162" s="9" t="str">
        <f t="shared" si="12"/>
        <v>N</v>
      </c>
      <c r="AA162" s="9">
        <f t="shared" si="13"/>
        <v>12</v>
      </c>
      <c r="AB162" s="9" t="s">
        <v>1398</v>
      </c>
      <c r="AE162" t="str">
        <f t="shared" si="14"/>
        <v>High Elf RealmsKingdom of Bretonnia</v>
      </c>
    </row>
    <row r="163" spans="1:31" ht="15" customHeight="1" x14ac:dyDescent="0.25">
      <c r="A163">
        <v>405401</v>
      </c>
      <c r="B163">
        <v>1</v>
      </c>
      <c r="C163" t="s">
        <v>196</v>
      </c>
      <c r="D163" t="s">
        <v>197</v>
      </c>
      <c r="E163">
        <v>2</v>
      </c>
      <c r="F163">
        <v>0</v>
      </c>
      <c r="G163">
        <v>1392</v>
      </c>
      <c r="H163">
        <v>425</v>
      </c>
      <c r="I163" t="s">
        <v>180</v>
      </c>
      <c r="J163" s="21">
        <v>45346.333333333336</v>
      </c>
      <c r="K163" s="21">
        <v>45346.75</v>
      </c>
      <c r="L163" t="s">
        <v>181</v>
      </c>
      <c r="M163" t="b">
        <v>0</v>
      </c>
      <c r="N163">
        <v>2023</v>
      </c>
      <c r="O163" t="s">
        <v>761</v>
      </c>
      <c r="Q163" t="s">
        <v>762</v>
      </c>
      <c r="S163" s="1" t="s">
        <v>198</v>
      </c>
      <c r="T163" s="1" t="s">
        <v>199</v>
      </c>
      <c r="U163" t="s">
        <v>27</v>
      </c>
      <c r="V163" s="9">
        <v>1500</v>
      </c>
      <c r="W163" s="2">
        <f t="shared" si="10"/>
        <v>3</v>
      </c>
      <c r="X163" s="2" t="s">
        <v>1887</v>
      </c>
      <c r="Y163" s="9" t="str">
        <f t="shared" si="11"/>
        <v>Y</v>
      </c>
      <c r="Z163" s="9" t="str">
        <f t="shared" si="12"/>
        <v>N</v>
      </c>
      <c r="AA163" s="9">
        <f t="shared" si="13"/>
        <v>12</v>
      </c>
      <c r="AB163" s="9" t="s">
        <v>1398</v>
      </c>
      <c r="AE163" t="str">
        <f t="shared" si="14"/>
        <v>Orc and Goblin TribesWarriors of Chaos</v>
      </c>
    </row>
    <row r="164" spans="1:31" ht="15" customHeight="1" x14ac:dyDescent="0.25">
      <c r="A164">
        <v>405409</v>
      </c>
      <c r="B164">
        <v>1</v>
      </c>
      <c r="C164" t="s">
        <v>200</v>
      </c>
      <c r="D164" t="s">
        <v>201</v>
      </c>
      <c r="E164">
        <v>0</v>
      </c>
      <c r="F164">
        <v>2</v>
      </c>
      <c r="G164">
        <v>137</v>
      </c>
      <c r="H164">
        <v>1800</v>
      </c>
      <c r="I164" t="s">
        <v>180</v>
      </c>
      <c r="J164" s="21">
        <v>45346.333333333336</v>
      </c>
      <c r="K164" s="21">
        <v>45346.75</v>
      </c>
      <c r="L164" t="s">
        <v>181</v>
      </c>
      <c r="M164" t="b">
        <v>0</v>
      </c>
      <c r="N164">
        <v>2023</v>
      </c>
      <c r="O164" t="s">
        <v>763</v>
      </c>
      <c r="Q164" t="s">
        <v>774</v>
      </c>
      <c r="S164" s="1" t="s">
        <v>202</v>
      </c>
      <c r="T164" s="1" t="s">
        <v>203</v>
      </c>
      <c r="U164" t="s">
        <v>27</v>
      </c>
      <c r="V164" s="9">
        <v>1500</v>
      </c>
      <c r="W164" s="2">
        <f t="shared" si="10"/>
        <v>3</v>
      </c>
      <c r="X164" s="2" t="s">
        <v>1887</v>
      </c>
      <c r="Y164" s="9" t="str">
        <f t="shared" si="11"/>
        <v>Y</v>
      </c>
      <c r="Z164" s="9" t="str">
        <f t="shared" si="12"/>
        <v>N</v>
      </c>
      <c r="AA164" s="9">
        <f t="shared" si="13"/>
        <v>12</v>
      </c>
      <c r="AB164" s="9" t="s">
        <v>1398</v>
      </c>
      <c r="AE164" t="str">
        <f t="shared" si="14"/>
        <v>High Elf RealmsBeastmen Brayherds</v>
      </c>
    </row>
    <row r="165" spans="1:31" ht="15" customHeight="1" x14ac:dyDescent="0.25">
      <c r="A165">
        <v>405417</v>
      </c>
      <c r="B165">
        <v>2</v>
      </c>
      <c r="C165" t="s">
        <v>197</v>
      </c>
      <c r="D165" t="s">
        <v>200</v>
      </c>
      <c r="E165">
        <v>2</v>
      </c>
      <c r="F165">
        <v>0</v>
      </c>
      <c r="G165">
        <v>1470</v>
      </c>
      <c r="H165">
        <v>1091</v>
      </c>
      <c r="I165" t="s">
        <v>180</v>
      </c>
      <c r="J165" s="21">
        <v>45346.333333333336</v>
      </c>
      <c r="K165" s="21">
        <v>45346.75</v>
      </c>
      <c r="L165" t="s">
        <v>181</v>
      </c>
      <c r="M165" t="b">
        <v>0</v>
      </c>
      <c r="N165">
        <v>2023</v>
      </c>
      <c r="O165" t="s">
        <v>762</v>
      </c>
      <c r="Q165" t="s">
        <v>763</v>
      </c>
      <c r="S165" s="1" t="s">
        <v>199</v>
      </c>
      <c r="T165" s="1" t="s">
        <v>202</v>
      </c>
      <c r="U165" t="s">
        <v>27</v>
      </c>
      <c r="V165" s="9">
        <v>1500</v>
      </c>
      <c r="W165" s="2">
        <f t="shared" si="10"/>
        <v>3</v>
      </c>
      <c r="X165" s="2" t="s">
        <v>1887</v>
      </c>
      <c r="Y165" s="9" t="str">
        <f t="shared" si="11"/>
        <v>Y</v>
      </c>
      <c r="Z165" s="9" t="str">
        <f t="shared" si="12"/>
        <v>N</v>
      </c>
      <c r="AA165" s="9">
        <f t="shared" si="13"/>
        <v>12</v>
      </c>
      <c r="AB165" s="9" t="s">
        <v>1398</v>
      </c>
      <c r="AE165" t="str">
        <f t="shared" si="14"/>
        <v>Warriors of ChaosHigh Elf Realms</v>
      </c>
    </row>
    <row r="166" spans="1:31" ht="15" customHeight="1" x14ac:dyDescent="0.25">
      <c r="A166">
        <v>405423</v>
      </c>
      <c r="B166">
        <v>2</v>
      </c>
      <c r="C166" t="s">
        <v>193</v>
      </c>
      <c r="D166" t="s">
        <v>179</v>
      </c>
      <c r="E166">
        <v>2</v>
      </c>
      <c r="F166">
        <v>0</v>
      </c>
      <c r="G166">
        <v>911</v>
      </c>
      <c r="H166">
        <v>355</v>
      </c>
      <c r="I166" t="s">
        <v>180</v>
      </c>
      <c r="J166" s="21">
        <v>45346.333333333336</v>
      </c>
      <c r="K166" s="21">
        <v>45346.75</v>
      </c>
      <c r="L166" t="s">
        <v>181</v>
      </c>
      <c r="M166" t="b">
        <v>0</v>
      </c>
      <c r="N166">
        <v>2023</v>
      </c>
      <c r="O166" t="s">
        <v>758</v>
      </c>
      <c r="Q166" t="s">
        <v>759</v>
      </c>
      <c r="S166" s="1" t="s">
        <v>195</v>
      </c>
      <c r="T166" s="1" t="s">
        <v>183</v>
      </c>
      <c r="U166" t="s">
        <v>27</v>
      </c>
      <c r="V166" s="9">
        <v>1500</v>
      </c>
      <c r="W166" s="2">
        <f t="shared" si="10"/>
        <v>3</v>
      </c>
      <c r="X166" s="2" t="s">
        <v>1887</v>
      </c>
      <c r="Y166" s="9" t="str">
        <f t="shared" si="11"/>
        <v>Y</v>
      </c>
      <c r="Z166" s="9" t="str">
        <f t="shared" si="12"/>
        <v>N</v>
      </c>
      <c r="AA166" s="9">
        <f t="shared" si="13"/>
        <v>12</v>
      </c>
      <c r="AB166" s="9" t="s">
        <v>1398</v>
      </c>
      <c r="AE166" t="str">
        <f t="shared" si="14"/>
        <v>Kingdom of BretonniaWood Elf Realms</v>
      </c>
    </row>
    <row r="167" spans="1:31" ht="15" customHeight="1" x14ac:dyDescent="0.25">
      <c r="A167">
        <v>405428</v>
      </c>
      <c r="B167">
        <v>2</v>
      </c>
      <c r="C167" t="s">
        <v>196</v>
      </c>
      <c r="D167" t="s">
        <v>184</v>
      </c>
      <c r="E167">
        <v>2</v>
      </c>
      <c r="F167">
        <v>0</v>
      </c>
      <c r="G167">
        <v>688</v>
      </c>
      <c r="H167">
        <v>385</v>
      </c>
      <c r="I167" t="s">
        <v>180</v>
      </c>
      <c r="J167" s="21">
        <v>45346.333333333336</v>
      </c>
      <c r="K167" s="21">
        <v>45346.75</v>
      </c>
      <c r="L167" t="s">
        <v>181</v>
      </c>
      <c r="M167" t="b">
        <v>0</v>
      </c>
      <c r="N167">
        <v>2023</v>
      </c>
      <c r="O167" t="s">
        <v>761</v>
      </c>
      <c r="Q167" t="s">
        <v>764</v>
      </c>
      <c r="S167" s="1" t="s">
        <v>198</v>
      </c>
      <c r="T167" s="1" t="s">
        <v>186</v>
      </c>
      <c r="U167" t="s">
        <v>27</v>
      </c>
      <c r="V167" s="9">
        <v>1500</v>
      </c>
      <c r="W167" s="2">
        <f t="shared" si="10"/>
        <v>3</v>
      </c>
      <c r="X167" s="2" t="s">
        <v>1887</v>
      </c>
      <c r="Y167" s="9" t="str">
        <f t="shared" si="11"/>
        <v>Y</v>
      </c>
      <c r="Z167" s="9" t="str">
        <f t="shared" si="12"/>
        <v>N</v>
      </c>
      <c r="AA167" s="9">
        <f t="shared" si="13"/>
        <v>12</v>
      </c>
      <c r="AB167" s="9" t="s">
        <v>1398</v>
      </c>
      <c r="AE167" t="str">
        <f t="shared" si="14"/>
        <v>Orc and Goblin TribesTomb Kings of Khemri</v>
      </c>
    </row>
    <row r="168" spans="1:31" ht="15" customHeight="1" x14ac:dyDescent="0.25">
      <c r="A168">
        <v>405433</v>
      </c>
      <c r="B168">
        <v>2</v>
      </c>
      <c r="C168" t="s">
        <v>189</v>
      </c>
      <c r="D168" t="s">
        <v>201</v>
      </c>
      <c r="E168">
        <v>0</v>
      </c>
      <c r="F168">
        <v>2</v>
      </c>
      <c r="G168">
        <v>85</v>
      </c>
      <c r="H168">
        <v>1600</v>
      </c>
      <c r="I168" t="s">
        <v>180</v>
      </c>
      <c r="J168" s="21">
        <v>45346.333333333336</v>
      </c>
      <c r="K168" s="21">
        <v>45346.75</v>
      </c>
      <c r="L168" t="s">
        <v>181</v>
      </c>
      <c r="M168" t="b">
        <v>0</v>
      </c>
      <c r="N168">
        <v>2023</v>
      </c>
      <c r="O168" t="s">
        <v>759</v>
      </c>
      <c r="Q168" t="s">
        <v>774</v>
      </c>
      <c r="S168" s="1" t="s">
        <v>191</v>
      </c>
      <c r="T168" s="1" t="s">
        <v>203</v>
      </c>
      <c r="U168" t="s">
        <v>27</v>
      </c>
      <c r="V168" s="9">
        <v>1500</v>
      </c>
      <c r="W168" s="2">
        <f t="shared" si="10"/>
        <v>3</v>
      </c>
      <c r="X168" s="2" t="s">
        <v>1887</v>
      </c>
      <c r="Y168" s="9" t="str">
        <f t="shared" si="11"/>
        <v>Y</v>
      </c>
      <c r="Z168" s="9" t="str">
        <f t="shared" si="12"/>
        <v>N</v>
      </c>
      <c r="AA168" s="9">
        <f t="shared" si="13"/>
        <v>12</v>
      </c>
      <c r="AB168" s="9" t="s">
        <v>1398</v>
      </c>
      <c r="AE168" t="str">
        <f t="shared" si="14"/>
        <v>Wood Elf RealmsBeastmen Brayherds</v>
      </c>
    </row>
    <row r="169" spans="1:31" ht="15" customHeight="1" x14ac:dyDescent="0.25">
      <c r="A169">
        <v>405436</v>
      </c>
      <c r="B169">
        <v>2</v>
      </c>
      <c r="C169" t="s">
        <v>188</v>
      </c>
      <c r="D169" t="s">
        <v>192</v>
      </c>
      <c r="E169">
        <v>2</v>
      </c>
      <c r="F169">
        <v>0</v>
      </c>
      <c r="G169">
        <v>1750</v>
      </c>
      <c r="H169">
        <v>111</v>
      </c>
      <c r="I169" t="s">
        <v>180</v>
      </c>
      <c r="J169" s="21">
        <v>45346.333333333336</v>
      </c>
      <c r="K169" s="21">
        <v>45346.75</v>
      </c>
      <c r="L169" t="s">
        <v>181</v>
      </c>
      <c r="M169" t="b">
        <v>0</v>
      </c>
      <c r="N169">
        <v>2023</v>
      </c>
      <c r="O169" t="s">
        <v>762</v>
      </c>
      <c r="Q169" t="s">
        <v>763</v>
      </c>
      <c r="S169" s="1" t="s">
        <v>190</v>
      </c>
      <c r="T169" s="1" t="s">
        <v>194</v>
      </c>
      <c r="U169" t="s">
        <v>27</v>
      </c>
      <c r="V169" s="9">
        <v>1500</v>
      </c>
      <c r="W169" s="2">
        <f t="shared" si="10"/>
        <v>3</v>
      </c>
      <c r="X169" s="2" t="s">
        <v>1887</v>
      </c>
      <c r="Y169" s="9" t="str">
        <f t="shared" si="11"/>
        <v>Y</v>
      </c>
      <c r="Z169" s="9" t="str">
        <f t="shared" si="12"/>
        <v>N</v>
      </c>
      <c r="AA169" s="9">
        <f t="shared" si="13"/>
        <v>12</v>
      </c>
      <c r="AB169" s="9" t="s">
        <v>1398</v>
      </c>
      <c r="AE169" t="str">
        <f t="shared" si="14"/>
        <v>Warriors of ChaosHigh Elf Realms</v>
      </c>
    </row>
    <row r="170" spans="1:31" ht="15" customHeight="1" x14ac:dyDescent="0.25">
      <c r="A170">
        <v>405442</v>
      </c>
      <c r="B170">
        <v>2</v>
      </c>
      <c r="C170" t="s">
        <v>185</v>
      </c>
      <c r="D170" t="s">
        <v>178</v>
      </c>
      <c r="E170">
        <v>2</v>
      </c>
      <c r="F170">
        <v>0</v>
      </c>
      <c r="G170">
        <v>1800</v>
      </c>
      <c r="H170">
        <v>774</v>
      </c>
      <c r="I170" t="s">
        <v>180</v>
      </c>
      <c r="J170" s="21">
        <v>45346.333333333336</v>
      </c>
      <c r="K170" s="21">
        <v>45346.75</v>
      </c>
      <c r="L170" t="s">
        <v>181</v>
      </c>
      <c r="M170" t="b">
        <v>0</v>
      </c>
      <c r="N170">
        <v>2023</v>
      </c>
      <c r="O170" t="s">
        <v>769</v>
      </c>
      <c r="Q170" t="s">
        <v>767</v>
      </c>
      <c r="S170" s="1" t="s">
        <v>187</v>
      </c>
      <c r="T170" s="1" t="s">
        <v>182</v>
      </c>
      <c r="U170" t="s">
        <v>27</v>
      </c>
      <c r="V170" s="9">
        <v>1500</v>
      </c>
      <c r="W170" s="2">
        <f t="shared" si="10"/>
        <v>3</v>
      </c>
      <c r="X170" s="2" t="s">
        <v>1887</v>
      </c>
      <c r="Y170" s="9" t="str">
        <f t="shared" si="11"/>
        <v>Y</v>
      </c>
      <c r="Z170" s="9" t="str">
        <f t="shared" si="12"/>
        <v>N</v>
      </c>
      <c r="AA170" s="9">
        <f t="shared" si="13"/>
        <v>12</v>
      </c>
      <c r="AB170" s="9" t="s">
        <v>1398</v>
      </c>
      <c r="AE170" t="str">
        <f t="shared" si="14"/>
        <v>Dwarfen Mountain HoldsDaemons of Chaos</v>
      </c>
    </row>
    <row r="171" spans="1:31" ht="15" customHeight="1" x14ac:dyDescent="0.25">
      <c r="A171">
        <v>405449</v>
      </c>
      <c r="B171">
        <v>3</v>
      </c>
      <c r="C171" t="s">
        <v>178</v>
      </c>
      <c r="D171" t="s">
        <v>200</v>
      </c>
      <c r="E171">
        <v>2</v>
      </c>
      <c r="F171">
        <v>0</v>
      </c>
      <c r="G171">
        <v>1584</v>
      </c>
      <c r="H171">
        <v>818</v>
      </c>
      <c r="I171" t="s">
        <v>180</v>
      </c>
      <c r="J171" s="21">
        <v>45346.333333333336</v>
      </c>
      <c r="K171" s="21">
        <v>45346.75</v>
      </c>
      <c r="L171" t="s">
        <v>181</v>
      </c>
      <c r="M171" t="b">
        <v>0</v>
      </c>
      <c r="N171">
        <v>2023</v>
      </c>
      <c r="O171" t="s">
        <v>767</v>
      </c>
      <c r="Q171" t="s">
        <v>763</v>
      </c>
      <c r="S171" s="1" t="s">
        <v>182</v>
      </c>
      <c r="T171" s="1" t="s">
        <v>202</v>
      </c>
      <c r="U171" t="s">
        <v>27</v>
      </c>
      <c r="V171" s="9">
        <v>1500</v>
      </c>
      <c r="W171" s="2">
        <f t="shared" si="10"/>
        <v>3</v>
      </c>
      <c r="X171" s="2" t="s">
        <v>1887</v>
      </c>
      <c r="Y171" s="9" t="str">
        <f t="shared" si="11"/>
        <v>Y</v>
      </c>
      <c r="Z171" s="9" t="str">
        <f t="shared" si="12"/>
        <v>N</v>
      </c>
      <c r="AA171" s="9">
        <f t="shared" si="13"/>
        <v>12</v>
      </c>
      <c r="AB171" s="9" t="s">
        <v>1398</v>
      </c>
      <c r="AE171" t="str">
        <f t="shared" si="14"/>
        <v>Daemons of ChaosHigh Elf Realms</v>
      </c>
    </row>
    <row r="172" spans="1:31" ht="15" customHeight="1" x14ac:dyDescent="0.25">
      <c r="A172">
        <v>405451</v>
      </c>
      <c r="B172">
        <v>3</v>
      </c>
      <c r="C172" t="s">
        <v>184</v>
      </c>
      <c r="D172" t="s">
        <v>192</v>
      </c>
      <c r="E172">
        <v>2</v>
      </c>
      <c r="F172">
        <v>0</v>
      </c>
      <c r="G172">
        <v>550</v>
      </c>
      <c r="H172">
        <v>235</v>
      </c>
      <c r="I172" t="s">
        <v>180</v>
      </c>
      <c r="J172" s="21">
        <v>45346.333333333336</v>
      </c>
      <c r="K172" s="21">
        <v>45346.75</v>
      </c>
      <c r="L172" t="s">
        <v>181</v>
      </c>
      <c r="M172" t="b">
        <v>0</v>
      </c>
      <c r="N172">
        <v>2023</v>
      </c>
      <c r="O172" t="s">
        <v>764</v>
      </c>
      <c r="Q172" t="s">
        <v>763</v>
      </c>
      <c r="S172" s="1" t="s">
        <v>186</v>
      </c>
      <c r="T172" s="1" t="s">
        <v>194</v>
      </c>
      <c r="U172" t="s">
        <v>27</v>
      </c>
      <c r="V172" s="9">
        <v>1500</v>
      </c>
      <c r="W172" s="2">
        <f t="shared" si="10"/>
        <v>3</v>
      </c>
      <c r="X172" s="2" t="s">
        <v>1887</v>
      </c>
      <c r="Y172" s="9" t="str">
        <f t="shared" si="11"/>
        <v>Y</v>
      </c>
      <c r="Z172" s="9" t="str">
        <f t="shared" si="12"/>
        <v>N</v>
      </c>
      <c r="AA172" s="9">
        <f t="shared" si="13"/>
        <v>12</v>
      </c>
      <c r="AB172" s="9" t="s">
        <v>1398</v>
      </c>
      <c r="AE172" t="str">
        <f t="shared" si="14"/>
        <v>Tomb Kings of KhemriHigh Elf Realms</v>
      </c>
    </row>
    <row r="173" spans="1:31" ht="15" customHeight="1" x14ac:dyDescent="0.25">
      <c r="A173">
        <v>405453</v>
      </c>
      <c r="B173">
        <v>3</v>
      </c>
      <c r="C173" t="s">
        <v>197</v>
      </c>
      <c r="D173" t="s">
        <v>189</v>
      </c>
      <c r="E173">
        <v>2</v>
      </c>
      <c r="F173">
        <v>0</v>
      </c>
      <c r="G173">
        <v>1177</v>
      </c>
      <c r="H173">
        <v>407</v>
      </c>
      <c r="I173" t="s">
        <v>180</v>
      </c>
      <c r="J173" s="21">
        <v>45346.333333333336</v>
      </c>
      <c r="K173" s="21">
        <v>45346.75</v>
      </c>
      <c r="L173" t="s">
        <v>181</v>
      </c>
      <c r="M173" t="b">
        <v>0</v>
      </c>
      <c r="N173">
        <v>2023</v>
      </c>
      <c r="O173" t="s">
        <v>762</v>
      </c>
      <c r="Q173" t="s">
        <v>759</v>
      </c>
      <c r="S173" s="1" t="s">
        <v>199</v>
      </c>
      <c r="T173" s="1" t="s">
        <v>191</v>
      </c>
      <c r="U173" t="s">
        <v>27</v>
      </c>
      <c r="V173" s="9">
        <v>1500</v>
      </c>
      <c r="W173" s="2">
        <f t="shared" si="10"/>
        <v>3</v>
      </c>
      <c r="X173" s="2" t="s">
        <v>1887</v>
      </c>
      <c r="Y173" s="9" t="str">
        <f t="shared" si="11"/>
        <v>Y</v>
      </c>
      <c r="Z173" s="9" t="str">
        <f t="shared" si="12"/>
        <v>N</v>
      </c>
      <c r="AA173" s="9">
        <f t="shared" si="13"/>
        <v>12</v>
      </c>
      <c r="AB173" s="9" t="s">
        <v>1398</v>
      </c>
      <c r="AE173" t="str">
        <f t="shared" si="14"/>
        <v>Warriors of ChaosWood Elf Realms</v>
      </c>
    </row>
    <row r="174" spans="1:31" ht="15" customHeight="1" x14ac:dyDescent="0.25">
      <c r="A174">
        <v>405454</v>
      </c>
      <c r="B174">
        <v>3</v>
      </c>
      <c r="C174" t="s">
        <v>179</v>
      </c>
      <c r="D174" t="s">
        <v>185</v>
      </c>
      <c r="E174">
        <v>2</v>
      </c>
      <c r="F174">
        <v>0</v>
      </c>
      <c r="G174">
        <v>298</v>
      </c>
      <c r="H174">
        <v>0</v>
      </c>
      <c r="I174" t="s">
        <v>180</v>
      </c>
      <c r="J174" s="21">
        <v>45346.333333333336</v>
      </c>
      <c r="K174" s="21">
        <v>45346.75</v>
      </c>
      <c r="L174" t="s">
        <v>181</v>
      </c>
      <c r="M174" t="b">
        <v>0</v>
      </c>
      <c r="N174">
        <v>2023</v>
      </c>
      <c r="O174" t="s">
        <v>759</v>
      </c>
      <c r="Q174" t="s">
        <v>769</v>
      </c>
      <c r="S174" s="1" t="s">
        <v>183</v>
      </c>
      <c r="T174" s="1" t="s">
        <v>187</v>
      </c>
      <c r="U174" t="s">
        <v>27</v>
      </c>
      <c r="V174" s="9">
        <v>1500</v>
      </c>
      <c r="W174" s="2">
        <f t="shared" si="10"/>
        <v>3</v>
      </c>
      <c r="X174" s="2" t="s">
        <v>1887</v>
      </c>
      <c r="Y174" s="9" t="str">
        <f t="shared" si="11"/>
        <v>Y</v>
      </c>
      <c r="Z174" s="9" t="str">
        <f t="shared" si="12"/>
        <v>N</v>
      </c>
      <c r="AA174" s="9">
        <f t="shared" si="13"/>
        <v>12</v>
      </c>
      <c r="AB174" s="9" t="s">
        <v>1398</v>
      </c>
      <c r="AE174" t="str">
        <f t="shared" si="14"/>
        <v>Wood Elf RealmsDwarfen Mountain Holds</v>
      </c>
    </row>
    <row r="175" spans="1:31" ht="15" customHeight="1" x14ac:dyDescent="0.25">
      <c r="A175">
        <v>405455</v>
      </c>
      <c r="B175">
        <v>3</v>
      </c>
      <c r="C175" t="s">
        <v>193</v>
      </c>
      <c r="D175" t="s">
        <v>201</v>
      </c>
      <c r="E175">
        <v>2</v>
      </c>
      <c r="F175">
        <v>0</v>
      </c>
      <c r="G175">
        <v>1178</v>
      </c>
      <c r="H175">
        <v>802</v>
      </c>
      <c r="I175" t="s">
        <v>180</v>
      </c>
      <c r="J175" s="21">
        <v>45346.333333333336</v>
      </c>
      <c r="K175" s="21">
        <v>45346.75</v>
      </c>
      <c r="L175" t="s">
        <v>181</v>
      </c>
      <c r="M175" t="b">
        <v>0</v>
      </c>
      <c r="N175">
        <v>2023</v>
      </c>
      <c r="O175" t="s">
        <v>758</v>
      </c>
      <c r="Q175" t="s">
        <v>774</v>
      </c>
      <c r="S175" s="1" t="s">
        <v>195</v>
      </c>
      <c r="T175" s="1" t="s">
        <v>203</v>
      </c>
      <c r="U175" t="s">
        <v>27</v>
      </c>
      <c r="V175" s="9">
        <v>1500</v>
      </c>
      <c r="W175" s="2">
        <f t="shared" si="10"/>
        <v>3</v>
      </c>
      <c r="X175" s="2" t="s">
        <v>1887</v>
      </c>
      <c r="Y175" s="9" t="str">
        <f t="shared" si="11"/>
        <v>Y</v>
      </c>
      <c r="Z175" s="9" t="str">
        <f t="shared" si="12"/>
        <v>N</v>
      </c>
      <c r="AA175" s="9">
        <f t="shared" si="13"/>
        <v>12</v>
      </c>
      <c r="AB175" s="9" t="s">
        <v>1398</v>
      </c>
      <c r="AE175" t="str">
        <f t="shared" si="14"/>
        <v>Kingdom of BretonniaBeastmen Brayherds</v>
      </c>
    </row>
    <row r="176" spans="1:31" ht="15" customHeight="1" x14ac:dyDescent="0.25">
      <c r="A176">
        <v>405456</v>
      </c>
      <c r="B176">
        <v>3</v>
      </c>
      <c r="C176" t="s">
        <v>196</v>
      </c>
      <c r="D176" t="s">
        <v>188</v>
      </c>
      <c r="E176">
        <v>2</v>
      </c>
      <c r="F176">
        <v>0</v>
      </c>
      <c r="G176">
        <v>1800</v>
      </c>
      <c r="H176">
        <v>240</v>
      </c>
      <c r="I176" t="s">
        <v>180</v>
      </c>
      <c r="J176" s="21">
        <v>45346.333333333336</v>
      </c>
      <c r="K176" s="21">
        <v>45346.75</v>
      </c>
      <c r="L176" t="s">
        <v>181</v>
      </c>
      <c r="M176" t="b">
        <v>0</v>
      </c>
      <c r="N176">
        <v>2023</v>
      </c>
      <c r="O176" t="s">
        <v>761</v>
      </c>
      <c r="Q176" t="s">
        <v>762</v>
      </c>
      <c r="S176" s="1" t="s">
        <v>198</v>
      </c>
      <c r="T176" s="1" t="s">
        <v>190</v>
      </c>
      <c r="U176" t="s">
        <v>27</v>
      </c>
      <c r="V176" s="9">
        <v>1500</v>
      </c>
      <c r="W176" s="2">
        <f t="shared" si="10"/>
        <v>3</v>
      </c>
      <c r="X176" s="2" t="s">
        <v>1887</v>
      </c>
      <c r="Y176" s="9" t="str">
        <f t="shared" si="11"/>
        <v>Y</v>
      </c>
      <c r="Z176" s="9" t="str">
        <f t="shared" si="12"/>
        <v>N</v>
      </c>
      <c r="AA176" s="9">
        <f t="shared" si="13"/>
        <v>12</v>
      </c>
      <c r="AB176" s="9" t="s">
        <v>1398</v>
      </c>
      <c r="AE176" t="str">
        <f t="shared" si="14"/>
        <v>Orc and Goblin TribesWarriors of Chaos</v>
      </c>
    </row>
    <row r="177" spans="1:31" ht="15" hidden="1" customHeight="1" x14ac:dyDescent="0.25">
      <c r="A177">
        <v>412630</v>
      </c>
      <c r="B177">
        <v>1</v>
      </c>
      <c r="C177" t="s">
        <v>657</v>
      </c>
      <c r="D177" t="s">
        <v>658</v>
      </c>
      <c r="E177">
        <v>0</v>
      </c>
      <c r="F177">
        <v>2</v>
      </c>
      <c r="G177">
        <v>0</v>
      </c>
      <c r="H177">
        <v>564</v>
      </c>
      <c r="I177" t="s">
        <v>659</v>
      </c>
      <c r="J177" s="21">
        <v>45346.333333333336</v>
      </c>
      <c r="K177" s="21">
        <v>45346.791666666664</v>
      </c>
      <c r="L177" t="s">
        <v>256</v>
      </c>
      <c r="M177" t="b">
        <v>0</v>
      </c>
      <c r="N177">
        <v>2023</v>
      </c>
      <c r="Q177" t="s">
        <v>760</v>
      </c>
      <c r="T177" s="1" t="s">
        <v>660</v>
      </c>
      <c r="U177" t="s">
        <v>27</v>
      </c>
      <c r="V177" s="9">
        <v>1500</v>
      </c>
      <c r="W177" s="2">
        <f t="shared" si="10"/>
        <v>3</v>
      </c>
      <c r="X177" s="2" t="s">
        <v>1887</v>
      </c>
      <c r="Y177" s="9" t="str">
        <f t="shared" si="11"/>
        <v>N</v>
      </c>
      <c r="Z177" s="9" t="str">
        <f t="shared" si="12"/>
        <v>N</v>
      </c>
      <c r="AA177" s="9">
        <f t="shared" si="13"/>
        <v>10</v>
      </c>
      <c r="AB177" s="9" t="s">
        <v>1398</v>
      </c>
      <c r="AE177" t="str">
        <f t="shared" si="14"/>
        <v>Vampire Counts</v>
      </c>
    </row>
    <row r="178" spans="1:31" ht="15" customHeight="1" x14ac:dyDescent="0.25">
      <c r="A178">
        <v>412636</v>
      </c>
      <c r="B178">
        <v>1</v>
      </c>
      <c r="C178" t="s">
        <v>661</v>
      </c>
      <c r="D178" t="s">
        <v>662</v>
      </c>
      <c r="E178">
        <v>2</v>
      </c>
      <c r="F178">
        <v>0</v>
      </c>
      <c r="G178">
        <v>510</v>
      </c>
      <c r="H178">
        <v>0</v>
      </c>
      <c r="I178" t="s">
        <v>659</v>
      </c>
      <c r="J178" s="21">
        <v>45346.333333333336</v>
      </c>
      <c r="K178" s="21">
        <v>45346.791666666664</v>
      </c>
      <c r="L178" t="s">
        <v>256</v>
      </c>
      <c r="M178" t="b">
        <v>0</v>
      </c>
      <c r="N178">
        <v>2023</v>
      </c>
      <c r="O178" t="s">
        <v>759</v>
      </c>
      <c r="Q178" t="s">
        <v>774</v>
      </c>
      <c r="S178" s="1" t="s">
        <v>663</v>
      </c>
      <c r="T178" s="1" t="s">
        <v>664</v>
      </c>
      <c r="U178" t="s">
        <v>27</v>
      </c>
      <c r="V178" s="9">
        <v>1500</v>
      </c>
      <c r="W178" s="2">
        <f t="shared" si="10"/>
        <v>3</v>
      </c>
      <c r="X178" s="2" t="s">
        <v>1887</v>
      </c>
      <c r="Y178" s="9" t="str">
        <f t="shared" si="11"/>
        <v>Y</v>
      </c>
      <c r="Z178" s="9" t="str">
        <f t="shared" si="12"/>
        <v>N</v>
      </c>
      <c r="AA178" s="9">
        <f t="shared" si="13"/>
        <v>10</v>
      </c>
      <c r="AB178" s="9" t="s">
        <v>1398</v>
      </c>
      <c r="AE178" t="str">
        <f t="shared" si="14"/>
        <v>Wood Elf RealmsBeastmen Brayherds</v>
      </c>
    </row>
    <row r="179" spans="1:31" ht="15" customHeight="1" x14ac:dyDescent="0.25">
      <c r="A179">
        <v>412642</v>
      </c>
      <c r="B179">
        <v>1</v>
      </c>
      <c r="C179" t="s">
        <v>665</v>
      </c>
      <c r="D179" t="s">
        <v>666</v>
      </c>
      <c r="E179">
        <v>2</v>
      </c>
      <c r="F179">
        <v>0</v>
      </c>
      <c r="G179">
        <v>1331</v>
      </c>
      <c r="H179">
        <v>0</v>
      </c>
      <c r="I179" t="s">
        <v>659</v>
      </c>
      <c r="J179" s="21">
        <v>45346.333333333336</v>
      </c>
      <c r="K179" s="21">
        <v>45346.791666666664</v>
      </c>
      <c r="L179" t="s">
        <v>256</v>
      </c>
      <c r="M179" t="b">
        <v>0</v>
      </c>
      <c r="N179">
        <v>2023</v>
      </c>
      <c r="O179" t="s">
        <v>764</v>
      </c>
      <c r="Q179" t="s">
        <v>758</v>
      </c>
      <c r="S179" s="1" t="s">
        <v>667</v>
      </c>
      <c r="T179" s="1" t="s">
        <v>668</v>
      </c>
      <c r="U179" t="s">
        <v>27</v>
      </c>
      <c r="V179" s="9">
        <v>1500</v>
      </c>
      <c r="W179" s="2">
        <f t="shared" si="10"/>
        <v>3</v>
      </c>
      <c r="X179" s="2" t="s">
        <v>1887</v>
      </c>
      <c r="Y179" s="9" t="str">
        <f t="shared" si="11"/>
        <v>Y</v>
      </c>
      <c r="Z179" s="9" t="str">
        <f t="shared" si="12"/>
        <v>N</v>
      </c>
      <c r="AA179" s="9">
        <f t="shared" si="13"/>
        <v>10</v>
      </c>
      <c r="AB179" s="9" t="s">
        <v>1398</v>
      </c>
      <c r="AE179" t="str">
        <f t="shared" si="14"/>
        <v>Tomb Kings of KhemriKingdom of Bretonnia</v>
      </c>
    </row>
    <row r="180" spans="1:31" ht="15" customHeight="1" x14ac:dyDescent="0.25">
      <c r="A180">
        <v>412648</v>
      </c>
      <c r="B180">
        <v>1</v>
      </c>
      <c r="C180" t="s">
        <v>669</v>
      </c>
      <c r="D180" t="s">
        <v>670</v>
      </c>
      <c r="E180">
        <v>2</v>
      </c>
      <c r="F180">
        <v>0</v>
      </c>
      <c r="G180">
        <v>1011</v>
      </c>
      <c r="H180">
        <v>0</v>
      </c>
      <c r="I180" t="s">
        <v>659</v>
      </c>
      <c r="J180" s="21">
        <v>45346.333333333336</v>
      </c>
      <c r="K180" s="21">
        <v>45346.791666666664</v>
      </c>
      <c r="L180" t="s">
        <v>256</v>
      </c>
      <c r="M180" t="b">
        <v>0</v>
      </c>
      <c r="N180">
        <v>2023</v>
      </c>
      <c r="O180" t="s">
        <v>765</v>
      </c>
      <c r="Q180" t="s">
        <v>759</v>
      </c>
      <c r="S180" s="1" t="s">
        <v>671</v>
      </c>
      <c r="T180" s="1" t="s">
        <v>672</v>
      </c>
      <c r="U180" t="s">
        <v>27</v>
      </c>
      <c r="V180" s="9">
        <v>1500</v>
      </c>
      <c r="W180" s="2">
        <f t="shared" si="10"/>
        <v>3</v>
      </c>
      <c r="X180" s="2" t="s">
        <v>1887</v>
      </c>
      <c r="Y180" s="9" t="str">
        <f t="shared" si="11"/>
        <v>Y</v>
      </c>
      <c r="Z180" s="9" t="str">
        <f t="shared" si="12"/>
        <v>N</v>
      </c>
      <c r="AA180" s="9">
        <f t="shared" si="13"/>
        <v>10</v>
      </c>
      <c r="AB180" s="9" t="s">
        <v>1398</v>
      </c>
      <c r="AE180" t="str">
        <f t="shared" si="14"/>
        <v>Empire of ManWood Elf Realms</v>
      </c>
    </row>
    <row r="181" spans="1:31" ht="15" customHeight="1" x14ac:dyDescent="0.25">
      <c r="A181">
        <v>412653</v>
      </c>
      <c r="B181">
        <v>1</v>
      </c>
      <c r="C181" t="s">
        <v>673</v>
      </c>
      <c r="D181" t="s">
        <v>674</v>
      </c>
      <c r="E181">
        <v>2</v>
      </c>
      <c r="F181">
        <v>0</v>
      </c>
      <c r="G181">
        <v>420</v>
      </c>
      <c r="H181">
        <v>0</v>
      </c>
      <c r="I181" t="s">
        <v>659</v>
      </c>
      <c r="J181" s="21">
        <v>45346.333333333336</v>
      </c>
      <c r="K181" s="21">
        <v>45346.791666666664</v>
      </c>
      <c r="L181" t="s">
        <v>256</v>
      </c>
      <c r="M181" t="b">
        <v>0</v>
      </c>
      <c r="N181">
        <v>2023</v>
      </c>
      <c r="O181" t="s">
        <v>759</v>
      </c>
      <c r="Q181" t="s">
        <v>763</v>
      </c>
      <c r="S181" s="1" t="s">
        <v>675</v>
      </c>
      <c r="T181" s="1" t="s">
        <v>676</v>
      </c>
      <c r="U181" t="s">
        <v>27</v>
      </c>
      <c r="V181" s="9">
        <v>1500</v>
      </c>
      <c r="W181" s="2">
        <f t="shared" si="10"/>
        <v>3</v>
      </c>
      <c r="X181" s="2" t="s">
        <v>1887</v>
      </c>
      <c r="Y181" s="9" t="str">
        <f t="shared" si="11"/>
        <v>Y</v>
      </c>
      <c r="Z181" s="9" t="str">
        <f t="shared" si="12"/>
        <v>N</v>
      </c>
      <c r="AA181" s="9">
        <f t="shared" si="13"/>
        <v>10</v>
      </c>
      <c r="AB181" s="9" t="s">
        <v>1398</v>
      </c>
      <c r="AE181" t="str">
        <f t="shared" si="14"/>
        <v>Wood Elf RealmsHigh Elf Realms</v>
      </c>
    </row>
    <row r="182" spans="1:31" ht="15" customHeight="1" x14ac:dyDescent="0.25">
      <c r="A182">
        <v>412658</v>
      </c>
      <c r="B182">
        <v>2</v>
      </c>
      <c r="C182" t="s">
        <v>665</v>
      </c>
      <c r="D182" t="s">
        <v>669</v>
      </c>
      <c r="E182">
        <v>2</v>
      </c>
      <c r="F182">
        <v>0</v>
      </c>
      <c r="G182">
        <v>364</v>
      </c>
      <c r="H182">
        <v>0</v>
      </c>
      <c r="I182" t="s">
        <v>659</v>
      </c>
      <c r="J182" s="21">
        <v>45346.333333333336</v>
      </c>
      <c r="K182" s="21">
        <v>45346.791666666664</v>
      </c>
      <c r="L182" t="s">
        <v>256</v>
      </c>
      <c r="M182" t="b">
        <v>0</v>
      </c>
      <c r="N182">
        <v>2023</v>
      </c>
      <c r="O182" t="s">
        <v>764</v>
      </c>
      <c r="Q182" t="s">
        <v>765</v>
      </c>
      <c r="S182" s="1" t="s">
        <v>667</v>
      </c>
      <c r="T182" s="1" t="s">
        <v>671</v>
      </c>
      <c r="U182" t="s">
        <v>27</v>
      </c>
      <c r="V182" s="9">
        <v>1500</v>
      </c>
      <c r="W182" s="2">
        <f t="shared" si="10"/>
        <v>3</v>
      </c>
      <c r="X182" s="2" t="s">
        <v>1887</v>
      </c>
      <c r="Y182" s="9" t="str">
        <f t="shared" si="11"/>
        <v>Y</v>
      </c>
      <c r="Z182" s="9" t="str">
        <f t="shared" si="12"/>
        <v>N</v>
      </c>
      <c r="AA182" s="9">
        <f t="shared" si="13"/>
        <v>10</v>
      </c>
      <c r="AB182" s="9" t="s">
        <v>1398</v>
      </c>
      <c r="AE182" t="str">
        <f t="shared" si="14"/>
        <v>Tomb Kings of KhemriEmpire of Man</v>
      </c>
    </row>
    <row r="183" spans="1:31" ht="15" customHeight="1" x14ac:dyDescent="0.25">
      <c r="A183">
        <v>412663</v>
      </c>
      <c r="B183">
        <v>2</v>
      </c>
      <c r="C183" t="s">
        <v>658</v>
      </c>
      <c r="D183" t="s">
        <v>661</v>
      </c>
      <c r="E183">
        <v>2</v>
      </c>
      <c r="F183">
        <v>0</v>
      </c>
      <c r="G183">
        <v>460</v>
      </c>
      <c r="H183">
        <v>0</v>
      </c>
      <c r="I183" t="s">
        <v>659</v>
      </c>
      <c r="J183" s="21">
        <v>45346.333333333336</v>
      </c>
      <c r="K183" s="21">
        <v>45346.791666666664</v>
      </c>
      <c r="L183" t="s">
        <v>256</v>
      </c>
      <c r="M183" t="b">
        <v>0</v>
      </c>
      <c r="N183">
        <v>2023</v>
      </c>
      <c r="O183" t="s">
        <v>760</v>
      </c>
      <c r="Q183" t="s">
        <v>759</v>
      </c>
      <c r="S183" s="1" t="s">
        <v>660</v>
      </c>
      <c r="T183" s="1" t="s">
        <v>663</v>
      </c>
      <c r="U183" t="s">
        <v>27</v>
      </c>
      <c r="V183" s="9">
        <v>1500</v>
      </c>
      <c r="W183" s="2">
        <f t="shared" si="10"/>
        <v>3</v>
      </c>
      <c r="X183" s="2" t="s">
        <v>1887</v>
      </c>
      <c r="Y183" s="9" t="str">
        <f t="shared" si="11"/>
        <v>Y</v>
      </c>
      <c r="Z183" s="9" t="str">
        <f t="shared" si="12"/>
        <v>N</v>
      </c>
      <c r="AA183" s="9">
        <f t="shared" si="13"/>
        <v>10</v>
      </c>
      <c r="AB183" s="9" t="s">
        <v>1398</v>
      </c>
      <c r="AE183" t="str">
        <f t="shared" si="14"/>
        <v>Vampire CountsWood Elf Realms</v>
      </c>
    </row>
    <row r="184" spans="1:31" ht="15" customHeight="1" x14ac:dyDescent="0.25">
      <c r="A184">
        <v>412668</v>
      </c>
      <c r="B184">
        <v>2</v>
      </c>
      <c r="C184" t="s">
        <v>662</v>
      </c>
      <c r="D184" t="s">
        <v>674</v>
      </c>
      <c r="E184">
        <v>0</v>
      </c>
      <c r="F184">
        <v>2</v>
      </c>
      <c r="G184">
        <v>0</v>
      </c>
      <c r="H184">
        <v>641</v>
      </c>
      <c r="I184" t="s">
        <v>659</v>
      </c>
      <c r="J184" s="21">
        <v>45346.333333333336</v>
      </c>
      <c r="K184" s="21">
        <v>45346.791666666664</v>
      </c>
      <c r="L184" t="s">
        <v>256</v>
      </c>
      <c r="M184" t="b">
        <v>0</v>
      </c>
      <c r="N184">
        <v>2023</v>
      </c>
      <c r="O184" t="s">
        <v>774</v>
      </c>
      <c r="Q184" t="s">
        <v>763</v>
      </c>
      <c r="S184" s="1" t="s">
        <v>664</v>
      </c>
      <c r="T184" s="1" t="s">
        <v>676</v>
      </c>
      <c r="U184" t="s">
        <v>27</v>
      </c>
      <c r="V184" s="9">
        <v>1500</v>
      </c>
      <c r="W184" s="2">
        <f t="shared" si="10"/>
        <v>3</v>
      </c>
      <c r="X184" s="2" t="s">
        <v>1887</v>
      </c>
      <c r="Y184" s="9" t="str">
        <f t="shared" si="11"/>
        <v>Y</v>
      </c>
      <c r="Z184" s="9" t="str">
        <f t="shared" si="12"/>
        <v>N</v>
      </c>
      <c r="AA184" s="9">
        <f t="shared" si="13"/>
        <v>10</v>
      </c>
      <c r="AB184" s="9" t="s">
        <v>1398</v>
      </c>
      <c r="AE184" t="str">
        <f t="shared" si="14"/>
        <v>Beastmen BrayherdsHigh Elf Realms</v>
      </c>
    </row>
    <row r="185" spans="1:31" ht="15" customHeight="1" x14ac:dyDescent="0.25">
      <c r="A185">
        <v>412671</v>
      </c>
      <c r="B185">
        <v>2</v>
      </c>
      <c r="C185" t="s">
        <v>673</v>
      </c>
      <c r="D185" t="s">
        <v>666</v>
      </c>
      <c r="E185">
        <v>2</v>
      </c>
      <c r="F185">
        <v>0</v>
      </c>
      <c r="G185">
        <v>940</v>
      </c>
      <c r="H185">
        <v>0</v>
      </c>
      <c r="I185" t="s">
        <v>659</v>
      </c>
      <c r="J185" s="21">
        <v>45346.333333333336</v>
      </c>
      <c r="K185" s="21">
        <v>45346.791666666664</v>
      </c>
      <c r="L185" t="s">
        <v>256</v>
      </c>
      <c r="M185" t="b">
        <v>0</v>
      </c>
      <c r="N185">
        <v>2023</v>
      </c>
      <c r="O185" t="s">
        <v>759</v>
      </c>
      <c r="Q185" t="s">
        <v>758</v>
      </c>
      <c r="S185" s="1" t="s">
        <v>675</v>
      </c>
      <c r="T185" s="1" t="s">
        <v>668</v>
      </c>
      <c r="U185" t="s">
        <v>27</v>
      </c>
      <c r="V185" s="9">
        <v>1500</v>
      </c>
      <c r="W185" s="2">
        <f t="shared" si="10"/>
        <v>3</v>
      </c>
      <c r="X185" s="2" t="s">
        <v>1887</v>
      </c>
      <c r="Y185" s="9" t="str">
        <f t="shared" si="11"/>
        <v>Y</v>
      </c>
      <c r="Z185" s="9" t="str">
        <f t="shared" si="12"/>
        <v>N</v>
      </c>
      <c r="AA185" s="9">
        <f t="shared" si="13"/>
        <v>10</v>
      </c>
      <c r="AB185" s="9" t="s">
        <v>1398</v>
      </c>
      <c r="AE185" t="str">
        <f t="shared" si="14"/>
        <v>Wood Elf RealmsKingdom of Bretonnia</v>
      </c>
    </row>
    <row r="186" spans="1:31" ht="15" hidden="1" customHeight="1" x14ac:dyDescent="0.25">
      <c r="A186">
        <v>412675</v>
      </c>
      <c r="B186">
        <v>2</v>
      </c>
      <c r="C186" t="s">
        <v>670</v>
      </c>
      <c r="D186" t="s">
        <v>657</v>
      </c>
      <c r="E186">
        <v>0</v>
      </c>
      <c r="F186">
        <v>2</v>
      </c>
      <c r="G186">
        <v>0</v>
      </c>
      <c r="H186">
        <v>47</v>
      </c>
      <c r="I186" t="s">
        <v>659</v>
      </c>
      <c r="J186" s="21">
        <v>45346.333333333336</v>
      </c>
      <c r="K186" s="21">
        <v>45346.791666666664</v>
      </c>
      <c r="L186" t="s">
        <v>256</v>
      </c>
      <c r="M186" t="b">
        <v>0</v>
      </c>
      <c r="N186">
        <v>2023</v>
      </c>
      <c r="O186" t="s">
        <v>759</v>
      </c>
      <c r="S186" s="1" t="s">
        <v>672</v>
      </c>
      <c r="U186" t="s">
        <v>27</v>
      </c>
      <c r="V186" s="9">
        <v>1500</v>
      </c>
      <c r="W186" s="2">
        <f t="shared" si="10"/>
        <v>3</v>
      </c>
      <c r="X186" s="2" t="s">
        <v>1887</v>
      </c>
      <c r="Y186" s="9" t="str">
        <f t="shared" si="11"/>
        <v>N</v>
      </c>
      <c r="Z186" s="9" t="str">
        <f t="shared" si="12"/>
        <v>N</v>
      </c>
      <c r="AA186" s="9">
        <f t="shared" si="13"/>
        <v>10</v>
      </c>
      <c r="AB186" s="9" t="s">
        <v>1398</v>
      </c>
      <c r="AE186" t="str">
        <f t="shared" si="14"/>
        <v>Wood Elf Realms</v>
      </c>
    </row>
    <row r="187" spans="1:31" ht="15" customHeight="1" x14ac:dyDescent="0.25">
      <c r="A187">
        <v>412682</v>
      </c>
      <c r="B187">
        <v>3</v>
      </c>
      <c r="C187" t="s">
        <v>658</v>
      </c>
      <c r="D187" t="s">
        <v>669</v>
      </c>
      <c r="E187">
        <v>2</v>
      </c>
      <c r="F187">
        <v>0</v>
      </c>
      <c r="G187">
        <v>1585</v>
      </c>
      <c r="H187">
        <v>0</v>
      </c>
      <c r="I187" t="s">
        <v>659</v>
      </c>
      <c r="J187" s="21">
        <v>45346.333333333336</v>
      </c>
      <c r="K187" s="21">
        <v>45346.791666666664</v>
      </c>
      <c r="L187" t="s">
        <v>256</v>
      </c>
      <c r="M187" t="b">
        <v>0</v>
      </c>
      <c r="N187">
        <v>2023</v>
      </c>
      <c r="O187" t="s">
        <v>760</v>
      </c>
      <c r="Q187" t="s">
        <v>765</v>
      </c>
      <c r="S187" s="1" t="s">
        <v>660</v>
      </c>
      <c r="T187" s="1" t="s">
        <v>671</v>
      </c>
      <c r="U187" t="s">
        <v>27</v>
      </c>
      <c r="V187" s="9">
        <v>1500</v>
      </c>
      <c r="W187" s="2">
        <f t="shared" si="10"/>
        <v>3</v>
      </c>
      <c r="X187" s="2" t="s">
        <v>1887</v>
      </c>
      <c r="Y187" s="9" t="str">
        <f t="shared" si="11"/>
        <v>Y</v>
      </c>
      <c r="Z187" s="9" t="str">
        <f t="shared" si="12"/>
        <v>N</v>
      </c>
      <c r="AA187" s="9">
        <f t="shared" si="13"/>
        <v>10</v>
      </c>
      <c r="AB187" s="9" t="s">
        <v>1398</v>
      </c>
      <c r="AE187" t="str">
        <f t="shared" si="14"/>
        <v>Vampire CountsEmpire of Man</v>
      </c>
    </row>
    <row r="188" spans="1:31" ht="15" hidden="1" customHeight="1" x14ac:dyDescent="0.25">
      <c r="A188">
        <v>412685</v>
      </c>
      <c r="B188">
        <v>3</v>
      </c>
      <c r="C188" t="s">
        <v>657</v>
      </c>
      <c r="D188" t="s">
        <v>666</v>
      </c>
      <c r="E188">
        <v>0</v>
      </c>
      <c r="F188">
        <v>2</v>
      </c>
      <c r="G188">
        <v>0</v>
      </c>
      <c r="H188">
        <v>286</v>
      </c>
      <c r="I188" t="s">
        <v>659</v>
      </c>
      <c r="J188" s="21">
        <v>45346.333333333336</v>
      </c>
      <c r="K188" s="21">
        <v>45346.791666666664</v>
      </c>
      <c r="L188" t="s">
        <v>256</v>
      </c>
      <c r="M188" t="b">
        <v>0</v>
      </c>
      <c r="N188">
        <v>2023</v>
      </c>
      <c r="Q188" t="s">
        <v>758</v>
      </c>
      <c r="T188" s="1" t="s">
        <v>668</v>
      </c>
      <c r="U188" t="s">
        <v>27</v>
      </c>
      <c r="V188" s="9">
        <v>1500</v>
      </c>
      <c r="W188" s="2">
        <f t="shared" si="10"/>
        <v>3</v>
      </c>
      <c r="X188" s="2" t="s">
        <v>1887</v>
      </c>
      <c r="Y188" s="9" t="str">
        <f t="shared" si="11"/>
        <v>N</v>
      </c>
      <c r="Z188" s="9" t="str">
        <f t="shared" si="12"/>
        <v>N</v>
      </c>
      <c r="AA188" s="9">
        <f t="shared" si="13"/>
        <v>10</v>
      </c>
      <c r="AB188" s="9" t="s">
        <v>1398</v>
      </c>
      <c r="AE188" t="str">
        <f t="shared" si="14"/>
        <v>Kingdom of Bretonnia</v>
      </c>
    </row>
    <row r="189" spans="1:31" ht="15" customHeight="1" x14ac:dyDescent="0.25">
      <c r="A189">
        <v>412689</v>
      </c>
      <c r="B189">
        <v>3</v>
      </c>
      <c r="C189" t="s">
        <v>665</v>
      </c>
      <c r="D189" t="s">
        <v>673</v>
      </c>
      <c r="E189">
        <v>0</v>
      </c>
      <c r="F189">
        <v>2</v>
      </c>
      <c r="G189">
        <v>0</v>
      </c>
      <c r="H189">
        <v>654</v>
      </c>
      <c r="I189" t="s">
        <v>659</v>
      </c>
      <c r="J189" s="21">
        <v>45346.333333333336</v>
      </c>
      <c r="K189" s="21">
        <v>45346.791666666664</v>
      </c>
      <c r="L189" t="s">
        <v>256</v>
      </c>
      <c r="M189" t="b">
        <v>0</v>
      </c>
      <c r="N189">
        <v>2023</v>
      </c>
      <c r="O189" t="s">
        <v>764</v>
      </c>
      <c r="Q189" t="s">
        <v>759</v>
      </c>
      <c r="S189" s="1" t="s">
        <v>667</v>
      </c>
      <c r="T189" s="1" t="s">
        <v>675</v>
      </c>
      <c r="U189" t="s">
        <v>27</v>
      </c>
      <c r="V189" s="9">
        <v>1500</v>
      </c>
      <c r="W189" s="2">
        <f t="shared" si="10"/>
        <v>3</v>
      </c>
      <c r="X189" s="2" t="s">
        <v>1887</v>
      </c>
      <c r="Y189" s="9" t="str">
        <f t="shared" si="11"/>
        <v>Y</v>
      </c>
      <c r="Z189" s="9" t="str">
        <f t="shared" si="12"/>
        <v>N</v>
      </c>
      <c r="AA189" s="9">
        <f t="shared" si="13"/>
        <v>10</v>
      </c>
      <c r="AB189" s="9" t="s">
        <v>1398</v>
      </c>
      <c r="AE189" t="str">
        <f t="shared" si="14"/>
        <v>Tomb Kings of KhemriWood Elf Realms</v>
      </c>
    </row>
    <row r="190" spans="1:31" ht="15" customHeight="1" x14ac:dyDescent="0.25">
      <c r="A190">
        <v>412692</v>
      </c>
      <c r="B190">
        <v>3</v>
      </c>
      <c r="C190" t="s">
        <v>662</v>
      </c>
      <c r="D190" t="s">
        <v>670</v>
      </c>
      <c r="E190">
        <v>0</v>
      </c>
      <c r="F190">
        <v>2</v>
      </c>
      <c r="G190">
        <v>0</v>
      </c>
      <c r="H190">
        <v>455</v>
      </c>
      <c r="I190" t="s">
        <v>659</v>
      </c>
      <c r="J190" s="21">
        <v>45346.333333333336</v>
      </c>
      <c r="K190" s="21">
        <v>45346.791666666664</v>
      </c>
      <c r="L190" t="s">
        <v>256</v>
      </c>
      <c r="M190" t="b">
        <v>0</v>
      </c>
      <c r="N190">
        <v>2023</v>
      </c>
      <c r="O190" t="s">
        <v>774</v>
      </c>
      <c r="Q190" t="s">
        <v>759</v>
      </c>
      <c r="S190" s="1" t="s">
        <v>664</v>
      </c>
      <c r="T190" s="1" t="s">
        <v>672</v>
      </c>
      <c r="U190" t="s">
        <v>27</v>
      </c>
      <c r="V190" s="9">
        <v>1500</v>
      </c>
      <c r="W190" s="2">
        <f t="shared" si="10"/>
        <v>3</v>
      </c>
      <c r="X190" s="2" t="s">
        <v>1887</v>
      </c>
      <c r="Y190" s="9" t="str">
        <f t="shared" si="11"/>
        <v>Y</v>
      </c>
      <c r="Z190" s="9" t="str">
        <f t="shared" si="12"/>
        <v>N</v>
      </c>
      <c r="AA190" s="9">
        <f t="shared" si="13"/>
        <v>10</v>
      </c>
      <c r="AB190" s="9" t="s">
        <v>1398</v>
      </c>
      <c r="AE190" t="str">
        <f t="shared" si="14"/>
        <v>Beastmen BrayherdsWood Elf Realms</v>
      </c>
    </row>
    <row r="191" spans="1:31" ht="15" customHeight="1" x14ac:dyDescent="0.25">
      <c r="A191">
        <v>412695</v>
      </c>
      <c r="B191">
        <v>3</v>
      </c>
      <c r="C191" t="s">
        <v>674</v>
      </c>
      <c r="D191" t="s">
        <v>661</v>
      </c>
      <c r="E191">
        <v>2</v>
      </c>
      <c r="F191">
        <v>0</v>
      </c>
      <c r="G191">
        <v>196</v>
      </c>
      <c r="H191">
        <v>0</v>
      </c>
      <c r="I191" t="s">
        <v>659</v>
      </c>
      <c r="J191" s="21">
        <v>45346.333333333336</v>
      </c>
      <c r="K191" s="21">
        <v>45346.791666666664</v>
      </c>
      <c r="L191" t="s">
        <v>256</v>
      </c>
      <c r="M191" t="b">
        <v>0</v>
      </c>
      <c r="N191">
        <v>2023</v>
      </c>
      <c r="O191" t="s">
        <v>763</v>
      </c>
      <c r="Q191" t="s">
        <v>759</v>
      </c>
      <c r="S191" s="1" t="s">
        <v>676</v>
      </c>
      <c r="T191" s="1" t="s">
        <v>663</v>
      </c>
      <c r="U191" t="s">
        <v>27</v>
      </c>
      <c r="V191" s="9">
        <v>1500</v>
      </c>
      <c r="W191" s="2">
        <f t="shared" si="10"/>
        <v>3</v>
      </c>
      <c r="X191" s="2" t="s">
        <v>1887</v>
      </c>
      <c r="Y191" s="9" t="str">
        <f t="shared" si="11"/>
        <v>Y</v>
      </c>
      <c r="Z191" s="9" t="str">
        <f t="shared" si="12"/>
        <v>N</v>
      </c>
      <c r="AA191" s="9">
        <f t="shared" si="13"/>
        <v>10</v>
      </c>
      <c r="AB191" s="9" t="s">
        <v>1398</v>
      </c>
      <c r="AE191" t="str">
        <f t="shared" si="14"/>
        <v>High Elf RealmsWood Elf Realms</v>
      </c>
    </row>
    <row r="192" spans="1:31" ht="15" customHeight="1" x14ac:dyDescent="0.25">
      <c r="A192">
        <v>412631</v>
      </c>
      <c r="B192">
        <v>1</v>
      </c>
      <c r="C192" t="s">
        <v>316</v>
      </c>
      <c r="D192" t="s">
        <v>317</v>
      </c>
      <c r="E192">
        <v>2</v>
      </c>
      <c r="F192">
        <v>0</v>
      </c>
      <c r="G192">
        <v>1080</v>
      </c>
      <c r="H192">
        <v>506</v>
      </c>
      <c r="I192" t="s">
        <v>318</v>
      </c>
      <c r="J192" s="21">
        <v>45346.375</v>
      </c>
      <c r="K192" s="21">
        <v>45346.791666666664</v>
      </c>
      <c r="L192" t="s">
        <v>147</v>
      </c>
      <c r="M192" t="b">
        <v>0</v>
      </c>
      <c r="N192">
        <v>2023</v>
      </c>
      <c r="O192" t="s">
        <v>758</v>
      </c>
      <c r="Q192" t="s">
        <v>762</v>
      </c>
      <c r="S192" s="1" t="s">
        <v>319</v>
      </c>
      <c r="T192" s="1" t="s">
        <v>320</v>
      </c>
      <c r="U192" t="s">
        <v>27</v>
      </c>
      <c r="V192" s="9">
        <v>1000</v>
      </c>
      <c r="W192" s="2">
        <f t="shared" si="10"/>
        <v>3</v>
      </c>
      <c r="X192" s="2" t="s">
        <v>1887</v>
      </c>
      <c r="Y192" s="9" t="str">
        <f t="shared" si="11"/>
        <v>Y</v>
      </c>
      <c r="Z192" s="9" t="str">
        <f t="shared" si="12"/>
        <v>N</v>
      </c>
      <c r="AA192" s="9">
        <f t="shared" si="13"/>
        <v>10</v>
      </c>
      <c r="AB192" s="9" t="s">
        <v>1399</v>
      </c>
      <c r="AE192" t="str">
        <f t="shared" si="14"/>
        <v>Kingdom of BretonniaWarriors of Chaos</v>
      </c>
    </row>
    <row r="193" spans="1:31" ht="15" hidden="1" customHeight="1" x14ac:dyDescent="0.25">
      <c r="A193">
        <v>412637</v>
      </c>
      <c r="B193">
        <v>1</v>
      </c>
      <c r="C193" t="s">
        <v>321</v>
      </c>
      <c r="D193" t="s">
        <v>322</v>
      </c>
      <c r="E193">
        <v>2</v>
      </c>
      <c r="F193">
        <v>0</v>
      </c>
      <c r="G193">
        <v>1004</v>
      </c>
      <c r="H193">
        <v>758</v>
      </c>
      <c r="I193" t="s">
        <v>318</v>
      </c>
      <c r="J193" s="21">
        <v>45346.375</v>
      </c>
      <c r="K193" s="21">
        <v>45346.791666666664</v>
      </c>
      <c r="L193" t="s">
        <v>147</v>
      </c>
      <c r="M193" t="b">
        <v>0</v>
      </c>
      <c r="N193">
        <v>2023</v>
      </c>
      <c r="O193" t="s">
        <v>761</v>
      </c>
      <c r="Q193" t="s">
        <v>761</v>
      </c>
      <c r="S193" s="1" t="s">
        <v>323</v>
      </c>
      <c r="T193" s="1" t="s">
        <v>324</v>
      </c>
      <c r="U193" t="s">
        <v>27</v>
      </c>
      <c r="V193" s="9">
        <v>1000</v>
      </c>
      <c r="W193" s="2">
        <f t="shared" si="10"/>
        <v>3</v>
      </c>
      <c r="X193" s="2" t="s">
        <v>1887</v>
      </c>
      <c r="Y193" s="9" t="str">
        <f t="shared" si="11"/>
        <v>Y</v>
      </c>
      <c r="Z193" s="9" t="str">
        <f t="shared" si="12"/>
        <v>Y</v>
      </c>
      <c r="AA193" s="9">
        <f t="shared" si="13"/>
        <v>10</v>
      </c>
      <c r="AB193" s="9" t="s">
        <v>1399</v>
      </c>
      <c r="AE193" t="str">
        <f t="shared" si="14"/>
        <v>Orc and Goblin TribesOrc and Goblin Tribes</v>
      </c>
    </row>
    <row r="194" spans="1:31" ht="15" customHeight="1" x14ac:dyDescent="0.25">
      <c r="A194">
        <v>412644</v>
      </c>
      <c r="B194">
        <v>1</v>
      </c>
      <c r="C194" t="s">
        <v>325</v>
      </c>
      <c r="D194" t="s">
        <v>326</v>
      </c>
      <c r="E194">
        <v>0</v>
      </c>
      <c r="F194">
        <v>2</v>
      </c>
      <c r="G194">
        <v>387</v>
      </c>
      <c r="H194">
        <v>711</v>
      </c>
      <c r="I194" t="s">
        <v>318</v>
      </c>
      <c r="J194" s="21">
        <v>45346.375</v>
      </c>
      <c r="K194" s="21">
        <v>45346.791666666664</v>
      </c>
      <c r="L194" t="s">
        <v>147</v>
      </c>
      <c r="M194" t="b">
        <v>0</v>
      </c>
      <c r="N194">
        <v>2023</v>
      </c>
      <c r="O194" t="s">
        <v>769</v>
      </c>
      <c r="Q194" t="s">
        <v>763</v>
      </c>
      <c r="S194" s="1" t="s">
        <v>327</v>
      </c>
      <c r="T194" s="1" t="s">
        <v>328</v>
      </c>
      <c r="U194" t="s">
        <v>27</v>
      </c>
      <c r="V194" s="9">
        <v>1000</v>
      </c>
      <c r="W194" s="2">
        <f t="shared" ref="W194:W257" si="15">_xlfn.MAXIFS(B:B,I:I,I194)</f>
        <v>3</v>
      </c>
      <c r="X194" s="2" t="s">
        <v>1887</v>
      </c>
      <c r="Y194" s="9" t="str">
        <f t="shared" ref="Y194:Y257" si="16">IF(S194="","N",(IF(T194&lt;&gt;"","Y","N")))</f>
        <v>Y</v>
      </c>
      <c r="Z194" s="9" t="str">
        <f t="shared" ref="Z194:Z257" si="17">IF(O194=Q194,"Y","N")</f>
        <v>N</v>
      </c>
      <c r="AA194" s="9">
        <f t="shared" ref="AA194:AA257" si="18">COUNTIFS(I:I,I194,B:B,1)*2</f>
        <v>10</v>
      </c>
      <c r="AB194" s="9" t="s">
        <v>1399</v>
      </c>
      <c r="AE194" t="str">
        <f t="shared" si="14"/>
        <v>Dwarfen Mountain HoldsHigh Elf Realms</v>
      </c>
    </row>
    <row r="195" spans="1:31" ht="15" customHeight="1" x14ac:dyDescent="0.25">
      <c r="A195">
        <v>412651</v>
      </c>
      <c r="B195">
        <v>1</v>
      </c>
      <c r="C195" t="s">
        <v>329</v>
      </c>
      <c r="D195" t="s">
        <v>330</v>
      </c>
      <c r="E195">
        <v>0</v>
      </c>
      <c r="F195">
        <v>2</v>
      </c>
      <c r="G195">
        <v>180</v>
      </c>
      <c r="H195">
        <v>1070</v>
      </c>
      <c r="I195" t="s">
        <v>318</v>
      </c>
      <c r="J195" s="21">
        <v>45346.375</v>
      </c>
      <c r="K195" s="21">
        <v>45346.791666666664</v>
      </c>
      <c r="L195" t="s">
        <v>147</v>
      </c>
      <c r="M195" t="b">
        <v>0</v>
      </c>
      <c r="N195">
        <v>2023</v>
      </c>
      <c r="O195" t="s">
        <v>758</v>
      </c>
      <c r="Q195" t="s">
        <v>764</v>
      </c>
      <c r="S195" s="1" t="s">
        <v>331</v>
      </c>
      <c r="T195" s="1" t="s">
        <v>332</v>
      </c>
      <c r="U195" t="s">
        <v>27</v>
      </c>
      <c r="V195" s="9">
        <v>1000</v>
      </c>
      <c r="W195" s="2">
        <f t="shared" si="15"/>
        <v>3</v>
      </c>
      <c r="X195" s="2" t="s">
        <v>1887</v>
      </c>
      <c r="Y195" s="9" t="str">
        <f t="shared" si="16"/>
        <v>Y</v>
      </c>
      <c r="Z195" s="9" t="str">
        <f t="shared" si="17"/>
        <v>N</v>
      </c>
      <c r="AA195" s="9">
        <f t="shared" si="18"/>
        <v>10</v>
      </c>
      <c r="AB195" s="9" t="s">
        <v>1399</v>
      </c>
      <c r="AE195" t="str">
        <f t="shared" ref="AE195:AE258" si="19">O195&amp;Q195</f>
        <v>Kingdom of BretonniaTomb Kings of Khemri</v>
      </c>
    </row>
    <row r="196" spans="1:31" ht="15" customHeight="1" x14ac:dyDescent="0.25">
      <c r="A196">
        <v>412655</v>
      </c>
      <c r="B196">
        <v>1</v>
      </c>
      <c r="C196" t="s">
        <v>333</v>
      </c>
      <c r="D196" t="s">
        <v>334</v>
      </c>
      <c r="E196">
        <v>0</v>
      </c>
      <c r="F196">
        <v>2</v>
      </c>
      <c r="G196">
        <v>348</v>
      </c>
      <c r="H196">
        <v>861</v>
      </c>
      <c r="I196" t="s">
        <v>318</v>
      </c>
      <c r="J196" s="21">
        <v>45346.375</v>
      </c>
      <c r="K196" s="21">
        <v>45346.791666666664</v>
      </c>
      <c r="L196" t="s">
        <v>147</v>
      </c>
      <c r="M196" t="b">
        <v>0</v>
      </c>
      <c r="N196">
        <v>2023</v>
      </c>
      <c r="O196" t="s">
        <v>764</v>
      </c>
      <c r="Q196" t="s">
        <v>758</v>
      </c>
      <c r="S196" s="1" t="s">
        <v>335</v>
      </c>
      <c r="T196" s="1" t="s">
        <v>336</v>
      </c>
      <c r="U196" t="s">
        <v>27</v>
      </c>
      <c r="V196" s="9">
        <v>1000</v>
      </c>
      <c r="W196" s="2">
        <f t="shared" si="15"/>
        <v>3</v>
      </c>
      <c r="X196" s="2" t="s">
        <v>1887</v>
      </c>
      <c r="Y196" s="9" t="str">
        <f t="shared" si="16"/>
        <v>Y</v>
      </c>
      <c r="Z196" s="9" t="str">
        <f t="shared" si="17"/>
        <v>N</v>
      </c>
      <c r="AA196" s="9">
        <f t="shared" si="18"/>
        <v>10</v>
      </c>
      <c r="AB196" s="9" t="s">
        <v>1399</v>
      </c>
      <c r="AE196" t="str">
        <f t="shared" si="19"/>
        <v>Tomb Kings of KhemriKingdom of Bretonnia</v>
      </c>
    </row>
    <row r="197" spans="1:31" ht="15" customHeight="1" x14ac:dyDescent="0.25">
      <c r="A197">
        <v>412662</v>
      </c>
      <c r="B197">
        <v>2</v>
      </c>
      <c r="C197" t="s">
        <v>333</v>
      </c>
      <c r="D197" t="s">
        <v>329</v>
      </c>
      <c r="E197">
        <v>0</v>
      </c>
      <c r="F197">
        <v>2</v>
      </c>
      <c r="G197">
        <v>0</v>
      </c>
      <c r="H197">
        <v>1246</v>
      </c>
      <c r="I197" t="s">
        <v>318</v>
      </c>
      <c r="J197" s="21">
        <v>45346.375</v>
      </c>
      <c r="K197" s="21">
        <v>45346.791666666664</v>
      </c>
      <c r="L197" t="s">
        <v>147</v>
      </c>
      <c r="M197" t="b">
        <v>0</v>
      </c>
      <c r="N197">
        <v>2023</v>
      </c>
      <c r="O197" t="s">
        <v>764</v>
      </c>
      <c r="Q197" t="s">
        <v>758</v>
      </c>
      <c r="S197" s="1" t="s">
        <v>335</v>
      </c>
      <c r="T197" s="1" t="s">
        <v>331</v>
      </c>
      <c r="U197" t="s">
        <v>27</v>
      </c>
      <c r="V197" s="9">
        <v>1000</v>
      </c>
      <c r="W197" s="2">
        <f t="shared" si="15"/>
        <v>3</v>
      </c>
      <c r="X197" s="2" t="s">
        <v>1887</v>
      </c>
      <c r="Y197" s="9" t="str">
        <f t="shared" si="16"/>
        <v>Y</v>
      </c>
      <c r="Z197" s="9" t="str">
        <f t="shared" si="17"/>
        <v>N</v>
      </c>
      <c r="AA197" s="9">
        <f t="shared" si="18"/>
        <v>10</v>
      </c>
      <c r="AB197" s="9" t="s">
        <v>1399</v>
      </c>
      <c r="AE197" t="str">
        <f t="shared" si="19"/>
        <v>Tomb Kings of KhemriKingdom of Bretonnia</v>
      </c>
    </row>
    <row r="198" spans="1:31" ht="15" customHeight="1" x14ac:dyDescent="0.25">
      <c r="A198">
        <v>412667</v>
      </c>
      <c r="B198">
        <v>2</v>
      </c>
      <c r="C198" t="s">
        <v>317</v>
      </c>
      <c r="D198" t="s">
        <v>325</v>
      </c>
      <c r="E198">
        <v>0</v>
      </c>
      <c r="F198">
        <v>2</v>
      </c>
      <c r="G198">
        <v>0</v>
      </c>
      <c r="H198">
        <v>1000</v>
      </c>
      <c r="I198" t="s">
        <v>318</v>
      </c>
      <c r="J198" s="21">
        <v>45346.375</v>
      </c>
      <c r="K198" s="21">
        <v>45346.791666666664</v>
      </c>
      <c r="L198" t="s">
        <v>147</v>
      </c>
      <c r="M198" t="b">
        <v>0</v>
      </c>
      <c r="N198">
        <v>2023</v>
      </c>
      <c r="O198" t="s">
        <v>762</v>
      </c>
      <c r="Q198" t="s">
        <v>769</v>
      </c>
      <c r="S198" s="1" t="s">
        <v>320</v>
      </c>
      <c r="T198" s="1" t="s">
        <v>327</v>
      </c>
      <c r="U198" t="s">
        <v>27</v>
      </c>
      <c r="V198" s="9">
        <v>1000</v>
      </c>
      <c r="W198" s="2">
        <f t="shared" si="15"/>
        <v>3</v>
      </c>
      <c r="X198" s="2" t="s">
        <v>1887</v>
      </c>
      <c r="Y198" s="9" t="str">
        <f t="shared" si="16"/>
        <v>Y</v>
      </c>
      <c r="Z198" s="9" t="str">
        <f t="shared" si="17"/>
        <v>N</v>
      </c>
      <c r="AA198" s="9">
        <f t="shared" si="18"/>
        <v>10</v>
      </c>
      <c r="AB198" s="9" t="s">
        <v>1399</v>
      </c>
      <c r="AE198" t="str">
        <f t="shared" si="19"/>
        <v>Warriors of ChaosDwarfen Mountain Holds</v>
      </c>
    </row>
    <row r="199" spans="1:31" ht="15" customHeight="1" x14ac:dyDescent="0.25">
      <c r="A199">
        <v>412670</v>
      </c>
      <c r="B199">
        <v>2</v>
      </c>
      <c r="C199" t="s">
        <v>321</v>
      </c>
      <c r="D199" t="s">
        <v>334</v>
      </c>
      <c r="E199">
        <v>0</v>
      </c>
      <c r="F199">
        <v>2</v>
      </c>
      <c r="G199">
        <v>0</v>
      </c>
      <c r="H199">
        <v>1150</v>
      </c>
      <c r="I199" t="s">
        <v>318</v>
      </c>
      <c r="J199" s="21">
        <v>45346.375</v>
      </c>
      <c r="K199" s="21">
        <v>45346.791666666664</v>
      </c>
      <c r="L199" t="s">
        <v>147</v>
      </c>
      <c r="M199" t="b">
        <v>0</v>
      </c>
      <c r="N199">
        <v>2023</v>
      </c>
      <c r="O199" t="s">
        <v>761</v>
      </c>
      <c r="Q199" t="s">
        <v>758</v>
      </c>
      <c r="S199" s="1" t="s">
        <v>323</v>
      </c>
      <c r="T199" s="1" t="s">
        <v>336</v>
      </c>
      <c r="U199" t="s">
        <v>27</v>
      </c>
      <c r="V199" s="9">
        <v>1000</v>
      </c>
      <c r="W199" s="2">
        <f t="shared" si="15"/>
        <v>3</v>
      </c>
      <c r="X199" s="2" t="s">
        <v>1887</v>
      </c>
      <c r="Y199" s="9" t="str">
        <f t="shared" si="16"/>
        <v>Y</v>
      </c>
      <c r="Z199" s="9" t="str">
        <f t="shared" si="17"/>
        <v>N</v>
      </c>
      <c r="AA199" s="9">
        <f t="shared" si="18"/>
        <v>10</v>
      </c>
      <c r="AB199" s="9" t="s">
        <v>1399</v>
      </c>
      <c r="AE199" t="str">
        <f t="shared" si="19"/>
        <v>Orc and Goblin TribesKingdom of Bretonnia</v>
      </c>
    </row>
    <row r="200" spans="1:31" ht="15" customHeight="1" x14ac:dyDescent="0.25">
      <c r="A200">
        <v>412676</v>
      </c>
      <c r="B200">
        <v>2</v>
      </c>
      <c r="C200" t="s">
        <v>326</v>
      </c>
      <c r="D200" t="s">
        <v>322</v>
      </c>
      <c r="E200">
        <v>2</v>
      </c>
      <c r="F200">
        <v>0</v>
      </c>
      <c r="G200">
        <v>572</v>
      </c>
      <c r="H200">
        <v>312</v>
      </c>
      <c r="I200" t="s">
        <v>318</v>
      </c>
      <c r="J200" s="21">
        <v>45346.375</v>
      </c>
      <c r="K200" s="21">
        <v>45346.791666666664</v>
      </c>
      <c r="L200" t="s">
        <v>147</v>
      </c>
      <c r="M200" t="b">
        <v>0</v>
      </c>
      <c r="N200">
        <v>2023</v>
      </c>
      <c r="O200" t="s">
        <v>763</v>
      </c>
      <c r="Q200" t="s">
        <v>761</v>
      </c>
      <c r="S200" s="1" t="s">
        <v>328</v>
      </c>
      <c r="T200" s="1" t="s">
        <v>324</v>
      </c>
      <c r="U200" t="s">
        <v>27</v>
      </c>
      <c r="V200" s="9">
        <v>1000</v>
      </c>
      <c r="W200" s="2">
        <f t="shared" si="15"/>
        <v>3</v>
      </c>
      <c r="X200" s="2" t="s">
        <v>1887</v>
      </c>
      <c r="Y200" s="9" t="str">
        <f t="shared" si="16"/>
        <v>Y</v>
      </c>
      <c r="Z200" s="9" t="str">
        <f t="shared" si="17"/>
        <v>N</v>
      </c>
      <c r="AA200" s="9">
        <f t="shared" si="18"/>
        <v>10</v>
      </c>
      <c r="AB200" s="9" t="s">
        <v>1399</v>
      </c>
      <c r="AE200" t="str">
        <f t="shared" si="19"/>
        <v>High Elf RealmsOrc and Goblin Tribes</v>
      </c>
    </row>
    <row r="201" spans="1:31" ht="15" customHeight="1" x14ac:dyDescent="0.25">
      <c r="A201">
        <v>412679</v>
      </c>
      <c r="B201">
        <v>2</v>
      </c>
      <c r="C201" t="s">
        <v>316</v>
      </c>
      <c r="D201" t="s">
        <v>330</v>
      </c>
      <c r="E201">
        <v>0</v>
      </c>
      <c r="F201">
        <v>2</v>
      </c>
      <c r="G201">
        <v>115</v>
      </c>
      <c r="H201">
        <v>1250</v>
      </c>
      <c r="I201" t="s">
        <v>318</v>
      </c>
      <c r="J201" s="21">
        <v>45346.375</v>
      </c>
      <c r="K201" s="21">
        <v>45346.791666666664</v>
      </c>
      <c r="L201" t="s">
        <v>147</v>
      </c>
      <c r="M201" t="b">
        <v>0</v>
      </c>
      <c r="N201">
        <v>2023</v>
      </c>
      <c r="O201" t="s">
        <v>758</v>
      </c>
      <c r="Q201" t="s">
        <v>764</v>
      </c>
      <c r="S201" s="1" t="s">
        <v>319</v>
      </c>
      <c r="T201" s="1" t="s">
        <v>332</v>
      </c>
      <c r="U201" t="s">
        <v>27</v>
      </c>
      <c r="V201" s="9">
        <v>1000</v>
      </c>
      <c r="W201" s="2">
        <f t="shared" si="15"/>
        <v>3</v>
      </c>
      <c r="X201" s="2" t="s">
        <v>1887</v>
      </c>
      <c r="Y201" s="9" t="str">
        <f t="shared" si="16"/>
        <v>Y</v>
      </c>
      <c r="Z201" s="9" t="str">
        <f t="shared" si="17"/>
        <v>N</v>
      </c>
      <c r="AA201" s="9">
        <f t="shared" si="18"/>
        <v>10</v>
      </c>
      <c r="AB201" s="9" t="s">
        <v>1399</v>
      </c>
      <c r="AE201" t="str">
        <f t="shared" si="19"/>
        <v>Kingdom of BretonniaTomb Kings of Khemri</v>
      </c>
    </row>
    <row r="202" spans="1:31" ht="15" customHeight="1" x14ac:dyDescent="0.25">
      <c r="A202">
        <v>412687</v>
      </c>
      <c r="B202">
        <v>3</v>
      </c>
      <c r="C202" t="s">
        <v>326</v>
      </c>
      <c r="D202" t="s">
        <v>329</v>
      </c>
      <c r="E202">
        <v>2</v>
      </c>
      <c r="F202">
        <v>0</v>
      </c>
      <c r="G202">
        <v>150</v>
      </c>
      <c r="H202">
        <v>0</v>
      </c>
      <c r="I202" t="s">
        <v>318</v>
      </c>
      <c r="J202" s="21">
        <v>45346.375</v>
      </c>
      <c r="K202" s="21">
        <v>45346.791666666664</v>
      </c>
      <c r="L202" t="s">
        <v>147</v>
      </c>
      <c r="M202" t="b">
        <v>0</v>
      </c>
      <c r="N202">
        <v>2023</v>
      </c>
      <c r="O202" t="s">
        <v>763</v>
      </c>
      <c r="Q202" t="s">
        <v>758</v>
      </c>
      <c r="S202" s="1" t="s">
        <v>328</v>
      </c>
      <c r="T202" s="1" t="s">
        <v>331</v>
      </c>
      <c r="U202" t="s">
        <v>27</v>
      </c>
      <c r="V202" s="9">
        <v>1000</v>
      </c>
      <c r="W202" s="2">
        <f t="shared" si="15"/>
        <v>3</v>
      </c>
      <c r="X202" s="2" t="s">
        <v>1887</v>
      </c>
      <c r="Y202" s="9" t="str">
        <f t="shared" si="16"/>
        <v>Y</v>
      </c>
      <c r="Z202" s="9" t="str">
        <f t="shared" si="17"/>
        <v>N</v>
      </c>
      <c r="AA202" s="9">
        <f t="shared" si="18"/>
        <v>10</v>
      </c>
      <c r="AB202" s="9" t="s">
        <v>1399</v>
      </c>
      <c r="AE202" t="str">
        <f t="shared" si="19"/>
        <v>High Elf RealmsKingdom of Bretonnia</v>
      </c>
    </row>
    <row r="203" spans="1:31" ht="15" customHeight="1" x14ac:dyDescent="0.25">
      <c r="A203">
        <v>412688</v>
      </c>
      <c r="B203">
        <v>3</v>
      </c>
      <c r="C203" t="s">
        <v>325</v>
      </c>
      <c r="D203" t="s">
        <v>316</v>
      </c>
      <c r="E203">
        <v>0</v>
      </c>
      <c r="F203">
        <v>2</v>
      </c>
      <c r="G203">
        <v>486</v>
      </c>
      <c r="H203">
        <v>1350</v>
      </c>
      <c r="I203" t="s">
        <v>318</v>
      </c>
      <c r="J203" s="21">
        <v>45346.375</v>
      </c>
      <c r="K203" s="21">
        <v>45346.791666666664</v>
      </c>
      <c r="L203" t="s">
        <v>147</v>
      </c>
      <c r="M203" t="b">
        <v>0</v>
      </c>
      <c r="N203">
        <v>2023</v>
      </c>
      <c r="O203" t="s">
        <v>769</v>
      </c>
      <c r="Q203" t="s">
        <v>758</v>
      </c>
      <c r="S203" s="1" t="s">
        <v>327</v>
      </c>
      <c r="T203" s="1" t="s">
        <v>319</v>
      </c>
      <c r="U203" t="s">
        <v>27</v>
      </c>
      <c r="V203" s="9">
        <v>1000</v>
      </c>
      <c r="W203" s="2">
        <f t="shared" si="15"/>
        <v>3</v>
      </c>
      <c r="X203" s="2" t="s">
        <v>1887</v>
      </c>
      <c r="Y203" s="9" t="str">
        <f t="shared" si="16"/>
        <v>Y</v>
      </c>
      <c r="Z203" s="9" t="str">
        <f t="shared" si="17"/>
        <v>N</v>
      </c>
      <c r="AA203" s="9">
        <f t="shared" si="18"/>
        <v>10</v>
      </c>
      <c r="AB203" s="9" t="s">
        <v>1399</v>
      </c>
      <c r="AE203" t="str">
        <f t="shared" si="19"/>
        <v>Dwarfen Mountain HoldsKingdom of Bretonnia</v>
      </c>
    </row>
    <row r="204" spans="1:31" ht="15" customHeight="1" x14ac:dyDescent="0.25">
      <c r="A204">
        <v>412691</v>
      </c>
      <c r="B204">
        <v>3</v>
      </c>
      <c r="C204" t="s">
        <v>321</v>
      </c>
      <c r="D204" t="s">
        <v>317</v>
      </c>
      <c r="E204">
        <v>2</v>
      </c>
      <c r="F204">
        <v>0</v>
      </c>
      <c r="G204">
        <v>1150</v>
      </c>
      <c r="H204">
        <v>327</v>
      </c>
      <c r="I204" t="s">
        <v>318</v>
      </c>
      <c r="J204" s="21">
        <v>45346.375</v>
      </c>
      <c r="K204" s="21">
        <v>45346.791666666664</v>
      </c>
      <c r="L204" t="s">
        <v>147</v>
      </c>
      <c r="M204" t="b">
        <v>0</v>
      </c>
      <c r="N204">
        <v>2023</v>
      </c>
      <c r="O204" t="s">
        <v>761</v>
      </c>
      <c r="Q204" t="s">
        <v>762</v>
      </c>
      <c r="S204" s="1" t="s">
        <v>323</v>
      </c>
      <c r="T204" s="1" t="s">
        <v>320</v>
      </c>
      <c r="U204" t="s">
        <v>27</v>
      </c>
      <c r="V204" s="9">
        <v>1000</v>
      </c>
      <c r="W204" s="2">
        <f t="shared" si="15"/>
        <v>3</v>
      </c>
      <c r="X204" s="2" t="s">
        <v>1887</v>
      </c>
      <c r="Y204" s="9" t="str">
        <f t="shared" si="16"/>
        <v>Y</v>
      </c>
      <c r="Z204" s="9" t="str">
        <f t="shared" si="17"/>
        <v>N</v>
      </c>
      <c r="AA204" s="9">
        <f t="shared" si="18"/>
        <v>10</v>
      </c>
      <c r="AB204" s="9" t="s">
        <v>1399</v>
      </c>
      <c r="AE204" t="str">
        <f t="shared" si="19"/>
        <v>Orc and Goblin TribesWarriors of Chaos</v>
      </c>
    </row>
    <row r="205" spans="1:31" ht="15" customHeight="1" x14ac:dyDescent="0.25">
      <c r="A205">
        <v>412694</v>
      </c>
      <c r="B205">
        <v>3</v>
      </c>
      <c r="C205" t="s">
        <v>322</v>
      </c>
      <c r="D205" t="s">
        <v>333</v>
      </c>
      <c r="E205">
        <v>2</v>
      </c>
      <c r="F205">
        <v>0</v>
      </c>
      <c r="G205">
        <v>835</v>
      </c>
      <c r="H205">
        <v>652</v>
      </c>
      <c r="I205" t="s">
        <v>318</v>
      </c>
      <c r="J205" s="21">
        <v>45346.375</v>
      </c>
      <c r="K205" s="21">
        <v>45346.791666666664</v>
      </c>
      <c r="L205" t="s">
        <v>147</v>
      </c>
      <c r="M205" t="b">
        <v>0</v>
      </c>
      <c r="N205">
        <v>2023</v>
      </c>
      <c r="O205" t="s">
        <v>761</v>
      </c>
      <c r="Q205" t="s">
        <v>764</v>
      </c>
      <c r="S205" s="1" t="s">
        <v>324</v>
      </c>
      <c r="T205" s="1" t="s">
        <v>335</v>
      </c>
      <c r="U205" t="s">
        <v>27</v>
      </c>
      <c r="V205" s="9">
        <v>1000</v>
      </c>
      <c r="W205" s="2">
        <f t="shared" si="15"/>
        <v>3</v>
      </c>
      <c r="X205" s="2" t="s">
        <v>1887</v>
      </c>
      <c r="Y205" s="9" t="str">
        <f t="shared" si="16"/>
        <v>Y</v>
      </c>
      <c r="Z205" s="9" t="str">
        <f t="shared" si="17"/>
        <v>N</v>
      </c>
      <c r="AA205" s="9">
        <f t="shared" si="18"/>
        <v>10</v>
      </c>
      <c r="AB205" s="9" t="s">
        <v>1399</v>
      </c>
      <c r="AE205" t="str">
        <f t="shared" si="19"/>
        <v>Orc and Goblin TribesTomb Kings of Khemri</v>
      </c>
    </row>
    <row r="206" spans="1:31" ht="15" customHeight="1" x14ac:dyDescent="0.25">
      <c r="A206">
        <v>412697</v>
      </c>
      <c r="B206">
        <v>3</v>
      </c>
      <c r="C206" t="s">
        <v>330</v>
      </c>
      <c r="D206" t="s">
        <v>334</v>
      </c>
      <c r="E206">
        <v>0</v>
      </c>
      <c r="F206">
        <v>2</v>
      </c>
      <c r="G206">
        <v>453</v>
      </c>
      <c r="H206">
        <v>1250</v>
      </c>
      <c r="I206" t="s">
        <v>318</v>
      </c>
      <c r="J206" s="21">
        <v>45346.375</v>
      </c>
      <c r="K206" s="21">
        <v>45346.791666666664</v>
      </c>
      <c r="L206" t="s">
        <v>147</v>
      </c>
      <c r="M206" t="b">
        <v>0</v>
      </c>
      <c r="N206">
        <v>2023</v>
      </c>
      <c r="O206" t="s">
        <v>764</v>
      </c>
      <c r="Q206" t="s">
        <v>758</v>
      </c>
      <c r="S206" s="1" t="s">
        <v>332</v>
      </c>
      <c r="T206" s="1" t="s">
        <v>336</v>
      </c>
      <c r="U206" t="s">
        <v>27</v>
      </c>
      <c r="V206" s="9">
        <v>1000</v>
      </c>
      <c r="W206" s="2">
        <f t="shared" si="15"/>
        <v>3</v>
      </c>
      <c r="X206" s="2" t="s">
        <v>1887</v>
      </c>
      <c r="Y206" s="9" t="str">
        <f t="shared" si="16"/>
        <v>Y</v>
      </c>
      <c r="Z206" s="9" t="str">
        <f t="shared" si="17"/>
        <v>N</v>
      </c>
      <c r="AA206" s="9">
        <f t="shared" si="18"/>
        <v>10</v>
      </c>
      <c r="AB206" s="9" t="s">
        <v>1399</v>
      </c>
      <c r="AE206" t="str">
        <f t="shared" si="19"/>
        <v>Tomb Kings of KhemriKingdom of Bretonnia</v>
      </c>
    </row>
    <row r="207" spans="1:31" ht="15" customHeight="1" x14ac:dyDescent="0.25">
      <c r="A207">
        <v>405364</v>
      </c>
      <c r="B207">
        <v>1</v>
      </c>
      <c r="C207" t="s">
        <v>364</v>
      </c>
      <c r="D207" t="s">
        <v>365</v>
      </c>
      <c r="I207" t="s">
        <v>366</v>
      </c>
      <c r="J207" s="21">
        <v>45346.583333333336</v>
      </c>
      <c r="K207" s="21">
        <v>45347</v>
      </c>
      <c r="L207" t="s">
        <v>120</v>
      </c>
      <c r="M207" t="b">
        <v>0</v>
      </c>
      <c r="N207">
        <v>2023</v>
      </c>
      <c r="O207" t="s">
        <v>770</v>
      </c>
      <c r="Q207" t="s">
        <v>765</v>
      </c>
      <c r="S207" s="1" t="s">
        <v>367</v>
      </c>
      <c r="T207" s="1" t="s">
        <v>368</v>
      </c>
      <c r="U207" t="s">
        <v>27</v>
      </c>
      <c r="V207" s="9">
        <v>2000</v>
      </c>
      <c r="W207" s="2">
        <f t="shared" si="15"/>
        <v>1</v>
      </c>
      <c r="X207" s="2" t="s">
        <v>1887</v>
      </c>
      <c r="Y207" s="9" t="str">
        <f t="shared" si="16"/>
        <v>Y</v>
      </c>
      <c r="Z207" s="9" t="str">
        <f t="shared" si="17"/>
        <v>N</v>
      </c>
      <c r="AA207" s="9">
        <f t="shared" si="18"/>
        <v>16</v>
      </c>
      <c r="AB207" s="9" t="s">
        <v>1398</v>
      </c>
      <c r="AE207" t="str">
        <f t="shared" si="19"/>
        <v>LizardmenEmpire of Man</v>
      </c>
    </row>
    <row r="208" spans="1:31" ht="15" customHeight="1" x14ac:dyDescent="0.25">
      <c r="A208">
        <v>405374</v>
      </c>
      <c r="B208">
        <v>1</v>
      </c>
      <c r="C208" t="s">
        <v>369</v>
      </c>
      <c r="D208" t="s">
        <v>370</v>
      </c>
      <c r="I208" t="s">
        <v>366</v>
      </c>
      <c r="J208" s="21">
        <v>45346.583333333336</v>
      </c>
      <c r="K208" s="21">
        <v>45347</v>
      </c>
      <c r="L208" t="s">
        <v>120</v>
      </c>
      <c r="M208" t="b">
        <v>0</v>
      </c>
      <c r="N208">
        <v>2023</v>
      </c>
      <c r="O208" t="s">
        <v>767</v>
      </c>
      <c r="Q208" t="s">
        <v>760</v>
      </c>
      <c r="S208" s="1" t="s">
        <v>371</v>
      </c>
      <c r="T208" s="1" t="s">
        <v>372</v>
      </c>
      <c r="U208" t="s">
        <v>27</v>
      </c>
      <c r="V208" s="9">
        <v>2000</v>
      </c>
      <c r="W208" s="2">
        <f t="shared" si="15"/>
        <v>1</v>
      </c>
      <c r="X208" s="2" t="s">
        <v>1887</v>
      </c>
      <c r="Y208" s="9" t="str">
        <f t="shared" si="16"/>
        <v>Y</v>
      </c>
      <c r="Z208" s="9" t="str">
        <f t="shared" si="17"/>
        <v>N</v>
      </c>
      <c r="AA208" s="9">
        <f t="shared" si="18"/>
        <v>16</v>
      </c>
      <c r="AB208" s="9" t="s">
        <v>1398</v>
      </c>
      <c r="AE208" t="str">
        <f t="shared" si="19"/>
        <v>Daemons of ChaosVampire Counts</v>
      </c>
    </row>
    <row r="209" spans="1:31" ht="15" customHeight="1" x14ac:dyDescent="0.25">
      <c r="A209">
        <v>405385</v>
      </c>
      <c r="B209">
        <v>1</v>
      </c>
      <c r="C209" t="s">
        <v>373</v>
      </c>
      <c r="D209" t="s">
        <v>374</v>
      </c>
      <c r="E209">
        <v>0</v>
      </c>
      <c r="F209">
        <v>2</v>
      </c>
      <c r="G209">
        <v>0</v>
      </c>
      <c r="H209">
        <v>1</v>
      </c>
      <c r="I209" t="s">
        <v>366</v>
      </c>
      <c r="J209" s="21">
        <v>45346.583333333336</v>
      </c>
      <c r="K209" s="21">
        <v>45347</v>
      </c>
      <c r="L209" t="s">
        <v>120</v>
      </c>
      <c r="M209" t="b">
        <v>0</v>
      </c>
      <c r="N209">
        <v>2023</v>
      </c>
      <c r="O209" t="s">
        <v>761</v>
      </c>
      <c r="Q209" t="s">
        <v>760</v>
      </c>
      <c r="S209" s="1" t="s">
        <v>375</v>
      </c>
      <c r="T209" s="1" t="s">
        <v>376</v>
      </c>
      <c r="U209" t="s">
        <v>27</v>
      </c>
      <c r="V209" s="9">
        <v>2000</v>
      </c>
      <c r="W209" s="2">
        <f t="shared" si="15"/>
        <v>1</v>
      </c>
      <c r="X209" s="2" t="s">
        <v>1887</v>
      </c>
      <c r="Y209" s="9" t="str">
        <f t="shared" si="16"/>
        <v>Y</v>
      </c>
      <c r="Z209" s="9" t="str">
        <f t="shared" si="17"/>
        <v>N</v>
      </c>
      <c r="AA209" s="9">
        <f t="shared" si="18"/>
        <v>16</v>
      </c>
      <c r="AB209" s="9" t="s">
        <v>1398</v>
      </c>
      <c r="AE209" t="str">
        <f t="shared" si="19"/>
        <v>Orc and Goblin TribesVampire Counts</v>
      </c>
    </row>
    <row r="210" spans="1:31" ht="15" customHeight="1" x14ac:dyDescent="0.25">
      <c r="A210">
        <v>405395</v>
      </c>
      <c r="B210">
        <v>1</v>
      </c>
      <c r="C210" t="s">
        <v>377</v>
      </c>
      <c r="D210" t="s">
        <v>378</v>
      </c>
      <c r="I210" t="s">
        <v>366</v>
      </c>
      <c r="J210" s="21">
        <v>45346.583333333336</v>
      </c>
      <c r="K210" s="21">
        <v>45347</v>
      </c>
      <c r="L210" t="s">
        <v>120</v>
      </c>
      <c r="M210" t="b">
        <v>0</v>
      </c>
      <c r="N210">
        <v>2023</v>
      </c>
      <c r="O210" t="s">
        <v>758</v>
      </c>
      <c r="Q210" t="s">
        <v>762</v>
      </c>
      <c r="S210" s="1" t="s">
        <v>379</v>
      </c>
      <c r="T210" s="1" t="s">
        <v>380</v>
      </c>
      <c r="U210" t="s">
        <v>27</v>
      </c>
      <c r="V210" s="9">
        <v>2000</v>
      </c>
      <c r="W210" s="2">
        <f t="shared" si="15"/>
        <v>1</v>
      </c>
      <c r="X210" s="2" t="s">
        <v>1887</v>
      </c>
      <c r="Y210" s="9" t="str">
        <f t="shared" si="16"/>
        <v>Y</v>
      </c>
      <c r="Z210" s="9" t="str">
        <f t="shared" si="17"/>
        <v>N</v>
      </c>
      <c r="AA210" s="9">
        <f t="shared" si="18"/>
        <v>16</v>
      </c>
      <c r="AB210" s="9" t="s">
        <v>1398</v>
      </c>
      <c r="AE210" t="str">
        <f t="shared" si="19"/>
        <v>Kingdom of BretonniaWarriors of Chaos</v>
      </c>
    </row>
    <row r="211" spans="1:31" ht="15" customHeight="1" x14ac:dyDescent="0.25">
      <c r="A211">
        <v>405404</v>
      </c>
      <c r="B211">
        <v>1</v>
      </c>
      <c r="C211" t="s">
        <v>381</v>
      </c>
      <c r="D211" t="s">
        <v>382</v>
      </c>
      <c r="I211" t="s">
        <v>366</v>
      </c>
      <c r="J211" s="21">
        <v>45346.583333333336</v>
      </c>
      <c r="K211" s="21">
        <v>45347</v>
      </c>
      <c r="L211" t="s">
        <v>120</v>
      </c>
      <c r="M211" t="b">
        <v>0</v>
      </c>
      <c r="N211">
        <v>2023</v>
      </c>
      <c r="O211" t="s">
        <v>774</v>
      </c>
      <c r="Q211" t="s">
        <v>761</v>
      </c>
      <c r="S211" s="1" t="s">
        <v>383</v>
      </c>
      <c r="T211" s="1" t="s">
        <v>384</v>
      </c>
      <c r="U211" t="s">
        <v>27</v>
      </c>
      <c r="V211" s="9">
        <v>2000</v>
      </c>
      <c r="W211" s="2">
        <f t="shared" si="15"/>
        <v>1</v>
      </c>
      <c r="X211" s="2" t="s">
        <v>1887</v>
      </c>
      <c r="Y211" s="9" t="str">
        <f t="shared" si="16"/>
        <v>Y</v>
      </c>
      <c r="Z211" s="9" t="str">
        <f t="shared" si="17"/>
        <v>N</v>
      </c>
      <c r="AA211" s="9">
        <f t="shared" si="18"/>
        <v>16</v>
      </c>
      <c r="AB211" s="9" t="s">
        <v>1398</v>
      </c>
      <c r="AE211" t="str">
        <f t="shared" si="19"/>
        <v>Beastmen BrayherdsOrc and Goblin Tribes</v>
      </c>
    </row>
    <row r="212" spans="1:31" ht="15" customHeight="1" x14ac:dyDescent="0.25">
      <c r="A212">
        <v>405410</v>
      </c>
      <c r="B212">
        <v>1</v>
      </c>
      <c r="C212" t="s">
        <v>385</v>
      </c>
      <c r="D212" t="s">
        <v>386</v>
      </c>
      <c r="I212" t="s">
        <v>366</v>
      </c>
      <c r="J212" s="21">
        <v>45346.583333333336</v>
      </c>
      <c r="K212" s="21">
        <v>45347</v>
      </c>
      <c r="L212" t="s">
        <v>120</v>
      </c>
      <c r="M212" t="b">
        <v>0</v>
      </c>
      <c r="N212">
        <v>2023</v>
      </c>
      <c r="O212" t="s">
        <v>771</v>
      </c>
      <c r="Q212" t="s">
        <v>760</v>
      </c>
      <c r="S212" s="1" t="s">
        <v>387</v>
      </c>
      <c r="T212" s="1" t="s">
        <v>388</v>
      </c>
      <c r="U212" t="s">
        <v>27</v>
      </c>
      <c r="V212" s="9">
        <v>2000</v>
      </c>
      <c r="W212" s="2">
        <f t="shared" si="15"/>
        <v>1</v>
      </c>
      <c r="X212" s="2" t="s">
        <v>1887</v>
      </c>
      <c r="Y212" s="9" t="str">
        <f t="shared" si="16"/>
        <v>Y</v>
      </c>
      <c r="Z212" s="9" t="str">
        <f t="shared" si="17"/>
        <v>N</v>
      </c>
      <c r="AA212" s="9">
        <f t="shared" si="18"/>
        <v>16</v>
      </c>
      <c r="AB212" s="9" t="s">
        <v>1398</v>
      </c>
      <c r="AE212" t="str">
        <f t="shared" si="19"/>
        <v>SkavenVampire Counts</v>
      </c>
    </row>
    <row r="213" spans="1:31" ht="15" customHeight="1" x14ac:dyDescent="0.25">
      <c r="A213">
        <v>405415</v>
      </c>
      <c r="B213">
        <v>1</v>
      </c>
      <c r="C213" t="s">
        <v>389</v>
      </c>
      <c r="D213" t="s">
        <v>390</v>
      </c>
      <c r="I213" t="s">
        <v>366</v>
      </c>
      <c r="J213" s="21">
        <v>45346.583333333336</v>
      </c>
      <c r="K213" s="21">
        <v>45347</v>
      </c>
      <c r="L213" t="s">
        <v>120</v>
      </c>
      <c r="M213" t="b">
        <v>0</v>
      </c>
      <c r="N213">
        <v>2023</v>
      </c>
      <c r="O213" t="s">
        <v>773</v>
      </c>
      <c r="Q213" t="s">
        <v>762</v>
      </c>
      <c r="S213" s="1" t="s">
        <v>391</v>
      </c>
      <c r="T213" s="1" t="s">
        <v>392</v>
      </c>
      <c r="U213" t="s">
        <v>27</v>
      </c>
      <c r="V213" s="9">
        <v>2000</v>
      </c>
      <c r="W213" s="2">
        <f t="shared" si="15"/>
        <v>1</v>
      </c>
      <c r="X213" s="2" t="s">
        <v>1887</v>
      </c>
      <c r="Y213" s="9" t="str">
        <f t="shared" si="16"/>
        <v>Y</v>
      </c>
      <c r="Z213" s="9" t="str">
        <f t="shared" si="17"/>
        <v>N</v>
      </c>
      <c r="AA213" s="9">
        <f t="shared" si="18"/>
        <v>16</v>
      </c>
      <c r="AB213" s="9" t="s">
        <v>1398</v>
      </c>
      <c r="AE213" t="str">
        <f t="shared" si="19"/>
        <v>Ogre KingdomsWarriors of Chaos</v>
      </c>
    </row>
    <row r="214" spans="1:31" ht="15" customHeight="1" x14ac:dyDescent="0.25">
      <c r="A214">
        <v>405420</v>
      </c>
      <c r="B214">
        <v>1</v>
      </c>
      <c r="C214" t="s">
        <v>393</v>
      </c>
      <c r="D214" t="s">
        <v>394</v>
      </c>
      <c r="E214">
        <v>0</v>
      </c>
      <c r="F214">
        <v>2</v>
      </c>
      <c r="G214">
        <v>0</v>
      </c>
      <c r="H214">
        <v>1</v>
      </c>
      <c r="I214" t="s">
        <v>366</v>
      </c>
      <c r="J214" s="21">
        <v>45346.583333333336</v>
      </c>
      <c r="K214" s="21">
        <v>45347</v>
      </c>
      <c r="L214" t="s">
        <v>120</v>
      </c>
      <c r="M214" t="b">
        <v>0</v>
      </c>
      <c r="N214">
        <v>2023</v>
      </c>
      <c r="O214" t="s">
        <v>769</v>
      </c>
      <c r="Q214" t="s">
        <v>763</v>
      </c>
      <c r="S214" s="1" t="s">
        <v>395</v>
      </c>
      <c r="T214" s="1" t="s">
        <v>396</v>
      </c>
      <c r="U214" t="s">
        <v>27</v>
      </c>
      <c r="V214" s="9">
        <v>2000</v>
      </c>
      <c r="W214" s="2">
        <f t="shared" si="15"/>
        <v>1</v>
      </c>
      <c r="X214" s="2" t="s">
        <v>1887</v>
      </c>
      <c r="Y214" s="9" t="str">
        <f t="shared" si="16"/>
        <v>Y</v>
      </c>
      <c r="Z214" s="9" t="str">
        <f t="shared" si="17"/>
        <v>N</v>
      </c>
      <c r="AA214" s="9">
        <f t="shared" si="18"/>
        <v>16</v>
      </c>
      <c r="AB214" s="9" t="s">
        <v>1398</v>
      </c>
      <c r="AE214" t="str">
        <f t="shared" si="19"/>
        <v>Dwarfen Mountain HoldsHigh Elf Realms</v>
      </c>
    </row>
    <row r="215" spans="1:31" ht="15" customHeight="1" x14ac:dyDescent="0.25">
      <c r="A215">
        <v>405367</v>
      </c>
      <c r="B215">
        <v>1</v>
      </c>
      <c r="C215" t="s">
        <v>677</v>
      </c>
      <c r="D215" t="s">
        <v>678</v>
      </c>
      <c r="E215">
        <v>0</v>
      </c>
      <c r="F215">
        <v>2</v>
      </c>
      <c r="G215">
        <v>89</v>
      </c>
      <c r="H215">
        <v>1348</v>
      </c>
      <c r="I215" t="s">
        <v>679</v>
      </c>
      <c r="J215" s="21">
        <v>45346.666666666664</v>
      </c>
      <c r="K215" s="21">
        <v>45347.083333333336</v>
      </c>
      <c r="L215" t="s">
        <v>598</v>
      </c>
      <c r="M215" t="b">
        <v>0</v>
      </c>
      <c r="N215">
        <v>2023</v>
      </c>
      <c r="O215" t="s">
        <v>762</v>
      </c>
      <c r="Q215" t="s">
        <v>758</v>
      </c>
      <c r="S215" s="1" t="s">
        <v>680</v>
      </c>
      <c r="T215" s="1" t="s">
        <v>681</v>
      </c>
      <c r="U215" t="s">
        <v>27</v>
      </c>
      <c r="V215" s="9">
        <v>2000</v>
      </c>
      <c r="W215" s="2">
        <f t="shared" si="15"/>
        <v>3</v>
      </c>
      <c r="X215" s="2" t="s">
        <v>1887</v>
      </c>
      <c r="Y215" s="9" t="str">
        <f t="shared" si="16"/>
        <v>Y</v>
      </c>
      <c r="Z215" s="9" t="str">
        <f t="shared" si="17"/>
        <v>N</v>
      </c>
      <c r="AA215" s="9">
        <f t="shared" si="18"/>
        <v>8</v>
      </c>
      <c r="AB215" s="9" t="s">
        <v>1398</v>
      </c>
      <c r="AC215" s="9" t="s">
        <v>1399</v>
      </c>
      <c r="AD215" s="9" t="s">
        <v>1398</v>
      </c>
      <c r="AE215" t="str">
        <f t="shared" si="19"/>
        <v>Warriors of ChaosKingdom of Bretonnia</v>
      </c>
    </row>
    <row r="216" spans="1:31" ht="15" customHeight="1" x14ac:dyDescent="0.25">
      <c r="A216">
        <v>405377</v>
      </c>
      <c r="B216">
        <v>1</v>
      </c>
      <c r="C216" t="s">
        <v>682</v>
      </c>
      <c r="D216" t="s">
        <v>683</v>
      </c>
      <c r="E216">
        <v>2</v>
      </c>
      <c r="F216">
        <v>0</v>
      </c>
      <c r="G216">
        <v>856</v>
      </c>
      <c r="H216">
        <v>384</v>
      </c>
      <c r="I216" t="s">
        <v>679</v>
      </c>
      <c r="J216" s="21">
        <v>45346.666666666664</v>
      </c>
      <c r="K216" s="21">
        <v>45347.083333333336</v>
      </c>
      <c r="L216" t="s">
        <v>598</v>
      </c>
      <c r="M216" t="b">
        <v>0</v>
      </c>
      <c r="N216">
        <v>2023</v>
      </c>
      <c r="O216" t="s">
        <v>764</v>
      </c>
      <c r="Q216" t="s">
        <v>773</v>
      </c>
      <c r="S216" s="1" t="s">
        <v>684</v>
      </c>
      <c r="T216" s="1" t="s">
        <v>685</v>
      </c>
      <c r="U216" t="s">
        <v>27</v>
      </c>
      <c r="V216" s="9">
        <v>2000</v>
      </c>
      <c r="W216" s="2">
        <f t="shared" si="15"/>
        <v>3</v>
      </c>
      <c r="X216" s="2" t="s">
        <v>1887</v>
      </c>
      <c r="Y216" s="9" t="str">
        <f t="shared" si="16"/>
        <v>Y</v>
      </c>
      <c r="Z216" s="9" t="str">
        <f t="shared" si="17"/>
        <v>N</v>
      </c>
      <c r="AA216" s="9">
        <f t="shared" si="18"/>
        <v>8</v>
      </c>
      <c r="AB216" s="9" t="s">
        <v>1398</v>
      </c>
      <c r="AC216" s="9" t="s">
        <v>1399</v>
      </c>
      <c r="AD216" s="9" t="s">
        <v>1398</v>
      </c>
      <c r="AE216" t="str">
        <f t="shared" si="19"/>
        <v>Tomb Kings of KhemriOgre Kingdoms</v>
      </c>
    </row>
    <row r="217" spans="1:31" ht="15" customHeight="1" x14ac:dyDescent="0.25">
      <c r="A217">
        <v>405387</v>
      </c>
      <c r="B217">
        <v>1</v>
      </c>
      <c r="C217" t="s">
        <v>686</v>
      </c>
      <c r="D217" t="s">
        <v>687</v>
      </c>
      <c r="E217">
        <v>2</v>
      </c>
      <c r="F217">
        <v>0</v>
      </c>
      <c r="G217">
        <v>1359</v>
      </c>
      <c r="H217">
        <v>705</v>
      </c>
      <c r="I217" t="s">
        <v>679</v>
      </c>
      <c r="J217" s="21">
        <v>45346.666666666664</v>
      </c>
      <c r="K217" s="21">
        <v>45347.083333333336</v>
      </c>
      <c r="L217" t="s">
        <v>598</v>
      </c>
      <c r="M217" t="b">
        <v>0</v>
      </c>
      <c r="N217">
        <v>2023</v>
      </c>
      <c r="O217" t="s">
        <v>761</v>
      </c>
      <c r="Q217" t="s">
        <v>763</v>
      </c>
      <c r="S217" s="1" t="s">
        <v>688</v>
      </c>
      <c r="T217" s="1" t="s">
        <v>689</v>
      </c>
      <c r="U217" t="s">
        <v>27</v>
      </c>
      <c r="V217" s="9">
        <v>2000</v>
      </c>
      <c r="W217" s="2">
        <f t="shared" si="15"/>
        <v>3</v>
      </c>
      <c r="X217" s="2" t="s">
        <v>1887</v>
      </c>
      <c r="Y217" s="9" t="str">
        <f t="shared" si="16"/>
        <v>Y</v>
      </c>
      <c r="Z217" s="9" t="str">
        <f t="shared" si="17"/>
        <v>N</v>
      </c>
      <c r="AA217" s="9">
        <f t="shared" si="18"/>
        <v>8</v>
      </c>
      <c r="AB217" s="9" t="s">
        <v>1398</v>
      </c>
      <c r="AC217" s="9" t="s">
        <v>1399</v>
      </c>
      <c r="AD217" s="9" t="s">
        <v>1398</v>
      </c>
      <c r="AE217" t="str">
        <f t="shared" si="19"/>
        <v>Orc and Goblin TribesHigh Elf Realms</v>
      </c>
    </row>
    <row r="218" spans="1:31" ht="15" customHeight="1" x14ac:dyDescent="0.25">
      <c r="A218">
        <v>405398</v>
      </c>
      <c r="B218">
        <v>1</v>
      </c>
      <c r="C218" t="s">
        <v>690</v>
      </c>
      <c r="D218" t="s">
        <v>691</v>
      </c>
      <c r="E218">
        <v>2</v>
      </c>
      <c r="F218">
        <v>0</v>
      </c>
      <c r="G218">
        <v>1361</v>
      </c>
      <c r="H218">
        <v>812</v>
      </c>
      <c r="I218" t="s">
        <v>679</v>
      </c>
      <c r="J218" s="21">
        <v>45346.666666666664</v>
      </c>
      <c r="K218" s="21">
        <v>45347.083333333336</v>
      </c>
      <c r="L218" t="s">
        <v>598</v>
      </c>
      <c r="M218" t="b">
        <v>0</v>
      </c>
      <c r="N218">
        <v>2023</v>
      </c>
      <c r="O218" t="s">
        <v>762</v>
      </c>
      <c r="Q218" t="s">
        <v>758</v>
      </c>
      <c r="S218" s="1" t="s">
        <v>692</v>
      </c>
      <c r="T218" s="1" t="s">
        <v>693</v>
      </c>
      <c r="U218" t="s">
        <v>27</v>
      </c>
      <c r="V218" s="9">
        <v>2000</v>
      </c>
      <c r="W218" s="2">
        <f t="shared" si="15"/>
        <v>3</v>
      </c>
      <c r="X218" s="2" t="s">
        <v>1887</v>
      </c>
      <c r="Y218" s="9" t="str">
        <f t="shared" si="16"/>
        <v>Y</v>
      </c>
      <c r="Z218" s="9" t="str">
        <f t="shared" si="17"/>
        <v>N</v>
      </c>
      <c r="AA218" s="9">
        <f t="shared" si="18"/>
        <v>8</v>
      </c>
      <c r="AB218" s="9" t="s">
        <v>1398</v>
      </c>
      <c r="AC218" s="9" t="s">
        <v>1399</v>
      </c>
      <c r="AD218" s="9" t="s">
        <v>1398</v>
      </c>
      <c r="AE218" t="str">
        <f t="shared" si="19"/>
        <v>Warriors of ChaosKingdom of Bretonnia</v>
      </c>
    </row>
    <row r="219" spans="1:31" ht="15" customHeight="1" x14ac:dyDescent="0.25">
      <c r="A219">
        <v>405406</v>
      </c>
      <c r="B219">
        <v>2</v>
      </c>
      <c r="C219" t="s">
        <v>682</v>
      </c>
      <c r="D219" t="s">
        <v>677</v>
      </c>
      <c r="E219">
        <v>2</v>
      </c>
      <c r="F219">
        <v>0</v>
      </c>
      <c r="G219">
        <v>2500</v>
      </c>
      <c r="H219">
        <v>156</v>
      </c>
      <c r="I219" t="s">
        <v>679</v>
      </c>
      <c r="J219" s="21">
        <v>45346.666666666664</v>
      </c>
      <c r="K219" s="21">
        <v>45347.083333333336</v>
      </c>
      <c r="L219" t="s">
        <v>598</v>
      </c>
      <c r="M219" t="b">
        <v>0</v>
      </c>
      <c r="N219">
        <v>2023</v>
      </c>
      <c r="O219" t="s">
        <v>764</v>
      </c>
      <c r="Q219" t="s">
        <v>762</v>
      </c>
      <c r="S219" s="1" t="s">
        <v>684</v>
      </c>
      <c r="T219" s="1" t="s">
        <v>680</v>
      </c>
      <c r="U219" t="s">
        <v>27</v>
      </c>
      <c r="V219" s="9">
        <v>2000</v>
      </c>
      <c r="W219" s="2">
        <f t="shared" si="15"/>
        <v>3</v>
      </c>
      <c r="X219" s="2" t="s">
        <v>1887</v>
      </c>
      <c r="Y219" s="9" t="str">
        <f t="shared" si="16"/>
        <v>Y</v>
      </c>
      <c r="Z219" s="9" t="str">
        <f t="shared" si="17"/>
        <v>N</v>
      </c>
      <c r="AA219" s="9">
        <f t="shared" si="18"/>
        <v>8</v>
      </c>
      <c r="AB219" s="9" t="s">
        <v>1398</v>
      </c>
      <c r="AC219" s="9" t="s">
        <v>1399</v>
      </c>
      <c r="AD219" s="9" t="s">
        <v>1398</v>
      </c>
      <c r="AE219" t="str">
        <f t="shared" si="19"/>
        <v>Tomb Kings of KhemriWarriors of Chaos</v>
      </c>
    </row>
    <row r="220" spans="1:31" ht="15" hidden="1" customHeight="1" x14ac:dyDescent="0.25">
      <c r="A220">
        <v>405412</v>
      </c>
      <c r="B220">
        <v>2</v>
      </c>
      <c r="C220" t="s">
        <v>678</v>
      </c>
      <c r="D220" t="s">
        <v>691</v>
      </c>
      <c r="E220">
        <v>0</v>
      </c>
      <c r="F220">
        <v>2</v>
      </c>
      <c r="G220">
        <v>1506</v>
      </c>
      <c r="H220">
        <v>1840</v>
      </c>
      <c r="I220" t="s">
        <v>679</v>
      </c>
      <c r="J220" s="21">
        <v>45346.666666666664</v>
      </c>
      <c r="K220" s="21">
        <v>45347.083333333336</v>
      </c>
      <c r="L220" t="s">
        <v>598</v>
      </c>
      <c r="M220" t="b">
        <v>0</v>
      </c>
      <c r="N220">
        <v>2023</v>
      </c>
      <c r="O220" t="s">
        <v>758</v>
      </c>
      <c r="Q220" t="s">
        <v>758</v>
      </c>
      <c r="S220" s="1" t="s">
        <v>681</v>
      </c>
      <c r="T220" s="1" t="s">
        <v>693</v>
      </c>
      <c r="U220" t="s">
        <v>27</v>
      </c>
      <c r="V220" s="9">
        <v>2000</v>
      </c>
      <c r="W220" s="2">
        <f t="shared" si="15"/>
        <v>3</v>
      </c>
      <c r="X220" s="2" t="s">
        <v>1887</v>
      </c>
      <c r="Y220" s="9" t="str">
        <f t="shared" si="16"/>
        <v>Y</v>
      </c>
      <c r="Z220" s="9" t="str">
        <f t="shared" si="17"/>
        <v>Y</v>
      </c>
      <c r="AA220" s="9">
        <f t="shared" si="18"/>
        <v>8</v>
      </c>
      <c r="AB220" s="9" t="s">
        <v>1398</v>
      </c>
      <c r="AC220" s="9" t="s">
        <v>1399</v>
      </c>
      <c r="AD220" s="9" t="s">
        <v>1398</v>
      </c>
      <c r="AE220" t="str">
        <f t="shared" si="19"/>
        <v>Kingdom of BretonniaKingdom of Bretonnia</v>
      </c>
    </row>
    <row r="221" spans="1:31" ht="15" customHeight="1" x14ac:dyDescent="0.25">
      <c r="A221">
        <v>405418</v>
      </c>
      <c r="B221">
        <v>2</v>
      </c>
      <c r="C221" t="s">
        <v>686</v>
      </c>
      <c r="D221" t="s">
        <v>683</v>
      </c>
      <c r="E221">
        <v>2</v>
      </c>
      <c r="F221">
        <v>0</v>
      </c>
      <c r="G221">
        <v>1288</v>
      </c>
      <c r="H221">
        <v>1173</v>
      </c>
      <c r="I221" t="s">
        <v>679</v>
      </c>
      <c r="J221" s="21">
        <v>45346.666666666664</v>
      </c>
      <c r="K221" s="21">
        <v>45347.083333333336</v>
      </c>
      <c r="L221" t="s">
        <v>598</v>
      </c>
      <c r="M221" t="b">
        <v>0</v>
      </c>
      <c r="N221">
        <v>2023</v>
      </c>
      <c r="O221" t="s">
        <v>761</v>
      </c>
      <c r="Q221" t="s">
        <v>773</v>
      </c>
      <c r="S221" s="1" t="s">
        <v>688</v>
      </c>
      <c r="T221" s="1" t="s">
        <v>685</v>
      </c>
      <c r="U221" t="s">
        <v>27</v>
      </c>
      <c r="V221" s="9">
        <v>2000</v>
      </c>
      <c r="W221" s="2">
        <f t="shared" si="15"/>
        <v>3</v>
      </c>
      <c r="X221" s="2" t="s">
        <v>1887</v>
      </c>
      <c r="Y221" s="9" t="str">
        <f t="shared" si="16"/>
        <v>Y</v>
      </c>
      <c r="Z221" s="9" t="str">
        <f t="shared" si="17"/>
        <v>N</v>
      </c>
      <c r="AA221" s="9">
        <f t="shared" si="18"/>
        <v>8</v>
      </c>
      <c r="AB221" s="9" t="s">
        <v>1398</v>
      </c>
      <c r="AC221" s="9" t="s">
        <v>1399</v>
      </c>
      <c r="AD221" s="9" t="s">
        <v>1398</v>
      </c>
      <c r="AE221" t="str">
        <f t="shared" si="19"/>
        <v>Orc and Goblin TribesOgre Kingdoms</v>
      </c>
    </row>
    <row r="222" spans="1:31" ht="15" customHeight="1" x14ac:dyDescent="0.25">
      <c r="A222">
        <v>405424</v>
      </c>
      <c r="B222">
        <v>2</v>
      </c>
      <c r="C222" t="s">
        <v>687</v>
      </c>
      <c r="D222" t="s">
        <v>690</v>
      </c>
      <c r="E222">
        <v>2</v>
      </c>
      <c r="F222">
        <v>0</v>
      </c>
      <c r="G222">
        <v>1506</v>
      </c>
      <c r="H222">
        <v>627</v>
      </c>
      <c r="I222" t="s">
        <v>679</v>
      </c>
      <c r="J222" s="21">
        <v>45346.666666666664</v>
      </c>
      <c r="K222" s="21">
        <v>45347.083333333336</v>
      </c>
      <c r="L222" t="s">
        <v>598</v>
      </c>
      <c r="M222" t="b">
        <v>0</v>
      </c>
      <c r="N222">
        <v>2023</v>
      </c>
      <c r="O222" t="s">
        <v>763</v>
      </c>
      <c r="Q222" t="s">
        <v>762</v>
      </c>
      <c r="S222" s="1" t="s">
        <v>689</v>
      </c>
      <c r="T222" s="1" t="s">
        <v>692</v>
      </c>
      <c r="U222" t="s">
        <v>27</v>
      </c>
      <c r="V222" s="9">
        <v>2000</v>
      </c>
      <c r="W222" s="2">
        <f t="shared" si="15"/>
        <v>3</v>
      </c>
      <c r="X222" s="2" t="s">
        <v>1887</v>
      </c>
      <c r="Y222" s="9" t="str">
        <f t="shared" si="16"/>
        <v>Y</v>
      </c>
      <c r="Z222" s="9" t="str">
        <f t="shared" si="17"/>
        <v>N</v>
      </c>
      <c r="AA222" s="9">
        <f t="shared" si="18"/>
        <v>8</v>
      </c>
      <c r="AB222" s="9" t="s">
        <v>1398</v>
      </c>
      <c r="AC222" s="9" t="s">
        <v>1399</v>
      </c>
      <c r="AD222" s="9" t="s">
        <v>1398</v>
      </c>
      <c r="AE222" t="str">
        <f t="shared" si="19"/>
        <v>High Elf RealmsWarriors of Chaos</v>
      </c>
    </row>
    <row r="223" spans="1:31" ht="15" customHeight="1" x14ac:dyDescent="0.25">
      <c r="A223">
        <v>405429</v>
      </c>
      <c r="B223">
        <v>3</v>
      </c>
      <c r="C223" t="s">
        <v>683</v>
      </c>
      <c r="D223" t="s">
        <v>677</v>
      </c>
      <c r="E223">
        <v>0</v>
      </c>
      <c r="F223">
        <v>2</v>
      </c>
      <c r="G223">
        <v>392</v>
      </c>
      <c r="H223">
        <v>441</v>
      </c>
      <c r="I223" t="s">
        <v>679</v>
      </c>
      <c r="J223" s="21">
        <v>45346.666666666664</v>
      </c>
      <c r="K223" s="21">
        <v>45347.083333333336</v>
      </c>
      <c r="L223" t="s">
        <v>598</v>
      </c>
      <c r="M223" t="b">
        <v>0</v>
      </c>
      <c r="N223">
        <v>2023</v>
      </c>
      <c r="O223" t="s">
        <v>773</v>
      </c>
      <c r="Q223" t="s">
        <v>762</v>
      </c>
      <c r="S223" s="1" t="s">
        <v>685</v>
      </c>
      <c r="T223" s="1" t="s">
        <v>680</v>
      </c>
      <c r="U223" t="s">
        <v>27</v>
      </c>
      <c r="V223" s="9">
        <v>2000</v>
      </c>
      <c r="W223" s="2">
        <f t="shared" si="15"/>
        <v>3</v>
      </c>
      <c r="X223" s="2" t="s">
        <v>1887</v>
      </c>
      <c r="Y223" s="9" t="str">
        <f t="shared" si="16"/>
        <v>Y</v>
      </c>
      <c r="Z223" s="9" t="str">
        <f t="shared" si="17"/>
        <v>N</v>
      </c>
      <c r="AA223" s="9">
        <f t="shared" si="18"/>
        <v>8</v>
      </c>
      <c r="AB223" s="9" t="s">
        <v>1398</v>
      </c>
      <c r="AC223" s="9" t="s">
        <v>1399</v>
      </c>
      <c r="AD223" s="9" t="s">
        <v>1398</v>
      </c>
      <c r="AE223" t="str">
        <f t="shared" si="19"/>
        <v>Ogre KingdomsWarriors of Chaos</v>
      </c>
    </row>
    <row r="224" spans="1:31" ht="15" customHeight="1" x14ac:dyDescent="0.25">
      <c r="A224">
        <v>405434</v>
      </c>
      <c r="B224">
        <v>3</v>
      </c>
      <c r="C224" t="s">
        <v>678</v>
      </c>
      <c r="D224" t="s">
        <v>690</v>
      </c>
      <c r="E224">
        <v>2</v>
      </c>
      <c r="F224">
        <v>0</v>
      </c>
      <c r="G224">
        <v>1466</v>
      </c>
      <c r="H224">
        <v>790</v>
      </c>
      <c r="I224" t="s">
        <v>679</v>
      </c>
      <c r="J224" s="21">
        <v>45346.666666666664</v>
      </c>
      <c r="K224" s="21">
        <v>45347.083333333336</v>
      </c>
      <c r="L224" t="s">
        <v>598</v>
      </c>
      <c r="M224" t="b">
        <v>0</v>
      </c>
      <c r="N224">
        <v>2023</v>
      </c>
      <c r="O224" t="s">
        <v>758</v>
      </c>
      <c r="Q224" t="s">
        <v>762</v>
      </c>
      <c r="S224" s="1" t="s">
        <v>681</v>
      </c>
      <c r="T224" s="1" t="s">
        <v>692</v>
      </c>
      <c r="U224" t="s">
        <v>27</v>
      </c>
      <c r="V224" s="9">
        <v>2000</v>
      </c>
      <c r="W224" s="2">
        <f t="shared" si="15"/>
        <v>3</v>
      </c>
      <c r="X224" s="2" t="s">
        <v>1887</v>
      </c>
      <c r="Y224" s="9" t="str">
        <f t="shared" si="16"/>
        <v>Y</v>
      </c>
      <c r="Z224" s="9" t="str">
        <f t="shared" si="17"/>
        <v>N</v>
      </c>
      <c r="AA224" s="9">
        <f t="shared" si="18"/>
        <v>8</v>
      </c>
      <c r="AB224" s="9" t="s">
        <v>1398</v>
      </c>
      <c r="AC224" s="9" t="s">
        <v>1399</v>
      </c>
      <c r="AD224" s="9" t="s">
        <v>1398</v>
      </c>
      <c r="AE224" t="str">
        <f t="shared" si="19"/>
        <v>Kingdom of BretonniaWarriors of Chaos</v>
      </c>
    </row>
    <row r="225" spans="1:31" ht="15" customHeight="1" x14ac:dyDescent="0.25">
      <c r="A225">
        <v>405438</v>
      </c>
      <c r="B225">
        <v>3</v>
      </c>
      <c r="C225" t="s">
        <v>687</v>
      </c>
      <c r="D225" t="s">
        <v>682</v>
      </c>
      <c r="E225">
        <v>2</v>
      </c>
      <c r="F225">
        <v>0</v>
      </c>
      <c r="G225">
        <v>475</v>
      </c>
      <c r="H225">
        <v>103</v>
      </c>
      <c r="I225" t="s">
        <v>679</v>
      </c>
      <c r="J225" s="21">
        <v>45346.666666666664</v>
      </c>
      <c r="K225" s="21">
        <v>45347.083333333336</v>
      </c>
      <c r="L225" t="s">
        <v>598</v>
      </c>
      <c r="M225" t="b">
        <v>0</v>
      </c>
      <c r="N225">
        <v>2023</v>
      </c>
      <c r="O225" t="s">
        <v>763</v>
      </c>
      <c r="Q225" t="s">
        <v>764</v>
      </c>
      <c r="S225" s="1" t="s">
        <v>689</v>
      </c>
      <c r="T225" s="1" t="s">
        <v>684</v>
      </c>
      <c r="U225" t="s">
        <v>27</v>
      </c>
      <c r="V225" s="9">
        <v>2000</v>
      </c>
      <c r="W225" s="2">
        <f t="shared" si="15"/>
        <v>3</v>
      </c>
      <c r="X225" s="2" t="s">
        <v>1887</v>
      </c>
      <c r="Y225" s="9" t="str">
        <f t="shared" si="16"/>
        <v>Y</v>
      </c>
      <c r="Z225" s="9" t="str">
        <f t="shared" si="17"/>
        <v>N</v>
      </c>
      <c r="AA225" s="9">
        <f t="shared" si="18"/>
        <v>8</v>
      </c>
      <c r="AB225" s="9" t="s">
        <v>1398</v>
      </c>
      <c r="AC225" s="9" t="s">
        <v>1399</v>
      </c>
      <c r="AD225" s="9" t="s">
        <v>1398</v>
      </c>
      <c r="AE225" t="str">
        <f t="shared" si="19"/>
        <v>High Elf RealmsTomb Kings of Khemri</v>
      </c>
    </row>
    <row r="226" spans="1:31" ht="15" customHeight="1" x14ac:dyDescent="0.25">
      <c r="A226">
        <v>405443</v>
      </c>
      <c r="B226">
        <v>3</v>
      </c>
      <c r="C226" t="s">
        <v>691</v>
      </c>
      <c r="D226" t="s">
        <v>686</v>
      </c>
      <c r="E226">
        <v>0</v>
      </c>
      <c r="F226">
        <v>2</v>
      </c>
      <c r="G226">
        <v>865</v>
      </c>
      <c r="H226">
        <v>1494</v>
      </c>
      <c r="I226" t="s">
        <v>679</v>
      </c>
      <c r="J226" s="21">
        <v>45346.666666666664</v>
      </c>
      <c r="K226" s="21">
        <v>45347.083333333336</v>
      </c>
      <c r="L226" t="s">
        <v>598</v>
      </c>
      <c r="M226" t="b">
        <v>0</v>
      </c>
      <c r="N226">
        <v>2023</v>
      </c>
      <c r="O226" t="s">
        <v>758</v>
      </c>
      <c r="Q226" t="s">
        <v>761</v>
      </c>
      <c r="S226" s="1" t="s">
        <v>693</v>
      </c>
      <c r="T226" s="1" t="s">
        <v>688</v>
      </c>
      <c r="U226" t="s">
        <v>27</v>
      </c>
      <c r="V226" s="9">
        <v>2000</v>
      </c>
      <c r="W226" s="2">
        <f t="shared" si="15"/>
        <v>3</v>
      </c>
      <c r="X226" s="2" t="s">
        <v>1887</v>
      </c>
      <c r="Y226" s="9" t="str">
        <f t="shared" si="16"/>
        <v>Y</v>
      </c>
      <c r="Z226" s="9" t="str">
        <f t="shared" si="17"/>
        <v>N</v>
      </c>
      <c r="AA226" s="9">
        <f t="shared" si="18"/>
        <v>8</v>
      </c>
      <c r="AB226" s="9" t="s">
        <v>1398</v>
      </c>
      <c r="AC226" s="9" t="s">
        <v>1399</v>
      </c>
      <c r="AD226" s="9" t="s">
        <v>1398</v>
      </c>
      <c r="AE226" t="str">
        <f t="shared" si="19"/>
        <v>Kingdom of BretonniaOrc and Goblin Tribes</v>
      </c>
    </row>
    <row r="227" spans="1:31" ht="15" hidden="1" customHeight="1" x14ac:dyDescent="0.25">
      <c r="A227">
        <v>405361</v>
      </c>
      <c r="B227">
        <v>1</v>
      </c>
      <c r="C227" t="s">
        <v>706</v>
      </c>
      <c r="D227" t="s">
        <v>707</v>
      </c>
      <c r="E227">
        <v>2</v>
      </c>
      <c r="F227">
        <v>0</v>
      </c>
      <c r="G227">
        <v>1</v>
      </c>
      <c r="H227">
        <v>0</v>
      </c>
      <c r="I227" t="s">
        <v>708</v>
      </c>
      <c r="J227" s="21">
        <v>45346.666666666664</v>
      </c>
      <c r="K227" s="21">
        <v>45347.020833333336</v>
      </c>
      <c r="L227" t="s">
        <v>598</v>
      </c>
      <c r="M227" t="b">
        <v>0</v>
      </c>
      <c r="N227">
        <v>2023</v>
      </c>
      <c r="U227" t="s">
        <v>27</v>
      </c>
      <c r="V227" s="9">
        <v>2000</v>
      </c>
      <c r="W227" s="2">
        <f t="shared" si="15"/>
        <v>3</v>
      </c>
      <c r="X227" s="2" t="s">
        <v>1887</v>
      </c>
      <c r="Y227" s="9" t="str">
        <f t="shared" si="16"/>
        <v>N</v>
      </c>
      <c r="Z227" s="9" t="str">
        <f t="shared" si="17"/>
        <v>Y</v>
      </c>
      <c r="AA227" s="9">
        <f t="shared" si="18"/>
        <v>8</v>
      </c>
      <c r="AB227" s="9" t="s">
        <v>1399</v>
      </c>
      <c r="AE227" t="str">
        <f t="shared" si="19"/>
        <v/>
      </c>
    </row>
    <row r="228" spans="1:31" ht="15" hidden="1" customHeight="1" x14ac:dyDescent="0.25">
      <c r="A228">
        <v>405371</v>
      </c>
      <c r="B228">
        <v>1</v>
      </c>
      <c r="C228" t="s">
        <v>709</v>
      </c>
      <c r="D228" t="s">
        <v>710</v>
      </c>
      <c r="E228">
        <v>0</v>
      </c>
      <c r="F228">
        <v>2</v>
      </c>
      <c r="G228">
        <v>0</v>
      </c>
      <c r="H228">
        <v>1</v>
      </c>
      <c r="I228" t="s">
        <v>708</v>
      </c>
      <c r="J228" s="21">
        <v>45346.666666666664</v>
      </c>
      <c r="K228" s="21">
        <v>45347.020833333336</v>
      </c>
      <c r="L228" t="s">
        <v>598</v>
      </c>
      <c r="M228" t="b">
        <v>0</v>
      </c>
      <c r="N228">
        <v>2023</v>
      </c>
      <c r="O228" t="s">
        <v>761</v>
      </c>
      <c r="S228" s="1" t="s">
        <v>711</v>
      </c>
      <c r="T228" s="1"/>
      <c r="U228" t="s">
        <v>27</v>
      </c>
      <c r="V228" s="9">
        <v>2000</v>
      </c>
      <c r="W228" s="2">
        <f t="shared" si="15"/>
        <v>3</v>
      </c>
      <c r="X228" s="2" t="s">
        <v>1887</v>
      </c>
      <c r="Y228" s="9" t="str">
        <f t="shared" si="16"/>
        <v>N</v>
      </c>
      <c r="Z228" s="9" t="str">
        <f t="shared" si="17"/>
        <v>N</v>
      </c>
      <c r="AA228" s="9">
        <f t="shared" si="18"/>
        <v>8</v>
      </c>
      <c r="AB228" s="9" t="s">
        <v>1399</v>
      </c>
      <c r="AE228" t="str">
        <f t="shared" si="19"/>
        <v>Orc and Goblin Tribes</v>
      </c>
    </row>
    <row r="229" spans="1:31" ht="15" hidden="1" customHeight="1" x14ac:dyDescent="0.25">
      <c r="A229">
        <v>405382</v>
      </c>
      <c r="B229">
        <v>1</v>
      </c>
      <c r="C229" t="s">
        <v>712</v>
      </c>
      <c r="D229" t="s">
        <v>713</v>
      </c>
      <c r="E229">
        <v>2</v>
      </c>
      <c r="F229">
        <v>0</v>
      </c>
      <c r="G229">
        <v>1</v>
      </c>
      <c r="H229">
        <v>0</v>
      </c>
      <c r="I229" t="s">
        <v>708</v>
      </c>
      <c r="J229" s="21">
        <v>45346.666666666664</v>
      </c>
      <c r="K229" s="21">
        <v>45347.020833333336</v>
      </c>
      <c r="L229" t="s">
        <v>598</v>
      </c>
      <c r="M229" t="b">
        <v>0</v>
      </c>
      <c r="N229">
        <v>2023</v>
      </c>
      <c r="U229" t="s">
        <v>27</v>
      </c>
      <c r="V229" s="9">
        <v>2000</v>
      </c>
      <c r="W229" s="2">
        <f t="shared" si="15"/>
        <v>3</v>
      </c>
      <c r="X229" s="2" t="s">
        <v>1887</v>
      </c>
      <c r="Y229" s="9" t="str">
        <f t="shared" si="16"/>
        <v>N</v>
      </c>
      <c r="Z229" s="9" t="str">
        <f t="shared" si="17"/>
        <v>Y</v>
      </c>
      <c r="AA229" s="9">
        <f t="shared" si="18"/>
        <v>8</v>
      </c>
      <c r="AB229" s="9" t="s">
        <v>1399</v>
      </c>
      <c r="AE229" t="str">
        <f t="shared" si="19"/>
        <v/>
      </c>
    </row>
    <row r="230" spans="1:31" ht="15" hidden="1" customHeight="1" x14ac:dyDescent="0.25">
      <c r="A230">
        <v>405397</v>
      </c>
      <c r="B230">
        <v>1</v>
      </c>
      <c r="C230" t="s">
        <v>714</v>
      </c>
      <c r="D230" t="s">
        <v>715</v>
      </c>
      <c r="E230">
        <v>2</v>
      </c>
      <c r="F230">
        <v>0</v>
      </c>
      <c r="G230">
        <v>1</v>
      </c>
      <c r="H230">
        <v>0</v>
      </c>
      <c r="I230" t="s">
        <v>708</v>
      </c>
      <c r="J230" s="21">
        <v>45346.666666666664</v>
      </c>
      <c r="K230" s="21">
        <v>45347.020833333336</v>
      </c>
      <c r="L230" t="s">
        <v>598</v>
      </c>
      <c r="M230" t="b">
        <v>0</v>
      </c>
      <c r="N230">
        <v>2023</v>
      </c>
      <c r="U230" t="s">
        <v>27</v>
      </c>
      <c r="V230" s="9">
        <v>2000</v>
      </c>
      <c r="W230" s="2">
        <f t="shared" si="15"/>
        <v>3</v>
      </c>
      <c r="X230" s="2" t="s">
        <v>1887</v>
      </c>
      <c r="Y230" s="9" t="str">
        <f t="shared" si="16"/>
        <v>N</v>
      </c>
      <c r="Z230" s="9" t="str">
        <f t="shared" si="17"/>
        <v>Y</v>
      </c>
      <c r="AA230" s="9">
        <f t="shared" si="18"/>
        <v>8</v>
      </c>
      <c r="AB230" s="9" t="s">
        <v>1399</v>
      </c>
      <c r="AE230" t="str">
        <f t="shared" si="19"/>
        <v/>
      </c>
    </row>
    <row r="231" spans="1:31" ht="15" hidden="1" customHeight="1" x14ac:dyDescent="0.25">
      <c r="A231">
        <v>405407</v>
      </c>
      <c r="B231">
        <v>2</v>
      </c>
      <c r="C231" t="s">
        <v>707</v>
      </c>
      <c r="D231" t="s">
        <v>709</v>
      </c>
      <c r="E231">
        <v>0</v>
      </c>
      <c r="F231">
        <v>2</v>
      </c>
      <c r="G231">
        <v>0</v>
      </c>
      <c r="H231">
        <v>1</v>
      </c>
      <c r="I231" t="s">
        <v>708</v>
      </c>
      <c r="J231" s="21">
        <v>45346.666666666664</v>
      </c>
      <c r="K231" s="21">
        <v>45347.020833333336</v>
      </c>
      <c r="L231" t="s">
        <v>598</v>
      </c>
      <c r="M231" t="b">
        <v>0</v>
      </c>
      <c r="N231">
        <v>2023</v>
      </c>
      <c r="Q231" t="s">
        <v>761</v>
      </c>
      <c r="T231" s="1" t="s">
        <v>711</v>
      </c>
      <c r="U231" t="s">
        <v>27</v>
      </c>
      <c r="V231" s="9">
        <v>2000</v>
      </c>
      <c r="W231" s="2">
        <f t="shared" si="15"/>
        <v>3</v>
      </c>
      <c r="X231" s="2" t="s">
        <v>1887</v>
      </c>
      <c r="Y231" s="9" t="str">
        <f t="shared" si="16"/>
        <v>N</v>
      </c>
      <c r="Z231" s="9" t="str">
        <f t="shared" si="17"/>
        <v>N</v>
      </c>
      <c r="AA231" s="9">
        <f t="shared" si="18"/>
        <v>8</v>
      </c>
      <c r="AB231" s="9" t="s">
        <v>1399</v>
      </c>
      <c r="AE231" t="str">
        <f t="shared" si="19"/>
        <v>Orc and Goblin Tribes</v>
      </c>
    </row>
    <row r="232" spans="1:31" ht="15" hidden="1" customHeight="1" x14ac:dyDescent="0.25">
      <c r="A232">
        <v>405413</v>
      </c>
      <c r="B232">
        <v>2</v>
      </c>
      <c r="C232" t="s">
        <v>715</v>
      </c>
      <c r="D232" t="s">
        <v>713</v>
      </c>
      <c r="E232">
        <v>0</v>
      </c>
      <c r="F232">
        <v>2</v>
      </c>
      <c r="G232">
        <v>0</v>
      </c>
      <c r="H232">
        <v>1</v>
      </c>
      <c r="I232" t="s">
        <v>708</v>
      </c>
      <c r="J232" s="21">
        <v>45346.666666666664</v>
      </c>
      <c r="K232" s="21">
        <v>45347.020833333336</v>
      </c>
      <c r="L232" t="s">
        <v>598</v>
      </c>
      <c r="M232" t="b">
        <v>0</v>
      </c>
      <c r="N232">
        <v>2023</v>
      </c>
      <c r="U232" t="s">
        <v>27</v>
      </c>
      <c r="V232" s="9">
        <v>2000</v>
      </c>
      <c r="W232" s="2">
        <f t="shared" si="15"/>
        <v>3</v>
      </c>
      <c r="X232" s="2" t="s">
        <v>1887</v>
      </c>
      <c r="Y232" s="9" t="str">
        <f t="shared" si="16"/>
        <v>N</v>
      </c>
      <c r="Z232" s="9" t="str">
        <f t="shared" si="17"/>
        <v>Y</v>
      </c>
      <c r="AA232" s="9">
        <f t="shared" si="18"/>
        <v>8</v>
      </c>
      <c r="AB232" s="9" t="s">
        <v>1399</v>
      </c>
      <c r="AE232" t="str">
        <f t="shared" si="19"/>
        <v/>
      </c>
    </row>
    <row r="233" spans="1:31" ht="15" hidden="1" customHeight="1" x14ac:dyDescent="0.25">
      <c r="A233">
        <v>405419</v>
      </c>
      <c r="B233">
        <v>2</v>
      </c>
      <c r="C233" t="s">
        <v>712</v>
      </c>
      <c r="D233" t="s">
        <v>706</v>
      </c>
      <c r="E233">
        <v>2</v>
      </c>
      <c r="F233">
        <v>0</v>
      </c>
      <c r="G233">
        <v>1</v>
      </c>
      <c r="H233">
        <v>0</v>
      </c>
      <c r="I233" t="s">
        <v>708</v>
      </c>
      <c r="J233" s="21">
        <v>45346.666666666664</v>
      </c>
      <c r="K233" s="21">
        <v>45347.020833333336</v>
      </c>
      <c r="L233" t="s">
        <v>598</v>
      </c>
      <c r="M233" t="b">
        <v>0</v>
      </c>
      <c r="N233">
        <v>2023</v>
      </c>
      <c r="U233" t="s">
        <v>27</v>
      </c>
      <c r="V233" s="9">
        <v>2000</v>
      </c>
      <c r="W233" s="2">
        <f t="shared" si="15"/>
        <v>3</v>
      </c>
      <c r="X233" s="2" t="s">
        <v>1887</v>
      </c>
      <c r="Y233" s="9" t="str">
        <f t="shared" si="16"/>
        <v>N</v>
      </c>
      <c r="Z233" s="9" t="str">
        <f t="shared" si="17"/>
        <v>Y</v>
      </c>
      <c r="AA233" s="9">
        <f t="shared" si="18"/>
        <v>8</v>
      </c>
      <c r="AB233" s="9" t="s">
        <v>1399</v>
      </c>
      <c r="AE233" t="str">
        <f t="shared" si="19"/>
        <v/>
      </c>
    </row>
    <row r="234" spans="1:31" ht="15" hidden="1" customHeight="1" x14ac:dyDescent="0.25">
      <c r="A234">
        <v>405425</v>
      </c>
      <c r="B234">
        <v>2</v>
      </c>
      <c r="C234" t="s">
        <v>714</v>
      </c>
      <c r="D234" t="s">
        <v>710</v>
      </c>
      <c r="E234">
        <v>2</v>
      </c>
      <c r="F234">
        <v>0</v>
      </c>
      <c r="G234">
        <v>1</v>
      </c>
      <c r="H234">
        <v>0</v>
      </c>
      <c r="I234" t="s">
        <v>708</v>
      </c>
      <c r="J234" s="21">
        <v>45346.666666666664</v>
      </c>
      <c r="K234" s="21">
        <v>45347.020833333336</v>
      </c>
      <c r="L234" t="s">
        <v>598</v>
      </c>
      <c r="M234" t="b">
        <v>0</v>
      </c>
      <c r="N234">
        <v>2023</v>
      </c>
      <c r="T234" s="1"/>
      <c r="U234" t="s">
        <v>27</v>
      </c>
      <c r="V234" s="9">
        <v>2000</v>
      </c>
      <c r="W234" s="2">
        <f t="shared" si="15"/>
        <v>3</v>
      </c>
      <c r="X234" s="2" t="s">
        <v>1887</v>
      </c>
      <c r="Y234" s="9" t="str">
        <f t="shared" si="16"/>
        <v>N</v>
      </c>
      <c r="Z234" s="9" t="str">
        <f t="shared" si="17"/>
        <v>Y</v>
      </c>
      <c r="AA234" s="9">
        <f t="shared" si="18"/>
        <v>8</v>
      </c>
      <c r="AB234" s="9" t="s">
        <v>1399</v>
      </c>
      <c r="AE234" t="str">
        <f t="shared" si="19"/>
        <v/>
      </c>
    </row>
    <row r="235" spans="1:31" ht="15" hidden="1" customHeight="1" x14ac:dyDescent="0.25">
      <c r="A235">
        <v>405430</v>
      </c>
      <c r="B235">
        <v>3</v>
      </c>
      <c r="C235" t="s">
        <v>706</v>
      </c>
      <c r="D235" t="s">
        <v>709</v>
      </c>
      <c r="E235">
        <v>0</v>
      </c>
      <c r="F235">
        <v>2</v>
      </c>
      <c r="G235">
        <v>0</v>
      </c>
      <c r="H235">
        <v>1</v>
      </c>
      <c r="I235" t="s">
        <v>708</v>
      </c>
      <c r="J235" s="21">
        <v>45346.666666666664</v>
      </c>
      <c r="K235" s="21">
        <v>45347.020833333336</v>
      </c>
      <c r="L235" t="s">
        <v>598</v>
      </c>
      <c r="M235" t="b">
        <v>0</v>
      </c>
      <c r="N235">
        <v>2023</v>
      </c>
      <c r="Q235" t="s">
        <v>761</v>
      </c>
      <c r="T235" s="1" t="s">
        <v>711</v>
      </c>
      <c r="U235" t="s">
        <v>27</v>
      </c>
      <c r="V235" s="9">
        <v>2000</v>
      </c>
      <c r="W235" s="2">
        <f t="shared" si="15"/>
        <v>3</v>
      </c>
      <c r="X235" s="2" t="s">
        <v>1887</v>
      </c>
      <c r="Y235" s="9" t="str">
        <f t="shared" si="16"/>
        <v>N</v>
      </c>
      <c r="Z235" s="9" t="str">
        <f t="shared" si="17"/>
        <v>N</v>
      </c>
      <c r="AA235" s="9">
        <f t="shared" si="18"/>
        <v>8</v>
      </c>
      <c r="AB235" s="9" t="s">
        <v>1399</v>
      </c>
      <c r="AE235" t="str">
        <f t="shared" si="19"/>
        <v>Orc and Goblin Tribes</v>
      </c>
    </row>
    <row r="236" spans="1:31" ht="15" hidden="1" customHeight="1" x14ac:dyDescent="0.25">
      <c r="A236">
        <v>405435</v>
      </c>
      <c r="B236">
        <v>3</v>
      </c>
      <c r="C236" t="s">
        <v>712</v>
      </c>
      <c r="D236" t="s">
        <v>714</v>
      </c>
      <c r="E236">
        <v>0</v>
      </c>
      <c r="F236">
        <v>2</v>
      </c>
      <c r="G236">
        <v>0</v>
      </c>
      <c r="H236">
        <v>1</v>
      </c>
      <c r="I236" t="s">
        <v>708</v>
      </c>
      <c r="J236" s="21">
        <v>45346.666666666664</v>
      </c>
      <c r="K236" s="21">
        <v>45347.020833333336</v>
      </c>
      <c r="L236" t="s">
        <v>598</v>
      </c>
      <c r="M236" t="b">
        <v>0</v>
      </c>
      <c r="N236">
        <v>2023</v>
      </c>
      <c r="U236" t="s">
        <v>27</v>
      </c>
      <c r="V236" s="9">
        <v>2000</v>
      </c>
      <c r="W236" s="2">
        <f t="shared" si="15"/>
        <v>3</v>
      </c>
      <c r="X236" s="2" t="s">
        <v>1887</v>
      </c>
      <c r="Y236" s="9" t="str">
        <f t="shared" si="16"/>
        <v>N</v>
      </c>
      <c r="Z236" s="9" t="str">
        <f t="shared" si="17"/>
        <v>Y</v>
      </c>
      <c r="AA236" s="9">
        <f t="shared" si="18"/>
        <v>8</v>
      </c>
      <c r="AB236" s="9" t="s">
        <v>1399</v>
      </c>
      <c r="AE236" t="str">
        <f t="shared" si="19"/>
        <v/>
      </c>
    </row>
    <row r="237" spans="1:31" ht="15" hidden="1" customHeight="1" x14ac:dyDescent="0.25">
      <c r="A237">
        <v>405439</v>
      </c>
      <c r="B237">
        <v>3</v>
      </c>
      <c r="C237" t="s">
        <v>710</v>
      </c>
      <c r="D237" t="s">
        <v>713</v>
      </c>
      <c r="E237">
        <v>0</v>
      </c>
      <c r="F237">
        <v>2</v>
      </c>
      <c r="G237">
        <v>0</v>
      </c>
      <c r="H237">
        <v>1</v>
      </c>
      <c r="I237" t="s">
        <v>708</v>
      </c>
      <c r="J237" s="21">
        <v>45346.666666666664</v>
      </c>
      <c r="K237" s="21">
        <v>45347.020833333336</v>
      </c>
      <c r="L237" t="s">
        <v>598</v>
      </c>
      <c r="M237" t="b">
        <v>0</v>
      </c>
      <c r="N237">
        <v>2023</v>
      </c>
      <c r="S237" s="1"/>
      <c r="U237" t="s">
        <v>27</v>
      </c>
      <c r="V237" s="9">
        <v>2000</v>
      </c>
      <c r="W237" s="2">
        <f t="shared" si="15"/>
        <v>3</v>
      </c>
      <c r="X237" s="2" t="s">
        <v>1887</v>
      </c>
      <c r="Y237" s="9" t="str">
        <f t="shared" si="16"/>
        <v>N</v>
      </c>
      <c r="Z237" s="9" t="str">
        <f t="shared" si="17"/>
        <v>Y</v>
      </c>
      <c r="AA237" s="9">
        <f t="shared" si="18"/>
        <v>8</v>
      </c>
      <c r="AB237" s="9" t="s">
        <v>1399</v>
      </c>
      <c r="AE237" t="str">
        <f t="shared" si="19"/>
        <v/>
      </c>
    </row>
    <row r="238" spans="1:31" ht="15" hidden="1" customHeight="1" x14ac:dyDescent="0.25">
      <c r="A238">
        <v>405444</v>
      </c>
      <c r="B238">
        <v>3</v>
      </c>
      <c r="C238" t="s">
        <v>715</v>
      </c>
      <c r="D238" t="s">
        <v>707</v>
      </c>
      <c r="E238">
        <v>0</v>
      </c>
      <c r="F238">
        <v>2</v>
      </c>
      <c r="G238">
        <v>0</v>
      </c>
      <c r="H238">
        <v>1</v>
      </c>
      <c r="I238" t="s">
        <v>708</v>
      </c>
      <c r="J238" s="21">
        <v>45346.666666666664</v>
      </c>
      <c r="K238" s="21">
        <v>45347.020833333336</v>
      </c>
      <c r="L238" t="s">
        <v>598</v>
      </c>
      <c r="M238" t="b">
        <v>0</v>
      </c>
      <c r="N238">
        <v>2023</v>
      </c>
      <c r="U238" t="s">
        <v>27</v>
      </c>
      <c r="V238" s="9">
        <v>2000</v>
      </c>
      <c r="W238" s="2">
        <f t="shared" si="15"/>
        <v>3</v>
      </c>
      <c r="X238" s="2" t="s">
        <v>1887</v>
      </c>
      <c r="Y238" s="9" t="str">
        <f t="shared" si="16"/>
        <v>N</v>
      </c>
      <c r="Z238" s="9" t="str">
        <f t="shared" si="17"/>
        <v>Y</v>
      </c>
      <c r="AA238" s="9">
        <f t="shared" si="18"/>
        <v>8</v>
      </c>
      <c r="AB238" s="9" t="s">
        <v>1399</v>
      </c>
      <c r="AE238" t="str">
        <f t="shared" si="19"/>
        <v/>
      </c>
    </row>
    <row r="239" spans="1:31" ht="15" customHeight="1" x14ac:dyDescent="0.25">
      <c r="A239">
        <v>405366</v>
      </c>
      <c r="B239">
        <v>1</v>
      </c>
      <c r="C239" t="s">
        <v>301</v>
      </c>
      <c r="D239" t="s">
        <v>302</v>
      </c>
      <c r="E239">
        <v>2</v>
      </c>
      <c r="F239">
        <v>0</v>
      </c>
      <c r="G239">
        <v>3</v>
      </c>
      <c r="H239">
        <v>0</v>
      </c>
      <c r="I239" t="s">
        <v>303</v>
      </c>
      <c r="J239" s="21">
        <v>45346.75</v>
      </c>
      <c r="K239" s="21">
        <v>45347.125</v>
      </c>
      <c r="L239" t="s">
        <v>207</v>
      </c>
      <c r="M239" t="b">
        <v>0</v>
      </c>
      <c r="N239">
        <v>2023</v>
      </c>
      <c r="O239" t="s">
        <v>768</v>
      </c>
      <c r="Q239" t="s">
        <v>761</v>
      </c>
      <c r="S239" s="1" t="s">
        <v>304</v>
      </c>
      <c r="T239" s="1" t="s">
        <v>305</v>
      </c>
      <c r="U239" t="s">
        <v>27</v>
      </c>
      <c r="V239" s="9">
        <v>2000</v>
      </c>
      <c r="W239" s="2">
        <f t="shared" si="15"/>
        <v>3</v>
      </c>
      <c r="X239" s="2" t="s">
        <v>1887</v>
      </c>
      <c r="Y239" s="9" t="str">
        <f t="shared" si="16"/>
        <v>Y</v>
      </c>
      <c r="Z239" s="9" t="str">
        <f t="shared" si="17"/>
        <v>N</v>
      </c>
      <c r="AA239" s="9">
        <f t="shared" si="18"/>
        <v>8</v>
      </c>
      <c r="AB239" s="9" t="s">
        <v>1398</v>
      </c>
      <c r="AE239" t="str">
        <f t="shared" si="19"/>
        <v>Dark ElvesOrc and Goblin Tribes</v>
      </c>
    </row>
    <row r="240" spans="1:31" ht="15" customHeight="1" x14ac:dyDescent="0.25">
      <c r="A240">
        <v>405376</v>
      </c>
      <c r="B240">
        <v>1</v>
      </c>
      <c r="C240" t="s">
        <v>306</v>
      </c>
      <c r="D240" t="s">
        <v>307</v>
      </c>
      <c r="E240">
        <v>0</v>
      </c>
      <c r="F240">
        <v>2</v>
      </c>
      <c r="G240">
        <v>0</v>
      </c>
      <c r="H240">
        <v>3</v>
      </c>
      <c r="I240" t="s">
        <v>303</v>
      </c>
      <c r="J240" s="21">
        <v>45346.75</v>
      </c>
      <c r="K240" s="21">
        <v>45347.125</v>
      </c>
      <c r="L240" t="s">
        <v>207</v>
      </c>
      <c r="M240" t="b">
        <v>0</v>
      </c>
      <c r="N240">
        <v>2023</v>
      </c>
      <c r="O240" t="s">
        <v>773</v>
      </c>
      <c r="Q240" t="s">
        <v>764</v>
      </c>
      <c r="S240" s="1" t="s">
        <v>308</v>
      </c>
      <c r="T240" s="1" t="s">
        <v>309</v>
      </c>
      <c r="U240" t="s">
        <v>27</v>
      </c>
      <c r="V240" s="9">
        <v>2000</v>
      </c>
      <c r="W240" s="2">
        <f t="shared" si="15"/>
        <v>3</v>
      </c>
      <c r="X240" s="2" t="s">
        <v>1887</v>
      </c>
      <c r="Y240" s="9" t="str">
        <f t="shared" si="16"/>
        <v>Y</v>
      </c>
      <c r="Z240" s="9" t="str">
        <f t="shared" si="17"/>
        <v>N</v>
      </c>
      <c r="AA240" s="9">
        <f t="shared" si="18"/>
        <v>8</v>
      </c>
      <c r="AB240" s="9" t="s">
        <v>1398</v>
      </c>
      <c r="AE240" t="str">
        <f t="shared" si="19"/>
        <v>Ogre KingdomsTomb Kings of Khemri</v>
      </c>
    </row>
    <row r="241" spans="1:31" ht="15" hidden="1" customHeight="1" x14ac:dyDescent="0.25">
      <c r="A241">
        <v>405380</v>
      </c>
      <c r="B241">
        <v>1</v>
      </c>
      <c r="C241" t="s">
        <v>310</v>
      </c>
      <c r="D241" t="s">
        <v>311</v>
      </c>
      <c r="E241">
        <v>1</v>
      </c>
      <c r="F241">
        <v>1</v>
      </c>
      <c r="G241">
        <v>1</v>
      </c>
      <c r="H241">
        <v>1</v>
      </c>
      <c r="I241" t="s">
        <v>303</v>
      </c>
      <c r="J241" s="21">
        <v>45346.75</v>
      </c>
      <c r="K241" s="21">
        <v>45347.125</v>
      </c>
      <c r="L241" t="s">
        <v>207</v>
      </c>
      <c r="M241" t="b">
        <v>0</v>
      </c>
      <c r="N241">
        <v>2023</v>
      </c>
      <c r="Q241" t="s">
        <v>767</v>
      </c>
      <c r="T241" s="1" t="s">
        <v>312</v>
      </c>
      <c r="U241" t="s">
        <v>27</v>
      </c>
      <c r="V241" s="9">
        <v>2000</v>
      </c>
      <c r="W241" s="2">
        <f t="shared" si="15"/>
        <v>3</v>
      </c>
      <c r="X241" s="2" t="s">
        <v>1887</v>
      </c>
      <c r="Y241" s="9" t="str">
        <f t="shared" si="16"/>
        <v>N</v>
      </c>
      <c r="Z241" s="9" t="str">
        <f t="shared" si="17"/>
        <v>N</v>
      </c>
      <c r="AA241" s="9">
        <f t="shared" si="18"/>
        <v>8</v>
      </c>
      <c r="AB241" s="9" t="s">
        <v>1398</v>
      </c>
      <c r="AE241" t="str">
        <f t="shared" si="19"/>
        <v>Daemons of Chaos</v>
      </c>
    </row>
    <row r="242" spans="1:31" ht="15" hidden="1" customHeight="1" x14ac:dyDescent="0.25">
      <c r="A242">
        <v>405390</v>
      </c>
      <c r="B242">
        <v>1</v>
      </c>
      <c r="C242" t="s">
        <v>313</v>
      </c>
      <c r="D242" t="s">
        <v>314</v>
      </c>
      <c r="E242">
        <v>2</v>
      </c>
      <c r="F242">
        <v>0</v>
      </c>
      <c r="G242">
        <v>3</v>
      </c>
      <c r="H242">
        <v>0</v>
      </c>
      <c r="I242" t="s">
        <v>303</v>
      </c>
      <c r="J242" s="21">
        <v>45346.75</v>
      </c>
      <c r="K242" s="21">
        <v>45347.125</v>
      </c>
      <c r="L242" t="s">
        <v>207</v>
      </c>
      <c r="M242" t="b">
        <v>0</v>
      </c>
      <c r="N242">
        <v>2023</v>
      </c>
      <c r="O242" t="s">
        <v>763</v>
      </c>
      <c r="S242" s="1" t="s">
        <v>315</v>
      </c>
      <c r="U242" t="s">
        <v>27</v>
      </c>
      <c r="V242" s="9">
        <v>2000</v>
      </c>
      <c r="W242" s="2">
        <f t="shared" si="15"/>
        <v>3</v>
      </c>
      <c r="X242" s="2" t="s">
        <v>1887</v>
      </c>
      <c r="Y242" s="9" t="str">
        <f t="shared" si="16"/>
        <v>N</v>
      </c>
      <c r="Z242" s="9" t="str">
        <f t="shared" si="17"/>
        <v>N</v>
      </c>
      <c r="AA242" s="9">
        <f t="shared" si="18"/>
        <v>8</v>
      </c>
      <c r="AB242" s="9" t="s">
        <v>1398</v>
      </c>
      <c r="AE242" t="str">
        <f t="shared" si="19"/>
        <v>High Elf Realms</v>
      </c>
    </row>
    <row r="243" spans="1:31" ht="15" customHeight="1" x14ac:dyDescent="0.25">
      <c r="A243">
        <v>405402</v>
      </c>
      <c r="B243">
        <v>2</v>
      </c>
      <c r="C243" t="s">
        <v>313</v>
      </c>
      <c r="D243" t="s">
        <v>301</v>
      </c>
      <c r="E243">
        <v>0</v>
      </c>
      <c r="F243">
        <v>2</v>
      </c>
      <c r="G243">
        <v>0</v>
      </c>
      <c r="H243">
        <v>3</v>
      </c>
      <c r="I243" t="s">
        <v>303</v>
      </c>
      <c r="J243" s="21">
        <v>45346.75</v>
      </c>
      <c r="K243" s="21">
        <v>45347.125</v>
      </c>
      <c r="L243" t="s">
        <v>207</v>
      </c>
      <c r="M243" t="b">
        <v>0</v>
      </c>
      <c r="N243">
        <v>2023</v>
      </c>
      <c r="O243" t="s">
        <v>763</v>
      </c>
      <c r="Q243" t="s">
        <v>768</v>
      </c>
      <c r="S243" s="1" t="s">
        <v>315</v>
      </c>
      <c r="T243" s="1" t="s">
        <v>304</v>
      </c>
      <c r="U243" t="s">
        <v>27</v>
      </c>
      <c r="V243" s="9">
        <v>2000</v>
      </c>
      <c r="W243" s="2">
        <f t="shared" si="15"/>
        <v>3</v>
      </c>
      <c r="X243" s="2" t="s">
        <v>1887</v>
      </c>
      <c r="Y243" s="9" t="str">
        <f t="shared" si="16"/>
        <v>Y</v>
      </c>
      <c r="Z243" s="9" t="str">
        <f t="shared" si="17"/>
        <v>N</v>
      </c>
      <c r="AA243" s="9">
        <f t="shared" si="18"/>
        <v>8</v>
      </c>
      <c r="AB243" s="9" t="s">
        <v>1398</v>
      </c>
      <c r="AE243" t="str">
        <f t="shared" si="19"/>
        <v>High Elf RealmsDark Elves</v>
      </c>
    </row>
    <row r="244" spans="1:31" ht="15" hidden="1" customHeight="1" x14ac:dyDescent="0.25">
      <c r="A244">
        <v>405408</v>
      </c>
      <c r="B244">
        <v>2</v>
      </c>
      <c r="C244" t="s">
        <v>306</v>
      </c>
      <c r="D244" t="s">
        <v>314</v>
      </c>
      <c r="E244">
        <v>2</v>
      </c>
      <c r="F244">
        <v>0</v>
      </c>
      <c r="G244">
        <v>3</v>
      </c>
      <c r="H244">
        <v>0</v>
      </c>
      <c r="I244" t="s">
        <v>303</v>
      </c>
      <c r="J244" s="21">
        <v>45346.75</v>
      </c>
      <c r="K244" s="21">
        <v>45347.125</v>
      </c>
      <c r="L244" t="s">
        <v>207</v>
      </c>
      <c r="M244" t="b">
        <v>0</v>
      </c>
      <c r="N244">
        <v>2023</v>
      </c>
      <c r="O244" t="s">
        <v>773</v>
      </c>
      <c r="S244" s="1" t="s">
        <v>308</v>
      </c>
      <c r="U244" t="s">
        <v>27</v>
      </c>
      <c r="V244" s="9">
        <v>2000</v>
      </c>
      <c r="W244" s="2">
        <f t="shared" si="15"/>
        <v>3</v>
      </c>
      <c r="X244" s="2" t="s">
        <v>1887</v>
      </c>
      <c r="Y244" s="9" t="str">
        <f t="shared" si="16"/>
        <v>N</v>
      </c>
      <c r="Z244" s="9" t="str">
        <f t="shared" si="17"/>
        <v>N</v>
      </c>
      <c r="AA244" s="9">
        <f t="shared" si="18"/>
        <v>8</v>
      </c>
      <c r="AB244" s="9" t="s">
        <v>1398</v>
      </c>
      <c r="AE244" t="str">
        <f t="shared" si="19"/>
        <v>Ogre Kingdoms</v>
      </c>
    </row>
    <row r="245" spans="1:31" ht="15" hidden="1" customHeight="1" x14ac:dyDescent="0.25">
      <c r="A245">
        <v>405414</v>
      </c>
      <c r="B245">
        <v>2</v>
      </c>
      <c r="C245" t="s">
        <v>307</v>
      </c>
      <c r="D245" t="s">
        <v>310</v>
      </c>
      <c r="E245">
        <v>2</v>
      </c>
      <c r="F245">
        <v>0</v>
      </c>
      <c r="G245">
        <v>3</v>
      </c>
      <c r="H245">
        <v>0</v>
      </c>
      <c r="I245" t="s">
        <v>303</v>
      </c>
      <c r="J245" s="21">
        <v>45346.75</v>
      </c>
      <c r="K245" s="21">
        <v>45347.125</v>
      </c>
      <c r="L245" t="s">
        <v>207</v>
      </c>
      <c r="M245" t="b">
        <v>0</v>
      </c>
      <c r="N245">
        <v>2023</v>
      </c>
      <c r="O245" t="s">
        <v>764</v>
      </c>
      <c r="S245" s="1" t="s">
        <v>309</v>
      </c>
      <c r="U245" t="s">
        <v>27</v>
      </c>
      <c r="V245" s="9">
        <v>2000</v>
      </c>
      <c r="W245" s="2">
        <f t="shared" si="15"/>
        <v>3</v>
      </c>
      <c r="X245" s="2" t="s">
        <v>1887</v>
      </c>
      <c r="Y245" s="9" t="str">
        <f t="shared" si="16"/>
        <v>N</v>
      </c>
      <c r="Z245" s="9" t="str">
        <f t="shared" si="17"/>
        <v>N</v>
      </c>
      <c r="AA245" s="9">
        <f t="shared" si="18"/>
        <v>8</v>
      </c>
      <c r="AB245" s="9" t="s">
        <v>1398</v>
      </c>
      <c r="AE245" t="str">
        <f t="shared" si="19"/>
        <v>Tomb Kings of Khemri</v>
      </c>
    </row>
    <row r="246" spans="1:31" ht="15" customHeight="1" x14ac:dyDescent="0.25">
      <c r="A246">
        <v>405422</v>
      </c>
      <c r="B246">
        <v>3</v>
      </c>
      <c r="C246" t="s">
        <v>307</v>
      </c>
      <c r="D246" t="s">
        <v>301</v>
      </c>
      <c r="I246" t="s">
        <v>303</v>
      </c>
      <c r="J246" s="21">
        <v>45346.75</v>
      </c>
      <c r="K246" s="21">
        <v>45347.125</v>
      </c>
      <c r="L246" t="s">
        <v>207</v>
      </c>
      <c r="M246" t="b">
        <v>0</v>
      </c>
      <c r="N246">
        <v>2023</v>
      </c>
      <c r="O246" t="s">
        <v>764</v>
      </c>
      <c r="Q246" t="s">
        <v>768</v>
      </c>
      <c r="S246" s="1" t="s">
        <v>309</v>
      </c>
      <c r="T246" s="1" t="s">
        <v>304</v>
      </c>
      <c r="U246" t="s">
        <v>27</v>
      </c>
      <c r="V246" s="9">
        <v>2000</v>
      </c>
      <c r="W246" s="2">
        <f t="shared" si="15"/>
        <v>3</v>
      </c>
      <c r="X246" s="2" t="s">
        <v>1887</v>
      </c>
      <c r="Y246" s="9" t="str">
        <f t="shared" si="16"/>
        <v>Y</v>
      </c>
      <c r="Z246" s="9" t="str">
        <f t="shared" si="17"/>
        <v>N</v>
      </c>
      <c r="AA246" s="9">
        <f t="shared" si="18"/>
        <v>8</v>
      </c>
      <c r="AB246" s="9" t="s">
        <v>1398</v>
      </c>
      <c r="AE246" t="str">
        <f t="shared" si="19"/>
        <v>Tomb Kings of KhemriDark Elves</v>
      </c>
    </row>
    <row r="247" spans="1:31" ht="15" customHeight="1" x14ac:dyDescent="0.25">
      <c r="A247">
        <v>405427</v>
      </c>
      <c r="B247">
        <v>3</v>
      </c>
      <c r="C247" t="s">
        <v>306</v>
      </c>
      <c r="D247" t="s">
        <v>313</v>
      </c>
      <c r="E247">
        <v>2</v>
      </c>
      <c r="F247">
        <v>0</v>
      </c>
      <c r="G247">
        <v>3</v>
      </c>
      <c r="H247">
        <v>0</v>
      </c>
      <c r="I247" t="s">
        <v>303</v>
      </c>
      <c r="J247" s="21">
        <v>45346.75</v>
      </c>
      <c r="K247" s="21">
        <v>45347.125</v>
      </c>
      <c r="L247" t="s">
        <v>207</v>
      </c>
      <c r="M247" t="b">
        <v>0</v>
      </c>
      <c r="N247">
        <v>2023</v>
      </c>
      <c r="O247" t="s">
        <v>773</v>
      </c>
      <c r="Q247" t="s">
        <v>763</v>
      </c>
      <c r="S247" s="1" t="s">
        <v>308</v>
      </c>
      <c r="T247" s="1" t="s">
        <v>315</v>
      </c>
      <c r="U247" t="s">
        <v>27</v>
      </c>
      <c r="V247" s="9">
        <v>2000</v>
      </c>
      <c r="W247" s="2">
        <f t="shared" si="15"/>
        <v>3</v>
      </c>
      <c r="X247" s="2" t="s">
        <v>1887</v>
      </c>
      <c r="Y247" s="9" t="str">
        <f t="shared" si="16"/>
        <v>Y</v>
      </c>
      <c r="Z247" s="9" t="str">
        <f t="shared" si="17"/>
        <v>N</v>
      </c>
      <c r="AA247" s="9">
        <f t="shared" si="18"/>
        <v>8</v>
      </c>
      <c r="AB247" s="9" t="s">
        <v>1398</v>
      </c>
      <c r="AE247" t="str">
        <f t="shared" si="19"/>
        <v>Ogre KingdomsHigh Elf Realms</v>
      </c>
    </row>
    <row r="248" spans="1:31" ht="15" hidden="1" customHeight="1" x14ac:dyDescent="0.25">
      <c r="A248">
        <v>405431</v>
      </c>
      <c r="B248">
        <v>3</v>
      </c>
      <c r="C248" t="s">
        <v>310</v>
      </c>
      <c r="D248" t="s">
        <v>302</v>
      </c>
      <c r="I248" t="s">
        <v>303</v>
      </c>
      <c r="J248" s="21">
        <v>45346.75</v>
      </c>
      <c r="K248" s="21">
        <v>45347.125</v>
      </c>
      <c r="L248" t="s">
        <v>207</v>
      </c>
      <c r="M248" t="b">
        <v>0</v>
      </c>
      <c r="N248">
        <v>2023</v>
      </c>
      <c r="Q248" t="s">
        <v>761</v>
      </c>
      <c r="T248" s="1" t="s">
        <v>305</v>
      </c>
      <c r="U248" t="s">
        <v>27</v>
      </c>
      <c r="V248" s="9">
        <v>2000</v>
      </c>
      <c r="W248" s="2">
        <f t="shared" si="15"/>
        <v>3</v>
      </c>
      <c r="X248" s="2" t="s">
        <v>1887</v>
      </c>
      <c r="Y248" s="9" t="str">
        <f t="shared" si="16"/>
        <v>N</v>
      </c>
      <c r="Z248" s="9" t="str">
        <f t="shared" si="17"/>
        <v>N</v>
      </c>
      <c r="AA248" s="9">
        <f t="shared" si="18"/>
        <v>8</v>
      </c>
      <c r="AB248" s="9" t="s">
        <v>1398</v>
      </c>
      <c r="AE248" t="str">
        <f t="shared" si="19"/>
        <v>Orc and Goblin Tribes</v>
      </c>
    </row>
    <row r="249" spans="1:31" ht="15" customHeight="1" x14ac:dyDescent="0.25">
      <c r="A249">
        <v>405365</v>
      </c>
      <c r="B249">
        <v>1</v>
      </c>
      <c r="C249" t="s">
        <v>342</v>
      </c>
      <c r="D249" t="s">
        <v>343</v>
      </c>
      <c r="I249" t="s">
        <v>344</v>
      </c>
      <c r="J249" s="21">
        <v>45347.3125</v>
      </c>
      <c r="K249" s="21">
        <v>45347.75</v>
      </c>
      <c r="L249" t="s">
        <v>345</v>
      </c>
      <c r="M249" t="b">
        <v>0</v>
      </c>
      <c r="N249">
        <v>2023</v>
      </c>
      <c r="O249" t="s">
        <v>764</v>
      </c>
      <c r="Q249" t="s">
        <v>758</v>
      </c>
      <c r="S249" s="1" t="s">
        <v>346</v>
      </c>
      <c r="T249" s="1" t="s">
        <v>347</v>
      </c>
      <c r="U249" t="s">
        <v>27</v>
      </c>
      <c r="V249" s="9">
        <v>2000</v>
      </c>
      <c r="W249" s="2">
        <f t="shared" si="15"/>
        <v>1</v>
      </c>
      <c r="X249" s="2" t="s">
        <v>1887</v>
      </c>
      <c r="Y249" s="9" t="str">
        <f t="shared" si="16"/>
        <v>Y</v>
      </c>
      <c r="Z249" s="9" t="str">
        <f t="shared" si="17"/>
        <v>N</v>
      </c>
      <c r="AA249" s="9">
        <f t="shared" si="18"/>
        <v>10</v>
      </c>
      <c r="AB249" s="9" t="s">
        <v>1399</v>
      </c>
      <c r="AE249" t="str">
        <f t="shared" si="19"/>
        <v>Tomb Kings of KhemriKingdom of Bretonnia</v>
      </c>
    </row>
    <row r="250" spans="1:31" ht="15" customHeight="1" x14ac:dyDescent="0.25">
      <c r="A250">
        <v>405375</v>
      </c>
      <c r="B250">
        <v>1</v>
      </c>
      <c r="C250" t="s">
        <v>348</v>
      </c>
      <c r="D250" t="s">
        <v>349</v>
      </c>
      <c r="I250" t="s">
        <v>344</v>
      </c>
      <c r="J250" s="21">
        <v>45347.3125</v>
      </c>
      <c r="K250" s="21">
        <v>45347.75</v>
      </c>
      <c r="L250" t="s">
        <v>345</v>
      </c>
      <c r="M250" t="b">
        <v>0</v>
      </c>
      <c r="N250">
        <v>2023</v>
      </c>
      <c r="O250" t="s">
        <v>774</v>
      </c>
      <c r="Q250" t="s">
        <v>765</v>
      </c>
      <c r="S250" s="1" t="s">
        <v>350</v>
      </c>
      <c r="T250" s="1" t="s">
        <v>351</v>
      </c>
      <c r="U250" t="s">
        <v>27</v>
      </c>
      <c r="V250" s="9">
        <v>2000</v>
      </c>
      <c r="W250" s="2">
        <f t="shared" si="15"/>
        <v>1</v>
      </c>
      <c r="X250" s="2" t="s">
        <v>1887</v>
      </c>
      <c r="Y250" s="9" t="str">
        <f t="shared" si="16"/>
        <v>Y</v>
      </c>
      <c r="Z250" s="9" t="str">
        <f t="shared" si="17"/>
        <v>N</v>
      </c>
      <c r="AA250" s="9">
        <f t="shared" si="18"/>
        <v>10</v>
      </c>
      <c r="AB250" s="9" t="s">
        <v>1399</v>
      </c>
      <c r="AE250" t="str">
        <f t="shared" si="19"/>
        <v>Beastmen BrayherdsEmpire of Man</v>
      </c>
    </row>
    <row r="251" spans="1:31" ht="15" customHeight="1" x14ac:dyDescent="0.25">
      <c r="A251">
        <v>405386</v>
      </c>
      <c r="B251">
        <v>1</v>
      </c>
      <c r="C251" t="s">
        <v>352</v>
      </c>
      <c r="D251" t="s">
        <v>353</v>
      </c>
      <c r="I251" t="s">
        <v>344</v>
      </c>
      <c r="J251" s="21">
        <v>45347.3125</v>
      </c>
      <c r="K251" s="21">
        <v>45347.75</v>
      </c>
      <c r="L251" t="s">
        <v>345</v>
      </c>
      <c r="M251" t="b">
        <v>0</v>
      </c>
      <c r="N251">
        <v>2023</v>
      </c>
      <c r="O251" t="s">
        <v>763</v>
      </c>
      <c r="Q251" t="s">
        <v>758</v>
      </c>
      <c r="S251" s="1" t="s">
        <v>354</v>
      </c>
      <c r="T251" s="1" t="s">
        <v>355</v>
      </c>
      <c r="U251" t="s">
        <v>27</v>
      </c>
      <c r="V251" s="9">
        <v>2000</v>
      </c>
      <c r="W251" s="2">
        <f t="shared" si="15"/>
        <v>1</v>
      </c>
      <c r="X251" s="2" t="s">
        <v>1887</v>
      </c>
      <c r="Y251" s="9" t="str">
        <f t="shared" si="16"/>
        <v>Y</v>
      </c>
      <c r="Z251" s="9" t="str">
        <f t="shared" si="17"/>
        <v>N</v>
      </c>
      <c r="AA251" s="9">
        <f t="shared" si="18"/>
        <v>10</v>
      </c>
      <c r="AB251" s="9" t="s">
        <v>1399</v>
      </c>
      <c r="AE251" t="str">
        <f t="shared" si="19"/>
        <v>High Elf RealmsKingdom of Bretonnia</v>
      </c>
    </row>
    <row r="252" spans="1:31" ht="15" customHeight="1" x14ac:dyDescent="0.25">
      <c r="A252">
        <v>405396</v>
      </c>
      <c r="B252">
        <v>1</v>
      </c>
      <c r="C252" t="s">
        <v>356</v>
      </c>
      <c r="D252" t="s">
        <v>357</v>
      </c>
      <c r="I252" t="s">
        <v>344</v>
      </c>
      <c r="J252" s="21">
        <v>45347.3125</v>
      </c>
      <c r="K252" s="21">
        <v>45347.75</v>
      </c>
      <c r="L252" t="s">
        <v>345</v>
      </c>
      <c r="M252" t="b">
        <v>0</v>
      </c>
      <c r="N252">
        <v>2023</v>
      </c>
      <c r="O252" t="s">
        <v>769</v>
      </c>
      <c r="Q252" t="s">
        <v>762</v>
      </c>
      <c r="S252" s="1" t="s">
        <v>358</v>
      </c>
      <c r="T252" s="1" t="s">
        <v>359</v>
      </c>
      <c r="U252" t="s">
        <v>27</v>
      </c>
      <c r="V252" s="9">
        <v>2000</v>
      </c>
      <c r="W252" s="2">
        <f t="shared" si="15"/>
        <v>1</v>
      </c>
      <c r="X252" s="2" t="s">
        <v>1887</v>
      </c>
      <c r="Y252" s="9" t="str">
        <f t="shared" si="16"/>
        <v>Y</v>
      </c>
      <c r="Z252" s="9" t="str">
        <f t="shared" si="17"/>
        <v>N</v>
      </c>
      <c r="AA252" s="9">
        <f t="shared" si="18"/>
        <v>10</v>
      </c>
      <c r="AB252" s="9" t="s">
        <v>1399</v>
      </c>
      <c r="AE252" t="str">
        <f t="shared" si="19"/>
        <v>Dwarfen Mountain HoldsWarriors of Chaos</v>
      </c>
    </row>
    <row r="253" spans="1:31" ht="15" customHeight="1" x14ac:dyDescent="0.25">
      <c r="A253">
        <v>405405</v>
      </c>
      <c r="B253">
        <v>1</v>
      </c>
      <c r="C253" t="s">
        <v>360</v>
      </c>
      <c r="D253" t="s">
        <v>361</v>
      </c>
      <c r="I253" t="s">
        <v>344</v>
      </c>
      <c r="J253" s="21">
        <v>45347.3125</v>
      </c>
      <c r="K253" s="21">
        <v>45347.75</v>
      </c>
      <c r="L253" t="s">
        <v>345</v>
      </c>
      <c r="M253" t="b">
        <v>0</v>
      </c>
      <c r="N253">
        <v>2023</v>
      </c>
      <c r="O253" t="s">
        <v>763</v>
      </c>
      <c r="Q253" t="s">
        <v>761</v>
      </c>
      <c r="S253" s="1" t="s">
        <v>362</v>
      </c>
      <c r="T253" s="1" t="s">
        <v>363</v>
      </c>
      <c r="U253" t="s">
        <v>27</v>
      </c>
      <c r="V253" s="9">
        <v>2000</v>
      </c>
      <c r="W253" s="2">
        <f t="shared" si="15"/>
        <v>1</v>
      </c>
      <c r="X253" s="2" t="s">
        <v>1887</v>
      </c>
      <c r="Y253" s="9" t="str">
        <f t="shared" si="16"/>
        <v>Y</v>
      </c>
      <c r="Z253" s="9" t="str">
        <f t="shared" si="17"/>
        <v>N</v>
      </c>
      <c r="AA253" s="9">
        <f t="shared" si="18"/>
        <v>10</v>
      </c>
      <c r="AB253" s="9" t="s">
        <v>1399</v>
      </c>
      <c r="AE253" t="str">
        <f t="shared" si="19"/>
        <v>High Elf RealmsOrc and Goblin Tribes</v>
      </c>
    </row>
    <row r="254" spans="1:31" ht="15" hidden="1" customHeight="1" x14ac:dyDescent="0.25">
      <c r="A254">
        <v>413742</v>
      </c>
      <c r="B254">
        <v>1</v>
      </c>
      <c r="C254" t="s">
        <v>280</v>
      </c>
      <c r="D254" t="s">
        <v>281</v>
      </c>
      <c r="E254">
        <v>0</v>
      </c>
      <c r="F254">
        <v>2</v>
      </c>
      <c r="G254">
        <v>0</v>
      </c>
      <c r="H254">
        <v>20</v>
      </c>
      <c r="I254" t="s">
        <v>282</v>
      </c>
      <c r="J254" s="21">
        <v>45352.958333333336</v>
      </c>
      <c r="K254" s="21">
        <v>45353.3125</v>
      </c>
      <c r="L254" t="s">
        <v>283</v>
      </c>
      <c r="M254" t="b">
        <v>0</v>
      </c>
      <c r="N254">
        <v>2023</v>
      </c>
      <c r="U254" t="s">
        <v>27</v>
      </c>
      <c r="V254" s="9">
        <v>1500</v>
      </c>
      <c r="W254" s="2">
        <f t="shared" si="15"/>
        <v>3</v>
      </c>
      <c r="X254" s="2" t="s">
        <v>1887</v>
      </c>
      <c r="Y254" s="9" t="str">
        <f t="shared" si="16"/>
        <v>N</v>
      </c>
      <c r="Z254" s="9" t="str">
        <f t="shared" si="17"/>
        <v>Y</v>
      </c>
      <c r="AA254" s="9">
        <f t="shared" si="18"/>
        <v>12</v>
      </c>
      <c r="AB254" s="9" t="s">
        <v>1399</v>
      </c>
      <c r="AE254" t="str">
        <f t="shared" si="19"/>
        <v/>
      </c>
    </row>
    <row r="255" spans="1:31" ht="15" hidden="1" customHeight="1" x14ac:dyDescent="0.25">
      <c r="A255">
        <v>413759</v>
      </c>
      <c r="B255">
        <v>1</v>
      </c>
      <c r="C255" t="s">
        <v>284</v>
      </c>
      <c r="D255" t="s">
        <v>285</v>
      </c>
      <c r="E255">
        <v>2</v>
      </c>
      <c r="F255">
        <v>0</v>
      </c>
      <c r="G255">
        <v>18</v>
      </c>
      <c r="H255">
        <v>2</v>
      </c>
      <c r="I255" t="s">
        <v>282</v>
      </c>
      <c r="J255" s="21">
        <v>45352.958333333336</v>
      </c>
      <c r="K255" s="21">
        <v>45353.3125</v>
      </c>
      <c r="L255" t="s">
        <v>283</v>
      </c>
      <c r="M255" t="b">
        <v>0</v>
      </c>
      <c r="N255">
        <v>2023</v>
      </c>
      <c r="O255" t="s">
        <v>759</v>
      </c>
      <c r="S255" s="1" t="s">
        <v>286</v>
      </c>
      <c r="U255" t="s">
        <v>27</v>
      </c>
      <c r="V255" s="9">
        <v>1500</v>
      </c>
      <c r="W255" s="2">
        <f t="shared" si="15"/>
        <v>3</v>
      </c>
      <c r="X255" s="2" t="s">
        <v>1887</v>
      </c>
      <c r="Y255" s="9" t="str">
        <f t="shared" si="16"/>
        <v>N</v>
      </c>
      <c r="Z255" s="9" t="str">
        <f t="shared" si="17"/>
        <v>N</v>
      </c>
      <c r="AA255" s="9">
        <f t="shared" si="18"/>
        <v>12</v>
      </c>
      <c r="AB255" s="9" t="s">
        <v>1399</v>
      </c>
      <c r="AE255" t="str">
        <f t="shared" si="19"/>
        <v>Wood Elf Realms</v>
      </c>
    </row>
    <row r="256" spans="1:31" ht="15" hidden="1" customHeight="1" x14ac:dyDescent="0.25">
      <c r="A256">
        <v>413770</v>
      </c>
      <c r="B256">
        <v>1</v>
      </c>
      <c r="C256" t="s">
        <v>287</v>
      </c>
      <c r="D256" t="s">
        <v>288</v>
      </c>
      <c r="E256">
        <v>2</v>
      </c>
      <c r="F256">
        <v>0</v>
      </c>
      <c r="G256">
        <v>16</v>
      </c>
      <c r="H256">
        <v>4</v>
      </c>
      <c r="I256" t="s">
        <v>282</v>
      </c>
      <c r="J256" s="21">
        <v>45352.958333333336</v>
      </c>
      <c r="K256" s="21">
        <v>45353.3125</v>
      </c>
      <c r="L256" t="s">
        <v>283</v>
      </c>
      <c r="M256" t="b">
        <v>0</v>
      </c>
      <c r="N256">
        <v>2023</v>
      </c>
      <c r="Q256" t="s">
        <v>769</v>
      </c>
      <c r="T256" s="1" t="s">
        <v>289</v>
      </c>
      <c r="U256" t="s">
        <v>27</v>
      </c>
      <c r="V256" s="9">
        <v>1500</v>
      </c>
      <c r="W256" s="2">
        <f t="shared" si="15"/>
        <v>3</v>
      </c>
      <c r="X256" s="2" t="s">
        <v>1887</v>
      </c>
      <c r="Y256" s="9" t="str">
        <f t="shared" si="16"/>
        <v>N</v>
      </c>
      <c r="Z256" s="9" t="str">
        <f t="shared" si="17"/>
        <v>N</v>
      </c>
      <c r="AA256" s="9">
        <f t="shared" si="18"/>
        <v>12</v>
      </c>
      <c r="AB256" s="9" t="s">
        <v>1399</v>
      </c>
      <c r="AE256" t="str">
        <f t="shared" si="19"/>
        <v>Dwarfen Mountain Holds</v>
      </c>
    </row>
    <row r="257" spans="1:31" ht="15" hidden="1" customHeight="1" x14ac:dyDescent="0.25">
      <c r="A257">
        <v>413785</v>
      </c>
      <c r="B257">
        <v>1</v>
      </c>
      <c r="C257" t="s">
        <v>290</v>
      </c>
      <c r="D257" t="s">
        <v>291</v>
      </c>
      <c r="E257">
        <v>2</v>
      </c>
      <c r="F257">
        <v>0</v>
      </c>
      <c r="G257">
        <v>16</v>
      </c>
      <c r="H257">
        <v>4</v>
      </c>
      <c r="I257" t="s">
        <v>282</v>
      </c>
      <c r="J257" s="21">
        <v>45352.958333333336</v>
      </c>
      <c r="K257" s="21">
        <v>45353.3125</v>
      </c>
      <c r="L257" t="s">
        <v>283</v>
      </c>
      <c r="M257" t="b">
        <v>0</v>
      </c>
      <c r="N257">
        <v>2023</v>
      </c>
      <c r="Q257" t="s">
        <v>761</v>
      </c>
      <c r="T257" s="1" t="s">
        <v>292</v>
      </c>
      <c r="U257" t="s">
        <v>27</v>
      </c>
      <c r="V257" s="9">
        <v>1500</v>
      </c>
      <c r="W257" s="2">
        <f t="shared" si="15"/>
        <v>3</v>
      </c>
      <c r="X257" s="2" t="s">
        <v>1887</v>
      </c>
      <c r="Y257" s="9" t="str">
        <f t="shared" si="16"/>
        <v>N</v>
      </c>
      <c r="Z257" s="9" t="str">
        <f t="shared" si="17"/>
        <v>N</v>
      </c>
      <c r="AA257" s="9">
        <f t="shared" si="18"/>
        <v>12</v>
      </c>
      <c r="AB257" s="9" t="s">
        <v>1399</v>
      </c>
      <c r="AE257" t="str">
        <f t="shared" si="19"/>
        <v>Orc and Goblin Tribes</v>
      </c>
    </row>
    <row r="258" spans="1:31" ht="15" customHeight="1" x14ac:dyDescent="0.25">
      <c r="A258">
        <v>413800</v>
      </c>
      <c r="B258">
        <v>1</v>
      </c>
      <c r="C258" t="s">
        <v>293</v>
      </c>
      <c r="D258" t="s">
        <v>294</v>
      </c>
      <c r="E258">
        <v>2</v>
      </c>
      <c r="F258">
        <v>0</v>
      </c>
      <c r="G258">
        <v>20</v>
      </c>
      <c r="H258">
        <v>0</v>
      </c>
      <c r="I258" t="s">
        <v>282</v>
      </c>
      <c r="J258" s="21">
        <v>45352.958333333336</v>
      </c>
      <c r="K258" s="21">
        <v>45353.3125</v>
      </c>
      <c r="L258" t="s">
        <v>283</v>
      </c>
      <c r="M258" t="b">
        <v>0</v>
      </c>
      <c r="N258">
        <v>2023</v>
      </c>
      <c r="O258" t="s">
        <v>759</v>
      </c>
      <c r="Q258" t="s">
        <v>761</v>
      </c>
      <c r="S258" s="1" t="s">
        <v>295</v>
      </c>
      <c r="T258" s="1" t="s">
        <v>296</v>
      </c>
      <c r="U258" t="s">
        <v>27</v>
      </c>
      <c r="V258" s="9">
        <v>1500</v>
      </c>
      <c r="W258" s="2">
        <f t="shared" ref="W258:W321" si="20">_xlfn.MAXIFS(B:B,I:I,I258)</f>
        <v>3</v>
      </c>
      <c r="X258" s="2" t="s">
        <v>1887</v>
      </c>
      <c r="Y258" s="9" t="str">
        <f t="shared" ref="Y258:Y321" si="21">IF(S258="","N",(IF(T258&lt;&gt;"","Y","N")))</f>
        <v>Y</v>
      </c>
      <c r="Z258" s="9" t="str">
        <f t="shared" ref="Z258:Z321" si="22">IF(O258=Q258,"Y","N")</f>
        <v>N</v>
      </c>
      <c r="AA258" s="9">
        <f t="shared" ref="AA258:AA321" si="23">COUNTIFS(I:I,I258,B:B,1)*2</f>
        <v>12</v>
      </c>
      <c r="AB258" s="9" t="s">
        <v>1399</v>
      </c>
      <c r="AE258" t="str">
        <f t="shared" si="19"/>
        <v>Wood Elf RealmsOrc and Goblin Tribes</v>
      </c>
    </row>
    <row r="259" spans="1:31" ht="15" hidden="1" customHeight="1" x14ac:dyDescent="0.25">
      <c r="A259">
        <v>413819</v>
      </c>
      <c r="B259">
        <v>1</v>
      </c>
      <c r="C259" t="s">
        <v>297</v>
      </c>
      <c r="D259" t="s">
        <v>298</v>
      </c>
      <c r="E259">
        <v>2</v>
      </c>
      <c r="F259">
        <v>0</v>
      </c>
      <c r="G259">
        <v>20</v>
      </c>
      <c r="H259">
        <v>0</v>
      </c>
      <c r="I259" t="s">
        <v>282</v>
      </c>
      <c r="J259" s="21">
        <v>45352.958333333336</v>
      </c>
      <c r="K259" s="21">
        <v>45353.3125</v>
      </c>
      <c r="L259" t="s">
        <v>283</v>
      </c>
      <c r="M259" t="b">
        <v>0</v>
      </c>
      <c r="N259">
        <v>2023</v>
      </c>
      <c r="O259" t="s">
        <v>762</v>
      </c>
      <c r="S259" s="1" t="s">
        <v>299</v>
      </c>
      <c r="U259" t="s">
        <v>27</v>
      </c>
      <c r="V259" s="9">
        <v>1500</v>
      </c>
      <c r="W259" s="2">
        <f t="shared" si="20"/>
        <v>3</v>
      </c>
      <c r="X259" s="2" t="s">
        <v>1887</v>
      </c>
      <c r="Y259" s="9" t="str">
        <f t="shared" si="21"/>
        <v>N</v>
      </c>
      <c r="Z259" s="9" t="str">
        <f t="shared" si="22"/>
        <v>N</v>
      </c>
      <c r="AA259" s="9">
        <f t="shared" si="23"/>
        <v>12</v>
      </c>
      <c r="AB259" s="9" t="s">
        <v>1399</v>
      </c>
      <c r="AE259" t="str">
        <f t="shared" ref="AE259:AE322" si="24">O259&amp;Q259</f>
        <v>Warriors of Chaos</v>
      </c>
    </row>
    <row r="260" spans="1:31" ht="15" hidden="1" customHeight="1" x14ac:dyDescent="0.25">
      <c r="A260">
        <v>413842</v>
      </c>
      <c r="B260">
        <v>2</v>
      </c>
      <c r="C260" t="s">
        <v>290</v>
      </c>
      <c r="D260" t="s">
        <v>287</v>
      </c>
      <c r="E260">
        <v>2</v>
      </c>
      <c r="F260">
        <v>0</v>
      </c>
      <c r="G260">
        <v>15</v>
      </c>
      <c r="H260">
        <v>5</v>
      </c>
      <c r="I260" t="s">
        <v>282</v>
      </c>
      <c r="J260" s="21">
        <v>45352.958333333336</v>
      </c>
      <c r="K260" s="21">
        <v>45353.3125</v>
      </c>
      <c r="L260" t="s">
        <v>283</v>
      </c>
      <c r="M260" t="b">
        <v>0</v>
      </c>
      <c r="N260">
        <v>2023</v>
      </c>
      <c r="U260" t="s">
        <v>27</v>
      </c>
      <c r="V260" s="9">
        <v>1500</v>
      </c>
      <c r="W260" s="2">
        <f t="shared" si="20"/>
        <v>3</v>
      </c>
      <c r="X260" s="2" t="s">
        <v>1887</v>
      </c>
      <c r="Y260" s="9" t="str">
        <f t="shared" si="21"/>
        <v>N</v>
      </c>
      <c r="Z260" s="9" t="str">
        <f t="shared" si="22"/>
        <v>Y</v>
      </c>
      <c r="AA260" s="9">
        <f t="shared" si="23"/>
        <v>12</v>
      </c>
      <c r="AB260" s="9" t="s">
        <v>1399</v>
      </c>
      <c r="AE260" t="str">
        <f t="shared" si="24"/>
        <v/>
      </c>
    </row>
    <row r="261" spans="1:31" ht="15" hidden="1" customHeight="1" x14ac:dyDescent="0.25">
      <c r="A261">
        <v>413857</v>
      </c>
      <c r="B261">
        <v>2</v>
      </c>
      <c r="C261" t="s">
        <v>285</v>
      </c>
      <c r="D261" t="s">
        <v>294</v>
      </c>
      <c r="E261">
        <v>0</v>
      </c>
      <c r="F261">
        <v>2</v>
      </c>
      <c r="G261">
        <v>0</v>
      </c>
      <c r="H261">
        <v>20</v>
      </c>
      <c r="I261" t="s">
        <v>282</v>
      </c>
      <c r="J261" s="21">
        <v>45352.958333333336</v>
      </c>
      <c r="K261" s="21">
        <v>45353.3125</v>
      </c>
      <c r="L261" t="s">
        <v>283</v>
      </c>
      <c r="M261" t="b">
        <v>0</v>
      </c>
      <c r="N261">
        <v>2023</v>
      </c>
      <c r="Q261" t="s">
        <v>761</v>
      </c>
      <c r="T261" s="1" t="s">
        <v>296</v>
      </c>
      <c r="U261" t="s">
        <v>27</v>
      </c>
      <c r="V261" s="9">
        <v>1500</v>
      </c>
      <c r="W261" s="2">
        <f t="shared" si="20"/>
        <v>3</v>
      </c>
      <c r="X261" s="2" t="s">
        <v>1887</v>
      </c>
      <c r="Y261" s="9" t="str">
        <f t="shared" si="21"/>
        <v>N</v>
      </c>
      <c r="Z261" s="9" t="str">
        <f t="shared" si="22"/>
        <v>N</v>
      </c>
      <c r="AA261" s="9">
        <f t="shared" si="23"/>
        <v>12</v>
      </c>
      <c r="AB261" s="9" t="s">
        <v>1399</v>
      </c>
      <c r="AE261" t="str">
        <f t="shared" si="24"/>
        <v>Orc and Goblin Tribes</v>
      </c>
    </row>
    <row r="262" spans="1:31" ht="15" customHeight="1" x14ac:dyDescent="0.25">
      <c r="A262">
        <v>413866</v>
      </c>
      <c r="B262">
        <v>2</v>
      </c>
      <c r="C262" t="s">
        <v>288</v>
      </c>
      <c r="D262" t="s">
        <v>291</v>
      </c>
      <c r="E262">
        <v>2</v>
      </c>
      <c r="F262">
        <v>0</v>
      </c>
      <c r="G262">
        <v>11</v>
      </c>
      <c r="H262">
        <v>9</v>
      </c>
      <c r="I262" t="s">
        <v>282</v>
      </c>
      <c r="J262" s="21">
        <v>45352.958333333336</v>
      </c>
      <c r="K262" s="21">
        <v>45353.3125</v>
      </c>
      <c r="L262" t="s">
        <v>283</v>
      </c>
      <c r="M262" t="b">
        <v>0</v>
      </c>
      <c r="N262">
        <v>2023</v>
      </c>
      <c r="O262" t="s">
        <v>769</v>
      </c>
      <c r="Q262" t="s">
        <v>761</v>
      </c>
      <c r="S262" s="1" t="s">
        <v>289</v>
      </c>
      <c r="T262" s="1" t="s">
        <v>292</v>
      </c>
      <c r="U262" t="s">
        <v>27</v>
      </c>
      <c r="V262" s="9">
        <v>1500</v>
      </c>
      <c r="W262" s="2">
        <f t="shared" si="20"/>
        <v>3</v>
      </c>
      <c r="X262" s="2" t="s">
        <v>1887</v>
      </c>
      <c r="Y262" s="9" t="str">
        <f t="shared" si="21"/>
        <v>Y</v>
      </c>
      <c r="Z262" s="9" t="str">
        <f t="shared" si="22"/>
        <v>N</v>
      </c>
      <c r="AA262" s="9">
        <f t="shared" si="23"/>
        <v>12</v>
      </c>
      <c r="AB262" s="9" t="s">
        <v>1399</v>
      </c>
      <c r="AE262" t="str">
        <f t="shared" si="24"/>
        <v>Dwarfen Mountain HoldsOrc and Goblin Tribes</v>
      </c>
    </row>
    <row r="263" spans="1:31" ht="15" hidden="1" customHeight="1" x14ac:dyDescent="0.25">
      <c r="A263">
        <v>413881</v>
      </c>
      <c r="B263">
        <v>2</v>
      </c>
      <c r="C263" t="s">
        <v>298</v>
      </c>
      <c r="D263" t="s">
        <v>280</v>
      </c>
      <c r="E263">
        <v>2</v>
      </c>
      <c r="F263">
        <v>0</v>
      </c>
      <c r="G263">
        <v>14</v>
      </c>
      <c r="H263">
        <v>6</v>
      </c>
      <c r="I263" t="s">
        <v>282</v>
      </c>
      <c r="J263" s="21">
        <v>45352.958333333336</v>
      </c>
      <c r="K263" s="21">
        <v>45353.3125</v>
      </c>
      <c r="L263" t="s">
        <v>283</v>
      </c>
      <c r="M263" t="b">
        <v>0</v>
      </c>
      <c r="N263">
        <v>2023</v>
      </c>
      <c r="U263" t="s">
        <v>27</v>
      </c>
      <c r="V263" s="9">
        <v>1500</v>
      </c>
      <c r="W263" s="2">
        <f t="shared" si="20"/>
        <v>3</v>
      </c>
      <c r="X263" s="2" t="s">
        <v>1887</v>
      </c>
      <c r="Y263" s="9" t="str">
        <f t="shared" si="21"/>
        <v>N</v>
      </c>
      <c r="Z263" s="9" t="str">
        <f t="shared" si="22"/>
        <v>Y</v>
      </c>
      <c r="AA263" s="9">
        <f t="shared" si="23"/>
        <v>12</v>
      </c>
      <c r="AB263" s="9" t="s">
        <v>1399</v>
      </c>
      <c r="AE263" t="str">
        <f t="shared" si="24"/>
        <v/>
      </c>
    </row>
    <row r="264" spans="1:31" ht="15" hidden="1" customHeight="1" x14ac:dyDescent="0.25">
      <c r="A264">
        <v>413894</v>
      </c>
      <c r="B264">
        <v>2</v>
      </c>
      <c r="C264" t="s">
        <v>293</v>
      </c>
      <c r="D264" t="s">
        <v>284</v>
      </c>
      <c r="E264">
        <v>2</v>
      </c>
      <c r="F264">
        <v>0</v>
      </c>
      <c r="G264">
        <v>20</v>
      </c>
      <c r="H264">
        <v>0</v>
      </c>
      <c r="I264" t="s">
        <v>282</v>
      </c>
      <c r="J264" s="21">
        <v>45352.958333333336</v>
      </c>
      <c r="K264" s="21">
        <v>45353.3125</v>
      </c>
      <c r="L264" t="s">
        <v>283</v>
      </c>
      <c r="M264" t="b">
        <v>0</v>
      </c>
      <c r="N264">
        <v>2023</v>
      </c>
      <c r="O264" t="s">
        <v>759</v>
      </c>
      <c r="Q264" t="s">
        <v>759</v>
      </c>
      <c r="S264" s="1" t="s">
        <v>295</v>
      </c>
      <c r="T264" s="1" t="s">
        <v>286</v>
      </c>
      <c r="U264" t="s">
        <v>27</v>
      </c>
      <c r="V264" s="9">
        <v>1500</v>
      </c>
      <c r="W264" s="2">
        <f t="shared" si="20"/>
        <v>3</v>
      </c>
      <c r="X264" s="2" t="s">
        <v>1887</v>
      </c>
      <c r="Y264" s="9" t="str">
        <f t="shared" si="21"/>
        <v>Y</v>
      </c>
      <c r="Z264" s="9" t="str">
        <f t="shared" si="22"/>
        <v>Y</v>
      </c>
      <c r="AA264" s="9">
        <f t="shared" si="23"/>
        <v>12</v>
      </c>
      <c r="AB264" s="9" t="s">
        <v>1399</v>
      </c>
      <c r="AE264" t="str">
        <f t="shared" si="24"/>
        <v>Wood Elf RealmsWood Elf Realms</v>
      </c>
    </row>
    <row r="265" spans="1:31" ht="15" hidden="1" customHeight="1" x14ac:dyDescent="0.25">
      <c r="A265">
        <v>413907</v>
      </c>
      <c r="B265">
        <v>2</v>
      </c>
      <c r="C265" t="s">
        <v>297</v>
      </c>
      <c r="D265" t="s">
        <v>281</v>
      </c>
      <c r="E265">
        <v>0</v>
      </c>
      <c r="F265">
        <v>2</v>
      </c>
      <c r="G265">
        <v>4</v>
      </c>
      <c r="H265">
        <v>16</v>
      </c>
      <c r="I265" t="s">
        <v>282</v>
      </c>
      <c r="J265" s="21">
        <v>45352.958333333336</v>
      </c>
      <c r="K265" s="21">
        <v>45353.3125</v>
      </c>
      <c r="L265" t="s">
        <v>283</v>
      </c>
      <c r="M265" t="b">
        <v>0</v>
      </c>
      <c r="N265">
        <v>2023</v>
      </c>
      <c r="O265" t="s">
        <v>762</v>
      </c>
      <c r="S265" s="1" t="s">
        <v>299</v>
      </c>
      <c r="U265" t="s">
        <v>27</v>
      </c>
      <c r="V265" s="9">
        <v>1500</v>
      </c>
      <c r="W265" s="2">
        <f t="shared" si="20"/>
        <v>3</v>
      </c>
      <c r="X265" s="2" t="s">
        <v>1887</v>
      </c>
      <c r="Y265" s="9" t="str">
        <f t="shared" si="21"/>
        <v>N</v>
      </c>
      <c r="Z265" s="9" t="str">
        <f t="shared" si="22"/>
        <v>N</v>
      </c>
      <c r="AA265" s="9">
        <f t="shared" si="23"/>
        <v>12</v>
      </c>
      <c r="AB265" s="9" t="s">
        <v>1399</v>
      </c>
      <c r="AE265" t="str">
        <f t="shared" si="24"/>
        <v>Warriors of Chaos</v>
      </c>
    </row>
    <row r="266" spans="1:31" ht="15" hidden="1" customHeight="1" x14ac:dyDescent="0.25">
      <c r="A266">
        <v>413924</v>
      </c>
      <c r="B266">
        <v>3</v>
      </c>
      <c r="C266" t="s">
        <v>293</v>
      </c>
      <c r="D266" t="s">
        <v>281</v>
      </c>
      <c r="E266">
        <v>2</v>
      </c>
      <c r="F266">
        <v>0</v>
      </c>
      <c r="G266">
        <v>12</v>
      </c>
      <c r="H266">
        <v>8</v>
      </c>
      <c r="I266" t="s">
        <v>282</v>
      </c>
      <c r="J266" s="21">
        <v>45352.958333333336</v>
      </c>
      <c r="K266" s="21">
        <v>45353.3125</v>
      </c>
      <c r="L266" t="s">
        <v>283</v>
      </c>
      <c r="M266" t="b">
        <v>0</v>
      </c>
      <c r="N266">
        <v>2023</v>
      </c>
      <c r="O266" t="s">
        <v>759</v>
      </c>
      <c r="S266" s="1" t="s">
        <v>295</v>
      </c>
      <c r="U266" t="s">
        <v>27</v>
      </c>
      <c r="V266" s="9">
        <v>1500</v>
      </c>
      <c r="W266" s="2">
        <f t="shared" si="20"/>
        <v>3</v>
      </c>
      <c r="X266" s="2" t="s">
        <v>1887</v>
      </c>
      <c r="Y266" s="9" t="str">
        <f t="shared" si="21"/>
        <v>N</v>
      </c>
      <c r="Z266" s="9" t="str">
        <f t="shared" si="22"/>
        <v>N</v>
      </c>
      <c r="AA266" s="9">
        <f t="shared" si="23"/>
        <v>12</v>
      </c>
      <c r="AB266" s="9" t="s">
        <v>1399</v>
      </c>
      <c r="AE266" t="str">
        <f t="shared" si="24"/>
        <v>Wood Elf Realms</v>
      </c>
    </row>
    <row r="267" spans="1:31" ht="15" hidden="1" customHeight="1" x14ac:dyDescent="0.25">
      <c r="A267">
        <v>413936</v>
      </c>
      <c r="B267">
        <v>3</v>
      </c>
      <c r="C267" t="s">
        <v>280</v>
      </c>
      <c r="D267" t="s">
        <v>300</v>
      </c>
      <c r="E267">
        <v>2</v>
      </c>
      <c r="F267">
        <v>0</v>
      </c>
      <c r="G267">
        <v>20</v>
      </c>
      <c r="H267">
        <v>0</v>
      </c>
      <c r="I267" t="s">
        <v>282</v>
      </c>
      <c r="J267" s="21">
        <v>45352.958333333336</v>
      </c>
      <c r="K267" s="21">
        <v>45353.3125</v>
      </c>
      <c r="L267" t="s">
        <v>283</v>
      </c>
      <c r="M267" t="b">
        <v>0</v>
      </c>
      <c r="N267">
        <v>2023</v>
      </c>
      <c r="U267" t="s">
        <v>27</v>
      </c>
      <c r="V267" s="9">
        <v>1500</v>
      </c>
      <c r="W267" s="2">
        <f t="shared" si="20"/>
        <v>3</v>
      </c>
      <c r="X267" s="2" t="s">
        <v>1887</v>
      </c>
      <c r="Y267" s="9" t="str">
        <f t="shared" si="21"/>
        <v>N</v>
      </c>
      <c r="Z267" s="9" t="str">
        <f t="shared" si="22"/>
        <v>Y</v>
      </c>
      <c r="AA267" s="9">
        <f t="shared" si="23"/>
        <v>12</v>
      </c>
      <c r="AB267" s="9" t="s">
        <v>1399</v>
      </c>
      <c r="AE267" t="str">
        <f t="shared" si="24"/>
        <v/>
      </c>
    </row>
    <row r="268" spans="1:31" ht="15" hidden="1" customHeight="1" x14ac:dyDescent="0.25">
      <c r="A268">
        <v>413948</v>
      </c>
      <c r="B268">
        <v>3</v>
      </c>
      <c r="C268" t="s">
        <v>290</v>
      </c>
      <c r="D268" t="s">
        <v>297</v>
      </c>
      <c r="E268">
        <v>2</v>
      </c>
      <c r="F268">
        <v>0</v>
      </c>
      <c r="G268">
        <v>20</v>
      </c>
      <c r="H268">
        <v>0</v>
      </c>
      <c r="I268" t="s">
        <v>282</v>
      </c>
      <c r="J268" s="21">
        <v>45352.958333333336</v>
      </c>
      <c r="K268" s="21">
        <v>45353.3125</v>
      </c>
      <c r="L268" t="s">
        <v>283</v>
      </c>
      <c r="M268" t="b">
        <v>0</v>
      </c>
      <c r="N268">
        <v>2023</v>
      </c>
      <c r="Q268" t="s">
        <v>762</v>
      </c>
      <c r="T268" s="1" t="s">
        <v>299</v>
      </c>
      <c r="U268" t="s">
        <v>27</v>
      </c>
      <c r="V268" s="9">
        <v>1500</v>
      </c>
      <c r="W268" s="2">
        <f t="shared" si="20"/>
        <v>3</v>
      </c>
      <c r="X268" s="2" t="s">
        <v>1887</v>
      </c>
      <c r="Y268" s="9" t="str">
        <f t="shared" si="21"/>
        <v>N</v>
      </c>
      <c r="Z268" s="9" t="str">
        <f t="shared" si="22"/>
        <v>N</v>
      </c>
      <c r="AA268" s="9">
        <f t="shared" si="23"/>
        <v>12</v>
      </c>
      <c r="AB268" s="9" t="s">
        <v>1399</v>
      </c>
      <c r="AE268" t="str">
        <f t="shared" si="24"/>
        <v>Warriors of Chaos</v>
      </c>
    </row>
    <row r="269" spans="1:31" ht="15" hidden="1" customHeight="1" x14ac:dyDescent="0.25">
      <c r="A269">
        <v>413951</v>
      </c>
      <c r="B269">
        <v>3</v>
      </c>
      <c r="C269" t="s">
        <v>287</v>
      </c>
      <c r="D269" t="s">
        <v>284</v>
      </c>
      <c r="E269">
        <v>0</v>
      </c>
      <c r="F269">
        <v>2</v>
      </c>
      <c r="G269">
        <v>6</v>
      </c>
      <c r="H269">
        <v>14</v>
      </c>
      <c r="I269" t="s">
        <v>282</v>
      </c>
      <c r="J269" s="21">
        <v>45352.958333333336</v>
      </c>
      <c r="K269" s="21">
        <v>45353.3125</v>
      </c>
      <c r="L269" t="s">
        <v>283</v>
      </c>
      <c r="M269" t="b">
        <v>0</v>
      </c>
      <c r="N269">
        <v>2023</v>
      </c>
      <c r="Q269" t="s">
        <v>759</v>
      </c>
      <c r="T269" s="1" t="s">
        <v>286</v>
      </c>
      <c r="U269" t="s">
        <v>27</v>
      </c>
      <c r="V269" s="9">
        <v>1500</v>
      </c>
      <c r="W269" s="2">
        <f t="shared" si="20"/>
        <v>3</v>
      </c>
      <c r="X269" s="2" t="s">
        <v>1887</v>
      </c>
      <c r="Y269" s="9" t="str">
        <f t="shared" si="21"/>
        <v>N</v>
      </c>
      <c r="Z269" s="9" t="str">
        <f t="shared" si="22"/>
        <v>N</v>
      </c>
      <c r="AA269" s="9">
        <f t="shared" si="23"/>
        <v>12</v>
      </c>
      <c r="AB269" s="9" t="s">
        <v>1399</v>
      </c>
      <c r="AE269" t="str">
        <f t="shared" si="24"/>
        <v>Wood Elf Realms</v>
      </c>
    </row>
    <row r="270" spans="1:31" ht="15" hidden="1" customHeight="1" x14ac:dyDescent="0.25">
      <c r="A270">
        <v>413960</v>
      </c>
      <c r="B270">
        <v>3</v>
      </c>
      <c r="C270" t="s">
        <v>298</v>
      </c>
      <c r="D270" t="s">
        <v>285</v>
      </c>
      <c r="E270">
        <v>2</v>
      </c>
      <c r="F270">
        <v>0</v>
      </c>
      <c r="G270">
        <v>13</v>
      </c>
      <c r="H270">
        <v>7</v>
      </c>
      <c r="I270" t="s">
        <v>282</v>
      </c>
      <c r="J270" s="21">
        <v>45352.958333333336</v>
      </c>
      <c r="K270" s="21">
        <v>45353.3125</v>
      </c>
      <c r="L270" t="s">
        <v>283</v>
      </c>
      <c r="M270" t="b">
        <v>0</v>
      </c>
      <c r="N270">
        <v>2023</v>
      </c>
      <c r="U270" t="s">
        <v>27</v>
      </c>
      <c r="V270" s="9">
        <v>1500</v>
      </c>
      <c r="W270" s="2">
        <f t="shared" si="20"/>
        <v>3</v>
      </c>
      <c r="X270" s="2" t="s">
        <v>1887</v>
      </c>
      <c r="Y270" s="9" t="str">
        <f t="shared" si="21"/>
        <v>N</v>
      </c>
      <c r="Z270" s="9" t="str">
        <f t="shared" si="22"/>
        <v>Y</v>
      </c>
      <c r="AA270" s="9">
        <f t="shared" si="23"/>
        <v>12</v>
      </c>
      <c r="AB270" s="9" t="s">
        <v>1399</v>
      </c>
      <c r="AE270" t="str">
        <f t="shared" si="24"/>
        <v/>
      </c>
    </row>
    <row r="271" spans="1:31" ht="15" hidden="1" customHeight="1" x14ac:dyDescent="0.25">
      <c r="A271">
        <v>413743</v>
      </c>
      <c r="B271">
        <v>1</v>
      </c>
      <c r="C271" t="s">
        <v>122</v>
      </c>
      <c r="D271" t="s">
        <v>123</v>
      </c>
      <c r="E271">
        <v>0</v>
      </c>
      <c r="F271">
        <v>0</v>
      </c>
      <c r="G271">
        <v>0</v>
      </c>
      <c r="H271">
        <v>0</v>
      </c>
      <c r="I271" t="s">
        <v>124</v>
      </c>
      <c r="J271" s="21">
        <v>45353.333333333336</v>
      </c>
      <c r="K271" s="21">
        <v>45353.770833333336</v>
      </c>
      <c r="L271" t="s">
        <v>125</v>
      </c>
      <c r="M271" t="b">
        <v>0</v>
      </c>
      <c r="N271">
        <v>2023</v>
      </c>
      <c r="O271" t="s">
        <v>763</v>
      </c>
      <c r="Q271" t="s">
        <v>763</v>
      </c>
      <c r="S271" s="1" t="s">
        <v>126</v>
      </c>
      <c r="T271" s="1" t="s">
        <v>127</v>
      </c>
      <c r="U271" t="s">
        <v>27</v>
      </c>
      <c r="V271" s="9">
        <v>2000</v>
      </c>
      <c r="W271" s="2">
        <f t="shared" si="20"/>
        <v>3</v>
      </c>
      <c r="X271" s="2" t="s">
        <v>1887</v>
      </c>
      <c r="Y271" s="9" t="str">
        <f t="shared" si="21"/>
        <v>Y</v>
      </c>
      <c r="Z271" s="9" t="str">
        <f t="shared" si="22"/>
        <v>Y</v>
      </c>
      <c r="AA271" s="9">
        <f t="shared" si="23"/>
        <v>10</v>
      </c>
      <c r="AB271" s="9" t="s">
        <v>1398</v>
      </c>
      <c r="AE271" t="str">
        <f t="shared" si="24"/>
        <v>High Elf RealmsHigh Elf Realms</v>
      </c>
    </row>
    <row r="272" spans="1:31" ht="15" customHeight="1" x14ac:dyDescent="0.25">
      <c r="A272">
        <v>413760</v>
      </c>
      <c r="B272">
        <v>1</v>
      </c>
      <c r="C272" t="s">
        <v>128</v>
      </c>
      <c r="D272" t="s">
        <v>129</v>
      </c>
      <c r="E272">
        <v>2</v>
      </c>
      <c r="F272">
        <v>0</v>
      </c>
      <c r="G272">
        <v>15</v>
      </c>
      <c r="H272">
        <v>5</v>
      </c>
      <c r="I272" t="s">
        <v>124</v>
      </c>
      <c r="J272" s="21">
        <v>45353.333333333336</v>
      </c>
      <c r="K272" s="21">
        <v>45353.770833333336</v>
      </c>
      <c r="L272" t="s">
        <v>125</v>
      </c>
      <c r="M272" t="b">
        <v>0</v>
      </c>
      <c r="N272">
        <v>2023</v>
      </c>
      <c r="O272" t="s">
        <v>773</v>
      </c>
      <c r="Q272" t="s">
        <v>774</v>
      </c>
      <c r="S272" s="1" t="s">
        <v>130</v>
      </c>
      <c r="T272" s="1" t="s">
        <v>131</v>
      </c>
      <c r="U272" t="s">
        <v>27</v>
      </c>
      <c r="V272" s="9">
        <v>1500</v>
      </c>
      <c r="W272" s="2">
        <f t="shared" si="20"/>
        <v>3</v>
      </c>
      <c r="X272" s="2" t="s">
        <v>1887</v>
      </c>
      <c r="Y272" s="9" t="str">
        <f t="shared" si="21"/>
        <v>Y</v>
      </c>
      <c r="Z272" s="9" t="str">
        <f t="shared" si="22"/>
        <v>N</v>
      </c>
      <c r="AA272" s="9">
        <f t="shared" si="23"/>
        <v>10</v>
      </c>
      <c r="AB272" s="9" t="s">
        <v>1398</v>
      </c>
      <c r="AE272" t="str">
        <f t="shared" si="24"/>
        <v>Ogre KingdomsBeastmen Brayherds</v>
      </c>
    </row>
    <row r="273" spans="1:31" ht="15" customHeight="1" x14ac:dyDescent="0.25">
      <c r="A273">
        <v>413776</v>
      </c>
      <c r="B273">
        <v>1</v>
      </c>
      <c r="C273" t="s">
        <v>132</v>
      </c>
      <c r="D273" t="s">
        <v>133</v>
      </c>
      <c r="E273">
        <v>1</v>
      </c>
      <c r="F273">
        <v>1</v>
      </c>
      <c r="G273">
        <v>10</v>
      </c>
      <c r="H273">
        <v>10</v>
      </c>
      <c r="I273" t="s">
        <v>124</v>
      </c>
      <c r="J273" s="21">
        <v>45353.333333333336</v>
      </c>
      <c r="K273" s="21">
        <v>45353.770833333336</v>
      </c>
      <c r="L273" t="s">
        <v>125</v>
      </c>
      <c r="M273" t="b">
        <v>0</v>
      </c>
      <c r="N273">
        <v>2023</v>
      </c>
      <c r="O273" t="s">
        <v>759</v>
      </c>
      <c r="Q273" t="s">
        <v>768</v>
      </c>
      <c r="S273" s="1" t="s">
        <v>134</v>
      </c>
      <c r="T273" s="1" t="s">
        <v>135</v>
      </c>
      <c r="U273" t="s">
        <v>27</v>
      </c>
      <c r="V273" s="9">
        <v>1500</v>
      </c>
      <c r="W273" s="2">
        <f t="shared" si="20"/>
        <v>3</v>
      </c>
      <c r="X273" s="2" t="s">
        <v>1887</v>
      </c>
      <c r="Y273" s="9" t="str">
        <f t="shared" si="21"/>
        <v>Y</v>
      </c>
      <c r="Z273" s="9" t="str">
        <f t="shared" si="22"/>
        <v>N</v>
      </c>
      <c r="AA273" s="9">
        <f t="shared" si="23"/>
        <v>10</v>
      </c>
      <c r="AB273" s="9" t="s">
        <v>1398</v>
      </c>
      <c r="AE273" t="str">
        <f t="shared" si="24"/>
        <v>Wood Elf RealmsDark Elves</v>
      </c>
    </row>
    <row r="274" spans="1:31" ht="15" customHeight="1" x14ac:dyDescent="0.25">
      <c r="A274">
        <v>413793</v>
      </c>
      <c r="B274">
        <v>1</v>
      </c>
      <c r="C274" t="s">
        <v>136</v>
      </c>
      <c r="D274" t="s">
        <v>137</v>
      </c>
      <c r="E274">
        <v>0</v>
      </c>
      <c r="F274">
        <v>2</v>
      </c>
      <c r="G274">
        <v>2</v>
      </c>
      <c r="H274">
        <v>18</v>
      </c>
      <c r="I274" t="s">
        <v>124</v>
      </c>
      <c r="J274" s="21">
        <v>45353.333333333336</v>
      </c>
      <c r="K274" s="21">
        <v>45353.770833333336</v>
      </c>
      <c r="L274" t="s">
        <v>125</v>
      </c>
      <c r="M274" t="b">
        <v>0</v>
      </c>
      <c r="N274">
        <v>2023</v>
      </c>
      <c r="O274" t="s">
        <v>768</v>
      </c>
      <c r="Q274" t="s">
        <v>765</v>
      </c>
      <c r="S274" s="1" t="s">
        <v>138</v>
      </c>
      <c r="T274" s="1" t="s">
        <v>139</v>
      </c>
      <c r="U274" t="s">
        <v>27</v>
      </c>
      <c r="V274" s="9">
        <v>1500</v>
      </c>
      <c r="W274" s="2">
        <f t="shared" si="20"/>
        <v>3</v>
      </c>
      <c r="X274" s="2" t="s">
        <v>1887</v>
      </c>
      <c r="Y274" s="9" t="str">
        <f t="shared" si="21"/>
        <v>Y</v>
      </c>
      <c r="Z274" s="9" t="str">
        <f t="shared" si="22"/>
        <v>N</v>
      </c>
      <c r="AA274" s="9">
        <f t="shared" si="23"/>
        <v>10</v>
      </c>
      <c r="AB274" s="9" t="s">
        <v>1398</v>
      </c>
      <c r="AE274" t="str">
        <f t="shared" si="24"/>
        <v>Dark ElvesEmpire of Man</v>
      </c>
    </row>
    <row r="275" spans="1:31" ht="15" customHeight="1" x14ac:dyDescent="0.25">
      <c r="A275">
        <v>413806</v>
      </c>
      <c r="B275">
        <v>1</v>
      </c>
      <c r="C275" t="s">
        <v>140</v>
      </c>
      <c r="D275" t="s">
        <v>141</v>
      </c>
      <c r="E275">
        <v>1</v>
      </c>
      <c r="F275">
        <v>1</v>
      </c>
      <c r="G275">
        <v>10</v>
      </c>
      <c r="H275">
        <v>10</v>
      </c>
      <c r="I275" t="s">
        <v>124</v>
      </c>
      <c r="J275" s="21">
        <v>45353.333333333336</v>
      </c>
      <c r="K275" s="21">
        <v>45353.770833333336</v>
      </c>
      <c r="L275" t="s">
        <v>125</v>
      </c>
      <c r="M275" t="b">
        <v>0</v>
      </c>
      <c r="N275">
        <v>2023</v>
      </c>
      <c r="O275" t="s">
        <v>769</v>
      </c>
      <c r="Q275" t="s">
        <v>773</v>
      </c>
      <c r="S275" s="1" t="s">
        <v>142</v>
      </c>
      <c r="T275" s="1" t="s">
        <v>143</v>
      </c>
      <c r="U275" t="s">
        <v>27</v>
      </c>
      <c r="V275" s="9">
        <v>1500</v>
      </c>
      <c r="W275" s="2">
        <f t="shared" si="20"/>
        <v>3</v>
      </c>
      <c r="X275" s="2" t="s">
        <v>1887</v>
      </c>
      <c r="Y275" s="9" t="str">
        <f t="shared" si="21"/>
        <v>Y</v>
      </c>
      <c r="Z275" s="9" t="str">
        <f t="shared" si="22"/>
        <v>N</v>
      </c>
      <c r="AA275" s="9">
        <f t="shared" si="23"/>
        <v>10</v>
      </c>
      <c r="AB275" s="9" t="s">
        <v>1398</v>
      </c>
      <c r="AE275" t="str">
        <f t="shared" si="24"/>
        <v>Dwarfen Mountain HoldsOgre Kingdoms</v>
      </c>
    </row>
    <row r="276" spans="1:31" ht="15" customHeight="1" x14ac:dyDescent="0.25">
      <c r="A276">
        <v>413826</v>
      </c>
      <c r="B276">
        <v>2</v>
      </c>
      <c r="C276" t="s">
        <v>136</v>
      </c>
      <c r="D276" t="s">
        <v>122</v>
      </c>
      <c r="E276">
        <v>1</v>
      </c>
      <c r="F276">
        <v>1</v>
      </c>
      <c r="G276">
        <v>10</v>
      </c>
      <c r="H276">
        <v>10</v>
      </c>
      <c r="I276" t="s">
        <v>124</v>
      </c>
      <c r="J276" s="21">
        <v>45353.333333333336</v>
      </c>
      <c r="K276" s="21">
        <v>45353.770833333336</v>
      </c>
      <c r="L276" t="s">
        <v>125</v>
      </c>
      <c r="M276" t="b">
        <v>0</v>
      </c>
      <c r="N276">
        <v>2023</v>
      </c>
      <c r="O276" t="s">
        <v>768</v>
      </c>
      <c r="Q276" t="s">
        <v>763</v>
      </c>
      <c r="S276" s="1" t="s">
        <v>138</v>
      </c>
      <c r="T276" s="1" t="s">
        <v>126</v>
      </c>
      <c r="U276" t="s">
        <v>27</v>
      </c>
      <c r="V276" s="9">
        <v>1500</v>
      </c>
      <c r="W276" s="2">
        <f t="shared" si="20"/>
        <v>3</v>
      </c>
      <c r="X276" s="2" t="s">
        <v>1887</v>
      </c>
      <c r="Y276" s="9" t="str">
        <f t="shared" si="21"/>
        <v>Y</v>
      </c>
      <c r="Z276" s="9" t="str">
        <f t="shared" si="22"/>
        <v>N</v>
      </c>
      <c r="AA276" s="9">
        <f t="shared" si="23"/>
        <v>10</v>
      </c>
      <c r="AB276" s="9" t="s">
        <v>1398</v>
      </c>
      <c r="AE276" t="str">
        <f t="shared" si="24"/>
        <v>Dark ElvesHigh Elf Realms</v>
      </c>
    </row>
    <row r="277" spans="1:31" ht="15" customHeight="1" x14ac:dyDescent="0.25">
      <c r="A277">
        <v>413834</v>
      </c>
      <c r="B277">
        <v>2</v>
      </c>
      <c r="C277" t="s">
        <v>129</v>
      </c>
      <c r="D277" t="s">
        <v>123</v>
      </c>
      <c r="E277">
        <v>0</v>
      </c>
      <c r="F277">
        <v>2</v>
      </c>
      <c r="G277">
        <v>0</v>
      </c>
      <c r="H277">
        <v>20</v>
      </c>
      <c r="I277" t="s">
        <v>124</v>
      </c>
      <c r="J277" s="21">
        <v>45353.333333333336</v>
      </c>
      <c r="K277" s="21">
        <v>45353.770833333336</v>
      </c>
      <c r="L277" t="s">
        <v>125</v>
      </c>
      <c r="M277" t="b">
        <v>0</v>
      </c>
      <c r="N277">
        <v>2023</v>
      </c>
      <c r="O277" t="s">
        <v>774</v>
      </c>
      <c r="Q277" t="s">
        <v>763</v>
      </c>
      <c r="S277" s="1" t="s">
        <v>131</v>
      </c>
      <c r="T277" s="1" t="s">
        <v>127</v>
      </c>
      <c r="U277" t="s">
        <v>27</v>
      </c>
      <c r="V277" s="9">
        <v>1500</v>
      </c>
      <c r="W277" s="2">
        <f t="shared" si="20"/>
        <v>3</v>
      </c>
      <c r="X277" s="2" t="s">
        <v>1887</v>
      </c>
      <c r="Y277" s="9" t="str">
        <f t="shared" si="21"/>
        <v>Y</v>
      </c>
      <c r="Z277" s="9" t="str">
        <f t="shared" si="22"/>
        <v>N</v>
      </c>
      <c r="AA277" s="9">
        <f t="shared" si="23"/>
        <v>10</v>
      </c>
      <c r="AB277" s="9" t="s">
        <v>1398</v>
      </c>
      <c r="AE277" t="str">
        <f t="shared" si="24"/>
        <v>Beastmen BrayherdsHigh Elf Realms</v>
      </c>
    </row>
    <row r="278" spans="1:31" ht="15" customHeight="1" x14ac:dyDescent="0.25">
      <c r="A278">
        <v>413848</v>
      </c>
      <c r="B278">
        <v>2</v>
      </c>
      <c r="C278" t="s">
        <v>141</v>
      </c>
      <c r="D278" t="s">
        <v>133</v>
      </c>
      <c r="E278">
        <v>2</v>
      </c>
      <c r="F278">
        <v>0</v>
      </c>
      <c r="G278">
        <v>18</v>
      </c>
      <c r="H278">
        <v>2</v>
      </c>
      <c r="I278" t="s">
        <v>124</v>
      </c>
      <c r="J278" s="21">
        <v>45353.333333333336</v>
      </c>
      <c r="K278" s="21">
        <v>45353.770833333336</v>
      </c>
      <c r="L278" t="s">
        <v>125</v>
      </c>
      <c r="M278" t="b">
        <v>0</v>
      </c>
      <c r="N278">
        <v>2023</v>
      </c>
      <c r="O278" t="s">
        <v>773</v>
      </c>
      <c r="Q278" t="s">
        <v>768</v>
      </c>
      <c r="S278" s="1" t="s">
        <v>143</v>
      </c>
      <c r="T278" s="1" t="s">
        <v>135</v>
      </c>
      <c r="U278" t="s">
        <v>27</v>
      </c>
      <c r="V278" s="9">
        <v>1500</v>
      </c>
      <c r="W278" s="2">
        <f t="shared" si="20"/>
        <v>3</v>
      </c>
      <c r="X278" s="2" t="s">
        <v>1887</v>
      </c>
      <c r="Y278" s="9" t="str">
        <f t="shared" si="21"/>
        <v>Y</v>
      </c>
      <c r="Z278" s="9" t="str">
        <f t="shared" si="22"/>
        <v>N</v>
      </c>
      <c r="AA278" s="9">
        <f t="shared" si="23"/>
        <v>10</v>
      </c>
      <c r="AB278" s="9" t="s">
        <v>1398</v>
      </c>
      <c r="AE278" t="str">
        <f t="shared" si="24"/>
        <v>Ogre KingdomsDark Elves</v>
      </c>
    </row>
    <row r="279" spans="1:31" ht="15" customHeight="1" x14ac:dyDescent="0.25">
      <c r="A279">
        <v>413865</v>
      </c>
      <c r="B279">
        <v>2</v>
      </c>
      <c r="C279" t="s">
        <v>137</v>
      </c>
      <c r="D279" t="s">
        <v>128</v>
      </c>
      <c r="E279">
        <v>2</v>
      </c>
      <c r="F279">
        <v>0</v>
      </c>
      <c r="G279">
        <v>20</v>
      </c>
      <c r="H279">
        <v>0</v>
      </c>
      <c r="I279" t="s">
        <v>124</v>
      </c>
      <c r="J279" s="21">
        <v>45353.333333333336</v>
      </c>
      <c r="K279" s="21">
        <v>45353.770833333336</v>
      </c>
      <c r="L279" t="s">
        <v>125</v>
      </c>
      <c r="M279" t="b">
        <v>0</v>
      </c>
      <c r="N279">
        <v>2023</v>
      </c>
      <c r="O279" t="s">
        <v>765</v>
      </c>
      <c r="Q279" t="s">
        <v>773</v>
      </c>
      <c r="S279" s="1" t="s">
        <v>139</v>
      </c>
      <c r="T279" s="1" t="s">
        <v>130</v>
      </c>
      <c r="U279" t="s">
        <v>27</v>
      </c>
      <c r="V279" s="9">
        <v>1500</v>
      </c>
      <c r="W279" s="2">
        <f t="shared" si="20"/>
        <v>3</v>
      </c>
      <c r="X279" s="2" t="s">
        <v>1887</v>
      </c>
      <c r="Y279" s="9" t="str">
        <f t="shared" si="21"/>
        <v>Y</v>
      </c>
      <c r="Z279" s="9" t="str">
        <f t="shared" si="22"/>
        <v>N</v>
      </c>
      <c r="AA279" s="9">
        <f t="shared" si="23"/>
        <v>10</v>
      </c>
      <c r="AB279" s="9" t="s">
        <v>1398</v>
      </c>
      <c r="AE279" t="str">
        <f t="shared" si="24"/>
        <v>Empire of ManOgre Kingdoms</v>
      </c>
    </row>
    <row r="280" spans="1:31" ht="15" customHeight="1" x14ac:dyDescent="0.25">
      <c r="A280">
        <v>413879</v>
      </c>
      <c r="B280">
        <v>2</v>
      </c>
      <c r="C280" t="s">
        <v>132</v>
      </c>
      <c r="D280" t="s">
        <v>140</v>
      </c>
      <c r="E280">
        <v>2</v>
      </c>
      <c r="F280">
        <v>0</v>
      </c>
      <c r="G280">
        <v>18</v>
      </c>
      <c r="H280">
        <v>2</v>
      </c>
      <c r="I280" t="s">
        <v>124</v>
      </c>
      <c r="J280" s="21">
        <v>45353.333333333336</v>
      </c>
      <c r="K280" s="21">
        <v>45353.770833333336</v>
      </c>
      <c r="L280" t="s">
        <v>125</v>
      </c>
      <c r="M280" t="b">
        <v>0</v>
      </c>
      <c r="N280">
        <v>2023</v>
      </c>
      <c r="O280" t="s">
        <v>763</v>
      </c>
      <c r="Q280" t="s">
        <v>769</v>
      </c>
      <c r="S280" s="1" t="s">
        <v>134</v>
      </c>
      <c r="T280" s="1" t="s">
        <v>142</v>
      </c>
      <c r="U280" t="s">
        <v>27</v>
      </c>
      <c r="V280" s="9">
        <v>1500</v>
      </c>
      <c r="W280" s="2">
        <f t="shared" si="20"/>
        <v>3</v>
      </c>
      <c r="X280" s="2" t="s">
        <v>1887</v>
      </c>
      <c r="Y280" s="9" t="str">
        <f t="shared" si="21"/>
        <v>Y</v>
      </c>
      <c r="Z280" s="9" t="str">
        <f t="shared" si="22"/>
        <v>N</v>
      </c>
      <c r="AA280" s="9">
        <f t="shared" si="23"/>
        <v>10</v>
      </c>
      <c r="AB280" s="9" t="s">
        <v>1398</v>
      </c>
      <c r="AE280" t="str">
        <f t="shared" si="24"/>
        <v>High Elf RealmsDwarfen Mountain Holds</v>
      </c>
    </row>
    <row r="281" spans="1:31" ht="15" customHeight="1" x14ac:dyDescent="0.25">
      <c r="A281">
        <v>413895</v>
      </c>
      <c r="B281">
        <v>3</v>
      </c>
      <c r="C281" t="s">
        <v>137</v>
      </c>
      <c r="D281" t="s">
        <v>132</v>
      </c>
      <c r="E281">
        <v>2</v>
      </c>
      <c r="F281">
        <v>0</v>
      </c>
      <c r="G281">
        <v>11</v>
      </c>
      <c r="H281">
        <v>9</v>
      </c>
      <c r="I281" t="s">
        <v>124</v>
      </c>
      <c r="J281" s="21">
        <v>45353.333333333336</v>
      </c>
      <c r="K281" s="21">
        <v>45353.770833333336</v>
      </c>
      <c r="L281" t="s">
        <v>125</v>
      </c>
      <c r="M281" t="b">
        <v>0</v>
      </c>
      <c r="N281">
        <v>2023</v>
      </c>
      <c r="O281" t="s">
        <v>765</v>
      </c>
      <c r="Q281" t="s">
        <v>759</v>
      </c>
      <c r="S281" s="1" t="s">
        <v>139</v>
      </c>
      <c r="T281" s="1" t="s">
        <v>134</v>
      </c>
      <c r="U281" t="s">
        <v>27</v>
      </c>
      <c r="V281" s="9">
        <v>1500</v>
      </c>
      <c r="W281" s="2">
        <f t="shared" si="20"/>
        <v>3</v>
      </c>
      <c r="X281" s="2" t="s">
        <v>1887</v>
      </c>
      <c r="Y281" s="9" t="str">
        <f t="shared" si="21"/>
        <v>Y</v>
      </c>
      <c r="Z281" s="9" t="str">
        <f t="shared" si="22"/>
        <v>N</v>
      </c>
      <c r="AA281" s="9">
        <f t="shared" si="23"/>
        <v>10</v>
      </c>
      <c r="AB281" s="9" t="s">
        <v>1398</v>
      </c>
      <c r="AE281" t="str">
        <f t="shared" si="24"/>
        <v>Empire of ManWood Elf Realms</v>
      </c>
    </row>
    <row r="282" spans="1:31" ht="15" customHeight="1" x14ac:dyDescent="0.25">
      <c r="A282">
        <v>413906</v>
      </c>
      <c r="B282">
        <v>3</v>
      </c>
      <c r="C282" t="s">
        <v>140</v>
      </c>
      <c r="D282" t="s">
        <v>136</v>
      </c>
      <c r="E282">
        <v>0</v>
      </c>
      <c r="F282">
        <v>2</v>
      </c>
      <c r="G282">
        <v>4</v>
      </c>
      <c r="H282">
        <v>16</v>
      </c>
      <c r="I282" t="s">
        <v>124</v>
      </c>
      <c r="J282" s="21">
        <v>45353.333333333336</v>
      </c>
      <c r="K282" s="21">
        <v>45353.770833333336</v>
      </c>
      <c r="L282" t="s">
        <v>125</v>
      </c>
      <c r="M282" t="b">
        <v>0</v>
      </c>
      <c r="N282">
        <v>2023</v>
      </c>
      <c r="O282" t="s">
        <v>769</v>
      </c>
      <c r="Q282" t="s">
        <v>768</v>
      </c>
      <c r="S282" s="1" t="s">
        <v>142</v>
      </c>
      <c r="T282" s="1" t="s">
        <v>138</v>
      </c>
      <c r="U282" t="s">
        <v>27</v>
      </c>
      <c r="V282" s="9">
        <v>1500</v>
      </c>
      <c r="W282" s="2">
        <f t="shared" si="20"/>
        <v>3</v>
      </c>
      <c r="X282" s="2" t="s">
        <v>1887</v>
      </c>
      <c r="Y282" s="9" t="str">
        <f t="shared" si="21"/>
        <v>Y</v>
      </c>
      <c r="Z282" s="9" t="str">
        <f t="shared" si="22"/>
        <v>N</v>
      </c>
      <c r="AA282" s="9">
        <f t="shared" si="23"/>
        <v>10</v>
      </c>
      <c r="AB282" s="9" t="s">
        <v>1398</v>
      </c>
      <c r="AE282" t="str">
        <f t="shared" si="24"/>
        <v>Dwarfen Mountain HoldsDark Elves</v>
      </c>
    </row>
    <row r="283" spans="1:31" ht="15" customHeight="1" x14ac:dyDescent="0.25">
      <c r="A283">
        <v>413919</v>
      </c>
      <c r="B283">
        <v>3</v>
      </c>
      <c r="C283" t="s">
        <v>128</v>
      </c>
      <c r="D283" t="s">
        <v>133</v>
      </c>
      <c r="E283">
        <v>2</v>
      </c>
      <c r="F283">
        <v>0</v>
      </c>
      <c r="G283">
        <v>20</v>
      </c>
      <c r="H283">
        <v>0</v>
      </c>
      <c r="I283" t="s">
        <v>124</v>
      </c>
      <c r="J283" s="21">
        <v>45353.333333333336</v>
      </c>
      <c r="K283" s="21">
        <v>45353.770833333336</v>
      </c>
      <c r="L283" t="s">
        <v>125</v>
      </c>
      <c r="M283" t="b">
        <v>0</v>
      </c>
      <c r="N283">
        <v>2023</v>
      </c>
      <c r="O283" t="s">
        <v>773</v>
      </c>
      <c r="Q283" t="s">
        <v>768</v>
      </c>
      <c r="S283" s="1" t="s">
        <v>130</v>
      </c>
      <c r="T283" s="1" t="s">
        <v>135</v>
      </c>
      <c r="U283" t="s">
        <v>27</v>
      </c>
      <c r="V283" s="9">
        <v>1500</v>
      </c>
      <c r="W283" s="2">
        <f t="shared" si="20"/>
        <v>3</v>
      </c>
      <c r="X283" s="2" t="s">
        <v>1887</v>
      </c>
      <c r="Y283" s="9" t="str">
        <f t="shared" si="21"/>
        <v>Y</v>
      </c>
      <c r="Z283" s="9" t="str">
        <f t="shared" si="22"/>
        <v>N</v>
      </c>
      <c r="AA283" s="9">
        <f t="shared" si="23"/>
        <v>10</v>
      </c>
      <c r="AB283" s="9" t="s">
        <v>1398</v>
      </c>
      <c r="AE283" t="str">
        <f t="shared" si="24"/>
        <v>Ogre KingdomsDark Elves</v>
      </c>
    </row>
    <row r="284" spans="1:31" ht="15" customHeight="1" x14ac:dyDescent="0.25">
      <c r="A284">
        <v>413932</v>
      </c>
      <c r="B284">
        <v>3</v>
      </c>
      <c r="C284" t="s">
        <v>122</v>
      </c>
      <c r="D284" t="s">
        <v>129</v>
      </c>
      <c r="E284">
        <v>2</v>
      </c>
      <c r="F284">
        <v>0</v>
      </c>
      <c r="G284">
        <v>11</v>
      </c>
      <c r="H284">
        <v>9</v>
      </c>
      <c r="I284" t="s">
        <v>124</v>
      </c>
      <c r="J284" s="21">
        <v>45353.333333333336</v>
      </c>
      <c r="K284" s="21">
        <v>45353.770833333336</v>
      </c>
      <c r="L284" t="s">
        <v>125</v>
      </c>
      <c r="M284" t="b">
        <v>0</v>
      </c>
      <c r="N284">
        <v>2023</v>
      </c>
      <c r="O284" t="s">
        <v>763</v>
      </c>
      <c r="Q284" t="s">
        <v>774</v>
      </c>
      <c r="S284" s="1" t="s">
        <v>126</v>
      </c>
      <c r="T284" s="1" t="s">
        <v>131</v>
      </c>
      <c r="U284" t="s">
        <v>27</v>
      </c>
      <c r="V284" s="9">
        <v>1500</v>
      </c>
      <c r="W284" s="2">
        <f t="shared" si="20"/>
        <v>3</v>
      </c>
      <c r="X284" s="2" t="s">
        <v>1887</v>
      </c>
      <c r="Y284" s="9" t="str">
        <f t="shared" si="21"/>
        <v>Y</v>
      </c>
      <c r="Z284" s="9" t="str">
        <f t="shared" si="22"/>
        <v>N</v>
      </c>
      <c r="AA284" s="9">
        <f t="shared" si="23"/>
        <v>10</v>
      </c>
      <c r="AB284" s="9" t="s">
        <v>1398</v>
      </c>
      <c r="AE284" t="str">
        <f t="shared" si="24"/>
        <v>High Elf RealmsBeastmen Brayherds</v>
      </c>
    </row>
    <row r="285" spans="1:31" ht="15" customHeight="1" x14ac:dyDescent="0.25">
      <c r="A285">
        <v>413944</v>
      </c>
      <c r="B285">
        <v>3</v>
      </c>
      <c r="C285" t="s">
        <v>141</v>
      </c>
      <c r="D285" t="s">
        <v>123</v>
      </c>
      <c r="E285">
        <v>1</v>
      </c>
      <c r="F285">
        <v>1</v>
      </c>
      <c r="G285">
        <v>10</v>
      </c>
      <c r="H285">
        <v>10</v>
      </c>
      <c r="I285" t="s">
        <v>124</v>
      </c>
      <c r="J285" s="21">
        <v>45353.333333333336</v>
      </c>
      <c r="K285" s="21">
        <v>45353.770833333336</v>
      </c>
      <c r="L285" t="s">
        <v>125</v>
      </c>
      <c r="M285" t="b">
        <v>0</v>
      </c>
      <c r="N285">
        <v>2023</v>
      </c>
      <c r="O285" t="s">
        <v>773</v>
      </c>
      <c r="Q285" t="s">
        <v>763</v>
      </c>
      <c r="S285" s="1" t="s">
        <v>143</v>
      </c>
      <c r="T285" s="1" t="s">
        <v>127</v>
      </c>
      <c r="U285" t="s">
        <v>27</v>
      </c>
      <c r="V285" s="9">
        <v>1500</v>
      </c>
      <c r="W285" s="2">
        <f t="shared" si="20"/>
        <v>3</v>
      </c>
      <c r="X285" s="2" t="s">
        <v>1887</v>
      </c>
      <c r="Y285" s="9" t="str">
        <f t="shared" si="21"/>
        <v>Y</v>
      </c>
      <c r="Z285" s="9" t="str">
        <f t="shared" si="22"/>
        <v>N</v>
      </c>
      <c r="AA285" s="9">
        <f t="shared" si="23"/>
        <v>10</v>
      </c>
      <c r="AB285" s="9" t="s">
        <v>1398</v>
      </c>
      <c r="AE285" t="str">
        <f t="shared" si="24"/>
        <v>Ogre KingdomsHigh Elf Realms</v>
      </c>
    </row>
    <row r="286" spans="1:31" ht="15" customHeight="1" x14ac:dyDescent="0.25">
      <c r="A286">
        <v>413746</v>
      </c>
      <c r="B286">
        <v>1</v>
      </c>
      <c r="C286" t="s">
        <v>60</v>
      </c>
      <c r="D286" t="s">
        <v>61</v>
      </c>
      <c r="E286">
        <v>2</v>
      </c>
      <c r="F286">
        <v>0</v>
      </c>
      <c r="G286">
        <v>1</v>
      </c>
      <c r="H286">
        <v>0</v>
      </c>
      <c r="I286" t="s">
        <v>62</v>
      </c>
      <c r="J286" s="21">
        <v>45353.375</v>
      </c>
      <c r="K286" s="21">
        <v>45353.791666666664</v>
      </c>
      <c r="L286" t="s">
        <v>63</v>
      </c>
      <c r="M286" t="b">
        <v>0</v>
      </c>
      <c r="N286">
        <v>2023</v>
      </c>
      <c r="O286" t="s">
        <v>764</v>
      </c>
      <c r="Q286" t="s">
        <v>769</v>
      </c>
      <c r="S286" s="1" t="s">
        <v>64</v>
      </c>
      <c r="T286" s="1" t="s">
        <v>65</v>
      </c>
      <c r="U286" t="s">
        <v>27</v>
      </c>
      <c r="V286" s="9">
        <v>2000</v>
      </c>
      <c r="W286" s="2">
        <f t="shared" si="20"/>
        <v>3</v>
      </c>
      <c r="X286" s="2" t="s">
        <v>1887</v>
      </c>
      <c r="Y286" s="9" t="str">
        <f t="shared" si="21"/>
        <v>Y</v>
      </c>
      <c r="Z286" s="9" t="str">
        <f t="shared" si="22"/>
        <v>N</v>
      </c>
      <c r="AA286" s="9">
        <f t="shared" si="23"/>
        <v>28</v>
      </c>
      <c r="AB286" s="9" t="s">
        <v>1398</v>
      </c>
      <c r="AE286" t="str">
        <f t="shared" si="24"/>
        <v>Tomb Kings of KhemriDwarfen Mountain Holds</v>
      </c>
    </row>
    <row r="287" spans="1:31" ht="15" customHeight="1" x14ac:dyDescent="0.25">
      <c r="A287">
        <v>413755</v>
      </c>
      <c r="B287">
        <v>1</v>
      </c>
      <c r="C287" t="s">
        <v>66</v>
      </c>
      <c r="D287" t="s">
        <v>67</v>
      </c>
      <c r="E287">
        <v>0</v>
      </c>
      <c r="F287">
        <v>2</v>
      </c>
      <c r="G287">
        <v>0</v>
      </c>
      <c r="H287">
        <v>1</v>
      </c>
      <c r="I287" t="s">
        <v>62</v>
      </c>
      <c r="J287" s="21">
        <v>45353.375</v>
      </c>
      <c r="K287" s="21">
        <v>45353.791666666664</v>
      </c>
      <c r="L287" t="s">
        <v>63</v>
      </c>
      <c r="M287" t="b">
        <v>0</v>
      </c>
      <c r="N287">
        <v>2023</v>
      </c>
      <c r="O287" t="s">
        <v>760</v>
      </c>
      <c r="Q287" t="s">
        <v>765</v>
      </c>
      <c r="S287" s="1" t="s">
        <v>68</v>
      </c>
      <c r="T287" s="1" t="s">
        <v>69</v>
      </c>
      <c r="U287" t="s">
        <v>27</v>
      </c>
      <c r="V287" s="9">
        <v>2000</v>
      </c>
      <c r="W287" s="2">
        <f t="shared" si="20"/>
        <v>3</v>
      </c>
      <c r="X287" s="2" t="s">
        <v>1887</v>
      </c>
      <c r="Y287" s="9" t="str">
        <f t="shared" si="21"/>
        <v>Y</v>
      </c>
      <c r="Z287" s="9" t="str">
        <f t="shared" si="22"/>
        <v>N</v>
      </c>
      <c r="AA287" s="9">
        <f t="shared" si="23"/>
        <v>28</v>
      </c>
      <c r="AB287" s="9" t="s">
        <v>1398</v>
      </c>
      <c r="AE287" t="str">
        <f t="shared" si="24"/>
        <v>Vampire CountsEmpire of Man</v>
      </c>
    </row>
    <row r="288" spans="1:31" ht="15" customHeight="1" x14ac:dyDescent="0.25">
      <c r="A288">
        <v>413772</v>
      </c>
      <c r="B288">
        <v>1</v>
      </c>
      <c r="C288" t="s">
        <v>70</v>
      </c>
      <c r="D288" t="s">
        <v>71</v>
      </c>
      <c r="E288">
        <v>0</v>
      </c>
      <c r="F288">
        <v>2</v>
      </c>
      <c r="G288">
        <v>0</v>
      </c>
      <c r="H288">
        <v>1</v>
      </c>
      <c r="I288" t="s">
        <v>62</v>
      </c>
      <c r="J288" s="21">
        <v>45353.375</v>
      </c>
      <c r="K288" s="21">
        <v>45353.791666666664</v>
      </c>
      <c r="L288" t="s">
        <v>63</v>
      </c>
      <c r="M288" t="b">
        <v>0</v>
      </c>
      <c r="N288">
        <v>2023</v>
      </c>
      <c r="O288" t="s">
        <v>759</v>
      </c>
      <c r="Q288" t="s">
        <v>762</v>
      </c>
      <c r="S288" s="1" t="s">
        <v>72</v>
      </c>
      <c r="T288" s="1" t="s">
        <v>73</v>
      </c>
      <c r="U288" t="s">
        <v>27</v>
      </c>
      <c r="V288" s="9">
        <v>2000</v>
      </c>
      <c r="W288" s="2">
        <f t="shared" si="20"/>
        <v>3</v>
      </c>
      <c r="X288" s="2" t="s">
        <v>1887</v>
      </c>
      <c r="Y288" s="9" t="str">
        <f t="shared" si="21"/>
        <v>Y</v>
      </c>
      <c r="Z288" s="9" t="str">
        <f t="shared" si="22"/>
        <v>N</v>
      </c>
      <c r="AA288" s="9">
        <f t="shared" si="23"/>
        <v>28</v>
      </c>
      <c r="AB288" s="9" t="s">
        <v>1398</v>
      </c>
      <c r="AE288" t="str">
        <f t="shared" si="24"/>
        <v>Wood Elf RealmsWarriors of Chaos</v>
      </c>
    </row>
    <row r="289" spans="1:31" ht="15" customHeight="1" x14ac:dyDescent="0.25">
      <c r="A289">
        <v>413787</v>
      </c>
      <c r="B289">
        <v>1</v>
      </c>
      <c r="C289" t="s">
        <v>74</v>
      </c>
      <c r="D289" t="s">
        <v>75</v>
      </c>
      <c r="E289">
        <v>2</v>
      </c>
      <c r="F289">
        <v>0</v>
      </c>
      <c r="G289">
        <v>1</v>
      </c>
      <c r="H289">
        <v>0</v>
      </c>
      <c r="I289" t="s">
        <v>62</v>
      </c>
      <c r="J289" s="21">
        <v>45353.375</v>
      </c>
      <c r="K289" s="21">
        <v>45353.791666666664</v>
      </c>
      <c r="L289" t="s">
        <v>63</v>
      </c>
      <c r="M289" t="b">
        <v>0</v>
      </c>
      <c r="N289">
        <v>2023</v>
      </c>
      <c r="O289" t="s">
        <v>758</v>
      </c>
      <c r="Q289" t="s">
        <v>763</v>
      </c>
      <c r="S289" s="1" t="s">
        <v>76</v>
      </c>
      <c r="T289" s="1" t="s">
        <v>77</v>
      </c>
      <c r="U289" t="s">
        <v>27</v>
      </c>
      <c r="V289" s="9">
        <v>2000</v>
      </c>
      <c r="W289" s="2">
        <f t="shared" si="20"/>
        <v>3</v>
      </c>
      <c r="X289" s="2" t="s">
        <v>1887</v>
      </c>
      <c r="Y289" s="9" t="str">
        <f t="shared" si="21"/>
        <v>Y</v>
      </c>
      <c r="Z289" s="9" t="str">
        <f t="shared" si="22"/>
        <v>N</v>
      </c>
      <c r="AA289" s="9">
        <f t="shared" si="23"/>
        <v>28</v>
      </c>
      <c r="AB289" s="9" t="s">
        <v>1398</v>
      </c>
      <c r="AE289" t="str">
        <f t="shared" si="24"/>
        <v>Kingdom of BretonniaHigh Elf Realms</v>
      </c>
    </row>
    <row r="290" spans="1:31" ht="15" customHeight="1" x14ac:dyDescent="0.25">
      <c r="A290">
        <v>413801</v>
      </c>
      <c r="B290">
        <v>1</v>
      </c>
      <c r="C290" t="s">
        <v>78</v>
      </c>
      <c r="D290" t="s">
        <v>79</v>
      </c>
      <c r="E290">
        <v>2</v>
      </c>
      <c r="F290">
        <v>0</v>
      </c>
      <c r="G290">
        <v>1</v>
      </c>
      <c r="H290">
        <v>0</v>
      </c>
      <c r="I290" t="s">
        <v>62</v>
      </c>
      <c r="J290" s="21">
        <v>45353.375</v>
      </c>
      <c r="K290" s="21">
        <v>45353.791666666664</v>
      </c>
      <c r="L290" t="s">
        <v>63</v>
      </c>
      <c r="M290" t="b">
        <v>0</v>
      </c>
      <c r="N290">
        <v>2023</v>
      </c>
      <c r="O290" t="s">
        <v>759</v>
      </c>
      <c r="Q290" t="s">
        <v>761</v>
      </c>
      <c r="S290" s="1" t="s">
        <v>80</v>
      </c>
      <c r="T290" s="1" t="s">
        <v>81</v>
      </c>
      <c r="U290" t="s">
        <v>27</v>
      </c>
      <c r="V290" s="9">
        <v>2000</v>
      </c>
      <c r="W290" s="2">
        <f t="shared" si="20"/>
        <v>3</v>
      </c>
      <c r="X290" s="2" t="s">
        <v>1887</v>
      </c>
      <c r="Y290" s="9" t="str">
        <f t="shared" si="21"/>
        <v>Y</v>
      </c>
      <c r="Z290" s="9" t="str">
        <f t="shared" si="22"/>
        <v>N</v>
      </c>
      <c r="AA290" s="9">
        <f t="shared" si="23"/>
        <v>28</v>
      </c>
      <c r="AB290" s="9" t="s">
        <v>1398</v>
      </c>
      <c r="AE290" t="str">
        <f t="shared" si="24"/>
        <v>Wood Elf RealmsOrc and Goblin Tribes</v>
      </c>
    </row>
    <row r="291" spans="1:31" ht="15" customHeight="1" x14ac:dyDescent="0.25">
      <c r="A291">
        <v>413820</v>
      </c>
      <c r="B291">
        <v>1</v>
      </c>
      <c r="C291" t="s">
        <v>82</v>
      </c>
      <c r="D291" t="s">
        <v>83</v>
      </c>
      <c r="E291">
        <v>2</v>
      </c>
      <c r="F291">
        <v>0</v>
      </c>
      <c r="G291">
        <v>1</v>
      </c>
      <c r="H291">
        <v>0</v>
      </c>
      <c r="I291" t="s">
        <v>62</v>
      </c>
      <c r="J291" s="21">
        <v>45353.375</v>
      </c>
      <c r="K291" s="21">
        <v>45353.791666666664</v>
      </c>
      <c r="L291" t="s">
        <v>63</v>
      </c>
      <c r="M291" t="b">
        <v>0</v>
      </c>
      <c r="N291">
        <v>2023</v>
      </c>
      <c r="O291" t="s">
        <v>758</v>
      </c>
      <c r="Q291" t="s">
        <v>765</v>
      </c>
      <c r="S291" s="1" t="s">
        <v>84</v>
      </c>
      <c r="T291" s="1" t="s">
        <v>85</v>
      </c>
      <c r="U291" t="s">
        <v>27</v>
      </c>
      <c r="V291" s="9">
        <v>2000</v>
      </c>
      <c r="W291" s="2">
        <f t="shared" si="20"/>
        <v>3</v>
      </c>
      <c r="X291" s="2" t="s">
        <v>1887</v>
      </c>
      <c r="Y291" s="9" t="str">
        <f t="shared" si="21"/>
        <v>Y</v>
      </c>
      <c r="Z291" s="9" t="str">
        <f t="shared" si="22"/>
        <v>N</v>
      </c>
      <c r="AA291" s="9">
        <f t="shared" si="23"/>
        <v>28</v>
      </c>
      <c r="AB291" s="9" t="s">
        <v>1398</v>
      </c>
      <c r="AE291" t="str">
        <f t="shared" si="24"/>
        <v>Kingdom of BretonniaEmpire of Man</v>
      </c>
    </row>
    <row r="292" spans="1:31" ht="15" customHeight="1" x14ac:dyDescent="0.25">
      <c r="A292">
        <v>413839</v>
      </c>
      <c r="B292">
        <v>1</v>
      </c>
      <c r="C292" t="s">
        <v>86</v>
      </c>
      <c r="D292" t="s">
        <v>87</v>
      </c>
      <c r="E292">
        <v>1</v>
      </c>
      <c r="F292">
        <v>1</v>
      </c>
      <c r="G292">
        <v>0</v>
      </c>
      <c r="H292">
        <v>0</v>
      </c>
      <c r="I292" t="s">
        <v>62</v>
      </c>
      <c r="J292" s="21">
        <v>45353.375</v>
      </c>
      <c r="K292" s="21">
        <v>45353.791666666664</v>
      </c>
      <c r="L292" t="s">
        <v>63</v>
      </c>
      <c r="M292" t="b">
        <v>0</v>
      </c>
      <c r="N292">
        <v>2023</v>
      </c>
      <c r="O292" t="s">
        <v>762</v>
      </c>
      <c r="Q292" t="s">
        <v>771</v>
      </c>
      <c r="S292" s="1" t="s">
        <v>88</v>
      </c>
      <c r="T292" s="1" t="s">
        <v>89</v>
      </c>
      <c r="U292" t="s">
        <v>27</v>
      </c>
      <c r="V292" s="9">
        <v>2000</v>
      </c>
      <c r="W292" s="2">
        <f t="shared" si="20"/>
        <v>3</v>
      </c>
      <c r="X292" s="2" t="s">
        <v>1887</v>
      </c>
      <c r="Y292" s="9" t="str">
        <f t="shared" si="21"/>
        <v>Y</v>
      </c>
      <c r="Z292" s="9" t="str">
        <f t="shared" si="22"/>
        <v>N</v>
      </c>
      <c r="AA292" s="9">
        <f t="shared" si="23"/>
        <v>28</v>
      </c>
      <c r="AB292" s="9" t="s">
        <v>1398</v>
      </c>
      <c r="AE292" t="str">
        <f t="shared" si="24"/>
        <v>Warriors of ChaosSkaven</v>
      </c>
    </row>
    <row r="293" spans="1:31" ht="15" customHeight="1" x14ac:dyDescent="0.25">
      <c r="A293">
        <v>413854</v>
      </c>
      <c r="B293">
        <v>1</v>
      </c>
      <c r="C293" t="s">
        <v>90</v>
      </c>
      <c r="D293" t="s">
        <v>91</v>
      </c>
      <c r="E293">
        <v>2</v>
      </c>
      <c r="F293">
        <v>0</v>
      </c>
      <c r="G293">
        <v>1</v>
      </c>
      <c r="H293">
        <v>0</v>
      </c>
      <c r="I293" t="s">
        <v>62</v>
      </c>
      <c r="J293" s="21">
        <v>45353.375</v>
      </c>
      <c r="K293" s="21">
        <v>45353.791666666664</v>
      </c>
      <c r="L293" t="s">
        <v>63</v>
      </c>
      <c r="M293" t="b">
        <v>0</v>
      </c>
      <c r="N293">
        <v>2023</v>
      </c>
      <c r="O293" t="s">
        <v>767</v>
      </c>
      <c r="Q293" t="s">
        <v>763</v>
      </c>
      <c r="S293" s="1" t="s">
        <v>92</v>
      </c>
      <c r="T293" s="1" t="s">
        <v>93</v>
      </c>
      <c r="U293" t="s">
        <v>27</v>
      </c>
      <c r="V293" s="9">
        <v>2000</v>
      </c>
      <c r="W293" s="2">
        <f t="shared" si="20"/>
        <v>3</v>
      </c>
      <c r="X293" s="2" t="s">
        <v>1887</v>
      </c>
      <c r="Y293" s="9" t="str">
        <f t="shared" si="21"/>
        <v>Y</v>
      </c>
      <c r="Z293" s="9" t="str">
        <f t="shared" si="22"/>
        <v>N</v>
      </c>
      <c r="AA293" s="9">
        <f t="shared" si="23"/>
        <v>28</v>
      </c>
      <c r="AB293" s="9" t="s">
        <v>1398</v>
      </c>
      <c r="AE293" t="str">
        <f t="shared" si="24"/>
        <v>Daemons of ChaosHigh Elf Realms</v>
      </c>
    </row>
    <row r="294" spans="1:31" ht="15" customHeight="1" x14ac:dyDescent="0.25">
      <c r="A294">
        <v>413872</v>
      </c>
      <c r="B294">
        <v>1</v>
      </c>
      <c r="C294" t="s">
        <v>94</v>
      </c>
      <c r="D294" t="s">
        <v>95</v>
      </c>
      <c r="E294">
        <v>2</v>
      </c>
      <c r="F294">
        <v>0</v>
      </c>
      <c r="G294">
        <v>1</v>
      </c>
      <c r="H294">
        <v>0</v>
      </c>
      <c r="I294" t="s">
        <v>62</v>
      </c>
      <c r="J294" s="21">
        <v>45353.375</v>
      </c>
      <c r="K294" s="21">
        <v>45353.791666666664</v>
      </c>
      <c r="L294" t="s">
        <v>63</v>
      </c>
      <c r="M294" t="b">
        <v>0</v>
      </c>
      <c r="N294">
        <v>2023</v>
      </c>
      <c r="O294" t="s">
        <v>768</v>
      </c>
      <c r="Q294" t="s">
        <v>761</v>
      </c>
      <c r="S294" s="1" t="s">
        <v>96</v>
      </c>
      <c r="T294" s="1" t="s">
        <v>97</v>
      </c>
      <c r="U294" t="s">
        <v>27</v>
      </c>
      <c r="V294" s="9">
        <v>2000</v>
      </c>
      <c r="W294" s="2">
        <f t="shared" si="20"/>
        <v>3</v>
      </c>
      <c r="X294" s="2" t="s">
        <v>1887</v>
      </c>
      <c r="Y294" s="9" t="str">
        <f t="shared" si="21"/>
        <v>Y</v>
      </c>
      <c r="Z294" s="9" t="str">
        <f t="shared" si="22"/>
        <v>N</v>
      </c>
      <c r="AA294" s="9">
        <f t="shared" si="23"/>
        <v>28</v>
      </c>
      <c r="AB294" s="9" t="s">
        <v>1398</v>
      </c>
      <c r="AE294" t="str">
        <f t="shared" si="24"/>
        <v>Dark ElvesOrc and Goblin Tribes</v>
      </c>
    </row>
    <row r="295" spans="1:31" ht="15" customHeight="1" x14ac:dyDescent="0.25">
      <c r="A295">
        <v>413883</v>
      </c>
      <c r="B295">
        <v>1</v>
      </c>
      <c r="C295" t="s">
        <v>98</v>
      </c>
      <c r="D295" t="s">
        <v>99</v>
      </c>
      <c r="E295">
        <v>0</v>
      </c>
      <c r="F295">
        <v>2</v>
      </c>
      <c r="G295">
        <v>0</v>
      </c>
      <c r="H295">
        <v>1</v>
      </c>
      <c r="I295" t="s">
        <v>62</v>
      </c>
      <c r="J295" s="21">
        <v>45353.375</v>
      </c>
      <c r="K295" s="21">
        <v>45353.791666666664</v>
      </c>
      <c r="L295" t="s">
        <v>63</v>
      </c>
      <c r="M295" t="b">
        <v>0</v>
      </c>
      <c r="N295">
        <v>2023</v>
      </c>
      <c r="O295" t="s">
        <v>768</v>
      </c>
      <c r="Q295" t="s">
        <v>770</v>
      </c>
      <c r="S295" s="1" t="s">
        <v>100</v>
      </c>
      <c r="T295" s="1" t="s">
        <v>101</v>
      </c>
      <c r="U295" t="s">
        <v>27</v>
      </c>
      <c r="V295" s="9">
        <v>2000</v>
      </c>
      <c r="W295" s="2">
        <f t="shared" si="20"/>
        <v>3</v>
      </c>
      <c r="X295" s="2" t="s">
        <v>1887</v>
      </c>
      <c r="Y295" s="9" t="str">
        <f t="shared" si="21"/>
        <v>Y</v>
      </c>
      <c r="Z295" s="9" t="str">
        <f t="shared" si="22"/>
        <v>N</v>
      </c>
      <c r="AA295" s="9">
        <f t="shared" si="23"/>
        <v>28</v>
      </c>
      <c r="AB295" s="9" t="s">
        <v>1398</v>
      </c>
      <c r="AE295" t="str">
        <f t="shared" si="24"/>
        <v>Dark ElvesLizardmen</v>
      </c>
    </row>
    <row r="296" spans="1:31" ht="15" customHeight="1" x14ac:dyDescent="0.25">
      <c r="A296">
        <v>413897</v>
      </c>
      <c r="B296">
        <v>1</v>
      </c>
      <c r="C296" t="s">
        <v>102</v>
      </c>
      <c r="D296" t="s">
        <v>103</v>
      </c>
      <c r="E296">
        <v>2</v>
      </c>
      <c r="F296">
        <v>0</v>
      </c>
      <c r="G296">
        <v>150</v>
      </c>
      <c r="H296">
        <v>50</v>
      </c>
      <c r="I296" t="s">
        <v>62</v>
      </c>
      <c r="J296" s="21">
        <v>45353.375</v>
      </c>
      <c r="K296" s="21">
        <v>45353.791666666664</v>
      </c>
      <c r="L296" t="s">
        <v>63</v>
      </c>
      <c r="M296" t="b">
        <v>0</v>
      </c>
      <c r="N296">
        <v>2023</v>
      </c>
      <c r="O296" t="s">
        <v>760</v>
      </c>
      <c r="Q296" t="s">
        <v>765</v>
      </c>
      <c r="S296" s="1" t="s">
        <v>104</v>
      </c>
      <c r="T296" s="1" t="s">
        <v>105</v>
      </c>
      <c r="U296" t="s">
        <v>27</v>
      </c>
      <c r="V296" s="9">
        <v>2000</v>
      </c>
      <c r="W296" s="2">
        <f t="shared" si="20"/>
        <v>3</v>
      </c>
      <c r="X296" s="2" t="s">
        <v>1887</v>
      </c>
      <c r="Y296" s="9" t="str">
        <f t="shared" si="21"/>
        <v>Y</v>
      </c>
      <c r="Z296" s="9" t="str">
        <f t="shared" si="22"/>
        <v>N</v>
      </c>
      <c r="AA296" s="9">
        <f t="shared" si="23"/>
        <v>28</v>
      </c>
      <c r="AB296" s="9" t="s">
        <v>1398</v>
      </c>
      <c r="AE296" t="str">
        <f t="shared" si="24"/>
        <v>Vampire CountsEmpire of Man</v>
      </c>
    </row>
    <row r="297" spans="1:31" ht="15" hidden="1" customHeight="1" x14ac:dyDescent="0.25">
      <c r="A297">
        <v>413912</v>
      </c>
      <c r="B297">
        <v>1</v>
      </c>
      <c r="C297" t="s">
        <v>106</v>
      </c>
      <c r="D297" t="s">
        <v>107</v>
      </c>
      <c r="E297">
        <v>2</v>
      </c>
      <c r="F297">
        <v>0</v>
      </c>
      <c r="G297">
        <v>1</v>
      </c>
      <c r="H297">
        <v>0</v>
      </c>
      <c r="I297" t="s">
        <v>62</v>
      </c>
      <c r="J297" s="21">
        <v>45353.375</v>
      </c>
      <c r="K297" s="21">
        <v>45353.791666666664</v>
      </c>
      <c r="L297" t="s">
        <v>63</v>
      </c>
      <c r="M297" t="b">
        <v>0</v>
      </c>
      <c r="N297">
        <v>2023</v>
      </c>
      <c r="O297" t="s">
        <v>759</v>
      </c>
      <c r="Q297" t="s">
        <v>759</v>
      </c>
      <c r="S297" s="1" t="s">
        <v>108</v>
      </c>
      <c r="T297" s="1" t="s">
        <v>109</v>
      </c>
      <c r="U297" t="s">
        <v>27</v>
      </c>
      <c r="V297" s="9">
        <v>2000</v>
      </c>
      <c r="W297" s="2">
        <f t="shared" si="20"/>
        <v>3</v>
      </c>
      <c r="X297" s="2" t="s">
        <v>1887</v>
      </c>
      <c r="Y297" s="9" t="str">
        <f t="shared" si="21"/>
        <v>Y</v>
      </c>
      <c r="Z297" s="9" t="str">
        <f t="shared" si="22"/>
        <v>Y</v>
      </c>
      <c r="AA297" s="9">
        <f t="shared" si="23"/>
        <v>28</v>
      </c>
      <c r="AB297" s="9" t="s">
        <v>1398</v>
      </c>
      <c r="AE297" t="str">
        <f t="shared" si="24"/>
        <v>Wood Elf RealmsWood Elf Realms</v>
      </c>
    </row>
    <row r="298" spans="1:31" ht="15" customHeight="1" x14ac:dyDescent="0.25">
      <c r="A298">
        <v>413925</v>
      </c>
      <c r="B298">
        <v>1</v>
      </c>
      <c r="C298" t="s">
        <v>110</v>
      </c>
      <c r="D298" t="s">
        <v>111</v>
      </c>
      <c r="E298">
        <v>2</v>
      </c>
      <c r="F298">
        <v>0</v>
      </c>
      <c r="G298">
        <v>1</v>
      </c>
      <c r="H298">
        <v>0</v>
      </c>
      <c r="I298" t="s">
        <v>62</v>
      </c>
      <c r="J298" s="21">
        <v>45353.375</v>
      </c>
      <c r="K298" s="21">
        <v>45353.791666666664</v>
      </c>
      <c r="L298" t="s">
        <v>63</v>
      </c>
      <c r="M298" t="b">
        <v>0</v>
      </c>
      <c r="N298">
        <v>2023</v>
      </c>
      <c r="O298" t="s">
        <v>762</v>
      </c>
      <c r="Q298" t="s">
        <v>765</v>
      </c>
      <c r="S298" s="1" t="s">
        <v>112</v>
      </c>
      <c r="T298" s="1" t="s">
        <v>113</v>
      </c>
      <c r="U298" t="s">
        <v>27</v>
      </c>
      <c r="V298" s="9">
        <v>2000</v>
      </c>
      <c r="W298" s="2">
        <f t="shared" si="20"/>
        <v>3</v>
      </c>
      <c r="X298" s="2" t="s">
        <v>1887</v>
      </c>
      <c r="Y298" s="9" t="str">
        <f t="shared" si="21"/>
        <v>Y</v>
      </c>
      <c r="Z298" s="9" t="str">
        <f t="shared" si="22"/>
        <v>N</v>
      </c>
      <c r="AA298" s="9">
        <f t="shared" si="23"/>
        <v>28</v>
      </c>
      <c r="AB298" s="9" t="s">
        <v>1398</v>
      </c>
      <c r="AE298" t="str">
        <f t="shared" si="24"/>
        <v>Warriors of ChaosEmpire of Man</v>
      </c>
    </row>
    <row r="299" spans="1:31" ht="15" customHeight="1" x14ac:dyDescent="0.25">
      <c r="A299">
        <v>413938</v>
      </c>
      <c r="B299">
        <v>1</v>
      </c>
      <c r="C299" t="s">
        <v>114</v>
      </c>
      <c r="D299" t="s">
        <v>115</v>
      </c>
      <c r="E299">
        <v>2</v>
      </c>
      <c r="F299">
        <v>0</v>
      </c>
      <c r="G299">
        <v>1</v>
      </c>
      <c r="H299">
        <v>0</v>
      </c>
      <c r="I299" t="s">
        <v>62</v>
      </c>
      <c r="J299" s="21">
        <v>45353.375</v>
      </c>
      <c r="K299" s="21">
        <v>45353.791666666664</v>
      </c>
      <c r="L299" t="s">
        <v>63</v>
      </c>
      <c r="M299" t="b">
        <v>0</v>
      </c>
      <c r="N299">
        <v>2023</v>
      </c>
      <c r="O299" t="s">
        <v>763</v>
      </c>
      <c r="Q299" t="s">
        <v>765</v>
      </c>
      <c r="S299" s="1" t="s">
        <v>116</v>
      </c>
      <c r="T299" s="1" t="s">
        <v>117</v>
      </c>
      <c r="U299" t="s">
        <v>27</v>
      </c>
      <c r="V299" s="9">
        <v>2000</v>
      </c>
      <c r="W299" s="2">
        <f t="shared" si="20"/>
        <v>3</v>
      </c>
      <c r="X299" s="2" t="s">
        <v>1887</v>
      </c>
      <c r="Y299" s="9" t="str">
        <f t="shared" si="21"/>
        <v>Y</v>
      </c>
      <c r="Z299" s="9" t="str">
        <f t="shared" si="22"/>
        <v>N</v>
      </c>
      <c r="AA299" s="9">
        <f t="shared" si="23"/>
        <v>28</v>
      </c>
      <c r="AB299" s="9" t="s">
        <v>1398</v>
      </c>
      <c r="AE299" t="str">
        <f t="shared" si="24"/>
        <v>High Elf RealmsEmpire of Man</v>
      </c>
    </row>
    <row r="300" spans="1:31" ht="15" customHeight="1" x14ac:dyDescent="0.25">
      <c r="A300">
        <v>413959</v>
      </c>
      <c r="B300">
        <v>2</v>
      </c>
      <c r="C300" t="s">
        <v>91</v>
      </c>
      <c r="D300" t="s">
        <v>79</v>
      </c>
      <c r="E300">
        <v>0</v>
      </c>
      <c r="F300">
        <v>2</v>
      </c>
      <c r="G300">
        <v>0</v>
      </c>
      <c r="H300">
        <v>1</v>
      </c>
      <c r="I300" t="s">
        <v>62</v>
      </c>
      <c r="J300" s="21">
        <v>45353.375</v>
      </c>
      <c r="K300" s="21">
        <v>45353.791666666664</v>
      </c>
      <c r="L300" t="s">
        <v>63</v>
      </c>
      <c r="M300" t="b">
        <v>0</v>
      </c>
      <c r="N300">
        <v>2023</v>
      </c>
      <c r="O300" t="s">
        <v>763</v>
      </c>
      <c r="Q300" t="s">
        <v>761</v>
      </c>
      <c r="S300" s="1" t="s">
        <v>93</v>
      </c>
      <c r="T300" s="1" t="s">
        <v>81</v>
      </c>
      <c r="U300" t="s">
        <v>27</v>
      </c>
      <c r="V300" s="9">
        <v>2000</v>
      </c>
      <c r="W300" s="2">
        <f t="shared" si="20"/>
        <v>3</v>
      </c>
      <c r="X300" s="2" t="s">
        <v>1887</v>
      </c>
      <c r="Y300" s="9" t="str">
        <f t="shared" si="21"/>
        <v>Y</v>
      </c>
      <c r="Z300" s="9" t="str">
        <f t="shared" si="22"/>
        <v>N</v>
      </c>
      <c r="AA300" s="9">
        <f t="shared" si="23"/>
        <v>28</v>
      </c>
      <c r="AB300" s="9" t="s">
        <v>1398</v>
      </c>
      <c r="AE300" t="str">
        <f t="shared" si="24"/>
        <v>High Elf RealmsOrc and Goblin Tribes</v>
      </c>
    </row>
    <row r="301" spans="1:31" ht="15" customHeight="1" x14ac:dyDescent="0.25">
      <c r="A301">
        <v>413970</v>
      </c>
      <c r="B301">
        <v>2</v>
      </c>
      <c r="C301" t="s">
        <v>114</v>
      </c>
      <c r="D301" t="s">
        <v>87</v>
      </c>
      <c r="E301">
        <v>2</v>
      </c>
      <c r="F301">
        <v>0</v>
      </c>
      <c r="G301">
        <v>1</v>
      </c>
      <c r="H301">
        <v>0</v>
      </c>
      <c r="I301" t="s">
        <v>62</v>
      </c>
      <c r="J301" s="21">
        <v>45353.375</v>
      </c>
      <c r="K301" s="21">
        <v>45353.791666666664</v>
      </c>
      <c r="L301" t="s">
        <v>63</v>
      </c>
      <c r="M301" t="b">
        <v>0</v>
      </c>
      <c r="N301">
        <v>2023</v>
      </c>
      <c r="O301" t="s">
        <v>763</v>
      </c>
      <c r="Q301" t="s">
        <v>771</v>
      </c>
      <c r="S301" s="1" t="s">
        <v>116</v>
      </c>
      <c r="T301" s="1" t="s">
        <v>89</v>
      </c>
      <c r="U301" t="s">
        <v>27</v>
      </c>
      <c r="V301" s="9">
        <v>2000</v>
      </c>
      <c r="W301" s="2">
        <f t="shared" si="20"/>
        <v>3</v>
      </c>
      <c r="X301" s="2" t="s">
        <v>1887</v>
      </c>
      <c r="Y301" s="9" t="str">
        <f t="shared" si="21"/>
        <v>Y</v>
      </c>
      <c r="Z301" s="9" t="str">
        <f t="shared" si="22"/>
        <v>N</v>
      </c>
      <c r="AA301" s="9">
        <f t="shared" si="23"/>
        <v>28</v>
      </c>
      <c r="AB301" s="9" t="s">
        <v>1398</v>
      </c>
      <c r="AE301" t="str">
        <f t="shared" si="24"/>
        <v>High Elf RealmsSkaven</v>
      </c>
    </row>
    <row r="302" spans="1:31" ht="15" customHeight="1" x14ac:dyDescent="0.25">
      <c r="A302">
        <v>413980</v>
      </c>
      <c r="B302">
        <v>2</v>
      </c>
      <c r="C302" t="s">
        <v>86</v>
      </c>
      <c r="D302" t="s">
        <v>103</v>
      </c>
      <c r="E302">
        <v>2</v>
      </c>
      <c r="F302">
        <v>0</v>
      </c>
      <c r="G302">
        <v>1</v>
      </c>
      <c r="H302">
        <v>0</v>
      </c>
      <c r="I302" t="s">
        <v>62</v>
      </c>
      <c r="J302" s="21">
        <v>45353.375</v>
      </c>
      <c r="K302" s="21">
        <v>45353.791666666664</v>
      </c>
      <c r="L302" t="s">
        <v>63</v>
      </c>
      <c r="M302" t="b">
        <v>0</v>
      </c>
      <c r="N302">
        <v>2023</v>
      </c>
      <c r="O302" t="s">
        <v>762</v>
      </c>
      <c r="Q302" t="s">
        <v>765</v>
      </c>
      <c r="S302" s="1" t="s">
        <v>88</v>
      </c>
      <c r="T302" s="1" t="s">
        <v>105</v>
      </c>
      <c r="U302" t="s">
        <v>27</v>
      </c>
      <c r="V302" s="9">
        <v>2000</v>
      </c>
      <c r="W302" s="2">
        <f t="shared" si="20"/>
        <v>3</v>
      </c>
      <c r="X302" s="2" t="s">
        <v>1887</v>
      </c>
      <c r="Y302" s="9" t="str">
        <f t="shared" si="21"/>
        <v>Y</v>
      </c>
      <c r="Z302" s="9" t="str">
        <f t="shared" si="22"/>
        <v>N</v>
      </c>
      <c r="AA302" s="9">
        <f t="shared" si="23"/>
        <v>28</v>
      </c>
      <c r="AB302" s="9" t="s">
        <v>1398</v>
      </c>
      <c r="AE302" t="str">
        <f t="shared" si="24"/>
        <v>Warriors of ChaosEmpire of Man</v>
      </c>
    </row>
    <row r="303" spans="1:31" ht="15" hidden="1" customHeight="1" x14ac:dyDescent="0.25">
      <c r="A303">
        <v>413988</v>
      </c>
      <c r="B303">
        <v>2</v>
      </c>
      <c r="C303" t="s">
        <v>115</v>
      </c>
      <c r="D303" t="s">
        <v>111</v>
      </c>
      <c r="E303">
        <v>2</v>
      </c>
      <c r="F303">
        <v>0</v>
      </c>
      <c r="G303">
        <v>1</v>
      </c>
      <c r="H303">
        <v>0</v>
      </c>
      <c r="I303" t="s">
        <v>62</v>
      </c>
      <c r="J303" s="21">
        <v>45353.375</v>
      </c>
      <c r="K303" s="21">
        <v>45353.791666666664</v>
      </c>
      <c r="L303" t="s">
        <v>63</v>
      </c>
      <c r="M303" t="b">
        <v>0</v>
      </c>
      <c r="N303">
        <v>2023</v>
      </c>
      <c r="O303" t="s">
        <v>765</v>
      </c>
      <c r="Q303" t="s">
        <v>765</v>
      </c>
      <c r="S303" s="1" t="s">
        <v>117</v>
      </c>
      <c r="T303" s="1" t="s">
        <v>113</v>
      </c>
      <c r="U303" t="s">
        <v>27</v>
      </c>
      <c r="V303" s="9">
        <v>2000</v>
      </c>
      <c r="W303" s="2">
        <f t="shared" si="20"/>
        <v>3</v>
      </c>
      <c r="X303" s="2" t="s">
        <v>1887</v>
      </c>
      <c r="Y303" s="9" t="str">
        <f t="shared" si="21"/>
        <v>Y</v>
      </c>
      <c r="Z303" s="9" t="str">
        <f t="shared" si="22"/>
        <v>Y</v>
      </c>
      <c r="AA303" s="9">
        <f t="shared" si="23"/>
        <v>28</v>
      </c>
      <c r="AB303" s="9" t="s">
        <v>1398</v>
      </c>
      <c r="AE303" t="str">
        <f t="shared" si="24"/>
        <v>Empire of ManEmpire of Man</v>
      </c>
    </row>
    <row r="304" spans="1:31" ht="15" customHeight="1" x14ac:dyDescent="0.25">
      <c r="A304">
        <v>413997</v>
      </c>
      <c r="B304">
        <v>2</v>
      </c>
      <c r="C304" t="s">
        <v>66</v>
      </c>
      <c r="D304" t="s">
        <v>70</v>
      </c>
      <c r="E304">
        <v>0</v>
      </c>
      <c r="F304">
        <v>2</v>
      </c>
      <c r="G304">
        <v>0</v>
      </c>
      <c r="H304">
        <v>1</v>
      </c>
      <c r="I304" t="s">
        <v>62</v>
      </c>
      <c r="J304" s="21">
        <v>45353.375</v>
      </c>
      <c r="K304" s="21">
        <v>45353.791666666664</v>
      </c>
      <c r="L304" t="s">
        <v>63</v>
      </c>
      <c r="M304" t="b">
        <v>0</v>
      </c>
      <c r="N304">
        <v>2023</v>
      </c>
      <c r="O304" t="s">
        <v>760</v>
      </c>
      <c r="Q304" t="s">
        <v>759</v>
      </c>
      <c r="S304" s="1" t="s">
        <v>68</v>
      </c>
      <c r="T304" s="1" t="s">
        <v>72</v>
      </c>
      <c r="U304" t="s">
        <v>27</v>
      </c>
      <c r="V304" s="9">
        <v>2000</v>
      </c>
      <c r="W304" s="2">
        <f t="shared" si="20"/>
        <v>3</v>
      </c>
      <c r="X304" s="2" t="s">
        <v>1887</v>
      </c>
      <c r="Y304" s="9" t="str">
        <f t="shared" si="21"/>
        <v>Y</v>
      </c>
      <c r="Z304" s="9" t="str">
        <f t="shared" si="22"/>
        <v>N</v>
      </c>
      <c r="AA304" s="9">
        <f t="shared" si="23"/>
        <v>28</v>
      </c>
      <c r="AB304" s="9" t="s">
        <v>1398</v>
      </c>
      <c r="AE304" t="str">
        <f t="shared" si="24"/>
        <v>Vampire CountsWood Elf Realms</v>
      </c>
    </row>
    <row r="305" spans="1:31" ht="15" customHeight="1" x14ac:dyDescent="0.25">
      <c r="A305">
        <v>414006</v>
      </c>
      <c r="B305">
        <v>2</v>
      </c>
      <c r="C305" t="s">
        <v>61</v>
      </c>
      <c r="D305" t="s">
        <v>75</v>
      </c>
      <c r="E305">
        <v>0</v>
      </c>
      <c r="F305">
        <v>2</v>
      </c>
      <c r="G305">
        <v>0</v>
      </c>
      <c r="H305">
        <v>1</v>
      </c>
      <c r="I305" t="s">
        <v>62</v>
      </c>
      <c r="J305" s="21">
        <v>45353.375</v>
      </c>
      <c r="K305" s="21">
        <v>45353.791666666664</v>
      </c>
      <c r="L305" t="s">
        <v>63</v>
      </c>
      <c r="M305" t="b">
        <v>0</v>
      </c>
      <c r="N305">
        <v>2023</v>
      </c>
      <c r="O305" t="s">
        <v>769</v>
      </c>
      <c r="Q305" t="s">
        <v>763</v>
      </c>
      <c r="S305" s="1" t="s">
        <v>65</v>
      </c>
      <c r="T305" s="1" t="s">
        <v>77</v>
      </c>
      <c r="U305" t="s">
        <v>27</v>
      </c>
      <c r="V305" s="9">
        <v>2000</v>
      </c>
      <c r="W305" s="2">
        <f t="shared" si="20"/>
        <v>3</v>
      </c>
      <c r="X305" s="2" t="s">
        <v>1887</v>
      </c>
      <c r="Y305" s="9" t="str">
        <f t="shared" si="21"/>
        <v>Y</v>
      </c>
      <c r="Z305" s="9" t="str">
        <f t="shared" si="22"/>
        <v>N</v>
      </c>
      <c r="AA305" s="9">
        <f t="shared" si="23"/>
        <v>28</v>
      </c>
      <c r="AB305" s="9" t="s">
        <v>1398</v>
      </c>
      <c r="AE305" t="str">
        <f t="shared" si="24"/>
        <v>Dwarfen Mountain HoldsHigh Elf Realms</v>
      </c>
    </row>
    <row r="306" spans="1:31" ht="15" customHeight="1" x14ac:dyDescent="0.25">
      <c r="A306">
        <v>414016</v>
      </c>
      <c r="B306">
        <v>2</v>
      </c>
      <c r="C306" t="s">
        <v>98</v>
      </c>
      <c r="D306" t="s">
        <v>83</v>
      </c>
      <c r="E306">
        <v>2</v>
      </c>
      <c r="F306">
        <v>0</v>
      </c>
      <c r="G306">
        <v>1</v>
      </c>
      <c r="H306">
        <v>0</v>
      </c>
      <c r="I306" t="s">
        <v>62</v>
      </c>
      <c r="J306" s="21">
        <v>45353.375</v>
      </c>
      <c r="K306" s="21">
        <v>45353.791666666664</v>
      </c>
      <c r="L306" t="s">
        <v>63</v>
      </c>
      <c r="M306" t="b">
        <v>0</v>
      </c>
      <c r="N306">
        <v>2023</v>
      </c>
      <c r="O306" t="s">
        <v>768</v>
      </c>
      <c r="Q306" t="s">
        <v>765</v>
      </c>
      <c r="S306" s="1" t="s">
        <v>100</v>
      </c>
      <c r="T306" s="1" t="s">
        <v>85</v>
      </c>
      <c r="U306" t="s">
        <v>27</v>
      </c>
      <c r="V306" s="9">
        <v>2000</v>
      </c>
      <c r="W306" s="2">
        <f t="shared" si="20"/>
        <v>3</v>
      </c>
      <c r="X306" s="2" t="s">
        <v>1887</v>
      </c>
      <c r="Y306" s="9" t="str">
        <f t="shared" si="21"/>
        <v>Y</v>
      </c>
      <c r="Z306" s="9" t="str">
        <f t="shared" si="22"/>
        <v>N</v>
      </c>
      <c r="AA306" s="9">
        <f t="shared" si="23"/>
        <v>28</v>
      </c>
      <c r="AB306" s="9" t="s">
        <v>1398</v>
      </c>
      <c r="AE306" t="str">
        <f t="shared" si="24"/>
        <v>Dark ElvesEmpire of Man</v>
      </c>
    </row>
    <row r="307" spans="1:31" ht="15" customHeight="1" x14ac:dyDescent="0.25">
      <c r="A307">
        <v>414023</v>
      </c>
      <c r="B307">
        <v>2</v>
      </c>
      <c r="C307" t="s">
        <v>95</v>
      </c>
      <c r="D307" t="s">
        <v>107</v>
      </c>
      <c r="E307">
        <v>2</v>
      </c>
      <c r="F307">
        <v>0</v>
      </c>
      <c r="G307">
        <v>1</v>
      </c>
      <c r="H307">
        <v>0</v>
      </c>
      <c r="I307" t="s">
        <v>62</v>
      </c>
      <c r="J307" s="21">
        <v>45353.375</v>
      </c>
      <c r="K307" s="21">
        <v>45353.791666666664</v>
      </c>
      <c r="L307" t="s">
        <v>63</v>
      </c>
      <c r="M307" t="b">
        <v>0</v>
      </c>
      <c r="N307">
        <v>2023</v>
      </c>
      <c r="O307" t="s">
        <v>761</v>
      </c>
      <c r="Q307" t="s">
        <v>759</v>
      </c>
      <c r="S307" s="1" t="s">
        <v>97</v>
      </c>
      <c r="T307" s="1" t="s">
        <v>109</v>
      </c>
      <c r="U307" t="s">
        <v>27</v>
      </c>
      <c r="V307" s="9">
        <v>2000</v>
      </c>
      <c r="W307" s="2">
        <f t="shared" si="20"/>
        <v>3</v>
      </c>
      <c r="X307" s="2" t="s">
        <v>1887</v>
      </c>
      <c r="Y307" s="9" t="str">
        <f t="shared" si="21"/>
        <v>Y</v>
      </c>
      <c r="Z307" s="9" t="str">
        <f t="shared" si="22"/>
        <v>N</v>
      </c>
      <c r="AA307" s="9">
        <f t="shared" si="23"/>
        <v>28</v>
      </c>
      <c r="AB307" s="9" t="s">
        <v>1398</v>
      </c>
      <c r="AE307" t="str">
        <f t="shared" si="24"/>
        <v>Orc and Goblin TribesWood Elf Realms</v>
      </c>
    </row>
    <row r="308" spans="1:31" ht="15" customHeight="1" x14ac:dyDescent="0.25">
      <c r="A308">
        <v>414034</v>
      </c>
      <c r="B308">
        <v>2</v>
      </c>
      <c r="C308" t="s">
        <v>94</v>
      </c>
      <c r="D308" t="s">
        <v>106</v>
      </c>
      <c r="E308">
        <v>0</v>
      </c>
      <c r="F308">
        <v>2</v>
      </c>
      <c r="G308">
        <v>0</v>
      </c>
      <c r="H308">
        <v>1</v>
      </c>
      <c r="I308" t="s">
        <v>62</v>
      </c>
      <c r="J308" s="21">
        <v>45353.375</v>
      </c>
      <c r="K308" s="21">
        <v>45353.791666666664</v>
      </c>
      <c r="L308" t="s">
        <v>63</v>
      </c>
      <c r="M308" t="b">
        <v>0</v>
      </c>
      <c r="N308">
        <v>2023</v>
      </c>
      <c r="O308" t="s">
        <v>768</v>
      </c>
      <c r="Q308" t="s">
        <v>759</v>
      </c>
      <c r="S308" s="1" t="s">
        <v>96</v>
      </c>
      <c r="T308" s="1" t="s">
        <v>108</v>
      </c>
      <c r="U308" t="s">
        <v>27</v>
      </c>
      <c r="V308" s="9">
        <v>2000</v>
      </c>
      <c r="W308" s="2">
        <f t="shared" si="20"/>
        <v>3</v>
      </c>
      <c r="X308" s="2" t="s">
        <v>1887</v>
      </c>
      <c r="Y308" s="9" t="str">
        <f t="shared" si="21"/>
        <v>Y</v>
      </c>
      <c r="Z308" s="9" t="str">
        <f t="shared" si="22"/>
        <v>N</v>
      </c>
      <c r="AA308" s="9">
        <f t="shared" si="23"/>
        <v>28</v>
      </c>
      <c r="AB308" s="9" t="s">
        <v>1398</v>
      </c>
      <c r="AE308" t="str">
        <f t="shared" si="24"/>
        <v>Dark ElvesWood Elf Realms</v>
      </c>
    </row>
    <row r="309" spans="1:31" ht="15" customHeight="1" x14ac:dyDescent="0.25">
      <c r="A309">
        <v>414043</v>
      </c>
      <c r="B309">
        <v>2</v>
      </c>
      <c r="C309" t="s">
        <v>99</v>
      </c>
      <c r="D309" t="s">
        <v>60</v>
      </c>
      <c r="E309">
        <v>2</v>
      </c>
      <c r="F309">
        <v>0</v>
      </c>
      <c r="G309">
        <v>1</v>
      </c>
      <c r="H309">
        <v>0</v>
      </c>
      <c r="I309" t="s">
        <v>62</v>
      </c>
      <c r="J309" s="21">
        <v>45353.375</v>
      </c>
      <c r="K309" s="21">
        <v>45353.791666666664</v>
      </c>
      <c r="L309" t="s">
        <v>63</v>
      </c>
      <c r="M309" t="b">
        <v>0</v>
      </c>
      <c r="N309">
        <v>2023</v>
      </c>
      <c r="O309" t="s">
        <v>770</v>
      </c>
      <c r="Q309" t="s">
        <v>764</v>
      </c>
      <c r="S309" s="1" t="s">
        <v>101</v>
      </c>
      <c r="T309" s="1" t="s">
        <v>64</v>
      </c>
      <c r="U309" t="s">
        <v>27</v>
      </c>
      <c r="V309" s="9">
        <v>2000</v>
      </c>
      <c r="W309" s="2">
        <f t="shared" si="20"/>
        <v>3</v>
      </c>
      <c r="X309" s="2" t="s">
        <v>1887</v>
      </c>
      <c r="Y309" s="9" t="str">
        <f t="shared" si="21"/>
        <v>Y</v>
      </c>
      <c r="Z309" s="9" t="str">
        <f t="shared" si="22"/>
        <v>N</v>
      </c>
      <c r="AA309" s="9">
        <f t="shared" si="23"/>
        <v>28</v>
      </c>
      <c r="AB309" s="9" t="s">
        <v>1398</v>
      </c>
      <c r="AE309" t="str">
        <f t="shared" si="24"/>
        <v>LizardmenTomb Kings of Khemri</v>
      </c>
    </row>
    <row r="310" spans="1:31" ht="15" customHeight="1" x14ac:dyDescent="0.25">
      <c r="A310">
        <v>414054</v>
      </c>
      <c r="B310">
        <v>2</v>
      </c>
      <c r="C310" t="s">
        <v>102</v>
      </c>
      <c r="D310" t="s">
        <v>67</v>
      </c>
      <c r="E310">
        <v>1</v>
      </c>
      <c r="F310">
        <v>1</v>
      </c>
      <c r="G310">
        <v>0</v>
      </c>
      <c r="H310">
        <v>0</v>
      </c>
      <c r="I310" t="s">
        <v>62</v>
      </c>
      <c r="J310" s="21">
        <v>45353.375</v>
      </c>
      <c r="K310" s="21">
        <v>45353.791666666664</v>
      </c>
      <c r="L310" t="s">
        <v>63</v>
      </c>
      <c r="M310" t="b">
        <v>0</v>
      </c>
      <c r="N310">
        <v>2023</v>
      </c>
      <c r="O310" t="s">
        <v>760</v>
      </c>
      <c r="Q310" t="s">
        <v>765</v>
      </c>
      <c r="S310" s="1" t="s">
        <v>104</v>
      </c>
      <c r="T310" s="1" t="s">
        <v>69</v>
      </c>
      <c r="U310" t="s">
        <v>27</v>
      </c>
      <c r="V310" s="9">
        <v>2000</v>
      </c>
      <c r="W310" s="2">
        <f t="shared" si="20"/>
        <v>3</v>
      </c>
      <c r="X310" s="2" t="s">
        <v>1887</v>
      </c>
      <c r="Y310" s="9" t="str">
        <f t="shared" si="21"/>
        <v>Y</v>
      </c>
      <c r="Z310" s="9" t="str">
        <f t="shared" si="22"/>
        <v>N</v>
      </c>
      <c r="AA310" s="9">
        <f t="shared" si="23"/>
        <v>28</v>
      </c>
      <c r="AB310" s="9" t="s">
        <v>1398</v>
      </c>
      <c r="AE310" t="str">
        <f t="shared" si="24"/>
        <v>Vampire CountsEmpire of Man</v>
      </c>
    </row>
    <row r="311" spans="1:31" ht="15" customHeight="1" x14ac:dyDescent="0.25">
      <c r="A311">
        <v>414066</v>
      </c>
      <c r="B311">
        <v>2</v>
      </c>
      <c r="C311" t="s">
        <v>78</v>
      </c>
      <c r="D311" t="s">
        <v>74</v>
      </c>
      <c r="E311">
        <v>0</v>
      </c>
      <c r="F311">
        <v>2</v>
      </c>
      <c r="G311">
        <v>0</v>
      </c>
      <c r="H311">
        <v>1</v>
      </c>
      <c r="I311" t="s">
        <v>62</v>
      </c>
      <c r="J311" s="21">
        <v>45353.375</v>
      </c>
      <c r="K311" s="21">
        <v>45353.791666666664</v>
      </c>
      <c r="L311" t="s">
        <v>63</v>
      </c>
      <c r="M311" t="b">
        <v>0</v>
      </c>
      <c r="N311">
        <v>2023</v>
      </c>
      <c r="O311" t="s">
        <v>759</v>
      </c>
      <c r="Q311" t="s">
        <v>758</v>
      </c>
      <c r="S311" s="1" t="s">
        <v>80</v>
      </c>
      <c r="T311" s="1" t="s">
        <v>76</v>
      </c>
      <c r="U311" t="s">
        <v>27</v>
      </c>
      <c r="V311" s="9">
        <v>2000</v>
      </c>
      <c r="W311" s="2">
        <f t="shared" si="20"/>
        <v>3</v>
      </c>
      <c r="X311" s="2" t="s">
        <v>1887</v>
      </c>
      <c r="Y311" s="9" t="str">
        <f t="shared" si="21"/>
        <v>Y</v>
      </c>
      <c r="Z311" s="9" t="str">
        <f t="shared" si="22"/>
        <v>N</v>
      </c>
      <c r="AA311" s="9">
        <f t="shared" si="23"/>
        <v>28</v>
      </c>
      <c r="AB311" s="9" t="s">
        <v>1398</v>
      </c>
      <c r="AE311" t="str">
        <f t="shared" si="24"/>
        <v>Wood Elf RealmsKingdom of Bretonnia</v>
      </c>
    </row>
    <row r="312" spans="1:31" ht="15" hidden="1" customHeight="1" x14ac:dyDescent="0.25">
      <c r="A312">
        <v>414073</v>
      </c>
      <c r="B312">
        <v>2</v>
      </c>
      <c r="C312" t="s">
        <v>110</v>
      </c>
      <c r="D312" t="s">
        <v>71</v>
      </c>
      <c r="E312">
        <v>2</v>
      </c>
      <c r="F312">
        <v>0</v>
      </c>
      <c r="G312">
        <v>1</v>
      </c>
      <c r="H312">
        <v>0</v>
      </c>
      <c r="I312" t="s">
        <v>62</v>
      </c>
      <c r="J312" s="21">
        <v>45353.375</v>
      </c>
      <c r="K312" s="21">
        <v>45353.791666666664</v>
      </c>
      <c r="L312" t="s">
        <v>63</v>
      </c>
      <c r="M312" t="b">
        <v>0</v>
      </c>
      <c r="N312">
        <v>2023</v>
      </c>
      <c r="O312" t="s">
        <v>762</v>
      </c>
      <c r="Q312" t="s">
        <v>762</v>
      </c>
      <c r="S312" s="1" t="s">
        <v>112</v>
      </c>
      <c r="T312" s="1" t="s">
        <v>73</v>
      </c>
      <c r="U312" t="s">
        <v>27</v>
      </c>
      <c r="V312" s="9">
        <v>2000</v>
      </c>
      <c r="W312" s="2">
        <f t="shared" si="20"/>
        <v>3</v>
      </c>
      <c r="X312" s="2" t="s">
        <v>1887</v>
      </c>
      <c r="Y312" s="9" t="str">
        <f t="shared" si="21"/>
        <v>Y</v>
      </c>
      <c r="Z312" s="9" t="str">
        <f t="shared" si="22"/>
        <v>Y</v>
      </c>
      <c r="AA312" s="9">
        <f t="shared" si="23"/>
        <v>28</v>
      </c>
      <c r="AB312" s="9" t="s">
        <v>1398</v>
      </c>
      <c r="AE312" t="str">
        <f t="shared" si="24"/>
        <v>Warriors of ChaosWarriors of Chaos</v>
      </c>
    </row>
    <row r="313" spans="1:31" ht="15" customHeight="1" x14ac:dyDescent="0.25">
      <c r="A313">
        <v>414076</v>
      </c>
      <c r="B313">
        <v>2</v>
      </c>
      <c r="C313" t="s">
        <v>90</v>
      </c>
      <c r="D313" t="s">
        <v>82</v>
      </c>
      <c r="E313">
        <v>0</v>
      </c>
      <c r="F313">
        <v>2</v>
      </c>
      <c r="G313">
        <v>0</v>
      </c>
      <c r="H313">
        <v>1</v>
      </c>
      <c r="I313" t="s">
        <v>62</v>
      </c>
      <c r="J313" s="21">
        <v>45353.375</v>
      </c>
      <c r="K313" s="21">
        <v>45353.791666666664</v>
      </c>
      <c r="L313" t="s">
        <v>63</v>
      </c>
      <c r="M313" t="b">
        <v>0</v>
      </c>
      <c r="N313">
        <v>2023</v>
      </c>
      <c r="O313" t="s">
        <v>767</v>
      </c>
      <c r="Q313" t="s">
        <v>758</v>
      </c>
      <c r="S313" s="1" t="s">
        <v>92</v>
      </c>
      <c r="T313" s="1" t="s">
        <v>84</v>
      </c>
      <c r="U313" t="s">
        <v>27</v>
      </c>
      <c r="V313" s="9">
        <v>2000</v>
      </c>
      <c r="W313" s="2">
        <f t="shared" si="20"/>
        <v>3</v>
      </c>
      <c r="X313" s="2" t="s">
        <v>1887</v>
      </c>
      <c r="Y313" s="9" t="str">
        <f t="shared" si="21"/>
        <v>Y</v>
      </c>
      <c r="Z313" s="9" t="str">
        <f t="shared" si="22"/>
        <v>N</v>
      </c>
      <c r="AA313" s="9">
        <f t="shared" si="23"/>
        <v>28</v>
      </c>
      <c r="AB313" s="9" t="s">
        <v>1398</v>
      </c>
      <c r="AE313" t="str">
        <f t="shared" si="24"/>
        <v>Daemons of ChaosKingdom of Bretonnia</v>
      </c>
    </row>
    <row r="314" spans="1:31" ht="15" customHeight="1" x14ac:dyDescent="0.25">
      <c r="A314">
        <v>414091</v>
      </c>
      <c r="B314">
        <v>3</v>
      </c>
      <c r="C314" t="s">
        <v>90</v>
      </c>
      <c r="D314" t="s">
        <v>95</v>
      </c>
      <c r="E314">
        <v>2</v>
      </c>
      <c r="F314">
        <v>0</v>
      </c>
      <c r="G314">
        <v>1</v>
      </c>
      <c r="H314">
        <v>0</v>
      </c>
      <c r="I314" t="s">
        <v>62</v>
      </c>
      <c r="J314" s="21">
        <v>45353.375</v>
      </c>
      <c r="K314" s="21">
        <v>45353.791666666664</v>
      </c>
      <c r="L314" t="s">
        <v>63</v>
      </c>
      <c r="M314" t="b">
        <v>0</v>
      </c>
      <c r="N314">
        <v>2023</v>
      </c>
      <c r="O314" t="s">
        <v>767</v>
      </c>
      <c r="Q314" t="s">
        <v>761</v>
      </c>
      <c r="S314" s="1" t="s">
        <v>92</v>
      </c>
      <c r="T314" s="1" t="s">
        <v>97</v>
      </c>
      <c r="U314" t="s">
        <v>27</v>
      </c>
      <c r="V314" s="9">
        <v>2000</v>
      </c>
      <c r="W314" s="2">
        <f t="shared" si="20"/>
        <v>3</v>
      </c>
      <c r="X314" s="2" t="s">
        <v>1887</v>
      </c>
      <c r="Y314" s="9" t="str">
        <f t="shared" si="21"/>
        <v>Y</v>
      </c>
      <c r="Z314" s="9" t="str">
        <f t="shared" si="22"/>
        <v>N</v>
      </c>
      <c r="AA314" s="9">
        <f t="shared" si="23"/>
        <v>28</v>
      </c>
      <c r="AB314" s="9" t="s">
        <v>1398</v>
      </c>
      <c r="AE314" t="str">
        <f t="shared" si="24"/>
        <v>Daemons of ChaosOrc and Goblin Tribes</v>
      </c>
    </row>
    <row r="315" spans="1:31" ht="15" customHeight="1" x14ac:dyDescent="0.25">
      <c r="A315">
        <v>414098</v>
      </c>
      <c r="B315">
        <v>3</v>
      </c>
      <c r="C315" t="s">
        <v>87</v>
      </c>
      <c r="D315" t="s">
        <v>118</v>
      </c>
      <c r="E315">
        <v>1</v>
      </c>
      <c r="F315">
        <v>1</v>
      </c>
      <c r="G315">
        <v>0</v>
      </c>
      <c r="H315">
        <v>0</v>
      </c>
      <c r="I315" t="s">
        <v>62</v>
      </c>
      <c r="J315" s="21">
        <v>45353.375</v>
      </c>
      <c r="K315" s="21">
        <v>45353.791666666664</v>
      </c>
      <c r="L315" t="s">
        <v>63</v>
      </c>
      <c r="M315" t="b">
        <v>0</v>
      </c>
      <c r="N315">
        <v>2023</v>
      </c>
      <c r="O315" t="s">
        <v>771</v>
      </c>
      <c r="Q315" t="s">
        <v>773</v>
      </c>
      <c r="S315" s="1" t="s">
        <v>89</v>
      </c>
      <c r="T315" s="1" t="s">
        <v>119</v>
      </c>
      <c r="U315" t="s">
        <v>27</v>
      </c>
      <c r="V315" s="9">
        <v>2000</v>
      </c>
      <c r="W315" s="2">
        <f t="shared" si="20"/>
        <v>3</v>
      </c>
      <c r="X315" s="2" t="s">
        <v>1887</v>
      </c>
      <c r="Y315" s="9" t="str">
        <f t="shared" si="21"/>
        <v>Y</v>
      </c>
      <c r="Z315" s="9" t="str">
        <f t="shared" si="22"/>
        <v>N</v>
      </c>
      <c r="AA315" s="9">
        <f t="shared" si="23"/>
        <v>28</v>
      </c>
      <c r="AB315" s="9" t="s">
        <v>1398</v>
      </c>
      <c r="AE315" t="str">
        <f t="shared" si="24"/>
        <v>SkavenOgre Kingdoms</v>
      </c>
    </row>
    <row r="316" spans="1:31" ht="15" customHeight="1" x14ac:dyDescent="0.25">
      <c r="A316">
        <v>414100</v>
      </c>
      <c r="B316">
        <v>3</v>
      </c>
      <c r="C316" t="s">
        <v>94</v>
      </c>
      <c r="D316" t="s">
        <v>71</v>
      </c>
      <c r="E316">
        <v>2</v>
      </c>
      <c r="F316">
        <v>0</v>
      </c>
      <c r="G316">
        <v>1</v>
      </c>
      <c r="H316">
        <v>0</v>
      </c>
      <c r="I316" t="s">
        <v>62</v>
      </c>
      <c r="J316" s="21">
        <v>45353.375</v>
      </c>
      <c r="K316" s="21">
        <v>45353.791666666664</v>
      </c>
      <c r="L316" t="s">
        <v>63</v>
      </c>
      <c r="M316" t="b">
        <v>0</v>
      </c>
      <c r="N316">
        <v>2023</v>
      </c>
      <c r="O316" t="s">
        <v>768</v>
      </c>
      <c r="Q316" t="s">
        <v>762</v>
      </c>
      <c r="S316" s="1" t="s">
        <v>96</v>
      </c>
      <c r="T316" s="1" t="s">
        <v>73</v>
      </c>
      <c r="U316" t="s">
        <v>27</v>
      </c>
      <c r="V316" s="9">
        <v>2000</v>
      </c>
      <c r="W316" s="2">
        <f t="shared" si="20"/>
        <v>3</v>
      </c>
      <c r="X316" s="2" t="s">
        <v>1887</v>
      </c>
      <c r="Y316" s="9" t="str">
        <f t="shared" si="21"/>
        <v>Y</v>
      </c>
      <c r="Z316" s="9" t="str">
        <f t="shared" si="22"/>
        <v>N</v>
      </c>
      <c r="AA316" s="9">
        <f t="shared" si="23"/>
        <v>28</v>
      </c>
      <c r="AB316" s="9" t="s">
        <v>1398</v>
      </c>
      <c r="AE316" t="str">
        <f t="shared" si="24"/>
        <v>Dark ElvesWarriors of Chaos</v>
      </c>
    </row>
    <row r="317" spans="1:31" ht="15" hidden="1" customHeight="1" x14ac:dyDescent="0.25">
      <c r="A317">
        <v>414107</v>
      </c>
      <c r="B317">
        <v>3</v>
      </c>
      <c r="C317" t="s">
        <v>83</v>
      </c>
      <c r="D317" t="s">
        <v>111</v>
      </c>
      <c r="E317">
        <v>0</v>
      </c>
      <c r="F317">
        <v>2</v>
      </c>
      <c r="G317">
        <v>0</v>
      </c>
      <c r="H317">
        <v>1</v>
      </c>
      <c r="I317" t="s">
        <v>62</v>
      </c>
      <c r="J317" s="21">
        <v>45353.375</v>
      </c>
      <c r="K317" s="21">
        <v>45353.791666666664</v>
      </c>
      <c r="L317" t="s">
        <v>63</v>
      </c>
      <c r="M317" t="b">
        <v>0</v>
      </c>
      <c r="N317">
        <v>2023</v>
      </c>
      <c r="O317" t="s">
        <v>765</v>
      </c>
      <c r="Q317" t="s">
        <v>765</v>
      </c>
      <c r="S317" s="1" t="s">
        <v>85</v>
      </c>
      <c r="T317" s="1" t="s">
        <v>113</v>
      </c>
      <c r="U317" t="s">
        <v>27</v>
      </c>
      <c r="V317" s="9">
        <v>2000</v>
      </c>
      <c r="W317" s="2">
        <f t="shared" si="20"/>
        <v>3</v>
      </c>
      <c r="X317" s="2" t="s">
        <v>1887</v>
      </c>
      <c r="Y317" s="9" t="str">
        <f t="shared" si="21"/>
        <v>Y</v>
      </c>
      <c r="Z317" s="9" t="str">
        <f t="shared" si="22"/>
        <v>Y</v>
      </c>
      <c r="AA317" s="9">
        <f t="shared" si="23"/>
        <v>28</v>
      </c>
      <c r="AB317" s="9" t="s">
        <v>1398</v>
      </c>
      <c r="AE317" t="str">
        <f t="shared" si="24"/>
        <v>Empire of ManEmpire of Man</v>
      </c>
    </row>
    <row r="318" spans="1:31" ht="15" customHeight="1" x14ac:dyDescent="0.25">
      <c r="A318">
        <v>414113</v>
      </c>
      <c r="B318">
        <v>3</v>
      </c>
      <c r="C318" t="s">
        <v>102</v>
      </c>
      <c r="D318" t="s">
        <v>86</v>
      </c>
      <c r="E318">
        <v>0</v>
      </c>
      <c r="F318">
        <v>2</v>
      </c>
      <c r="G318">
        <v>0</v>
      </c>
      <c r="H318">
        <v>1</v>
      </c>
      <c r="I318" t="s">
        <v>62</v>
      </c>
      <c r="J318" s="21">
        <v>45353.375</v>
      </c>
      <c r="K318" s="21">
        <v>45353.791666666664</v>
      </c>
      <c r="L318" t="s">
        <v>63</v>
      </c>
      <c r="M318" t="b">
        <v>0</v>
      </c>
      <c r="N318">
        <v>2023</v>
      </c>
      <c r="O318" t="s">
        <v>760</v>
      </c>
      <c r="Q318" t="s">
        <v>762</v>
      </c>
      <c r="S318" s="1" t="s">
        <v>104</v>
      </c>
      <c r="T318" s="1" t="s">
        <v>88</v>
      </c>
      <c r="U318" t="s">
        <v>27</v>
      </c>
      <c r="V318" s="9">
        <v>2000</v>
      </c>
      <c r="W318" s="2">
        <f t="shared" si="20"/>
        <v>3</v>
      </c>
      <c r="X318" s="2" t="s">
        <v>1887</v>
      </c>
      <c r="Y318" s="9" t="str">
        <f t="shared" si="21"/>
        <v>Y</v>
      </c>
      <c r="Z318" s="9" t="str">
        <f t="shared" si="22"/>
        <v>N</v>
      </c>
      <c r="AA318" s="9">
        <f t="shared" si="23"/>
        <v>28</v>
      </c>
      <c r="AB318" s="9" t="s">
        <v>1398</v>
      </c>
      <c r="AE318" t="str">
        <f t="shared" si="24"/>
        <v>Vampire CountsWarriors of Chaos</v>
      </c>
    </row>
    <row r="319" spans="1:31" ht="15" customHeight="1" x14ac:dyDescent="0.25">
      <c r="A319">
        <v>414120</v>
      </c>
      <c r="B319">
        <v>3</v>
      </c>
      <c r="C319" t="s">
        <v>98</v>
      </c>
      <c r="D319" t="s">
        <v>115</v>
      </c>
      <c r="E319">
        <v>0</v>
      </c>
      <c r="F319">
        <v>2</v>
      </c>
      <c r="G319">
        <v>0</v>
      </c>
      <c r="H319">
        <v>1</v>
      </c>
      <c r="I319" t="s">
        <v>62</v>
      </c>
      <c r="J319" s="21">
        <v>45353.375</v>
      </c>
      <c r="K319" s="21">
        <v>45353.791666666664</v>
      </c>
      <c r="L319" t="s">
        <v>63</v>
      </c>
      <c r="M319" t="b">
        <v>0</v>
      </c>
      <c r="N319">
        <v>2023</v>
      </c>
      <c r="O319" t="s">
        <v>768</v>
      </c>
      <c r="Q319" t="s">
        <v>765</v>
      </c>
      <c r="S319" s="1" t="s">
        <v>100</v>
      </c>
      <c r="T319" s="1" t="s">
        <v>117</v>
      </c>
      <c r="U319" t="s">
        <v>27</v>
      </c>
      <c r="V319" s="9">
        <v>2000</v>
      </c>
      <c r="W319" s="2">
        <f t="shared" si="20"/>
        <v>3</v>
      </c>
      <c r="X319" s="2" t="s">
        <v>1887</v>
      </c>
      <c r="Y319" s="9" t="str">
        <f t="shared" si="21"/>
        <v>Y</v>
      </c>
      <c r="Z319" s="9" t="str">
        <f t="shared" si="22"/>
        <v>N</v>
      </c>
      <c r="AA319" s="9">
        <f t="shared" si="23"/>
        <v>28</v>
      </c>
      <c r="AB319" s="9" t="s">
        <v>1398</v>
      </c>
      <c r="AE319" t="str">
        <f t="shared" si="24"/>
        <v>Dark ElvesEmpire of Man</v>
      </c>
    </row>
    <row r="320" spans="1:31" ht="15" customHeight="1" x14ac:dyDescent="0.25">
      <c r="A320">
        <v>414126</v>
      </c>
      <c r="B320">
        <v>3</v>
      </c>
      <c r="C320" t="s">
        <v>91</v>
      </c>
      <c r="D320" t="s">
        <v>103</v>
      </c>
      <c r="E320">
        <v>2</v>
      </c>
      <c r="F320">
        <v>0</v>
      </c>
      <c r="G320">
        <v>1</v>
      </c>
      <c r="H320">
        <v>0</v>
      </c>
      <c r="I320" t="s">
        <v>62</v>
      </c>
      <c r="J320" s="21">
        <v>45353.375</v>
      </c>
      <c r="K320" s="21">
        <v>45353.791666666664</v>
      </c>
      <c r="L320" t="s">
        <v>63</v>
      </c>
      <c r="M320" t="b">
        <v>0</v>
      </c>
      <c r="N320">
        <v>2023</v>
      </c>
      <c r="O320" t="s">
        <v>763</v>
      </c>
      <c r="Q320" t="s">
        <v>765</v>
      </c>
      <c r="S320" s="1" t="s">
        <v>93</v>
      </c>
      <c r="T320" s="1" t="s">
        <v>105</v>
      </c>
      <c r="U320" t="s">
        <v>27</v>
      </c>
      <c r="V320" s="9">
        <v>2000</v>
      </c>
      <c r="W320" s="2">
        <f t="shared" si="20"/>
        <v>3</v>
      </c>
      <c r="X320" s="2" t="s">
        <v>1887</v>
      </c>
      <c r="Y320" s="9" t="str">
        <f t="shared" si="21"/>
        <v>Y</v>
      </c>
      <c r="Z320" s="9" t="str">
        <f t="shared" si="22"/>
        <v>N</v>
      </c>
      <c r="AA320" s="9">
        <f t="shared" si="23"/>
        <v>28</v>
      </c>
      <c r="AB320" s="9" t="s">
        <v>1398</v>
      </c>
      <c r="AE320" t="str">
        <f t="shared" si="24"/>
        <v>High Elf RealmsEmpire of Man</v>
      </c>
    </row>
    <row r="321" spans="1:31" ht="15" customHeight="1" x14ac:dyDescent="0.25">
      <c r="A321">
        <v>414131</v>
      </c>
      <c r="B321">
        <v>3</v>
      </c>
      <c r="C321" t="s">
        <v>114</v>
      </c>
      <c r="D321" t="s">
        <v>106</v>
      </c>
      <c r="E321">
        <v>0</v>
      </c>
      <c r="F321">
        <v>2</v>
      </c>
      <c r="G321">
        <v>0</v>
      </c>
      <c r="H321">
        <v>1</v>
      </c>
      <c r="I321" t="s">
        <v>62</v>
      </c>
      <c r="J321" s="21">
        <v>45353.375</v>
      </c>
      <c r="K321" s="21">
        <v>45353.791666666664</v>
      </c>
      <c r="L321" t="s">
        <v>63</v>
      </c>
      <c r="M321" t="b">
        <v>0</v>
      </c>
      <c r="N321">
        <v>2023</v>
      </c>
      <c r="O321" t="s">
        <v>763</v>
      </c>
      <c r="Q321" t="s">
        <v>759</v>
      </c>
      <c r="S321" s="1" t="s">
        <v>116</v>
      </c>
      <c r="T321" s="1" t="s">
        <v>108</v>
      </c>
      <c r="U321" t="s">
        <v>27</v>
      </c>
      <c r="V321" s="9">
        <v>2000</v>
      </c>
      <c r="W321" s="2">
        <f t="shared" si="20"/>
        <v>3</v>
      </c>
      <c r="X321" s="2" t="s">
        <v>1887</v>
      </c>
      <c r="Y321" s="9" t="str">
        <f t="shared" si="21"/>
        <v>Y</v>
      </c>
      <c r="Z321" s="9" t="str">
        <f t="shared" si="22"/>
        <v>N</v>
      </c>
      <c r="AA321" s="9">
        <f t="shared" si="23"/>
        <v>28</v>
      </c>
      <c r="AB321" s="9" t="s">
        <v>1398</v>
      </c>
      <c r="AE321" t="str">
        <f t="shared" si="24"/>
        <v>High Elf RealmsWood Elf Realms</v>
      </c>
    </row>
    <row r="322" spans="1:31" ht="15" customHeight="1" x14ac:dyDescent="0.25">
      <c r="A322">
        <v>414136</v>
      </c>
      <c r="B322">
        <v>3</v>
      </c>
      <c r="C322" t="s">
        <v>75</v>
      </c>
      <c r="D322" t="s">
        <v>60</v>
      </c>
      <c r="E322">
        <v>0</v>
      </c>
      <c r="F322">
        <v>2</v>
      </c>
      <c r="G322">
        <v>0</v>
      </c>
      <c r="H322">
        <v>1</v>
      </c>
      <c r="I322" t="s">
        <v>62</v>
      </c>
      <c r="J322" s="21">
        <v>45353.375</v>
      </c>
      <c r="K322" s="21">
        <v>45353.791666666664</v>
      </c>
      <c r="L322" t="s">
        <v>63</v>
      </c>
      <c r="M322" t="b">
        <v>0</v>
      </c>
      <c r="N322">
        <v>2023</v>
      </c>
      <c r="O322" t="s">
        <v>763</v>
      </c>
      <c r="Q322" t="s">
        <v>764</v>
      </c>
      <c r="S322" s="1" t="s">
        <v>77</v>
      </c>
      <c r="T322" s="1" t="s">
        <v>64</v>
      </c>
      <c r="U322" t="s">
        <v>27</v>
      </c>
      <c r="V322" s="9">
        <v>2000</v>
      </c>
      <c r="W322" s="2">
        <f t="shared" ref="W322:W385" si="25">_xlfn.MAXIFS(B:B,I:I,I322)</f>
        <v>3</v>
      </c>
      <c r="X322" s="2" t="s">
        <v>1887</v>
      </c>
      <c r="Y322" s="9" t="str">
        <f t="shared" ref="Y322:Y385" si="26">IF(S322="","N",(IF(T322&lt;&gt;"","Y","N")))</f>
        <v>Y</v>
      </c>
      <c r="Z322" s="9" t="str">
        <f t="shared" ref="Z322:Z385" si="27">IF(O322=Q322,"Y","N")</f>
        <v>N</v>
      </c>
      <c r="AA322" s="9">
        <f t="shared" ref="AA322:AA385" si="28">COUNTIFS(I:I,I322,B:B,1)*2</f>
        <v>28</v>
      </c>
      <c r="AB322" s="9" t="s">
        <v>1398</v>
      </c>
      <c r="AE322" t="str">
        <f t="shared" si="24"/>
        <v>High Elf RealmsTomb Kings of Khemri</v>
      </c>
    </row>
    <row r="323" spans="1:31" ht="15" customHeight="1" x14ac:dyDescent="0.25">
      <c r="A323">
        <v>414141</v>
      </c>
      <c r="B323">
        <v>3</v>
      </c>
      <c r="C323" t="s">
        <v>66</v>
      </c>
      <c r="D323" t="s">
        <v>61</v>
      </c>
      <c r="E323">
        <v>2</v>
      </c>
      <c r="F323">
        <v>0</v>
      </c>
      <c r="G323">
        <v>1</v>
      </c>
      <c r="H323">
        <v>0</v>
      </c>
      <c r="I323" t="s">
        <v>62</v>
      </c>
      <c r="J323" s="21">
        <v>45353.375</v>
      </c>
      <c r="K323" s="21">
        <v>45353.791666666664</v>
      </c>
      <c r="L323" t="s">
        <v>63</v>
      </c>
      <c r="M323" t="b">
        <v>0</v>
      </c>
      <c r="N323">
        <v>2023</v>
      </c>
      <c r="O323" t="s">
        <v>760</v>
      </c>
      <c r="Q323" t="s">
        <v>769</v>
      </c>
      <c r="S323" s="1" t="s">
        <v>68</v>
      </c>
      <c r="T323" s="1" t="s">
        <v>65</v>
      </c>
      <c r="U323" t="s">
        <v>27</v>
      </c>
      <c r="V323" s="9">
        <v>2000</v>
      </c>
      <c r="W323" s="2">
        <f t="shared" si="25"/>
        <v>3</v>
      </c>
      <c r="X323" s="2" t="s">
        <v>1887</v>
      </c>
      <c r="Y323" s="9" t="str">
        <f t="shared" si="26"/>
        <v>Y</v>
      </c>
      <c r="Z323" s="9" t="str">
        <f t="shared" si="27"/>
        <v>N</v>
      </c>
      <c r="AA323" s="9">
        <f t="shared" si="28"/>
        <v>28</v>
      </c>
      <c r="AB323" s="9" t="s">
        <v>1398</v>
      </c>
      <c r="AE323" t="str">
        <f t="shared" ref="AE323:AE386" si="29">O323&amp;Q323</f>
        <v>Vampire CountsDwarfen Mountain Holds</v>
      </c>
    </row>
    <row r="324" spans="1:31" ht="15" customHeight="1" x14ac:dyDescent="0.25">
      <c r="A324">
        <v>414144</v>
      </c>
      <c r="B324">
        <v>3</v>
      </c>
      <c r="C324" t="s">
        <v>70</v>
      </c>
      <c r="D324" t="s">
        <v>79</v>
      </c>
      <c r="E324">
        <v>2</v>
      </c>
      <c r="F324">
        <v>0</v>
      </c>
      <c r="G324">
        <v>1</v>
      </c>
      <c r="H324">
        <v>0</v>
      </c>
      <c r="I324" t="s">
        <v>62</v>
      </c>
      <c r="J324" s="21">
        <v>45353.375</v>
      </c>
      <c r="K324" s="21">
        <v>45353.791666666664</v>
      </c>
      <c r="L324" t="s">
        <v>63</v>
      </c>
      <c r="M324" t="b">
        <v>0</v>
      </c>
      <c r="N324">
        <v>2023</v>
      </c>
      <c r="O324" t="s">
        <v>759</v>
      </c>
      <c r="Q324" t="s">
        <v>761</v>
      </c>
      <c r="S324" s="1" t="s">
        <v>72</v>
      </c>
      <c r="T324" s="1" t="s">
        <v>81</v>
      </c>
      <c r="U324" t="s">
        <v>27</v>
      </c>
      <c r="V324" s="9">
        <v>2000</v>
      </c>
      <c r="W324" s="2">
        <f t="shared" si="25"/>
        <v>3</v>
      </c>
      <c r="X324" s="2" t="s">
        <v>1887</v>
      </c>
      <c r="Y324" s="9" t="str">
        <f t="shared" si="26"/>
        <v>Y</v>
      </c>
      <c r="Z324" s="9" t="str">
        <f t="shared" si="27"/>
        <v>N</v>
      </c>
      <c r="AA324" s="9">
        <f t="shared" si="28"/>
        <v>28</v>
      </c>
      <c r="AB324" s="9" t="s">
        <v>1398</v>
      </c>
      <c r="AE324" t="str">
        <f t="shared" si="29"/>
        <v>Wood Elf RealmsOrc and Goblin Tribes</v>
      </c>
    </row>
    <row r="325" spans="1:31" ht="15" customHeight="1" x14ac:dyDescent="0.25">
      <c r="A325">
        <v>414147</v>
      </c>
      <c r="B325">
        <v>3</v>
      </c>
      <c r="C325" t="s">
        <v>74</v>
      </c>
      <c r="D325" t="s">
        <v>99</v>
      </c>
      <c r="E325">
        <v>0</v>
      </c>
      <c r="F325">
        <v>2</v>
      </c>
      <c r="G325">
        <v>0</v>
      </c>
      <c r="H325">
        <v>1</v>
      </c>
      <c r="I325" t="s">
        <v>62</v>
      </c>
      <c r="J325" s="21">
        <v>45353.375</v>
      </c>
      <c r="K325" s="21">
        <v>45353.791666666664</v>
      </c>
      <c r="L325" t="s">
        <v>63</v>
      </c>
      <c r="M325" t="b">
        <v>0</v>
      </c>
      <c r="N325">
        <v>2023</v>
      </c>
      <c r="O325" t="s">
        <v>758</v>
      </c>
      <c r="Q325" t="s">
        <v>770</v>
      </c>
      <c r="S325" s="1" t="s">
        <v>76</v>
      </c>
      <c r="T325" s="1" t="s">
        <v>101</v>
      </c>
      <c r="U325" t="s">
        <v>27</v>
      </c>
      <c r="V325" s="9">
        <v>2000</v>
      </c>
      <c r="W325" s="2">
        <f t="shared" si="25"/>
        <v>3</v>
      </c>
      <c r="X325" s="2" t="s">
        <v>1887</v>
      </c>
      <c r="Y325" s="9" t="str">
        <f t="shared" si="26"/>
        <v>Y</v>
      </c>
      <c r="Z325" s="9" t="str">
        <f t="shared" si="27"/>
        <v>N</v>
      </c>
      <c r="AA325" s="9">
        <f t="shared" si="28"/>
        <v>28</v>
      </c>
      <c r="AB325" s="9" t="s">
        <v>1398</v>
      </c>
      <c r="AE325" t="str">
        <f t="shared" si="29"/>
        <v>Kingdom of BretonniaLizardmen</v>
      </c>
    </row>
    <row r="326" spans="1:31" ht="15" customHeight="1" x14ac:dyDescent="0.25">
      <c r="A326">
        <v>414151</v>
      </c>
      <c r="B326">
        <v>3</v>
      </c>
      <c r="C326" t="s">
        <v>110</v>
      </c>
      <c r="D326" t="s">
        <v>82</v>
      </c>
      <c r="E326">
        <v>2</v>
      </c>
      <c r="F326">
        <v>0</v>
      </c>
      <c r="G326">
        <v>1</v>
      </c>
      <c r="H326">
        <v>0</v>
      </c>
      <c r="I326" t="s">
        <v>62</v>
      </c>
      <c r="J326" s="21">
        <v>45353.375</v>
      </c>
      <c r="K326" s="21">
        <v>45353.791666666664</v>
      </c>
      <c r="L326" t="s">
        <v>63</v>
      </c>
      <c r="M326" t="b">
        <v>0</v>
      </c>
      <c r="N326">
        <v>2023</v>
      </c>
      <c r="O326" t="s">
        <v>762</v>
      </c>
      <c r="Q326" t="s">
        <v>758</v>
      </c>
      <c r="S326" s="1" t="s">
        <v>112</v>
      </c>
      <c r="T326" s="1" t="s">
        <v>84</v>
      </c>
      <c r="U326" t="s">
        <v>27</v>
      </c>
      <c r="V326" s="9">
        <v>2000</v>
      </c>
      <c r="W326" s="2">
        <f t="shared" si="25"/>
        <v>3</v>
      </c>
      <c r="X326" s="2" t="s">
        <v>1887</v>
      </c>
      <c r="Y326" s="9" t="str">
        <f t="shared" si="26"/>
        <v>Y</v>
      </c>
      <c r="Z326" s="9" t="str">
        <f t="shared" si="27"/>
        <v>N</v>
      </c>
      <c r="AA326" s="9">
        <f t="shared" si="28"/>
        <v>28</v>
      </c>
      <c r="AB326" s="9" t="s">
        <v>1398</v>
      </c>
      <c r="AE326" t="str">
        <f t="shared" si="29"/>
        <v>Warriors of ChaosKingdom of Bretonnia</v>
      </c>
    </row>
    <row r="327" spans="1:31" ht="15" customHeight="1" x14ac:dyDescent="0.25">
      <c r="A327">
        <v>414156</v>
      </c>
      <c r="B327">
        <v>3</v>
      </c>
      <c r="C327" t="s">
        <v>67</v>
      </c>
      <c r="D327" t="s">
        <v>78</v>
      </c>
      <c r="E327">
        <v>0</v>
      </c>
      <c r="F327">
        <v>2</v>
      </c>
      <c r="G327">
        <v>0</v>
      </c>
      <c r="H327">
        <v>1</v>
      </c>
      <c r="I327" t="s">
        <v>62</v>
      </c>
      <c r="J327" s="21">
        <v>45353.375</v>
      </c>
      <c r="K327" s="21">
        <v>45353.791666666664</v>
      </c>
      <c r="L327" t="s">
        <v>63</v>
      </c>
      <c r="M327" t="b">
        <v>0</v>
      </c>
      <c r="N327">
        <v>2023</v>
      </c>
      <c r="O327" t="s">
        <v>765</v>
      </c>
      <c r="Q327" t="s">
        <v>759</v>
      </c>
      <c r="S327" s="1" t="s">
        <v>69</v>
      </c>
      <c r="T327" s="1" t="s">
        <v>80</v>
      </c>
      <c r="U327" t="s">
        <v>27</v>
      </c>
      <c r="V327" s="9">
        <v>2000</v>
      </c>
      <c r="W327" s="2">
        <f t="shared" si="25"/>
        <v>3</v>
      </c>
      <c r="X327" s="2" t="s">
        <v>1887</v>
      </c>
      <c r="Y327" s="9" t="str">
        <f t="shared" si="26"/>
        <v>Y</v>
      </c>
      <c r="Z327" s="9" t="str">
        <f t="shared" si="27"/>
        <v>N</v>
      </c>
      <c r="AA327" s="9">
        <f t="shared" si="28"/>
        <v>28</v>
      </c>
      <c r="AB327" s="9" t="s">
        <v>1398</v>
      </c>
      <c r="AE327" t="str">
        <f t="shared" si="29"/>
        <v>Empire of ManWood Elf Realms</v>
      </c>
    </row>
    <row r="328" spans="1:31" ht="15" customHeight="1" x14ac:dyDescent="0.25">
      <c r="A328">
        <v>413745</v>
      </c>
      <c r="B328">
        <v>1</v>
      </c>
      <c r="C328" t="s">
        <v>526</v>
      </c>
      <c r="D328" t="s">
        <v>527</v>
      </c>
      <c r="E328">
        <v>1</v>
      </c>
      <c r="F328">
        <v>1</v>
      </c>
      <c r="G328">
        <v>10</v>
      </c>
      <c r="H328">
        <v>10</v>
      </c>
      <c r="I328" t="s">
        <v>528</v>
      </c>
      <c r="J328" s="21">
        <v>45353.375</v>
      </c>
      <c r="K328" s="21">
        <v>45415.708333333336</v>
      </c>
      <c r="L328" t="s">
        <v>125</v>
      </c>
      <c r="M328" t="b">
        <v>0</v>
      </c>
      <c r="N328">
        <v>2023</v>
      </c>
      <c r="O328" t="s">
        <v>758</v>
      </c>
      <c r="Q328" t="s">
        <v>761</v>
      </c>
      <c r="S328" s="1" t="s">
        <v>529</v>
      </c>
      <c r="T328" s="1" t="s">
        <v>530</v>
      </c>
      <c r="U328" t="s">
        <v>27</v>
      </c>
      <c r="V328" s="9">
        <v>2000</v>
      </c>
      <c r="W328" s="2">
        <f t="shared" si="25"/>
        <v>5</v>
      </c>
      <c r="X328" s="2" t="s">
        <v>1887</v>
      </c>
      <c r="Y328" s="9" t="str">
        <f t="shared" si="26"/>
        <v>Y</v>
      </c>
      <c r="Z328" s="9" t="str">
        <f t="shared" si="27"/>
        <v>N</v>
      </c>
      <c r="AA328" s="9">
        <f t="shared" si="28"/>
        <v>34</v>
      </c>
      <c r="AB328" s="9" t="s">
        <v>1398</v>
      </c>
      <c r="AE328" t="str">
        <f t="shared" si="29"/>
        <v>Kingdom of BretonniaOrc and Goblin Tribes</v>
      </c>
    </row>
    <row r="329" spans="1:31" ht="15" customHeight="1" x14ac:dyDescent="0.25">
      <c r="A329">
        <v>413758</v>
      </c>
      <c r="B329">
        <v>1</v>
      </c>
      <c r="C329" t="s">
        <v>531</v>
      </c>
      <c r="D329" t="s">
        <v>532</v>
      </c>
      <c r="E329">
        <v>0</v>
      </c>
      <c r="F329">
        <v>2</v>
      </c>
      <c r="G329">
        <v>0</v>
      </c>
      <c r="H329">
        <v>20</v>
      </c>
      <c r="I329" t="s">
        <v>528</v>
      </c>
      <c r="J329" s="21">
        <v>45353.375</v>
      </c>
      <c r="K329" s="21">
        <v>45415.708333333336</v>
      </c>
      <c r="L329" t="s">
        <v>125</v>
      </c>
      <c r="M329" t="b">
        <v>0</v>
      </c>
      <c r="N329">
        <v>2023</v>
      </c>
      <c r="O329" t="s">
        <v>759</v>
      </c>
      <c r="Q329" t="s">
        <v>758</v>
      </c>
      <c r="S329" s="1" t="s">
        <v>533</v>
      </c>
      <c r="T329" s="1" t="s">
        <v>534</v>
      </c>
      <c r="U329" t="s">
        <v>27</v>
      </c>
      <c r="V329" s="9">
        <v>2000</v>
      </c>
      <c r="W329" s="2">
        <f t="shared" si="25"/>
        <v>5</v>
      </c>
      <c r="X329" s="2" t="s">
        <v>1887</v>
      </c>
      <c r="Y329" s="9" t="str">
        <f t="shared" si="26"/>
        <v>Y</v>
      </c>
      <c r="Z329" s="9" t="str">
        <f t="shared" si="27"/>
        <v>N</v>
      </c>
      <c r="AA329" s="9">
        <f t="shared" si="28"/>
        <v>34</v>
      </c>
      <c r="AB329" s="9" t="s">
        <v>1398</v>
      </c>
      <c r="AE329" t="str">
        <f t="shared" si="29"/>
        <v>Wood Elf RealmsKingdom of Bretonnia</v>
      </c>
    </row>
    <row r="330" spans="1:31" ht="15" customHeight="1" x14ac:dyDescent="0.25">
      <c r="A330">
        <v>413775</v>
      </c>
      <c r="B330">
        <v>1</v>
      </c>
      <c r="C330" t="s">
        <v>535</v>
      </c>
      <c r="D330" t="s">
        <v>536</v>
      </c>
      <c r="E330">
        <v>2</v>
      </c>
      <c r="F330">
        <v>0</v>
      </c>
      <c r="G330">
        <v>13</v>
      </c>
      <c r="H330">
        <v>7</v>
      </c>
      <c r="I330" t="s">
        <v>528</v>
      </c>
      <c r="J330" s="21">
        <v>45353.375</v>
      </c>
      <c r="K330" s="21">
        <v>45415.708333333336</v>
      </c>
      <c r="L330" t="s">
        <v>125</v>
      </c>
      <c r="M330" t="b">
        <v>0</v>
      </c>
      <c r="N330">
        <v>2023</v>
      </c>
      <c r="O330" t="s">
        <v>769</v>
      </c>
      <c r="Q330" t="s">
        <v>771</v>
      </c>
      <c r="S330" s="1" t="s">
        <v>537</v>
      </c>
      <c r="T330" s="1" t="s">
        <v>538</v>
      </c>
      <c r="U330" t="s">
        <v>27</v>
      </c>
      <c r="V330" s="9">
        <v>2000</v>
      </c>
      <c r="W330" s="2">
        <f t="shared" si="25"/>
        <v>5</v>
      </c>
      <c r="X330" s="2" t="s">
        <v>1887</v>
      </c>
      <c r="Y330" s="9" t="str">
        <f t="shared" si="26"/>
        <v>Y</v>
      </c>
      <c r="Z330" s="9" t="str">
        <f t="shared" si="27"/>
        <v>N</v>
      </c>
      <c r="AA330" s="9">
        <f t="shared" si="28"/>
        <v>34</v>
      </c>
      <c r="AB330" s="9" t="s">
        <v>1398</v>
      </c>
      <c r="AE330" t="str">
        <f t="shared" si="29"/>
        <v>Dwarfen Mountain HoldsSkaven</v>
      </c>
    </row>
    <row r="331" spans="1:31" ht="15" customHeight="1" x14ac:dyDescent="0.25">
      <c r="A331">
        <v>413792</v>
      </c>
      <c r="B331">
        <v>1</v>
      </c>
      <c r="C331" t="s">
        <v>539</v>
      </c>
      <c r="D331" t="s">
        <v>540</v>
      </c>
      <c r="E331">
        <v>0</v>
      </c>
      <c r="F331">
        <v>2</v>
      </c>
      <c r="G331">
        <v>6</v>
      </c>
      <c r="H331">
        <v>14</v>
      </c>
      <c r="I331" t="s">
        <v>528</v>
      </c>
      <c r="J331" s="21">
        <v>45353.375</v>
      </c>
      <c r="K331" s="21">
        <v>45415.708333333336</v>
      </c>
      <c r="L331" t="s">
        <v>125</v>
      </c>
      <c r="M331" t="b">
        <v>0</v>
      </c>
      <c r="N331">
        <v>2023</v>
      </c>
      <c r="O331" t="s">
        <v>774</v>
      </c>
      <c r="Q331" t="s">
        <v>763</v>
      </c>
      <c r="S331" s="1" t="s">
        <v>541</v>
      </c>
      <c r="T331" s="1" t="s">
        <v>542</v>
      </c>
      <c r="U331" t="s">
        <v>27</v>
      </c>
      <c r="V331" s="9">
        <v>2000</v>
      </c>
      <c r="W331" s="2">
        <f t="shared" si="25"/>
        <v>5</v>
      </c>
      <c r="X331" s="2" t="s">
        <v>1887</v>
      </c>
      <c r="Y331" s="9" t="str">
        <f t="shared" si="26"/>
        <v>Y</v>
      </c>
      <c r="Z331" s="9" t="str">
        <f t="shared" si="27"/>
        <v>N</v>
      </c>
      <c r="AA331" s="9">
        <f t="shared" si="28"/>
        <v>34</v>
      </c>
      <c r="AB331" s="9" t="s">
        <v>1398</v>
      </c>
      <c r="AE331" t="str">
        <f t="shared" si="29"/>
        <v>Beastmen BrayherdsHigh Elf Realms</v>
      </c>
    </row>
    <row r="332" spans="1:31" ht="15" customHeight="1" x14ac:dyDescent="0.25">
      <c r="A332">
        <v>413805</v>
      </c>
      <c r="B332">
        <v>1</v>
      </c>
      <c r="C332" t="s">
        <v>543</v>
      </c>
      <c r="D332" t="s">
        <v>544</v>
      </c>
      <c r="E332">
        <v>0</v>
      </c>
      <c r="F332">
        <v>2</v>
      </c>
      <c r="G332">
        <v>8</v>
      </c>
      <c r="H332">
        <v>12</v>
      </c>
      <c r="I332" t="s">
        <v>528</v>
      </c>
      <c r="J332" s="21">
        <v>45353.375</v>
      </c>
      <c r="K332" s="21">
        <v>45415.708333333336</v>
      </c>
      <c r="L332" t="s">
        <v>125</v>
      </c>
      <c r="M332" t="b">
        <v>0</v>
      </c>
      <c r="N332">
        <v>2023</v>
      </c>
      <c r="O332" t="s">
        <v>766</v>
      </c>
      <c r="Q332" t="s">
        <v>764</v>
      </c>
      <c r="S332" s="1" t="s">
        <v>545</v>
      </c>
      <c r="T332" s="1" t="s">
        <v>546</v>
      </c>
      <c r="U332" t="s">
        <v>27</v>
      </c>
      <c r="V332" s="9">
        <v>2000</v>
      </c>
      <c r="W332" s="2">
        <f t="shared" si="25"/>
        <v>5</v>
      </c>
      <c r="X332" s="2" t="s">
        <v>1887</v>
      </c>
      <c r="Y332" s="9" t="str">
        <f t="shared" si="26"/>
        <v>Y</v>
      </c>
      <c r="Z332" s="9" t="str">
        <f t="shared" si="27"/>
        <v>N</v>
      </c>
      <c r="AA332" s="9">
        <f t="shared" si="28"/>
        <v>34</v>
      </c>
      <c r="AB332" s="9" t="s">
        <v>1398</v>
      </c>
      <c r="AE332" t="str">
        <f t="shared" si="29"/>
        <v>Chaos DwarfsTomb Kings of Khemri</v>
      </c>
    </row>
    <row r="333" spans="1:31" ht="15" customHeight="1" x14ac:dyDescent="0.25">
      <c r="A333">
        <v>413822</v>
      </c>
      <c r="B333">
        <v>1</v>
      </c>
      <c r="C333" t="s">
        <v>547</v>
      </c>
      <c r="D333" t="s">
        <v>548</v>
      </c>
      <c r="E333">
        <v>2</v>
      </c>
      <c r="F333">
        <v>0</v>
      </c>
      <c r="G333">
        <v>16</v>
      </c>
      <c r="H333">
        <v>4</v>
      </c>
      <c r="I333" t="s">
        <v>528</v>
      </c>
      <c r="J333" s="21">
        <v>45353.375</v>
      </c>
      <c r="K333" s="21">
        <v>45415.708333333336</v>
      </c>
      <c r="L333" t="s">
        <v>125</v>
      </c>
      <c r="M333" t="b">
        <v>0</v>
      </c>
      <c r="N333">
        <v>2023</v>
      </c>
      <c r="O333" t="s">
        <v>774</v>
      </c>
      <c r="Q333" t="s">
        <v>762</v>
      </c>
      <c r="S333" s="1" t="s">
        <v>549</v>
      </c>
      <c r="T333" s="1" t="s">
        <v>550</v>
      </c>
      <c r="U333" t="s">
        <v>27</v>
      </c>
      <c r="V333" s="9">
        <v>2000</v>
      </c>
      <c r="W333" s="2">
        <f t="shared" si="25"/>
        <v>5</v>
      </c>
      <c r="X333" s="2" t="s">
        <v>1887</v>
      </c>
      <c r="Y333" s="9" t="str">
        <f t="shared" si="26"/>
        <v>Y</v>
      </c>
      <c r="Z333" s="9" t="str">
        <f t="shared" si="27"/>
        <v>N</v>
      </c>
      <c r="AA333" s="9">
        <f t="shared" si="28"/>
        <v>34</v>
      </c>
      <c r="AB333" s="9" t="s">
        <v>1398</v>
      </c>
      <c r="AE333" t="str">
        <f t="shared" si="29"/>
        <v>Beastmen BrayherdsWarriors of Chaos</v>
      </c>
    </row>
    <row r="334" spans="1:31" ht="15" customHeight="1" x14ac:dyDescent="0.25">
      <c r="A334">
        <v>413836</v>
      </c>
      <c r="B334">
        <v>1</v>
      </c>
      <c r="C334" t="s">
        <v>551</v>
      </c>
      <c r="D334" t="s">
        <v>552</v>
      </c>
      <c r="E334">
        <v>2</v>
      </c>
      <c r="F334">
        <v>0</v>
      </c>
      <c r="G334">
        <v>11</v>
      </c>
      <c r="H334">
        <v>9</v>
      </c>
      <c r="I334" t="s">
        <v>528</v>
      </c>
      <c r="J334" s="21">
        <v>45353.375</v>
      </c>
      <c r="K334" s="21">
        <v>45415.708333333336</v>
      </c>
      <c r="L334" t="s">
        <v>125</v>
      </c>
      <c r="M334" t="b">
        <v>0</v>
      </c>
      <c r="N334">
        <v>2023</v>
      </c>
      <c r="O334" t="s">
        <v>758</v>
      </c>
      <c r="Q334" t="s">
        <v>766</v>
      </c>
      <c r="S334" s="1" t="s">
        <v>553</v>
      </c>
      <c r="T334" s="1" t="s">
        <v>554</v>
      </c>
      <c r="U334" t="s">
        <v>27</v>
      </c>
      <c r="V334" s="9">
        <v>2000</v>
      </c>
      <c r="W334" s="2">
        <f t="shared" si="25"/>
        <v>5</v>
      </c>
      <c r="X334" s="2" t="s">
        <v>1887</v>
      </c>
      <c r="Y334" s="9" t="str">
        <f t="shared" si="26"/>
        <v>Y</v>
      </c>
      <c r="Z334" s="9" t="str">
        <f t="shared" si="27"/>
        <v>N</v>
      </c>
      <c r="AA334" s="9">
        <f t="shared" si="28"/>
        <v>34</v>
      </c>
      <c r="AB334" s="9" t="s">
        <v>1398</v>
      </c>
      <c r="AE334" t="str">
        <f t="shared" si="29"/>
        <v>Kingdom of BretonniaChaos Dwarfs</v>
      </c>
    </row>
    <row r="335" spans="1:31" ht="15" customHeight="1" x14ac:dyDescent="0.25">
      <c r="A335">
        <v>413851</v>
      </c>
      <c r="B335">
        <v>1</v>
      </c>
      <c r="C335" t="s">
        <v>555</v>
      </c>
      <c r="D335" t="s">
        <v>556</v>
      </c>
      <c r="E335">
        <v>2</v>
      </c>
      <c r="F335">
        <v>0</v>
      </c>
      <c r="G335">
        <v>14</v>
      </c>
      <c r="H335">
        <v>6</v>
      </c>
      <c r="I335" t="s">
        <v>528</v>
      </c>
      <c r="J335" s="21">
        <v>45353.375</v>
      </c>
      <c r="K335" s="21">
        <v>45415.708333333336</v>
      </c>
      <c r="L335" t="s">
        <v>125</v>
      </c>
      <c r="M335" t="b">
        <v>0</v>
      </c>
      <c r="N335">
        <v>2023</v>
      </c>
      <c r="O335" t="s">
        <v>759</v>
      </c>
      <c r="Q335" t="s">
        <v>758</v>
      </c>
      <c r="S335" s="1" t="s">
        <v>557</v>
      </c>
      <c r="T335" s="1" t="s">
        <v>558</v>
      </c>
      <c r="U335" t="s">
        <v>27</v>
      </c>
      <c r="V335" s="9">
        <v>2000</v>
      </c>
      <c r="W335" s="2">
        <f t="shared" si="25"/>
        <v>5</v>
      </c>
      <c r="X335" s="2" t="s">
        <v>1887</v>
      </c>
      <c r="Y335" s="9" t="str">
        <f t="shared" si="26"/>
        <v>Y</v>
      </c>
      <c r="Z335" s="9" t="str">
        <f t="shared" si="27"/>
        <v>N</v>
      </c>
      <c r="AA335" s="9">
        <f t="shared" si="28"/>
        <v>34</v>
      </c>
      <c r="AB335" s="9" t="s">
        <v>1398</v>
      </c>
      <c r="AE335" t="str">
        <f t="shared" si="29"/>
        <v>Wood Elf RealmsKingdom of Bretonnia</v>
      </c>
    </row>
    <row r="336" spans="1:31" ht="15" customHeight="1" x14ac:dyDescent="0.25">
      <c r="A336">
        <v>413869</v>
      </c>
      <c r="B336">
        <v>1</v>
      </c>
      <c r="C336" t="s">
        <v>559</v>
      </c>
      <c r="D336" t="s">
        <v>560</v>
      </c>
      <c r="E336">
        <v>2</v>
      </c>
      <c r="F336">
        <v>0</v>
      </c>
      <c r="G336">
        <v>20</v>
      </c>
      <c r="H336">
        <v>0</v>
      </c>
      <c r="I336" t="s">
        <v>528</v>
      </c>
      <c r="J336" s="21">
        <v>45353.375</v>
      </c>
      <c r="K336" s="21">
        <v>45415.708333333336</v>
      </c>
      <c r="L336" t="s">
        <v>125</v>
      </c>
      <c r="M336" t="b">
        <v>0</v>
      </c>
      <c r="N336">
        <v>2023</v>
      </c>
      <c r="O336" t="s">
        <v>761</v>
      </c>
      <c r="Q336" t="s">
        <v>769</v>
      </c>
      <c r="S336" s="1" t="s">
        <v>561</v>
      </c>
      <c r="T336" s="1" t="s">
        <v>562</v>
      </c>
      <c r="U336" t="s">
        <v>27</v>
      </c>
      <c r="V336" s="9">
        <v>2000</v>
      </c>
      <c r="W336" s="2">
        <f t="shared" si="25"/>
        <v>5</v>
      </c>
      <c r="X336" s="2" t="s">
        <v>1887</v>
      </c>
      <c r="Y336" s="9" t="str">
        <f t="shared" si="26"/>
        <v>Y</v>
      </c>
      <c r="Z336" s="9" t="str">
        <f t="shared" si="27"/>
        <v>N</v>
      </c>
      <c r="AA336" s="9">
        <f t="shared" si="28"/>
        <v>34</v>
      </c>
      <c r="AB336" s="9" t="s">
        <v>1398</v>
      </c>
      <c r="AE336" t="str">
        <f t="shared" si="29"/>
        <v>Orc and Goblin TribesDwarfen Mountain Holds</v>
      </c>
    </row>
    <row r="337" spans="1:31" ht="15" customHeight="1" x14ac:dyDescent="0.25">
      <c r="A337">
        <v>413882</v>
      </c>
      <c r="B337">
        <v>1</v>
      </c>
      <c r="C337" t="s">
        <v>563</v>
      </c>
      <c r="D337" t="s">
        <v>564</v>
      </c>
      <c r="E337">
        <v>1</v>
      </c>
      <c r="F337">
        <v>1</v>
      </c>
      <c r="G337">
        <v>10</v>
      </c>
      <c r="H337">
        <v>10</v>
      </c>
      <c r="I337" t="s">
        <v>528</v>
      </c>
      <c r="J337" s="21">
        <v>45353.375</v>
      </c>
      <c r="K337" s="21">
        <v>45415.708333333336</v>
      </c>
      <c r="L337" t="s">
        <v>125</v>
      </c>
      <c r="M337" t="b">
        <v>0</v>
      </c>
      <c r="N337">
        <v>2023</v>
      </c>
      <c r="O337" t="s">
        <v>761</v>
      </c>
      <c r="Q337" t="s">
        <v>762</v>
      </c>
      <c r="S337" s="1" t="s">
        <v>565</v>
      </c>
      <c r="T337" s="1" t="s">
        <v>566</v>
      </c>
      <c r="U337" t="s">
        <v>27</v>
      </c>
      <c r="V337" s="9">
        <v>2000</v>
      </c>
      <c r="W337" s="2">
        <f t="shared" si="25"/>
        <v>5</v>
      </c>
      <c r="X337" s="2" t="s">
        <v>1887</v>
      </c>
      <c r="Y337" s="9" t="str">
        <f t="shared" si="26"/>
        <v>Y</v>
      </c>
      <c r="Z337" s="9" t="str">
        <f t="shared" si="27"/>
        <v>N</v>
      </c>
      <c r="AA337" s="9">
        <f t="shared" si="28"/>
        <v>34</v>
      </c>
      <c r="AB337" s="9" t="s">
        <v>1398</v>
      </c>
      <c r="AE337" t="str">
        <f t="shared" si="29"/>
        <v>Orc and Goblin TribesWarriors of Chaos</v>
      </c>
    </row>
    <row r="338" spans="1:31" ht="15" customHeight="1" x14ac:dyDescent="0.25">
      <c r="A338">
        <v>413896</v>
      </c>
      <c r="B338">
        <v>1</v>
      </c>
      <c r="C338" t="s">
        <v>567</v>
      </c>
      <c r="D338" t="s">
        <v>568</v>
      </c>
      <c r="E338">
        <v>2</v>
      </c>
      <c r="F338">
        <v>0</v>
      </c>
      <c r="G338">
        <v>11</v>
      </c>
      <c r="H338">
        <v>9</v>
      </c>
      <c r="I338" t="s">
        <v>528</v>
      </c>
      <c r="J338" s="21">
        <v>45353.375</v>
      </c>
      <c r="K338" s="21">
        <v>45415.708333333336</v>
      </c>
      <c r="L338" t="s">
        <v>125</v>
      </c>
      <c r="M338" t="b">
        <v>0</v>
      </c>
      <c r="N338">
        <v>2023</v>
      </c>
      <c r="O338" t="s">
        <v>773</v>
      </c>
      <c r="Q338" t="s">
        <v>769</v>
      </c>
      <c r="S338" s="1" t="s">
        <v>569</v>
      </c>
      <c r="T338" s="1" t="s">
        <v>570</v>
      </c>
      <c r="U338" t="s">
        <v>27</v>
      </c>
      <c r="V338" s="9">
        <v>2000</v>
      </c>
      <c r="W338" s="2">
        <f t="shared" si="25"/>
        <v>5</v>
      </c>
      <c r="X338" s="2" t="s">
        <v>1887</v>
      </c>
      <c r="Y338" s="9" t="str">
        <f t="shared" si="26"/>
        <v>Y</v>
      </c>
      <c r="Z338" s="9" t="str">
        <f t="shared" si="27"/>
        <v>N</v>
      </c>
      <c r="AA338" s="9">
        <f t="shared" si="28"/>
        <v>34</v>
      </c>
      <c r="AB338" s="9" t="s">
        <v>1398</v>
      </c>
      <c r="AE338" t="str">
        <f t="shared" si="29"/>
        <v>Ogre KingdomsDwarfen Mountain Holds</v>
      </c>
    </row>
    <row r="339" spans="1:31" ht="15" customHeight="1" x14ac:dyDescent="0.25">
      <c r="A339">
        <v>413911</v>
      </c>
      <c r="B339">
        <v>1</v>
      </c>
      <c r="C339" t="s">
        <v>571</v>
      </c>
      <c r="D339" t="s">
        <v>572</v>
      </c>
      <c r="E339">
        <v>2</v>
      </c>
      <c r="F339">
        <v>0</v>
      </c>
      <c r="G339">
        <v>19</v>
      </c>
      <c r="H339">
        <v>1</v>
      </c>
      <c r="I339" t="s">
        <v>528</v>
      </c>
      <c r="J339" s="21">
        <v>45353.375</v>
      </c>
      <c r="K339" s="21">
        <v>45415.708333333336</v>
      </c>
      <c r="L339" t="s">
        <v>125</v>
      </c>
      <c r="M339" t="b">
        <v>0</v>
      </c>
      <c r="N339">
        <v>2023</v>
      </c>
      <c r="O339" t="s">
        <v>758</v>
      </c>
      <c r="Q339" t="s">
        <v>767</v>
      </c>
      <c r="S339" s="1" t="s">
        <v>573</v>
      </c>
      <c r="T339" s="1" t="s">
        <v>574</v>
      </c>
      <c r="U339" t="s">
        <v>27</v>
      </c>
      <c r="V339" s="9">
        <v>2000</v>
      </c>
      <c r="W339" s="2">
        <f t="shared" si="25"/>
        <v>5</v>
      </c>
      <c r="X339" s="2" t="s">
        <v>1887</v>
      </c>
      <c r="Y339" s="9" t="str">
        <f t="shared" si="26"/>
        <v>Y</v>
      </c>
      <c r="Z339" s="9" t="str">
        <f t="shared" si="27"/>
        <v>N</v>
      </c>
      <c r="AA339" s="9">
        <f t="shared" si="28"/>
        <v>34</v>
      </c>
      <c r="AB339" s="9" t="s">
        <v>1398</v>
      </c>
      <c r="AE339" t="str">
        <f t="shared" si="29"/>
        <v>Kingdom of BretonniaDaemons of Chaos</v>
      </c>
    </row>
    <row r="340" spans="1:31" ht="15" customHeight="1" x14ac:dyDescent="0.25">
      <c r="A340">
        <v>413926</v>
      </c>
      <c r="B340">
        <v>1</v>
      </c>
      <c r="C340" t="s">
        <v>575</v>
      </c>
      <c r="D340" t="s">
        <v>576</v>
      </c>
      <c r="E340">
        <v>2</v>
      </c>
      <c r="F340">
        <v>0</v>
      </c>
      <c r="G340">
        <v>12</v>
      </c>
      <c r="H340">
        <v>8</v>
      </c>
      <c r="I340" t="s">
        <v>528</v>
      </c>
      <c r="J340" s="21">
        <v>45353.375</v>
      </c>
      <c r="K340" s="21">
        <v>45415.708333333336</v>
      </c>
      <c r="L340" t="s">
        <v>125</v>
      </c>
      <c r="M340" t="b">
        <v>0</v>
      </c>
      <c r="N340">
        <v>2023</v>
      </c>
      <c r="O340" t="s">
        <v>767</v>
      </c>
      <c r="Q340" t="s">
        <v>759</v>
      </c>
      <c r="S340" s="1" t="s">
        <v>577</v>
      </c>
      <c r="T340" s="1" t="s">
        <v>578</v>
      </c>
      <c r="U340" t="s">
        <v>27</v>
      </c>
      <c r="V340" s="9">
        <v>2000</v>
      </c>
      <c r="W340" s="2">
        <f t="shared" si="25"/>
        <v>5</v>
      </c>
      <c r="X340" s="2" t="s">
        <v>1887</v>
      </c>
      <c r="Y340" s="9" t="str">
        <f t="shared" si="26"/>
        <v>Y</v>
      </c>
      <c r="Z340" s="9" t="str">
        <f t="shared" si="27"/>
        <v>N</v>
      </c>
      <c r="AA340" s="9">
        <f t="shared" si="28"/>
        <v>34</v>
      </c>
      <c r="AB340" s="9" t="s">
        <v>1398</v>
      </c>
      <c r="AE340" t="str">
        <f t="shared" si="29"/>
        <v>Daemons of ChaosWood Elf Realms</v>
      </c>
    </row>
    <row r="341" spans="1:31" ht="15" customHeight="1" x14ac:dyDescent="0.25">
      <c r="A341">
        <v>413939</v>
      </c>
      <c r="B341">
        <v>1</v>
      </c>
      <c r="C341" t="s">
        <v>579</v>
      </c>
      <c r="D341" t="s">
        <v>580</v>
      </c>
      <c r="E341">
        <v>0</v>
      </c>
      <c r="F341">
        <v>2</v>
      </c>
      <c r="G341">
        <v>9</v>
      </c>
      <c r="H341">
        <v>11</v>
      </c>
      <c r="I341" t="s">
        <v>528</v>
      </c>
      <c r="J341" s="21">
        <v>45353.375</v>
      </c>
      <c r="K341" s="21">
        <v>45415.708333333336</v>
      </c>
      <c r="L341" t="s">
        <v>125</v>
      </c>
      <c r="M341" t="b">
        <v>0</v>
      </c>
      <c r="N341">
        <v>2023</v>
      </c>
      <c r="O341" t="s">
        <v>760</v>
      </c>
      <c r="Q341" t="s">
        <v>768</v>
      </c>
      <c r="S341" s="1" t="s">
        <v>581</v>
      </c>
      <c r="T341" s="1" t="s">
        <v>582</v>
      </c>
      <c r="U341" t="s">
        <v>27</v>
      </c>
      <c r="V341" s="9">
        <v>2000</v>
      </c>
      <c r="W341" s="2">
        <f t="shared" si="25"/>
        <v>5</v>
      </c>
      <c r="X341" s="2" t="s">
        <v>1887</v>
      </c>
      <c r="Y341" s="9" t="str">
        <f t="shared" si="26"/>
        <v>Y</v>
      </c>
      <c r="Z341" s="9" t="str">
        <f t="shared" si="27"/>
        <v>N</v>
      </c>
      <c r="AA341" s="9">
        <f t="shared" si="28"/>
        <v>34</v>
      </c>
      <c r="AB341" s="9" t="s">
        <v>1398</v>
      </c>
      <c r="AE341" t="str">
        <f t="shared" si="29"/>
        <v>Vampire CountsDark Elves</v>
      </c>
    </row>
    <row r="342" spans="1:31" ht="15" customHeight="1" x14ac:dyDescent="0.25">
      <c r="A342">
        <v>413949</v>
      </c>
      <c r="B342">
        <v>1</v>
      </c>
      <c r="C342" t="s">
        <v>583</v>
      </c>
      <c r="D342" t="s">
        <v>584</v>
      </c>
      <c r="E342">
        <v>2</v>
      </c>
      <c r="F342">
        <v>0</v>
      </c>
      <c r="G342">
        <v>20</v>
      </c>
      <c r="H342">
        <v>0</v>
      </c>
      <c r="I342" t="s">
        <v>528</v>
      </c>
      <c r="J342" s="21">
        <v>45353.375</v>
      </c>
      <c r="K342" s="21">
        <v>45415.708333333336</v>
      </c>
      <c r="L342" t="s">
        <v>125</v>
      </c>
      <c r="M342" t="b">
        <v>0</v>
      </c>
      <c r="N342">
        <v>2023</v>
      </c>
      <c r="O342" t="s">
        <v>762</v>
      </c>
      <c r="Q342" t="s">
        <v>773</v>
      </c>
      <c r="S342" s="1" t="s">
        <v>585</v>
      </c>
      <c r="T342" s="1" t="s">
        <v>586</v>
      </c>
      <c r="U342" t="s">
        <v>27</v>
      </c>
      <c r="V342" s="9">
        <v>2000</v>
      </c>
      <c r="W342" s="2">
        <f t="shared" si="25"/>
        <v>5</v>
      </c>
      <c r="X342" s="2" t="s">
        <v>1887</v>
      </c>
      <c r="Y342" s="9" t="str">
        <f t="shared" si="26"/>
        <v>Y</v>
      </c>
      <c r="Z342" s="9" t="str">
        <f t="shared" si="27"/>
        <v>N</v>
      </c>
      <c r="AA342" s="9">
        <f t="shared" si="28"/>
        <v>34</v>
      </c>
      <c r="AB342" s="9" t="s">
        <v>1398</v>
      </c>
      <c r="AE342" t="str">
        <f t="shared" si="29"/>
        <v>Warriors of ChaosOgre Kingdoms</v>
      </c>
    </row>
    <row r="343" spans="1:31" ht="15" customHeight="1" x14ac:dyDescent="0.25">
      <c r="A343">
        <v>413962</v>
      </c>
      <c r="B343">
        <v>1</v>
      </c>
      <c r="C343" t="s">
        <v>587</v>
      </c>
      <c r="D343" t="s">
        <v>588</v>
      </c>
      <c r="E343">
        <v>0</v>
      </c>
      <c r="F343">
        <v>2</v>
      </c>
      <c r="G343">
        <v>3</v>
      </c>
      <c r="H343">
        <v>17</v>
      </c>
      <c r="I343" t="s">
        <v>528</v>
      </c>
      <c r="J343" s="21">
        <v>45353.375</v>
      </c>
      <c r="K343" s="21">
        <v>45415.708333333336</v>
      </c>
      <c r="L343" t="s">
        <v>125</v>
      </c>
      <c r="M343" t="b">
        <v>0</v>
      </c>
      <c r="N343">
        <v>2023</v>
      </c>
      <c r="O343" t="s">
        <v>770</v>
      </c>
      <c r="Q343" t="s">
        <v>761</v>
      </c>
      <c r="S343" s="1" t="s">
        <v>589</v>
      </c>
      <c r="T343" s="1" t="s">
        <v>590</v>
      </c>
      <c r="U343" t="s">
        <v>27</v>
      </c>
      <c r="V343" s="9">
        <v>2000</v>
      </c>
      <c r="W343" s="2">
        <f t="shared" si="25"/>
        <v>5</v>
      </c>
      <c r="X343" s="2" t="s">
        <v>1887</v>
      </c>
      <c r="Y343" s="9" t="str">
        <f t="shared" si="26"/>
        <v>Y</v>
      </c>
      <c r="Z343" s="9" t="str">
        <f t="shared" si="27"/>
        <v>N</v>
      </c>
      <c r="AA343" s="9">
        <f t="shared" si="28"/>
        <v>34</v>
      </c>
      <c r="AB343" s="9" t="s">
        <v>1398</v>
      </c>
      <c r="AE343" t="str">
        <f t="shared" si="29"/>
        <v>LizardmenOrc and Goblin Tribes</v>
      </c>
    </row>
    <row r="344" spans="1:31" ht="15" customHeight="1" x14ac:dyDescent="0.25">
      <c r="A344">
        <v>413972</v>
      </c>
      <c r="B344">
        <v>1</v>
      </c>
      <c r="C344" t="s">
        <v>591</v>
      </c>
      <c r="D344" t="s">
        <v>592</v>
      </c>
      <c r="E344">
        <v>2</v>
      </c>
      <c r="F344">
        <v>0</v>
      </c>
      <c r="G344">
        <v>12</v>
      </c>
      <c r="H344">
        <v>8</v>
      </c>
      <c r="I344" t="s">
        <v>528</v>
      </c>
      <c r="J344" s="21">
        <v>45353.375</v>
      </c>
      <c r="K344" s="21">
        <v>45415.708333333336</v>
      </c>
      <c r="L344" t="s">
        <v>125</v>
      </c>
      <c r="M344" t="b">
        <v>0</v>
      </c>
      <c r="N344">
        <v>2023</v>
      </c>
      <c r="O344" t="s">
        <v>758</v>
      </c>
      <c r="Q344" t="s">
        <v>760</v>
      </c>
      <c r="S344" s="1" t="s">
        <v>593</v>
      </c>
      <c r="T344" s="1" t="s">
        <v>594</v>
      </c>
      <c r="U344" t="s">
        <v>27</v>
      </c>
      <c r="V344" s="9">
        <v>2000</v>
      </c>
      <c r="W344" s="2">
        <f t="shared" si="25"/>
        <v>5</v>
      </c>
      <c r="X344" s="2" t="s">
        <v>1887</v>
      </c>
      <c r="Y344" s="9" t="str">
        <f t="shared" si="26"/>
        <v>Y</v>
      </c>
      <c r="Z344" s="9" t="str">
        <f t="shared" si="27"/>
        <v>N</v>
      </c>
      <c r="AA344" s="9">
        <f t="shared" si="28"/>
        <v>34</v>
      </c>
      <c r="AB344" s="9" t="s">
        <v>1398</v>
      </c>
      <c r="AE344" t="str">
        <f t="shared" si="29"/>
        <v>Kingdom of BretonniaVampire Counts</v>
      </c>
    </row>
    <row r="345" spans="1:31" ht="15" customHeight="1" x14ac:dyDescent="0.25">
      <c r="A345">
        <v>413991</v>
      </c>
      <c r="B345">
        <v>2</v>
      </c>
      <c r="C345" t="s">
        <v>576</v>
      </c>
      <c r="D345" t="s">
        <v>536</v>
      </c>
      <c r="E345">
        <v>2</v>
      </c>
      <c r="F345">
        <v>0</v>
      </c>
      <c r="G345">
        <v>20</v>
      </c>
      <c r="H345">
        <v>0</v>
      </c>
      <c r="I345" t="s">
        <v>528</v>
      </c>
      <c r="J345" s="21">
        <v>45353.375</v>
      </c>
      <c r="K345" s="21">
        <v>45415.708333333336</v>
      </c>
      <c r="L345" t="s">
        <v>125</v>
      </c>
      <c r="M345" t="b">
        <v>0</v>
      </c>
      <c r="N345">
        <v>2023</v>
      </c>
      <c r="O345" t="s">
        <v>759</v>
      </c>
      <c r="Q345" t="s">
        <v>771</v>
      </c>
      <c r="S345" s="1" t="s">
        <v>578</v>
      </c>
      <c r="T345" s="1" t="s">
        <v>538</v>
      </c>
      <c r="U345" t="s">
        <v>27</v>
      </c>
      <c r="V345" s="9">
        <v>2000</v>
      </c>
      <c r="W345" s="2">
        <f t="shared" si="25"/>
        <v>5</v>
      </c>
      <c r="X345" s="2" t="s">
        <v>1887</v>
      </c>
      <c r="Y345" s="9" t="str">
        <f t="shared" si="26"/>
        <v>Y</v>
      </c>
      <c r="Z345" s="9" t="str">
        <f t="shared" si="27"/>
        <v>N</v>
      </c>
      <c r="AA345" s="9">
        <f t="shared" si="28"/>
        <v>34</v>
      </c>
      <c r="AB345" s="9" t="s">
        <v>1398</v>
      </c>
      <c r="AE345" t="str">
        <f t="shared" si="29"/>
        <v>Wood Elf RealmsSkaven</v>
      </c>
    </row>
    <row r="346" spans="1:31" ht="15" customHeight="1" x14ac:dyDescent="0.25">
      <c r="A346">
        <v>414000</v>
      </c>
      <c r="B346">
        <v>2</v>
      </c>
      <c r="C346" t="s">
        <v>572</v>
      </c>
      <c r="D346" t="s">
        <v>584</v>
      </c>
      <c r="E346">
        <v>2</v>
      </c>
      <c r="F346">
        <v>0</v>
      </c>
      <c r="G346">
        <v>20</v>
      </c>
      <c r="H346">
        <v>1</v>
      </c>
      <c r="I346" t="s">
        <v>528</v>
      </c>
      <c r="J346" s="21">
        <v>45353.375</v>
      </c>
      <c r="K346" s="21">
        <v>45415.708333333336</v>
      </c>
      <c r="L346" t="s">
        <v>125</v>
      </c>
      <c r="M346" t="b">
        <v>0</v>
      </c>
      <c r="N346">
        <v>2023</v>
      </c>
      <c r="O346" t="s">
        <v>767</v>
      </c>
      <c r="Q346" t="s">
        <v>773</v>
      </c>
      <c r="S346" s="1" t="s">
        <v>574</v>
      </c>
      <c r="T346" s="1" t="s">
        <v>586</v>
      </c>
      <c r="U346" t="s">
        <v>27</v>
      </c>
      <c r="V346" s="9">
        <v>2000</v>
      </c>
      <c r="W346" s="2">
        <f t="shared" si="25"/>
        <v>5</v>
      </c>
      <c r="X346" s="2" t="s">
        <v>1887</v>
      </c>
      <c r="Y346" s="9" t="str">
        <f t="shared" si="26"/>
        <v>Y</v>
      </c>
      <c r="Z346" s="9" t="str">
        <f t="shared" si="27"/>
        <v>N</v>
      </c>
      <c r="AA346" s="9">
        <f t="shared" si="28"/>
        <v>34</v>
      </c>
      <c r="AB346" s="9" t="s">
        <v>1398</v>
      </c>
      <c r="AE346" t="str">
        <f t="shared" si="29"/>
        <v>Daemons of ChaosOgre Kingdoms</v>
      </c>
    </row>
    <row r="347" spans="1:31" ht="15" customHeight="1" x14ac:dyDescent="0.25">
      <c r="A347">
        <v>414009</v>
      </c>
      <c r="B347">
        <v>2</v>
      </c>
      <c r="C347" t="s">
        <v>556</v>
      </c>
      <c r="D347" t="s">
        <v>539</v>
      </c>
      <c r="E347">
        <v>2</v>
      </c>
      <c r="F347">
        <v>0</v>
      </c>
      <c r="G347">
        <v>20</v>
      </c>
      <c r="H347">
        <v>0</v>
      </c>
      <c r="I347" t="s">
        <v>528</v>
      </c>
      <c r="J347" s="21">
        <v>45353.375</v>
      </c>
      <c r="K347" s="21">
        <v>45415.708333333336</v>
      </c>
      <c r="L347" t="s">
        <v>125</v>
      </c>
      <c r="M347" t="b">
        <v>0</v>
      </c>
      <c r="N347">
        <v>2023</v>
      </c>
      <c r="O347" t="s">
        <v>758</v>
      </c>
      <c r="Q347" t="s">
        <v>774</v>
      </c>
      <c r="S347" s="1" t="s">
        <v>558</v>
      </c>
      <c r="T347" s="1" t="s">
        <v>541</v>
      </c>
      <c r="U347" t="s">
        <v>27</v>
      </c>
      <c r="V347" s="9">
        <v>2000</v>
      </c>
      <c r="W347" s="2">
        <f t="shared" si="25"/>
        <v>5</v>
      </c>
      <c r="X347" s="2" t="s">
        <v>1887</v>
      </c>
      <c r="Y347" s="9" t="str">
        <f t="shared" si="26"/>
        <v>Y</v>
      </c>
      <c r="Z347" s="9" t="str">
        <f t="shared" si="27"/>
        <v>N</v>
      </c>
      <c r="AA347" s="9">
        <f t="shared" si="28"/>
        <v>34</v>
      </c>
      <c r="AB347" s="9" t="s">
        <v>1398</v>
      </c>
      <c r="AE347" t="str">
        <f t="shared" si="29"/>
        <v>Kingdom of BretonniaBeastmen Brayherds</v>
      </c>
    </row>
    <row r="348" spans="1:31" ht="15" customHeight="1" x14ac:dyDescent="0.25">
      <c r="A348">
        <v>414020</v>
      </c>
      <c r="B348">
        <v>2</v>
      </c>
      <c r="C348" t="s">
        <v>560</v>
      </c>
      <c r="D348" t="s">
        <v>531</v>
      </c>
      <c r="E348">
        <v>0</v>
      </c>
      <c r="F348">
        <v>2</v>
      </c>
      <c r="G348">
        <v>9</v>
      </c>
      <c r="H348">
        <v>11</v>
      </c>
      <c r="I348" t="s">
        <v>528</v>
      </c>
      <c r="J348" s="21">
        <v>45353.375</v>
      </c>
      <c r="K348" s="21">
        <v>45415.708333333336</v>
      </c>
      <c r="L348" t="s">
        <v>125</v>
      </c>
      <c r="M348" t="b">
        <v>0</v>
      </c>
      <c r="N348">
        <v>2023</v>
      </c>
      <c r="O348" t="s">
        <v>769</v>
      </c>
      <c r="Q348" t="s">
        <v>759</v>
      </c>
      <c r="S348" s="1" t="s">
        <v>562</v>
      </c>
      <c r="T348" s="1" t="s">
        <v>533</v>
      </c>
      <c r="U348" t="s">
        <v>27</v>
      </c>
      <c r="V348" s="9">
        <v>2000</v>
      </c>
      <c r="W348" s="2">
        <f t="shared" si="25"/>
        <v>5</v>
      </c>
      <c r="X348" s="2" t="s">
        <v>1887</v>
      </c>
      <c r="Y348" s="9" t="str">
        <f t="shared" si="26"/>
        <v>Y</v>
      </c>
      <c r="Z348" s="9" t="str">
        <f t="shared" si="27"/>
        <v>N</v>
      </c>
      <c r="AA348" s="9">
        <f t="shared" si="28"/>
        <v>34</v>
      </c>
      <c r="AB348" s="9" t="s">
        <v>1398</v>
      </c>
      <c r="AE348" t="str">
        <f t="shared" si="29"/>
        <v>Dwarfen Mountain HoldsWood Elf Realms</v>
      </c>
    </row>
    <row r="349" spans="1:31" ht="15" customHeight="1" x14ac:dyDescent="0.25">
      <c r="A349">
        <v>414031</v>
      </c>
      <c r="B349">
        <v>2</v>
      </c>
      <c r="C349" t="s">
        <v>548</v>
      </c>
      <c r="D349" t="s">
        <v>587</v>
      </c>
      <c r="E349">
        <v>0</v>
      </c>
      <c r="F349">
        <v>2</v>
      </c>
      <c r="G349">
        <v>5</v>
      </c>
      <c r="H349">
        <v>15</v>
      </c>
      <c r="I349" t="s">
        <v>528</v>
      </c>
      <c r="J349" s="21">
        <v>45353.375</v>
      </c>
      <c r="K349" s="21">
        <v>45415.708333333336</v>
      </c>
      <c r="L349" t="s">
        <v>125</v>
      </c>
      <c r="M349" t="b">
        <v>0</v>
      </c>
      <c r="N349">
        <v>2023</v>
      </c>
      <c r="O349" t="s">
        <v>762</v>
      </c>
      <c r="Q349" t="s">
        <v>770</v>
      </c>
      <c r="S349" s="1" t="s">
        <v>550</v>
      </c>
      <c r="T349" s="1" t="s">
        <v>589</v>
      </c>
      <c r="U349" t="s">
        <v>27</v>
      </c>
      <c r="V349" s="9">
        <v>2000</v>
      </c>
      <c r="W349" s="2">
        <f t="shared" si="25"/>
        <v>5</v>
      </c>
      <c r="X349" s="2" t="s">
        <v>1887</v>
      </c>
      <c r="Y349" s="9" t="str">
        <f t="shared" si="26"/>
        <v>Y</v>
      </c>
      <c r="Z349" s="9" t="str">
        <f t="shared" si="27"/>
        <v>N</v>
      </c>
      <c r="AA349" s="9">
        <f t="shared" si="28"/>
        <v>34</v>
      </c>
      <c r="AB349" s="9" t="s">
        <v>1398</v>
      </c>
      <c r="AE349" t="str">
        <f t="shared" si="29"/>
        <v>Warriors of ChaosLizardmen</v>
      </c>
    </row>
    <row r="350" spans="1:31" ht="15" customHeight="1" x14ac:dyDescent="0.25">
      <c r="A350">
        <v>414038</v>
      </c>
      <c r="B350">
        <v>2</v>
      </c>
      <c r="C350" t="s">
        <v>567</v>
      </c>
      <c r="D350" t="s">
        <v>527</v>
      </c>
      <c r="E350">
        <v>1</v>
      </c>
      <c r="F350">
        <v>1</v>
      </c>
      <c r="G350">
        <v>10</v>
      </c>
      <c r="H350">
        <v>10</v>
      </c>
      <c r="I350" t="s">
        <v>528</v>
      </c>
      <c r="J350" s="21">
        <v>45353.375</v>
      </c>
      <c r="K350" s="21">
        <v>45415.708333333336</v>
      </c>
      <c r="L350" t="s">
        <v>125</v>
      </c>
      <c r="M350" t="b">
        <v>0</v>
      </c>
      <c r="N350">
        <v>2023</v>
      </c>
      <c r="O350" t="s">
        <v>773</v>
      </c>
      <c r="Q350" t="s">
        <v>761</v>
      </c>
      <c r="S350" s="1" t="s">
        <v>569</v>
      </c>
      <c r="T350" s="1" t="s">
        <v>530</v>
      </c>
      <c r="U350" t="s">
        <v>27</v>
      </c>
      <c r="V350" s="9">
        <v>2000</v>
      </c>
      <c r="W350" s="2">
        <f t="shared" si="25"/>
        <v>5</v>
      </c>
      <c r="X350" s="2" t="s">
        <v>1887</v>
      </c>
      <c r="Y350" s="9" t="str">
        <f t="shared" si="26"/>
        <v>Y</v>
      </c>
      <c r="Z350" s="9" t="str">
        <f t="shared" si="27"/>
        <v>N</v>
      </c>
      <c r="AA350" s="9">
        <f t="shared" si="28"/>
        <v>34</v>
      </c>
      <c r="AB350" s="9" t="s">
        <v>1398</v>
      </c>
      <c r="AE350" t="str">
        <f t="shared" si="29"/>
        <v>Ogre KingdomsOrc and Goblin Tribes</v>
      </c>
    </row>
    <row r="351" spans="1:31" ht="15" customHeight="1" x14ac:dyDescent="0.25">
      <c r="A351">
        <v>414048</v>
      </c>
      <c r="B351">
        <v>2</v>
      </c>
      <c r="C351" t="s">
        <v>564</v>
      </c>
      <c r="D351" t="s">
        <v>552</v>
      </c>
      <c r="E351">
        <v>2</v>
      </c>
      <c r="F351">
        <v>0</v>
      </c>
      <c r="G351">
        <v>16</v>
      </c>
      <c r="H351">
        <v>4</v>
      </c>
      <c r="I351" t="s">
        <v>528</v>
      </c>
      <c r="J351" s="21">
        <v>45353.375</v>
      </c>
      <c r="K351" s="21">
        <v>45415.708333333336</v>
      </c>
      <c r="L351" t="s">
        <v>125</v>
      </c>
      <c r="M351" t="b">
        <v>0</v>
      </c>
      <c r="N351">
        <v>2023</v>
      </c>
      <c r="O351" t="s">
        <v>762</v>
      </c>
      <c r="Q351" t="s">
        <v>766</v>
      </c>
      <c r="S351" s="1" t="s">
        <v>566</v>
      </c>
      <c r="T351" s="1" t="s">
        <v>554</v>
      </c>
      <c r="U351" t="s">
        <v>27</v>
      </c>
      <c r="V351" s="9">
        <v>2000</v>
      </c>
      <c r="W351" s="2">
        <f t="shared" si="25"/>
        <v>5</v>
      </c>
      <c r="X351" s="2" t="s">
        <v>1887</v>
      </c>
      <c r="Y351" s="9" t="str">
        <f t="shared" si="26"/>
        <v>Y</v>
      </c>
      <c r="Z351" s="9" t="str">
        <f t="shared" si="27"/>
        <v>N</v>
      </c>
      <c r="AA351" s="9">
        <f t="shared" si="28"/>
        <v>34</v>
      </c>
      <c r="AB351" s="9" t="s">
        <v>1398</v>
      </c>
      <c r="AE351" t="str">
        <f t="shared" si="29"/>
        <v>Warriors of ChaosChaos Dwarfs</v>
      </c>
    </row>
    <row r="352" spans="1:31" ht="15" customHeight="1" x14ac:dyDescent="0.25">
      <c r="A352">
        <v>414059</v>
      </c>
      <c r="B352">
        <v>2</v>
      </c>
      <c r="C352" t="s">
        <v>583</v>
      </c>
      <c r="D352" t="s">
        <v>532</v>
      </c>
      <c r="E352">
        <v>0</v>
      </c>
      <c r="F352">
        <v>2</v>
      </c>
      <c r="G352">
        <v>0</v>
      </c>
      <c r="H352">
        <v>20</v>
      </c>
      <c r="I352" t="s">
        <v>528</v>
      </c>
      <c r="J352" s="21">
        <v>45353.375</v>
      </c>
      <c r="K352" s="21">
        <v>45415.708333333336</v>
      </c>
      <c r="L352" t="s">
        <v>125</v>
      </c>
      <c r="M352" t="b">
        <v>0</v>
      </c>
      <c r="N352">
        <v>2023</v>
      </c>
      <c r="O352" t="s">
        <v>762</v>
      </c>
      <c r="Q352" t="s">
        <v>758</v>
      </c>
      <c r="S352" s="1" t="s">
        <v>585</v>
      </c>
      <c r="T352" s="1" t="s">
        <v>534</v>
      </c>
      <c r="U352" t="s">
        <v>27</v>
      </c>
      <c r="V352" s="9">
        <v>2000</v>
      </c>
      <c r="W352" s="2">
        <f t="shared" si="25"/>
        <v>5</v>
      </c>
      <c r="X352" s="2" t="s">
        <v>1887</v>
      </c>
      <c r="Y352" s="9" t="str">
        <f t="shared" si="26"/>
        <v>Y</v>
      </c>
      <c r="Z352" s="9" t="str">
        <f t="shared" si="27"/>
        <v>N</v>
      </c>
      <c r="AA352" s="9">
        <f t="shared" si="28"/>
        <v>34</v>
      </c>
      <c r="AB352" s="9" t="s">
        <v>1398</v>
      </c>
      <c r="AE352" t="str">
        <f t="shared" si="29"/>
        <v>Warriors of ChaosKingdom of Bretonnia</v>
      </c>
    </row>
    <row r="353" spans="1:31" ht="15" customHeight="1" x14ac:dyDescent="0.25">
      <c r="A353">
        <v>414062</v>
      </c>
      <c r="B353">
        <v>2</v>
      </c>
      <c r="C353" t="s">
        <v>588</v>
      </c>
      <c r="D353" t="s">
        <v>547</v>
      </c>
      <c r="E353">
        <v>2</v>
      </c>
      <c r="F353">
        <v>0</v>
      </c>
      <c r="G353">
        <v>12</v>
      </c>
      <c r="H353">
        <v>8</v>
      </c>
      <c r="I353" t="s">
        <v>528</v>
      </c>
      <c r="J353" s="21">
        <v>45353.375</v>
      </c>
      <c r="K353" s="21">
        <v>45415.708333333336</v>
      </c>
      <c r="L353" t="s">
        <v>125</v>
      </c>
      <c r="M353" t="b">
        <v>0</v>
      </c>
      <c r="N353">
        <v>2023</v>
      </c>
      <c r="O353" t="s">
        <v>761</v>
      </c>
      <c r="Q353" t="s">
        <v>774</v>
      </c>
      <c r="S353" s="1" t="s">
        <v>590</v>
      </c>
      <c r="T353" s="1" t="s">
        <v>549</v>
      </c>
      <c r="U353" t="s">
        <v>27</v>
      </c>
      <c r="V353" s="9">
        <v>2000</v>
      </c>
      <c r="W353" s="2">
        <f t="shared" si="25"/>
        <v>5</v>
      </c>
      <c r="X353" s="2" t="s">
        <v>1887</v>
      </c>
      <c r="Y353" s="9" t="str">
        <f t="shared" si="26"/>
        <v>Y</v>
      </c>
      <c r="Z353" s="9" t="str">
        <f t="shared" si="27"/>
        <v>N</v>
      </c>
      <c r="AA353" s="9">
        <f t="shared" si="28"/>
        <v>34</v>
      </c>
      <c r="AB353" s="9" t="s">
        <v>1398</v>
      </c>
      <c r="AE353" t="str">
        <f t="shared" si="29"/>
        <v>Orc and Goblin TribesBeastmen Brayherds</v>
      </c>
    </row>
    <row r="354" spans="1:31" ht="15" customHeight="1" x14ac:dyDescent="0.25">
      <c r="A354">
        <v>414070</v>
      </c>
      <c r="B354">
        <v>2</v>
      </c>
      <c r="C354" t="s">
        <v>535</v>
      </c>
      <c r="D354" t="s">
        <v>591</v>
      </c>
      <c r="E354">
        <v>0</v>
      </c>
      <c r="F354">
        <v>2</v>
      </c>
      <c r="G354">
        <v>0</v>
      </c>
      <c r="H354">
        <v>20</v>
      </c>
      <c r="I354" t="s">
        <v>528</v>
      </c>
      <c r="J354" s="21">
        <v>45353.375</v>
      </c>
      <c r="K354" s="21">
        <v>45415.708333333336</v>
      </c>
      <c r="L354" t="s">
        <v>125</v>
      </c>
      <c r="M354" t="b">
        <v>0</v>
      </c>
      <c r="N354">
        <v>2023</v>
      </c>
      <c r="O354" t="s">
        <v>769</v>
      </c>
      <c r="Q354" t="s">
        <v>758</v>
      </c>
      <c r="S354" s="1" t="s">
        <v>537</v>
      </c>
      <c r="T354" s="1" t="s">
        <v>593</v>
      </c>
      <c r="U354" t="s">
        <v>27</v>
      </c>
      <c r="V354" s="9">
        <v>2000</v>
      </c>
      <c r="W354" s="2">
        <f t="shared" si="25"/>
        <v>5</v>
      </c>
      <c r="X354" s="2" t="s">
        <v>1887</v>
      </c>
      <c r="Y354" s="9" t="str">
        <f t="shared" si="26"/>
        <v>Y</v>
      </c>
      <c r="Z354" s="9" t="str">
        <f t="shared" si="27"/>
        <v>N</v>
      </c>
      <c r="AA354" s="9">
        <f t="shared" si="28"/>
        <v>34</v>
      </c>
      <c r="AB354" s="9" t="s">
        <v>1398</v>
      </c>
      <c r="AE354" t="str">
        <f t="shared" si="29"/>
        <v>Dwarfen Mountain HoldsKingdom of Bretonnia</v>
      </c>
    </row>
    <row r="355" spans="1:31" ht="15" customHeight="1" x14ac:dyDescent="0.25">
      <c r="A355">
        <v>414079</v>
      </c>
      <c r="B355">
        <v>2</v>
      </c>
      <c r="C355" t="s">
        <v>551</v>
      </c>
      <c r="D355" t="s">
        <v>580</v>
      </c>
      <c r="E355">
        <v>2</v>
      </c>
      <c r="F355">
        <v>0</v>
      </c>
      <c r="G355">
        <v>12</v>
      </c>
      <c r="H355">
        <v>8</v>
      </c>
      <c r="I355" t="s">
        <v>528</v>
      </c>
      <c r="J355" s="21">
        <v>45353.375</v>
      </c>
      <c r="K355" s="21">
        <v>45415.708333333336</v>
      </c>
      <c r="L355" t="s">
        <v>125</v>
      </c>
      <c r="M355" t="b">
        <v>0</v>
      </c>
      <c r="N355">
        <v>2023</v>
      </c>
      <c r="O355" t="s">
        <v>758</v>
      </c>
      <c r="Q355" t="s">
        <v>768</v>
      </c>
      <c r="S355" s="1" t="s">
        <v>553</v>
      </c>
      <c r="T355" s="1" t="s">
        <v>582</v>
      </c>
      <c r="U355" t="s">
        <v>27</v>
      </c>
      <c r="V355" s="9">
        <v>2000</v>
      </c>
      <c r="W355" s="2">
        <f t="shared" si="25"/>
        <v>5</v>
      </c>
      <c r="X355" s="2" t="s">
        <v>1887</v>
      </c>
      <c r="Y355" s="9" t="str">
        <f t="shared" si="26"/>
        <v>Y</v>
      </c>
      <c r="Z355" s="9" t="str">
        <f t="shared" si="27"/>
        <v>N</v>
      </c>
      <c r="AA355" s="9">
        <f t="shared" si="28"/>
        <v>34</v>
      </c>
      <c r="AB355" s="9" t="s">
        <v>1398</v>
      </c>
      <c r="AE355" t="str">
        <f t="shared" si="29"/>
        <v>Kingdom of BretonniaDark Elves</v>
      </c>
    </row>
    <row r="356" spans="1:31" ht="15" customHeight="1" x14ac:dyDescent="0.25">
      <c r="A356">
        <v>414087</v>
      </c>
      <c r="B356">
        <v>2</v>
      </c>
      <c r="C356" t="s">
        <v>559</v>
      </c>
      <c r="D356" t="s">
        <v>571</v>
      </c>
      <c r="E356">
        <v>2</v>
      </c>
      <c r="F356">
        <v>0</v>
      </c>
      <c r="G356">
        <v>14</v>
      </c>
      <c r="H356">
        <v>6</v>
      </c>
      <c r="I356" t="s">
        <v>528</v>
      </c>
      <c r="J356" s="21">
        <v>45353.375</v>
      </c>
      <c r="K356" s="21">
        <v>45415.708333333336</v>
      </c>
      <c r="L356" t="s">
        <v>125</v>
      </c>
      <c r="M356" t="b">
        <v>0</v>
      </c>
      <c r="N356">
        <v>2023</v>
      </c>
      <c r="O356" t="s">
        <v>761</v>
      </c>
      <c r="Q356" t="s">
        <v>758</v>
      </c>
      <c r="S356" s="1" t="s">
        <v>561</v>
      </c>
      <c r="T356" s="1" t="s">
        <v>573</v>
      </c>
      <c r="U356" t="s">
        <v>27</v>
      </c>
      <c r="V356" s="9">
        <v>2000</v>
      </c>
      <c r="W356" s="2">
        <f t="shared" si="25"/>
        <v>5</v>
      </c>
      <c r="X356" s="2" t="s">
        <v>1887</v>
      </c>
      <c r="Y356" s="9" t="str">
        <f t="shared" si="26"/>
        <v>Y</v>
      </c>
      <c r="Z356" s="9" t="str">
        <f t="shared" si="27"/>
        <v>N</v>
      </c>
      <c r="AA356" s="9">
        <f t="shared" si="28"/>
        <v>34</v>
      </c>
      <c r="AB356" s="9" t="s">
        <v>1398</v>
      </c>
      <c r="AE356" t="str">
        <f t="shared" si="29"/>
        <v>Orc and Goblin TribesKingdom of Bretonnia</v>
      </c>
    </row>
    <row r="357" spans="1:31" ht="15" customHeight="1" x14ac:dyDescent="0.25">
      <c r="A357">
        <v>414093</v>
      </c>
      <c r="B357">
        <v>2</v>
      </c>
      <c r="C357" t="s">
        <v>579</v>
      </c>
      <c r="D357" t="s">
        <v>568</v>
      </c>
      <c r="E357">
        <v>1</v>
      </c>
      <c r="F357">
        <v>1</v>
      </c>
      <c r="G357">
        <v>10</v>
      </c>
      <c r="H357">
        <v>10</v>
      </c>
      <c r="I357" t="s">
        <v>528</v>
      </c>
      <c r="J357" s="21">
        <v>45353.375</v>
      </c>
      <c r="K357" s="21">
        <v>45415.708333333336</v>
      </c>
      <c r="L357" t="s">
        <v>125</v>
      </c>
      <c r="M357" t="b">
        <v>0</v>
      </c>
      <c r="N357">
        <v>2023</v>
      </c>
      <c r="O357" t="s">
        <v>760</v>
      </c>
      <c r="Q357" t="s">
        <v>769</v>
      </c>
      <c r="S357" s="1" t="s">
        <v>581</v>
      </c>
      <c r="T357" s="1" t="s">
        <v>570</v>
      </c>
      <c r="U357" t="s">
        <v>27</v>
      </c>
      <c r="V357" s="9">
        <v>2000</v>
      </c>
      <c r="W357" s="2">
        <f t="shared" si="25"/>
        <v>5</v>
      </c>
      <c r="X357" s="2" t="s">
        <v>1887</v>
      </c>
      <c r="Y357" s="9" t="str">
        <f t="shared" si="26"/>
        <v>Y</v>
      </c>
      <c r="Z357" s="9" t="str">
        <f t="shared" si="27"/>
        <v>N</v>
      </c>
      <c r="AA357" s="9">
        <f t="shared" si="28"/>
        <v>34</v>
      </c>
      <c r="AB357" s="9" t="s">
        <v>1398</v>
      </c>
      <c r="AE357" t="str">
        <f t="shared" si="29"/>
        <v>Vampire CountsDwarfen Mountain Holds</v>
      </c>
    </row>
    <row r="358" spans="1:31" ht="15" customHeight="1" x14ac:dyDescent="0.25">
      <c r="A358">
        <v>414103</v>
      </c>
      <c r="B358">
        <v>2</v>
      </c>
      <c r="C358" t="s">
        <v>555</v>
      </c>
      <c r="D358" t="s">
        <v>540</v>
      </c>
      <c r="E358">
        <v>0</v>
      </c>
      <c r="F358">
        <v>2</v>
      </c>
      <c r="G358">
        <v>9</v>
      </c>
      <c r="H358">
        <v>11</v>
      </c>
      <c r="I358" t="s">
        <v>528</v>
      </c>
      <c r="J358" s="21">
        <v>45353.375</v>
      </c>
      <c r="K358" s="21">
        <v>45415.708333333336</v>
      </c>
      <c r="L358" t="s">
        <v>125</v>
      </c>
      <c r="M358" t="b">
        <v>0</v>
      </c>
      <c r="N358">
        <v>2023</v>
      </c>
      <c r="O358" t="s">
        <v>759</v>
      </c>
      <c r="Q358" t="s">
        <v>763</v>
      </c>
      <c r="S358" s="1" t="s">
        <v>557</v>
      </c>
      <c r="T358" s="1" t="s">
        <v>542</v>
      </c>
      <c r="U358" t="s">
        <v>27</v>
      </c>
      <c r="V358" s="9">
        <v>2000</v>
      </c>
      <c r="W358" s="2">
        <f t="shared" si="25"/>
        <v>5</v>
      </c>
      <c r="X358" s="2" t="s">
        <v>1887</v>
      </c>
      <c r="Y358" s="9" t="str">
        <f t="shared" si="26"/>
        <v>Y</v>
      </c>
      <c r="Z358" s="9" t="str">
        <f t="shared" si="27"/>
        <v>N</v>
      </c>
      <c r="AA358" s="9">
        <f t="shared" si="28"/>
        <v>34</v>
      </c>
      <c r="AB358" s="9" t="s">
        <v>1398</v>
      </c>
      <c r="AE358" t="str">
        <f t="shared" si="29"/>
        <v>Wood Elf RealmsHigh Elf Realms</v>
      </c>
    </row>
    <row r="359" spans="1:31" ht="15" customHeight="1" x14ac:dyDescent="0.25">
      <c r="A359">
        <v>414112</v>
      </c>
      <c r="B359">
        <v>2</v>
      </c>
      <c r="C359" t="s">
        <v>543</v>
      </c>
      <c r="D359" t="s">
        <v>592</v>
      </c>
      <c r="E359">
        <v>1</v>
      </c>
      <c r="F359">
        <v>1</v>
      </c>
      <c r="G359">
        <v>10</v>
      </c>
      <c r="H359">
        <v>10</v>
      </c>
      <c r="I359" t="s">
        <v>528</v>
      </c>
      <c r="J359" s="21">
        <v>45353.375</v>
      </c>
      <c r="K359" s="21">
        <v>45415.708333333336</v>
      </c>
      <c r="L359" t="s">
        <v>125</v>
      </c>
      <c r="M359" t="b">
        <v>0</v>
      </c>
      <c r="N359">
        <v>2023</v>
      </c>
      <c r="O359" t="s">
        <v>766</v>
      </c>
      <c r="Q359" t="s">
        <v>760</v>
      </c>
      <c r="S359" s="1" t="s">
        <v>545</v>
      </c>
      <c r="T359" s="1" t="s">
        <v>594</v>
      </c>
      <c r="U359" t="s">
        <v>27</v>
      </c>
      <c r="V359" s="9">
        <v>2000</v>
      </c>
      <c r="W359" s="2">
        <f t="shared" si="25"/>
        <v>5</v>
      </c>
      <c r="X359" s="2" t="s">
        <v>1887</v>
      </c>
      <c r="Y359" s="9" t="str">
        <f t="shared" si="26"/>
        <v>Y</v>
      </c>
      <c r="Z359" s="9" t="str">
        <f t="shared" si="27"/>
        <v>N</v>
      </c>
      <c r="AA359" s="9">
        <f t="shared" si="28"/>
        <v>34</v>
      </c>
      <c r="AB359" s="9" t="s">
        <v>1398</v>
      </c>
      <c r="AE359" t="str">
        <f t="shared" si="29"/>
        <v>Chaos DwarfsVampire Counts</v>
      </c>
    </row>
    <row r="360" spans="1:31" ht="15" customHeight="1" x14ac:dyDescent="0.25">
      <c r="A360">
        <v>414116</v>
      </c>
      <c r="B360">
        <v>2</v>
      </c>
      <c r="C360" t="s">
        <v>526</v>
      </c>
      <c r="D360" t="s">
        <v>563</v>
      </c>
      <c r="E360">
        <v>2</v>
      </c>
      <c r="F360">
        <v>0</v>
      </c>
      <c r="G360">
        <v>20</v>
      </c>
      <c r="H360">
        <v>0</v>
      </c>
      <c r="I360" t="s">
        <v>528</v>
      </c>
      <c r="J360" s="21">
        <v>45353.375</v>
      </c>
      <c r="K360" s="21">
        <v>45415.708333333336</v>
      </c>
      <c r="L360" t="s">
        <v>125</v>
      </c>
      <c r="M360" t="b">
        <v>0</v>
      </c>
      <c r="N360">
        <v>2023</v>
      </c>
      <c r="O360" t="s">
        <v>758</v>
      </c>
      <c r="Q360" t="s">
        <v>761</v>
      </c>
      <c r="S360" s="1" t="s">
        <v>529</v>
      </c>
      <c r="T360" s="1" t="s">
        <v>565</v>
      </c>
      <c r="U360" t="s">
        <v>27</v>
      </c>
      <c r="V360" s="9">
        <v>2000</v>
      </c>
      <c r="W360" s="2">
        <f t="shared" si="25"/>
        <v>5</v>
      </c>
      <c r="X360" s="2" t="s">
        <v>1887</v>
      </c>
      <c r="Y360" s="9" t="str">
        <f t="shared" si="26"/>
        <v>Y</v>
      </c>
      <c r="Z360" s="9" t="str">
        <f t="shared" si="27"/>
        <v>N</v>
      </c>
      <c r="AA360" s="9">
        <f t="shared" si="28"/>
        <v>34</v>
      </c>
      <c r="AB360" s="9" t="s">
        <v>1398</v>
      </c>
      <c r="AE360" t="str">
        <f t="shared" si="29"/>
        <v>Kingdom of BretonniaOrc and Goblin Tribes</v>
      </c>
    </row>
    <row r="361" spans="1:31" ht="15" customHeight="1" x14ac:dyDescent="0.25">
      <c r="A361">
        <v>414119</v>
      </c>
      <c r="B361">
        <v>2</v>
      </c>
      <c r="C361" t="s">
        <v>544</v>
      </c>
      <c r="D361" t="s">
        <v>575</v>
      </c>
      <c r="E361">
        <v>2</v>
      </c>
      <c r="F361">
        <v>0</v>
      </c>
      <c r="G361">
        <v>20</v>
      </c>
      <c r="H361">
        <v>0</v>
      </c>
      <c r="I361" t="s">
        <v>528</v>
      </c>
      <c r="J361" s="21">
        <v>45353.375</v>
      </c>
      <c r="K361" s="21">
        <v>45415.708333333336</v>
      </c>
      <c r="L361" t="s">
        <v>125</v>
      </c>
      <c r="M361" t="b">
        <v>0</v>
      </c>
      <c r="N361">
        <v>2023</v>
      </c>
      <c r="O361" t="s">
        <v>764</v>
      </c>
      <c r="Q361" t="s">
        <v>767</v>
      </c>
      <c r="S361" s="1" t="s">
        <v>546</v>
      </c>
      <c r="T361" s="1" t="s">
        <v>577</v>
      </c>
      <c r="U361" t="s">
        <v>27</v>
      </c>
      <c r="V361" s="9">
        <v>2000</v>
      </c>
      <c r="W361" s="2">
        <f t="shared" si="25"/>
        <v>5</v>
      </c>
      <c r="X361" s="2" t="s">
        <v>1887</v>
      </c>
      <c r="Y361" s="9" t="str">
        <f t="shared" si="26"/>
        <v>Y</v>
      </c>
      <c r="Z361" s="9" t="str">
        <f t="shared" si="27"/>
        <v>N</v>
      </c>
      <c r="AA361" s="9">
        <f t="shared" si="28"/>
        <v>34</v>
      </c>
      <c r="AB361" s="9" t="s">
        <v>1398</v>
      </c>
      <c r="AE361" t="str">
        <f t="shared" si="29"/>
        <v>Tomb Kings of KhemriDaemons of Chaos</v>
      </c>
    </row>
    <row r="362" spans="1:31" ht="15" customHeight="1" x14ac:dyDescent="0.25">
      <c r="A362">
        <v>414129</v>
      </c>
      <c r="B362">
        <v>3</v>
      </c>
      <c r="C362" t="s">
        <v>552</v>
      </c>
      <c r="D362" t="s">
        <v>548</v>
      </c>
      <c r="E362">
        <v>0</v>
      </c>
      <c r="F362">
        <v>2</v>
      </c>
      <c r="G362">
        <v>1</v>
      </c>
      <c r="H362">
        <v>19</v>
      </c>
      <c r="I362" t="s">
        <v>528</v>
      </c>
      <c r="J362" s="21">
        <v>45353.375</v>
      </c>
      <c r="K362" s="21">
        <v>45415.708333333336</v>
      </c>
      <c r="L362" t="s">
        <v>125</v>
      </c>
      <c r="M362" t="b">
        <v>0</v>
      </c>
      <c r="N362">
        <v>2023</v>
      </c>
      <c r="O362" t="s">
        <v>766</v>
      </c>
      <c r="Q362" t="s">
        <v>762</v>
      </c>
      <c r="S362" s="1" t="s">
        <v>554</v>
      </c>
      <c r="T362" s="1" t="s">
        <v>550</v>
      </c>
      <c r="U362" t="s">
        <v>27</v>
      </c>
      <c r="V362" s="9">
        <v>2000</v>
      </c>
      <c r="W362" s="2">
        <f t="shared" si="25"/>
        <v>5</v>
      </c>
      <c r="X362" s="2" t="s">
        <v>1887</v>
      </c>
      <c r="Y362" s="9" t="str">
        <f t="shared" si="26"/>
        <v>Y</v>
      </c>
      <c r="Z362" s="9" t="str">
        <f t="shared" si="27"/>
        <v>N</v>
      </c>
      <c r="AA362" s="9">
        <f t="shared" si="28"/>
        <v>34</v>
      </c>
      <c r="AB362" s="9" t="s">
        <v>1398</v>
      </c>
      <c r="AE362" t="str">
        <f t="shared" si="29"/>
        <v>Chaos DwarfsWarriors of Chaos</v>
      </c>
    </row>
    <row r="363" spans="1:31" ht="15" customHeight="1" x14ac:dyDescent="0.25">
      <c r="A363">
        <v>414135</v>
      </c>
      <c r="B363">
        <v>3</v>
      </c>
      <c r="C363" t="s">
        <v>591</v>
      </c>
      <c r="D363" t="s">
        <v>544</v>
      </c>
      <c r="E363">
        <v>0</v>
      </c>
      <c r="F363">
        <v>2</v>
      </c>
      <c r="G363">
        <v>1</v>
      </c>
      <c r="H363">
        <v>19</v>
      </c>
      <c r="I363" t="s">
        <v>528</v>
      </c>
      <c r="J363" s="21">
        <v>45353.375</v>
      </c>
      <c r="K363" s="21">
        <v>45415.708333333336</v>
      </c>
      <c r="L363" t="s">
        <v>125</v>
      </c>
      <c r="M363" t="b">
        <v>0</v>
      </c>
      <c r="N363">
        <v>2023</v>
      </c>
      <c r="O363" t="s">
        <v>758</v>
      </c>
      <c r="Q363" t="s">
        <v>764</v>
      </c>
      <c r="S363" s="1" t="s">
        <v>593</v>
      </c>
      <c r="T363" s="1" t="s">
        <v>546</v>
      </c>
      <c r="U363" t="s">
        <v>27</v>
      </c>
      <c r="V363" s="9">
        <v>2000</v>
      </c>
      <c r="W363" s="2">
        <f t="shared" si="25"/>
        <v>5</v>
      </c>
      <c r="X363" s="2" t="s">
        <v>1887</v>
      </c>
      <c r="Y363" s="9" t="str">
        <f t="shared" si="26"/>
        <v>Y</v>
      </c>
      <c r="Z363" s="9" t="str">
        <f t="shared" si="27"/>
        <v>N</v>
      </c>
      <c r="AA363" s="9">
        <f t="shared" si="28"/>
        <v>34</v>
      </c>
      <c r="AB363" s="9" t="s">
        <v>1398</v>
      </c>
      <c r="AE363" t="str">
        <f t="shared" si="29"/>
        <v>Kingdom of BretonniaTomb Kings of Khemri</v>
      </c>
    </row>
    <row r="364" spans="1:31" ht="15" customHeight="1" x14ac:dyDescent="0.25">
      <c r="A364">
        <v>414140</v>
      </c>
      <c r="B364">
        <v>3</v>
      </c>
      <c r="C364" t="s">
        <v>571</v>
      </c>
      <c r="D364" t="s">
        <v>547</v>
      </c>
      <c r="E364">
        <v>0</v>
      </c>
      <c r="F364">
        <v>2</v>
      </c>
      <c r="G364">
        <v>8</v>
      </c>
      <c r="H364">
        <v>12</v>
      </c>
      <c r="I364" t="s">
        <v>528</v>
      </c>
      <c r="J364" s="21">
        <v>45353.375</v>
      </c>
      <c r="K364" s="21">
        <v>45415.708333333336</v>
      </c>
      <c r="L364" t="s">
        <v>125</v>
      </c>
      <c r="M364" t="b">
        <v>0</v>
      </c>
      <c r="N364">
        <v>2023</v>
      </c>
      <c r="O364" t="s">
        <v>758</v>
      </c>
      <c r="Q364" t="s">
        <v>774</v>
      </c>
      <c r="S364" s="1" t="s">
        <v>573</v>
      </c>
      <c r="T364" s="1" t="s">
        <v>549</v>
      </c>
      <c r="U364" t="s">
        <v>27</v>
      </c>
      <c r="V364" s="9">
        <v>2000</v>
      </c>
      <c r="W364" s="2">
        <f t="shared" si="25"/>
        <v>5</v>
      </c>
      <c r="X364" s="2" t="s">
        <v>1887</v>
      </c>
      <c r="Y364" s="9" t="str">
        <f t="shared" si="26"/>
        <v>Y</v>
      </c>
      <c r="Z364" s="9" t="str">
        <f t="shared" si="27"/>
        <v>N</v>
      </c>
      <c r="AA364" s="9">
        <f t="shared" si="28"/>
        <v>34</v>
      </c>
      <c r="AB364" s="9" t="s">
        <v>1398</v>
      </c>
      <c r="AE364" t="str">
        <f t="shared" si="29"/>
        <v>Kingdom of BretonniaBeastmen Brayherds</v>
      </c>
    </row>
    <row r="365" spans="1:31" ht="15" customHeight="1" x14ac:dyDescent="0.25">
      <c r="A365">
        <v>414145</v>
      </c>
      <c r="B365">
        <v>3</v>
      </c>
      <c r="C365" t="s">
        <v>580</v>
      </c>
      <c r="D365" t="s">
        <v>587</v>
      </c>
      <c r="E365">
        <v>0</v>
      </c>
      <c r="F365">
        <v>2</v>
      </c>
      <c r="G365">
        <v>7</v>
      </c>
      <c r="H365">
        <v>13</v>
      </c>
      <c r="I365" t="s">
        <v>528</v>
      </c>
      <c r="J365" s="21">
        <v>45353.375</v>
      </c>
      <c r="K365" s="21">
        <v>45415.708333333336</v>
      </c>
      <c r="L365" t="s">
        <v>125</v>
      </c>
      <c r="M365" t="b">
        <v>0</v>
      </c>
      <c r="N365">
        <v>2023</v>
      </c>
      <c r="O365" t="s">
        <v>768</v>
      </c>
      <c r="Q365" t="s">
        <v>770</v>
      </c>
      <c r="S365" s="1" t="s">
        <v>582</v>
      </c>
      <c r="T365" s="1" t="s">
        <v>589</v>
      </c>
      <c r="U365" t="s">
        <v>27</v>
      </c>
      <c r="V365" s="9">
        <v>2000</v>
      </c>
      <c r="W365" s="2">
        <f t="shared" si="25"/>
        <v>5</v>
      </c>
      <c r="X365" s="2" t="s">
        <v>1887</v>
      </c>
      <c r="Y365" s="9" t="str">
        <f t="shared" si="26"/>
        <v>Y</v>
      </c>
      <c r="Z365" s="9" t="str">
        <f t="shared" si="27"/>
        <v>N</v>
      </c>
      <c r="AA365" s="9">
        <f t="shared" si="28"/>
        <v>34</v>
      </c>
      <c r="AB365" s="9" t="s">
        <v>1398</v>
      </c>
      <c r="AE365" t="str">
        <f t="shared" si="29"/>
        <v>Dark ElvesLizardmen</v>
      </c>
    </row>
    <row r="366" spans="1:31" ht="15" customHeight="1" x14ac:dyDescent="0.25">
      <c r="A366">
        <v>414149</v>
      </c>
      <c r="B366">
        <v>3</v>
      </c>
      <c r="C366" t="s">
        <v>576</v>
      </c>
      <c r="D366" t="s">
        <v>556</v>
      </c>
      <c r="E366">
        <v>0</v>
      </c>
      <c r="F366">
        <v>2</v>
      </c>
      <c r="G366">
        <v>1</v>
      </c>
      <c r="H366">
        <v>19</v>
      </c>
      <c r="I366" t="s">
        <v>528</v>
      </c>
      <c r="J366" s="21">
        <v>45353.375</v>
      </c>
      <c r="K366" s="21">
        <v>45415.708333333336</v>
      </c>
      <c r="L366" t="s">
        <v>125</v>
      </c>
      <c r="M366" t="b">
        <v>0</v>
      </c>
      <c r="N366">
        <v>2023</v>
      </c>
      <c r="O366" t="s">
        <v>759</v>
      </c>
      <c r="Q366" t="s">
        <v>758</v>
      </c>
      <c r="S366" s="1" t="s">
        <v>578</v>
      </c>
      <c r="T366" s="1" t="s">
        <v>558</v>
      </c>
      <c r="U366" t="s">
        <v>27</v>
      </c>
      <c r="V366" s="9">
        <v>2000</v>
      </c>
      <c r="W366" s="2">
        <f t="shared" si="25"/>
        <v>5</v>
      </c>
      <c r="X366" s="2" t="s">
        <v>1887</v>
      </c>
      <c r="Y366" s="9" t="str">
        <f t="shared" si="26"/>
        <v>Y</v>
      </c>
      <c r="Z366" s="9" t="str">
        <f t="shared" si="27"/>
        <v>N</v>
      </c>
      <c r="AA366" s="9">
        <f t="shared" si="28"/>
        <v>34</v>
      </c>
      <c r="AB366" s="9" t="s">
        <v>1398</v>
      </c>
      <c r="AE366" t="str">
        <f t="shared" si="29"/>
        <v>Wood Elf RealmsKingdom of Bretonnia</v>
      </c>
    </row>
    <row r="367" spans="1:31" ht="15" customHeight="1" x14ac:dyDescent="0.25">
      <c r="A367">
        <v>414150</v>
      </c>
      <c r="B367">
        <v>3</v>
      </c>
      <c r="C367" t="s">
        <v>588</v>
      </c>
      <c r="D367" t="s">
        <v>540</v>
      </c>
      <c r="E367">
        <v>2</v>
      </c>
      <c r="F367">
        <v>0</v>
      </c>
      <c r="G367">
        <v>20</v>
      </c>
      <c r="H367">
        <v>0</v>
      </c>
      <c r="I367" t="s">
        <v>528</v>
      </c>
      <c r="J367" s="21">
        <v>45353.375</v>
      </c>
      <c r="K367" s="21">
        <v>45415.708333333336</v>
      </c>
      <c r="L367" t="s">
        <v>125</v>
      </c>
      <c r="M367" t="b">
        <v>0</v>
      </c>
      <c r="N367">
        <v>2023</v>
      </c>
      <c r="O367" t="s">
        <v>761</v>
      </c>
      <c r="Q367" t="s">
        <v>763</v>
      </c>
      <c r="S367" s="1" t="s">
        <v>590</v>
      </c>
      <c r="T367" s="1" t="s">
        <v>542</v>
      </c>
      <c r="U367" t="s">
        <v>27</v>
      </c>
      <c r="V367" s="9">
        <v>2000</v>
      </c>
      <c r="W367" s="2">
        <f t="shared" si="25"/>
        <v>5</v>
      </c>
      <c r="X367" s="2" t="s">
        <v>1887</v>
      </c>
      <c r="Y367" s="9" t="str">
        <f t="shared" si="26"/>
        <v>Y</v>
      </c>
      <c r="Z367" s="9" t="str">
        <f t="shared" si="27"/>
        <v>N</v>
      </c>
      <c r="AA367" s="9">
        <f t="shared" si="28"/>
        <v>34</v>
      </c>
      <c r="AB367" s="9" t="s">
        <v>1398</v>
      </c>
      <c r="AE367" t="str">
        <f t="shared" si="29"/>
        <v>Orc and Goblin TribesHigh Elf Realms</v>
      </c>
    </row>
    <row r="368" spans="1:31" ht="15" customHeight="1" x14ac:dyDescent="0.25">
      <c r="A368">
        <v>414155</v>
      </c>
      <c r="B368">
        <v>3</v>
      </c>
      <c r="C368" t="s">
        <v>592</v>
      </c>
      <c r="D368" t="s">
        <v>563</v>
      </c>
      <c r="E368">
        <v>1</v>
      </c>
      <c r="F368">
        <v>1</v>
      </c>
      <c r="G368">
        <v>10</v>
      </c>
      <c r="H368">
        <v>10</v>
      </c>
      <c r="I368" t="s">
        <v>528</v>
      </c>
      <c r="J368" s="21">
        <v>45353.375</v>
      </c>
      <c r="K368" s="21">
        <v>45415.708333333336</v>
      </c>
      <c r="L368" t="s">
        <v>125</v>
      </c>
      <c r="M368" t="b">
        <v>0</v>
      </c>
      <c r="N368">
        <v>2023</v>
      </c>
      <c r="O368" t="s">
        <v>760</v>
      </c>
      <c r="Q368" t="s">
        <v>761</v>
      </c>
      <c r="S368" s="1" t="s">
        <v>594</v>
      </c>
      <c r="T368" s="1" t="s">
        <v>565</v>
      </c>
      <c r="U368" t="s">
        <v>27</v>
      </c>
      <c r="V368" s="9">
        <v>2000</v>
      </c>
      <c r="W368" s="2">
        <f t="shared" si="25"/>
        <v>5</v>
      </c>
      <c r="X368" s="2" t="s">
        <v>1887</v>
      </c>
      <c r="Y368" s="9" t="str">
        <f t="shared" si="26"/>
        <v>Y</v>
      </c>
      <c r="Z368" s="9" t="str">
        <f t="shared" si="27"/>
        <v>N</v>
      </c>
      <c r="AA368" s="9">
        <f t="shared" si="28"/>
        <v>34</v>
      </c>
      <c r="AB368" s="9" t="s">
        <v>1398</v>
      </c>
      <c r="AE368" t="str">
        <f t="shared" si="29"/>
        <v>Vampire CountsOrc and Goblin Tribes</v>
      </c>
    </row>
    <row r="369" spans="1:31" ht="15" customHeight="1" x14ac:dyDescent="0.25">
      <c r="A369">
        <v>414159</v>
      </c>
      <c r="B369">
        <v>3</v>
      </c>
      <c r="C369" t="s">
        <v>535</v>
      </c>
      <c r="D369" t="s">
        <v>575</v>
      </c>
      <c r="E369">
        <v>0</v>
      </c>
      <c r="F369">
        <v>2</v>
      </c>
      <c r="G369">
        <v>0</v>
      </c>
      <c r="H369">
        <v>20</v>
      </c>
      <c r="I369" t="s">
        <v>528</v>
      </c>
      <c r="J369" s="21">
        <v>45353.375</v>
      </c>
      <c r="K369" s="21">
        <v>45415.708333333336</v>
      </c>
      <c r="L369" t="s">
        <v>125</v>
      </c>
      <c r="M369" t="b">
        <v>0</v>
      </c>
      <c r="N369">
        <v>2023</v>
      </c>
      <c r="O369" t="s">
        <v>769</v>
      </c>
      <c r="Q369" t="s">
        <v>767</v>
      </c>
      <c r="S369" s="1" t="s">
        <v>537</v>
      </c>
      <c r="T369" s="1" t="s">
        <v>577</v>
      </c>
      <c r="U369" t="s">
        <v>27</v>
      </c>
      <c r="V369" s="9">
        <v>2000</v>
      </c>
      <c r="W369" s="2">
        <f t="shared" si="25"/>
        <v>5</v>
      </c>
      <c r="X369" s="2" t="s">
        <v>1887</v>
      </c>
      <c r="Y369" s="9" t="str">
        <f t="shared" si="26"/>
        <v>Y</v>
      </c>
      <c r="Z369" s="9" t="str">
        <f t="shared" si="27"/>
        <v>N</v>
      </c>
      <c r="AA369" s="9">
        <f t="shared" si="28"/>
        <v>34</v>
      </c>
      <c r="AB369" s="9" t="s">
        <v>1398</v>
      </c>
      <c r="AE369" t="str">
        <f t="shared" si="29"/>
        <v>Dwarfen Mountain HoldsDaemons of Chaos</v>
      </c>
    </row>
    <row r="370" spans="1:31" ht="15" hidden="1" customHeight="1" x14ac:dyDescent="0.25">
      <c r="A370">
        <v>414163</v>
      </c>
      <c r="B370">
        <v>3</v>
      </c>
      <c r="C370" t="s">
        <v>551</v>
      </c>
      <c r="D370" t="s">
        <v>526</v>
      </c>
      <c r="E370">
        <v>0</v>
      </c>
      <c r="F370">
        <v>2</v>
      </c>
      <c r="G370">
        <v>9</v>
      </c>
      <c r="H370">
        <v>11</v>
      </c>
      <c r="I370" t="s">
        <v>528</v>
      </c>
      <c r="J370" s="21">
        <v>45353.375</v>
      </c>
      <c r="K370" s="21">
        <v>45415.708333333336</v>
      </c>
      <c r="L370" t="s">
        <v>125</v>
      </c>
      <c r="M370" t="b">
        <v>0</v>
      </c>
      <c r="N370">
        <v>2023</v>
      </c>
      <c r="O370" t="s">
        <v>758</v>
      </c>
      <c r="Q370" t="s">
        <v>758</v>
      </c>
      <c r="S370" s="1" t="s">
        <v>553</v>
      </c>
      <c r="T370" s="1" t="s">
        <v>529</v>
      </c>
      <c r="U370" t="s">
        <v>27</v>
      </c>
      <c r="V370" s="9">
        <v>2000</v>
      </c>
      <c r="W370" s="2">
        <f t="shared" si="25"/>
        <v>5</v>
      </c>
      <c r="X370" s="2" t="s">
        <v>1887</v>
      </c>
      <c r="Y370" s="9" t="str">
        <f t="shared" si="26"/>
        <v>Y</v>
      </c>
      <c r="Z370" s="9" t="str">
        <f t="shared" si="27"/>
        <v>Y</v>
      </c>
      <c r="AA370" s="9">
        <f t="shared" si="28"/>
        <v>34</v>
      </c>
      <c r="AB370" s="9" t="s">
        <v>1398</v>
      </c>
      <c r="AE370" t="str">
        <f t="shared" si="29"/>
        <v>Kingdom of BretonniaKingdom of Bretonnia</v>
      </c>
    </row>
    <row r="371" spans="1:31" ht="15" customHeight="1" x14ac:dyDescent="0.25">
      <c r="A371">
        <v>414165</v>
      </c>
      <c r="B371">
        <v>3</v>
      </c>
      <c r="C371" t="s">
        <v>564</v>
      </c>
      <c r="D371" t="s">
        <v>567</v>
      </c>
      <c r="E371">
        <v>1</v>
      </c>
      <c r="F371">
        <v>1</v>
      </c>
      <c r="G371">
        <v>10</v>
      </c>
      <c r="H371">
        <v>10</v>
      </c>
      <c r="I371" t="s">
        <v>528</v>
      </c>
      <c r="J371" s="21">
        <v>45353.375</v>
      </c>
      <c r="K371" s="21">
        <v>45415.708333333336</v>
      </c>
      <c r="L371" t="s">
        <v>125</v>
      </c>
      <c r="M371" t="b">
        <v>0</v>
      </c>
      <c r="N371">
        <v>2023</v>
      </c>
      <c r="O371" t="s">
        <v>762</v>
      </c>
      <c r="Q371" t="s">
        <v>773</v>
      </c>
      <c r="S371" s="1" t="s">
        <v>566</v>
      </c>
      <c r="T371" s="1" t="s">
        <v>569</v>
      </c>
      <c r="U371" t="s">
        <v>27</v>
      </c>
      <c r="V371" s="9">
        <v>2000</v>
      </c>
      <c r="W371" s="2">
        <f t="shared" si="25"/>
        <v>5</v>
      </c>
      <c r="X371" s="2" t="s">
        <v>1887</v>
      </c>
      <c r="Y371" s="9" t="str">
        <f t="shared" si="26"/>
        <v>Y</v>
      </c>
      <c r="Z371" s="9" t="str">
        <f t="shared" si="27"/>
        <v>N</v>
      </c>
      <c r="AA371" s="9">
        <f t="shared" si="28"/>
        <v>34</v>
      </c>
      <c r="AB371" s="9" t="s">
        <v>1398</v>
      </c>
      <c r="AE371" t="str">
        <f t="shared" si="29"/>
        <v>Warriors of ChaosOgre Kingdoms</v>
      </c>
    </row>
    <row r="372" spans="1:31" ht="15" customHeight="1" x14ac:dyDescent="0.25">
      <c r="A372">
        <v>414168</v>
      </c>
      <c r="B372">
        <v>3</v>
      </c>
      <c r="C372" t="s">
        <v>555</v>
      </c>
      <c r="D372" t="s">
        <v>572</v>
      </c>
      <c r="E372">
        <v>2</v>
      </c>
      <c r="F372">
        <v>0</v>
      </c>
      <c r="G372">
        <v>19</v>
      </c>
      <c r="H372">
        <v>1</v>
      </c>
      <c r="I372" t="s">
        <v>528</v>
      </c>
      <c r="J372" s="21">
        <v>45353.375</v>
      </c>
      <c r="K372" s="21">
        <v>45415.708333333336</v>
      </c>
      <c r="L372" t="s">
        <v>125</v>
      </c>
      <c r="M372" t="b">
        <v>0</v>
      </c>
      <c r="N372">
        <v>2023</v>
      </c>
      <c r="O372" t="s">
        <v>759</v>
      </c>
      <c r="Q372" t="s">
        <v>767</v>
      </c>
      <c r="S372" s="1" t="s">
        <v>557</v>
      </c>
      <c r="T372" s="1" t="s">
        <v>574</v>
      </c>
      <c r="U372" t="s">
        <v>27</v>
      </c>
      <c r="V372" s="9">
        <v>2000</v>
      </c>
      <c r="W372" s="2">
        <f t="shared" si="25"/>
        <v>5</v>
      </c>
      <c r="X372" s="2" t="s">
        <v>1887</v>
      </c>
      <c r="Y372" s="9" t="str">
        <f t="shared" si="26"/>
        <v>Y</v>
      </c>
      <c r="Z372" s="9" t="str">
        <f t="shared" si="27"/>
        <v>N</v>
      </c>
      <c r="AA372" s="9">
        <f t="shared" si="28"/>
        <v>34</v>
      </c>
      <c r="AB372" s="9" t="s">
        <v>1398</v>
      </c>
      <c r="AE372" t="str">
        <f t="shared" si="29"/>
        <v>Wood Elf RealmsDaemons of Chaos</v>
      </c>
    </row>
    <row r="373" spans="1:31" ht="15" customHeight="1" x14ac:dyDescent="0.25">
      <c r="A373">
        <v>414171</v>
      </c>
      <c r="B373">
        <v>3</v>
      </c>
      <c r="C373" t="s">
        <v>583</v>
      </c>
      <c r="D373" t="s">
        <v>527</v>
      </c>
      <c r="E373">
        <v>2</v>
      </c>
      <c r="F373">
        <v>0</v>
      </c>
      <c r="G373">
        <v>20</v>
      </c>
      <c r="H373">
        <v>0</v>
      </c>
      <c r="I373" t="s">
        <v>528</v>
      </c>
      <c r="J373" s="21">
        <v>45353.375</v>
      </c>
      <c r="K373" s="21">
        <v>45415.708333333336</v>
      </c>
      <c r="L373" t="s">
        <v>125</v>
      </c>
      <c r="M373" t="b">
        <v>0</v>
      </c>
      <c r="N373">
        <v>2023</v>
      </c>
      <c r="O373" t="s">
        <v>762</v>
      </c>
      <c r="Q373" t="s">
        <v>761</v>
      </c>
      <c r="S373" s="1" t="s">
        <v>585</v>
      </c>
      <c r="T373" s="1" t="s">
        <v>530</v>
      </c>
      <c r="U373" t="s">
        <v>27</v>
      </c>
      <c r="V373" s="9">
        <v>2000</v>
      </c>
      <c r="W373" s="2">
        <f t="shared" si="25"/>
        <v>5</v>
      </c>
      <c r="X373" s="2" t="s">
        <v>1887</v>
      </c>
      <c r="Y373" s="9" t="str">
        <f t="shared" si="26"/>
        <v>Y</v>
      </c>
      <c r="Z373" s="9" t="str">
        <f t="shared" si="27"/>
        <v>N</v>
      </c>
      <c r="AA373" s="9">
        <f t="shared" si="28"/>
        <v>34</v>
      </c>
      <c r="AB373" s="9" t="s">
        <v>1398</v>
      </c>
      <c r="AE373" t="str">
        <f t="shared" si="29"/>
        <v>Warriors of ChaosOrc and Goblin Tribes</v>
      </c>
    </row>
    <row r="374" spans="1:31" ht="15" customHeight="1" x14ac:dyDescent="0.25">
      <c r="A374">
        <v>414174</v>
      </c>
      <c r="B374">
        <v>3</v>
      </c>
      <c r="C374" t="s">
        <v>560</v>
      </c>
      <c r="D374" t="s">
        <v>536</v>
      </c>
      <c r="E374">
        <v>2</v>
      </c>
      <c r="F374">
        <v>0</v>
      </c>
      <c r="G374">
        <v>18</v>
      </c>
      <c r="H374">
        <v>2</v>
      </c>
      <c r="I374" t="s">
        <v>528</v>
      </c>
      <c r="J374" s="21">
        <v>45353.375</v>
      </c>
      <c r="K374" s="21">
        <v>45415.708333333336</v>
      </c>
      <c r="L374" t="s">
        <v>125</v>
      </c>
      <c r="M374" t="b">
        <v>0</v>
      </c>
      <c r="N374">
        <v>2023</v>
      </c>
      <c r="O374" t="s">
        <v>769</v>
      </c>
      <c r="Q374" t="s">
        <v>771</v>
      </c>
      <c r="S374" s="1" t="s">
        <v>562</v>
      </c>
      <c r="T374" s="1" t="s">
        <v>538</v>
      </c>
      <c r="U374" t="s">
        <v>27</v>
      </c>
      <c r="V374" s="9">
        <v>2000</v>
      </c>
      <c r="W374" s="2">
        <f t="shared" si="25"/>
        <v>5</v>
      </c>
      <c r="X374" s="2" t="s">
        <v>1887</v>
      </c>
      <c r="Y374" s="9" t="str">
        <f t="shared" si="26"/>
        <v>Y</v>
      </c>
      <c r="Z374" s="9" t="str">
        <f t="shared" si="27"/>
        <v>N</v>
      </c>
      <c r="AA374" s="9">
        <f t="shared" si="28"/>
        <v>34</v>
      </c>
      <c r="AB374" s="9" t="s">
        <v>1398</v>
      </c>
      <c r="AE374" t="str">
        <f t="shared" si="29"/>
        <v>Dwarfen Mountain HoldsSkaven</v>
      </c>
    </row>
    <row r="375" spans="1:31" ht="15" customHeight="1" x14ac:dyDescent="0.25">
      <c r="A375">
        <v>414177</v>
      </c>
      <c r="B375">
        <v>3</v>
      </c>
      <c r="C375" t="s">
        <v>568</v>
      </c>
      <c r="D375" t="s">
        <v>543</v>
      </c>
      <c r="E375">
        <v>0</v>
      </c>
      <c r="F375">
        <v>2</v>
      </c>
      <c r="G375">
        <v>0</v>
      </c>
      <c r="H375">
        <v>20</v>
      </c>
      <c r="I375" t="s">
        <v>528</v>
      </c>
      <c r="J375" s="21">
        <v>45353.375</v>
      </c>
      <c r="K375" s="21">
        <v>45415.708333333336</v>
      </c>
      <c r="L375" t="s">
        <v>125</v>
      </c>
      <c r="M375" t="b">
        <v>0</v>
      </c>
      <c r="N375">
        <v>2023</v>
      </c>
      <c r="O375" t="s">
        <v>769</v>
      </c>
      <c r="Q375" t="s">
        <v>766</v>
      </c>
      <c r="S375" s="1" t="s">
        <v>570</v>
      </c>
      <c r="T375" s="1" t="s">
        <v>545</v>
      </c>
      <c r="U375" t="s">
        <v>27</v>
      </c>
      <c r="V375" s="9">
        <v>2000</v>
      </c>
      <c r="W375" s="2">
        <f t="shared" si="25"/>
        <v>5</v>
      </c>
      <c r="X375" s="2" t="s">
        <v>1887</v>
      </c>
      <c r="Y375" s="9" t="str">
        <f t="shared" si="26"/>
        <v>Y</v>
      </c>
      <c r="Z375" s="9" t="str">
        <f t="shared" si="27"/>
        <v>N</v>
      </c>
      <c r="AA375" s="9">
        <f t="shared" si="28"/>
        <v>34</v>
      </c>
      <c r="AB375" s="9" t="s">
        <v>1398</v>
      </c>
      <c r="AE375" t="str">
        <f t="shared" si="29"/>
        <v>Dwarfen Mountain HoldsChaos Dwarfs</v>
      </c>
    </row>
    <row r="376" spans="1:31" ht="15" customHeight="1" x14ac:dyDescent="0.25">
      <c r="A376">
        <v>414179</v>
      </c>
      <c r="B376">
        <v>3</v>
      </c>
      <c r="C376" t="s">
        <v>531</v>
      </c>
      <c r="D376" t="s">
        <v>579</v>
      </c>
      <c r="E376">
        <v>2</v>
      </c>
      <c r="F376">
        <v>0</v>
      </c>
      <c r="G376">
        <v>19</v>
      </c>
      <c r="H376">
        <v>1</v>
      </c>
      <c r="I376" t="s">
        <v>528</v>
      </c>
      <c r="J376" s="21">
        <v>45353.375</v>
      </c>
      <c r="K376" s="21">
        <v>45415.708333333336</v>
      </c>
      <c r="L376" t="s">
        <v>125</v>
      </c>
      <c r="M376" t="b">
        <v>0</v>
      </c>
      <c r="N376">
        <v>2023</v>
      </c>
      <c r="O376" t="s">
        <v>759</v>
      </c>
      <c r="Q376" t="s">
        <v>760</v>
      </c>
      <c r="S376" s="1" t="s">
        <v>533</v>
      </c>
      <c r="T376" s="1" t="s">
        <v>581</v>
      </c>
      <c r="U376" t="s">
        <v>27</v>
      </c>
      <c r="V376" s="9">
        <v>2000</v>
      </c>
      <c r="W376" s="2">
        <f t="shared" si="25"/>
        <v>5</v>
      </c>
      <c r="X376" s="2" t="s">
        <v>1887</v>
      </c>
      <c r="Y376" s="9" t="str">
        <f t="shared" si="26"/>
        <v>Y</v>
      </c>
      <c r="Z376" s="9" t="str">
        <f t="shared" si="27"/>
        <v>N</v>
      </c>
      <c r="AA376" s="9">
        <f t="shared" si="28"/>
        <v>34</v>
      </c>
      <c r="AB376" s="9" t="s">
        <v>1398</v>
      </c>
      <c r="AE376" t="str">
        <f t="shared" si="29"/>
        <v>Wood Elf RealmsVampire Counts</v>
      </c>
    </row>
    <row r="377" spans="1:31" ht="15" customHeight="1" x14ac:dyDescent="0.25">
      <c r="A377">
        <v>414181</v>
      </c>
      <c r="B377">
        <v>3</v>
      </c>
      <c r="C377" t="s">
        <v>539</v>
      </c>
      <c r="D377" t="s">
        <v>584</v>
      </c>
      <c r="E377">
        <v>2</v>
      </c>
      <c r="F377">
        <v>0</v>
      </c>
      <c r="G377">
        <v>20</v>
      </c>
      <c r="H377">
        <v>0</v>
      </c>
      <c r="I377" t="s">
        <v>528</v>
      </c>
      <c r="J377" s="21">
        <v>45353.375</v>
      </c>
      <c r="K377" s="21">
        <v>45415.708333333336</v>
      </c>
      <c r="L377" t="s">
        <v>125</v>
      </c>
      <c r="M377" t="b">
        <v>0</v>
      </c>
      <c r="N377">
        <v>2023</v>
      </c>
      <c r="O377" t="s">
        <v>774</v>
      </c>
      <c r="Q377" t="s">
        <v>773</v>
      </c>
      <c r="S377" s="1" t="s">
        <v>541</v>
      </c>
      <c r="T377" s="1" t="s">
        <v>586</v>
      </c>
      <c r="U377" t="s">
        <v>27</v>
      </c>
      <c r="V377" s="9">
        <v>2000</v>
      </c>
      <c r="W377" s="2">
        <f t="shared" si="25"/>
        <v>5</v>
      </c>
      <c r="X377" s="2" t="s">
        <v>1887</v>
      </c>
      <c r="Y377" s="9" t="str">
        <f t="shared" si="26"/>
        <v>Y</v>
      </c>
      <c r="Z377" s="9" t="str">
        <f t="shared" si="27"/>
        <v>N</v>
      </c>
      <c r="AA377" s="9">
        <f t="shared" si="28"/>
        <v>34</v>
      </c>
      <c r="AB377" s="9" t="s">
        <v>1398</v>
      </c>
      <c r="AE377" t="str">
        <f t="shared" si="29"/>
        <v>Beastmen BrayherdsOgre Kingdoms</v>
      </c>
    </row>
    <row r="378" spans="1:31" ht="15" customHeight="1" x14ac:dyDescent="0.25">
      <c r="A378">
        <v>414182</v>
      </c>
      <c r="B378">
        <v>3</v>
      </c>
      <c r="C378" t="s">
        <v>532</v>
      </c>
      <c r="D378" t="s">
        <v>559</v>
      </c>
      <c r="E378">
        <v>1</v>
      </c>
      <c r="F378">
        <v>1</v>
      </c>
      <c r="G378">
        <v>10</v>
      </c>
      <c r="H378">
        <v>10</v>
      </c>
      <c r="I378" t="s">
        <v>528</v>
      </c>
      <c r="J378" s="21">
        <v>45353.375</v>
      </c>
      <c r="K378" s="21">
        <v>45415.708333333336</v>
      </c>
      <c r="L378" t="s">
        <v>125</v>
      </c>
      <c r="M378" t="b">
        <v>0</v>
      </c>
      <c r="N378">
        <v>2023</v>
      </c>
      <c r="O378" t="s">
        <v>758</v>
      </c>
      <c r="Q378" t="s">
        <v>761</v>
      </c>
      <c r="S378" s="1" t="s">
        <v>534</v>
      </c>
      <c r="T378" s="1" t="s">
        <v>561</v>
      </c>
      <c r="U378" t="s">
        <v>27</v>
      </c>
      <c r="V378" s="9">
        <v>2000</v>
      </c>
      <c r="W378" s="2">
        <f t="shared" si="25"/>
        <v>5</v>
      </c>
      <c r="X378" s="2" t="s">
        <v>1887</v>
      </c>
      <c r="Y378" s="9" t="str">
        <f t="shared" si="26"/>
        <v>Y</v>
      </c>
      <c r="Z378" s="9" t="str">
        <f t="shared" si="27"/>
        <v>N</v>
      </c>
      <c r="AA378" s="9">
        <f t="shared" si="28"/>
        <v>34</v>
      </c>
      <c r="AB378" s="9" t="s">
        <v>1398</v>
      </c>
      <c r="AE378" t="str">
        <f t="shared" si="29"/>
        <v>Kingdom of BretonniaOrc and Goblin Tribes</v>
      </c>
    </row>
    <row r="379" spans="1:31" ht="15" customHeight="1" x14ac:dyDescent="0.25">
      <c r="A379">
        <v>414188</v>
      </c>
      <c r="B379">
        <v>4</v>
      </c>
      <c r="C379" t="s">
        <v>536</v>
      </c>
      <c r="D379" t="s">
        <v>584</v>
      </c>
      <c r="E379">
        <v>0</v>
      </c>
      <c r="F379">
        <v>2</v>
      </c>
      <c r="G379">
        <v>9</v>
      </c>
      <c r="H379">
        <v>11</v>
      </c>
      <c r="I379" t="s">
        <v>528</v>
      </c>
      <c r="J379" s="21">
        <v>45353.375</v>
      </c>
      <c r="K379" s="21">
        <v>45415.708333333336</v>
      </c>
      <c r="L379" t="s">
        <v>125</v>
      </c>
      <c r="M379" t="b">
        <v>0</v>
      </c>
      <c r="N379">
        <v>2023</v>
      </c>
      <c r="O379" t="s">
        <v>771</v>
      </c>
      <c r="Q379" t="s">
        <v>773</v>
      </c>
      <c r="S379" s="1" t="s">
        <v>538</v>
      </c>
      <c r="T379" s="1" t="s">
        <v>586</v>
      </c>
      <c r="U379" t="s">
        <v>27</v>
      </c>
      <c r="V379" s="9">
        <v>2000</v>
      </c>
      <c r="W379" s="2">
        <f t="shared" si="25"/>
        <v>5</v>
      </c>
      <c r="X379" s="2" t="s">
        <v>1887</v>
      </c>
      <c r="Y379" s="9" t="str">
        <f t="shared" si="26"/>
        <v>Y</v>
      </c>
      <c r="Z379" s="9" t="str">
        <f t="shared" si="27"/>
        <v>N</v>
      </c>
      <c r="AA379" s="9">
        <f t="shared" si="28"/>
        <v>34</v>
      </c>
      <c r="AB379" s="9" t="s">
        <v>1398</v>
      </c>
      <c r="AE379" t="str">
        <f t="shared" si="29"/>
        <v>SkavenOgre Kingdoms</v>
      </c>
    </row>
    <row r="380" spans="1:31" ht="15" customHeight="1" x14ac:dyDescent="0.25">
      <c r="A380">
        <v>414191</v>
      </c>
      <c r="B380">
        <v>4</v>
      </c>
      <c r="C380" t="s">
        <v>568</v>
      </c>
      <c r="D380" t="s">
        <v>552</v>
      </c>
      <c r="E380">
        <v>0</v>
      </c>
      <c r="F380">
        <v>2</v>
      </c>
      <c r="G380">
        <v>7</v>
      </c>
      <c r="H380">
        <v>13</v>
      </c>
      <c r="I380" t="s">
        <v>528</v>
      </c>
      <c r="J380" s="21">
        <v>45353.375</v>
      </c>
      <c r="K380" s="21">
        <v>45415.708333333336</v>
      </c>
      <c r="L380" t="s">
        <v>125</v>
      </c>
      <c r="M380" t="b">
        <v>0</v>
      </c>
      <c r="N380">
        <v>2023</v>
      </c>
      <c r="O380" t="s">
        <v>769</v>
      </c>
      <c r="Q380" t="s">
        <v>766</v>
      </c>
      <c r="S380" s="1" t="s">
        <v>570</v>
      </c>
      <c r="T380" s="1" t="s">
        <v>554</v>
      </c>
      <c r="U380" t="s">
        <v>27</v>
      </c>
      <c r="V380" s="9">
        <v>2000</v>
      </c>
      <c r="W380" s="2">
        <f t="shared" si="25"/>
        <v>5</v>
      </c>
      <c r="X380" s="2" t="s">
        <v>1887</v>
      </c>
      <c r="Y380" s="9" t="str">
        <f t="shared" si="26"/>
        <v>Y</v>
      </c>
      <c r="Z380" s="9" t="str">
        <f t="shared" si="27"/>
        <v>N</v>
      </c>
      <c r="AA380" s="9">
        <f t="shared" si="28"/>
        <v>34</v>
      </c>
      <c r="AB380" s="9" t="s">
        <v>1398</v>
      </c>
      <c r="AE380" t="str">
        <f t="shared" si="29"/>
        <v>Dwarfen Mountain HoldsChaos Dwarfs</v>
      </c>
    </row>
    <row r="381" spans="1:31" ht="15" hidden="1" customHeight="1" x14ac:dyDescent="0.25">
      <c r="A381">
        <v>414194</v>
      </c>
      <c r="B381">
        <v>4</v>
      </c>
      <c r="C381" t="s">
        <v>527</v>
      </c>
      <c r="D381" t="s">
        <v>563</v>
      </c>
      <c r="E381">
        <v>2</v>
      </c>
      <c r="F381">
        <v>0</v>
      </c>
      <c r="G381">
        <v>18</v>
      </c>
      <c r="H381">
        <v>2</v>
      </c>
      <c r="I381" t="s">
        <v>528</v>
      </c>
      <c r="J381" s="21">
        <v>45353.375</v>
      </c>
      <c r="K381" s="21">
        <v>45415.708333333336</v>
      </c>
      <c r="L381" t="s">
        <v>125</v>
      </c>
      <c r="M381" t="b">
        <v>0</v>
      </c>
      <c r="N381">
        <v>2023</v>
      </c>
      <c r="O381" t="s">
        <v>761</v>
      </c>
      <c r="Q381" t="s">
        <v>761</v>
      </c>
      <c r="S381" s="1" t="s">
        <v>530</v>
      </c>
      <c r="T381" s="1" t="s">
        <v>565</v>
      </c>
      <c r="U381" t="s">
        <v>27</v>
      </c>
      <c r="V381" s="9">
        <v>2000</v>
      </c>
      <c r="W381" s="2">
        <f t="shared" si="25"/>
        <v>5</v>
      </c>
      <c r="X381" s="2" t="s">
        <v>1887</v>
      </c>
      <c r="Y381" s="9" t="str">
        <f t="shared" si="26"/>
        <v>Y</v>
      </c>
      <c r="Z381" s="9" t="str">
        <f t="shared" si="27"/>
        <v>Y</v>
      </c>
      <c r="AA381" s="9">
        <f t="shared" si="28"/>
        <v>34</v>
      </c>
      <c r="AB381" s="9" t="s">
        <v>1398</v>
      </c>
      <c r="AE381" t="str">
        <f t="shared" si="29"/>
        <v>Orc and Goblin TribesOrc and Goblin Tribes</v>
      </c>
    </row>
    <row r="382" spans="1:31" ht="15" customHeight="1" x14ac:dyDescent="0.25">
      <c r="A382">
        <v>414197</v>
      </c>
      <c r="B382">
        <v>4</v>
      </c>
      <c r="C382" t="s">
        <v>535</v>
      </c>
      <c r="D382" t="s">
        <v>579</v>
      </c>
      <c r="E382">
        <v>2</v>
      </c>
      <c r="F382">
        <v>0</v>
      </c>
      <c r="G382">
        <v>12</v>
      </c>
      <c r="H382">
        <v>8</v>
      </c>
      <c r="I382" t="s">
        <v>528</v>
      </c>
      <c r="J382" s="21">
        <v>45353.375</v>
      </c>
      <c r="K382" s="21">
        <v>45415.708333333336</v>
      </c>
      <c r="L382" t="s">
        <v>125</v>
      </c>
      <c r="M382" t="b">
        <v>0</v>
      </c>
      <c r="N382">
        <v>2023</v>
      </c>
      <c r="O382" t="s">
        <v>769</v>
      </c>
      <c r="Q382" t="s">
        <v>760</v>
      </c>
      <c r="S382" s="1" t="s">
        <v>537</v>
      </c>
      <c r="T382" s="1" t="s">
        <v>581</v>
      </c>
      <c r="U382" t="s">
        <v>27</v>
      </c>
      <c r="V382" s="9">
        <v>2000</v>
      </c>
      <c r="W382" s="2">
        <f t="shared" si="25"/>
        <v>5</v>
      </c>
      <c r="X382" s="2" t="s">
        <v>1887</v>
      </c>
      <c r="Y382" s="9" t="str">
        <f t="shared" si="26"/>
        <v>Y</v>
      </c>
      <c r="Z382" s="9" t="str">
        <f t="shared" si="27"/>
        <v>N</v>
      </c>
      <c r="AA382" s="9">
        <f t="shared" si="28"/>
        <v>34</v>
      </c>
      <c r="AB382" s="9" t="s">
        <v>1398</v>
      </c>
      <c r="AE382" t="str">
        <f t="shared" si="29"/>
        <v>Dwarfen Mountain HoldsVampire Counts</v>
      </c>
    </row>
    <row r="383" spans="1:31" ht="15" hidden="1" customHeight="1" x14ac:dyDescent="0.25">
      <c r="A383">
        <v>414200</v>
      </c>
      <c r="B383">
        <v>4</v>
      </c>
      <c r="C383" t="s">
        <v>591</v>
      </c>
      <c r="D383" t="s">
        <v>551</v>
      </c>
      <c r="E383">
        <v>1</v>
      </c>
      <c r="F383">
        <v>1</v>
      </c>
      <c r="G383">
        <v>10</v>
      </c>
      <c r="H383">
        <v>10</v>
      </c>
      <c r="I383" t="s">
        <v>528</v>
      </c>
      <c r="J383" s="21">
        <v>45353.375</v>
      </c>
      <c r="K383" s="21">
        <v>45415.708333333336</v>
      </c>
      <c r="L383" t="s">
        <v>125</v>
      </c>
      <c r="M383" t="b">
        <v>0</v>
      </c>
      <c r="N383">
        <v>2023</v>
      </c>
      <c r="O383" t="s">
        <v>758</v>
      </c>
      <c r="Q383" t="s">
        <v>758</v>
      </c>
      <c r="S383" s="1" t="s">
        <v>593</v>
      </c>
      <c r="T383" s="1" t="s">
        <v>553</v>
      </c>
      <c r="U383" t="s">
        <v>27</v>
      </c>
      <c r="V383" s="9">
        <v>2000</v>
      </c>
      <c r="W383" s="2">
        <f t="shared" si="25"/>
        <v>5</v>
      </c>
      <c r="X383" s="2" t="s">
        <v>1887</v>
      </c>
      <c r="Y383" s="9" t="str">
        <f t="shared" si="26"/>
        <v>Y</v>
      </c>
      <c r="Z383" s="9" t="str">
        <f t="shared" si="27"/>
        <v>Y</v>
      </c>
      <c r="AA383" s="9">
        <f t="shared" si="28"/>
        <v>34</v>
      </c>
      <c r="AB383" s="9" t="s">
        <v>1398</v>
      </c>
      <c r="AE383" t="str">
        <f t="shared" si="29"/>
        <v>Kingdom of BretonniaKingdom of Bretonnia</v>
      </c>
    </row>
    <row r="384" spans="1:31" ht="15" customHeight="1" x14ac:dyDescent="0.25">
      <c r="A384">
        <v>414203</v>
      </c>
      <c r="B384">
        <v>4</v>
      </c>
      <c r="C384" t="s">
        <v>540</v>
      </c>
      <c r="D384" t="s">
        <v>543</v>
      </c>
      <c r="E384">
        <v>0</v>
      </c>
      <c r="F384">
        <v>2</v>
      </c>
      <c r="G384">
        <v>5</v>
      </c>
      <c r="H384">
        <v>15</v>
      </c>
      <c r="I384" t="s">
        <v>528</v>
      </c>
      <c r="J384" s="21">
        <v>45353.375</v>
      </c>
      <c r="K384" s="21">
        <v>45415.708333333336</v>
      </c>
      <c r="L384" t="s">
        <v>125</v>
      </c>
      <c r="M384" t="b">
        <v>0</v>
      </c>
      <c r="N384">
        <v>2023</v>
      </c>
      <c r="O384" t="s">
        <v>763</v>
      </c>
      <c r="Q384" t="s">
        <v>766</v>
      </c>
      <c r="S384" s="1" t="s">
        <v>542</v>
      </c>
      <c r="T384" s="1" t="s">
        <v>545</v>
      </c>
      <c r="U384" t="s">
        <v>27</v>
      </c>
      <c r="V384" s="9">
        <v>2000</v>
      </c>
      <c r="W384" s="2">
        <f t="shared" si="25"/>
        <v>5</v>
      </c>
      <c r="X384" s="2" t="s">
        <v>1887</v>
      </c>
      <c r="Y384" s="9" t="str">
        <f t="shared" si="26"/>
        <v>Y</v>
      </c>
      <c r="Z384" s="9" t="str">
        <f t="shared" si="27"/>
        <v>N</v>
      </c>
      <c r="AA384" s="9">
        <f t="shared" si="28"/>
        <v>34</v>
      </c>
      <c r="AB384" s="9" t="s">
        <v>1398</v>
      </c>
      <c r="AE384" t="str">
        <f t="shared" si="29"/>
        <v>High Elf RealmsChaos Dwarfs</v>
      </c>
    </row>
    <row r="385" spans="1:31" ht="15" customHeight="1" x14ac:dyDescent="0.25">
      <c r="A385">
        <v>414204</v>
      </c>
      <c r="B385">
        <v>4</v>
      </c>
      <c r="C385" t="s">
        <v>575</v>
      </c>
      <c r="D385" t="s">
        <v>587</v>
      </c>
      <c r="E385">
        <v>2</v>
      </c>
      <c r="F385">
        <v>0</v>
      </c>
      <c r="G385">
        <v>16</v>
      </c>
      <c r="H385">
        <v>4</v>
      </c>
      <c r="I385" t="s">
        <v>528</v>
      </c>
      <c r="J385" s="21">
        <v>45353.375</v>
      </c>
      <c r="K385" s="21">
        <v>45415.708333333336</v>
      </c>
      <c r="L385" t="s">
        <v>125</v>
      </c>
      <c r="M385" t="b">
        <v>0</v>
      </c>
      <c r="N385">
        <v>2023</v>
      </c>
      <c r="O385" t="s">
        <v>767</v>
      </c>
      <c r="Q385" t="s">
        <v>770</v>
      </c>
      <c r="S385" s="1" t="s">
        <v>577</v>
      </c>
      <c r="T385" s="1" t="s">
        <v>589</v>
      </c>
      <c r="U385" t="s">
        <v>27</v>
      </c>
      <c r="V385" s="9">
        <v>2000</v>
      </c>
      <c r="W385" s="2">
        <f t="shared" si="25"/>
        <v>5</v>
      </c>
      <c r="X385" s="2" t="s">
        <v>1887</v>
      </c>
      <c r="Y385" s="9" t="str">
        <f t="shared" si="26"/>
        <v>Y</v>
      </c>
      <c r="Z385" s="9" t="str">
        <f t="shared" si="27"/>
        <v>N</v>
      </c>
      <c r="AA385" s="9">
        <f t="shared" si="28"/>
        <v>34</v>
      </c>
      <c r="AB385" s="9" t="s">
        <v>1398</v>
      </c>
      <c r="AE385" t="str">
        <f t="shared" si="29"/>
        <v>Daemons of ChaosLizardmen</v>
      </c>
    </row>
    <row r="386" spans="1:31" ht="15" customHeight="1" x14ac:dyDescent="0.25">
      <c r="A386">
        <v>414207</v>
      </c>
      <c r="B386">
        <v>4</v>
      </c>
      <c r="C386" t="s">
        <v>555</v>
      </c>
      <c r="D386" t="s">
        <v>583</v>
      </c>
      <c r="E386">
        <v>2</v>
      </c>
      <c r="F386">
        <v>0</v>
      </c>
      <c r="G386">
        <v>13</v>
      </c>
      <c r="H386">
        <v>7</v>
      </c>
      <c r="I386" t="s">
        <v>528</v>
      </c>
      <c r="J386" s="21">
        <v>45353.375</v>
      </c>
      <c r="K386" s="21">
        <v>45415.708333333336</v>
      </c>
      <c r="L386" t="s">
        <v>125</v>
      </c>
      <c r="M386" t="b">
        <v>0</v>
      </c>
      <c r="N386">
        <v>2023</v>
      </c>
      <c r="O386" t="s">
        <v>759</v>
      </c>
      <c r="Q386" t="s">
        <v>762</v>
      </c>
      <c r="S386" s="1" t="s">
        <v>557</v>
      </c>
      <c r="T386" s="1" t="s">
        <v>585</v>
      </c>
      <c r="U386" t="s">
        <v>27</v>
      </c>
      <c r="V386" s="9">
        <v>2000</v>
      </c>
      <c r="W386" s="2">
        <f t="shared" ref="W386:W449" si="30">_xlfn.MAXIFS(B:B,I:I,I386)</f>
        <v>5</v>
      </c>
      <c r="X386" s="2" t="s">
        <v>1887</v>
      </c>
      <c r="Y386" s="9" t="str">
        <f t="shared" ref="Y386:Y449" si="31">IF(S386="","N",(IF(T386&lt;&gt;"","Y","N")))</f>
        <v>Y</v>
      </c>
      <c r="Z386" s="9" t="str">
        <f t="shared" ref="Z386:Z449" si="32">IF(O386=Q386,"Y","N")</f>
        <v>N</v>
      </c>
      <c r="AA386" s="9">
        <f t="shared" ref="AA386:AA449" si="33">COUNTIFS(I:I,I386,B:B,1)*2</f>
        <v>34</v>
      </c>
      <c r="AB386" s="9" t="s">
        <v>1398</v>
      </c>
      <c r="AE386" t="str">
        <f t="shared" si="29"/>
        <v>Wood Elf RealmsWarriors of Chaos</v>
      </c>
    </row>
    <row r="387" spans="1:31" ht="15" customHeight="1" x14ac:dyDescent="0.25">
      <c r="A387">
        <v>414211</v>
      </c>
      <c r="B387">
        <v>4</v>
      </c>
      <c r="C387" t="s">
        <v>559</v>
      </c>
      <c r="D387" t="s">
        <v>556</v>
      </c>
      <c r="E387">
        <v>2</v>
      </c>
      <c r="F387">
        <v>0</v>
      </c>
      <c r="G387">
        <v>16</v>
      </c>
      <c r="H387">
        <v>4</v>
      </c>
      <c r="I387" t="s">
        <v>528</v>
      </c>
      <c r="J387" s="21">
        <v>45353.375</v>
      </c>
      <c r="K387" s="21">
        <v>45415.708333333336</v>
      </c>
      <c r="L387" t="s">
        <v>125</v>
      </c>
      <c r="M387" t="b">
        <v>0</v>
      </c>
      <c r="N387">
        <v>2023</v>
      </c>
      <c r="O387" t="s">
        <v>761</v>
      </c>
      <c r="Q387" t="s">
        <v>758</v>
      </c>
      <c r="S387" s="1" t="s">
        <v>561</v>
      </c>
      <c r="T387" s="1" t="s">
        <v>558</v>
      </c>
      <c r="U387" t="s">
        <v>27</v>
      </c>
      <c r="V387" s="9">
        <v>2000</v>
      </c>
      <c r="W387" s="2">
        <f t="shared" si="30"/>
        <v>5</v>
      </c>
      <c r="X387" s="2" t="s">
        <v>1887</v>
      </c>
      <c r="Y387" s="9" t="str">
        <f t="shared" si="31"/>
        <v>Y</v>
      </c>
      <c r="Z387" s="9" t="str">
        <f t="shared" si="32"/>
        <v>N</v>
      </c>
      <c r="AA387" s="9">
        <f t="shared" si="33"/>
        <v>34</v>
      </c>
      <c r="AB387" s="9" t="s">
        <v>1398</v>
      </c>
      <c r="AE387" t="str">
        <f t="shared" ref="AE387:AE450" si="34">O387&amp;Q387</f>
        <v>Orc and Goblin TribesKingdom of Bretonnia</v>
      </c>
    </row>
    <row r="388" spans="1:31" ht="15" customHeight="1" x14ac:dyDescent="0.25">
      <c r="A388">
        <v>414213</v>
      </c>
      <c r="B388">
        <v>4</v>
      </c>
      <c r="C388" t="s">
        <v>544</v>
      </c>
      <c r="D388" t="s">
        <v>588</v>
      </c>
      <c r="E388">
        <v>0</v>
      </c>
      <c r="F388">
        <v>2</v>
      </c>
      <c r="G388">
        <v>6</v>
      </c>
      <c r="H388">
        <v>14</v>
      </c>
      <c r="I388" t="s">
        <v>528</v>
      </c>
      <c r="J388" s="21">
        <v>45353.375</v>
      </c>
      <c r="K388" s="21">
        <v>45415.708333333336</v>
      </c>
      <c r="L388" t="s">
        <v>125</v>
      </c>
      <c r="M388" t="b">
        <v>0</v>
      </c>
      <c r="N388">
        <v>2023</v>
      </c>
      <c r="O388" t="s">
        <v>764</v>
      </c>
      <c r="Q388" t="s">
        <v>761</v>
      </c>
      <c r="S388" s="1" t="s">
        <v>546</v>
      </c>
      <c r="T388" s="1" t="s">
        <v>590</v>
      </c>
      <c r="U388" t="s">
        <v>27</v>
      </c>
      <c r="V388" s="9">
        <v>2000</v>
      </c>
      <c r="W388" s="2">
        <f t="shared" si="30"/>
        <v>5</v>
      </c>
      <c r="X388" s="2" t="s">
        <v>1887</v>
      </c>
      <c r="Y388" s="9" t="str">
        <f t="shared" si="31"/>
        <v>Y</v>
      </c>
      <c r="Z388" s="9" t="str">
        <f t="shared" si="32"/>
        <v>N</v>
      </c>
      <c r="AA388" s="9">
        <f t="shared" si="33"/>
        <v>34</v>
      </c>
      <c r="AB388" s="9" t="s">
        <v>1398</v>
      </c>
      <c r="AE388" t="str">
        <f t="shared" si="34"/>
        <v>Tomb Kings of KhemriOrc and Goblin Tribes</v>
      </c>
    </row>
    <row r="389" spans="1:31" ht="15" customHeight="1" x14ac:dyDescent="0.25">
      <c r="A389">
        <v>414215</v>
      </c>
      <c r="B389">
        <v>4</v>
      </c>
      <c r="C389" t="s">
        <v>560</v>
      </c>
      <c r="D389" t="s">
        <v>572</v>
      </c>
      <c r="E389">
        <v>0</v>
      </c>
      <c r="F389">
        <v>2</v>
      </c>
      <c r="G389">
        <v>2</v>
      </c>
      <c r="H389">
        <v>18</v>
      </c>
      <c r="I389" t="s">
        <v>528</v>
      </c>
      <c r="J389" s="21">
        <v>45353.375</v>
      </c>
      <c r="K389" s="21">
        <v>45415.708333333336</v>
      </c>
      <c r="L389" t="s">
        <v>125</v>
      </c>
      <c r="M389" t="b">
        <v>0</v>
      </c>
      <c r="N389">
        <v>2023</v>
      </c>
      <c r="O389" t="s">
        <v>769</v>
      </c>
      <c r="Q389" t="s">
        <v>767</v>
      </c>
      <c r="S389" s="1" t="s">
        <v>562</v>
      </c>
      <c r="T389" s="1" t="s">
        <v>574</v>
      </c>
      <c r="U389" t="s">
        <v>27</v>
      </c>
      <c r="V389" s="9">
        <v>2000</v>
      </c>
      <c r="W389" s="2">
        <f t="shared" si="30"/>
        <v>5</v>
      </c>
      <c r="X389" s="2" t="s">
        <v>1887</v>
      </c>
      <c r="Y389" s="9" t="str">
        <f t="shared" si="31"/>
        <v>Y</v>
      </c>
      <c r="Z389" s="9" t="str">
        <f t="shared" si="32"/>
        <v>N</v>
      </c>
      <c r="AA389" s="9">
        <f t="shared" si="33"/>
        <v>34</v>
      </c>
      <c r="AB389" s="9" t="s">
        <v>1398</v>
      </c>
      <c r="AE389" t="str">
        <f t="shared" si="34"/>
        <v>Dwarfen Mountain HoldsDaemons of Chaos</v>
      </c>
    </row>
    <row r="390" spans="1:31" ht="15" customHeight="1" x14ac:dyDescent="0.25">
      <c r="A390">
        <v>414220</v>
      </c>
      <c r="B390">
        <v>4</v>
      </c>
      <c r="C390" t="s">
        <v>567</v>
      </c>
      <c r="D390" t="s">
        <v>531</v>
      </c>
      <c r="E390">
        <v>0</v>
      </c>
      <c r="F390">
        <v>2</v>
      </c>
      <c r="G390">
        <v>7</v>
      </c>
      <c r="H390">
        <v>13</v>
      </c>
      <c r="I390" t="s">
        <v>528</v>
      </c>
      <c r="J390" s="21">
        <v>45353.375</v>
      </c>
      <c r="K390" s="21">
        <v>45415.708333333336</v>
      </c>
      <c r="L390" t="s">
        <v>125</v>
      </c>
      <c r="M390" t="b">
        <v>0</v>
      </c>
      <c r="N390">
        <v>2023</v>
      </c>
      <c r="O390" t="s">
        <v>773</v>
      </c>
      <c r="Q390" t="s">
        <v>759</v>
      </c>
      <c r="S390" s="1" t="s">
        <v>569</v>
      </c>
      <c r="T390" s="1" t="s">
        <v>533</v>
      </c>
      <c r="U390" t="s">
        <v>27</v>
      </c>
      <c r="V390" s="9">
        <v>2000</v>
      </c>
      <c r="W390" s="2">
        <f t="shared" si="30"/>
        <v>5</v>
      </c>
      <c r="X390" s="2" t="s">
        <v>1887</v>
      </c>
      <c r="Y390" s="9" t="str">
        <f t="shared" si="31"/>
        <v>Y</v>
      </c>
      <c r="Z390" s="9" t="str">
        <f t="shared" si="32"/>
        <v>N</v>
      </c>
      <c r="AA390" s="9">
        <f t="shared" si="33"/>
        <v>34</v>
      </c>
      <c r="AB390" s="9" t="s">
        <v>1398</v>
      </c>
      <c r="AE390" t="str">
        <f t="shared" si="34"/>
        <v>Ogre KingdomsWood Elf Realms</v>
      </c>
    </row>
    <row r="391" spans="1:31" ht="15" hidden="1" customHeight="1" x14ac:dyDescent="0.25">
      <c r="A391">
        <v>414223</v>
      </c>
      <c r="B391">
        <v>4</v>
      </c>
      <c r="C391" t="s">
        <v>532</v>
      </c>
      <c r="D391" t="s">
        <v>526</v>
      </c>
      <c r="E391">
        <v>0</v>
      </c>
      <c r="F391">
        <v>2</v>
      </c>
      <c r="G391">
        <v>6</v>
      </c>
      <c r="H391">
        <v>14</v>
      </c>
      <c r="I391" t="s">
        <v>528</v>
      </c>
      <c r="J391" s="21">
        <v>45353.375</v>
      </c>
      <c r="K391" s="21">
        <v>45415.708333333336</v>
      </c>
      <c r="L391" t="s">
        <v>125</v>
      </c>
      <c r="M391" t="b">
        <v>0</v>
      </c>
      <c r="N391">
        <v>2023</v>
      </c>
      <c r="O391" t="s">
        <v>758</v>
      </c>
      <c r="Q391" t="s">
        <v>758</v>
      </c>
      <c r="S391" s="1" t="s">
        <v>534</v>
      </c>
      <c r="T391" s="1" t="s">
        <v>529</v>
      </c>
      <c r="U391" t="s">
        <v>27</v>
      </c>
      <c r="V391" s="9">
        <v>2000</v>
      </c>
      <c r="W391" s="2">
        <f t="shared" si="30"/>
        <v>5</v>
      </c>
      <c r="X391" s="2" t="s">
        <v>1887</v>
      </c>
      <c r="Y391" s="9" t="str">
        <f t="shared" si="31"/>
        <v>Y</v>
      </c>
      <c r="Z391" s="9" t="str">
        <f t="shared" si="32"/>
        <v>Y</v>
      </c>
      <c r="AA391" s="9">
        <f t="shared" si="33"/>
        <v>34</v>
      </c>
      <c r="AB391" s="9" t="s">
        <v>1398</v>
      </c>
      <c r="AE391" t="str">
        <f t="shared" si="34"/>
        <v>Kingdom of BretonniaKingdom of Bretonnia</v>
      </c>
    </row>
    <row r="392" spans="1:31" ht="15" customHeight="1" x14ac:dyDescent="0.25">
      <c r="A392">
        <v>414225</v>
      </c>
      <c r="B392">
        <v>4</v>
      </c>
      <c r="C392" t="s">
        <v>571</v>
      </c>
      <c r="D392" t="s">
        <v>576</v>
      </c>
      <c r="E392">
        <v>2</v>
      </c>
      <c r="F392">
        <v>0</v>
      </c>
      <c r="G392">
        <v>20</v>
      </c>
      <c r="H392">
        <v>0</v>
      </c>
      <c r="I392" t="s">
        <v>528</v>
      </c>
      <c r="J392" s="21">
        <v>45353.375</v>
      </c>
      <c r="K392" s="21">
        <v>45415.708333333336</v>
      </c>
      <c r="L392" t="s">
        <v>125</v>
      </c>
      <c r="M392" t="b">
        <v>0</v>
      </c>
      <c r="N392">
        <v>2023</v>
      </c>
      <c r="O392" t="s">
        <v>758</v>
      </c>
      <c r="Q392" t="s">
        <v>759</v>
      </c>
      <c r="S392" s="1" t="s">
        <v>573</v>
      </c>
      <c r="T392" s="1" t="s">
        <v>578</v>
      </c>
      <c r="U392" t="s">
        <v>27</v>
      </c>
      <c r="V392" s="9">
        <v>2000</v>
      </c>
      <c r="W392" s="2">
        <f t="shared" si="30"/>
        <v>5</v>
      </c>
      <c r="X392" s="2" t="s">
        <v>1887</v>
      </c>
      <c r="Y392" s="9" t="str">
        <f t="shared" si="31"/>
        <v>Y</v>
      </c>
      <c r="Z392" s="9" t="str">
        <f t="shared" si="32"/>
        <v>N</v>
      </c>
      <c r="AA392" s="9">
        <f t="shared" si="33"/>
        <v>34</v>
      </c>
      <c r="AB392" s="9" t="s">
        <v>1398</v>
      </c>
      <c r="AE392" t="str">
        <f t="shared" si="34"/>
        <v>Kingdom of BretonniaWood Elf Realms</v>
      </c>
    </row>
    <row r="393" spans="1:31" ht="15" customHeight="1" x14ac:dyDescent="0.25">
      <c r="A393">
        <v>414228</v>
      </c>
      <c r="B393">
        <v>4</v>
      </c>
      <c r="C393" t="s">
        <v>548</v>
      </c>
      <c r="D393" t="s">
        <v>592</v>
      </c>
      <c r="E393">
        <v>1</v>
      </c>
      <c r="F393">
        <v>1</v>
      </c>
      <c r="G393">
        <v>10</v>
      </c>
      <c r="H393">
        <v>10</v>
      </c>
      <c r="I393" t="s">
        <v>528</v>
      </c>
      <c r="J393" s="21">
        <v>45353.375</v>
      </c>
      <c r="K393" s="21">
        <v>45415.708333333336</v>
      </c>
      <c r="L393" t="s">
        <v>125</v>
      </c>
      <c r="M393" t="b">
        <v>0</v>
      </c>
      <c r="N393">
        <v>2023</v>
      </c>
      <c r="O393" t="s">
        <v>762</v>
      </c>
      <c r="Q393" t="s">
        <v>760</v>
      </c>
      <c r="S393" s="1" t="s">
        <v>550</v>
      </c>
      <c r="T393" s="1" t="s">
        <v>594</v>
      </c>
      <c r="U393" t="s">
        <v>27</v>
      </c>
      <c r="V393" s="9">
        <v>2000</v>
      </c>
      <c r="W393" s="2">
        <f t="shared" si="30"/>
        <v>5</v>
      </c>
      <c r="X393" s="2" t="s">
        <v>1887</v>
      </c>
      <c r="Y393" s="9" t="str">
        <f t="shared" si="31"/>
        <v>Y</v>
      </c>
      <c r="Z393" s="9" t="str">
        <f t="shared" si="32"/>
        <v>N</v>
      </c>
      <c r="AA393" s="9">
        <f t="shared" si="33"/>
        <v>34</v>
      </c>
      <c r="AB393" s="9" t="s">
        <v>1398</v>
      </c>
      <c r="AE393" t="str">
        <f t="shared" si="34"/>
        <v>Warriors of ChaosVampire Counts</v>
      </c>
    </row>
    <row r="394" spans="1:31" ht="15" customHeight="1" x14ac:dyDescent="0.25">
      <c r="A394">
        <v>414231</v>
      </c>
      <c r="B394">
        <v>4</v>
      </c>
      <c r="C394" t="s">
        <v>547</v>
      </c>
      <c r="D394" t="s">
        <v>564</v>
      </c>
      <c r="E394">
        <v>2</v>
      </c>
      <c r="F394">
        <v>0</v>
      </c>
      <c r="G394">
        <v>15</v>
      </c>
      <c r="H394">
        <v>5</v>
      </c>
      <c r="I394" t="s">
        <v>528</v>
      </c>
      <c r="J394" s="21">
        <v>45353.375</v>
      </c>
      <c r="K394" s="21">
        <v>45415.708333333336</v>
      </c>
      <c r="L394" t="s">
        <v>125</v>
      </c>
      <c r="M394" t="b">
        <v>0</v>
      </c>
      <c r="N394">
        <v>2023</v>
      </c>
      <c r="O394" t="s">
        <v>774</v>
      </c>
      <c r="Q394" t="s">
        <v>762</v>
      </c>
      <c r="S394" s="1" t="s">
        <v>549</v>
      </c>
      <c r="T394" s="1" t="s">
        <v>566</v>
      </c>
      <c r="U394" t="s">
        <v>27</v>
      </c>
      <c r="V394" s="9">
        <v>2000</v>
      </c>
      <c r="W394" s="2">
        <f t="shared" si="30"/>
        <v>5</v>
      </c>
      <c r="X394" s="2" t="s">
        <v>1887</v>
      </c>
      <c r="Y394" s="9" t="str">
        <f t="shared" si="31"/>
        <v>Y</v>
      </c>
      <c r="Z394" s="9" t="str">
        <f t="shared" si="32"/>
        <v>N</v>
      </c>
      <c r="AA394" s="9">
        <f t="shared" si="33"/>
        <v>34</v>
      </c>
      <c r="AB394" s="9" t="s">
        <v>1398</v>
      </c>
      <c r="AE394" t="str">
        <f t="shared" si="34"/>
        <v>Beastmen BrayherdsWarriors of Chaos</v>
      </c>
    </row>
    <row r="395" spans="1:31" ht="15" customHeight="1" x14ac:dyDescent="0.25">
      <c r="A395">
        <v>414236</v>
      </c>
      <c r="B395">
        <v>5</v>
      </c>
      <c r="C395" t="s">
        <v>548</v>
      </c>
      <c r="D395" t="s">
        <v>580</v>
      </c>
      <c r="E395">
        <v>2</v>
      </c>
      <c r="F395">
        <v>0</v>
      </c>
      <c r="G395">
        <v>18</v>
      </c>
      <c r="H395">
        <v>2</v>
      </c>
      <c r="I395" t="s">
        <v>528</v>
      </c>
      <c r="J395" s="21">
        <v>45353.375</v>
      </c>
      <c r="K395" s="21">
        <v>45415.708333333336</v>
      </c>
      <c r="L395" t="s">
        <v>125</v>
      </c>
      <c r="M395" t="b">
        <v>0</v>
      </c>
      <c r="N395">
        <v>2023</v>
      </c>
      <c r="O395" t="s">
        <v>762</v>
      </c>
      <c r="Q395" t="s">
        <v>768</v>
      </c>
      <c r="S395" s="1" t="s">
        <v>550</v>
      </c>
      <c r="T395" s="1" t="s">
        <v>582</v>
      </c>
      <c r="U395" t="s">
        <v>27</v>
      </c>
      <c r="V395" s="9">
        <v>2000</v>
      </c>
      <c r="W395" s="2">
        <f t="shared" si="30"/>
        <v>5</v>
      </c>
      <c r="X395" s="2" t="s">
        <v>1887</v>
      </c>
      <c r="Y395" s="9" t="str">
        <f t="shared" si="31"/>
        <v>Y</v>
      </c>
      <c r="Z395" s="9" t="str">
        <f t="shared" si="32"/>
        <v>N</v>
      </c>
      <c r="AA395" s="9">
        <f t="shared" si="33"/>
        <v>34</v>
      </c>
      <c r="AB395" s="9" t="s">
        <v>1398</v>
      </c>
      <c r="AE395" t="str">
        <f t="shared" si="34"/>
        <v>Warriors of ChaosDark Elves</v>
      </c>
    </row>
    <row r="396" spans="1:31" ht="15" customHeight="1" x14ac:dyDescent="0.25">
      <c r="A396">
        <v>414240</v>
      </c>
      <c r="B396">
        <v>5</v>
      </c>
      <c r="C396" t="s">
        <v>563</v>
      </c>
      <c r="D396" t="s">
        <v>536</v>
      </c>
      <c r="E396">
        <v>2</v>
      </c>
      <c r="F396">
        <v>0</v>
      </c>
      <c r="G396">
        <v>17</v>
      </c>
      <c r="H396">
        <v>3</v>
      </c>
      <c r="I396" t="s">
        <v>528</v>
      </c>
      <c r="J396" s="21">
        <v>45353.375</v>
      </c>
      <c r="K396" s="21">
        <v>45415.708333333336</v>
      </c>
      <c r="L396" t="s">
        <v>125</v>
      </c>
      <c r="M396" t="b">
        <v>0</v>
      </c>
      <c r="N396">
        <v>2023</v>
      </c>
      <c r="O396" t="s">
        <v>761</v>
      </c>
      <c r="Q396" t="s">
        <v>771</v>
      </c>
      <c r="S396" s="1" t="s">
        <v>565</v>
      </c>
      <c r="T396" s="1" t="s">
        <v>538</v>
      </c>
      <c r="U396" t="s">
        <v>27</v>
      </c>
      <c r="V396" s="9">
        <v>2000</v>
      </c>
      <c r="W396" s="2">
        <f t="shared" si="30"/>
        <v>5</v>
      </c>
      <c r="X396" s="2" t="s">
        <v>1887</v>
      </c>
      <c r="Y396" s="9" t="str">
        <f t="shared" si="31"/>
        <v>Y</v>
      </c>
      <c r="Z396" s="9" t="str">
        <f t="shared" si="32"/>
        <v>N</v>
      </c>
      <c r="AA396" s="9">
        <f t="shared" si="33"/>
        <v>34</v>
      </c>
      <c r="AB396" s="9" t="s">
        <v>1398</v>
      </c>
      <c r="AE396" t="str">
        <f t="shared" si="34"/>
        <v>Orc and Goblin TribesSkaven</v>
      </c>
    </row>
    <row r="397" spans="1:31" ht="15" customHeight="1" x14ac:dyDescent="0.25">
      <c r="A397">
        <v>414243</v>
      </c>
      <c r="B397">
        <v>5</v>
      </c>
      <c r="C397" t="s">
        <v>572</v>
      </c>
      <c r="D397" t="s">
        <v>527</v>
      </c>
      <c r="E397">
        <v>2</v>
      </c>
      <c r="F397">
        <v>0</v>
      </c>
      <c r="G397">
        <v>20</v>
      </c>
      <c r="H397">
        <v>0</v>
      </c>
      <c r="I397" t="s">
        <v>528</v>
      </c>
      <c r="J397" s="21">
        <v>45353.375</v>
      </c>
      <c r="K397" s="21">
        <v>45415.708333333336</v>
      </c>
      <c r="L397" t="s">
        <v>125</v>
      </c>
      <c r="M397" t="b">
        <v>0</v>
      </c>
      <c r="N397">
        <v>2023</v>
      </c>
      <c r="O397" t="s">
        <v>767</v>
      </c>
      <c r="Q397" t="s">
        <v>761</v>
      </c>
      <c r="S397" s="1" t="s">
        <v>574</v>
      </c>
      <c r="T397" s="1" t="s">
        <v>530</v>
      </c>
      <c r="U397" t="s">
        <v>27</v>
      </c>
      <c r="V397" s="9">
        <v>2000</v>
      </c>
      <c r="W397" s="2">
        <f t="shared" si="30"/>
        <v>5</v>
      </c>
      <c r="X397" s="2" t="s">
        <v>1887</v>
      </c>
      <c r="Y397" s="9" t="str">
        <f t="shared" si="31"/>
        <v>Y</v>
      </c>
      <c r="Z397" s="9" t="str">
        <f t="shared" si="32"/>
        <v>N</v>
      </c>
      <c r="AA397" s="9">
        <f t="shared" si="33"/>
        <v>34</v>
      </c>
      <c r="AB397" s="9" t="s">
        <v>1398</v>
      </c>
      <c r="AE397" t="str">
        <f t="shared" si="34"/>
        <v>Daemons of ChaosOrc and Goblin Tribes</v>
      </c>
    </row>
    <row r="398" spans="1:31" ht="15" customHeight="1" x14ac:dyDescent="0.25">
      <c r="A398">
        <v>414246</v>
      </c>
      <c r="B398">
        <v>5</v>
      </c>
      <c r="C398" t="s">
        <v>584</v>
      </c>
      <c r="D398" t="s">
        <v>535</v>
      </c>
      <c r="E398">
        <v>0</v>
      </c>
      <c r="F398">
        <v>2</v>
      </c>
      <c r="G398">
        <v>3</v>
      </c>
      <c r="H398">
        <v>17</v>
      </c>
      <c r="I398" t="s">
        <v>528</v>
      </c>
      <c r="J398" s="21">
        <v>45353.375</v>
      </c>
      <c r="K398" s="21">
        <v>45415.708333333336</v>
      </c>
      <c r="L398" t="s">
        <v>125</v>
      </c>
      <c r="M398" t="b">
        <v>0</v>
      </c>
      <c r="N398">
        <v>2023</v>
      </c>
      <c r="O398" t="s">
        <v>773</v>
      </c>
      <c r="Q398" t="s">
        <v>769</v>
      </c>
      <c r="S398" s="1" t="s">
        <v>586</v>
      </c>
      <c r="T398" s="1" t="s">
        <v>537</v>
      </c>
      <c r="U398" t="s">
        <v>27</v>
      </c>
      <c r="V398" s="9">
        <v>2000</v>
      </c>
      <c r="W398" s="2">
        <f t="shared" si="30"/>
        <v>5</v>
      </c>
      <c r="X398" s="2" t="s">
        <v>1887</v>
      </c>
      <c r="Y398" s="9" t="str">
        <f t="shared" si="31"/>
        <v>Y</v>
      </c>
      <c r="Z398" s="9" t="str">
        <f t="shared" si="32"/>
        <v>N</v>
      </c>
      <c r="AA398" s="9">
        <f t="shared" si="33"/>
        <v>34</v>
      </c>
      <c r="AB398" s="9" t="s">
        <v>1398</v>
      </c>
      <c r="AE398" t="str">
        <f t="shared" si="34"/>
        <v>Ogre KingdomsDwarfen Mountain Holds</v>
      </c>
    </row>
    <row r="399" spans="1:31" ht="15" customHeight="1" x14ac:dyDescent="0.25">
      <c r="A399">
        <v>414248</v>
      </c>
      <c r="B399">
        <v>5</v>
      </c>
      <c r="C399" t="s">
        <v>560</v>
      </c>
      <c r="D399" t="s">
        <v>576</v>
      </c>
      <c r="E399">
        <v>2</v>
      </c>
      <c r="F399">
        <v>0</v>
      </c>
      <c r="G399">
        <v>12</v>
      </c>
      <c r="H399">
        <v>8</v>
      </c>
      <c r="I399" t="s">
        <v>528</v>
      </c>
      <c r="J399" s="21">
        <v>45353.375</v>
      </c>
      <c r="K399" s="21">
        <v>45415.708333333336</v>
      </c>
      <c r="L399" t="s">
        <v>125</v>
      </c>
      <c r="M399" t="b">
        <v>0</v>
      </c>
      <c r="N399">
        <v>2023</v>
      </c>
      <c r="O399" t="s">
        <v>769</v>
      </c>
      <c r="Q399" t="s">
        <v>759</v>
      </c>
      <c r="S399" s="1" t="s">
        <v>562</v>
      </c>
      <c r="T399" s="1" t="s">
        <v>578</v>
      </c>
      <c r="U399" t="s">
        <v>27</v>
      </c>
      <c r="V399" s="9">
        <v>2000</v>
      </c>
      <c r="W399" s="2">
        <f t="shared" si="30"/>
        <v>5</v>
      </c>
      <c r="X399" s="2" t="s">
        <v>1887</v>
      </c>
      <c r="Y399" s="9" t="str">
        <f t="shared" si="31"/>
        <v>Y</v>
      </c>
      <c r="Z399" s="9" t="str">
        <f t="shared" si="32"/>
        <v>N</v>
      </c>
      <c r="AA399" s="9">
        <f t="shared" si="33"/>
        <v>34</v>
      </c>
      <c r="AB399" s="9" t="s">
        <v>1398</v>
      </c>
      <c r="AE399" t="str">
        <f t="shared" si="34"/>
        <v>Dwarfen Mountain HoldsWood Elf Realms</v>
      </c>
    </row>
    <row r="400" spans="1:31" ht="15" customHeight="1" x14ac:dyDescent="0.25">
      <c r="A400">
        <v>414249</v>
      </c>
      <c r="B400">
        <v>5</v>
      </c>
      <c r="C400" t="s">
        <v>587</v>
      </c>
      <c r="D400" t="s">
        <v>540</v>
      </c>
      <c r="E400">
        <v>0</v>
      </c>
      <c r="F400">
        <v>2</v>
      </c>
      <c r="G400">
        <v>0</v>
      </c>
      <c r="H400">
        <v>20</v>
      </c>
      <c r="I400" t="s">
        <v>528</v>
      </c>
      <c r="J400" s="21">
        <v>45353.375</v>
      </c>
      <c r="K400" s="21">
        <v>45415.708333333336</v>
      </c>
      <c r="L400" t="s">
        <v>125</v>
      </c>
      <c r="M400" t="b">
        <v>0</v>
      </c>
      <c r="N400">
        <v>2023</v>
      </c>
      <c r="O400" t="s">
        <v>770</v>
      </c>
      <c r="Q400" t="s">
        <v>763</v>
      </c>
      <c r="S400" s="1" t="s">
        <v>589</v>
      </c>
      <c r="T400" s="1" t="s">
        <v>542</v>
      </c>
      <c r="U400" t="s">
        <v>27</v>
      </c>
      <c r="V400" s="9">
        <v>2000</v>
      </c>
      <c r="W400" s="2">
        <f t="shared" si="30"/>
        <v>5</v>
      </c>
      <c r="X400" s="2" t="s">
        <v>1887</v>
      </c>
      <c r="Y400" s="9" t="str">
        <f t="shared" si="31"/>
        <v>Y</v>
      </c>
      <c r="Z400" s="9" t="str">
        <f t="shared" si="32"/>
        <v>N</v>
      </c>
      <c r="AA400" s="9">
        <f t="shared" si="33"/>
        <v>34</v>
      </c>
      <c r="AB400" s="9" t="s">
        <v>1398</v>
      </c>
      <c r="AE400" t="str">
        <f t="shared" si="34"/>
        <v>LizardmenHigh Elf Realms</v>
      </c>
    </row>
    <row r="401" spans="1:31" ht="15" customHeight="1" x14ac:dyDescent="0.25">
      <c r="A401">
        <v>414252</v>
      </c>
      <c r="B401">
        <v>5</v>
      </c>
      <c r="C401" t="s">
        <v>579</v>
      </c>
      <c r="D401" t="s">
        <v>552</v>
      </c>
      <c r="E401">
        <v>2</v>
      </c>
      <c r="F401">
        <v>0</v>
      </c>
      <c r="G401">
        <v>13</v>
      </c>
      <c r="H401">
        <v>7</v>
      </c>
      <c r="I401" t="s">
        <v>528</v>
      </c>
      <c r="J401" s="21">
        <v>45353.375</v>
      </c>
      <c r="K401" s="21">
        <v>45415.708333333336</v>
      </c>
      <c r="L401" t="s">
        <v>125</v>
      </c>
      <c r="M401" t="b">
        <v>0</v>
      </c>
      <c r="N401">
        <v>2023</v>
      </c>
      <c r="O401" t="s">
        <v>760</v>
      </c>
      <c r="Q401" t="s">
        <v>766</v>
      </c>
      <c r="S401" s="1" t="s">
        <v>581</v>
      </c>
      <c r="T401" s="1" t="s">
        <v>554</v>
      </c>
      <c r="U401" t="s">
        <v>27</v>
      </c>
      <c r="V401" s="9">
        <v>2000</v>
      </c>
      <c r="W401" s="2">
        <f t="shared" si="30"/>
        <v>5</v>
      </c>
      <c r="X401" s="2" t="s">
        <v>1887</v>
      </c>
      <c r="Y401" s="9" t="str">
        <f t="shared" si="31"/>
        <v>Y</v>
      </c>
      <c r="Z401" s="9" t="str">
        <f t="shared" si="32"/>
        <v>N</v>
      </c>
      <c r="AA401" s="9">
        <f t="shared" si="33"/>
        <v>34</v>
      </c>
      <c r="AB401" s="9" t="s">
        <v>1398</v>
      </c>
      <c r="AE401" t="str">
        <f t="shared" si="34"/>
        <v>Vampire CountsChaos Dwarfs</v>
      </c>
    </row>
    <row r="402" spans="1:31" ht="15" customHeight="1" x14ac:dyDescent="0.25">
      <c r="A402">
        <v>414254</v>
      </c>
      <c r="B402">
        <v>5</v>
      </c>
      <c r="C402" t="s">
        <v>592</v>
      </c>
      <c r="D402" t="s">
        <v>567</v>
      </c>
      <c r="E402">
        <v>2</v>
      </c>
      <c r="F402">
        <v>0</v>
      </c>
      <c r="G402">
        <v>20</v>
      </c>
      <c r="H402">
        <v>0</v>
      </c>
      <c r="I402" t="s">
        <v>528</v>
      </c>
      <c r="J402" s="21">
        <v>45353.375</v>
      </c>
      <c r="K402" s="21">
        <v>45415.708333333336</v>
      </c>
      <c r="L402" t="s">
        <v>125</v>
      </c>
      <c r="M402" t="b">
        <v>0</v>
      </c>
      <c r="N402">
        <v>2023</v>
      </c>
      <c r="O402" t="s">
        <v>760</v>
      </c>
      <c r="Q402" t="s">
        <v>773</v>
      </c>
      <c r="S402" s="1" t="s">
        <v>594</v>
      </c>
      <c r="T402" s="1" t="s">
        <v>569</v>
      </c>
      <c r="U402" t="s">
        <v>27</v>
      </c>
      <c r="V402" s="9">
        <v>2000</v>
      </c>
      <c r="W402" s="2">
        <f t="shared" si="30"/>
        <v>5</v>
      </c>
      <c r="X402" s="2" t="s">
        <v>1887</v>
      </c>
      <c r="Y402" s="9" t="str">
        <f t="shared" si="31"/>
        <v>Y</v>
      </c>
      <c r="Z402" s="9" t="str">
        <f t="shared" si="32"/>
        <v>N</v>
      </c>
      <c r="AA402" s="9">
        <f t="shared" si="33"/>
        <v>34</v>
      </c>
      <c r="AB402" s="9" t="s">
        <v>1398</v>
      </c>
      <c r="AE402" t="str">
        <f t="shared" si="34"/>
        <v>Vampire CountsOgre Kingdoms</v>
      </c>
    </row>
    <row r="403" spans="1:31" ht="15" customHeight="1" x14ac:dyDescent="0.25">
      <c r="A403">
        <v>414255</v>
      </c>
      <c r="B403">
        <v>5</v>
      </c>
      <c r="C403" t="s">
        <v>591</v>
      </c>
      <c r="D403" t="s">
        <v>531</v>
      </c>
      <c r="E403">
        <v>2</v>
      </c>
      <c r="F403">
        <v>0</v>
      </c>
      <c r="G403">
        <v>16</v>
      </c>
      <c r="H403">
        <v>4</v>
      </c>
      <c r="I403" t="s">
        <v>528</v>
      </c>
      <c r="J403" s="21">
        <v>45353.375</v>
      </c>
      <c r="K403" s="21">
        <v>45415.708333333336</v>
      </c>
      <c r="L403" t="s">
        <v>125</v>
      </c>
      <c r="M403" t="b">
        <v>0</v>
      </c>
      <c r="N403">
        <v>2023</v>
      </c>
      <c r="O403" t="s">
        <v>758</v>
      </c>
      <c r="Q403" t="s">
        <v>759</v>
      </c>
      <c r="S403" s="1" t="s">
        <v>593</v>
      </c>
      <c r="T403" s="1" t="s">
        <v>533</v>
      </c>
      <c r="U403" t="s">
        <v>27</v>
      </c>
      <c r="V403" s="9">
        <v>2000</v>
      </c>
      <c r="W403" s="2">
        <f t="shared" si="30"/>
        <v>5</v>
      </c>
      <c r="X403" s="2" t="s">
        <v>1887</v>
      </c>
      <c r="Y403" s="9" t="str">
        <f t="shared" si="31"/>
        <v>Y</v>
      </c>
      <c r="Z403" s="9" t="str">
        <f t="shared" si="32"/>
        <v>N</v>
      </c>
      <c r="AA403" s="9">
        <f t="shared" si="33"/>
        <v>34</v>
      </c>
      <c r="AB403" s="9" t="s">
        <v>1398</v>
      </c>
      <c r="AE403" t="str">
        <f t="shared" si="34"/>
        <v>Kingdom of BretonniaWood Elf Realms</v>
      </c>
    </row>
    <row r="404" spans="1:31" ht="15" customHeight="1" x14ac:dyDescent="0.25">
      <c r="A404">
        <v>414257</v>
      </c>
      <c r="B404">
        <v>5</v>
      </c>
      <c r="C404" t="s">
        <v>555</v>
      </c>
      <c r="D404" t="s">
        <v>526</v>
      </c>
      <c r="E404">
        <v>2</v>
      </c>
      <c r="F404">
        <v>0</v>
      </c>
      <c r="G404">
        <v>15</v>
      </c>
      <c r="H404">
        <v>5</v>
      </c>
      <c r="I404" t="s">
        <v>528</v>
      </c>
      <c r="J404" s="21">
        <v>45353.375</v>
      </c>
      <c r="K404" s="21">
        <v>45415.708333333336</v>
      </c>
      <c r="L404" t="s">
        <v>125</v>
      </c>
      <c r="M404" t="b">
        <v>0</v>
      </c>
      <c r="N404">
        <v>2023</v>
      </c>
      <c r="O404" t="s">
        <v>759</v>
      </c>
      <c r="Q404" t="s">
        <v>758</v>
      </c>
      <c r="S404" s="1" t="s">
        <v>557</v>
      </c>
      <c r="T404" s="1" t="s">
        <v>529</v>
      </c>
      <c r="U404" t="s">
        <v>27</v>
      </c>
      <c r="V404" s="9">
        <v>2000</v>
      </c>
      <c r="W404" s="2">
        <f t="shared" si="30"/>
        <v>5</v>
      </c>
      <c r="X404" s="2" t="s">
        <v>1887</v>
      </c>
      <c r="Y404" s="9" t="str">
        <f t="shared" si="31"/>
        <v>Y</v>
      </c>
      <c r="Z404" s="9" t="str">
        <f t="shared" si="32"/>
        <v>N</v>
      </c>
      <c r="AA404" s="9">
        <f t="shared" si="33"/>
        <v>34</v>
      </c>
      <c r="AB404" s="9" t="s">
        <v>1398</v>
      </c>
      <c r="AE404" t="str">
        <f t="shared" si="34"/>
        <v>Wood Elf RealmsKingdom of Bretonnia</v>
      </c>
    </row>
    <row r="405" spans="1:31" ht="15" customHeight="1" x14ac:dyDescent="0.25">
      <c r="A405">
        <v>414260</v>
      </c>
      <c r="B405">
        <v>5</v>
      </c>
      <c r="C405" t="s">
        <v>547</v>
      </c>
      <c r="D405" t="s">
        <v>556</v>
      </c>
      <c r="E405">
        <v>2</v>
      </c>
      <c r="F405">
        <v>0</v>
      </c>
      <c r="G405">
        <v>12</v>
      </c>
      <c r="H405">
        <v>8</v>
      </c>
      <c r="I405" t="s">
        <v>528</v>
      </c>
      <c r="J405" s="21">
        <v>45353.375</v>
      </c>
      <c r="K405" s="21">
        <v>45415.708333333336</v>
      </c>
      <c r="L405" t="s">
        <v>125</v>
      </c>
      <c r="M405" t="b">
        <v>0</v>
      </c>
      <c r="N405">
        <v>2023</v>
      </c>
      <c r="O405" t="s">
        <v>774</v>
      </c>
      <c r="Q405" t="s">
        <v>758</v>
      </c>
      <c r="S405" s="1" t="s">
        <v>549</v>
      </c>
      <c r="T405" s="1" t="s">
        <v>558</v>
      </c>
      <c r="U405" t="s">
        <v>27</v>
      </c>
      <c r="V405" s="9">
        <v>2000</v>
      </c>
      <c r="W405" s="2">
        <f t="shared" si="30"/>
        <v>5</v>
      </c>
      <c r="X405" s="2" t="s">
        <v>1887</v>
      </c>
      <c r="Y405" s="9" t="str">
        <f t="shared" si="31"/>
        <v>Y</v>
      </c>
      <c r="Z405" s="9" t="str">
        <f t="shared" si="32"/>
        <v>N</v>
      </c>
      <c r="AA405" s="9">
        <f t="shared" si="33"/>
        <v>34</v>
      </c>
      <c r="AB405" s="9" t="s">
        <v>1398</v>
      </c>
      <c r="AE405" t="str">
        <f t="shared" si="34"/>
        <v>Beastmen BrayherdsKingdom of Bretonnia</v>
      </c>
    </row>
    <row r="406" spans="1:31" ht="15" hidden="1" customHeight="1" x14ac:dyDescent="0.25">
      <c r="A406">
        <v>414262</v>
      </c>
      <c r="B406">
        <v>5</v>
      </c>
      <c r="C406" t="s">
        <v>588</v>
      </c>
      <c r="D406" t="s">
        <v>559</v>
      </c>
      <c r="E406">
        <v>2</v>
      </c>
      <c r="F406">
        <v>0</v>
      </c>
      <c r="G406">
        <v>11</v>
      </c>
      <c r="H406">
        <v>9</v>
      </c>
      <c r="I406" t="s">
        <v>528</v>
      </c>
      <c r="J406" s="21">
        <v>45353.375</v>
      </c>
      <c r="K406" s="21">
        <v>45415.708333333336</v>
      </c>
      <c r="L406" t="s">
        <v>125</v>
      </c>
      <c r="M406" t="b">
        <v>0</v>
      </c>
      <c r="N406">
        <v>2023</v>
      </c>
      <c r="O406" t="s">
        <v>761</v>
      </c>
      <c r="Q406" t="s">
        <v>761</v>
      </c>
      <c r="S406" s="1" t="s">
        <v>590</v>
      </c>
      <c r="T406" s="1" t="s">
        <v>561</v>
      </c>
      <c r="U406" t="s">
        <v>27</v>
      </c>
      <c r="V406" s="9">
        <v>2000</v>
      </c>
      <c r="W406" s="2">
        <f t="shared" si="30"/>
        <v>5</v>
      </c>
      <c r="X406" s="2" t="s">
        <v>1887</v>
      </c>
      <c r="Y406" s="9" t="str">
        <f t="shared" si="31"/>
        <v>Y</v>
      </c>
      <c r="Z406" s="9" t="str">
        <f t="shared" si="32"/>
        <v>Y</v>
      </c>
      <c r="AA406" s="9">
        <f t="shared" si="33"/>
        <v>34</v>
      </c>
      <c r="AB406" s="9" t="s">
        <v>1398</v>
      </c>
      <c r="AE406" t="str">
        <f t="shared" si="34"/>
        <v>Orc and Goblin TribesOrc and Goblin Tribes</v>
      </c>
    </row>
    <row r="407" spans="1:31" ht="15" customHeight="1" x14ac:dyDescent="0.25">
      <c r="A407">
        <v>414263</v>
      </c>
      <c r="B407">
        <v>5</v>
      </c>
      <c r="C407" t="s">
        <v>575</v>
      </c>
      <c r="D407" t="s">
        <v>583</v>
      </c>
      <c r="E407">
        <v>0</v>
      </c>
      <c r="F407">
        <v>2</v>
      </c>
      <c r="G407">
        <v>0</v>
      </c>
      <c r="H407">
        <v>20</v>
      </c>
      <c r="I407" t="s">
        <v>528</v>
      </c>
      <c r="J407" s="21">
        <v>45353.375</v>
      </c>
      <c r="K407" s="21">
        <v>45415.708333333336</v>
      </c>
      <c r="L407" t="s">
        <v>125</v>
      </c>
      <c r="M407" t="b">
        <v>0</v>
      </c>
      <c r="N407">
        <v>2023</v>
      </c>
      <c r="O407" t="s">
        <v>767</v>
      </c>
      <c r="Q407" t="s">
        <v>762</v>
      </c>
      <c r="S407" s="1" t="s">
        <v>577</v>
      </c>
      <c r="T407" s="1" t="s">
        <v>585</v>
      </c>
      <c r="U407" t="s">
        <v>27</v>
      </c>
      <c r="V407" s="9">
        <v>2000</v>
      </c>
      <c r="W407" s="2">
        <f t="shared" si="30"/>
        <v>5</v>
      </c>
      <c r="X407" s="2" t="s">
        <v>1887</v>
      </c>
      <c r="Y407" s="9" t="str">
        <f t="shared" si="31"/>
        <v>Y</v>
      </c>
      <c r="Z407" s="9" t="str">
        <f t="shared" si="32"/>
        <v>N</v>
      </c>
      <c r="AA407" s="9">
        <f t="shared" si="33"/>
        <v>34</v>
      </c>
      <c r="AB407" s="9" t="s">
        <v>1398</v>
      </c>
      <c r="AE407" t="str">
        <f t="shared" si="34"/>
        <v>Daemons of ChaosWarriors of Chaos</v>
      </c>
    </row>
    <row r="408" spans="1:31" ht="15" customHeight="1" x14ac:dyDescent="0.25">
      <c r="A408">
        <v>414266</v>
      </c>
      <c r="B408">
        <v>5</v>
      </c>
      <c r="C408" t="s">
        <v>551</v>
      </c>
      <c r="D408" t="s">
        <v>564</v>
      </c>
      <c r="E408">
        <v>2</v>
      </c>
      <c r="F408">
        <v>0</v>
      </c>
      <c r="G408">
        <v>12</v>
      </c>
      <c r="H408">
        <v>8</v>
      </c>
      <c r="I408" t="s">
        <v>528</v>
      </c>
      <c r="J408" s="21">
        <v>45353.375</v>
      </c>
      <c r="K408" s="21">
        <v>45415.708333333336</v>
      </c>
      <c r="L408" t="s">
        <v>125</v>
      </c>
      <c r="M408" t="b">
        <v>0</v>
      </c>
      <c r="N408">
        <v>2023</v>
      </c>
      <c r="O408" t="s">
        <v>758</v>
      </c>
      <c r="Q408" t="s">
        <v>762</v>
      </c>
      <c r="S408" s="1" t="s">
        <v>553</v>
      </c>
      <c r="T408" s="1" t="s">
        <v>566</v>
      </c>
      <c r="U408" t="s">
        <v>27</v>
      </c>
      <c r="V408" s="9">
        <v>2000</v>
      </c>
      <c r="W408" s="2">
        <f t="shared" si="30"/>
        <v>5</v>
      </c>
      <c r="X408" s="2" t="s">
        <v>1887</v>
      </c>
      <c r="Y408" s="9" t="str">
        <f t="shared" si="31"/>
        <v>Y</v>
      </c>
      <c r="Z408" s="9" t="str">
        <f t="shared" si="32"/>
        <v>N</v>
      </c>
      <c r="AA408" s="9">
        <f t="shared" si="33"/>
        <v>34</v>
      </c>
      <c r="AB408" s="9" t="s">
        <v>1398</v>
      </c>
      <c r="AE408" t="str">
        <f t="shared" si="34"/>
        <v>Kingdom of BretonniaWarriors of Chaos</v>
      </c>
    </row>
    <row r="409" spans="1:31" ht="15" customHeight="1" x14ac:dyDescent="0.25">
      <c r="A409">
        <v>414267</v>
      </c>
      <c r="B409">
        <v>5</v>
      </c>
      <c r="C409" t="s">
        <v>571</v>
      </c>
      <c r="D409" t="s">
        <v>543</v>
      </c>
      <c r="E409">
        <v>0</v>
      </c>
      <c r="F409">
        <v>2</v>
      </c>
      <c r="G409">
        <v>6</v>
      </c>
      <c r="H409">
        <v>14</v>
      </c>
      <c r="I409" t="s">
        <v>528</v>
      </c>
      <c r="J409" s="21">
        <v>45353.375</v>
      </c>
      <c r="K409" s="21">
        <v>45415.708333333336</v>
      </c>
      <c r="L409" t="s">
        <v>125</v>
      </c>
      <c r="M409" t="b">
        <v>0</v>
      </c>
      <c r="N409">
        <v>2023</v>
      </c>
      <c r="O409" t="s">
        <v>758</v>
      </c>
      <c r="Q409" t="s">
        <v>766</v>
      </c>
      <c r="S409" s="1" t="s">
        <v>573</v>
      </c>
      <c r="T409" s="1" t="s">
        <v>545</v>
      </c>
      <c r="U409" t="s">
        <v>27</v>
      </c>
      <c r="V409" s="9">
        <v>2000</v>
      </c>
      <c r="W409" s="2">
        <f t="shared" si="30"/>
        <v>5</v>
      </c>
      <c r="X409" s="2" t="s">
        <v>1887</v>
      </c>
      <c r="Y409" s="9" t="str">
        <f t="shared" si="31"/>
        <v>Y</v>
      </c>
      <c r="Z409" s="9" t="str">
        <f t="shared" si="32"/>
        <v>N</v>
      </c>
      <c r="AA409" s="9">
        <f t="shared" si="33"/>
        <v>34</v>
      </c>
      <c r="AB409" s="9" t="s">
        <v>1398</v>
      </c>
      <c r="AE409" t="str">
        <f t="shared" si="34"/>
        <v>Kingdom of BretonniaChaos Dwarfs</v>
      </c>
    </row>
    <row r="410" spans="1:31" ht="15" customHeight="1" x14ac:dyDescent="0.25">
      <c r="A410">
        <v>414269</v>
      </c>
      <c r="B410">
        <v>5</v>
      </c>
      <c r="C410" t="s">
        <v>544</v>
      </c>
      <c r="D410" t="s">
        <v>532</v>
      </c>
      <c r="E410">
        <v>2</v>
      </c>
      <c r="F410">
        <v>0</v>
      </c>
      <c r="G410">
        <v>12</v>
      </c>
      <c r="H410">
        <v>8</v>
      </c>
      <c r="I410" t="s">
        <v>528</v>
      </c>
      <c r="J410" s="21">
        <v>45353.375</v>
      </c>
      <c r="K410" s="21">
        <v>45415.708333333336</v>
      </c>
      <c r="L410" t="s">
        <v>125</v>
      </c>
      <c r="M410" t="b">
        <v>0</v>
      </c>
      <c r="N410">
        <v>2023</v>
      </c>
      <c r="O410" t="s">
        <v>764</v>
      </c>
      <c r="Q410" t="s">
        <v>758</v>
      </c>
      <c r="S410" s="1" t="s">
        <v>546</v>
      </c>
      <c r="T410" s="1" t="s">
        <v>534</v>
      </c>
      <c r="U410" t="s">
        <v>27</v>
      </c>
      <c r="V410" s="9">
        <v>1000</v>
      </c>
      <c r="W410" s="2">
        <f t="shared" si="30"/>
        <v>5</v>
      </c>
      <c r="X410" s="2" t="s">
        <v>1887</v>
      </c>
      <c r="Y410" s="9" t="str">
        <f t="shared" si="31"/>
        <v>Y</v>
      </c>
      <c r="Z410" s="9" t="str">
        <f t="shared" si="32"/>
        <v>N</v>
      </c>
      <c r="AA410" s="9">
        <f t="shared" si="33"/>
        <v>34</v>
      </c>
      <c r="AB410" s="9" t="s">
        <v>1398</v>
      </c>
      <c r="AE410" t="str">
        <f t="shared" si="34"/>
        <v>Tomb Kings of KhemriKingdom of Bretonnia</v>
      </c>
    </row>
    <row r="411" spans="1:31" ht="15" hidden="1" customHeight="1" x14ac:dyDescent="0.25">
      <c r="A411">
        <v>419730</v>
      </c>
      <c r="B411">
        <v>1</v>
      </c>
      <c r="C411" t="s">
        <v>102</v>
      </c>
      <c r="D411" t="s">
        <v>909</v>
      </c>
      <c r="I411" t="s">
        <v>910</v>
      </c>
      <c r="J411" s="21">
        <v>45353.416666666664</v>
      </c>
      <c r="K411" s="21">
        <v>45443.75</v>
      </c>
      <c r="L411" t="s">
        <v>63</v>
      </c>
      <c r="M411" t="b">
        <v>0</v>
      </c>
      <c r="N411">
        <v>2023</v>
      </c>
      <c r="U411" t="s">
        <v>27</v>
      </c>
      <c r="V411" s="9">
        <v>1500</v>
      </c>
      <c r="W411" s="2">
        <f t="shared" si="30"/>
        <v>1</v>
      </c>
      <c r="X411" s="2" t="s">
        <v>1887</v>
      </c>
      <c r="Y411" s="9" t="str">
        <f t="shared" si="31"/>
        <v>N</v>
      </c>
      <c r="Z411" s="9" t="str">
        <f t="shared" si="32"/>
        <v>Y</v>
      </c>
      <c r="AA411" s="9">
        <f t="shared" si="33"/>
        <v>22</v>
      </c>
      <c r="AB411" s="9" t="s">
        <v>1398</v>
      </c>
      <c r="AE411" t="str">
        <f t="shared" si="34"/>
        <v/>
      </c>
    </row>
    <row r="412" spans="1:31" ht="15" hidden="1" customHeight="1" x14ac:dyDescent="0.25">
      <c r="A412">
        <v>419741</v>
      </c>
      <c r="B412">
        <v>1</v>
      </c>
      <c r="C412" t="s">
        <v>911</v>
      </c>
      <c r="D412" t="s">
        <v>912</v>
      </c>
      <c r="I412" t="s">
        <v>910</v>
      </c>
      <c r="J412" s="21">
        <v>45353.416666666664</v>
      </c>
      <c r="K412" s="21">
        <v>45443.75</v>
      </c>
      <c r="L412" t="s">
        <v>63</v>
      </c>
      <c r="M412" t="b">
        <v>0</v>
      </c>
      <c r="N412">
        <v>2023</v>
      </c>
      <c r="U412" t="s">
        <v>27</v>
      </c>
      <c r="V412" s="9">
        <v>1500</v>
      </c>
      <c r="W412" s="2">
        <f t="shared" si="30"/>
        <v>1</v>
      </c>
      <c r="X412" s="2" t="s">
        <v>1887</v>
      </c>
      <c r="Y412" s="9" t="str">
        <f t="shared" si="31"/>
        <v>N</v>
      </c>
      <c r="Z412" s="9" t="str">
        <f t="shared" si="32"/>
        <v>Y</v>
      </c>
      <c r="AA412" s="9">
        <f t="shared" si="33"/>
        <v>22</v>
      </c>
      <c r="AB412" s="9" t="s">
        <v>1398</v>
      </c>
      <c r="AE412" t="str">
        <f t="shared" si="34"/>
        <v/>
      </c>
    </row>
    <row r="413" spans="1:31" ht="15" hidden="1" customHeight="1" x14ac:dyDescent="0.25">
      <c r="A413">
        <v>419749</v>
      </c>
      <c r="B413">
        <v>1</v>
      </c>
      <c r="C413" t="s">
        <v>118</v>
      </c>
      <c r="D413" t="s">
        <v>913</v>
      </c>
      <c r="I413" t="s">
        <v>910</v>
      </c>
      <c r="J413" s="21">
        <v>45353.416666666664</v>
      </c>
      <c r="K413" s="21">
        <v>45443.75</v>
      </c>
      <c r="L413" t="s">
        <v>63</v>
      </c>
      <c r="M413" t="b">
        <v>0</v>
      </c>
      <c r="N413">
        <v>2023</v>
      </c>
      <c r="O413" t="s">
        <v>773</v>
      </c>
      <c r="S413" s="1" t="s">
        <v>914</v>
      </c>
      <c r="U413" t="s">
        <v>27</v>
      </c>
      <c r="V413" s="9">
        <v>1500</v>
      </c>
      <c r="W413" s="2">
        <f t="shared" si="30"/>
        <v>1</v>
      </c>
      <c r="X413" s="2" t="s">
        <v>1887</v>
      </c>
      <c r="Y413" s="9" t="str">
        <f t="shared" si="31"/>
        <v>N</v>
      </c>
      <c r="Z413" s="9" t="str">
        <f t="shared" si="32"/>
        <v>N</v>
      </c>
      <c r="AA413" s="9">
        <f t="shared" si="33"/>
        <v>22</v>
      </c>
      <c r="AB413" s="9" t="s">
        <v>1398</v>
      </c>
      <c r="AE413" t="str">
        <f t="shared" si="34"/>
        <v>Ogre Kingdoms</v>
      </c>
    </row>
    <row r="414" spans="1:31" ht="15" hidden="1" customHeight="1" x14ac:dyDescent="0.25">
      <c r="A414">
        <v>419753</v>
      </c>
      <c r="B414">
        <v>1</v>
      </c>
      <c r="C414" t="s">
        <v>915</v>
      </c>
      <c r="D414" t="s">
        <v>916</v>
      </c>
      <c r="I414" t="s">
        <v>910</v>
      </c>
      <c r="J414" s="21">
        <v>45353.416666666664</v>
      </c>
      <c r="K414" s="21">
        <v>45443.75</v>
      </c>
      <c r="L414" t="s">
        <v>63</v>
      </c>
      <c r="M414" t="b">
        <v>0</v>
      </c>
      <c r="N414">
        <v>2023</v>
      </c>
      <c r="U414" t="s">
        <v>27</v>
      </c>
      <c r="V414" s="9">
        <v>1500</v>
      </c>
      <c r="W414" s="2">
        <f t="shared" si="30"/>
        <v>1</v>
      </c>
      <c r="X414" s="2" t="s">
        <v>1887</v>
      </c>
      <c r="Y414" s="9" t="str">
        <f t="shared" si="31"/>
        <v>N</v>
      </c>
      <c r="Z414" s="9" t="str">
        <f t="shared" si="32"/>
        <v>Y</v>
      </c>
      <c r="AA414" s="9">
        <f t="shared" si="33"/>
        <v>22</v>
      </c>
      <c r="AB414" s="9" t="s">
        <v>1398</v>
      </c>
      <c r="AE414" t="str">
        <f t="shared" si="34"/>
        <v/>
      </c>
    </row>
    <row r="415" spans="1:31" ht="15" customHeight="1" x14ac:dyDescent="0.25">
      <c r="A415">
        <v>419763</v>
      </c>
      <c r="B415">
        <v>1</v>
      </c>
      <c r="C415" t="s">
        <v>82</v>
      </c>
      <c r="D415" t="s">
        <v>99</v>
      </c>
      <c r="I415" t="s">
        <v>910</v>
      </c>
      <c r="J415" s="21">
        <v>45353.416666666664</v>
      </c>
      <c r="K415" s="21">
        <v>45443.75</v>
      </c>
      <c r="L415" t="s">
        <v>63</v>
      </c>
      <c r="M415" t="b">
        <v>0</v>
      </c>
      <c r="N415">
        <v>2023</v>
      </c>
      <c r="O415" t="s">
        <v>758</v>
      </c>
      <c r="Q415" t="s">
        <v>759</v>
      </c>
      <c r="S415" s="1" t="s">
        <v>917</v>
      </c>
      <c r="T415" s="1" t="s">
        <v>918</v>
      </c>
      <c r="U415" t="s">
        <v>27</v>
      </c>
      <c r="V415" s="9">
        <v>1500</v>
      </c>
      <c r="W415" s="2">
        <f t="shared" si="30"/>
        <v>1</v>
      </c>
      <c r="X415" s="2" t="s">
        <v>1887</v>
      </c>
      <c r="Y415" s="9" t="str">
        <f t="shared" si="31"/>
        <v>Y</v>
      </c>
      <c r="Z415" s="9" t="str">
        <f t="shared" si="32"/>
        <v>N</v>
      </c>
      <c r="AA415" s="9">
        <f t="shared" si="33"/>
        <v>22</v>
      </c>
      <c r="AB415" s="9" t="s">
        <v>1398</v>
      </c>
      <c r="AE415" t="str">
        <f t="shared" si="34"/>
        <v>Kingdom of BretonniaWood Elf Realms</v>
      </c>
    </row>
    <row r="416" spans="1:31" ht="15" hidden="1" customHeight="1" x14ac:dyDescent="0.25">
      <c r="A416">
        <v>419772</v>
      </c>
      <c r="B416">
        <v>1</v>
      </c>
      <c r="C416" t="s">
        <v>103</v>
      </c>
      <c r="D416" t="s">
        <v>919</v>
      </c>
      <c r="I416" t="s">
        <v>910</v>
      </c>
      <c r="J416" s="21">
        <v>45353.416666666664</v>
      </c>
      <c r="K416" s="21">
        <v>45443.75</v>
      </c>
      <c r="L416" t="s">
        <v>63</v>
      </c>
      <c r="M416" t="b">
        <v>0</v>
      </c>
      <c r="N416">
        <v>2023</v>
      </c>
      <c r="U416" t="s">
        <v>27</v>
      </c>
      <c r="V416" s="9">
        <v>1500</v>
      </c>
      <c r="W416" s="2">
        <f t="shared" si="30"/>
        <v>1</v>
      </c>
      <c r="X416" s="2" t="s">
        <v>1887</v>
      </c>
      <c r="Y416" s="9" t="str">
        <f t="shared" si="31"/>
        <v>N</v>
      </c>
      <c r="Z416" s="9" t="str">
        <f t="shared" si="32"/>
        <v>Y</v>
      </c>
      <c r="AA416" s="9">
        <f t="shared" si="33"/>
        <v>22</v>
      </c>
      <c r="AB416" s="9" t="s">
        <v>1398</v>
      </c>
      <c r="AE416" t="str">
        <f t="shared" si="34"/>
        <v/>
      </c>
    </row>
    <row r="417" spans="1:31" ht="15" hidden="1" customHeight="1" x14ac:dyDescent="0.25">
      <c r="A417">
        <v>419777</v>
      </c>
      <c r="B417">
        <v>1</v>
      </c>
      <c r="C417" t="s">
        <v>920</v>
      </c>
      <c r="D417" t="s">
        <v>921</v>
      </c>
      <c r="I417" t="s">
        <v>910</v>
      </c>
      <c r="J417" s="21">
        <v>45353.416666666664</v>
      </c>
      <c r="K417" s="21">
        <v>45443.75</v>
      </c>
      <c r="L417" t="s">
        <v>63</v>
      </c>
      <c r="M417" t="b">
        <v>0</v>
      </c>
      <c r="N417">
        <v>2023</v>
      </c>
      <c r="U417" t="s">
        <v>27</v>
      </c>
      <c r="V417" s="9">
        <v>1500</v>
      </c>
      <c r="W417" s="2">
        <f t="shared" si="30"/>
        <v>1</v>
      </c>
      <c r="X417" s="2" t="s">
        <v>1887</v>
      </c>
      <c r="Y417" s="9" t="str">
        <f t="shared" si="31"/>
        <v>N</v>
      </c>
      <c r="Z417" s="9" t="str">
        <f t="shared" si="32"/>
        <v>Y</v>
      </c>
      <c r="AA417" s="9">
        <f t="shared" si="33"/>
        <v>22</v>
      </c>
      <c r="AB417" s="9" t="s">
        <v>1398</v>
      </c>
      <c r="AE417" t="str">
        <f t="shared" si="34"/>
        <v/>
      </c>
    </row>
    <row r="418" spans="1:31" ht="15" hidden="1" customHeight="1" x14ac:dyDescent="0.25">
      <c r="A418">
        <v>419782</v>
      </c>
      <c r="B418">
        <v>1</v>
      </c>
      <c r="C418" t="s">
        <v>91</v>
      </c>
      <c r="D418" t="s">
        <v>922</v>
      </c>
      <c r="I418" t="s">
        <v>910</v>
      </c>
      <c r="J418" s="21">
        <v>45353.416666666664</v>
      </c>
      <c r="K418" s="21">
        <v>45443.75</v>
      </c>
      <c r="L418" t="s">
        <v>63</v>
      </c>
      <c r="M418" t="b">
        <v>0</v>
      </c>
      <c r="N418">
        <v>2023</v>
      </c>
      <c r="U418" t="s">
        <v>27</v>
      </c>
      <c r="V418" s="9">
        <v>1500</v>
      </c>
      <c r="W418" s="2">
        <f t="shared" si="30"/>
        <v>1</v>
      </c>
      <c r="X418" s="2" t="s">
        <v>1887</v>
      </c>
      <c r="Y418" s="9" t="str">
        <f t="shared" si="31"/>
        <v>N</v>
      </c>
      <c r="Z418" s="9" t="str">
        <f t="shared" si="32"/>
        <v>Y</v>
      </c>
      <c r="AA418" s="9">
        <f t="shared" si="33"/>
        <v>22</v>
      </c>
      <c r="AB418" s="9" t="s">
        <v>1398</v>
      </c>
      <c r="AE418" t="str">
        <f t="shared" si="34"/>
        <v/>
      </c>
    </row>
    <row r="419" spans="1:31" ht="15" hidden="1" customHeight="1" x14ac:dyDescent="0.25">
      <c r="A419">
        <v>419855</v>
      </c>
      <c r="B419">
        <v>1</v>
      </c>
      <c r="C419" t="s">
        <v>923</v>
      </c>
      <c r="D419" t="s">
        <v>924</v>
      </c>
      <c r="I419" t="s">
        <v>910</v>
      </c>
      <c r="J419" s="21">
        <v>45353.416666666664</v>
      </c>
      <c r="K419" s="21">
        <v>45443.75</v>
      </c>
      <c r="L419" t="s">
        <v>63</v>
      </c>
      <c r="M419" t="b">
        <v>0</v>
      </c>
      <c r="N419">
        <v>2023</v>
      </c>
      <c r="U419" t="s">
        <v>27</v>
      </c>
      <c r="V419" s="9">
        <v>1500</v>
      </c>
      <c r="W419" s="2">
        <f t="shared" si="30"/>
        <v>1</v>
      </c>
      <c r="X419" s="2" t="s">
        <v>1887</v>
      </c>
      <c r="Y419" s="9" t="str">
        <f t="shared" si="31"/>
        <v>N</v>
      </c>
      <c r="Z419" s="9" t="str">
        <f t="shared" si="32"/>
        <v>Y</v>
      </c>
      <c r="AA419" s="9">
        <f t="shared" si="33"/>
        <v>22</v>
      </c>
      <c r="AB419" s="9" t="s">
        <v>1398</v>
      </c>
      <c r="AE419" t="str">
        <f t="shared" si="34"/>
        <v/>
      </c>
    </row>
    <row r="420" spans="1:31" ht="15" hidden="1" customHeight="1" x14ac:dyDescent="0.25">
      <c r="A420">
        <v>419950</v>
      </c>
      <c r="B420">
        <v>1</v>
      </c>
      <c r="C420" t="s">
        <v>60</v>
      </c>
      <c r="D420" t="s">
        <v>925</v>
      </c>
      <c r="I420" t="s">
        <v>910</v>
      </c>
      <c r="J420" s="21">
        <v>45353.416666666664</v>
      </c>
      <c r="K420" s="21">
        <v>45443.75</v>
      </c>
      <c r="L420" t="s">
        <v>63</v>
      </c>
      <c r="M420" t="b">
        <v>0</v>
      </c>
      <c r="N420">
        <v>2023</v>
      </c>
      <c r="Q420" t="s">
        <v>758</v>
      </c>
      <c r="T420" s="1" t="s">
        <v>926</v>
      </c>
      <c r="U420" t="s">
        <v>27</v>
      </c>
      <c r="V420" s="9">
        <v>1500</v>
      </c>
      <c r="W420" s="2">
        <f t="shared" si="30"/>
        <v>1</v>
      </c>
      <c r="X420" s="2" t="s">
        <v>1887</v>
      </c>
      <c r="Y420" s="9" t="str">
        <f t="shared" si="31"/>
        <v>N</v>
      </c>
      <c r="Z420" s="9" t="str">
        <f t="shared" si="32"/>
        <v>N</v>
      </c>
      <c r="AA420" s="9">
        <f t="shared" si="33"/>
        <v>22</v>
      </c>
      <c r="AB420" s="9" t="s">
        <v>1398</v>
      </c>
      <c r="AE420" t="str">
        <f t="shared" si="34"/>
        <v>Kingdom of Bretonnia</v>
      </c>
    </row>
    <row r="421" spans="1:31" ht="15" hidden="1" customHeight="1" x14ac:dyDescent="0.25">
      <c r="A421">
        <v>420009</v>
      </c>
      <c r="B421">
        <v>1</v>
      </c>
      <c r="C421" t="s">
        <v>927</v>
      </c>
      <c r="D421" t="s">
        <v>928</v>
      </c>
      <c r="I421" t="s">
        <v>910</v>
      </c>
      <c r="J421" s="21">
        <v>45353.416666666664</v>
      </c>
      <c r="K421" s="21">
        <v>45443.75</v>
      </c>
      <c r="L421" t="s">
        <v>63</v>
      </c>
      <c r="M421" t="b">
        <v>0</v>
      </c>
      <c r="N421">
        <v>2023</v>
      </c>
      <c r="U421" t="s">
        <v>27</v>
      </c>
      <c r="V421" s="9">
        <v>1500</v>
      </c>
      <c r="W421" s="2">
        <f t="shared" si="30"/>
        <v>1</v>
      </c>
      <c r="X421" s="2" t="s">
        <v>1887</v>
      </c>
      <c r="Y421" s="9" t="str">
        <f t="shared" si="31"/>
        <v>N</v>
      </c>
      <c r="Z421" s="9" t="str">
        <f t="shared" si="32"/>
        <v>Y</v>
      </c>
      <c r="AA421" s="9">
        <f t="shared" si="33"/>
        <v>22</v>
      </c>
      <c r="AB421" s="9" t="s">
        <v>1398</v>
      </c>
      <c r="AE421" t="str">
        <f t="shared" si="34"/>
        <v/>
      </c>
    </row>
    <row r="422" spans="1:31" ht="15" customHeight="1" x14ac:dyDescent="0.25">
      <c r="A422">
        <v>413749</v>
      </c>
      <c r="B422">
        <v>1</v>
      </c>
      <c r="C422" t="s">
        <v>620</v>
      </c>
      <c r="D422" t="s">
        <v>513</v>
      </c>
      <c r="E422">
        <v>0</v>
      </c>
      <c r="F422">
        <v>2</v>
      </c>
      <c r="G422">
        <v>126</v>
      </c>
      <c r="H422">
        <v>464</v>
      </c>
      <c r="I422" t="s">
        <v>621</v>
      </c>
      <c r="J422" s="21">
        <v>45353.583333333336</v>
      </c>
      <c r="K422" s="21">
        <v>45354</v>
      </c>
      <c r="L422" t="s">
        <v>120</v>
      </c>
      <c r="M422" t="b">
        <v>0</v>
      </c>
      <c r="N422">
        <v>2023</v>
      </c>
      <c r="O422" t="s">
        <v>758</v>
      </c>
      <c r="Q422" t="s">
        <v>764</v>
      </c>
      <c r="S422" s="1" t="s">
        <v>622</v>
      </c>
      <c r="T422" s="1" t="s">
        <v>623</v>
      </c>
      <c r="U422" t="s">
        <v>27</v>
      </c>
      <c r="V422" s="9">
        <v>2000</v>
      </c>
      <c r="W422" s="2">
        <f t="shared" si="30"/>
        <v>3</v>
      </c>
      <c r="X422" s="2" t="s">
        <v>1887</v>
      </c>
      <c r="Y422" s="9" t="str">
        <f t="shared" si="31"/>
        <v>Y</v>
      </c>
      <c r="Z422" s="9" t="str">
        <f t="shared" si="32"/>
        <v>N</v>
      </c>
      <c r="AA422" s="9">
        <f t="shared" si="33"/>
        <v>20</v>
      </c>
      <c r="AB422" s="9" t="s">
        <v>1398</v>
      </c>
      <c r="AC422" s="9" t="s">
        <v>1399</v>
      </c>
      <c r="AD422" s="9" t="s">
        <v>1398</v>
      </c>
      <c r="AE422" t="str">
        <f t="shared" si="34"/>
        <v>Kingdom of BretonniaTomb Kings of Khemri</v>
      </c>
    </row>
    <row r="423" spans="1:31" ht="15" customHeight="1" x14ac:dyDescent="0.25">
      <c r="A423">
        <v>413763</v>
      </c>
      <c r="B423">
        <v>1</v>
      </c>
      <c r="C423" t="s">
        <v>121</v>
      </c>
      <c r="D423" t="s">
        <v>624</v>
      </c>
      <c r="E423">
        <v>0</v>
      </c>
      <c r="F423">
        <v>2</v>
      </c>
      <c r="G423">
        <v>1048</v>
      </c>
      <c r="H423">
        <v>1208</v>
      </c>
      <c r="I423" t="s">
        <v>621</v>
      </c>
      <c r="J423" s="21">
        <v>45353.583333333336</v>
      </c>
      <c r="K423" s="21">
        <v>45354</v>
      </c>
      <c r="L423" t="s">
        <v>120</v>
      </c>
      <c r="M423" t="b">
        <v>0</v>
      </c>
      <c r="N423">
        <v>2023</v>
      </c>
      <c r="O423" t="s">
        <v>773</v>
      </c>
      <c r="Q423" t="s">
        <v>760</v>
      </c>
      <c r="S423" s="1" t="s">
        <v>625</v>
      </c>
      <c r="T423" s="1" t="s">
        <v>626</v>
      </c>
      <c r="U423" t="s">
        <v>27</v>
      </c>
      <c r="V423" s="9">
        <v>2000</v>
      </c>
      <c r="W423" s="2">
        <f t="shared" si="30"/>
        <v>3</v>
      </c>
      <c r="X423" s="2" t="s">
        <v>1887</v>
      </c>
      <c r="Y423" s="9" t="str">
        <f t="shared" si="31"/>
        <v>Y</v>
      </c>
      <c r="Z423" s="9" t="str">
        <f t="shared" si="32"/>
        <v>N</v>
      </c>
      <c r="AA423" s="9">
        <f t="shared" si="33"/>
        <v>20</v>
      </c>
      <c r="AB423" s="9" t="s">
        <v>1398</v>
      </c>
      <c r="AC423" s="9" t="s">
        <v>1399</v>
      </c>
      <c r="AD423" s="9" t="s">
        <v>1398</v>
      </c>
      <c r="AE423" t="str">
        <f t="shared" si="34"/>
        <v>Ogre KingdomsVampire Counts</v>
      </c>
    </row>
    <row r="424" spans="1:31" ht="15" customHeight="1" x14ac:dyDescent="0.25">
      <c r="A424">
        <v>413781</v>
      </c>
      <c r="B424">
        <v>1</v>
      </c>
      <c r="C424" t="s">
        <v>627</v>
      </c>
      <c r="D424" t="s">
        <v>628</v>
      </c>
      <c r="E424">
        <v>0</v>
      </c>
      <c r="F424">
        <v>2</v>
      </c>
      <c r="G424">
        <v>381</v>
      </c>
      <c r="H424">
        <v>1264</v>
      </c>
      <c r="I424" t="s">
        <v>621</v>
      </c>
      <c r="J424" s="21">
        <v>45353.583333333336</v>
      </c>
      <c r="K424" s="21">
        <v>45354</v>
      </c>
      <c r="L424" t="s">
        <v>120</v>
      </c>
      <c r="M424" t="b">
        <v>0</v>
      </c>
      <c r="N424">
        <v>2023</v>
      </c>
      <c r="O424" t="s">
        <v>763</v>
      </c>
      <c r="Q424" t="s">
        <v>769</v>
      </c>
      <c r="S424" s="1" t="s">
        <v>629</v>
      </c>
      <c r="T424" s="1" t="s">
        <v>630</v>
      </c>
      <c r="U424" t="s">
        <v>27</v>
      </c>
      <c r="V424" s="9">
        <v>2000</v>
      </c>
      <c r="W424" s="2">
        <f t="shared" si="30"/>
        <v>3</v>
      </c>
      <c r="X424" s="2" t="s">
        <v>1887</v>
      </c>
      <c r="Y424" s="9" t="str">
        <f t="shared" si="31"/>
        <v>Y</v>
      </c>
      <c r="Z424" s="9" t="str">
        <f t="shared" si="32"/>
        <v>N</v>
      </c>
      <c r="AA424" s="9">
        <f t="shared" si="33"/>
        <v>20</v>
      </c>
      <c r="AB424" s="9" t="s">
        <v>1398</v>
      </c>
      <c r="AC424" s="9" t="s">
        <v>1399</v>
      </c>
      <c r="AD424" s="9" t="s">
        <v>1398</v>
      </c>
      <c r="AE424" t="str">
        <f t="shared" si="34"/>
        <v>High Elf RealmsDwarfen Mountain Holds</v>
      </c>
    </row>
    <row r="425" spans="1:31" ht="15" customHeight="1" x14ac:dyDescent="0.25">
      <c r="A425">
        <v>413795</v>
      </c>
      <c r="B425">
        <v>1</v>
      </c>
      <c r="C425" t="s">
        <v>631</v>
      </c>
      <c r="D425" t="s">
        <v>523</v>
      </c>
      <c r="E425">
        <v>0</v>
      </c>
      <c r="F425">
        <v>2</v>
      </c>
      <c r="G425">
        <v>881</v>
      </c>
      <c r="H425">
        <v>1637</v>
      </c>
      <c r="I425" t="s">
        <v>621</v>
      </c>
      <c r="J425" s="21">
        <v>45353.583333333336</v>
      </c>
      <c r="K425" s="21">
        <v>45354</v>
      </c>
      <c r="L425" t="s">
        <v>120</v>
      </c>
      <c r="M425" t="b">
        <v>0</v>
      </c>
      <c r="N425">
        <v>2023</v>
      </c>
      <c r="O425" t="s">
        <v>762</v>
      </c>
      <c r="Q425" t="s">
        <v>769</v>
      </c>
      <c r="S425" s="1" t="s">
        <v>632</v>
      </c>
      <c r="T425" s="1" t="s">
        <v>633</v>
      </c>
      <c r="U425" t="s">
        <v>27</v>
      </c>
      <c r="V425" s="9">
        <v>2000</v>
      </c>
      <c r="W425" s="2">
        <f t="shared" si="30"/>
        <v>3</v>
      </c>
      <c r="X425" s="2" t="s">
        <v>1887</v>
      </c>
      <c r="Y425" s="9" t="str">
        <f t="shared" si="31"/>
        <v>Y</v>
      </c>
      <c r="Z425" s="9" t="str">
        <f t="shared" si="32"/>
        <v>N</v>
      </c>
      <c r="AA425" s="9">
        <f t="shared" si="33"/>
        <v>20</v>
      </c>
      <c r="AB425" s="9" t="s">
        <v>1398</v>
      </c>
      <c r="AC425" s="9" t="s">
        <v>1399</v>
      </c>
      <c r="AD425" s="9" t="s">
        <v>1398</v>
      </c>
      <c r="AE425" t="str">
        <f t="shared" si="34"/>
        <v>Warriors of ChaosDwarfen Mountain Holds</v>
      </c>
    </row>
    <row r="426" spans="1:31" ht="15" customHeight="1" x14ac:dyDescent="0.25">
      <c r="A426">
        <v>413809</v>
      </c>
      <c r="B426">
        <v>1</v>
      </c>
      <c r="C426" t="s">
        <v>634</v>
      </c>
      <c r="D426" t="s">
        <v>635</v>
      </c>
      <c r="E426">
        <v>0</v>
      </c>
      <c r="F426">
        <v>2</v>
      </c>
      <c r="G426">
        <v>250</v>
      </c>
      <c r="H426">
        <v>1619</v>
      </c>
      <c r="I426" t="s">
        <v>621</v>
      </c>
      <c r="J426" s="21">
        <v>45353.583333333336</v>
      </c>
      <c r="K426" s="21">
        <v>45354</v>
      </c>
      <c r="L426" t="s">
        <v>120</v>
      </c>
      <c r="M426" t="b">
        <v>0</v>
      </c>
      <c r="N426">
        <v>2023</v>
      </c>
      <c r="O426" t="s">
        <v>762</v>
      </c>
      <c r="Q426" t="s">
        <v>761</v>
      </c>
      <c r="S426" s="1" t="s">
        <v>636</v>
      </c>
      <c r="T426" s="1" t="s">
        <v>637</v>
      </c>
      <c r="U426" t="s">
        <v>27</v>
      </c>
      <c r="V426" s="9">
        <v>2000</v>
      </c>
      <c r="W426" s="2">
        <f t="shared" si="30"/>
        <v>3</v>
      </c>
      <c r="X426" s="2" t="s">
        <v>1887</v>
      </c>
      <c r="Y426" s="9" t="str">
        <f t="shared" si="31"/>
        <v>Y</v>
      </c>
      <c r="Z426" s="9" t="str">
        <f t="shared" si="32"/>
        <v>N</v>
      </c>
      <c r="AA426" s="9">
        <f t="shared" si="33"/>
        <v>20</v>
      </c>
      <c r="AB426" s="9" t="s">
        <v>1398</v>
      </c>
      <c r="AC426" s="9" t="s">
        <v>1399</v>
      </c>
      <c r="AD426" s="9" t="s">
        <v>1398</v>
      </c>
      <c r="AE426" t="str">
        <f t="shared" si="34"/>
        <v>Warriors of ChaosOrc and Goblin Tribes</v>
      </c>
    </row>
    <row r="427" spans="1:31" ht="15" customHeight="1" x14ac:dyDescent="0.25">
      <c r="A427">
        <v>413824</v>
      </c>
      <c r="B427">
        <v>1</v>
      </c>
      <c r="C427" t="s">
        <v>638</v>
      </c>
      <c r="D427" t="s">
        <v>639</v>
      </c>
      <c r="E427">
        <v>0</v>
      </c>
      <c r="F427">
        <v>2</v>
      </c>
      <c r="G427">
        <v>270</v>
      </c>
      <c r="H427">
        <v>976</v>
      </c>
      <c r="I427" t="s">
        <v>621</v>
      </c>
      <c r="J427" s="21">
        <v>45353.583333333336</v>
      </c>
      <c r="K427" s="21">
        <v>45354</v>
      </c>
      <c r="L427" t="s">
        <v>120</v>
      </c>
      <c r="M427" t="b">
        <v>0</v>
      </c>
      <c r="N427">
        <v>2023</v>
      </c>
      <c r="O427" t="s">
        <v>771</v>
      </c>
      <c r="Q427" t="s">
        <v>760</v>
      </c>
      <c r="S427" s="1" t="s">
        <v>640</v>
      </c>
      <c r="T427" s="1" t="s">
        <v>641</v>
      </c>
      <c r="U427" t="s">
        <v>27</v>
      </c>
      <c r="V427" s="9">
        <v>2000</v>
      </c>
      <c r="W427" s="2">
        <f t="shared" si="30"/>
        <v>3</v>
      </c>
      <c r="X427" s="2" t="s">
        <v>1887</v>
      </c>
      <c r="Y427" s="9" t="str">
        <f t="shared" si="31"/>
        <v>Y</v>
      </c>
      <c r="Z427" s="9" t="str">
        <f t="shared" si="32"/>
        <v>N</v>
      </c>
      <c r="AA427" s="9">
        <f t="shared" si="33"/>
        <v>20</v>
      </c>
      <c r="AB427" s="9" t="s">
        <v>1398</v>
      </c>
      <c r="AC427" s="9" t="s">
        <v>1399</v>
      </c>
      <c r="AD427" s="9" t="s">
        <v>1398</v>
      </c>
      <c r="AE427" t="str">
        <f t="shared" si="34"/>
        <v>SkavenVampire Counts</v>
      </c>
    </row>
    <row r="428" spans="1:31" ht="15" hidden="1" customHeight="1" x14ac:dyDescent="0.25">
      <c r="A428">
        <v>413835</v>
      </c>
      <c r="B428">
        <v>1</v>
      </c>
      <c r="C428" t="s">
        <v>642</v>
      </c>
      <c r="D428" t="s">
        <v>643</v>
      </c>
      <c r="E428">
        <v>0</v>
      </c>
      <c r="F428">
        <v>2</v>
      </c>
      <c r="G428">
        <v>0</v>
      </c>
      <c r="H428">
        <v>1693</v>
      </c>
      <c r="I428" t="s">
        <v>621</v>
      </c>
      <c r="J428" s="21">
        <v>45353.583333333336</v>
      </c>
      <c r="K428" s="21">
        <v>45354</v>
      </c>
      <c r="L428" t="s">
        <v>120</v>
      </c>
      <c r="M428" t="b">
        <v>0</v>
      </c>
      <c r="N428">
        <v>2023</v>
      </c>
      <c r="O428" t="s">
        <v>760</v>
      </c>
      <c r="Q428" t="s">
        <v>760</v>
      </c>
      <c r="S428" s="1" t="s">
        <v>644</v>
      </c>
      <c r="T428" s="1" t="s">
        <v>645</v>
      </c>
      <c r="U428" t="s">
        <v>27</v>
      </c>
      <c r="V428" s="9">
        <v>2000</v>
      </c>
      <c r="W428" s="2">
        <f t="shared" si="30"/>
        <v>3</v>
      </c>
      <c r="X428" s="2" t="s">
        <v>1887</v>
      </c>
      <c r="Y428" s="9" t="str">
        <f t="shared" si="31"/>
        <v>Y</v>
      </c>
      <c r="Z428" s="9" t="str">
        <f t="shared" si="32"/>
        <v>Y</v>
      </c>
      <c r="AA428" s="9">
        <f t="shared" si="33"/>
        <v>20</v>
      </c>
      <c r="AB428" s="9" t="s">
        <v>1398</v>
      </c>
      <c r="AC428" s="9" t="s">
        <v>1399</v>
      </c>
      <c r="AD428" s="9" t="s">
        <v>1398</v>
      </c>
      <c r="AE428" t="str">
        <f t="shared" si="34"/>
        <v>Vampire CountsVampire Counts</v>
      </c>
    </row>
    <row r="429" spans="1:31" ht="15" customHeight="1" x14ac:dyDescent="0.25">
      <c r="A429">
        <v>413850</v>
      </c>
      <c r="B429">
        <v>1</v>
      </c>
      <c r="C429" t="s">
        <v>646</v>
      </c>
      <c r="D429" t="s">
        <v>647</v>
      </c>
      <c r="E429">
        <v>2</v>
      </c>
      <c r="F429">
        <v>0</v>
      </c>
      <c r="G429">
        <v>1500</v>
      </c>
      <c r="H429">
        <v>0</v>
      </c>
      <c r="I429" t="s">
        <v>621</v>
      </c>
      <c r="J429" s="21">
        <v>45353.583333333336</v>
      </c>
      <c r="K429" s="21">
        <v>45354</v>
      </c>
      <c r="L429" t="s">
        <v>120</v>
      </c>
      <c r="M429" t="b">
        <v>0</v>
      </c>
      <c r="N429">
        <v>2023</v>
      </c>
      <c r="O429" t="s">
        <v>771</v>
      </c>
      <c r="Q429" t="s">
        <v>765</v>
      </c>
      <c r="S429" s="1" t="s">
        <v>648</v>
      </c>
      <c r="T429" s="1" t="s">
        <v>649</v>
      </c>
      <c r="U429" t="s">
        <v>27</v>
      </c>
      <c r="V429" s="9">
        <v>2000</v>
      </c>
      <c r="W429" s="2">
        <f t="shared" si="30"/>
        <v>3</v>
      </c>
      <c r="X429" s="2" t="s">
        <v>1887</v>
      </c>
      <c r="Y429" s="9" t="str">
        <f t="shared" si="31"/>
        <v>Y</v>
      </c>
      <c r="Z429" s="9" t="str">
        <f t="shared" si="32"/>
        <v>N</v>
      </c>
      <c r="AA429" s="9">
        <f t="shared" si="33"/>
        <v>20</v>
      </c>
      <c r="AB429" s="9" t="s">
        <v>1398</v>
      </c>
      <c r="AC429" s="9" t="s">
        <v>1399</v>
      </c>
      <c r="AD429" s="9" t="s">
        <v>1398</v>
      </c>
      <c r="AE429" t="str">
        <f t="shared" si="34"/>
        <v>SkavenEmpire of Man</v>
      </c>
    </row>
    <row r="430" spans="1:31" ht="15" customHeight="1" x14ac:dyDescent="0.25">
      <c r="A430">
        <v>413868</v>
      </c>
      <c r="B430">
        <v>1</v>
      </c>
      <c r="C430" t="s">
        <v>650</v>
      </c>
      <c r="D430" t="s">
        <v>651</v>
      </c>
      <c r="E430">
        <v>2</v>
      </c>
      <c r="F430">
        <v>0</v>
      </c>
      <c r="G430">
        <v>826</v>
      </c>
      <c r="H430">
        <v>505</v>
      </c>
      <c r="I430" t="s">
        <v>621</v>
      </c>
      <c r="J430" s="21">
        <v>45353.583333333336</v>
      </c>
      <c r="K430" s="21">
        <v>45354</v>
      </c>
      <c r="L430" t="s">
        <v>120</v>
      </c>
      <c r="M430" t="b">
        <v>0</v>
      </c>
      <c r="N430">
        <v>2023</v>
      </c>
      <c r="O430" t="s">
        <v>761</v>
      </c>
      <c r="Q430" t="s">
        <v>760</v>
      </c>
      <c r="S430" s="1" t="s">
        <v>652</v>
      </c>
      <c r="T430" s="1" t="s">
        <v>653</v>
      </c>
      <c r="U430" t="s">
        <v>27</v>
      </c>
      <c r="V430" s="9">
        <v>2000</v>
      </c>
      <c r="W430" s="2">
        <f t="shared" si="30"/>
        <v>3</v>
      </c>
      <c r="X430" s="2" t="s">
        <v>1887</v>
      </c>
      <c r="Y430" s="9" t="str">
        <f t="shared" si="31"/>
        <v>Y</v>
      </c>
      <c r="Z430" s="9" t="str">
        <f t="shared" si="32"/>
        <v>N</v>
      </c>
      <c r="AA430" s="9">
        <f t="shared" si="33"/>
        <v>20</v>
      </c>
      <c r="AB430" s="9" t="s">
        <v>1398</v>
      </c>
      <c r="AC430" s="9" t="s">
        <v>1399</v>
      </c>
      <c r="AD430" s="9" t="s">
        <v>1398</v>
      </c>
      <c r="AE430" t="str">
        <f t="shared" si="34"/>
        <v>Orc and Goblin TribesVampire Counts</v>
      </c>
    </row>
    <row r="431" spans="1:31" ht="15" customHeight="1" x14ac:dyDescent="0.25">
      <c r="A431">
        <v>413884</v>
      </c>
      <c r="B431">
        <v>1</v>
      </c>
      <c r="C431" t="s">
        <v>654</v>
      </c>
      <c r="D431" t="s">
        <v>517</v>
      </c>
      <c r="E431">
        <v>2</v>
      </c>
      <c r="F431">
        <v>0</v>
      </c>
      <c r="G431">
        <v>1082</v>
      </c>
      <c r="H431">
        <v>380</v>
      </c>
      <c r="I431" t="s">
        <v>621</v>
      </c>
      <c r="J431" s="21">
        <v>45353.583333333336</v>
      </c>
      <c r="K431" s="21">
        <v>45354</v>
      </c>
      <c r="L431" t="s">
        <v>120</v>
      </c>
      <c r="M431" t="b">
        <v>0</v>
      </c>
      <c r="N431">
        <v>2023</v>
      </c>
      <c r="O431" t="s">
        <v>762</v>
      </c>
      <c r="Q431" t="s">
        <v>758</v>
      </c>
      <c r="S431" s="1" t="s">
        <v>655</v>
      </c>
      <c r="T431" s="1" t="s">
        <v>656</v>
      </c>
      <c r="U431" t="s">
        <v>27</v>
      </c>
      <c r="V431" s="9">
        <v>2000</v>
      </c>
      <c r="W431" s="2">
        <f t="shared" si="30"/>
        <v>3</v>
      </c>
      <c r="X431" s="2" t="s">
        <v>1887</v>
      </c>
      <c r="Y431" s="9" t="str">
        <f t="shared" si="31"/>
        <v>Y</v>
      </c>
      <c r="Z431" s="9" t="str">
        <f t="shared" si="32"/>
        <v>N</v>
      </c>
      <c r="AA431" s="9">
        <f t="shared" si="33"/>
        <v>20</v>
      </c>
      <c r="AB431" s="9" t="s">
        <v>1398</v>
      </c>
      <c r="AC431" s="9" t="s">
        <v>1399</v>
      </c>
      <c r="AD431" s="9" t="s">
        <v>1398</v>
      </c>
      <c r="AE431" t="str">
        <f t="shared" si="34"/>
        <v>Warriors of ChaosKingdom of Bretonnia</v>
      </c>
    </row>
    <row r="432" spans="1:31" ht="15" customHeight="1" x14ac:dyDescent="0.25">
      <c r="A432">
        <v>413901</v>
      </c>
      <c r="B432">
        <v>2</v>
      </c>
      <c r="C432" t="s">
        <v>121</v>
      </c>
      <c r="D432" t="s">
        <v>631</v>
      </c>
      <c r="E432">
        <v>2</v>
      </c>
      <c r="F432">
        <v>0</v>
      </c>
      <c r="G432">
        <v>1422</v>
      </c>
      <c r="H432">
        <v>1314</v>
      </c>
      <c r="I432" t="s">
        <v>621</v>
      </c>
      <c r="J432" s="21">
        <v>45353.583333333336</v>
      </c>
      <c r="K432" s="21">
        <v>45354</v>
      </c>
      <c r="L432" t="s">
        <v>120</v>
      </c>
      <c r="M432" t="b">
        <v>0</v>
      </c>
      <c r="N432">
        <v>2023</v>
      </c>
      <c r="O432" t="s">
        <v>773</v>
      </c>
      <c r="Q432" t="s">
        <v>762</v>
      </c>
      <c r="S432" s="1" t="s">
        <v>625</v>
      </c>
      <c r="T432" s="1" t="s">
        <v>632</v>
      </c>
      <c r="U432" t="s">
        <v>27</v>
      </c>
      <c r="V432" s="9">
        <v>2000</v>
      </c>
      <c r="W432" s="2">
        <f t="shared" si="30"/>
        <v>3</v>
      </c>
      <c r="X432" s="2" t="s">
        <v>1887</v>
      </c>
      <c r="Y432" s="9" t="str">
        <f t="shared" si="31"/>
        <v>Y</v>
      </c>
      <c r="Z432" s="9" t="str">
        <f t="shared" si="32"/>
        <v>N</v>
      </c>
      <c r="AA432" s="9">
        <f t="shared" si="33"/>
        <v>20</v>
      </c>
      <c r="AB432" s="9" t="s">
        <v>1398</v>
      </c>
      <c r="AC432" s="9" t="s">
        <v>1399</v>
      </c>
      <c r="AD432" s="9" t="s">
        <v>1398</v>
      </c>
      <c r="AE432" t="str">
        <f t="shared" si="34"/>
        <v>Ogre KingdomsWarriors of Chaos</v>
      </c>
    </row>
    <row r="433" spans="1:31" ht="15" customHeight="1" x14ac:dyDescent="0.25">
      <c r="A433">
        <v>413910</v>
      </c>
      <c r="B433">
        <v>2</v>
      </c>
      <c r="C433" t="s">
        <v>517</v>
      </c>
      <c r="D433" t="s">
        <v>638</v>
      </c>
      <c r="E433">
        <v>2</v>
      </c>
      <c r="F433">
        <v>0</v>
      </c>
      <c r="G433">
        <v>1299</v>
      </c>
      <c r="H433">
        <v>373</v>
      </c>
      <c r="I433" t="s">
        <v>621</v>
      </c>
      <c r="J433" s="21">
        <v>45353.583333333336</v>
      </c>
      <c r="K433" s="21">
        <v>45354</v>
      </c>
      <c r="L433" t="s">
        <v>120</v>
      </c>
      <c r="M433" t="b">
        <v>0</v>
      </c>
      <c r="N433">
        <v>2023</v>
      </c>
      <c r="O433" t="s">
        <v>758</v>
      </c>
      <c r="Q433" t="s">
        <v>771</v>
      </c>
      <c r="S433" s="1" t="s">
        <v>656</v>
      </c>
      <c r="T433" s="1" t="s">
        <v>640</v>
      </c>
      <c r="U433" t="s">
        <v>27</v>
      </c>
      <c r="V433" s="9">
        <v>2000</v>
      </c>
      <c r="W433" s="2">
        <f t="shared" si="30"/>
        <v>3</v>
      </c>
      <c r="X433" s="2" t="s">
        <v>1887</v>
      </c>
      <c r="Y433" s="9" t="str">
        <f t="shared" si="31"/>
        <v>Y</v>
      </c>
      <c r="Z433" s="9" t="str">
        <f t="shared" si="32"/>
        <v>N</v>
      </c>
      <c r="AA433" s="9">
        <f t="shared" si="33"/>
        <v>20</v>
      </c>
      <c r="AB433" s="9" t="s">
        <v>1398</v>
      </c>
      <c r="AC433" s="9" t="s">
        <v>1399</v>
      </c>
      <c r="AD433" s="9" t="s">
        <v>1398</v>
      </c>
      <c r="AE433" t="str">
        <f t="shared" si="34"/>
        <v>Kingdom of BretonniaSkaven</v>
      </c>
    </row>
    <row r="434" spans="1:31" ht="15" customHeight="1" x14ac:dyDescent="0.25">
      <c r="A434">
        <v>413922</v>
      </c>
      <c r="B434">
        <v>2</v>
      </c>
      <c r="C434" t="s">
        <v>634</v>
      </c>
      <c r="D434" t="s">
        <v>620</v>
      </c>
      <c r="E434">
        <v>0</v>
      </c>
      <c r="F434">
        <v>2</v>
      </c>
      <c r="G434">
        <v>787</v>
      </c>
      <c r="H434">
        <v>1292</v>
      </c>
      <c r="I434" t="s">
        <v>621</v>
      </c>
      <c r="J434" s="21">
        <v>45353.583333333336</v>
      </c>
      <c r="K434" s="21">
        <v>45354</v>
      </c>
      <c r="L434" t="s">
        <v>120</v>
      </c>
      <c r="M434" t="b">
        <v>0</v>
      </c>
      <c r="N434">
        <v>2023</v>
      </c>
      <c r="O434" t="s">
        <v>762</v>
      </c>
      <c r="Q434" t="s">
        <v>758</v>
      </c>
      <c r="S434" s="1" t="s">
        <v>636</v>
      </c>
      <c r="T434" s="1" t="s">
        <v>622</v>
      </c>
      <c r="U434" t="s">
        <v>27</v>
      </c>
      <c r="V434" s="9">
        <v>2000</v>
      </c>
      <c r="W434" s="2">
        <f t="shared" si="30"/>
        <v>3</v>
      </c>
      <c r="X434" s="2" t="s">
        <v>1887</v>
      </c>
      <c r="Y434" s="9" t="str">
        <f t="shared" si="31"/>
        <v>Y</v>
      </c>
      <c r="Z434" s="9" t="str">
        <f t="shared" si="32"/>
        <v>N</v>
      </c>
      <c r="AA434" s="9">
        <f t="shared" si="33"/>
        <v>20</v>
      </c>
      <c r="AB434" s="9" t="s">
        <v>1398</v>
      </c>
      <c r="AC434" s="9" t="s">
        <v>1399</v>
      </c>
      <c r="AD434" s="9" t="s">
        <v>1398</v>
      </c>
      <c r="AE434" t="str">
        <f t="shared" si="34"/>
        <v>Warriors of ChaosKingdom of Bretonnia</v>
      </c>
    </row>
    <row r="435" spans="1:31" ht="15" customHeight="1" x14ac:dyDescent="0.25">
      <c r="A435">
        <v>413935</v>
      </c>
      <c r="B435">
        <v>2</v>
      </c>
      <c r="C435" t="s">
        <v>642</v>
      </c>
      <c r="D435" t="s">
        <v>647</v>
      </c>
      <c r="E435">
        <v>2</v>
      </c>
      <c r="F435">
        <v>0</v>
      </c>
      <c r="G435">
        <v>1500</v>
      </c>
      <c r="H435">
        <v>0</v>
      </c>
      <c r="I435" t="s">
        <v>621</v>
      </c>
      <c r="J435" s="21">
        <v>45353.583333333336</v>
      </c>
      <c r="K435" s="21">
        <v>45354</v>
      </c>
      <c r="L435" t="s">
        <v>120</v>
      </c>
      <c r="M435" t="b">
        <v>0</v>
      </c>
      <c r="N435">
        <v>2023</v>
      </c>
      <c r="O435" t="s">
        <v>760</v>
      </c>
      <c r="Q435" t="s">
        <v>765</v>
      </c>
      <c r="S435" s="1" t="s">
        <v>644</v>
      </c>
      <c r="T435" s="1" t="s">
        <v>649</v>
      </c>
      <c r="U435" t="s">
        <v>27</v>
      </c>
      <c r="V435" s="9">
        <v>2000</v>
      </c>
      <c r="W435" s="2">
        <f t="shared" si="30"/>
        <v>3</v>
      </c>
      <c r="X435" s="2" t="s">
        <v>1887</v>
      </c>
      <c r="Y435" s="9" t="str">
        <f t="shared" si="31"/>
        <v>Y</v>
      </c>
      <c r="Z435" s="9" t="str">
        <f t="shared" si="32"/>
        <v>N</v>
      </c>
      <c r="AA435" s="9">
        <f t="shared" si="33"/>
        <v>20</v>
      </c>
      <c r="AB435" s="9" t="s">
        <v>1398</v>
      </c>
      <c r="AC435" s="9" t="s">
        <v>1399</v>
      </c>
      <c r="AD435" s="9" t="s">
        <v>1398</v>
      </c>
      <c r="AE435" t="str">
        <f t="shared" si="34"/>
        <v>Vampire CountsEmpire of Man</v>
      </c>
    </row>
    <row r="436" spans="1:31" ht="15" customHeight="1" x14ac:dyDescent="0.25">
      <c r="A436">
        <v>413947</v>
      </c>
      <c r="B436">
        <v>2</v>
      </c>
      <c r="C436" t="s">
        <v>635</v>
      </c>
      <c r="D436" t="s">
        <v>646</v>
      </c>
      <c r="E436">
        <v>2</v>
      </c>
      <c r="F436">
        <v>0</v>
      </c>
      <c r="G436">
        <v>2350</v>
      </c>
      <c r="H436">
        <v>0</v>
      </c>
      <c r="I436" t="s">
        <v>621</v>
      </c>
      <c r="J436" s="21">
        <v>45353.583333333336</v>
      </c>
      <c r="K436" s="21">
        <v>45354</v>
      </c>
      <c r="L436" t="s">
        <v>120</v>
      </c>
      <c r="M436" t="b">
        <v>0</v>
      </c>
      <c r="N436">
        <v>2023</v>
      </c>
      <c r="O436" t="s">
        <v>761</v>
      </c>
      <c r="Q436" t="s">
        <v>771</v>
      </c>
      <c r="S436" s="1" t="s">
        <v>637</v>
      </c>
      <c r="T436" s="1" t="s">
        <v>648</v>
      </c>
      <c r="U436" t="s">
        <v>27</v>
      </c>
      <c r="V436" s="9">
        <v>2000</v>
      </c>
      <c r="W436" s="2">
        <f t="shared" si="30"/>
        <v>3</v>
      </c>
      <c r="X436" s="2" t="s">
        <v>1887</v>
      </c>
      <c r="Y436" s="9" t="str">
        <f t="shared" si="31"/>
        <v>Y</v>
      </c>
      <c r="Z436" s="9" t="str">
        <f t="shared" si="32"/>
        <v>N</v>
      </c>
      <c r="AA436" s="9">
        <f t="shared" si="33"/>
        <v>20</v>
      </c>
      <c r="AB436" s="9" t="s">
        <v>1398</v>
      </c>
      <c r="AC436" s="9" t="s">
        <v>1399</v>
      </c>
      <c r="AD436" s="9" t="s">
        <v>1398</v>
      </c>
      <c r="AE436" t="str">
        <f t="shared" si="34"/>
        <v>Orc and Goblin TribesSkaven</v>
      </c>
    </row>
    <row r="437" spans="1:31" ht="15" customHeight="1" x14ac:dyDescent="0.25">
      <c r="A437">
        <v>413957</v>
      </c>
      <c r="B437">
        <v>2</v>
      </c>
      <c r="C437" t="s">
        <v>628</v>
      </c>
      <c r="D437" t="s">
        <v>624</v>
      </c>
      <c r="E437">
        <v>0</v>
      </c>
      <c r="F437">
        <v>2</v>
      </c>
      <c r="G437">
        <v>0</v>
      </c>
      <c r="H437">
        <v>1924</v>
      </c>
      <c r="I437" t="s">
        <v>621</v>
      </c>
      <c r="J437" s="21">
        <v>45353.583333333336</v>
      </c>
      <c r="K437" s="21">
        <v>45354</v>
      </c>
      <c r="L437" t="s">
        <v>120</v>
      </c>
      <c r="M437" t="b">
        <v>0</v>
      </c>
      <c r="N437">
        <v>2023</v>
      </c>
      <c r="O437" t="s">
        <v>769</v>
      </c>
      <c r="Q437" t="s">
        <v>760</v>
      </c>
      <c r="S437" s="1" t="s">
        <v>630</v>
      </c>
      <c r="T437" s="1" t="s">
        <v>626</v>
      </c>
      <c r="U437" t="s">
        <v>27</v>
      </c>
      <c r="V437" s="9">
        <v>2000</v>
      </c>
      <c r="W437" s="2">
        <f t="shared" si="30"/>
        <v>3</v>
      </c>
      <c r="X437" s="2" t="s">
        <v>1887</v>
      </c>
      <c r="Y437" s="9" t="str">
        <f t="shared" si="31"/>
        <v>Y</v>
      </c>
      <c r="Z437" s="9" t="str">
        <f t="shared" si="32"/>
        <v>N</v>
      </c>
      <c r="AA437" s="9">
        <f t="shared" si="33"/>
        <v>20</v>
      </c>
      <c r="AB437" s="9" t="s">
        <v>1398</v>
      </c>
      <c r="AC437" s="9" t="s">
        <v>1399</v>
      </c>
      <c r="AD437" s="9" t="s">
        <v>1398</v>
      </c>
      <c r="AE437" t="str">
        <f t="shared" si="34"/>
        <v>Dwarfen Mountain HoldsVampire Counts</v>
      </c>
    </row>
    <row r="438" spans="1:31" ht="15" customHeight="1" x14ac:dyDescent="0.25">
      <c r="A438">
        <v>413968</v>
      </c>
      <c r="B438">
        <v>2</v>
      </c>
      <c r="C438" t="s">
        <v>643</v>
      </c>
      <c r="D438" t="s">
        <v>523</v>
      </c>
      <c r="E438">
        <v>0</v>
      </c>
      <c r="F438">
        <v>2</v>
      </c>
      <c r="G438">
        <v>834</v>
      </c>
      <c r="H438">
        <v>1940</v>
      </c>
      <c r="I438" t="s">
        <v>621</v>
      </c>
      <c r="J438" s="21">
        <v>45353.583333333336</v>
      </c>
      <c r="K438" s="21">
        <v>45354</v>
      </c>
      <c r="L438" t="s">
        <v>120</v>
      </c>
      <c r="M438" t="b">
        <v>0</v>
      </c>
      <c r="N438">
        <v>2023</v>
      </c>
      <c r="O438" t="s">
        <v>760</v>
      </c>
      <c r="Q438" t="s">
        <v>769</v>
      </c>
      <c r="S438" s="1" t="s">
        <v>645</v>
      </c>
      <c r="T438" s="1" t="s">
        <v>633</v>
      </c>
      <c r="U438" t="s">
        <v>27</v>
      </c>
      <c r="V438" s="9">
        <v>2000</v>
      </c>
      <c r="W438" s="2">
        <f t="shared" si="30"/>
        <v>3</v>
      </c>
      <c r="X438" s="2" t="s">
        <v>1887</v>
      </c>
      <c r="Y438" s="9" t="str">
        <f t="shared" si="31"/>
        <v>Y</v>
      </c>
      <c r="Z438" s="9" t="str">
        <f t="shared" si="32"/>
        <v>N</v>
      </c>
      <c r="AA438" s="9">
        <f t="shared" si="33"/>
        <v>20</v>
      </c>
      <c r="AB438" s="9" t="s">
        <v>1398</v>
      </c>
      <c r="AC438" s="9" t="s">
        <v>1399</v>
      </c>
      <c r="AD438" s="9" t="s">
        <v>1398</v>
      </c>
      <c r="AE438" t="str">
        <f t="shared" si="34"/>
        <v>Vampire CountsDwarfen Mountain Holds</v>
      </c>
    </row>
    <row r="439" spans="1:31" ht="15" customHeight="1" x14ac:dyDescent="0.25">
      <c r="A439">
        <v>413974</v>
      </c>
      <c r="B439">
        <v>2</v>
      </c>
      <c r="C439" t="s">
        <v>651</v>
      </c>
      <c r="D439" t="s">
        <v>627</v>
      </c>
      <c r="E439">
        <v>2</v>
      </c>
      <c r="F439">
        <v>0</v>
      </c>
      <c r="G439">
        <v>1559</v>
      </c>
      <c r="H439">
        <v>1278</v>
      </c>
      <c r="I439" t="s">
        <v>621</v>
      </c>
      <c r="J439" s="21">
        <v>45353.583333333336</v>
      </c>
      <c r="K439" s="21">
        <v>45354</v>
      </c>
      <c r="L439" t="s">
        <v>120</v>
      </c>
      <c r="M439" t="b">
        <v>0</v>
      </c>
      <c r="N439">
        <v>2023</v>
      </c>
      <c r="O439" t="s">
        <v>760</v>
      </c>
      <c r="Q439" t="s">
        <v>763</v>
      </c>
      <c r="S439" s="1" t="s">
        <v>653</v>
      </c>
      <c r="T439" s="1" t="s">
        <v>629</v>
      </c>
      <c r="U439" t="s">
        <v>27</v>
      </c>
      <c r="V439" s="9">
        <v>2000</v>
      </c>
      <c r="W439" s="2">
        <f t="shared" si="30"/>
        <v>3</v>
      </c>
      <c r="X439" s="2" t="s">
        <v>1887</v>
      </c>
      <c r="Y439" s="9" t="str">
        <f t="shared" si="31"/>
        <v>Y</v>
      </c>
      <c r="Z439" s="9" t="str">
        <f t="shared" si="32"/>
        <v>N</v>
      </c>
      <c r="AA439" s="9">
        <f t="shared" si="33"/>
        <v>20</v>
      </c>
      <c r="AB439" s="9" t="s">
        <v>1398</v>
      </c>
      <c r="AC439" s="9" t="s">
        <v>1399</v>
      </c>
      <c r="AD439" s="9" t="s">
        <v>1398</v>
      </c>
      <c r="AE439" t="str">
        <f t="shared" si="34"/>
        <v>Vampire CountsHigh Elf Realms</v>
      </c>
    </row>
    <row r="440" spans="1:31" ht="15" customHeight="1" x14ac:dyDescent="0.25">
      <c r="A440">
        <v>413983</v>
      </c>
      <c r="B440">
        <v>2</v>
      </c>
      <c r="C440" t="s">
        <v>654</v>
      </c>
      <c r="D440" t="s">
        <v>639</v>
      </c>
      <c r="E440">
        <v>0</v>
      </c>
      <c r="F440">
        <v>2</v>
      </c>
      <c r="G440">
        <v>429</v>
      </c>
      <c r="H440">
        <v>569</v>
      </c>
      <c r="I440" t="s">
        <v>621</v>
      </c>
      <c r="J440" s="21">
        <v>45353.583333333336</v>
      </c>
      <c r="K440" s="21">
        <v>45354</v>
      </c>
      <c r="L440" t="s">
        <v>120</v>
      </c>
      <c r="M440" t="b">
        <v>0</v>
      </c>
      <c r="N440">
        <v>2023</v>
      </c>
      <c r="O440" t="s">
        <v>762</v>
      </c>
      <c r="Q440" t="s">
        <v>760</v>
      </c>
      <c r="S440" s="1" t="s">
        <v>655</v>
      </c>
      <c r="T440" s="1" t="s">
        <v>641</v>
      </c>
      <c r="U440" t="s">
        <v>27</v>
      </c>
      <c r="V440" s="9">
        <v>2000</v>
      </c>
      <c r="W440" s="2">
        <f t="shared" si="30"/>
        <v>3</v>
      </c>
      <c r="X440" s="2" t="s">
        <v>1887</v>
      </c>
      <c r="Y440" s="9" t="str">
        <f t="shared" si="31"/>
        <v>Y</v>
      </c>
      <c r="Z440" s="9" t="str">
        <f t="shared" si="32"/>
        <v>N</v>
      </c>
      <c r="AA440" s="9">
        <f t="shared" si="33"/>
        <v>20</v>
      </c>
      <c r="AB440" s="9" t="s">
        <v>1398</v>
      </c>
      <c r="AC440" s="9" t="s">
        <v>1399</v>
      </c>
      <c r="AD440" s="9" t="s">
        <v>1398</v>
      </c>
      <c r="AE440" t="str">
        <f t="shared" si="34"/>
        <v>Warriors of ChaosVampire Counts</v>
      </c>
    </row>
    <row r="441" spans="1:31" ht="15" customHeight="1" x14ac:dyDescent="0.25">
      <c r="A441">
        <v>413992</v>
      </c>
      <c r="B441">
        <v>2</v>
      </c>
      <c r="C441" t="s">
        <v>650</v>
      </c>
      <c r="D441" t="s">
        <v>513</v>
      </c>
      <c r="E441">
        <v>0</v>
      </c>
      <c r="F441">
        <v>2</v>
      </c>
      <c r="G441">
        <v>0</v>
      </c>
      <c r="H441">
        <v>2247</v>
      </c>
      <c r="I441" t="s">
        <v>621</v>
      </c>
      <c r="J441" s="21">
        <v>45353.583333333336</v>
      </c>
      <c r="K441" s="21">
        <v>45354</v>
      </c>
      <c r="L441" t="s">
        <v>120</v>
      </c>
      <c r="M441" t="b">
        <v>0</v>
      </c>
      <c r="N441">
        <v>2023</v>
      </c>
      <c r="O441" t="s">
        <v>761</v>
      </c>
      <c r="Q441" t="s">
        <v>764</v>
      </c>
      <c r="S441" s="1" t="s">
        <v>652</v>
      </c>
      <c r="T441" s="1" t="s">
        <v>623</v>
      </c>
      <c r="U441" t="s">
        <v>27</v>
      </c>
      <c r="V441" s="9">
        <v>2000</v>
      </c>
      <c r="W441" s="2">
        <f t="shared" si="30"/>
        <v>3</v>
      </c>
      <c r="X441" s="2" t="s">
        <v>1887</v>
      </c>
      <c r="Y441" s="9" t="str">
        <f t="shared" si="31"/>
        <v>Y</v>
      </c>
      <c r="Z441" s="9" t="str">
        <f t="shared" si="32"/>
        <v>N</v>
      </c>
      <c r="AA441" s="9">
        <f t="shared" si="33"/>
        <v>20</v>
      </c>
      <c r="AB441" s="9" t="s">
        <v>1398</v>
      </c>
      <c r="AC441" s="9" t="s">
        <v>1399</v>
      </c>
      <c r="AD441" s="9" t="s">
        <v>1398</v>
      </c>
      <c r="AE441" t="str">
        <f t="shared" si="34"/>
        <v>Orc and Goblin TribesTomb Kings of Khemri</v>
      </c>
    </row>
    <row r="442" spans="1:31" ht="15" customHeight="1" x14ac:dyDescent="0.25">
      <c r="A442">
        <v>414011</v>
      </c>
      <c r="B442">
        <v>3</v>
      </c>
      <c r="C442" t="s">
        <v>638</v>
      </c>
      <c r="D442" t="s">
        <v>647</v>
      </c>
      <c r="E442">
        <v>2</v>
      </c>
      <c r="F442">
        <v>0</v>
      </c>
      <c r="G442">
        <v>1500</v>
      </c>
      <c r="H442">
        <v>0</v>
      </c>
      <c r="I442" t="s">
        <v>621</v>
      </c>
      <c r="J442" s="21">
        <v>45353.583333333336</v>
      </c>
      <c r="K442" s="21">
        <v>45354</v>
      </c>
      <c r="L442" t="s">
        <v>120</v>
      </c>
      <c r="M442" t="b">
        <v>0</v>
      </c>
      <c r="N442">
        <v>2023</v>
      </c>
      <c r="O442" t="s">
        <v>771</v>
      </c>
      <c r="Q442" t="s">
        <v>765</v>
      </c>
      <c r="S442" s="1" t="s">
        <v>640</v>
      </c>
      <c r="T442" s="1" t="s">
        <v>649</v>
      </c>
      <c r="U442" t="s">
        <v>27</v>
      </c>
      <c r="V442" s="9">
        <v>2000</v>
      </c>
      <c r="W442" s="2">
        <f t="shared" si="30"/>
        <v>3</v>
      </c>
      <c r="X442" s="2" t="s">
        <v>1887</v>
      </c>
      <c r="Y442" s="9" t="str">
        <f t="shared" si="31"/>
        <v>Y</v>
      </c>
      <c r="Z442" s="9" t="str">
        <f t="shared" si="32"/>
        <v>N</v>
      </c>
      <c r="AA442" s="9">
        <f t="shared" si="33"/>
        <v>20</v>
      </c>
      <c r="AB442" s="9" t="s">
        <v>1398</v>
      </c>
      <c r="AC442" s="9" t="s">
        <v>1399</v>
      </c>
      <c r="AD442" s="9" t="s">
        <v>1398</v>
      </c>
      <c r="AE442" t="str">
        <f t="shared" si="34"/>
        <v>SkavenEmpire of Man</v>
      </c>
    </row>
    <row r="443" spans="1:31" ht="15" customHeight="1" x14ac:dyDescent="0.25">
      <c r="A443">
        <v>414021</v>
      </c>
      <c r="B443">
        <v>3</v>
      </c>
      <c r="C443" t="s">
        <v>624</v>
      </c>
      <c r="D443" t="s">
        <v>513</v>
      </c>
      <c r="E443">
        <v>0</v>
      </c>
      <c r="F443">
        <v>2</v>
      </c>
      <c r="G443">
        <v>478</v>
      </c>
      <c r="H443">
        <v>835</v>
      </c>
      <c r="I443" t="s">
        <v>621</v>
      </c>
      <c r="J443" s="21">
        <v>45353.583333333336</v>
      </c>
      <c r="K443" s="21">
        <v>45354</v>
      </c>
      <c r="L443" t="s">
        <v>120</v>
      </c>
      <c r="M443" t="b">
        <v>0</v>
      </c>
      <c r="N443">
        <v>2023</v>
      </c>
      <c r="O443" t="s">
        <v>760</v>
      </c>
      <c r="Q443" t="s">
        <v>764</v>
      </c>
      <c r="S443" s="1" t="s">
        <v>626</v>
      </c>
      <c r="T443" s="1" t="s">
        <v>623</v>
      </c>
      <c r="U443" t="s">
        <v>27</v>
      </c>
      <c r="V443" s="9">
        <v>2000</v>
      </c>
      <c r="W443" s="2">
        <f t="shared" si="30"/>
        <v>3</v>
      </c>
      <c r="X443" s="2" t="s">
        <v>1887</v>
      </c>
      <c r="Y443" s="9" t="str">
        <f t="shared" si="31"/>
        <v>Y</v>
      </c>
      <c r="Z443" s="9" t="str">
        <f t="shared" si="32"/>
        <v>N</v>
      </c>
      <c r="AA443" s="9">
        <f t="shared" si="33"/>
        <v>20</v>
      </c>
      <c r="AB443" s="9" t="s">
        <v>1398</v>
      </c>
      <c r="AC443" s="9" t="s">
        <v>1399</v>
      </c>
      <c r="AD443" s="9" t="s">
        <v>1398</v>
      </c>
      <c r="AE443" t="str">
        <f t="shared" si="34"/>
        <v>Vampire CountsTomb Kings of Khemri</v>
      </c>
    </row>
    <row r="444" spans="1:31" ht="15" customHeight="1" x14ac:dyDescent="0.25">
      <c r="A444">
        <v>414027</v>
      </c>
      <c r="B444">
        <v>3</v>
      </c>
      <c r="C444" t="s">
        <v>517</v>
      </c>
      <c r="D444" t="s">
        <v>646</v>
      </c>
      <c r="E444">
        <v>0</v>
      </c>
      <c r="F444">
        <v>2</v>
      </c>
      <c r="G444">
        <v>708</v>
      </c>
      <c r="H444">
        <v>778</v>
      </c>
      <c r="I444" t="s">
        <v>621</v>
      </c>
      <c r="J444" s="21">
        <v>45353.583333333336</v>
      </c>
      <c r="K444" s="21">
        <v>45354</v>
      </c>
      <c r="L444" t="s">
        <v>120</v>
      </c>
      <c r="M444" t="b">
        <v>0</v>
      </c>
      <c r="N444">
        <v>2023</v>
      </c>
      <c r="O444" t="s">
        <v>758</v>
      </c>
      <c r="Q444" t="s">
        <v>771</v>
      </c>
      <c r="S444" s="1" t="s">
        <v>656</v>
      </c>
      <c r="T444" s="1" t="s">
        <v>648</v>
      </c>
      <c r="U444" t="s">
        <v>27</v>
      </c>
      <c r="V444" s="9">
        <v>2000</v>
      </c>
      <c r="W444" s="2">
        <f t="shared" si="30"/>
        <v>3</v>
      </c>
      <c r="X444" s="2" t="s">
        <v>1887</v>
      </c>
      <c r="Y444" s="9" t="str">
        <f t="shared" si="31"/>
        <v>Y</v>
      </c>
      <c r="Z444" s="9" t="str">
        <f t="shared" si="32"/>
        <v>N</v>
      </c>
      <c r="AA444" s="9">
        <f t="shared" si="33"/>
        <v>20</v>
      </c>
      <c r="AB444" s="9" t="s">
        <v>1398</v>
      </c>
      <c r="AC444" s="9" t="s">
        <v>1399</v>
      </c>
      <c r="AD444" s="9" t="s">
        <v>1398</v>
      </c>
      <c r="AE444" t="str">
        <f t="shared" si="34"/>
        <v>Kingdom of BretonniaSkaven</v>
      </c>
    </row>
    <row r="445" spans="1:31" ht="15" customHeight="1" x14ac:dyDescent="0.25">
      <c r="A445">
        <v>414037</v>
      </c>
      <c r="B445">
        <v>3</v>
      </c>
      <c r="C445" t="s">
        <v>121</v>
      </c>
      <c r="D445" t="s">
        <v>651</v>
      </c>
      <c r="E445">
        <v>2</v>
      </c>
      <c r="F445">
        <v>0</v>
      </c>
      <c r="G445">
        <v>1595</v>
      </c>
      <c r="H445">
        <v>570</v>
      </c>
      <c r="I445" t="s">
        <v>621</v>
      </c>
      <c r="J445" s="21">
        <v>45353.583333333336</v>
      </c>
      <c r="K445" s="21">
        <v>45354</v>
      </c>
      <c r="L445" t="s">
        <v>120</v>
      </c>
      <c r="M445" t="b">
        <v>0</v>
      </c>
      <c r="N445">
        <v>2023</v>
      </c>
      <c r="O445" t="s">
        <v>773</v>
      </c>
      <c r="Q445" t="s">
        <v>760</v>
      </c>
      <c r="S445" s="1" t="s">
        <v>625</v>
      </c>
      <c r="T445" s="1" t="s">
        <v>653</v>
      </c>
      <c r="U445" t="s">
        <v>27</v>
      </c>
      <c r="V445" s="9">
        <v>2000</v>
      </c>
      <c r="W445" s="2">
        <f t="shared" si="30"/>
        <v>3</v>
      </c>
      <c r="X445" s="2" t="s">
        <v>1887</v>
      </c>
      <c r="Y445" s="9" t="str">
        <f t="shared" si="31"/>
        <v>Y</v>
      </c>
      <c r="Z445" s="9" t="str">
        <f t="shared" si="32"/>
        <v>N</v>
      </c>
      <c r="AA445" s="9">
        <f t="shared" si="33"/>
        <v>20</v>
      </c>
      <c r="AB445" s="9" t="s">
        <v>1398</v>
      </c>
      <c r="AC445" s="9" t="s">
        <v>1399</v>
      </c>
      <c r="AD445" s="9" t="s">
        <v>1398</v>
      </c>
      <c r="AE445" t="str">
        <f t="shared" si="34"/>
        <v>Ogre KingdomsVampire Counts</v>
      </c>
    </row>
    <row r="446" spans="1:31" ht="15" hidden="1" customHeight="1" x14ac:dyDescent="0.25">
      <c r="A446">
        <v>414046</v>
      </c>
      <c r="B446">
        <v>3</v>
      </c>
      <c r="C446" t="s">
        <v>639</v>
      </c>
      <c r="D446" t="s">
        <v>643</v>
      </c>
      <c r="E446">
        <v>2</v>
      </c>
      <c r="F446">
        <v>0</v>
      </c>
      <c r="G446">
        <v>699</v>
      </c>
      <c r="H446">
        <v>437</v>
      </c>
      <c r="I446" t="s">
        <v>621</v>
      </c>
      <c r="J446" s="21">
        <v>45353.583333333336</v>
      </c>
      <c r="K446" s="21">
        <v>45354</v>
      </c>
      <c r="L446" t="s">
        <v>120</v>
      </c>
      <c r="M446" t="b">
        <v>0</v>
      </c>
      <c r="N446">
        <v>2023</v>
      </c>
      <c r="O446" t="s">
        <v>760</v>
      </c>
      <c r="Q446" t="s">
        <v>760</v>
      </c>
      <c r="S446" s="1" t="s">
        <v>641</v>
      </c>
      <c r="T446" s="1" t="s">
        <v>645</v>
      </c>
      <c r="U446" t="s">
        <v>27</v>
      </c>
      <c r="V446" s="9">
        <v>2000</v>
      </c>
      <c r="W446" s="2">
        <f t="shared" si="30"/>
        <v>3</v>
      </c>
      <c r="X446" s="2" t="s">
        <v>1887</v>
      </c>
      <c r="Y446" s="9" t="str">
        <f t="shared" si="31"/>
        <v>Y</v>
      </c>
      <c r="Z446" s="9" t="str">
        <f t="shared" si="32"/>
        <v>Y</v>
      </c>
      <c r="AA446" s="9">
        <f t="shared" si="33"/>
        <v>20</v>
      </c>
      <c r="AB446" s="9" t="s">
        <v>1398</v>
      </c>
      <c r="AC446" s="9" t="s">
        <v>1399</v>
      </c>
      <c r="AD446" s="9" t="s">
        <v>1398</v>
      </c>
      <c r="AE446" t="str">
        <f t="shared" si="34"/>
        <v>Vampire CountsVampire Counts</v>
      </c>
    </row>
    <row r="447" spans="1:31" ht="15" customHeight="1" x14ac:dyDescent="0.25">
      <c r="A447">
        <v>414056</v>
      </c>
      <c r="B447">
        <v>3</v>
      </c>
      <c r="C447" t="s">
        <v>654</v>
      </c>
      <c r="D447" t="s">
        <v>642</v>
      </c>
      <c r="E447">
        <v>2</v>
      </c>
      <c r="F447">
        <v>0</v>
      </c>
      <c r="G447">
        <v>2300</v>
      </c>
      <c r="H447">
        <v>231</v>
      </c>
      <c r="I447" t="s">
        <v>621</v>
      </c>
      <c r="J447" s="21">
        <v>45353.583333333336</v>
      </c>
      <c r="K447" s="21">
        <v>45354</v>
      </c>
      <c r="L447" t="s">
        <v>120</v>
      </c>
      <c r="M447" t="b">
        <v>0</v>
      </c>
      <c r="N447">
        <v>2023</v>
      </c>
      <c r="O447" t="s">
        <v>762</v>
      </c>
      <c r="Q447" t="s">
        <v>760</v>
      </c>
      <c r="S447" s="1" t="s">
        <v>655</v>
      </c>
      <c r="T447" s="1" t="s">
        <v>644</v>
      </c>
      <c r="U447" t="s">
        <v>27</v>
      </c>
      <c r="V447" s="9">
        <v>2000</v>
      </c>
      <c r="W447" s="2">
        <f t="shared" si="30"/>
        <v>3</v>
      </c>
      <c r="X447" s="2" t="s">
        <v>1887</v>
      </c>
      <c r="Y447" s="9" t="str">
        <f t="shared" si="31"/>
        <v>Y</v>
      </c>
      <c r="Z447" s="9" t="str">
        <f t="shared" si="32"/>
        <v>N</v>
      </c>
      <c r="AA447" s="9">
        <f t="shared" si="33"/>
        <v>20</v>
      </c>
      <c r="AB447" s="9" t="s">
        <v>1398</v>
      </c>
      <c r="AC447" s="9" t="s">
        <v>1399</v>
      </c>
      <c r="AD447" s="9" t="s">
        <v>1398</v>
      </c>
      <c r="AE447" t="str">
        <f t="shared" si="34"/>
        <v>Warriors of ChaosVampire Counts</v>
      </c>
    </row>
    <row r="448" spans="1:31" ht="15" customHeight="1" x14ac:dyDescent="0.25">
      <c r="A448">
        <v>414067</v>
      </c>
      <c r="B448">
        <v>3</v>
      </c>
      <c r="C448" t="s">
        <v>635</v>
      </c>
      <c r="D448" t="s">
        <v>523</v>
      </c>
      <c r="E448">
        <v>0</v>
      </c>
      <c r="F448">
        <v>2</v>
      </c>
      <c r="G448">
        <v>637</v>
      </c>
      <c r="H448">
        <v>764</v>
      </c>
      <c r="I448" t="s">
        <v>621</v>
      </c>
      <c r="J448" s="21">
        <v>45353.583333333336</v>
      </c>
      <c r="K448" s="21">
        <v>45354</v>
      </c>
      <c r="L448" t="s">
        <v>120</v>
      </c>
      <c r="M448" t="b">
        <v>0</v>
      </c>
      <c r="N448">
        <v>2023</v>
      </c>
      <c r="O448" t="s">
        <v>761</v>
      </c>
      <c r="Q448" t="s">
        <v>769</v>
      </c>
      <c r="S448" s="1" t="s">
        <v>637</v>
      </c>
      <c r="T448" s="1" t="s">
        <v>633</v>
      </c>
      <c r="U448" t="s">
        <v>27</v>
      </c>
      <c r="V448" s="9">
        <v>2000</v>
      </c>
      <c r="W448" s="2">
        <f t="shared" si="30"/>
        <v>3</v>
      </c>
      <c r="X448" s="2" t="s">
        <v>1887</v>
      </c>
      <c r="Y448" s="9" t="str">
        <f t="shared" si="31"/>
        <v>Y</v>
      </c>
      <c r="Z448" s="9" t="str">
        <f t="shared" si="32"/>
        <v>N</v>
      </c>
      <c r="AA448" s="9">
        <f t="shared" si="33"/>
        <v>20</v>
      </c>
      <c r="AB448" s="9" t="s">
        <v>1398</v>
      </c>
      <c r="AC448" s="9" t="s">
        <v>1399</v>
      </c>
      <c r="AD448" s="9" t="s">
        <v>1398</v>
      </c>
      <c r="AE448" t="str">
        <f t="shared" si="34"/>
        <v>Orc and Goblin TribesDwarfen Mountain Holds</v>
      </c>
    </row>
    <row r="449" spans="1:31" ht="15" customHeight="1" x14ac:dyDescent="0.25">
      <c r="A449">
        <v>414072</v>
      </c>
      <c r="B449">
        <v>3</v>
      </c>
      <c r="C449" t="s">
        <v>627</v>
      </c>
      <c r="D449" t="s">
        <v>634</v>
      </c>
      <c r="E449">
        <v>0</v>
      </c>
      <c r="F449">
        <v>2</v>
      </c>
      <c r="G449">
        <v>982</v>
      </c>
      <c r="H449">
        <v>1760</v>
      </c>
      <c r="I449" t="s">
        <v>621</v>
      </c>
      <c r="J449" s="21">
        <v>45353.583333333336</v>
      </c>
      <c r="K449" s="21">
        <v>45354</v>
      </c>
      <c r="L449" t="s">
        <v>120</v>
      </c>
      <c r="M449" t="b">
        <v>0</v>
      </c>
      <c r="N449">
        <v>2023</v>
      </c>
      <c r="O449" t="s">
        <v>763</v>
      </c>
      <c r="Q449" t="s">
        <v>762</v>
      </c>
      <c r="S449" s="1" t="s">
        <v>629</v>
      </c>
      <c r="T449" s="1" t="s">
        <v>636</v>
      </c>
      <c r="U449" t="s">
        <v>27</v>
      </c>
      <c r="V449" s="9">
        <v>2000</v>
      </c>
      <c r="W449" s="2">
        <f t="shared" si="30"/>
        <v>3</v>
      </c>
      <c r="X449" s="2" t="s">
        <v>1887</v>
      </c>
      <c r="Y449" s="9" t="str">
        <f t="shared" si="31"/>
        <v>Y</v>
      </c>
      <c r="Z449" s="9" t="str">
        <f t="shared" si="32"/>
        <v>N</v>
      </c>
      <c r="AA449" s="9">
        <f t="shared" si="33"/>
        <v>20</v>
      </c>
      <c r="AB449" s="9" t="s">
        <v>1398</v>
      </c>
      <c r="AC449" s="9" t="s">
        <v>1399</v>
      </c>
      <c r="AD449" s="9" t="s">
        <v>1398</v>
      </c>
      <c r="AE449" t="str">
        <f t="shared" si="34"/>
        <v>High Elf RealmsWarriors of Chaos</v>
      </c>
    </row>
    <row r="450" spans="1:31" ht="15" customHeight="1" x14ac:dyDescent="0.25">
      <c r="A450">
        <v>414080</v>
      </c>
      <c r="B450">
        <v>3</v>
      </c>
      <c r="C450" t="s">
        <v>650</v>
      </c>
      <c r="D450" t="s">
        <v>631</v>
      </c>
      <c r="E450">
        <v>0</v>
      </c>
      <c r="F450">
        <v>2</v>
      </c>
      <c r="G450">
        <v>760</v>
      </c>
      <c r="H450">
        <v>2267</v>
      </c>
      <c r="I450" t="s">
        <v>621</v>
      </c>
      <c r="J450" s="21">
        <v>45353.583333333336</v>
      </c>
      <c r="K450" s="21">
        <v>45354</v>
      </c>
      <c r="L450" t="s">
        <v>120</v>
      </c>
      <c r="M450" t="b">
        <v>0</v>
      </c>
      <c r="N450">
        <v>2023</v>
      </c>
      <c r="O450" t="s">
        <v>761</v>
      </c>
      <c r="Q450" t="s">
        <v>762</v>
      </c>
      <c r="S450" s="1" t="s">
        <v>652</v>
      </c>
      <c r="T450" s="1" t="s">
        <v>632</v>
      </c>
      <c r="U450" t="s">
        <v>27</v>
      </c>
      <c r="V450" s="9">
        <v>2000</v>
      </c>
      <c r="W450" s="2">
        <f t="shared" ref="W450:W513" si="35">_xlfn.MAXIFS(B:B,I:I,I450)</f>
        <v>3</v>
      </c>
      <c r="X450" s="2" t="s">
        <v>1887</v>
      </c>
      <c r="Y450" s="9" t="str">
        <f t="shared" ref="Y450:Y513" si="36">IF(S450="","N",(IF(T450&lt;&gt;"","Y","N")))</f>
        <v>Y</v>
      </c>
      <c r="Z450" s="9" t="str">
        <f t="shared" ref="Z450:Z513" si="37">IF(O450=Q450,"Y","N")</f>
        <v>N</v>
      </c>
      <c r="AA450" s="9">
        <f t="shared" ref="AA450:AA513" si="38">COUNTIFS(I:I,I450,B:B,1)*2</f>
        <v>20</v>
      </c>
      <c r="AB450" s="9" t="s">
        <v>1398</v>
      </c>
      <c r="AC450" s="9" t="s">
        <v>1399</v>
      </c>
      <c r="AD450" s="9" t="s">
        <v>1398</v>
      </c>
      <c r="AE450" t="str">
        <f t="shared" si="34"/>
        <v>Orc and Goblin TribesWarriors of Chaos</v>
      </c>
    </row>
    <row r="451" spans="1:31" ht="15" customHeight="1" x14ac:dyDescent="0.25">
      <c r="A451">
        <v>414085</v>
      </c>
      <c r="B451">
        <v>3</v>
      </c>
      <c r="C451" t="s">
        <v>620</v>
      </c>
      <c r="D451" t="s">
        <v>628</v>
      </c>
      <c r="E451">
        <v>2</v>
      </c>
      <c r="F451">
        <v>0</v>
      </c>
      <c r="G451">
        <v>712</v>
      </c>
      <c r="H451">
        <v>281</v>
      </c>
      <c r="I451" t="s">
        <v>621</v>
      </c>
      <c r="J451" s="21">
        <v>45353.583333333336</v>
      </c>
      <c r="K451" s="21">
        <v>45354</v>
      </c>
      <c r="L451" t="s">
        <v>120</v>
      </c>
      <c r="M451" t="b">
        <v>0</v>
      </c>
      <c r="N451">
        <v>2023</v>
      </c>
      <c r="O451" t="s">
        <v>758</v>
      </c>
      <c r="Q451" t="s">
        <v>769</v>
      </c>
      <c r="S451" s="1" t="s">
        <v>622</v>
      </c>
      <c r="T451" s="1" t="s">
        <v>630</v>
      </c>
      <c r="U451" t="s">
        <v>27</v>
      </c>
      <c r="V451" s="9">
        <v>2000</v>
      </c>
      <c r="W451" s="2">
        <f t="shared" si="35"/>
        <v>3</v>
      </c>
      <c r="X451" s="2" t="s">
        <v>1887</v>
      </c>
      <c r="Y451" s="9" t="str">
        <f t="shared" si="36"/>
        <v>Y</v>
      </c>
      <c r="Z451" s="9" t="str">
        <f t="shared" si="37"/>
        <v>N</v>
      </c>
      <c r="AA451" s="9">
        <f t="shared" si="38"/>
        <v>20</v>
      </c>
      <c r="AB451" s="9" t="s">
        <v>1398</v>
      </c>
      <c r="AC451" s="9" t="s">
        <v>1399</v>
      </c>
      <c r="AD451" s="9" t="s">
        <v>1398</v>
      </c>
      <c r="AE451" t="str">
        <f t="shared" ref="AE451:AE514" si="39">O451&amp;Q451</f>
        <v>Kingdom of BretonniaDwarfen Mountain Holds</v>
      </c>
    </row>
    <row r="452" spans="1:31" ht="15" customHeight="1" x14ac:dyDescent="0.25">
      <c r="A452">
        <v>413748</v>
      </c>
      <c r="B452">
        <v>1</v>
      </c>
      <c r="C452" t="s">
        <v>204</v>
      </c>
      <c r="D452" t="s">
        <v>205</v>
      </c>
      <c r="E452">
        <v>2</v>
      </c>
      <c r="F452">
        <v>0</v>
      </c>
      <c r="G452">
        <v>163</v>
      </c>
      <c r="H452">
        <v>0</v>
      </c>
      <c r="I452" t="s">
        <v>206</v>
      </c>
      <c r="J452" s="21">
        <v>45353.833333333336</v>
      </c>
      <c r="K452" s="21">
        <v>45354.083333333336</v>
      </c>
      <c r="L452" t="s">
        <v>207</v>
      </c>
      <c r="M452" t="b">
        <v>0</v>
      </c>
      <c r="N452">
        <v>2023</v>
      </c>
      <c r="O452" t="s">
        <v>764</v>
      </c>
      <c r="Q452" t="s">
        <v>762</v>
      </c>
      <c r="S452" s="1" t="s">
        <v>208</v>
      </c>
      <c r="T452" s="1" t="s">
        <v>209</v>
      </c>
      <c r="U452" t="s">
        <v>27</v>
      </c>
      <c r="V452" s="9">
        <v>1000</v>
      </c>
      <c r="W452" s="2">
        <f t="shared" si="35"/>
        <v>3</v>
      </c>
      <c r="X452" s="2" t="s">
        <v>1887</v>
      </c>
      <c r="Y452" s="9" t="str">
        <f t="shared" si="36"/>
        <v>Y</v>
      </c>
      <c r="Z452" s="9" t="str">
        <f t="shared" si="37"/>
        <v>N</v>
      </c>
      <c r="AA452" s="9">
        <f t="shared" si="38"/>
        <v>18</v>
      </c>
      <c r="AB452" s="9" t="s">
        <v>1398</v>
      </c>
      <c r="AE452" t="str">
        <f t="shared" si="39"/>
        <v>Tomb Kings of KhemriWarriors of Chaos</v>
      </c>
    </row>
    <row r="453" spans="1:31" ht="15" customHeight="1" x14ac:dyDescent="0.25">
      <c r="A453">
        <v>413762</v>
      </c>
      <c r="B453">
        <v>1</v>
      </c>
      <c r="C453" t="s">
        <v>210</v>
      </c>
      <c r="D453" t="s">
        <v>211</v>
      </c>
      <c r="E453">
        <v>1</v>
      </c>
      <c r="F453">
        <v>1</v>
      </c>
      <c r="G453">
        <v>380</v>
      </c>
      <c r="H453">
        <v>380</v>
      </c>
      <c r="I453" t="s">
        <v>206</v>
      </c>
      <c r="J453" s="21">
        <v>45353.833333333336</v>
      </c>
      <c r="K453" s="21">
        <v>45354.083333333336</v>
      </c>
      <c r="L453" t="s">
        <v>207</v>
      </c>
      <c r="M453" t="b">
        <v>0</v>
      </c>
      <c r="N453">
        <v>2023</v>
      </c>
      <c r="O453" t="s">
        <v>764</v>
      </c>
      <c r="Q453" t="s">
        <v>768</v>
      </c>
      <c r="S453" s="1" t="s">
        <v>212</v>
      </c>
      <c r="T453" s="1" t="s">
        <v>213</v>
      </c>
      <c r="U453" t="s">
        <v>27</v>
      </c>
      <c r="V453" s="9">
        <v>1000</v>
      </c>
      <c r="W453" s="2">
        <f t="shared" si="35"/>
        <v>3</v>
      </c>
      <c r="X453" s="2" t="s">
        <v>1887</v>
      </c>
      <c r="Y453" s="9" t="str">
        <f t="shared" si="36"/>
        <v>Y</v>
      </c>
      <c r="Z453" s="9" t="str">
        <f t="shared" si="37"/>
        <v>N</v>
      </c>
      <c r="AA453" s="9">
        <f t="shared" si="38"/>
        <v>18</v>
      </c>
      <c r="AB453" s="9" t="s">
        <v>1398</v>
      </c>
      <c r="AE453" t="str">
        <f t="shared" si="39"/>
        <v>Tomb Kings of KhemriDark Elves</v>
      </c>
    </row>
    <row r="454" spans="1:31" ht="15" customHeight="1" x14ac:dyDescent="0.25">
      <c r="A454">
        <v>413780</v>
      </c>
      <c r="B454">
        <v>1</v>
      </c>
      <c r="C454" t="s">
        <v>214</v>
      </c>
      <c r="D454" t="s">
        <v>215</v>
      </c>
      <c r="E454">
        <v>0</v>
      </c>
      <c r="F454">
        <v>2</v>
      </c>
      <c r="G454">
        <v>175</v>
      </c>
      <c r="H454">
        <v>536</v>
      </c>
      <c r="I454" t="s">
        <v>206</v>
      </c>
      <c r="J454" s="21">
        <v>45353.833333333336</v>
      </c>
      <c r="K454" s="21">
        <v>45354.083333333336</v>
      </c>
      <c r="L454" t="s">
        <v>207</v>
      </c>
      <c r="M454" t="b">
        <v>0</v>
      </c>
      <c r="N454">
        <v>2023</v>
      </c>
      <c r="O454" t="s">
        <v>769</v>
      </c>
      <c r="Q454" t="s">
        <v>765</v>
      </c>
      <c r="S454" s="1" t="s">
        <v>216</v>
      </c>
      <c r="T454" s="1" t="s">
        <v>217</v>
      </c>
      <c r="U454" t="s">
        <v>27</v>
      </c>
      <c r="V454" s="9">
        <v>1000</v>
      </c>
      <c r="W454" s="2">
        <f t="shared" si="35"/>
        <v>3</v>
      </c>
      <c r="X454" s="2" t="s">
        <v>1887</v>
      </c>
      <c r="Y454" s="9" t="str">
        <f t="shared" si="36"/>
        <v>Y</v>
      </c>
      <c r="Z454" s="9" t="str">
        <f t="shared" si="37"/>
        <v>N</v>
      </c>
      <c r="AA454" s="9">
        <f t="shared" si="38"/>
        <v>18</v>
      </c>
      <c r="AB454" s="9" t="s">
        <v>1398</v>
      </c>
      <c r="AE454" t="str">
        <f t="shared" si="39"/>
        <v>Dwarfen Mountain HoldsEmpire of Man</v>
      </c>
    </row>
    <row r="455" spans="1:31" ht="15" customHeight="1" x14ac:dyDescent="0.25">
      <c r="A455">
        <v>413794</v>
      </c>
      <c r="B455">
        <v>1</v>
      </c>
      <c r="C455" t="s">
        <v>218</v>
      </c>
      <c r="D455" t="s">
        <v>219</v>
      </c>
      <c r="E455">
        <v>0</v>
      </c>
      <c r="F455">
        <v>2</v>
      </c>
      <c r="G455">
        <v>0</v>
      </c>
      <c r="H455">
        <v>588</v>
      </c>
      <c r="I455" t="s">
        <v>206</v>
      </c>
      <c r="J455" s="21">
        <v>45353.833333333336</v>
      </c>
      <c r="K455" s="21">
        <v>45354.083333333336</v>
      </c>
      <c r="L455" t="s">
        <v>207</v>
      </c>
      <c r="M455" t="b">
        <v>0</v>
      </c>
      <c r="N455">
        <v>2023</v>
      </c>
      <c r="O455" t="s">
        <v>768</v>
      </c>
      <c r="Q455" t="s">
        <v>763</v>
      </c>
      <c r="S455" s="1" t="s">
        <v>220</v>
      </c>
      <c r="T455" s="1" t="s">
        <v>221</v>
      </c>
      <c r="U455" t="s">
        <v>27</v>
      </c>
      <c r="V455" s="9">
        <v>1000</v>
      </c>
      <c r="W455" s="2">
        <f t="shared" si="35"/>
        <v>3</v>
      </c>
      <c r="X455" s="2" t="s">
        <v>1887</v>
      </c>
      <c r="Y455" s="9" t="str">
        <f t="shared" si="36"/>
        <v>Y</v>
      </c>
      <c r="Z455" s="9" t="str">
        <f t="shared" si="37"/>
        <v>N</v>
      </c>
      <c r="AA455" s="9">
        <f t="shared" si="38"/>
        <v>18</v>
      </c>
      <c r="AB455" s="9" t="s">
        <v>1398</v>
      </c>
      <c r="AE455" t="str">
        <f t="shared" si="39"/>
        <v>Dark ElvesHigh Elf Realms</v>
      </c>
    </row>
    <row r="456" spans="1:31" ht="15" customHeight="1" x14ac:dyDescent="0.25">
      <c r="A456">
        <v>413808</v>
      </c>
      <c r="B456">
        <v>1</v>
      </c>
      <c r="C456" t="s">
        <v>222</v>
      </c>
      <c r="D456" t="s">
        <v>223</v>
      </c>
      <c r="E456">
        <v>0</v>
      </c>
      <c r="F456">
        <v>2</v>
      </c>
      <c r="G456">
        <v>387</v>
      </c>
      <c r="H456">
        <v>1115</v>
      </c>
      <c r="I456" t="s">
        <v>206</v>
      </c>
      <c r="J456" s="21">
        <v>45353.833333333336</v>
      </c>
      <c r="K456" s="21">
        <v>45354.083333333336</v>
      </c>
      <c r="L456" t="s">
        <v>207</v>
      </c>
      <c r="M456" t="b">
        <v>0</v>
      </c>
      <c r="N456">
        <v>2023</v>
      </c>
      <c r="O456" t="s">
        <v>761</v>
      </c>
      <c r="Q456" t="s">
        <v>764</v>
      </c>
      <c r="S456" s="1" t="s">
        <v>224</v>
      </c>
      <c r="T456" s="1" t="s">
        <v>225</v>
      </c>
      <c r="U456" t="s">
        <v>27</v>
      </c>
      <c r="V456" s="9">
        <v>1000</v>
      </c>
      <c r="W456" s="2">
        <f t="shared" si="35"/>
        <v>3</v>
      </c>
      <c r="X456" s="2" t="s">
        <v>1887</v>
      </c>
      <c r="Y456" s="9" t="str">
        <f t="shared" si="36"/>
        <v>Y</v>
      </c>
      <c r="Z456" s="9" t="str">
        <f t="shared" si="37"/>
        <v>N</v>
      </c>
      <c r="AA456" s="9">
        <f t="shared" si="38"/>
        <v>18</v>
      </c>
      <c r="AB456" s="9" t="s">
        <v>1398</v>
      </c>
      <c r="AE456" t="str">
        <f t="shared" si="39"/>
        <v>Orc and Goblin TribesTomb Kings of Khemri</v>
      </c>
    </row>
    <row r="457" spans="1:31" ht="15" customHeight="1" x14ac:dyDescent="0.25">
      <c r="A457">
        <v>413823</v>
      </c>
      <c r="B457">
        <v>1</v>
      </c>
      <c r="C457" t="s">
        <v>226</v>
      </c>
      <c r="D457" t="s">
        <v>227</v>
      </c>
      <c r="E457">
        <v>0</v>
      </c>
      <c r="F457">
        <v>2</v>
      </c>
      <c r="G457">
        <v>237</v>
      </c>
      <c r="H457">
        <v>1229</v>
      </c>
      <c r="I457" t="s">
        <v>206</v>
      </c>
      <c r="J457" s="21">
        <v>45353.833333333336</v>
      </c>
      <c r="K457" s="21">
        <v>45354.083333333336</v>
      </c>
      <c r="L457" t="s">
        <v>207</v>
      </c>
      <c r="M457" t="b">
        <v>0</v>
      </c>
      <c r="N457">
        <v>2023</v>
      </c>
      <c r="O457" t="s">
        <v>762</v>
      </c>
      <c r="Q457" t="s">
        <v>758</v>
      </c>
      <c r="S457" s="1" t="s">
        <v>228</v>
      </c>
      <c r="T457" s="1" t="s">
        <v>229</v>
      </c>
      <c r="U457" t="s">
        <v>27</v>
      </c>
      <c r="V457" s="9">
        <v>1000</v>
      </c>
      <c r="W457" s="2">
        <f t="shared" si="35"/>
        <v>3</v>
      </c>
      <c r="X457" s="2" t="s">
        <v>1887</v>
      </c>
      <c r="Y457" s="9" t="str">
        <f t="shared" si="36"/>
        <v>Y</v>
      </c>
      <c r="Z457" s="9" t="str">
        <f t="shared" si="37"/>
        <v>N</v>
      </c>
      <c r="AA457" s="9">
        <f t="shared" si="38"/>
        <v>18</v>
      </c>
      <c r="AB457" s="9" t="s">
        <v>1398</v>
      </c>
      <c r="AE457" t="str">
        <f t="shared" si="39"/>
        <v>Warriors of ChaosKingdom of Bretonnia</v>
      </c>
    </row>
    <row r="458" spans="1:31" ht="15" customHeight="1" x14ac:dyDescent="0.25">
      <c r="A458">
        <v>413837</v>
      </c>
      <c r="B458">
        <v>1</v>
      </c>
      <c r="C458" t="s">
        <v>230</v>
      </c>
      <c r="D458" t="s">
        <v>231</v>
      </c>
      <c r="E458">
        <v>2</v>
      </c>
      <c r="F458">
        <v>0</v>
      </c>
      <c r="G458">
        <v>1250</v>
      </c>
      <c r="H458">
        <v>230</v>
      </c>
      <c r="I458" t="s">
        <v>206</v>
      </c>
      <c r="J458" s="21">
        <v>45353.833333333336</v>
      </c>
      <c r="K458" s="21">
        <v>45354.083333333336</v>
      </c>
      <c r="L458" t="s">
        <v>207</v>
      </c>
      <c r="M458" t="b">
        <v>0</v>
      </c>
      <c r="N458">
        <v>2023</v>
      </c>
      <c r="O458" t="s">
        <v>770</v>
      </c>
      <c r="Q458" t="s">
        <v>758</v>
      </c>
      <c r="S458" s="1" t="s">
        <v>232</v>
      </c>
      <c r="T458" s="1" t="s">
        <v>233</v>
      </c>
      <c r="U458" t="s">
        <v>27</v>
      </c>
      <c r="V458" s="9">
        <v>1000</v>
      </c>
      <c r="W458" s="2">
        <f t="shared" si="35"/>
        <v>3</v>
      </c>
      <c r="X458" s="2" t="s">
        <v>1887</v>
      </c>
      <c r="Y458" s="9" t="str">
        <f t="shared" si="36"/>
        <v>Y</v>
      </c>
      <c r="Z458" s="9" t="str">
        <f t="shared" si="37"/>
        <v>N</v>
      </c>
      <c r="AA458" s="9">
        <f t="shared" si="38"/>
        <v>18</v>
      </c>
      <c r="AB458" s="9" t="s">
        <v>1398</v>
      </c>
      <c r="AE458" t="str">
        <f t="shared" si="39"/>
        <v>LizardmenKingdom of Bretonnia</v>
      </c>
    </row>
    <row r="459" spans="1:31" ht="15" customHeight="1" x14ac:dyDescent="0.25">
      <c r="A459">
        <v>413852</v>
      </c>
      <c r="B459">
        <v>1</v>
      </c>
      <c r="C459" t="s">
        <v>234</v>
      </c>
      <c r="D459" t="s">
        <v>235</v>
      </c>
      <c r="E459">
        <v>1</v>
      </c>
      <c r="F459">
        <v>1</v>
      </c>
      <c r="G459">
        <v>428</v>
      </c>
      <c r="H459">
        <v>428</v>
      </c>
      <c r="I459" t="s">
        <v>206</v>
      </c>
      <c r="J459" s="21">
        <v>45353.833333333336</v>
      </c>
      <c r="K459" s="21">
        <v>45354.083333333336</v>
      </c>
      <c r="L459" t="s">
        <v>207</v>
      </c>
      <c r="M459" t="b">
        <v>0</v>
      </c>
      <c r="N459">
        <v>2023</v>
      </c>
      <c r="O459" t="s">
        <v>762</v>
      </c>
      <c r="Q459" t="s">
        <v>768</v>
      </c>
      <c r="S459" s="1" t="s">
        <v>236</v>
      </c>
      <c r="T459" s="1" t="s">
        <v>237</v>
      </c>
      <c r="U459" t="s">
        <v>27</v>
      </c>
      <c r="V459" s="9">
        <v>1000</v>
      </c>
      <c r="W459" s="2">
        <f t="shared" si="35"/>
        <v>3</v>
      </c>
      <c r="X459" s="2" t="s">
        <v>1887</v>
      </c>
      <c r="Y459" s="9" t="str">
        <f t="shared" si="36"/>
        <v>Y</v>
      </c>
      <c r="Z459" s="9" t="str">
        <f t="shared" si="37"/>
        <v>N</v>
      </c>
      <c r="AA459" s="9">
        <f t="shared" si="38"/>
        <v>18</v>
      </c>
      <c r="AB459" s="9" t="s">
        <v>1398</v>
      </c>
      <c r="AE459" t="str">
        <f t="shared" si="39"/>
        <v>Warriors of ChaosDark Elves</v>
      </c>
    </row>
    <row r="460" spans="1:31" ht="15" customHeight="1" x14ac:dyDescent="0.25">
      <c r="A460">
        <v>413870</v>
      </c>
      <c r="B460">
        <v>1</v>
      </c>
      <c r="C460" t="s">
        <v>238</v>
      </c>
      <c r="D460" t="s">
        <v>239</v>
      </c>
      <c r="E460">
        <v>2</v>
      </c>
      <c r="F460">
        <v>0</v>
      </c>
      <c r="G460">
        <v>1200</v>
      </c>
      <c r="H460">
        <v>635</v>
      </c>
      <c r="I460" t="s">
        <v>206</v>
      </c>
      <c r="J460" s="21">
        <v>45353.833333333336</v>
      </c>
      <c r="K460" s="21">
        <v>45354.083333333336</v>
      </c>
      <c r="L460" t="s">
        <v>207</v>
      </c>
      <c r="M460" t="b">
        <v>0</v>
      </c>
      <c r="N460">
        <v>2023</v>
      </c>
      <c r="O460" t="s">
        <v>767</v>
      </c>
      <c r="Q460" t="s">
        <v>759</v>
      </c>
      <c r="S460" s="1" t="s">
        <v>240</v>
      </c>
      <c r="T460" s="1" t="s">
        <v>241</v>
      </c>
      <c r="U460" t="s">
        <v>27</v>
      </c>
      <c r="V460" s="9">
        <v>1000</v>
      </c>
      <c r="W460" s="2">
        <f t="shared" si="35"/>
        <v>3</v>
      </c>
      <c r="X460" s="2" t="s">
        <v>1887</v>
      </c>
      <c r="Y460" s="9" t="str">
        <f t="shared" si="36"/>
        <v>Y</v>
      </c>
      <c r="Z460" s="9" t="str">
        <f t="shared" si="37"/>
        <v>N</v>
      </c>
      <c r="AA460" s="9">
        <f t="shared" si="38"/>
        <v>18</v>
      </c>
      <c r="AB460" s="9" t="s">
        <v>1398</v>
      </c>
      <c r="AE460" t="str">
        <f t="shared" si="39"/>
        <v>Daemons of ChaosWood Elf Realms</v>
      </c>
    </row>
    <row r="461" spans="1:31" ht="15" customHeight="1" x14ac:dyDescent="0.25">
      <c r="A461">
        <v>413888</v>
      </c>
      <c r="B461">
        <v>2</v>
      </c>
      <c r="C461" t="s">
        <v>211</v>
      </c>
      <c r="D461" t="s">
        <v>205</v>
      </c>
      <c r="E461">
        <v>1</v>
      </c>
      <c r="F461">
        <v>1</v>
      </c>
      <c r="G461">
        <v>725</v>
      </c>
      <c r="H461">
        <v>725</v>
      </c>
      <c r="I461" t="s">
        <v>206</v>
      </c>
      <c r="J461" s="21">
        <v>45353.833333333336</v>
      </c>
      <c r="K461" s="21">
        <v>45354.083333333336</v>
      </c>
      <c r="L461" t="s">
        <v>207</v>
      </c>
      <c r="M461" t="b">
        <v>0</v>
      </c>
      <c r="N461">
        <v>2023</v>
      </c>
      <c r="O461" t="s">
        <v>768</v>
      </c>
      <c r="Q461" t="s">
        <v>762</v>
      </c>
      <c r="S461" s="1" t="s">
        <v>213</v>
      </c>
      <c r="T461" s="1" t="s">
        <v>209</v>
      </c>
      <c r="U461" t="s">
        <v>27</v>
      </c>
      <c r="V461" s="9">
        <v>1000</v>
      </c>
      <c r="W461" s="2">
        <f t="shared" si="35"/>
        <v>3</v>
      </c>
      <c r="X461" s="2" t="s">
        <v>1887</v>
      </c>
      <c r="Y461" s="9" t="str">
        <f t="shared" si="36"/>
        <v>Y</v>
      </c>
      <c r="Z461" s="9" t="str">
        <f t="shared" si="37"/>
        <v>N</v>
      </c>
      <c r="AA461" s="9">
        <f t="shared" si="38"/>
        <v>18</v>
      </c>
      <c r="AB461" s="9" t="s">
        <v>1398</v>
      </c>
      <c r="AE461" t="str">
        <f t="shared" si="39"/>
        <v>Dark ElvesWarriors of Chaos</v>
      </c>
    </row>
    <row r="462" spans="1:31" ht="15" customHeight="1" x14ac:dyDescent="0.25">
      <c r="A462">
        <v>413900</v>
      </c>
      <c r="B462">
        <v>2</v>
      </c>
      <c r="C462" t="s">
        <v>219</v>
      </c>
      <c r="D462" t="s">
        <v>215</v>
      </c>
      <c r="E462">
        <v>0</v>
      </c>
      <c r="F462">
        <v>2</v>
      </c>
      <c r="G462">
        <v>328</v>
      </c>
      <c r="H462">
        <v>1091</v>
      </c>
      <c r="I462" t="s">
        <v>206</v>
      </c>
      <c r="J462" s="21">
        <v>45353.833333333336</v>
      </c>
      <c r="K462" s="21">
        <v>45354.083333333336</v>
      </c>
      <c r="L462" t="s">
        <v>207</v>
      </c>
      <c r="M462" t="b">
        <v>0</v>
      </c>
      <c r="N462">
        <v>2023</v>
      </c>
      <c r="O462" t="s">
        <v>763</v>
      </c>
      <c r="Q462" t="s">
        <v>765</v>
      </c>
      <c r="S462" s="1" t="s">
        <v>221</v>
      </c>
      <c r="T462" s="1" t="s">
        <v>217</v>
      </c>
      <c r="U462" t="s">
        <v>27</v>
      </c>
      <c r="V462" s="9">
        <v>1000</v>
      </c>
      <c r="W462" s="2">
        <f t="shared" si="35"/>
        <v>3</v>
      </c>
      <c r="X462" s="2" t="s">
        <v>1887</v>
      </c>
      <c r="Y462" s="9" t="str">
        <f t="shared" si="36"/>
        <v>Y</v>
      </c>
      <c r="Z462" s="9" t="str">
        <f t="shared" si="37"/>
        <v>N</v>
      </c>
      <c r="AA462" s="9">
        <f t="shared" si="38"/>
        <v>18</v>
      </c>
      <c r="AB462" s="9" t="s">
        <v>1398</v>
      </c>
      <c r="AE462" t="str">
        <f t="shared" si="39"/>
        <v>High Elf RealmsEmpire of Man</v>
      </c>
    </row>
    <row r="463" spans="1:31" ht="15" customHeight="1" x14ac:dyDescent="0.25">
      <c r="A463">
        <v>413909</v>
      </c>
      <c r="B463">
        <v>2</v>
      </c>
      <c r="C463" t="s">
        <v>223</v>
      </c>
      <c r="D463" t="s">
        <v>238</v>
      </c>
      <c r="E463">
        <v>2</v>
      </c>
      <c r="F463">
        <v>0</v>
      </c>
      <c r="G463">
        <v>1150</v>
      </c>
      <c r="H463">
        <v>215</v>
      </c>
      <c r="I463" t="s">
        <v>206</v>
      </c>
      <c r="J463" s="21">
        <v>45353.833333333336</v>
      </c>
      <c r="K463" s="21">
        <v>45354.083333333336</v>
      </c>
      <c r="L463" t="s">
        <v>207</v>
      </c>
      <c r="M463" t="b">
        <v>0</v>
      </c>
      <c r="N463">
        <v>2023</v>
      </c>
      <c r="O463" t="s">
        <v>764</v>
      </c>
      <c r="Q463" t="s">
        <v>767</v>
      </c>
      <c r="S463" s="1" t="s">
        <v>225</v>
      </c>
      <c r="T463" s="1" t="s">
        <v>240</v>
      </c>
      <c r="U463" t="s">
        <v>27</v>
      </c>
      <c r="V463" s="9">
        <v>1000</v>
      </c>
      <c r="W463" s="2">
        <f t="shared" si="35"/>
        <v>3</v>
      </c>
      <c r="X463" s="2" t="s">
        <v>1887</v>
      </c>
      <c r="Y463" s="9" t="str">
        <f t="shared" si="36"/>
        <v>Y</v>
      </c>
      <c r="Z463" s="9" t="str">
        <f t="shared" si="37"/>
        <v>N</v>
      </c>
      <c r="AA463" s="9">
        <f t="shared" si="38"/>
        <v>18</v>
      </c>
      <c r="AB463" s="9" t="s">
        <v>1398</v>
      </c>
      <c r="AE463" t="str">
        <f t="shared" si="39"/>
        <v>Tomb Kings of KhemriDaemons of Chaos</v>
      </c>
    </row>
    <row r="464" spans="1:31" ht="15" customHeight="1" x14ac:dyDescent="0.25">
      <c r="A464">
        <v>413921</v>
      </c>
      <c r="B464">
        <v>2</v>
      </c>
      <c r="C464" t="s">
        <v>226</v>
      </c>
      <c r="D464" t="s">
        <v>231</v>
      </c>
      <c r="E464">
        <v>1</v>
      </c>
      <c r="F464">
        <v>1</v>
      </c>
      <c r="G464">
        <v>656</v>
      </c>
      <c r="H464">
        <v>656</v>
      </c>
      <c r="I464" t="s">
        <v>206</v>
      </c>
      <c r="J464" s="21">
        <v>45353.833333333336</v>
      </c>
      <c r="K464" s="21">
        <v>45354.083333333336</v>
      </c>
      <c r="L464" t="s">
        <v>207</v>
      </c>
      <c r="M464" t="b">
        <v>0</v>
      </c>
      <c r="N464">
        <v>2023</v>
      </c>
      <c r="O464" t="s">
        <v>762</v>
      </c>
      <c r="Q464" t="s">
        <v>758</v>
      </c>
      <c r="S464" s="1" t="s">
        <v>228</v>
      </c>
      <c r="T464" s="1" t="s">
        <v>233</v>
      </c>
      <c r="U464" t="s">
        <v>27</v>
      </c>
      <c r="V464" s="9">
        <v>1000</v>
      </c>
      <c r="W464" s="2">
        <f t="shared" si="35"/>
        <v>3</v>
      </c>
      <c r="X464" s="2" t="s">
        <v>1887</v>
      </c>
      <c r="Y464" s="9" t="str">
        <f t="shared" si="36"/>
        <v>Y</v>
      </c>
      <c r="Z464" s="9" t="str">
        <f t="shared" si="37"/>
        <v>N</v>
      </c>
      <c r="AA464" s="9">
        <f t="shared" si="38"/>
        <v>18</v>
      </c>
      <c r="AB464" s="9" t="s">
        <v>1398</v>
      </c>
      <c r="AE464" t="str">
        <f t="shared" si="39"/>
        <v>Warriors of ChaosKingdom of Bretonnia</v>
      </c>
    </row>
    <row r="465" spans="1:31" ht="15" customHeight="1" x14ac:dyDescent="0.25">
      <c r="A465">
        <v>413934</v>
      </c>
      <c r="B465">
        <v>2</v>
      </c>
      <c r="C465" t="s">
        <v>235</v>
      </c>
      <c r="D465" t="s">
        <v>239</v>
      </c>
      <c r="E465">
        <v>0</v>
      </c>
      <c r="F465">
        <v>2</v>
      </c>
      <c r="G465">
        <v>863</v>
      </c>
      <c r="H465">
        <v>938</v>
      </c>
      <c r="I465" t="s">
        <v>206</v>
      </c>
      <c r="J465" s="21">
        <v>45353.833333333336</v>
      </c>
      <c r="K465" s="21">
        <v>45354.083333333336</v>
      </c>
      <c r="L465" t="s">
        <v>207</v>
      </c>
      <c r="M465" t="b">
        <v>0</v>
      </c>
      <c r="N465">
        <v>2023</v>
      </c>
      <c r="O465" t="s">
        <v>768</v>
      </c>
      <c r="Q465" t="s">
        <v>759</v>
      </c>
      <c r="S465" s="1" t="s">
        <v>237</v>
      </c>
      <c r="T465" s="1" t="s">
        <v>241</v>
      </c>
      <c r="U465" t="s">
        <v>27</v>
      </c>
      <c r="V465" s="9">
        <v>1000</v>
      </c>
      <c r="W465" s="2">
        <f t="shared" si="35"/>
        <v>3</v>
      </c>
      <c r="X465" s="2" t="s">
        <v>1887</v>
      </c>
      <c r="Y465" s="9" t="str">
        <f t="shared" si="36"/>
        <v>Y</v>
      </c>
      <c r="Z465" s="9" t="str">
        <f t="shared" si="37"/>
        <v>N</v>
      </c>
      <c r="AA465" s="9">
        <f t="shared" si="38"/>
        <v>18</v>
      </c>
      <c r="AB465" s="9" t="s">
        <v>1398</v>
      </c>
      <c r="AE465" t="str">
        <f t="shared" si="39"/>
        <v>Dark ElvesWood Elf Realms</v>
      </c>
    </row>
    <row r="466" spans="1:31" ht="15" customHeight="1" x14ac:dyDescent="0.25">
      <c r="A466">
        <v>413946</v>
      </c>
      <c r="B466">
        <v>2</v>
      </c>
      <c r="C466" t="s">
        <v>230</v>
      </c>
      <c r="D466" t="s">
        <v>227</v>
      </c>
      <c r="E466">
        <v>2</v>
      </c>
      <c r="F466">
        <v>0</v>
      </c>
      <c r="G466">
        <v>1148</v>
      </c>
      <c r="H466">
        <v>507</v>
      </c>
      <c r="I466" t="s">
        <v>206</v>
      </c>
      <c r="J466" s="21">
        <v>45353.833333333336</v>
      </c>
      <c r="K466" s="21">
        <v>45354.083333333336</v>
      </c>
      <c r="L466" t="s">
        <v>207</v>
      </c>
      <c r="M466" t="b">
        <v>0</v>
      </c>
      <c r="N466">
        <v>2023</v>
      </c>
      <c r="O466" t="s">
        <v>770</v>
      </c>
      <c r="Q466" t="s">
        <v>758</v>
      </c>
      <c r="S466" s="1" t="s">
        <v>232</v>
      </c>
      <c r="T466" s="1" t="s">
        <v>229</v>
      </c>
      <c r="U466" t="s">
        <v>27</v>
      </c>
      <c r="V466" s="9">
        <v>1000</v>
      </c>
      <c r="W466" s="2">
        <f t="shared" si="35"/>
        <v>3</v>
      </c>
      <c r="X466" s="2" t="s">
        <v>1887</v>
      </c>
      <c r="Y466" s="9" t="str">
        <f t="shared" si="36"/>
        <v>Y</v>
      </c>
      <c r="Z466" s="9" t="str">
        <f t="shared" si="37"/>
        <v>N</v>
      </c>
      <c r="AA466" s="9">
        <f t="shared" si="38"/>
        <v>18</v>
      </c>
      <c r="AB466" s="9" t="s">
        <v>1398</v>
      </c>
      <c r="AE466" t="str">
        <f t="shared" si="39"/>
        <v>LizardmenKingdom of Bretonnia</v>
      </c>
    </row>
    <row r="467" spans="1:31" ht="15" hidden="1" customHeight="1" x14ac:dyDescent="0.25">
      <c r="A467">
        <v>413956</v>
      </c>
      <c r="B467">
        <v>2</v>
      </c>
      <c r="C467" t="s">
        <v>204</v>
      </c>
      <c r="D467" t="s">
        <v>210</v>
      </c>
      <c r="E467">
        <v>2</v>
      </c>
      <c r="F467">
        <v>0</v>
      </c>
      <c r="G467">
        <v>445</v>
      </c>
      <c r="H467">
        <v>434</v>
      </c>
      <c r="I467" t="s">
        <v>206</v>
      </c>
      <c r="J467" s="21">
        <v>45353.833333333336</v>
      </c>
      <c r="K467" s="21">
        <v>45354.083333333336</v>
      </c>
      <c r="L467" t="s">
        <v>207</v>
      </c>
      <c r="M467" t="b">
        <v>0</v>
      </c>
      <c r="N467">
        <v>2023</v>
      </c>
      <c r="O467" t="s">
        <v>764</v>
      </c>
      <c r="Q467" t="s">
        <v>764</v>
      </c>
      <c r="S467" s="1" t="s">
        <v>208</v>
      </c>
      <c r="T467" s="1" t="s">
        <v>212</v>
      </c>
      <c r="U467" t="s">
        <v>27</v>
      </c>
      <c r="V467" s="9">
        <v>1000</v>
      </c>
      <c r="W467" s="2">
        <f t="shared" si="35"/>
        <v>3</v>
      </c>
      <c r="X467" s="2" t="s">
        <v>1887</v>
      </c>
      <c r="Y467" s="9" t="str">
        <f t="shared" si="36"/>
        <v>Y</v>
      </c>
      <c r="Z467" s="9" t="str">
        <f t="shared" si="37"/>
        <v>Y</v>
      </c>
      <c r="AA467" s="9">
        <f t="shared" si="38"/>
        <v>18</v>
      </c>
      <c r="AB467" s="9" t="s">
        <v>1398</v>
      </c>
      <c r="AE467" t="str">
        <f t="shared" si="39"/>
        <v>Tomb Kings of KhemriTomb Kings of Khemri</v>
      </c>
    </row>
    <row r="468" spans="1:31" ht="15" customHeight="1" x14ac:dyDescent="0.25">
      <c r="A468">
        <v>413967</v>
      </c>
      <c r="B468">
        <v>2</v>
      </c>
      <c r="C468" t="s">
        <v>234</v>
      </c>
      <c r="D468" t="s">
        <v>222</v>
      </c>
      <c r="E468">
        <v>0</v>
      </c>
      <c r="F468">
        <v>2</v>
      </c>
      <c r="G468">
        <v>373</v>
      </c>
      <c r="H468">
        <v>1100</v>
      </c>
      <c r="I468" t="s">
        <v>206</v>
      </c>
      <c r="J468" s="21">
        <v>45353.833333333336</v>
      </c>
      <c r="K468" s="21">
        <v>45354.083333333336</v>
      </c>
      <c r="L468" t="s">
        <v>207</v>
      </c>
      <c r="M468" t="b">
        <v>0</v>
      </c>
      <c r="N468">
        <v>2023</v>
      </c>
      <c r="O468" t="s">
        <v>762</v>
      </c>
      <c r="Q468" t="s">
        <v>761</v>
      </c>
      <c r="S468" s="1" t="s">
        <v>236</v>
      </c>
      <c r="T468" s="1" t="s">
        <v>224</v>
      </c>
      <c r="U468" t="s">
        <v>27</v>
      </c>
      <c r="V468" s="9">
        <v>1000</v>
      </c>
      <c r="W468" s="2">
        <f t="shared" si="35"/>
        <v>3</v>
      </c>
      <c r="X468" s="2" t="s">
        <v>1887</v>
      </c>
      <c r="Y468" s="9" t="str">
        <f t="shared" si="36"/>
        <v>Y</v>
      </c>
      <c r="Z468" s="9" t="str">
        <f t="shared" si="37"/>
        <v>N</v>
      </c>
      <c r="AA468" s="9">
        <f t="shared" si="38"/>
        <v>18</v>
      </c>
      <c r="AB468" s="9" t="s">
        <v>1398</v>
      </c>
      <c r="AE468" t="str">
        <f t="shared" si="39"/>
        <v>Warriors of ChaosOrc and Goblin Tribes</v>
      </c>
    </row>
    <row r="469" spans="1:31" ht="15" customHeight="1" x14ac:dyDescent="0.25">
      <c r="A469">
        <v>413975</v>
      </c>
      <c r="B469">
        <v>2</v>
      </c>
      <c r="C469" t="s">
        <v>214</v>
      </c>
      <c r="D469" t="s">
        <v>218</v>
      </c>
      <c r="E469">
        <v>2</v>
      </c>
      <c r="F469">
        <v>0</v>
      </c>
      <c r="G469">
        <v>1024</v>
      </c>
      <c r="H469">
        <v>245</v>
      </c>
      <c r="I469" t="s">
        <v>206</v>
      </c>
      <c r="J469" s="21">
        <v>45353.833333333336</v>
      </c>
      <c r="K469" s="21">
        <v>45354.083333333336</v>
      </c>
      <c r="L469" t="s">
        <v>207</v>
      </c>
      <c r="M469" t="b">
        <v>0</v>
      </c>
      <c r="N469">
        <v>2023</v>
      </c>
      <c r="O469" t="s">
        <v>769</v>
      </c>
      <c r="Q469" t="s">
        <v>768</v>
      </c>
      <c r="S469" s="1" t="s">
        <v>216</v>
      </c>
      <c r="T469" s="1" t="s">
        <v>220</v>
      </c>
      <c r="U469" t="s">
        <v>27</v>
      </c>
      <c r="V469" s="9">
        <v>1000</v>
      </c>
      <c r="W469" s="2">
        <f t="shared" si="35"/>
        <v>3</v>
      </c>
      <c r="X469" s="2" t="s">
        <v>1887</v>
      </c>
      <c r="Y469" s="9" t="str">
        <f t="shared" si="36"/>
        <v>Y</v>
      </c>
      <c r="Z469" s="9" t="str">
        <f t="shared" si="37"/>
        <v>N</v>
      </c>
      <c r="AA469" s="9">
        <f t="shared" si="38"/>
        <v>18</v>
      </c>
      <c r="AB469" s="9" t="s">
        <v>1398</v>
      </c>
      <c r="AE469" t="str">
        <f t="shared" si="39"/>
        <v>Dwarfen Mountain HoldsDark Elves</v>
      </c>
    </row>
    <row r="470" spans="1:31" ht="15" customHeight="1" x14ac:dyDescent="0.25">
      <c r="A470">
        <v>413990</v>
      </c>
      <c r="B470">
        <v>3</v>
      </c>
      <c r="C470" t="s">
        <v>230</v>
      </c>
      <c r="D470" t="s">
        <v>223</v>
      </c>
      <c r="E470">
        <v>0</v>
      </c>
      <c r="F470">
        <v>2</v>
      </c>
      <c r="G470">
        <v>125</v>
      </c>
      <c r="H470">
        <v>1200</v>
      </c>
      <c r="I470" t="s">
        <v>206</v>
      </c>
      <c r="J470" s="21">
        <v>45353.833333333336</v>
      </c>
      <c r="K470" s="21">
        <v>45354.083333333336</v>
      </c>
      <c r="L470" t="s">
        <v>207</v>
      </c>
      <c r="M470" t="b">
        <v>0</v>
      </c>
      <c r="N470">
        <v>2023</v>
      </c>
      <c r="O470" t="s">
        <v>770</v>
      </c>
      <c r="Q470" t="s">
        <v>764</v>
      </c>
      <c r="S470" s="1" t="s">
        <v>232</v>
      </c>
      <c r="T470" s="1" t="s">
        <v>225</v>
      </c>
      <c r="U470" t="s">
        <v>27</v>
      </c>
      <c r="V470" s="9">
        <v>1000</v>
      </c>
      <c r="W470" s="2">
        <f t="shared" si="35"/>
        <v>3</v>
      </c>
      <c r="X470" s="2" t="s">
        <v>1887</v>
      </c>
      <c r="Y470" s="9" t="str">
        <f t="shared" si="36"/>
        <v>Y</v>
      </c>
      <c r="Z470" s="9" t="str">
        <f t="shared" si="37"/>
        <v>N</v>
      </c>
      <c r="AA470" s="9">
        <f t="shared" si="38"/>
        <v>18</v>
      </c>
      <c r="AB470" s="9" t="s">
        <v>1398</v>
      </c>
      <c r="AE470" t="str">
        <f t="shared" si="39"/>
        <v>LizardmenTomb Kings of Khemri</v>
      </c>
    </row>
    <row r="471" spans="1:31" ht="15" customHeight="1" x14ac:dyDescent="0.25">
      <c r="A471">
        <v>414001</v>
      </c>
      <c r="B471">
        <v>3</v>
      </c>
      <c r="C471" t="s">
        <v>214</v>
      </c>
      <c r="D471" t="s">
        <v>211</v>
      </c>
      <c r="E471">
        <v>0</v>
      </c>
      <c r="F471">
        <v>2</v>
      </c>
      <c r="G471">
        <v>49</v>
      </c>
      <c r="H471">
        <v>200</v>
      </c>
      <c r="I471" t="s">
        <v>206</v>
      </c>
      <c r="J471" s="21">
        <v>45353.833333333336</v>
      </c>
      <c r="K471" s="21">
        <v>45354.083333333336</v>
      </c>
      <c r="L471" t="s">
        <v>207</v>
      </c>
      <c r="M471" t="b">
        <v>0</v>
      </c>
      <c r="N471">
        <v>2023</v>
      </c>
      <c r="O471" t="s">
        <v>769</v>
      </c>
      <c r="Q471" t="s">
        <v>768</v>
      </c>
      <c r="S471" s="1" t="s">
        <v>216</v>
      </c>
      <c r="T471" s="1" t="s">
        <v>213</v>
      </c>
      <c r="U471" t="s">
        <v>27</v>
      </c>
      <c r="V471" s="9">
        <v>1000</v>
      </c>
      <c r="W471" s="2">
        <f t="shared" si="35"/>
        <v>3</v>
      </c>
      <c r="X471" s="2" t="s">
        <v>1887</v>
      </c>
      <c r="Y471" s="9" t="str">
        <f t="shared" si="36"/>
        <v>Y</v>
      </c>
      <c r="Z471" s="9" t="str">
        <f t="shared" si="37"/>
        <v>N</v>
      </c>
      <c r="AA471" s="9">
        <f t="shared" si="38"/>
        <v>18</v>
      </c>
      <c r="AB471" s="9" t="s">
        <v>1398</v>
      </c>
      <c r="AE471" t="str">
        <f t="shared" si="39"/>
        <v>Dwarfen Mountain HoldsDark Elves</v>
      </c>
    </row>
    <row r="472" spans="1:31" ht="15" customHeight="1" x14ac:dyDescent="0.25">
      <c r="A472">
        <v>414010</v>
      </c>
      <c r="B472">
        <v>3</v>
      </c>
      <c r="C472" t="s">
        <v>219</v>
      </c>
      <c r="D472" t="s">
        <v>235</v>
      </c>
      <c r="E472">
        <v>0</v>
      </c>
      <c r="F472">
        <v>2</v>
      </c>
      <c r="G472">
        <v>0</v>
      </c>
      <c r="H472">
        <v>503</v>
      </c>
      <c r="I472" t="s">
        <v>206</v>
      </c>
      <c r="J472" s="21">
        <v>45353.833333333336</v>
      </c>
      <c r="K472" s="21">
        <v>45354.083333333336</v>
      </c>
      <c r="L472" t="s">
        <v>207</v>
      </c>
      <c r="M472" t="b">
        <v>0</v>
      </c>
      <c r="N472">
        <v>2023</v>
      </c>
      <c r="O472" t="s">
        <v>763</v>
      </c>
      <c r="Q472" t="s">
        <v>768</v>
      </c>
      <c r="S472" s="1" t="s">
        <v>221</v>
      </c>
      <c r="T472" s="1" t="s">
        <v>237</v>
      </c>
      <c r="U472" t="s">
        <v>27</v>
      </c>
      <c r="V472" s="9">
        <v>1000</v>
      </c>
      <c r="W472" s="2">
        <f t="shared" si="35"/>
        <v>3</v>
      </c>
      <c r="X472" s="2" t="s">
        <v>1887</v>
      </c>
      <c r="Y472" s="9" t="str">
        <f t="shared" si="36"/>
        <v>Y</v>
      </c>
      <c r="Z472" s="9" t="str">
        <f t="shared" si="37"/>
        <v>N</v>
      </c>
      <c r="AA472" s="9">
        <f t="shared" si="38"/>
        <v>18</v>
      </c>
      <c r="AB472" s="9" t="s">
        <v>1398</v>
      </c>
      <c r="AE472" t="str">
        <f t="shared" si="39"/>
        <v>High Elf RealmsDark Elves</v>
      </c>
    </row>
    <row r="473" spans="1:31" ht="15" customHeight="1" x14ac:dyDescent="0.25">
      <c r="A473">
        <v>414019</v>
      </c>
      <c r="B473">
        <v>3</v>
      </c>
      <c r="C473" t="s">
        <v>205</v>
      </c>
      <c r="D473" t="s">
        <v>218</v>
      </c>
      <c r="E473">
        <v>2</v>
      </c>
      <c r="F473">
        <v>0</v>
      </c>
      <c r="G473">
        <v>771</v>
      </c>
      <c r="H473">
        <v>224</v>
      </c>
      <c r="I473" t="s">
        <v>206</v>
      </c>
      <c r="J473" s="21">
        <v>45353.833333333336</v>
      </c>
      <c r="K473" s="21">
        <v>45354.083333333336</v>
      </c>
      <c r="L473" t="s">
        <v>207</v>
      </c>
      <c r="M473" t="b">
        <v>0</v>
      </c>
      <c r="N473">
        <v>2023</v>
      </c>
      <c r="O473" t="s">
        <v>762</v>
      </c>
      <c r="Q473" t="s">
        <v>768</v>
      </c>
      <c r="S473" s="1" t="s">
        <v>209</v>
      </c>
      <c r="T473" s="1" t="s">
        <v>220</v>
      </c>
      <c r="U473" t="s">
        <v>27</v>
      </c>
      <c r="V473" s="9">
        <v>1000</v>
      </c>
      <c r="W473" s="2">
        <f t="shared" si="35"/>
        <v>3</v>
      </c>
      <c r="X473" s="2" t="s">
        <v>1887</v>
      </c>
      <c r="Y473" s="9" t="str">
        <f t="shared" si="36"/>
        <v>Y</v>
      </c>
      <c r="Z473" s="9" t="str">
        <f t="shared" si="37"/>
        <v>N</v>
      </c>
      <c r="AA473" s="9">
        <f t="shared" si="38"/>
        <v>18</v>
      </c>
      <c r="AB473" s="9" t="s">
        <v>1398</v>
      </c>
      <c r="AE473" t="str">
        <f t="shared" si="39"/>
        <v>Warriors of ChaosDark Elves</v>
      </c>
    </row>
    <row r="474" spans="1:31" ht="15" customHeight="1" x14ac:dyDescent="0.25">
      <c r="A474">
        <v>414028</v>
      </c>
      <c r="B474">
        <v>3</v>
      </c>
      <c r="C474" t="s">
        <v>215</v>
      </c>
      <c r="D474" t="s">
        <v>204</v>
      </c>
      <c r="E474">
        <v>2</v>
      </c>
      <c r="F474">
        <v>0</v>
      </c>
      <c r="G474">
        <v>671</v>
      </c>
      <c r="H474">
        <v>271</v>
      </c>
      <c r="I474" t="s">
        <v>206</v>
      </c>
      <c r="J474" s="21">
        <v>45353.833333333336</v>
      </c>
      <c r="K474" s="21">
        <v>45354.083333333336</v>
      </c>
      <c r="L474" t="s">
        <v>207</v>
      </c>
      <c r="M474" t="b">
        <v>0</v>
      </c>
      <c r="N474">
        <v>2023</v>
      </c>
      <c r="O474" t="s">
        <v>765</v>
      </c>
      <c r="Q474" t="s">
        <v>764</v>
      </c>
      <c r="S474" s="1" t="s">
        <v>217</v>
      </c>
      <c r="T474" s="1" t="s">
        <v>208</v>
      </c>
      <c r="U474" t="s">
        <v>27</v>
      </c>
      <c r="V474" s="9">
        <v>1000</v>
      </c>
      <c r="W474" s="2">
        <f t="shared" si="35"/>
        <v>3</v>
      </c>
      <c r="X474" s="2" t="s">
        <v>1887</v>
      </c>
      <c r="Y474" s="9" t="str">
        <f t="shared" si="36"/>
        <v>Y</v>
      </c>
      <c r="Z474" s="9" t="str">
        <f t="shared" si="37"/>
        <v>N</v>
      </c>
      <c r="AA474" s="9">
        <f t="shared" si="38"/>
        <v>18</v>
      </c>
      <c r="AB474" s="9" t="s">
        <v>1398</v>
      </c>
      <c r="AE474" t="str">
        <f t="shared" si="39"/>
        <v>Empire of ManTomb Kings of Khemri</v>
      </c>
    </row>
    <row r="475" spans="1:31" ht="15" customHeight="1" x14ac:dyDescent="0.25">
      <c r="A475">
        <v>414032</v>
      </c>
      <c r="B475">
        <v>3</v>
      </c>
      <c r="C475" t="s">
        <v>231</v>
      </c>
      <c r="D475" t="s">
        <v>234</v>
      </c>
      <c r="E475">
        <v>1</v>
      </c>
      <c r="F475">
        <v>1</v>
      </c>
      <c r="G475">
        <v>500</v>
      </c>
      <c r="H475">
        <v>500</v>
      </c>
      <c r="I475" t="s">
        <v>206</v>
      </c>
      <c r="J475" s="21">
        <v>45353.833333333336</v>
      </c>
      <c r="K475" s="21">
        <v>45354.083333333336</v>
      </c>
      <c r="L475" t="s">
        <v>207</v>
      </c>
      <c r="M475" t="b">
        <v>0</v>
      </c>
      <c r="N475">
        <v>2023</v>
      </c>
      <c r="O475" t="s">
        <v>758</v>
      </c>
      <c r="Q475" t="s">
        <v>762</v>
      </c>
      <c r="S475" s="1" t="s">
        <v>233</v>
      </c>
      <c r="T475" s="1" t="s">
        <v>236</v>
      </c>
      <c r="U475" t="s">
        <v>27</v>
      </c>
      <c r="V475" s="9">
        <v>1000</v>
      </c>
      <c r="W475" s="2">
        <f t="shared" si="35"/>
        <v>3</v>
      </c>
      <c r="X475" s="2" t="s">
        <v>1887</v>
      </c>
      <c r="Y475" s="9" t="str">
        <f t="shared" si="36"/>
        <v>Y</v>
      </c>
      <c r="Z475" s="9" t="str">
        <f t="shared" si="37"/>
        <v>N</v>
      </c>
      <c r="AA475" s="9">
        <f t="shared" si="38"/>
        <v>18</v>
      </c>
      <c r="AB475" s="9" t="s">
        <v>1398</v>
      </c>
      <c r="AE475" t="str">
        <f t="shared" si="39"/>
        <v>Kingdom of BretonniaWarriors of Chaos</v>
      </c>
    </row>
    <row r="476" spans="1:31" ht="15" customHeight="1" x14ac:dyDescent="0.25">
      <c r="A476">
        <v>414041</v>
      </c>
      <c r="B476">
        <v>3</v>
      </c>
      <c r="C476" t="s">
        <v>227</v>
      </c>
      <c r="D476" t="s">
        <v>239</v>
      </c>
      <c r="E476">
        <v>2</v>
      </c>
      <c r="F476">
        <v>0</v>
      </c>
      <c r="G476">
        <v>1200</v>
      </c>
      <c r="H476">
        <v>0</v>
      </c>
      <c r="I476" t="s">
        <v>206</v>
      </c>
      <c r="J476" s="21">
        <v>45353.833333333336</v>
      </c>
      <c r="K476" s="21">
        <v>45354.083333333336</v>
      </c>
      <c r="L476" t="s">
        <v>207</v>
      </c>
      <c r="M476" t="b">
        <v>0</v>
      </c>
      <c r="N476">
        <v>2023</v>
      </c>
      <c r="O476" t="s">
        <v>758</v>
      </c>
      <c r="Q476" t="s">
        <v>759</v>
      </c>
      <c r="S476" s="1" t="s">
        <v>229</v>
      </c>
      <c r="T476" s="1" t="s">
        <v>241</v>
      </c>
      <c r="U476" t="s">
        <v>27</v>
      </c>
      <c r="V476" s="9">
        <v>1000</v>
      </c>
      <c r="W476" s="2">
        <f t="shared" si="35"/>
        <v>3</v>
      </c>
      <c r="X476" s="2" t="s">
        <v>1887</v>
      </c>
      <c r="Y476" s="9" t="str">
        <f t="shared" si="36"/>
        <v>Y</v>
      </c>
      <c r="Z476" s="9" t="str">
        <f t="shared" si="37"/>
        <v>N</v>
      </c>
      <c r="AA476" s="9">
        <f t="shared" si="38"/>
        <v>18</v>
      </c>
      <c r="AB476" s="9" t="s">
        <v>1398</v>
      </c>
      <c r="AE476" t="str">
        <f t="shared" si="39"/>
        <v>Kingdom of BretonniaWood Elf Realms</v>
      </c>
    </row>
    <row r="477" spans="1:31" ht="15" customHeight="1" x14ac:dyDescent="0.25">
      <c r="A477">
        <v>414051</v>
      </c>
      <c r="B477">
        <v>3</v>
      </c>
      <c r="C477" t="s">
        <v>226</v>
      </c>
      <c r="D477" t="s">
        <v>210</v>
      </c>
      <c r="E477">
        <v>0</v>
      </c>
      <c r="F477">
        <v>2</v>
      </c>
      <c r="G477">
        <v>140</v>
      </c>
      <c r="H477">
        <v>1244</v>
      </c>
      <c r="I477" t="s">
        <v>206</v>
      </c>
      <c r="J477" s="21">
        <v>45353.833333333336</v>
      </c>
      <c r="K477" s="21">
        <v>45354.083333333336</v>
      </c>
      <c r="L477" t="s">
        <v>207</v>
      </c>
      <c r="M477" t="b">
        <v>0</v>
      </c>
      <c r="N477">
        <v>2023</v>
      </c>
      <c r="O477" t="s">
        <v>762</v>
      </c>
      <c r="Q477" t="s">
        <v>764</v>
      </c>
      <c r="S477" s="1" t="s">
        <v>228</v>
      </c>
      <c r="T477" s="1" t="s">
        <v>212</v>
      </c>
      <c r="U477" t="s">
        <v>27</v>
      </c>
      <c r="V477" s="9">
        <v>1000</v>
      </c>
      <c r="W477" s="2">
        <f t="shared" si="35"/>
        <v>3</v>
      </c>
      <c r="X477" s="2" t="s">
        <v>1887</v>
      </c>
      <c r="Y477" s="9" t="str">
        <f t="shared" si="36"/>
        <v>Y</v>
      </c>
      <c r="Z477" s="9" t="str">
        <f t="shared" si="37"/>
        <v>N</v>
      </c>
      <c r="AA477" s="9">
        <f t="shared" si="38"/>
        <v>18</v>
      </c>
      <c r="AB477" s="9" t="s">
        <v>1398</v>
      </c>
      <c r="AE477" t="str">
        <f t="shared" si="39"/>
        <v>Warriors of ChaosTomb Kings of Khemri</v>
      </c>
    </row>
    <row r="478" spans="1:31" ht="15" customHeight="1" x14ac:dyDescent="0.25">
      <c r="A478">
        <v>414061</v>
      </c>
      <c r="B478">
        <v>3</v>
      </c>
      <c r="C478" t="s">
        <v>222</v>
      </c>
      <c r="D478" t="s">
        <v>238</v>
      </c>
      <c r="E478">
        <v>2</v>
      </c>
      <c r="F478">
        <v>0</v>
      </c>
      <c r="G478">
        <v>500</v>
      </c>
      <c r="H478">
        <v>100</v>
      </c>
      <c r="I478" t="s">
        <v>206</v>
      </c>
      <c r="J478" s="21">
        <v>45353.833333333336</v>
      </c>
      <c r="K478" s="21">
        <v>45354.083333333336</v>
      </c>
      <c r="L478" t="s">
        <v>207</v>
      </c>
      <c r="M478" t="b">
        <v>0</v>
      </c>
      <c r="N478">
        <v>2023</v>
      </c>
      <c r="O478" t="s">
        <v>761</v>
      </c>
      <c r="Q478" t="s">
        <v>767</v>
      </c>
      <c r="S478" s="1" t="s">
        <v>224</v>
      </c>
      <c r="T478" s="1" t="s">
        <v>240</v>
      </c>
      <c r="U478" t="s">
        <v>27</v>
      </c>
      <c r="V478" s="9">
        <v>1000</v>
      </c>
      <c r="W478" s="2">
        <f t="shared" si="35"/>
        <v>3</v>
      </c>
      <c r="X478" s="2" t="s">
        <v>1887</v>
      </c>
      <c r="Y478" s="9" t="str">
        <f t="shared" si="36"/>
        <v>Y</v>
      </c>
      <c r="Z478" s="9" t="str">
        <f t="shared" si="37"/>
        <v>N</v>
      </c>
      <c r="AA478" s="9">
        <f t="shared" si="38"/>
        <v>18</v>
      </c>
      <c r="AB478" s="9" t="s">
        <v>1398</v>
      </c>
      <c r="AE478" t="str">
        <f t="shared" si="39"/>
        <v>Orc and Goblin TribesDaemons of Chaos</v>
      </c>
    </row>
    <row r="479" spans="1:31" ht="15" customHeight="1" x14ac:dyDescent="0.25">
      <c r="A479">
        <v>413756</v>
      </c>
      <c r="B479">
        <v>1</v>
      </c>
      <c r="C479" t="s">
        <v>397</v>
      </c>
      <c r="D479" t="s">
        <v>398</v>
      </c>
      <c r="E479">
        <v>2</v>
      </c>
      <c r="F479">
        <v>0</v>
      </c>
      <c r="G479">
        <v>1765</v>
      </c>
      <c r="H479">
        <v>722</v>
      </c>
      <c r="I479" t="s">
        <v>399</v>
      </c>
      <c r="J479" s="21">
        <v>45354</v>
      </c>
      <c r="K479" s="21">
        <v>45354.416666666664</v>
      </c>
      <c r="L479" t="s">
        <v>400</v>
      </c>
      <c r="M479" t="b">
        <v>0</v>
      </c>
      <c r="N479">
        <v>2023</v>
      </c>
      <c r="O479" t="s">
        <v>768</v>
      </c>
      <c r="Q479" t="s">
        <v>765</v>
      </c>
      <c r="S479" s="1" t="s">
        <v>401</v>
      </c>
      <c r="T479" s="1" t="s">
        <v>402</v>
      </c>
      <c r="U479" t="s">
        <v>27</v>
      </c>
      <c r="V479" s="9">
        <v>2000</v>
      </c>
      <c r="W479" s="2">
        <f t="shared" si="35"/>
        <v>3</v>
      </c>
      <c r="X479" s="2" t="s">
        <v>1887</v>
      </c>
      <c r="Y479" s="9" t="str">
        <f t="shared" si="36"/>
        <v>Y</v>
      </c>
      <c r="Z479" s="9" t="str">
        <f t="shared" si="37"/>
        <v>N</v>
      </c>
      <c r="AA479" s="9">
        <f t="shared" si="38"/>
        <v>26</v>
      </c>
      <c r="AB479" s="9" t="s">
        <v>1398</v>
      </c>
      <c r="AE479" t="str">
        <f t="shared" si="39"/>
        <v>Dark ElvesEmpire of Man</v>
      </c>
    </row>
    <row r="480" spans="1:31" ht="15" customHeight="1" x14ac:dyDescent="0.25">
      <c r="A480">
        <v>413771</v>
      </c>
      <c r="B480">
        <v>1</v>
      </c>
      <c r="C480" t="s">
        <v>403</v>
      </c>
      <c r="D480" t="s">
        <v>404</v>
      </c>
      <c r="E480">
        <v>2</v>
      </c>
      <c r="F480">
        <v>0</v>
      </c>
      <c r="G480">
        <v>2107</v>
      </c>
      <c r="H480">
        <v>225</v>
      </c>
      <c r="I480" t="s">
        <v>399</v>
      </c>
      <c r="J480" s="21">
        <v>45354</v>
      </c>
      <c r="K480" s="21">
        <v>45354.416666666664</v>
      </c>
      <c r="L480" t="s">
        <v>400</v>
      </c>
      <c r="M480" t="b">
        <v>0</v>
      </c>
      <c r="N480">
        <v>2023</v>
      </c>
      <c r="O480" t="s">
        <v>763</v>
      </c>
      <c r="Q480" t="s">
        <v>761</v>
      </c>
      <c r="S480" s="1" t="s">
        <v>405</v>
      </c>
      <c r="T480" s="1" t="s">
        <v>406</v>
      </c>
      <c r="U480" t="s">
        <v>27</v>
      </c>
      <c r="V480" s="9">
        <v>2000</v>
      </c>
      <c r="W480" s="2">
        <f t="shared" si="35"/>
        <v>3</v>
      </c>
      <c r="X480" s="2" t="s">
        <v>1887</v>
      </c>
      <c r="Y480" s="9" t="str">
        <f t="shared" si="36"/>
        <v>Y</v>
      </c>
      <c r="Z480" s="9" t="str">
        <f t="shared" si="37"/>
        <v>N</v>
      </c>
      <c r="AA480" s="9">
        <f t="shared" si="38"/>
        <v>26</v>
      </c>
      <c r="AB480" s="9" t="s">
        <v>1398</v>
      </c>
      <c r="AE480" t="str">
        <f t="shared" si="39"/>
        <v>High Elf RealmsOrc and Goblin Tribes</v>
      </c>
    </row>
    <row r="481" spans="1:31" ht="15" customHeight="1" x14ac:dyDescent="0.25">
      <c r="A481">
        <v>413786</v>
      </c>
      <c r="B481">
        <v>1</v>
      </c>
      <c r="C481" t="s">
        <v>407</v>
      </c>
      <c r="D481" t="s">
        <v>408</v>
      </c>
      <c r="E481">
        <v>2</v>
      </c>
      <c r="F481">
        <v>0</v>
      </c>
      <c r="G481">
        <v>2228</v>
      </c>
      <c r="H481">
        <v>405</v>
      </c>
      <c r="I481" t="s">
        <v>399</v>
      </c>
      <c r="J481" s="21">
        <v>45354</v>
      </c>
      <c r="K481" s="21">
        <v>45354.416666666664</v>
      </c>
      <c r="L481" t="s">
        <v>400</v>
      </c>
      <c r="M481" t="b">
        <v>0</v>
      </c>
      <c r="N481">
        <v>2023</v>
      </c>
      <c r="O481" t="s">
        <v>764</v>
      </c>
      <c r="Q481" t="s">
        <v>758</v>
      </c>
      <c r="S481" s="1" t="s">
        <v>409</v>
      </c>
      <c r="T481" s="1" t="s">
        <v>410</v>
      </c>
      <c r="U481" t="s">
        <v>27</v>
      </c>
      <c r="V481" s="9">
        <v>2000</v>
      </c>
      <c r="W481" s="2">
        <f t="shared" si="35"/>
        <v>3</v>
      </c>
      <c r="X481" s="2" t="s">
        <v>1887</v>
      </c>
      <c r="Y481" s="9" t="str">
        <f t="shared" si="36"/>
        <v>Y</v>
      </c>
      <c r="Z481" s="9" t="str">
        <f t="shared" si="37"/>
        <v>N</v>
      </c>
      <c r="AA481" s="9">
        <f t="shared" si="38"/>
        <v>26</v>
      </c>
      <c r="AB481" s="9" t="s">
        <v>1398</v>
      </c>
      <c r="AE481" t="str">
        <f t="shared" si="39"/>
        <v>Tomb Kings of KhemriKingdom of Bretonnia</v>
      </c>
    </row>
    <row r="482" spans="1:31" ht="15" customHeight="1" x14ac:dyDescent="0.25">
      <c r="A482">
        <v>413802</v>
      </c>
      <c r="B482">
        <v>1</v>
      </c>
      <c r="C482" t="s">
        <v>411</v>
      </c>
      <c r="D482" t="s">
        <v>412</v>
      </c>
      <c r="E482">
        <v>2</v>
      </c>
      <c r="F482">
        <v>0</v>
      </c>
      <c r="G482">
        <v>826</v>
      </c>
      <c r="H482">
        <v>105</v>
      </c>
      <c r="I482" t="s">
        <v>399</v>
      </c>
      <c r="J482" s="21">
        <v>45354</v>
      </c>
      <c r="K482" s="21">
        <v>45354.416666666664</v>
      </c>
      <c r="L482" t="s">
        <v>400</v>
      </c>
      <c r="M482" t="b">
        <v>0</v>
      </c>
      <c r="N482">
        <v>2023</v>
      </c>
      <c r="O482" t="s">
        <v>767</v>
      </c>
      <c r="Q482" t="s">
        <v>769</v>
      </c>
      <c r="S482" s="1" t="s">
        <v>413</v>
      </c>
      <c r="T482" s="1" t="s">
        <v>414</v>
      </c>
      <c r="U482" t="s">
        <v>27</v>
      </c>
      <c r="V482" s="9">
        <v>2000</v>
      </c>
      <c r="W482" s="2">
        <f t="shared" si="35"/>
        <v>3</v>
      </c>
      <c r="X482" s="2" t="s">
        <v>1887</v>
      </c>
      <c r="Y482" s="9" t="str">
        <f t="shared" si="36"/>
        <v>Y</v>
      </c>
      <c r="Z482" s="9" t="str">
        <f t="shared" si="37"/>
        <v>N</v>
      </c>
      <c r="AA482" s="9">
        <f t="shared" si="38"/>
        <v>26</v>
      </c>
      <c r="AB482" s="9" t="s">
        <v>1398</v>
      </c>
      <c r="AE482" t="str">
        <f t="shared" si="39"/>
        <v>Daemons of ChaosDwarfen Mountain Holds</v>
      </c>
    </row>
    <row r="483" spans="1:31" ht="15" customHeight="1" x14ac:dyDescent="0.25">
      <c r="A483">
        <v>413821</v>
      </c>
      <c r="B483">
        <v>1</v>
      </c>
      <c r="C483" t="s">
        <v>415</v>
      </c>
      <c r="D483" t="s">
        <v>416</v>
      </c>
      <c r="E483">
        <v>0</v>
      </c>
      <c r="F483">
        <v>2</v>
      </c>
      <c r="G483">
        <v>666</v>
      </c>
      <c r="H483">
        <v>1475</v>
      </c>
      <c r="I483" t="s">
        <v>399</v>
      </c>
      <c r="J483" s="21">
        <v>45354</v>
      </c>
      <c r="K483" s="21">
        <v>45354.416666666664</v>
      </c>
      <c r="L483" t="s">
        <v>400</v>
      </c>
      <c r="M483" t="b">
        <v>0</v>
      </c>
      <c r="N483">
        <v>2023</v>
      </c>
      <c r="O483" t="s">
        <v>761</v>
      </c>
      <c r="Q483" t="s">
        <v>762</v>
      </c>
      <c r="S483" s="1" t="s">
        <v>417</v>
      </c>
      <c r="T483" s="1" t="s">
        <v>418</v>
      </c>
      <c r="U483" t="s">
        <v>27</v>
      </c>
      <c r="V483" s="9">
        <v>2000</v>
      </c>
      <c r="W483" s="2">
        <f t="shared" si="35"/>
        <v>3</v>
      </c>
      <c r="X483" s="2" t="s">
        <v>1887</v>
      </c>
      <c r="Y483" s="9" t="str">
        <f t="shared" si="36"/>
        <v>Y</v>
      </c>
      <c r="Z483" s="9" t="str">
        <f t="shared" si="37"/>
        <v>N</v>
      </c>
      <c r="AA483" s="9">
        <f t="shared" si="38"/>
        <v>26</v>
      </c>
      <c r="AB483" s="9" t="s">
        <v>1398</v>
      </c>
      <c r="AE483" t="str">
        <f t="shared" si="39"/>
        <v>Orc and Goblin TribesWarriors of Chaos</v>
      </c>
    </row>
    <row r="484" spans="1:31" ht="15" customHeight="1" x14ac:dyDescent="0.25">
      <c r="A484">
        <v>413840</v>
      </c>
      <c r="B484">
        <v>1</v>
      </c>
      <c r="C484" t="s">
        <v>419</v>
      </c>
      <c r="D484" t="s">
        <v>420</v>
      </c>
      <c r="E484">
        <v>0</v>
      </c>
      <c r="F484">
        <v>2</v>
      </c>
      <c r="G484">
        <v>214</v>
      </c>
      <c r="H484">
        <v>2299</v>
      </c>
      <c r="I484" t="s">
        <v>399</v>
      </c>
      <c r="J484" s="21">
        <v>45354</v>
      </c>
      <c r="K484" s="21">
        <v>45354.416666666664</v>
      </c>
      <c r="L484" t="s">
        <v>400</v>
      </c>
      <c r="M484" t="b">
        <v>0</v>
      </c>
      <c r="N484">
        <v>2023</v>
      </c>
      <c r="O484" t="s">
        <v>760</v>
      </c>
      <c r="Q484" t="s">
        <v>758</v>
      </c>
      <c r="S484" s="1" t="s">
        <v>421</v>
      </c>
      <c r="T484" s="1" t="s">
        <v>422</v>
      </c>
      <c r="U484" t="s">
        <v>27</v>
      </c>
      <c r="V484" s="9">
        <v>2000</v>
      </c>
      <c r="W484" s="2">
        <f t="shared" si="35"/>
        <v>3</v>
      </c>
      <c r="X484" s="2" t="s">
        <v>1887</v>
      </c>
      <c r="Y484" s="9" t="str">
        <f t="shared" si="36"/>
        <v>Y</v>
      </c>
      <c r="Z484" s="9" t="str">
        <f t="shared" si="37"/>
        <v>N</v>
      </c>
      <c r="AA484" s="9">
        <f t="shared" si="38"/>
        <v>26</v>
      </c>
      <c r="AB484" s="9" t="s">
        <v>1398</v>
      </c>
      <c r="AE484" t="str">
        <f t="shared" si="39"/>
        <v>Vampire CountsKingdom of Bretonnia</v>
      </c>
    </row>
    <row r="485" spans="1:31" ht="15" customHeight="1" x14ac:dyDescent="0.25">
      <c r="A485">
        <v>413855</v>
      </c>
      <c r="B485">
        <v>1</v>
      </c>
      <c r="C485" t="s">
        <v>423</v>
      </c>
      <c r="D485" t="s">
        <v>424</v>
      </c>
      <c r="E485">
        <v>0</v>
      </c>
      <c r="F485">
        <v>2</v>
      </c>
      <c r="G485">
        <v>495</v>
      </c>
      <c r="H485">
        <v>1321</v>
      </c>
      <c r="I485" t="s">
        <v>399</v>
      </c>
      <c r="J485" s="21">
        <v>45354</v>
      </c>
      <c r="K485" s="21">
        <v>45354.416666666664</v>
      </c>
      <c r="L485" t="s">
        <v>400</v>
      </c>
      <c r="M485" t="b">
        <v>0</v>
      </c>
      <c r="N485">
        <v>2023</v>
      </c>
      <c r="O485" t="s">
        <v>763</v>
      </c>
      <c r="Q485" t="s">
        <v>767</v>
      </c>
      <c r="S485" s="1" t="s">
        <v>425</v>
      </c>
      <c r="T485" s="1" t="s">
        <v>426</v>
      </c>
      <c r="U485" t="s">
        <v>27</v>
      </c>
      <c r="V485" s="9">
        <v>2000</v>
      </c>
      <c r="W485" s="2">
        <f t="shared" si="35"/>
        <v>3</v>
      </c>
      <c r="X485" s="2" t="s">
        <v>1887</v>
      </c>
      <c r="Y485" s="9" t="str">
        <f t="shared" si="36"/>
        <v>Y</v>
      </c>
      <c r="Z485" s="9" t="str">
        <f t="shared" si="37"/>
        <v>N</v>
      </c>
      <c r="AA485" s="9">
        <f t="shared" si="38"/>
        <v>26</v>
      </c>
      <c r="AB485" s="9" t="s">
        <v>1398</v>
      </c>
      <c r="AE485" t="str">
        <f t="shared" si="39"/>
        <v>High Elf RealmsDaemons of Chaos</v>
      </c>
    </row>
    <row r="486" spans="1:31" ht="15" customHeight="1" x14ac:dyDescent="0.25">
      <c r="A486">
        <v>413873</v>
      </c>
      <c r="B486">
        <v>1</v>
      </c>
      <c r="C486" t="s">
        <v>427</v>
      </c>
      <c r="D486" t="s">
        <v>428</v>
      </c>
      <c r="E486">
        <v>0</v>
      </c>
      <c r="F486">
        <v>2</v>
      </c>
      <c r="G486">
        <v>320</v>
      </c>
      <c r="H486">
        <v>1685</v>
      </c>
      <c r="I486" t="s">
        <v>399</v>
      </c>
      <c r="J486" s="21">
        <v>45354</v>
      </c>
      <c r="K486" s="21">
        <v>45354.416666666664</v>
      </c>
      <c r="L486" t="s">
        <v>400</v>
      </c>
      <c r="M486" t="b">
        <v>0</v>
      </c>
      <c r="N486">
        <v>2023</v>
      </c>
      <c r="O486" t="s">
        <v>762</v>
      </c>
      <c r="Q486" t="s">
        <v>770</v>
      </c>
      <c r="S486" s="1" t="s">
        <v>429</v>
      </c>
      <c r="T486" s="1" t="s">
        <v>430</v>
      </c>
      <c r="U486" t="s">
        <v>27</v>
      </c>
      <c r="V486" s="9">
        <v>2000</v>
      </c>
      <c r="W486" s="2">
        <f t="shared" si="35"/>
        <v>3</v>
      </c>
      <c r="X486" s="2" t="s">
        <v>1887</v>
      </c>
      <c r="Y486" s="9" t="str">
        <f t="shared" si="36"/>
        <v>Y</v>
      </c>
      <c r="Z486" s="9" t="str">
        <f t="shared" si="37"/>
        <v>N</v>
      </c>
      <c r="AA486" s="9">
        <f t="shared" si="38"/>
        <v>26</v>
      </c>
      <c r="AB486" s="9" t="s">
        <v>1398</v>
      </c>
      <c r="AE486" t="str">
        <f t="shared" si="39"/>
        <v>Warriors of ChaosLizardmen</v>
      </c>
    </row>
    <row r="487" spans="1:31" ht="15" customHeight="1" x14ac:dyDescent="0.25">
      <c r="A487">
        <v>413886</v>
      </c>
      <c r="B487">
        <v>1</v>
      </c>
      <c r="C487" t="s">
        <v>431</v>
      </c>
      <c r="D487" t="s">
        <v>432</v>
      </c>
      <c r="E487">
        <v>0</v>
      </c>
      <c r="F487">
        <v>2</v>
      </c>
      <c r="G487">
        <v>839</v>
      </c>
      <c r="H487">
        <v>1555</v>
      </c>
      <c r="I487" t="s">
        <v>399</v>
      </c>
      <c r="J487" s="21">
        <v>45354</v>
      </c>
      <c r="K487" s="21">
        <v>45354.416666666664</v>
      </c>
      <c r="L487" t="s">
        <v>400</v>
      </c>
      <c r="M487" t="b">
        <v>0</v>
      </c>
      <c r="N487">
        <v>2023</v>
      </c>
      <c r="O487" t="s">
        <v>769</v>
      </c>
      <c r="Q487" t="s">
        <v>758</v>
      </c>
      <c r="S487" s="1" t="s">
        <v>433</v>
      </c>
      <c r="T487" s="1" t="s">
        <v>434</v>
      </c>
      <c r="U487" t="s">
        <v>27</v>
      </c>
      <c r="V487" s="9">
        <v>2000</v>
      </c>
      <c r="W487" s="2">
        <f t="shared" si="35"/>
        <v>3</v>
      </c>
      <c r="X487" s="2" t="s">
        <v>1887</v>
      </c>
      <c r="Y487" s="9" t="str">
        <f t="shared" si="36"/>
        <v>Y</v>
      </c>
      <c r="Z487" s="9" t="str">
        <f t="shared" si="37"/>
        <v>N</v>
      </c>
      <c r="AA487" s="9">
        <f t="shared" si="38"/>
        <v>26</v>
      </c>
      <c r="AB487" s="9" t="s">
        <v>1398</v>
      </c>
      <c r="AE487" t="str">
        <f t="shared" si="39"/>
        <v>Dwarfen Mountain HoldsKingdom of Bretonnia</v>
      </c>
    </row>
    <row r="488" spans="1:31" ht="15" customHeight="1" x14ac:dyDescent="0.25">
      <c r="A488">
        <v>413899</v>
      </c>
      <c r="B488">
        <v>1</v>
      </c>
      <c r="C488" t="s">
        <v>435</v>
      </c>
      <c r="D488" t="s">
        <v>436</v>
      </c>
      <c r="E488">
        <v>2</v>
      </c>
      <c r="F488">
        <v>0</v>
      </c>
      <c r="G488">
        <v>1082</v>
      </c>
      <c r="H488">
        <v>597</v>
      </c>
      <c r="I488" t="s">
        <v>399</v>
      </c>
      <c r="J488" s="21">
        <v>45354</v>
      </c>
      <c r="K488" s="21">
        <v>45354.416666666664</v>
      </c>
      <c r="L488" t="s">
        <v>400</v>
      </c>
      <c r="M488" t="b">
        <v>0</v>
      </c>
      <c r="N488">
        <v>2023</v>
      </c>
      <c r="O488" t="s">
        <v>764</v>
      </c>
      <c r="Q488" t="s">
        <v>758</v>
      </c>
      <c r="S488" s="1" t="s">
        <v>437</v>
      </c>
      <c r="T488" s="1" t="s">
        <v>438</v>
      </c>
      <c r="U488" t="s">
        <v>27</v>
      </c>
      <c r="V488" s="9">
        <v>2000</v>
      </c>
      <c r="W488" s="2">
        <f t="shared" si="35"/>
        <v>3</v>
      </c>
      <c r="X488" s="2" t="s">
        <v>1887</v>
      </c>
      <c r="Y488" s="9" t="str">
        <f t="shared" si="36"/>
        <v>Y</v>
      </c>
      <c r="Z488" s="9" t="str">
        <f t="shared" si="37"/>
        <v>N</v>
      </c>
      <c r="AA488" s="9">
        <f t="shared" si="38"/>
        <v>26</v>
      </c>
      <c r="AB488" s="9" t="s">
        <v>1398</v>
      </c>
      <c r="AE488" t="str">
        <f t="shared" si="39"/>
        <v>Tomb Kings of KhemriKingdom of Bretonnia</v>
      </c>
    </row>
    <row r="489" spans="1:31" ht="15" customHeight="1" x14ac:dyDescent="0.25">
      <c r="A489">
        <v>413913</v>
      </c>
      <c r="B489">
        <v>1</v>
      </c>
      <c r="C489" t="s">
        <v>439</v>
      </c>
      <c r="D489" t="s">
        <v>440</v>
      </c>
      <c r="E489">
        <v>2</v>
      </c>
      <c r="F489">
        <v>0</v>
      </c>
      <c r="G489">
        <v>1571</v>
      </c>
      <c r="H489">
        <v>481</v>
      </c>
      <c r="I489" t="s">
        <v>399</v>
      </c>
      <c r="J489" s="21">
        <v>45354</v>
      </c>
      <c r="K489" s="21">
        <v>45354.416666666664</v>
      </c>
      <c r="L489" t="s">
        <v>400</v>
      </c>
      <c r="M489" t="b">
        <v>0</v>
      </c>
      <c r="N489">
        <v>2023</v>
      </c>
      <c r="O489" t="s">
        <v>760</v>
      </c>
      <c r="Q489" t="s">
        <v>761</v>
      </c>
      <c r="S489" s="1" t="s">
        <v>441</v>
      </c>
      <c r="T489" s="1" t="s">
        <v>442</v>
      </c>
      <c r="U489" t="s">
        <v>27</v>
      </c>
      <c r="V489" s="9">
        <v>2000</v>
      </c>
      <c r="W489" s="2">
        <f t="shared" si="35"/>
        <v>3</v>
      </c>
      <c r="X489" s="2" t="s">
        <v>1887</v>
      </c>
      <c r="Y489" s="9" t="str">
        <f t="shared" si="36"/>
        <v>Y</v>
      </c>
      <c r="Z489" s="9" t="str">
        <f t="shared" si="37"/>
        <v>N</v>
      </c>
      <c r="AA489" s="9">
        <f t="shared" si="38"/>
        <v>26</v>
      </c>
      <c r="AB489" s="9" t="s">
        <v>1398</v>
      </c>
      <c r="AE489" t="str">
        <f t="shared" si="39"/>
        <v>Vampire CountsOrc and Goblin Tribes</v>
      </c>
    </row>
    <row r="490" spans="1:31" ht="15" customHeight="1" x14ac:dyDescent="0.25">
      <c r="A490">
        <v>413927</v>
      </c>
      <c r="B490">
        <v>1</v>
      </c>
      <c r="C490" t="s">
        <v>443</v>
      </c>
      <c r="D490" t="s">
        <v>444</v>
      </c>
      <c r="E490">
        <v>0</v>
      </c>
      <c r="F490">
        <v>2</v>
      </c>
      <c r="G490">
        <v>340</v>
      </c>
      <c r="H490">
        <v>1838</v>
      </c>
      <c r="I490" t="s">
        <v>399</v>
      </c>
      <c r="J490" s="21">
        <v>45354</v>
      </c>
      <c r="K490" s="21">
        <v>45354.416666666664</v>
      </c>
      <c r="L490" t="s">
        <v>400</v>
      </c>
      <c r="M490" t="b">
        <v>0</v>
      </c>
      <c r="N490">
        <v>2023</v>
      </c>
      <c r="O490" t="s">
        <v>771</v>
      </c>
      <c r="Q490" t="s">
        <v>770</v>
      </c>
      <c r="S490" s="1" t="s">
        <v>445</v>
      </c>
      <c r="T490" s="1" t="s">
        <v>446</v>
      </c>
      <c r="U490" t="s">
        <v>27</v>
      </c>
      <c r="V490" s="9">
        <v>2000</v>
      </c>
      <c r="W490" s="2">
        <f t="shared" si="35"/>
        <v>3</v>
      </c>
      <c r="X490" s="2" t="s">
        <v>1887</v>
      </c>
      <c r="Y490" s="9" t="str">
        <f t="shared" si="36"/>
        <v>Y</v>
      </c>
      <c r="Z490" s="9" t="str">
        <f t="shared" si="37"/>
        <v>N</v>
      </c>
      <c r="AA490" s="9">
        <f t="shared" si="38"/>
        <v>26</v>
      </c>
      <c r="AB490" s="9" t="s">
        <v>1398</v>
      </c>
      <c r="AE490" t="str">
        <f t="shared" si="39"/>
        <v>SkavenLizardmen</v>
      </c>
    </row>
    <row r="491" spans="1:31" ht="15" hidden="1" customHeight="1" x14ac:dyDescent="0.25">
      <c r="A491">
        <v>413937</v>
      </c>
      <c r="B491">
        <v>1</v>
      </c>
      <c r="C491" t="s">
        <v>447</v>
      </c>
      <c r="D491" t="s">
        <v>448</v>
      </c>
      <c r="E491">
        <v>2</v>
      </c>
      <c r="F491">
        <v>0</v>
      </c>
      <c r="G491">
        <v>550</v>
      </c>
      <c r="H491">
        <v>370</v>
      </c>
      <c r="I491" t="s">
        <v>399</v>
      </c>
      <c r="J491" s="21">
        <v>45354</v>
      </c>
      <c r="K491" s="21">
        <v>45354.416666666664</v>
      </c>
      <c r="L491" t="s">
        <v>400</v>
      </c>
      <c r="M491" t="b">
        <v>0</v>
      </c>
      <c r="N491">
        <v>2023</v>
      </c>
      <c r="O491" t="s">
        <v>759</v>
      </c>
      <c r="S491" s="1" t="s">
        <v>449</v>
      </c>
      <c r="U491" t="s">
        <v>27</v>
      </c>
      <c r="V491" s="9">
        <v>2000</v>
      </c>
      <c r="W491" s="2">
        <f t="shared" si="35"/>
        <v>3</v>
      </c>
      <c r="X491" s="2" t="s">
        <v>1887</v>
      </c>
      <c r="Y491" s="9" t="str">
        <f t="shared" si="36"/>
        <v>N</v>
      </c>
      <c r="Z491" s="9" t="str">
        <f t="shared" si="37"/>
        <v>N</v>
      </c>
      <c r="AA491" s="9">
        <f t="shared" si="38"/>
        <v>26</v>
      </c>
      <c r="AB491" s="9" t="s">
        <v>1398</v>
      </c>
      <c r="AE491" t="str">
        <f t="shared" si="39"/>
        <v>Wood Elf Realms</v>
      </c>
    </row>
    <row r="492" spans="1:31" ht="15" customHeight="1" x14ac:dyDescent="0.25">
      <c r="A492">
        <v>413958</v>
      </c>
      <c r="B492">
        <v>2</v>
      </c>
      <c r="C492" t="s">
        <v>439</v>
      </c>
      <c r="D492" t="s">
        <v>432</v>
      </c>
      <c r="E492">
        <v>0</v>
      </c>
      <c r="F492">
        <v>2</v>
      </c>
      <c r="G492">
        <v>50</v>
      </c>
      <c r="H492">
        <v>2250</v>
      </c>
      <c r="I492" t="s">
        <v>399</v>
      </c>
      <c r="J492" s="21">
        <v>45354</v>
      </c>
      <c r="K492" s="21">
        <v>45354.416666666664</v>
      </c>
      <c r="L492" t="s">
        <v>400</v>
      </c>
      <c r="M492" t="b">
        <v>0</v>
      </c>
      <c r="N492">
        <v>2023</v>
      </c>
      <c r="O492" t="s">
        <v>760</v>
      </c>
      <c r="Q492" t="s">
        <v>758</v>
      </c>
      <c r="S492" s="1" t="s">
        <v>441</v>
      </c>
      <c r="T492" s="1" t="s">
        <v>434</v>
      </c>
      <c r="U492" t="s">
        <v>27</v>
      </c>
      <c r="V492" s="9">
        <v>2000</v>
      </c>
      <c r="W492" s="2">
        <f t="shared" si="35"/>
        <v>3</v>
      </c>
      <c r="X492" s="2" t="s">
        <v>1887</v>
      </c>
      <c r="Y492" s="9" t="str">
        <f t="shared" si="36"/>
        <v>Y</v>
      </c>
      <c r="Z492" s="9" t="str">
        <f t="shared" si="37"/>
        <v>N</v>
      </c>
      <c r="AA492" s="9">
        <f t="shared" si="38"/>
        <v>26</v>
      </c>
      <c r="AB492" s="9" t="s">
        <v>1398</v>
      </c>
      <c r="AE492" t="str">
        <f t="shared" si="39"/>
        <v>Vampire CountsKingdom of Bretonnia</v>
      </c>
    </row>
    <row r="493" spans="1:31" ht="15" customHeight="1" x14ac:dyDescent="0.25">
      <c r="A493">
        <v>413969</v>
      </c>
      <c r="B493">
        <v>2</v>
      </c>
      <c r="C493" t="s">
        <v>416</v>
      </c>
      <c r="D493" t="s">
        <v>424</v>
      </c>
      <c r="E493">
        <v>2</v>
      </c>
      <c r="F493">
        <v>0</v>
      </c>
      <c r="G493">
        <v>1574</v>
      </c>
      <c r="H493">
        <v>1046</v>
      </c>
      <c r="I493" t="s">
        <v>399</v>
      </c>
      <c r="J493" s="21">
        <v>45354</v>
      </c>
      <c r="K493" s="21">
        <v>45354.416666666664</v>
      </c>
      <c r="L493" t="s">
        <v>400</v>
      </c>
      <c r="M493" t="b">
        <v>0</v>
      </c>
      <c r="N493">
        <v>2023</v>
      </c>
      <c r="O493" t="s">
        <v>762</v>
      </c>
      <c r="Q493" t="s">
        <v>767</v>
      </c>
      <c r="S493" s="1" t="s">
        <v>418</v>
      </c>
      <c r="T493" s="1" t="s">
        <v>426</v>
      </c>
      <c r="U493" t="s">
        <v>27</v>
      </c>
      <c r="V493" s="9">
        <v>2000</v>
      </c>
      <c r="W493" s="2">
        <f t="shared" si="35"/>
        <v>3</v>
      </c>
      <c r="X493" s="2" t="s">
        <v>1887</v>
      </c>
      <c r="Y493" s="9" t="str">
        <f t="shared" si="36"/>
        <v>Y</v>
      </c>
      <c r="Z493" s="9" t="str">
        <f t="shared" si="37"/>
        <v>N</v>
      </c>
      <c r="AA493" s="9">
        <f t="shared" si="38"/>
        <v>26</v>
      </c>
      <c r="AB493" s="9" t="s">
        <v>1398</v>
      </c>
      <c r="AE493" t="str">
        <f t="shared" si="39"/>
        <v>Warriors of ChaosDaemons of Chaos</v>
      </c>
    </row>
    <row r="494" spans="1:31" ht="15" customHeight="1" x14ac:dyDescent="0.25">
      <c r="A494">
        <v>413979</v>
      </c>
      <c r="B494">
        <v>2</v>
      </c>
      <c r="C494" t="s">
        <v>419</v>
      </c>
      <c r="D494" t="s">
        <v>412</v>
      </c>
      <c r="E494">
        <v>0</v>
      </c>
      <c r="F494">
        <v>2</v>
      </c>
      <c r="G494">
        <v>723</v>
      </c>
      <c r="H494">
        <v>773</v>
      </c>
      <c r="I494" t="s">
        <v>399</v>
      </c>
      <c r="J494" s="21">
        <v>45354</v>
      </c>
      <c r="K494" s="21">
        <v>45354.416666666664</v>
      </c>
      <c r="L494" t="s">
        <v>400</v>
      </c>
      <c r="M494" t="b">
        <v>0</v>
      </c>
      <c r="N494">
        <v>2023</v>
      </c>
      <c r="O494" t="s">
        <v>760</v>
      </c>
      <c r="Q494" t="s">
        <v>769</v>
      </c>
      <c r="S494" s="1" t="s">
        <v>421</v>
      </c>
      <c r="T494" s="1" t="s">
        <v>414</v>
      </c>
      <c r="U494" t="s">
        <v>27</v>
      </c>
      <c r="V494" s="9">
        <v>2000</v>
      </c>
      <c r="W494" s="2">
        <f t="shared" si="35"/>
        <v>3</v>
      </c>
      <c r="X494" s="2" t="s">
        <v>1887</v>
      </c>
      <c r="Y494" s="9" t="str">
        <f t="shared" si="36"/>
        <v>Y</v>
      </c>
      <c r="Z494" s="9" t="str">
        <f t="shared" si="37"/>
        <v>N</v>
      </c>
      <c r="AA494" s="9">
        <f t="shared" si="38"/>
        <v>26</v>
      </c>
      <c r="AB494" s="9" t="s">
        <v>1398</v>
      </c>
      <c r="AE494" t="str">
        <f t="shared" si="39"/>
        <v>Vampire CountsDwarfen Mountain Holds</v>
      </c>
    </row>
    <row r="495" spans="1:31" ht="15" customHeight="1" x14ac:dyDescent="0.25">
      <c r="A495">
        <v>413987</v>
      </c>
      <c r="B495">
        <v>2</v>
      </c>
      <c r="C495" t="s">
        <v>397</v>
      </c>
      <c r="D495" t="s">
        <v>428</v>
      </c>
      <c r="E495">
        <v>2</v>
      </c>
      <c r="F495">
        <v>0</v>
      </c>
      <c r="G495">
        <v>900</v>
      </c>
      <c r="H495">
        <v>872</v>
      </c>
      <c r="I495" t="s">
        <v>399</v>
      </c>
      <c r="J495" s="21">
        <v>45354</v>
      </c>
      <c r="K495" s="21">
        <v>45354.416666666664</v>
      </c>
      <c r="L495" t="s">
        <v>400</v>
      </c>
      <c r="M495" t="b">
        <v>0</v>
      </c>
      <c r="N495">
        <v>2023</v>
      </c>
      <c r="O495" t="s">
        <v>768</v>
      </c>
      <c r="Q495" t="s">
        <v>770</v>
      </c>
      <c r="S495" s="1" t="s">
        <v>401</v>
      </c>
      <c r="T495" s="1" t="s">
        <v>430</v>
      </c>
      <c r="U495" t="s">
        <v>27</v>
      </c>
      <c r="V495" s="9">
        <v>2000</v>
      </c>
      <c r="W495" s="2">
        <f t="shared" si="35"/>
        <v>3</v>
      </c>
      <c r="X495" s="2" t="s">
        <v>1887</v>
      </c>
      <c r="Y495" s="9" t="str">
        <f t="shared" si="36"/>
        <v>Y</v>
      </c>
      <c r="Z495" s="9" t="str">
        <f t="shared" si="37"/>
        <v>N</v>
      </c>
      <c r="AA495" s="9">
        <f t="shared" si="38"/>
        <v>26</v>
      </c>
      <c r="AB495" s="9" t="s">
        <v>1398</v>
      </c>
      <c r="AE495" t="str">
        <f t="shared" si="39"/>
        <v>Dark ElvesLizardmen</v>
      </c>
    </row>
    <row r="496" spans="1:31" ht="15" customHeight="1" x14ac:dyDescent="0.25">
      <c r="A496">
        <v>413995</v>
      </c>
      <c r="B496">
        <v>2</v>
      </c>
      <c r="C496" t="s">
        <v>427</v>
      </c>
      <c r="D496" t="s">
        <v>404</v>
      </c>
      <c r="E496">
        <v>0</v>
      </c>
      <c r="F496">
        <v>2</v>
      </c>
      <c r="G496">
        <v>1213</v>
      </c>
      <c r="H496">
        <v>1600</v>
      </c>
      <c r="I496" t="s">
        <v>399</v>
      </c>
      <c r="J496" s="21">
        <v>45354</v>
      </c>
      <c r="K496" s="21">
        <v>45354.416666666664</v>
      </c>
      <c r="L496" t="s">
        <v>400</v>
      </c>
      <c r="M496" t="b">
        <v>0</v>
      </c>
      <c r="N496">
        <v>2023</v>
      </c>
      <c r="O496" t="s">
        <v>762</v>
      </c>
      <c r="Q496" t="s">
        <v>761</v>
      </c>
      <c r="S496" s="1" t="s">
        <v>429</v>
      </c>
      <c r="T496" s="1" t="s">
        <v>406</v>
      </c>
      <c r="U496" t="s">
        <v>27</v>
      </c>
      <c r="V496" s="9">
        <v>2000</v>
      </c>
      <c r="W496" s="2">
        <f t="shared" si="35"/>
        <v>3</v>
      </c>
      <c r="X496" s="2" t="s">
        <v>1887</v>
      </c>
      <c r="Y496" s="9" t="str">
        <f t="shared" si="36"/>
        <v>Y</v>
      </c>
      <c r="Z496" s="9" t="str">
        <f t="shared" si="37"/>
        <v>N</v>
      </c>
      <c r="AA496" s="9">
        <f t="shared" si="38"/>
        <v>26</v>
      </c>
      <c r="AB496" s="9" t="s">
        <v>1398</v>
      </c>
      <c r="AE496" t="str">
        <f t="shared" si="39"/>
        <v>Warriors of ChaosOrc and Goblin Tribes</v>
      </c>
    </row>
    <row r="497" spans="1:31" ht="15" customHeight="1" x14ac:dyDescent="0.25">
      <c r="A497">
        <v>414005</v>
      </c>
      <c r="B497">
        <v>2</v>
      </c>
      <c r="C497" t="s">
        <v>440</v>
      </c>
      <c r="D497" t="s">
        <v>408</v>
      </c>
      <c r="E497">
        <v>2</v>
      </c>
      <c r="F497">
        <v>0</v>
      </c>
      <c r="G497">
        <v>2250</v>
      </c>
      <c r="H497">
        <v>109</v>
      </c>
      <c r="I497" t="s">
        <v>399</v>
      </c>
      <c r="J497" s="21">
        <v>45354</v>
      </c>
      <c r="K497" s="21">
        <v>45354.416666666664</v>
      </c>
      <c r="L497" t="s">
        <v>400</v>
      </c>
      <c r="M497" t="b">
        <v>0</v>
      </c>
      <c r="N497">
        <v>2023</v>
      </c>
      <c r="O497" t="s">
        <v>761</v>
      </c>
      <c r="Q497" t="s">
        <v>758</v>
      </c>
      <c r="S497" s="1" t="s">
        <v>442</v>
      </c>
      <c r="T497" s="1" t="s">
        <v>410</v>
      </c>
      <c r="U497" t="s">
        <v>27</v>
      </c>
      <c r="V497" s="9">
        <v>2000</v>
      </c>
      <c r="W497" s="2">
        <f t="shared" si="35"/>
        <v>3</v>
      </c>
      <c r="X497" s="2" t="s">
        <v>1887</v>
      </c>
      <c r="Y497" s="9" t="str">
        <f t="shared" si="36"/>
        <v>Y</v>
      </c>
      <c r="Z497" s="9" t="str">
        <f t="shared" si="37"/>
        <v>N</v>
      </c>
      <c r="AA497" s="9">
        <f t="shared" si="38"/>
        <v>26</v>
      </c>
      <c r="AB497" s="9" t="s">
        <v>1398</v>
      </c>
      <c r="AE497" t="str">
        <f t="shared" si="39"/>
        <v>Orc and Goblin TribesKingdom of Bretonnia</v>
      </c>
    </row>
    <row r="498" spans="1:31" ht="15" customHeight="1" x14ac:dyDescent="0.25">
      <c r="A498">
        <v>414013</v>
      </c>
      <c r="B498">
        <v>2</v>
      </c>
      <c r="C498" t="s">
        <v>435</v>
      </c>
      <c r="D498" t="s">
        <v>411</v>
      </c>
      <c r="E498">
        <v>0</v>
      </c>
      <c r="F498">
        <v>2</v>
      </c>
      <c r="G498">
        <v>220</v>
      </c>
      <c r="H498">
        <v>828</v>
      </c>
      <c r="I498" t="s">
        <v>399</v>
      </c>
      <c r="J498" s="21">
        <v>45354</v>
      </c>
      <c r="K498" s="21">
        <v>45354.416666666664</v>
      </c>
      <c r="L498" t="s">
        <v>400</v>
      </c>
      <c r="M498" t="b">
        <v>0</v>
      </c>
      <c r="N498">
        <v>2023</v>
      </c>
      <c r="O498" t="s">
        <v>764</v>
      </c>
      <c r="Q498" t="s">
        <v>767</v>
      </c>
      <c r="S498" s="1" t="s">
        <v>437</v>
      </c>
      <c r="T498" s="1" t="s">
        <v>413</v>
      </c>
      <c r="U498" t="s">
        <v>27</v>
      </c>
      <c r="V498" s="9">
        <v>2000</v>
      </c>
      <c r="W498" s="2">
        <f t="shared" si="35"/>
        <v>3</v>
      </c>
      <c r="X498" s="2" t="s">
        <v>1887</v>
      </c>
      <c r="Y498" s="9" t="str">
        <f t="shared" si="36"/>
        <v>Y</v>
      </c>
      <c r="Z498" s="9" t="str">
        <f t="shared" si="37"/>
        <v>N</v>
      </c>
      <c r="AA498" s="9">
        <f t="shared" si="38"/>
        <v>26</v>
      </c>
      <c r="AB498" s="9" t="s">
        <v>1398</v>
      </c>
      <c r="AE498" t="str">
        <f t="shared" si="39"/>
        <v>Tomb Kings of KhemriDaemons of Chaos</v>
      </c>
    </row>
    <row r="499" spans="1:31" ht="15" customHeight="1" x14ac:dyDescent="0.25">
      <c r="A499">
        <v>414022</v>
      </c>
      <c r="B499">
        <v>2</v>
      </c>
      <c r="C499" t="s">
        <v>447</v>
      </c>
      <c r="D499" t="s">
        <v>431</v>
      </c>
      <c r="E499">
        <v>0</v>
      </c>
      <c r="F499">
        <v>2</v>
      </c>
      <c r="G499">
        <v>472</v>
      </c>
      <c r="H499">
        <v>686</v>
      </c>
      <c r="I499" t="s">
        <v>399</v>
      </c>
      <c r="J499" s="21">
        <v>45354</v>
      </c>
      <c r="K499" s="21">
        <v>45354.416666666664</v>
      </c>
      <c r="L499" t="s">
        <v>400</v>
      </c>
      <c r="M499" t="b">
        <v>0</v>
      </c>
      <c r="N499">
        <v>2023</v>
      </c>
      <c r="O499" t="s">
        <v>759</v>
      </c>
      <c r="Q499" t="s">
        <v>769</v>
      </c>
      <c r="S499" s="1" t="s">
        <v>449</v>
      </c>
      <c r="T499" s="1" t="s">
        <v>433</v>
      </c>
      <c r="U499" t="s">
        <v>27</v>
      </c>
      <c r="V499" s="9">
        <v>2000</v>
      </c>
      <c r="W499" s="2">
        <f t="shared" si="35"/>
        <v>3</v>
      </c>
      <c r="X499" s="2" t="s">
        <v>1887</v>
      </c>
      <c r="Y499" s="9" t="str">
        <f t="shared" si="36"/>
        <v>Y</v>
      </c>
      <c r="Z499" s="9" t="str">
        <f t="shared" si="37"/>
        <v>N</v>
      </c>
      <c r="AA499" s="9">
        <f t="shared" si="38"/>
        <v>26</v>
      </c>
      <c r="AB499" s="9" t="s">
        <v>1398</v>
      </c>
      <c r="AE499" t="str">
        <f t="shared" si="39"/>
        <v>Wood Elf RealmsDwarfen Mountain Holds</v>
      </c>
    </row>
    <row r="500" spans="1:31" ht="15" customHeight="1" x14ac:dyDescent="0.25">
      <c r="A500">
        <v>414033</v>
      </c>
      <c r="B500">
        <v>2</v>
      </c>
      <c r="C500" t="s">
        <v>398</v>
      </c>
      <c r="D500" t="s">
        <v>443</v>
      </c>
      <c r="E500">
        <v>2</v>
      </c>
      <c r="F500">
        <v>0</v>
      </c>
      <c r="G500">
        <v>1613</v>
      </c>
      <c r="H500">
        <v>725</v>
      </c>
      <c r="I500" t="s">
        <v>399</v>
      </c>
      <c r="J500" s="21">
        <v>45354</v>
      </c>
      <c r="K500" s="21">
        <v>45354.416666666664</v>
      </c>
      <c r="L500" t="s">
        <v>400</v>
      </c>
      <c r="M500" t="b">
        <v>0</v>
      </c>
      <c r="N500">
        <v>2023</v>
      </c>
      <c r="O500" t="s">
        <v>765</v>
      </c>
      <c r="Q500" t="s">
        <v>771</v>
      </c>
      <c r="S500" s="1" t="s">
        <v>402</v>
      </c>
      <c r="T500" s="1" t="s">
        <v>445</v>
      </c>
      <c r="U500" t="s">
        <v>27</v>
      </c>
      <c r="V500" s="9">
        <v>2000</v>
      </c>
      <c r="W500" s="2">
        <f t="shared" si="35"/>
        <v>3</v>
      </c>
      <c r="X500" s="2" t="s">
        <v>1887</v>
      </c>
      <c r="Y500" s="9" t="str">
        <f t="shared" si="36"/>
        <v>Y</v>
      </c>
      <c r="Z500" s="9" t="str">
        <f t="shared" si="37"/>
        <v>N</v>
      </c>
      <c r="AA500" s="9">
        <f t="shared" si="38"/>
        <v>26</v>
      </c>
      <c r="AB500" s="9" t="s">
        <v>1398</v>
      </c>
      <c r="AE500" t="str">
        <f t="shared" si="39"/>
        <v>Empire of ManSkaven</v>
      </c>
    </row>
    <row r="501" spans="1:31" ht="15" customHeight="1" x14ac:dyDescent="0.25">
      <c r="A501">
        <v>414042</v>
      </c>
      <c r="B501">
        <v>2</v>
      </c>
      <c r="C501" t="s">
        <v>436</v>
      </c>
      <c r="D501" t="s">
        <v>423</v>
      </c>
      <c r="E501">
        <v>2</v>
      </c>
      <c r="F501">
        <v>0</v>
      </c>
      <c r="G501">
        <v>1060</v>
      </c>
      <c r="H501">
        <v>476</v>
      </c>
      <c r="I501" t="s">
        <v>399</v>
      </c>
      <c r="J501" s="21">
        <v>45354</v>
      </c>
      <c r="K501" s="21">
        <v>45354.416666666664</v>
      </c>
      <c r="L501" t="s">
        <v>400</v>
      </c>
      <c r="M501" t="b">
        <v>0</v>
      </c>
      <c r="N501">
        <v>2023</v>
      </c>
      <c r="O501" t="s">
        <v>758</v>
      </c>
      <c r="Q501" t="s">
        <v>763</v>
      </c>
      <c r="S501" s="1" t="s">
        <v>438</v>
      </c>
      <c r="T501" s="1" t="s">
        <v>425</v>
      </c>
      <c r="U501" t="s">
        <v>27</v>
      </c>
      <c r="V501" s="9">
        <v>2000</v>
      </c>
      <c r="W501" s="2">
        <f t="shared" si="35"/>
        <v>3</v>
      </c>
      <c r="X501" s="2" t="s">
        <v>1887</v>
      </c>
      <c r="Y501" s="9" t="str">
        <f t="shared" si="36"/>
        <v>Y</v>
      </c>
      <c r="Z501" s="9" t="str">
        <f t="shared" si="37"/>
        <v>N</v>
      </c>
      <c r="AA501" s="9">
        <f t="shared" si="38"/>
        <v>26</v>
      </c>
      <c r="AB501" s="9" t="s">
        <v>1398</v>
      </c>
      <c r="AE501" t="str">
        <f t="shared" si="39"/>
        <v>Kingdom of BretonniaHigh Elf Realms</v>
      </c>
    </row>
    <row r="502" spans="1:31" ht="15" customHeight="1" x14ac:dyDescent="0.25">
      <c r="A502">
        <v>414053</v>
      </c>
      <c r="B502">
        <v>2</v>
      </c>
      <c r="C502" t="s">
        <v>420</v>
      </c>
      <c r="D502" t="s">
        <v>407</v>
      </c>
      <c r="E502">
        <v>0</v>
      </c>
      <c r="F502">
        <v>2</v>
      </c>
      <c r="G502">
        <v>855</v>
      </c>
      <c r="H502">
        <v>2050</v>
      </c>
      <c r="I502" t="s">
        <v>399</v>
      </c>
      <c r="J502" s="21">
        <v>45354</v>
      </c>
      <c r="K502" s="21">
        <v>45354.416666666664</v>
      </c>
      <c r="L502" t="s">
        <v>400</v>
      </c>
      <c r="M502" t="b">
        <v>0</v>
      </c>
      <c r="N502">
        <v>2023</v>
      </c>
      <c r="O502" t="s">
        <v>758</v>
      </c>
      <c r="Q502" t="s">
        <v>764</v>
      </c>
      <c r="S502" s="1" t="s">
        <v>422</v>
      </c>
      <c r="T502" s="1" t="s">
        <v>409</v>
      </c>
      <c r="U502" t="s">
        <v>27</v>
      </c>
      <c r="V502" s="9">
        <v>2000</v>
      </c>
      <c r="W502" s="2">
        <f t="shared" si="35"/>
        <v>3</v>
      </c>
      <c r="X502" s="2" t="s">
        <v>1887</v>
      </c>
      <c r="Y502" s="9" t="str">
        <f t="shared" si="36"/>
        <v>Y</v>
      </c>
      <c r="Z502" s="9" t="str">
        <f t="shared" si="37"/>
        <v>N</v>
      </c>
      <c r="AA502" s="9">
        <f t="shared" si="38"/>
        <v>26</v>
      </c>
      <c r="AB502" s="9" t="s">
        <v>1398</v>
      </c>
      <c r="AE502" t="str">
        <f t="shared" si="39"/>
        <v>Kingdom of BretonniaTomb Kings of Khemri</v>
      </c>
    </row>
    <row r="503" spans="1:31" ht="15" customHeight="1" x14ac:dyDescent="0.25">
      <c r="A503">
        <v>414065</v>
      </c>
      <c r="B503">
        <v>2</v>
      </c>
      <c r="C503" t="s">
        <v>403</v>
      </c>
      <c r="D503" t="s">
        <v>444</v>
      </c>
      <c r="E503">
        <v>2</v>
      </c>
      <c r="F503">
        <v>0</v>
      </c>
      <c r="G503">
        <v>1291</v>
      </c>
      <c r="H503">
        <v>250</v>
      </c>
      <c r="I503" t="s">
        <v>399</v>
      </c>
      <c r="J503" s="21">
        <v>45354</v>
      </c>
      <c r="K503" s="21">
        <v>45354.416666666664</v>
      </c>
      <c r="L503" t="s">
        <v>400</v>
      </c>
      <c r="M503" t="b">
        <v>0</v>
      </c>
      <c r="N503">
        <v>2023</v>
      </c>
      <c r="O503" t="s">
        <v>763</v>
      </c>
      <c r="Q503" t="s">
        <v>770</v>
      </c>
      <c r="S503" s="1" t="s">
        <v>405</v>
      </c>
      <c r="T503" s="1" t="s">
        <v>446</v>
      </c>
      <c r="U503" t="s">
        <v>27</v>
      </c>
      <c r="V503" s="9">
        <v>2000</v>
      </c>
      <c r="W503" s="2">
        <f t="shared" si="35"/>
        <v>3</v>
      </c>
      <c r="X503" s="2" t="s">
        <v>1887</v>
      </c>
      <c r="Y503" s="9" t="str">
        <f t="shared" si="36"/>
        <v>Y</v>
      </c>
      <c r="Z503" s="9" t="str">
        <f t="shared" si="37"/>
        <v>N</v>
      </c>
      <c r="AA503" s="9">
        <f t="shared" si="38"/>
        <v>26</v>
      </c>
      <c r="AB503" s="9" t="s">
        <v>1398</v>
      </c>
      <c r="AE503" t="str">
        <f t="shared" si="39"/>
        <v>High Elf RealmsLizardmen</v>
      </c>
    </row>
    <row r="504" spans="1:31" ht="15" customHeight="1" x14ac:dyDescent="0.25">
      <c r="A504">
        <v>414082</v>
      </c>
      <c r="B504">
        <v>3</v>
      </c>
      <c r="C504" t="s">
        <v>443</v>
      </c>
      <c r="D504" t="s">
        <v>423</v>
      </c>
      <c r="E504">
        <v>2</v>
      </c>
      <c r="F504">
        <v>0</v>
      </c>
      <c r="G504">
        <v>670</v>
      </c>
      <c r="H504">
        <v>412</v>
      </c>
      <c r="I504" t="s">
        <v>399</v>
      </c>
      <c r="J504" s="21">
        <v>45354</v>
      </c>
      <c r="K504" s="21">
        <v>45354.416666666664</v>
      </c>
      <c r="L504" t="s">
        <v>400</v>
      </c>
      <c r="M504" t="b">
        <v>0</v>
      </c>
      <c r="N504">
        <v>2023</v>
      </c>
      <c r="O504" t="s">
        <v>771</v>
      </c>
      <c r="Q504" t="s">
        <v>763</v>
      </c>
      <c r="S504" s="1" t="s">
        <v>445</v>
      </c>
      <c r="T504" s="1" t="s">
        <v>425</v>
      </c>
      <c r="U504" t="s">
        <v>27</v>
      </c>
      <c r="V504" s="9">
        <v>2000</v>
      </c>
      <c r="W504" s="2">
        <f t="shared" si="35"/>
        <v>3</v>
      </c>
      <c r="X504" s="2" t="s">
        <v>1887</v>
      </c>
      <c r="Y504" s="9" t="str">
        <f t="shared" si="36"/>
        <v>Y</v>
      </c>
      <c r="Z504" s="9" t="str">
        <f t="shared" si="37"/>
        <v>N</v>
      </c>
      <c r="AA504" s="9">
        <f t="shared" si="38"/>
        <v>26</v>
      </c>
      <c r="AB504" s="9" t="s">
        <v>1398</v>
      </c>
      <c r="AE504" t="str">
        <f t="shared" si="39"/>
        <v>SkavenHigh Elf Realms</v>
      </c>
    </row>
    <row r="505" spans="1:31" ht="15" customHeight="1" x14ac:dyDescent="0.25">
      <c r="A505">
        <v>414089</v>
      </c>
      <c r="B505">
        <v>3</v>
      </c>
      <c r="C505" t="s">
        <v>407</v>
      </c>
      <c r="D505" t="s">
        <v>403</v>
      </c>
      <c r="E505">
        <v>0</v>
      </c>
      <c r="F505">
        <v>2</v>
      </c>
      <c r="G505">
        <v>100</v>
      </c>
      <c r="H505">
        <v>500</v>
      </c>
      <c r="I505" t="s">
        <v>399</v>
      </c>
      <c r="J505" s="21">
        <v>45354</v>
      </c>
      <c r="K505" s="21">
        <v>45354.416666666664</v>
      </c>
      <c r="L505" t="s">
        <v>400</v>
      </c>
      <c r="M505" t="b">
        <v>0</v>
      </c>
      <c r="N505">
        <v>2023</v>
      </c>
      <c r="O505" t="s">
        <v>764</v>
      </c>
      <c r="Q505" t="s">
        <v>763</v>
      </c>
      <c r="S505" s="1" t="s">
        <v>409</v>
      </c>
      <c r="T505" s="1" t="s">
        <v>405</v>
      </c>
      <c r="U505" t="s">
        <v>27</v>
      </c>
      <c r="V505" s="9">
        <v>2000</v>
      </c>
      <c r="W505" s="2">
        <f t="shared" si="35"/>
        <v>3</v>
      </c>
      <c r="X505" s="2" t="s">
        <v>1887</v>
      </c>
      <c r="Y505" s="9" t="str">
        <f t="shared" si="36"/>
        <v>Y</v>
      </c>
      <c r="Z505" s="9" t="str">
        <f t="shared" si="37"/>
        <v>N</v>
      </c>
      <c r="AA505" s="9">
        <f t="shared" si="38"/>
        <v>26</v>
      </c>
      <c r="AB505" s="9" t="s">
        <v>1398</v>
      </c>
      <c r="AE505" t="str">
        <f t="shared" si="39"/>
        <v>Tomb Kings of KhemriHigh Elf Realms</v>
      </c>
    </row>
    <row r="506" spans="1:31" ht="15" customHeight="1" x14ac:dyDescent="0.25">
      <c r="A506">
        <v>414096</v>
      </c>
      <c r="B506">
        <v>3</v>
      </c>
      <c r="C506" t="s">
        <v>404</v>
      </c>
      <c r="D506" t="s">
        <v>447</v>
      </c>
      <c r="E506">
        <v>0</v>
      </c>
      <c r="F506">
        <v>2</v>
      </c>
      <c r="G506">
        <v>274</v>
      </c>
      <c r="H506">
        <v>1171</v>
      </c>
      <c r="I506" t="s">
        <v>399</v>
      </c>
      <c r="J506" s="21">
        <v>45354</v>
      </c>
      <c r="K506" s="21">
        <v>45354.416666666664</v>
      </c>
      <c r="L506" t="s">
        <v>400</v>
      </c>
      <c r="M506" t="b">
        <v>0</v>
      </c>
      <c r="N506">
        <v>2023</v>
      </c>
      <c r="O506" t="s">
        <v>761</v>
      </c>
      <c r="Q506" t="s">
        <v>759</v>
      </c>
      <c r="S506" s="1" t="s">
        <v>406</v>
      </c>
      <c r="T506" s="1" t="s">
        <v>449</v>
      </c>
      <c r="U506" t="s">
        <v>27</v>
      </c>
      <c r="V506" s="9">
        <v>2000</v>
      </c>
      <c r="W506" s="2">
        <f t="shared" si="35"/>
        <v>3</v>
      </c>
      <c r="X506" s="2" t="s">
        <v>1887</v>
      </c>
      <c r="Y506" s="9" t="str">
        <f t="shared" si="36"/>
        <v>Y</v>
      </c>
      <c r="Z506" s="9" t="str">
        <f t="shared" si="37"/>
        <v>N</v>
      </c>
      <c r="AA506" s="9">
        <f t="shared" si="38"/>
        <v>26</v>
      </c>
      <c r="AB506" s="9" t="s">
        <v>1398</v>
      </c>
      <c r="AE506" t="str">
        <f t="shared" si="39"/>
        <v>Orc and Goblin TribesWood Elf Realms</v>
      </c>
    </row>
    <row r="507" spans="1:31" ht="15" customHeight="1" x14ac:dyDescent="0.25">
      <c r="A507">
        <v>414101</v>
      </c>
      <c r="B507">
        <v>3</v>
      </c>
      <c r="C507" t="s">
        <v>412</v>
      </c>
      <c r="D507" t="s">
        <v>427</v>
      </c>
      <c r="E507">
        <v>2</v>
      </c>
      <c r="F507">
        <v>0</v>
      </c>
      <c r="G507">
        <v>1923</v>
      </c>
      <c r="H507">
        <v>249</v>
      </c>
      <c r="I507" t="s">
        <v>399</v>
      </c>
      <c r="J507" s="21">
        <v>45354</v>
      </c>
      <c r="K507" s="21">
        <v>45354.416666666664</v>
      </c>
      <c r="L507" t="s">
        <v>400</v>
      </c>
      <c r="M507" t="b">
        <v>0</v>
      </c>
      <c r="N507">
        <v>2023</v>
      </c>
      <c r="O507" t="s">
        <v>769</v>
      </c>
      <c r="Q507" t="s">
        <v>762</v>
      </c>
      <c r="S507" s="1" t="s">
        <v>414</v>
      </c>
      <c r="T507" s="1" t="s">
        <v>429</v>
      </c>
      <c r="U507" t="s">
        <v>27</v>
      </c>
      <c r="V507" s="9">
        <v>2000</v>
      </c>
      <c r="W507" s="2">
        <f t="shared" si="35"/>
        <v>3</v>
      </c>
      <c r="X507" s="2" t="s">
        <v>1887</v>
      </c>
      <c r="Y507" s="9" t="str">
        <f t="shared" si="36"/>
        <v>Y</v>
      </c>
      <c r="Z507" s="9" t="str">
        <f t="shared" si="37"/>
        <v>N</v>
      </c>
      <c r="AA507" s="9">
        <f t="shared" si="38"/>
        <v>26</v>
      </c>
      <c r="AB507" s="9" t="s">
        <v>1398</v>
      </c>
      <c r="AE507" t="str">
        <f t="shared" si="39"/>
        <v>Dwarfen Mountain HoldsWarriors of Chaos</v>
      </c>
    </row>
    <row r="508" spans="1:31" ht="15" customHeight="1" x14ac:dyDescent="0.25">
      <c r="A508">
        <v>414111</v>
      </c>
      <c r="B508">
        <v>3</v>
      </c>
      <c r="C508" t="s">
        <v>411</v>
      </c>
      <c r="D508" t="s">
        <v>420</v>
      </c>
      <c r="E508">
        <v>0</v>
      </c>
      <c r="F508">
        <v>2</v>
      </c>
      <c r="G508">
        <v>844</v>
      </c>
      <c r="H508">
        <v>1244</v>
      </c>
      <c r="I508" t="s">
        <v>399</v>
      </c>
      <c r="J508" s="21">
        <v>45354</v>
      </c>
      <c r="K508" s="21">
        <v>45354.416666666664</v>
      </c>
      <c r="L508" t="s">
        <v>400</v>
      </c>
      <c r="M508" t="b">
        <v>0</v>
      </c>
      <c r="N508">
        <v>2023</v>
      </c>
      <c r="O508" t="s">
        <v>767</v>
      </c>
      <c r="Q508" t="s">
        <v>758</v>
      </c>
      <c r="S508" s="1" t="s">
        <v>413</v>
      </c>
      <c r="T508" s="1" t="s">
        <v>422</v>
      </c>
      <c r="U508" t="s">
        <v>27</v>
      </c>
      <c r="V508" s="9">
        <v>2000</v>
      </c>
      <c r="W508" s="2">
        <f t="shared" si="35"/>
        <v>3</v>
      </c>
      <c r="X508" s="2" t="s">
        <v>1887</v>
      </c>
      <c r="Y508" s="9" t="str">
        <f t="shared" si="36"/>
        <v>Y</v>
      </c>
      <c r="Z508" s="9" t="str">
        <f t="shared" si="37"/>
        <v>N</v>
      </c>
      <c r="AA508" s="9">
        <f t="shared" si="38"/>
        <v>26</v>
      </c>
      <c r="AB508" s="9" t="s">
        <v>1398</v>
      </c>
      <c r="AE508" t="str">
        <f t="shared" si="39"/>
        <v>Daemons of ChaosKingdom of Bretonnia</v>
      </c>
    </row>
    <row r="509" spans="1:31" ht="15" customHeight="1" x14ac:dyDescent="0.25">
      <c r="A509">
        <v>414115</v>
      </c>
      <c r="B509">
        <v>3</v>
      </c>
      <c r="C509" t="s">
        <v>431</v>
      </c>
      <c r="D509" t="s">
        <v>419</v>
      </c>
      <c r="E509">
        <v>2</v>
      </c>
      <c r="F509">
        <v>0</v>
      </c>
      <c r="G509">
        <v>1065</v>
      </c>
      <c r="H509">
        <v>740</v>
      </c>
      <c r="I509" t="s">
        <v>399</v>
      </c>
      <c r="J509" s="21">
        <v>45354</v>
      </c>
      <c r="K509" s="21">
        <v>45354.416666666664</v>
      </c>
      <c r="L509" t="s">
        <v>400</v>
      </c>
      <c r="M509" t="b">
        <v>0</v>
      </c>
      <c r="N509">
        <v>2023</v>
      </c>
      <c r="O509" t="s">
        <v>769</v>
      </c>
      <c r="Q509" t="s">
        <v>760</v>
      </c>
      <c r="S509" s="1" t="s">
        <v>433</v>
      </c>
      <c r="T509" s="1" t="s">
        <v>421</v>
      </c>
      <c r="U509" t="s">
        <v>27</v>
      </c>
      <c r="V509" s="9">
        <v>2000</v>
      </c>
      <c r="W509" s="2">
        <f t="shared" si="35"/>
        <v>3</v>
      </c>
      <c r="X509" s="2" t="s">
        <v>1887</v>
      </c>
      <c r="Y509" s="9" t="str">
        <f t="shared" si="36"/>
        <v>Y</v>
      </c>
      <c r="Z509" s="9" t="str">
        <f t="shared" si="37"/>
        <v>N</v>
      </c>
      <c r="AA509" s="9">
        <f t="shared" si="38"/>
        <v>26</v>
      </c>
      <c r="AB509" s="9" t="s">
        <v>1398</v>
      </c>
      <c r="AE509" t="str">
        <f t="shared" si="39"/>
        <v>Dwarfen Mountain HoldsVampire Counts</v>
      </c>
    </row>
    <row r="510" spans="1:31" ht="15" customHeight="1" x14ac:dyDescent="0.25">
      <c r="A510">
        <v>414122</v>
      </c>
      <c r="B510">
        <v>3</v>
      </c>
      <c r="C510" t="s">
        <v>424</v>
      </c>
      <c r="D510" t="s">
        <v>398</v>
      </c>
      <c r="E510">
        <v>2</v>
      </c>
      <c r="F510">
        <v>0</v>
      </c>
      <c r="G510">
        <v>1703</v>
      </c>
      <c r="H510">
        <v>495</v>
      </c>
      <c r="I510" t="s">
        <v>399</v>
      </c>
      <c r="J510" s="21">
        <v>45354</v>
      </c>
      <c r="K510" s="21">
        <v>45354.416666666664</v>
      </c>
      <c r="L510" t="s">
        <v>400</v>
      </c>
      <c r="M510" t="b">
        <v>0</v>
      </c>
      <c r="N510">
        <v>2023</v>
      </c>
      <c r="O510" t="s">
        <v>767</v>
      </c>
      <c r="Q510" t="s">
        <v>765</v>
      </c>
      <c r="S510" s="1" t="s">
        <v>426</v>
      </c>
      <c r="T510" s="1" t="s">
        <v>402</v>
      </c>
      <c r="U510" t="s">
        <v>27</v>
      </c>
      <c r="V510" s="9">
        <v>2000</v>
      </c>
      <c r="W510" s="2">
        <f t="shared" si="35"/>
        <v>3</v>
      </c>
      <c r="X510" s="2" t="s">
        <v>1887</v>
      </c>
      <c r="Y510" s="9" t="str">
        <f t="shared" si="36"/>
        <v>Y</v>
      </c>
      <c r="Z510" s="9" t="str">
        <f t="shared" si="37"/>
        <v>N</v>
      </c>
      <c r="AA510" s="9">
        <f t="shared" si="38"/>
        <v>26</v>
      </c>
      <c r="AB510" s="9" t="s">
        <v>1398</v>
      </c>
      <c r="AE510" t="str">
        <f t="shared" si="39"/>
        <v>Daemons of ChaosEmpire of Man</v>
      </c>
    </row>
    <row r="511" spans="1:31" ht="15" customHeight="1" x14ac:dyDescent="0.25">
      <c r="A511">
        <v>414125</v>
      </c>
      <c r="B511">
        <v>3</v>
      </c>
      <c r="C511" t="s">
        <v>436</v>
      </c>
      <c r="D511" t="s">
        <v>439</v>
      </c>
      <c r="E511">
        <v>0</v>
      </c>
      <c r="F511">
        <v>2</v>
      </c>
      <c r="G511">
        <v>241</v>
      </c>
      <c r="H511">
        <v>2297</v>
      </c>
      <c r="I511" t="s">
        <v>399</v>
      </c>
      <c r="J511" s="21">
        <v>45354</v>
      </c>
      <c r="K511" s="21">
        <v>45354.416666666664</v>
      </c>
      <c r="L511" t="s">
        <v>400</v>
      </c>
      <c r="M511" t="b">
        <v>0</v>
      </c>
      <c r="N511">
        <v>2023</v>
      </c>
      <c r="O511" t="s">
        <v>758</v>
      </c>
      <c r="Q511" t="s">
        <v>760</v>
      </c>
      <c r="S511" s="1" t="s">
        <v>438</v>
      </c>
      <c r="T511" s="1" t="s">
        <v>441</v>
      </c>
      <c r="U511" t="s">
        <v>27</v>
      </c>
      <c r="V511" s="9">
        <v>2000</v>
      </c>
      <c r="W511" s="2">
        <f t="shared" si="35"/>
        <v>3</v>
      </c>
      <c r="X511" s="2" t="s">
        <v>1887</v>
      </c>
      <c r="Y511" s="9" t="str">
        <f t="shared" si="36"/>
        <v>Y</v>
      </c>
      <c r="Z511" s="9" t="str">
        <f t="shared" si="37"/>
        <v>N</v>
      </c>
      <c r="AA511" s="9">
        <f t="shared" si="38"/>
        <v>26</v>
      </c>
      <c r="AB511" s="9" t="s">
        <v>1398</v>
      </c>
      <c r="AE511" t="str">
        <f t="shared" si="39"/>
        <v>Kingdom of BretonniaVampire Counts</v>
      </c>
    </row>
    <row r="512" spans="1:31" ht="15" customHeight="1" x14ac:dyDescent="0.25">
      <c r="A512">
        <v>414130</v>
      </c>
      <c r="B512">
        <v>3</v>
      </c>
      <c r="C512" t="s">
        <v>444</v>
      </c>
      <c r="D512" t="s">
        <v>435</v>
      </c>
      <c r="E512">
        <v>2</v>
      </c>
      <c r="F512">
        <v>0</v>
      </c>
      <c r="G512">
        <v>1164</v>
      </c>
      <c r="H512">
        <v>390</v>
      </c>
      <c r="I512" t="s">
        <v>399</v>
      </c>
      <c r="J512" s="21">
        <v>45354</v>
      </c>
      <c r="K512" s="21">
        <v>45354.416666666664</v>
      </c>
      <c r="L512" t="s">
        <v>400</v>
      </c>
      <c r="M512" t="b">
        <v>0</v>
      </c>
      <c r="N512">
        <v>2023</v>
      </c>
      <c r="O512" t="s">
        <v>770</v>
      </c>
      <c r="Q512" t="s">
        <v>764</v>
      </c>
      <c r="S512" s="1" t="s">
        <v>446</v>
      </c>
      <c r="T512" s="1" t="s">
        <v>437</v>
      </c>
      <c r="U512" t="s">
        <v>27</v>
      </c>
      <c r="V512" s="9">
        <v>2000</v>
      </c>
      <c r="W512" s="2">
        <f t="shared" si="35"/>
        <v>3</v>
      </c>
      <c r="X512" s="2" t="s">
        <v>1887</v>
      </c>
      <c r="Y512" s="9" t="str">
        <f t="shared" si="36"/>
        <v>Y</v>
      </c>
      <c r="Z512" s="9" t="str">
        <f t="shared" si="37"/>
        <v>N</v>
      </c>
      <c r="AA512" s="9">
        <f t="shared" si="38"/>
        <v>26</v>
      </c>
      <c r="AB512" s="9" t="s">
        <v>1398</v>
      </c>
      <c r="AE512" t="str">
        <f t="shared" si="39"/>
        <v>LizardmenTomb Kings of Khemri</v>
      </c>
    </row>
    <row r="513" spans="1:31" ht="15" customHeight="1" x14ac:dyDescent="0.25">
      <c r="A513">
        <v>414134</v>
      </c>
      <c r="B513">
        <v>3</v>
      </c>
      <c r="C513" t="s">
        <v>416</v>
      </c>
      <c r="D513" t="s">
        <v>397</v>
      </c>
      <c r="E513">
        <v>2</v>
      </c>
      <c r="F513">
        <v>0</v>
      </c>
      <c r="G513">
        <v>1209</v>
      </c>
      <c r="H513">
        <v>195</v>
      </c>
      <c r="I513" t="s">
        <v>399</v>
      </c>
      <c r="J513" s="21">
        <v>45354</v>
      </c>
      <c r="K513" s="21">
        <v>45354.416666666664</v>
      </c>
      <c r="L513" t="s">
        <v>400</v>
      </c>
      <c r="M513" t="b">
        <v>0</v>
      </c>
      <c r="N513">
        <v>2023</v>
      </c>
      <c r="O513" t="s">
        <v>762</v>
      </c>
      <c r="Q513" t="s">
        <v>768</v>
      </c>
      <c r="S513" s="1" t="s">
        <v>418</v>
      </c>
      <c r="T513" s="1" t="s">
        <v>401</v>
      </c>
      <c r="U513" t="s">
        <v>27</v>
      </c>
      <c r="V513" s="9">
        <v>2000</v>
      </c>
      <c r="W513" s="2">
        <f t="shared" si="35"/>
        <v>3</v>
      </c>
      <c r="X513" s="2" t="s">
        <v>1887</v>
      </c>
      <c r="Y513" s="9" t="str">
        <f t="shared" si="36"/>
        <v>Y</v>
      </c>
      <c r="Z513" s="9" t="str">
        <f t="shared" si="37"/>
        <v>N</v>
      </c>
      <c r="AA513" s="9">
        <f t="shared" si="38"/>
        <v>26</v>
      </c>
      <c r="AB513" s="9" t="s">
        <v>1398</v>
      </c>
      <c r="AE513" t="str">
        <f t="shared" si="39"/>
        <v>Warriors of ChaosDark Elves</v>
      </c>
    </row>
    <row r="514" spans="1:31" ht="15" customHeight="1" x14ac:dyDescent="0.25">
      <c r="A514">
        <v>414139</v>
      </c>
      <c r="B514">
        <v>3</v>
      </c>
      <c r="C514" t="s">
        <v>440</v>
      </c>
      <c r="D514" t="s">
        <v>428</v>
      </c>
      <c r="E514">
        <v>0</v>
      </c>
      <c r="F514">
        <v>2</v>
      </c>
      <c r="G514">
        <v>633</v>
      </c>
      <c r="H514">
        <v>1411</v>
      </c>
      <c r="I514" t="s">
        <v>399</v>
      </c>
      <c r="J514" s="21">
        <v>45354</v>
      </c>
      <c r="K514" s="21">
        <v>45354.416666666664</v>
      </c>
      <c r="L514" t="s">
        <v>400</v>
      </c>
      <c r="M514" t="b">
        <v>0</v>
      </c>
      <c r="N514">
        <v>2023</v>
      </c>
      <c r="O514" t="s">
        <v>761</v>
      </c>
      <c r="Q514" t="s">
        <v>770</v>
      </c>
      <c r="S514" s="1" t="s">
        <v>442</v>
      </c>
      <c r="T514" s="1" t="s">
        <v>430</v>
      </c>
      <c r="U514" t="s">
        <v>27</v>
      </c>
      <c r="V514" s="9">
        <v>2000</v>
      </c>
      <c r="W514" s="2">
        <f t="shared" ref="W514:W577" si="40">_xlfn.MAXIFS(B:B,I:I,I514)</f>
        <v>3</v>
      </c>
      <c r="X514" s="2" t="s">
        <v>1887</v>
      </c>
      <c r="Y514" s="9" t="str">
        <f t="shared" ref="Y514:Y577" si="41">IF(S514="","N",(IF(T514&lt;&gt;"","Y","N")))</f>
        <v>Y</v>
      </c>
      <c r="Z514" s="9" t="str">
        <f t="shared" ref="Z514:Z577" si="42">IF(O514=Q514,"Y","N")</f>
        <v>N</v>
      </c>
      <c r="AA514" s="9">
        <f t="shared" ref="AA514:AA577" si="43">COUNTIFS(I:I,I514,B:B,1)*2</f>
        <v>26</v>
      </c>
      <c r="AB514" s="9" t="s">
        <v>1398</v>
      </c>
      <c r="AE514" t="str">
        <f t="shared" si="39"/>
        <v>Orc and Goblin TribesLizardmen</v>
      </c>
    </row>
    <row r="515" spans="1:31" ht="15" customHeight="1" x14ac:dyDescent="0.25">
      <c r="A515">
        <v>413752</v>
      </c>
      <c r="B515">
        <v>1</v>
      </c>
      <c r="C515" t="s">
        <v>450</v>
      </c>
      <c r="D515" t="s">
        <v>451</v>
      </c>
      <c r="E515">
        <v>2</v>
      </c>
      <c r="F515">
        <v>0</v>
      </c>
      <c r="G515">
        <v>21</v>
      </c>
      <c r="H515">
        <v>0</v>
      </c>
      <c r="I515" t="s">
        <v>452</v>
      </c>
      <c r="J515" s="21">
        <v>45354.333333333336</v>
      </c>
      <c r="K515" s="21">
        <v>45354.75</v>
      </c>
      <c r="L515" t="s">
        <v>338</v>
      </c>
      <c r="M515" t="b">
        <v>0</v>
      </c>
      <c r="N515">
        <v>2023</v>
      </c>
      <c r="O515" t="s">
        <v>766</v>
      </c>
      <c r="Q515" t="s">
        <v>768</v>
      </c>
      <c r="S515" s="1" t="s">
        <v>453</v>
      </c>
      <c r="T515" s="1" t="s">
        <v>454</v>
      </c>
      <c r="U515" t="s">
        <v>27</v>
      </c>
      <c r="V515" s="9">
        <v>2000</v>
      </c>
      <c r="W515" s="2">
        <f t="shared" si="40"/>
        <v>3</v>
      </c>
      <c r="X515" s="2" t="s">
        <v>1887</v>
      </c>
      <c r="Y515" s="9" t="str">
        <f t="shared" si="41"/>
        <v>Y</v>
      </c>
      <c r="Z515" s="9" t="str">
        <f t="shared" si="42"/>
        <v>N</v>
      </c>
      <c r="AA515" s="9">
        <f t="shared" si="43"/>
        <v>22</v>
      </c>
      <c r="AB515" s="9" t="s">
        <v>1398</v>
      </c>
      <c r="AE515" t="str">
        <f t="shared" ref="AE515:AE578" si="44">O515&amp;Q515</f>
        <v>Chaos DwarfsDark Elves</v>
      </c>
    </row>
    <row r="516" spans="1:31" ht="15" customHeight="1" x14ac:dyDescent="0.25">
      <c r="A516">
        <v>413767</v>
      </c>
      <c r="B516">
        <v>1</v>
      </c>
      <c r="C516" t="s">
        <v>340</v>
      </c>
      <c r="D516" t="s">
        <v>455</v>
      </c>
      <c r="E516">
        <v>0</v>
      </c>
      <c r="F516">
        <v>2</v>
      </c>
      <c r="G516">
        <v>0</v>
      </c>
      <c r="H516">
        <v>21</v>
      </c>
      <c r="I516" t="s">
        <v>452</v>
      </c>
      <c r="J516" s="21">
        <v>45354.333333333336</v>
      </c>
      <c r="K516" s="21">
        <v>45354.75</v>
      </c>
      <c r="L516" t="s">
        <v>338</v>
      </c>
      <c r="M516" t="b">
        <v>0</v>
      </c>
      <c r="N516">
        <v>2023</v>
      </c>
      <c r="O516" t="s">
        <v>766</v>
      </c>
      <c r="Q516" t="s">
        <v>758</v>
      </c>
      <c r="S516" s="1" t="s">
        <v>456</v>
      </c>
      <c r="T516" s="1" t="s">
        <v>457</v>
      </c>
      <c r="U516" t="s">
        <v>27</v>
      </c>
      <c r="V516" s="9">
        <v>2000</v>
      </c>
      <c r="W516" s="2">
        <f t="shared" si="40"/>
        <v>3</v>
      </c>
      <c r="X516" s="2" t="s">
        <v>1887</v>
      </c>
      <c r="Y516" s="9" t="str">
        <f t="shared" si="41"/>
        <v>Y</v>
      </c>
      <c r="Z516" s="9" t="str">
        <f t="shared" si="42"/>
        <v>N</v>
      </c>
      <c r="AA516" s="9">
        <f t="shared" si="43"/>
        <v>22</v>
      </c>
      <c r="AB516" s="9" t="s">
        <v>1398</v>
      </c>
      <c r="AE516" t="str">
        <f t="shared" si="44"/>
        <v>Chaos DwarfsKingdom of Bretonnia</v>
      </c>
    </row>
    <row r="517" spans="1:31" ht="15" customHeight="1" x14ac:dyDescent="0.25">
      <c r="A517">
        <v>413782</v>
      </c>
      <c r="B517">
        <v>1</v>
      </c>
      <c r="C517" t="s">
        <v>458</v>
      </c>
      <c r="D517" t="s">
        <v>459</v>
      </c>
      <c r="E517">
        <v>2</v>
      </c>
      <c r="F517">
        <v>0</v>
      </c>
      <c r="G517">
        <v>11</v>
      </c>
      <c r="H517">
        <v>10</v>
      </c>
      <c r="I517" t="s">
        <v>452</v>
      </c>
      <c r="J517" s="21">
        <v>45354.333333333336</v>
      </c>
      <c r="K517" s="21">
        <v>45354.75</v>
      </c>
      <c r="L517" t="s">
        <v>338</v>
      </c>
      <c r="M517" t="b">
        <v>0</v>
      </c>
      <c r="N517">
        <v>2023</v>
      </c>
      <c r="O517" t="s">
        <v>758</v>
      </c>
      <c r="Q517" t="s">
        <v>759</v>
      </c>
      <c r="S517" s="1" t="s">
        <v>460</v>
      </c>
      <c r="T517" s="1" t="s">
        <v>461</v>
      </c>
      <c r="U517" t="s">
        <v>27</v>
      </c>
      <c r="V517" s="9">
        <v>2000</v>
      </c>
      <c r="W517" s="2">
        <f t="shared" si="40"/>
        <v>3</v>
      </c>
      <c r="X517" s="2" t="s">
        <v>1887</v>
      </c>
      <c r="Y517" s="9" t="str">
        <f t="shared" si="41"/>
        <v>Y</v>
      </c>
      <c r="Z517" s="9" t="str">
        <f t="shared" si="42"/>
        <v>N</v>
      </c>
      <c r="AA517" s="9">
        <f t="shared" si="43"/>
        <v>22</v>
      </c>
      <c r="AB517" s="9" t="s">
        <v>1398</v>
      </c>
      <c r="AE517" t="str">
        <f t="shared" si="44"/>
        <v>Kingdom of BretonniaWood Elf Realms</v>
      </c>
    </row>
    <row r="518" spans="1:31" ht="15" customHeight="1" x14ac:dyDescent="0.25">
      <c r="A518">
        <v>413796</v>
      </c>
      <c r="B518">
        <v>1</v>
      </c>
      <c r="C518" t="s">
        <v>462</v>
      </c>
      <c r="D518" t="s">
        <v>463</v>
      </c>
      <c r="E518">
        <v>2</v>
      </c>
      <c r="F518">
        <v>0</v>
      </c>
      <c r="G518">
        <v>21</v>
      </c>
      <c r="H518">
        <v>0</v>
      </c>
      <c r="I518" t="s">
        <v>452</v>
      </c>
      <c r="J518" s="21">
        <v>45354.333333333336</v>
      </c>
      <c r="K518" s="21">
        <v>45354.75</v>
      </c>
      <c r="L518" t="s">
        <v>338</v>
      </c>
      <c r="M518" t="b">
        <v>0</v>
      </c>
      <c r="N518">
        <v>2023</v>
      </c>
      <c r="O518" t="s">
        <v>763</v>
      </c>
      <c r="Q518" t="s">
        <v>765</v>
      </c>
      <c r="S518" s="1" t="s">
        <v>464</v>
      </c>
      <c r="T518" s="1" t="s">
        <v>465</v>
      </c>
      <c r="U518" t="s">
        <v>27</v>
      </c>
      <c r="V518" s="9">
        <v>2000</v>
      </c>
      <c r="W518" s="2">
        <f t="shared" si="40"/>
        <v>3</v>
      </c>
      <c r="X518" s="2" t="s">
        <v>1887</v>
      </c>
      <c r="Y518" s="9" t="str">
        <f t="shared" si="41"/>
        <v>Y</v>
      </c>
      <c r="Z518" s="9" t="str">
        <f t="shared" si="42"/>
        <v>N</v>
      </c>
      <c r="AA518" s="9">
        <f t="shared" si="43"/>
        <v>22</v>
      </c>
      <c r="AB518" s="9" t="s">
        <v>1398</v>
      </c>
      <c r="AE518" t="str">
        <f t="shared" si="44"/>
        <v>High Elf RealmsEmpire of Man</v>
      </c>
    </row>
    <row r="519" spans="1:31" ht="15" customHeight="1" x14ac:dyDescent="0.25">
      <c r="A519">
        <v>413810</v>
      </c>
      <c r="B519">
        <v>1</v>
      </c>
      <c r="C519" t="s">
        <v>466</v>
      </c>
      <c r="D519" t="s">
        <v>467</v>
      </c>
      <c r="E519">
        <v>2</v>
      </c>
      <c r="F519">
        <v>0</v>
      </c>
      <c r="G519">
        <v>21</v>
      </c>
      <c r="H519">
        <v>0</v>
      </c>
      <c r="I519" t="s">
        <v>452</v>
      </c>
      <c r="J519" s="21">
        <v>45354.333333333336</v>
      </c>
      <c r="K519" s="21">
        <v>45354.75</v>
      </c>
      <c r="L519" t="s">
        <v>338</v>
      </c>
      <c r="M519" t="b">
        <v>0</v>
      </c>
      <c r="N519">
        <v>2023</v>
      </c>
      <c r="O519" t="s">
        <v>758</v>
      </c>
      <c r="Q519" t="s">
        <v>770</v>
      </c>
      <c r="S519" s="1" t="s">
        <v>468</v>
      </c>
      <c r="T519" s="1" t="s">
        <v>469</v>
      </c>
      <c r="U519" t="s">
        <v>27</v>
      </c>
      <c r="V519" s="9">
        <v>2000</v>
      </c>
      <c r="W519" s="2">
        <f t="shared" si="40"/>
        <v>3</v>
      </c>
      <c r="X519" s="2" t="s">
        <v>1887</v>
      </c>
      <c r="Y519" s="9" t="str">
        <f t="shared" si="41"/>
        <v>Y</v>
      </c>
      <c r="Z519" s="9" t="str">
        <f t="shared" si="42"/>
        <v>N</v>
      </c>
      <c r="AA519" s="9">
        <f t="shared" si="43"/>
        <v>22</v>
      </c>
      <c r="AB519" s="9" t="s">
        <v>1398</v>
      </c>
      <c r="AE519" t="str">
        <f t="shared" si="44"/>
        <v>Kingdom of BretonniaLizardmen</v>
      </c>
    </row>
    <row r="520" spans="1:31" ht="15" customHeight="1" x14ac:dyDescent="0.25">
      <c r="A520">
        <v>413825</v>
      </c>
      <c r="B520">
        <v>1</v>
      </c>
      <c r="C520" t="s">
        <v>470</v>
      </c>
      <c r="D520" t="s">
        <v>341</v>
      </c>
      <c r="E520">
        <v>2</v>
      </c>
      <c r="F520">
        <v>0</v>
      </c>
      <c r="G520">
        <v>13</v>
      </c>
      <c r="H520">
        <v>8</v>
      </c>
      <c r="I520" t="s">
        <v>452</v>
      </c>
      <c r="J520" s="21">
        <v>45354.333333333336</v>
      </c>
      <c r="K520" s="21">
        <v>45354.75</v>
      </c>
      <c r="L520" t="s">
        <v>338</v>
      </c>
      <c r="M520" t="b">
        <v>0</v>
      </c>
      <c r="N520">
        <v>2023</v>
      </c>
      <c r="O520" t="s">
        <v>763</v>
      </c>
      <c r="Q520" t="s">
        <v>761</v>
      </c>
      <c r="S520" s="1" t="s">
        <v>471</v>
      </c>
      <c r="T520" s="1" t="s">
        <v>472</v>
      </c>
      <c r="U520" t="s">
        <v>27</v>
      </c>
      <c r="V520" s="9">
        <v>2000</v>
      </c>
      <c r="W520" s="2">
        <f t="shared" si="40"/>
        <v>3</v>
      </c>
      <c r="X520" s="2" t="s">
        <v>1887</v>
      </c>
      <c r="Y520" s="9" t="str">
        <f t="shared" si="41"/>
        <v>Y</v>
      </c>
      <c r="Z520" s="9" t="str">
        <f t="shared" si="42"/>
        <v>N</v>
      </c>
      <c r="AA520" s="9">
        <f t="shared" si="43"/>
        <v>22</v>
      </c>
      <c r="AB520" s="9" t="s">
        <v>1398</v>
      </c>
      <c r="AE520" t="str">
        <f t="shared" si="44"/>
        <v>High Elf RealmsOrc and Goblin Tribes</v>
      </c>
    </row>
    <row r="521" spans="1:31" ht="15" customHeight="1" x14ac:dyDescent="0.25">
      <c r="A521">
        <v>413838</v>
      </c>
      <c r="B521">
        <v>1</v>
      </c>
      <c r="C521" t="s">
        <v>473</v>
      </c>
      <c r="D521" t="s">
        <v>474</v>
      </c>
      <c r="E521">
        <v>2</v>
      </c>
      <c r="F521">
        <v>0</v>
      </c>
      <c r="G521">
        <v>14</v>
      </c>
      <c r="H521">
        <v>7</v>
      </c>
      <c r="I521" t="s">
        <v>452</v>
      </c>
      <c r="J521" s="21">
        <v>45354.333333333336</v>
      </c>
      <c r="K521" s="21">
        <v>45354.75</v>
      </c>
      <c r="L521" t="s">
        <v>338</v>
      </c>
      <c r="M521" t="b">
        <v>0</v>
      </c>
      <c r="N521">
        <v>2023</v>
      </c>
      <c r="O521" t="s">
        <v>759</v>
      </c>
      <c r="Q521" t="s">
        <v>760</v>
      </c>
      <c r="S521" s="1" t="s">
        <v>475</v>
      </c>
      <c r="T521" s="1" t="s">
        <v>476</v>
      </c>
      <c r="U521" t="s">
        <v>27</v>
      </c>
      <c r="V521" s="9">
        <v>2000</v>
      </c>
      <c r="W521" s="2">
        <f t="shared" si="40"/>
        <v>3</v>
      </c>
      <c r="X521" s="2" t="s">
        <v>1887</v>
      </c>
      <c r="Y521" s="9" t="str">
        <f t="shared" si="41"/>
        <v>Y</v>
      </c>
      <c r="Z521" s="9" t="str">
        <f t="shared" si="42"/>
        <v>N</v>
      </c>
      <c r="AA521" s="9">
        <f t="shared" si="43"/>
        <v>22</v>
      </c>
      <c r="AB521" s="9" t="s">
        <v>1398</v>
      </c>
      <c r="AE521" t="str">
        <f t="shared" si="44"/>
        <v>Wood Elf RealmsVampire Counts</v>
      </c>
    </row>
    <row r="522" spans="1:31" ht="15" customHeight="1" x14ac:dyDescent="0.25">
      <c r="A522">
        <v>413853</v>
      </c>
      <c r="B522">
        <v>1</v>
      </c>
      <c r="C522" t="s">
        <v>477</v>
      </c>
      <c r="D522" t="s">
        <v>478</v>
      </c>
      <c r="E522">
        <v>2</v>
      </c>
      <c r="F522">
        <v>0</v>
      </c>
      <c r="G522">
        <v>17</v>
      </c>
      <c r="H522">
        <v>4</v>
      </c>
      <c r="I522" t="s">
        <v>452</v>
      </c>
      <c r="J522" s="21">
        <v>45354.333333333336</v>
      </c>
      <c r="K522" s="21">
        <v>45354.75</v>
      </c>
      <c r="L522" t="s">
        <v>338</v>
      </c>
      <c r="M522" t="b">
        <v>0</v>
      </c>
      <c r="N522">
        <v>2023</v>
      </c>
      <c r="O522" t="s">
        <v>764</v>
      </c>
      <c r="Q522" t="s">
        <v>762</v>
      </c>
      <c r="S522" s="1" t="s">
        <v>479</v>
      </c>
      <c r="T522" s="1" t="s">
        <v>480</v>
      </c>
      <c r="U522" t="s">
        <v>27</v>
      </c>
      <c r="V522" s="9">
        <v>2000</v>
      </c>
      <c r="W522" s="2">
        <f t="shared" si="40"/>
        <v>3</v>
      </c>
      <c r="X522" s="2" t="s">
        <v>1887</v>
      </c>
      <c r="Y522" s="9" t="str">
        <f t="shared" si="41"/>
        <v>Y</v>
      </c>
      <c r="Z522" s="9" t="str">
        <f t="shared" si="42"/>
        <v>N</v>
      </c>
      <c r="AA522" s="9">
        <f t="shared" si="43"/>
        <v>22</v>
      </c>
      <c r="AB522" s="9" t="s">
        <v>1398</v>
      </c>
      <c r="AE522" t="str">
        <f t="shared" si="44"/>
        <v>Tomb Kings of KhemriWarriors of Chaos</v>
      </c>
    </row>
    <row r="523" spans="1:31" ht="15" customHeight="1" x14ac:dyDescent="0.25">
      <c r="A523">
        <v>413871</v>
      </c>
      <c r="B523">
        <v>1</v>
      </c>
      <c r="C523" t="s">
        <v>337</v>
      </c>
      <c r="D523" t="s">
        <v>481</v>
      </c>
      <c r="E523">
        <v>0</v>
      </c>
      <c r="F523">
        <v>2</v>
      </c>
      <c r="G523">
        <v>5</v>
      </c>
      <c r="H523">
        <v>16</v>
      </c>
      <c r="I523" t="s">
        <v>452</v>
      </c>
      <c r="J523" s="21">
        <v>45354.333333333336</v>
      </c>
      <c r="K523" s="21">
        <v>45354.75</v>
      </c>
      <c r="L523" t="s">
        <v>338</v>
      </c>
      <c r="M523" t="b">
        <v>0</v>
      </c>
      <c r="N523">
        <v>2023</v>
      </c>
      <c r="O523" t="s">
        <v>758</v>
      </c>
      <c r="Q523" t="s">
        <v>769</v>
      </c>
      <c r="S523" s="1" t="s">
        <v>482</v>
      </c>
      <c r="T523" s="1" t="s">
        <v>483</v>
      </c>
      <c r="U523" t="s">
        <v>27</v>
      </c>
      <c r="V523" s="9">
        <v>2000</v>
      </c>
      <c r="W523" s="2">
        <f t="shared" si="40"/>
        <v>3</v>
      </c>
      <c r="X523" s="2" t="s">
        <v>1887</v>
      </c>
      <c r="Y523" s="9" t="str">
        <f t="shared" si="41"/>
        <v>Y</v>
      </c>
      <c r="Z523" s="9" t="str">
        <f t="shared" si="42"/>
        <v>N</v>
      </c>
      <c r="AA523" s="9">
        <f t="shared" si="43"/>
        <v>22</v>
      </c>
      <c r="AB523" s="9" t="s">
        <v>1398</v>
      </c>
      <c r="AE523" t="str">
        <f t="shared" si="44"/>
        <v>Kingdom of BretonniaDwarfen Mountain Holds</v>
      </c>
    </row>
    <row r="524" spans="1:31" ht="15" customHeight="1" x14ac:dyDescent="0.25">
      <c r="A524">
        <v>413885</v>
      </c>
      <c r="B524">
        <v>1</v>
      </c>
      <c r="C524" t="s">
        <v>339</v>
      </c>
      <c r="D524" t="s">
        <v>484</v>
      </c>
      <c r="E524">
        <v>0</v>
      </c>
      <c r="F524">
        <v>2</v>
      </c>
      <c r="G524">
        <v>8</v>
      </c>
      <c r="H524">
        <v>13</v>
      </c>
      <c r="I524" t="s">
        <v>452</v>
      </c>
      <c r="J524" s="21">
        <v>45354.333333333336</v>
      </c>
      <c r="K524" s="21">
        <v>45354.75</v>
      </c>
      <c r="L524" t="s">
        <v>338</v>
      </c>
      <c r="M524" t="b">
        <v>0</v>
      </c>
      <c r="N524">
        <v>2023</v>
      </c>
      <c r="O524" t="s">
        <v>762</v>
      </c>
      <c r="Q524" t="s">
        <v>767</v>
      </c>
      <c r="S524" s="1" t="s">
        <v>485</v>
      </c>
      <c r="T524" s="1" t="s">
        <v>486</v>
      </c>
      <c r="U524" t="s">
        <v>27</v>
      </c>
      <c r="V524" s="9">
        <v>2000</v>
      </c>
      <c r="W524" s="2">
        <f t="shared" si="40"/>
        <v>3</v>
      </c>
      <c r="X524" s="2" t="s">
        <v>1887</v>
      </c>
      <c r="Y524" s="9" t="str">
        <f t="shared" si="41"/>
        <v>Y</v>
      </c>
      <c r="Z524" s="9" t="str">
        <f t="shared" si="42"/>
        <v>N</v>
      </c>
      <c r="AA524" s="9">
        <f t="shared" si="43"/>
        <v>22</v>
      </c>
      <c r="AB524" s="9" t="s">
        <v>1398</v>
      </c>
      <c r="AE524" t="str">
        <f t="shared" si="44"/>
        <v>Warriors of ChaosDaemons of Chaos</v>
      </c>
    </row>
    <row r="525" spans="1:31" ht="15" customHeight="1" x14ac:dyDescent="0.25">
      <c r="A525">
        <v>413898</v>
      </c>
      <c r="B525">
        <v>1</v>
      </c>
      <c r="C525" t="s">
        <v>487</v>
      </c>
      <c r="D525" t="s">
        <v>488</v>
      </c>
      <c r="E525">
        <v>2</v>
      </c>
      <c r="F525">
        <v>0</v>
      </c>
      <c r="G525">
        <v>21</v>
      </c>
      <c r="H525">
        <v>0</v>
      </c>
      <c r="I525" t="s">
        <v>452</v>
      </c>
      <c r="J525" s="21">
        <v>45354.333333333336</v>
      </c>
      <c r="K525" s="21">
        <v>45354.75</v>
      </c>
      <c r="L525" t="s">
        <v>338</v>
      </c>
      <c r="M525" t="b">
        <v>0</v>
      </c>
      <c r="N525">
        <v>2023</v>
      </c>
      <c r="O525" t="s">
        <v>768</v>
      </c>
      <c r="Q525" t="s">
        <v>767</v>
      </c>
      <c r="S525" s="1" t="s">
        <v>489</v>
      </c>
      <c r="T525" s="1" t="s">
        <v>490</v>
      </c>
      <c r="U525" t="s">
        <v>27</v>
      </c>
      <c r="V525" s="9">
        <v>2000</v>
      </c>
      <c r="W525" s="2">
        <f t="shared" si="40"/>
        <v>3</v>
      </c>
      <c r="X525" s="2" t="s">
        <v>1887</v>
      </c>
      <c r="Y525" s="9" t="str">
        <f t="shared" si="41"/>
        <v>Y</v>
      </c>
      <c r="Z525" s="9" t="str">
        <f t="shared" si="42"/>
        <v>N</v>
      </c>
      <c r="AA525" s="9">
        <f t="shared" si="43"/>
        <v>22</v>
      </c>
      <c r="AB525" s="9" t="s">
        <v>1398</v>
      </c>
      <c r="AE525" t="str">
        <f t="shared" si="44"/>
        <v>Dark ElvesDaemons of Chaos</v>
      </c>
    </row>
    <row r="526" spans="1:31" ht="15" customHeight="1" x14ac:dyDescent="0.25">
      <c r="A526">
        <v>413915</v>
      </c>
      <c r="B526">
        <v>2</v>
      </c>
      <c r="C526" t="s">
        <v>455</v>
      </c>
      <c r="D526" t="s">
        <v>477</v>
      </c>
      <c r="E526">
        <v>2</v>
      </c>
      <c r="F526">
        <v>0</v>
      </c>
      <c r="G526">
        <v>21</v>
      </c>
      <c r="H526">
        <v>0</v>
      </c>
      <c r="I526" t="s">
        <v>452</v>
      </c>
      <c r="J526" s="21">
        <v>45354.333333333336</v>
      </c>
      <c r="K526" s="21">
        <v>45354.75</v>
      </c>
      <c r="L526" t="s">
        <v>338</v>
      </c>
      <c r="M526" t="b">
        <v>0</v>
      </c>
      <c r="N526">
        <v>2023</v>
      </c>
      <c r="O526" t="s">
        <v>758</v>
      </c>
      <c r="Q526" t="s">
        <v>764</v>
      </c>
      <c r="S526" s="1" t="s">
        <v>457</v>
      </c>
      <c r="T526" s="1" t="s">
        <v>479</v>
      </c>
      <c r="U526" t="s">
        <v>27</v>
      </c>
      <c r="V526" s="9">
        <v>2000</v>
      </c>
      <c r="W526" s="2">
        <f t="shared" si="40"/>
        <v>3</v>
      </c>
      <c r="X526" s="2" t="s">
        <v>1887</v>
      </c>
      <c r="Y526" s="9" t="str">
        <f t="shared" si="41"/>
        <v>Y</v>
      </c>
      <c r="Z526" s="9" t="str">
        <f t="shared" si="42"/>
        <v>N</v>
      </c>
      <c r="AA526" s="9">
        <f t="shared" si="43"/>
        <v>22</v>
      </c>
      <c r="AB526" s="9" t="s">
        <v>1398</v>
      </c>
      <c r="AE526" t="str">
        <f t="shared" si="44"/>
        <v>Kingdom of BretonniaTomb Kings of Khemri</v>
      </c>
    </row>
    <row r="527" spans="1:31" ht="15" customHeight="1" x14ac:dyDescent="0.25">
      <c r="A527">
        <v>413928</v>
      </c>
      <c r="B527">
        <v>2</v>
      </c>
      <c r="C527" t="s">
        <v>458</v>
      </c>
      <c r="D527" t="s">
        <v>339</v>
      </c>
      <c r="E527">
        <v>0</v>
      </c>
      <c r="F527">
        <v>2</v>
      </c>
      <c r="G527">
        <v>1</v>
      </c>
      <c r="H527">
        <v>20</v>
      </c>
      <c r="I527" t="s">
        <v>452</v>
      </c>
      <c r="J527" s="21">
        <v>45354.333333333336</v>
      </c>
      <c r="K527" s="21">
        <v>45354.75</v>
      </c>
      <c r="L527" t="s">
        <v>338</v>
      </c>
      <c r="M527" t="b">
        <v>0</v>
      </c>
      <c r="N527">
        <v>2023</v>
      </c>
      <c r="O527" t="s">
        <v>758</v>
      </c>
      <c r="Q527" t="s">
        <v>762</v>
      </c>
      <c r="S527" s="1" t="s">
        <v>460</v>
      </c>
      <c r="T527" s="1" t="s">
        <v>485</v>
      </c>
      <c r="U527" t="s">
        <v>27</v>
      </c>
      <c r="V527" s="9">
        <v>2000</v>
      </c>
      <c r="W527" s="2">
        <f t="shared" si="40"/>
        <v>3</v>
      </c>
      <c r="X527" s="2" t="s">
        <v>1887</v>
      </c>
      <c r="Y527" s="9" t="str">
        <f t="shared" si="41"/>
        <v>Y</v>
      </c>
      <c r="Z527" s="9" t="str">
        <f t="shared" si="42"/>
        <v>N</v>
      </c>
      <c r="AA527" s="9">
        <f t="shared" si="43"/>
        <v>22</v>
      </c>
      <c r="AB527" s="9" t="s">
        <v>1398</v>
      </c>
      <c r="AE527" t="str">
        <f t="shared" si="44"/>
        <v>Kingdom of BretonniaWarriors of Chaos</v>
      </c>
    </row>
    <row r="528" spans="1:31" ht="15" customHeight="1" x14ac:dyDescent="0.25">
      <c r="A528">
        <v>413940</v>
      </c>
      <c r="B528">
        <v>2</v>
      </c>
      <c r="C528" t="s">
        <v>481</v>
      </c>
      <c r="D528" t="s">
        <v>473</v>
      </c>
      <c r="E528">
        <v>0</v>
      </c>
      <c r="F528">
        <v>2</v>
      </c>
      <c r="G528">
        <v>0</v>
      </c>
      <c r="H528">
        <v>21</v>
      </c>
      <c r="I528" t="s">
        <v>452</v>
      </c>
      <c r="J528" s="21">
        <v>45354.333333333336</v>
      </c>
      <c r="K528" s="21">
        <v>45354.75</v>
      </c>
      <c r="L528" t="s">
        <v>338</v>
      </c>
      <c r="M528" t="b">
        <v>0</v>
      </c>
      <c r="N528">
        <v>2023</v>
      </c>
      <c r="O528" t="s">
        <v>769</v>
      </c>
      <c r="Q528" t="s">
        <v>759</v>
      </c>
      <c r="S528" s="1" t="s">
        <v>483</v>
      </c>
      <c r="T528" s="1" t="s">
        <v>475</v>
      </c>
      <c r="U528" t="s">
        <v>27</v>
      </c>
      <c r="V528" s="9">
        <v>2000</v>
      </c>
      <c r="W528" s="2">
        <f t="shared" si="40"/>
        <v>3</v>
      </c>
      <c r="X528" s="2" t="s">
        <v>1887</v>
      </c>
      <c r="Y528" s="9" t="str">
        <f t="shared" si="41"/>
        <v>Y</v>
      </c>
      <c r="Z528" s="9" t="str">
        <f t="shared" si="42"/>
        <v>N</v>
      </c>
      <c r="AA528" s="9">
        <f t="shared" si="43"/>
        <v>22</v>
      </c>
      <c r="AB528" s="9" t="s">
        <v>1398</v>
      </c>
      <c r="AE528" t="str">
        <f t="shared" si="44"/>
        <v>Dwarfen Mountain HoldsWood Elf Realms</v>
      </c>
    </row>
    <row r="529" spans="1:31" ht="15" customHeight="1" x14ac:dyDescent="0.25">
      <c r="A529">
        <v>413952</v>
      </c>
      <c r="B529">
        <v>2</v>
      </c>
      <c r="C529" t="s">
        <v>478</v>
      </c>
      <c r="D529" t="s">
        <v>467</v>
      </c>
      <c r="E529">
        <v>2</v>
      </c>
      <c r="F529">
        <v>0</v>
      </c>
      <c r="G529">
        <v>21</v>
      </c>
      <c r="H529">
        <v>0</v>
      </c>
      <c r="I529" t="s">
        <v>452</v>
      </c>
      <c r="J529" s="21">
        <v>45354.333333333336</v>
      </c>
      <c r="K529" s="21">
        <v>45354.75</v>
      </c>
      <c r="L529" t="s">
        <v>338</v>
      </c>
      <c r="M529" t="b">
        <v>0</v>
      </c>
      <c r="N529">
        <v>2023</v>
      </c>
      <c r="O529" t="s">
        <v>762</v>
      </c>
      <c r="Q529" t="s">
        <v>770</v>
      </c>
      <c r="S529" s="1" t="s">
        <v>480</v>
      </c>
      <c r="T529" s="1" t="s">
        <v>469</v>
      </c>
      <c r="U529" t="s">
        <v>27</v>
      </c>
      <c r="V529" s="9">
        <v>2000</v>
      </c>
      <c r="W529" s="2">
        <f t="shared" si="40"/>
        <v>3</v>
      </c>
      <c r="X529" s="2" t="s">
        <v>1887</v>
      </c>
      <c r="Y529" s="9" t="str">
        <f t="shared" si="41"/>
        <v>Y</v>
      </c>
      <c r="Z529" s="9" t="str">
        <f t="shared" si="42"/>
        <v>N</v>
      </c>
      <c r="AA529" s="9">
        <f t="shared" si="43"/>
        <v>22</v>
      </c>
      <c r="AB529" s="9" t="s">
        <v>1398</v>
      </c>
      <c r="AE529" t="str">
        <f t="shared" si="44"/>
        <v>Warriors of ChaosLizardmen</v>
      </c>
    </row>
    <row r="530" spans="1:31" ht="15" customHeight="1" x14ac:dyDescent="0.25">
      <c r="A530">
        <v>413964</v>
      </c>
      <c r="B530">
        <v>2</v>
      </c>
      <c r="C530" t="s">
        <v>459</v>
      </c>
      <c r="D530" t="s">
        <v>341</v>
      </c>
      <c r="E530">
        <v>0</v>
      </c>
      <c r="F530">
        <v>2</v>
      </c>
      <c r="G530">
        <v>6</v>
      </c>
      <c r="H530">
        <v>15</v>
      </c>
      <c r="I530" t="s">
        <v>452</v>
      </c>
      <c r="J530" s="21">
        <v>45354.333333333336</v>
      </c>
      <c r="K530" s="21">
        <v>45354.75</v>
      </c>
      <c r="L530" t="s">
        <v>338</v>
      </c>
      <c r="M530" t="b">
        <v>0</v>
      </c>
      <c r="N530">
        <v>2023</v>
      </c>
      <c r="O530" t="s">
        <v>759</v>
      </c>
      <c r="Q530" t="s">
        <v>761</v>
      </c>
      <c r="S530" s="1" t="s">
        <v>461</v>
      </c>
      <c r="T530" s="1" t="s">
        <v>472</v>
      </c>
      <c r="U530" t="s">
        <v>27</v>
      </c>
      <c r="V530" s="9">
        <v>2000</v>
      </c>
      <c r="W530" s="2">
        <f t="shared" si="40"/>
        <v>3</v>
      </c>
      <c r="X530" s="2" t="s">
        <v>1887</v>
      </c>
      <c r="Y530" s="9" t="str">
        <f t="shared" si="41"/>
        <v>Y</v>
      </c>
      <c r="Z530" s="9" t="str">
        <f t="shared" si="42"/>
        <v>N</v>
      </c>
      <c r="AA530" s="9">
        <f t="shared" si="43"/>
        <v>22</v>
      </c>
      <c r="AB530" s="9" t="s">
        <v>1398</v>
      </c>
      <c r="AE530" t="str">
        <f t="shared" si="44"/>
        <v>Wood Elf RealmsOrc and Goblin Tribes</v>
      </c>
    </row>
    <row r="531" spans="1:31" ht="15" customHeight="1" x14ac:dyDescent="0.25">
      <c r="A531">
        <v>413977</v>
      </c>
      <c r="B531">
        <v>2</v>
      </c>
      <c r="C531" t="s">
        <v>340</v>
      </c>
      <c r="D531" t="s">
        <v>451</v>
      </c>
      <c r="E531">
        <v>0</v>
      </c>
      <c r="F531">
        <v>2</v>
      </c>
      <c r="G531">
        <v>1</v>
      </c>
      <c r="H531">
        <v>20</v>
      </c>
      <c r="I531" t="s">
        <v>452</v>
      </c>
      <c r="J531" s="21">
        <v>45354.333333333336</v>
      </c>
      <c r="K531" s="21">
        <v>45354.75</v>
      </c>
      <c r="L531" t="s">
        <v>338</v>
      </c>
      <c r="M531" t="b">
        <v>0</v>
      </c>
      <c r="N531">
        <v>2023</v>
      </c>
      <c r="O531" t="s">
        <v>766</v>
      </c>
      <c r="Q531" t="s">
        <v>768</v>
      </c>
      <c r="S531" s="1" t="s">
        <v>456</v>
      </c>
      <c r="T531" s="1" t="s">
        <v>454</v>
      </c>
      <c r="U531" t="s">
        <v>27</v>
      </c>
      <c r="V531" s="9">
        <v>2000</v>
      </c>
      <c r="W531" s="2">
        <f t="shared" si="40"/>
        <v>3</v>
      </c>
      <c r="X531" s="2" t="s">
        <v>1887</v>
      </c>
      <c r="Y531" s="9" t="str">
        <f t="shared" si="41"/>
        <v>Y</v>
      </c>
      <c r="Z531" s="9" t="str">
        <f t="shared" si="42"/>
        <v>N</v>
      </c>
      <c r="AA531" s="9">
        <f t="shared" si="43"/>
        <v>22</v>
      </c>
      <c r="AB531" s="9" t="s">
        <v>1398</v>
      </c>
      <c r="AE531" t="str">
        <f t="shared" si="44"/>
        <v>Chaos DwarfsDark Elves</v>
      </c>
    </row>
    <row r="532" spans="1:31" ht="15" customHeight="1" x14ac:dyDescent="0.25">
      <c r="A532">
        <v>413986</v>
      </c>
      <c r="B532">
        <v>2</v>
      </c>
      <c r="C532" t="s">
        <v>487</v>
      </c>
      <c r="D532" t="s">
        <v>450</v>
      </c>
      <c r="E532">
        <v>0</v>
      </c>
      <c r="F532">
        <v>2</v>
      </c>
      <c r="G532">
        <v>0</v>
      </c>
      <c r="H532">
        <v>21</v>
      </c>
      <c r="I532" t="s">
        <v>452</v>
      </c>
      <c r="J532" s="21">
        <v>45354.333333333336</v>
      </c>
      <c r="K532" s="21">
        <v>45354.75</v>
      </c>
      <c r="L532" t="s">
        <v>338</v>
      </c>
      <c r="M532" t="b">
        <v>0</v>
      </c>
      <c r="N532">
        <v>2023</v>
      </c>
      <c r="O532" t="s">
        <v>768</v>
      </c>
      <c r="Q532" t="s">
        <v>766</v>
      </c>
      <c r="S532" s="1" t="s">
        <v>489</v>
      </c>
      <c r="T532" s="1" t="s">
        <v>453</v>
      </c>
      <c r="U532" t="s">
        <v>27</v>
      </c>
      <c r="V532" s="9">
        <v>2000</v>
      </c>
      <c r="W532" s="2">
        <f t="shared" si="40"/>
        <v>3</v>
      </c>
      <c r="X532" s="2" t="s">
        <v>1887</v>
      </c>
      <c r="Y532" s="9" t="str">
        <f t="shared" si="41"/>
        <v>Y</v>
      </c>
      <c r="Z532" s="9" t="str">
        <f t="shared" si="42"/>
        <v>N</v>
      </c>
      <c r="AA532" s="9">
        <f t="shared" si="43"/>
        <v>22</v>
      </c>
      <c r="AB532" s="9" t="s">
        <v>1398</v>
      </c>
      <c r="AE532" t="str">
        <f t="shared" si="44"/>
        <v>Dark ElvesChaos Dwarfs</v>
      </c>
    </row>
    <row r="533" spans="1:31" ht="15" customHeight="1" x14ac:dyDescent="0.25">
      <c r="A533">
        <v>413993</v>
      </c>
      <c r="B533">
        <v>2</v>
      </c>
      <c r="C533" t="s">
        <v>484</v>
      </c>
      <c r="D533" t="s">
        <v>470</v>
      </c>
      <c r="E533">
        <v>2</v>
      </c>
      <c r="F533">
        <v>0</v>
      </c>
      <c r="G533">
        <v>15</v>
      </c>
      <c r="H533">
        <v>6</v>
      </c>
      <c r="I533" t="s">
        <v>452</v>
      </c>
      <c r="J533" s="21">
        <v>45354.333333333336</v>
      </c>
      <c r="K533" s="21">
        <v>45354.75</v>
      </c>
      <c r="L533" t="s">
        <v>338</v>
      </c>
      <c r="M533" t="b">
        <v>0</v>
      </c>
      <c r="N533">
        <v>2023</v>
      </c>
      <c r="O533" t="s">
        <v>767</v>
      </c>
      <c r="Q533" t="s">
        <v>763</v>
      </c>
      <c r="S533" s="1" t="s">
        <v>486</v>
      </c>
      <c r="T533" s="1" t="s">
        <v>471</v>
      </c>
      <c r="U533" t="s">
        <v>27</v>
      </c>
      <c r="V533" s="9">
        <v>2000</v>
      </c>
      <c r="W533" s="2">
        <f t="shared" si="40"/>
        <v>3</v>
      </c>
      <c r="X533" s="2" t="s">
        <v>1887</v>
      </c>
      <c r="Y533" s="9" t="str">
        <f t="shared" si="41"/>
        <v>Y</v>
      </c>
      <c r="Z533" s="9" t="str">
        <f t="shared" si="42"/>
        <v>N</v>
      </c>
      <c r="AA533" s="9">
        <f t="shared" si="43"/>
        <v>22</v>
      </c>
      <c r="AB533" s="9" t="s">
        <v>1398</v>
      </c>
      <c r="AE533" t="str">
        <f t="shared" si="44"/>
        <v>Daemons of ChaosHigh Elf Realms</v>
      </c>
    </row>
    <row r="534" spans="1:31" ht="15" customHeight="1" x14ac:dyDescent="0.25">
      <c r="A534">
        <v>414003</v>
      </c>
      <c r="B534">
        <v>2</v>
      </c>
      <c r="C534" t="s">
        <v>463</v>
      </c>
      <c r="D534" t="s">
        <v>488</v>
      </c>
      <c r="E534">
        <v>2</v>
      </c>
      <c r="F534">
        <v>0</v>
      </c>
      <c r="G534">
        <v>21</v>
      </c>
      <c r="H534">
        <v>0</v>
      </c>
      <c r="I534" t="s">
        <v>452</v>
      </c>
      <c r="J534" s="21">
        <v>45354.333333333336</v>
      </c>
      <c r="K534" s="21">
        <v>45354.75</v>
      </c>
      <c r="L534" t="s">
        <v>338</v>
      </c>
      <c r="M534" t="b">
        <v>0</v>
      </c>
      <c r="N534">
        <v>2023</v>
      </c>
      <c r="O534" t="s">
        <v>765</v>
      </c>
      <c r="Q534" t="s">
        <v>767</v>
      </c>
      <c r="S534" s="1" t="s">
        <v>465</v>
      </c>
      <c r="T534" s="1" t="s">
        <v>490</v>
      </c>
      <c r="U534" t="s">
        <v>27</v>
      </c>
      <c r="V534" s="9">
        <v>2000</v>
      </c>
      <c r="W534" s="2">
        <f t="shared" si="40"/>
        <v>3</v>
      </c>
      <c r="X534" s="2" t="s">
        <v>1887</v>
      </c>
      <c r="Y534" s="9" t="str">
        <f t="shared" si="41"/>
        <v>Y</v>
      </c>
      <c r="Z534" s="9" t="str">
        <f t="shared" si="42"/>
        <v>N</v>
      </c>
      <c r="AA534" s="9">
        <f t="shared" si="43"/>
        <v>22</v>
      </c>
      <c r="AB534" s="9" t="s">
        <v>1398</v>
      </c>
      <c r="AE534" t="str">
        <f t="shared" si="44"/>
        <v>Empire of ManDaemons of Chaos</v>
      </c>
    </row>
    <row r="535" spans="1:31" ht="15" customHeight="1" x14ac:dyDescent="0.25">
      <c r="A535">
        <v>414015</v>
      </c>
      <c r="B535">
        <v>2</v>
      </c>
      <c r="C535" t="s">
        <v>474</v>
      </c>
      <c r="D535" t="s">
        <v>337</v>
      </c>
      <c r="E535">
        <v>2</v>
      </c>
      <c r="F535">
        <v>0</v>
      </c>
      <c r="G535">
        <v>17</v>
      </c>
      <c r="H535">
        <v>4</v>
      </c>
      <c r="I535" t="s">
        <v>452</v>
      </c>
      <c r="J535" s="21">
        <v>45354.333333333336</v>
      </c>
      <c r="K535" s="21">
        <v>45354.75</v>
      </c>
      <c r="L535" t="s">
        <v>338</v>
      </c>
      <c r="M535" t="b">
        <v>0</v>
      </c>
      <c r="N535">
        <v>2023</v>
      </c>
      <c r="O535" t="s">
        <v>760</v>
      </c>
      <c r="Q535" t="s">
        <v>758</v>
      </c>
      <c r="S535" s="1" t="s">
        <v>476</v>
      </c>
      <c r="T535" s="1" t="s">
        <v>482</v>
      </c>
      <c r="U535" t="s">
        <v>27</v>
      </c>
      <c r="V535" s="9">
        <v>2000</v>
      </c>
      <c r="W535" s="2">
        <f t="shared" si="40"/>
        <v>3</v>
      </c>
      <c r="X535" s="2" t="s">
        <v>1887</v>
      </c>
      <c r="Y535" s="9" t="str">
        <f t="shared" si="41"/>
        <v>Y</v>
      </c>
      <c r="Z535" s="9" t="str">
        <f t="shared" si="42"/>
        <v>N</v>
      </c>
      <c r="AA535" s="9">
        <f t="shared" si="43"/>
        <v>22</v>
      </c>
      <c r="AB535" s="9" t="s">
        <v>1398</v>
      </c>
      <c r="AE535" t="str">
        <f t="shared" si="44"/>
        <v>Vampire CountsKingdom of Bretonnia</v>
      </c>
    </row>
    <row r="536" spans="1:31" ht="15" customHeight="1" x14ac:dyDescent="0.25">
      <c r="A536">
        <v>414024</v>
      </c>
      <c r="B536">
        <v>2</v>
      </c>
      <c r="C536" t="s">
        <v>466</v>
      </c>
      <c r="D536" t="s">
        <v>462</v>
      </c>
      <c r="E536">
        <v>2</v>
      </c>
      <c r="F536">
        <v>0</v>
      </c>
      <c r="G536">
        <v>21</v>
      </c>
      <c r="H536">
        <v>0</v>
      </c>
      <c r="I536" t="s">
        <v>452</v>
      </c>
      <c r="J536" s="21">
        <v>45354.333333333336</v>
      </c>
      <c r="K536" s="21">
        <v>45354.75</v>
      </c>
      <c r="L536" t="s">
        <v>338</v>
      </c>
      <c r="M536" t="b">
        <v>0</v>
      </c>
      <c r="N536">
        <v>2023</v>
      </c>
      <c r="O536" t="s">
        <v>758</v>
      </c>
      <c r="Q536" t="s">
        <v>763</v>
      </c>
      <c r="S536" s="1" t="s">
        <v>468</v>
      </c>
      <c r="T536" s="1" t="s">
        <v>464</v>
      </c>
      <c r="U536" t="s">
        <v>27</v>
      </c>
      <c r="V536" s="9">
        <v>2000</v>
      </c>
      <c r="W536" s="2">
        <f t="shared" si="40"/>
        <v>3</v>
      </c>
      <c r="X536" s="2" t="s">
        <v>1887</v>
      </c>
      <c r="Y536" s="9" t="str">
        <f t="shared" si="41"/>
        <v>Y</v>
      </c>
      <c r="Z536" s="9" t="str">
        <f t="shared" si="42"/>
        <v>N</v>
      </c>
      <c r="AA536" s="9">
        <f t="shared" si="43"/>
        <v>22</v>
      </c>
      <c r="AB536" s="9" t="s">
        <v>1398</v>
      </c>
      <c r="AE536" t="str">
        <f t="shared" si="44"/>
        <v>Kingdom of BretonniaHigh Elf Realms</v>
      </c>
    </row>
    <row r="537" spans="1:31" ht="15" customHeight="1" x14ac:dyDescent="0.25">
      <c r="A537">
        <v>414047</v>
      </c>
      <c r="B537">
        <v>3</v>
      </c>
      <c r="C537" t="s">
        <v>466</v>
      </c>
      <c r="D537" t="s">
        <v>450</v>
      </c>
      <c r="E537">
        <v>0</v>
      </c>
      <c r="F537">
        <v>2</v>
      </c>
      <c r="G537">
        <v>7</v>
      </c>
      <c r="H537">
        <v>14</v>
      </c>
      <c r="I537" t="s">
        <v>452</v>
      </c>
      <c r="J537" s="21">
        <v>45354.333333333336</v>
      </c>
      <c r="K537" s="21">
        <v>45354.75</v>
      </c>
      <c r="L537" t="s">
        <v>338</v>
      </c>
      <c r="M537" t="b">
        <v>0</v>
      </c>
      <c r="N537">
        <v>2023</v>
      </c>
      <c r="O537" t="s">
        <v>758</v>
      </c>
      <c r="Q537" t="s">
        <v>766</v>
      </c>
      <c r="S537" s="1" t="s">
        <v>468</v>
      </c>
      <c r="T537" s="1" t="s">
        <v>453</v>
      </c>
      <c r="U537" t="s">
        <v>27</v>
      </c>
      <c r="V537" s="9">
        <v>2000</v>
      </c>
      <c r="W537" s="2">
        <f t="shared" si="40"/>
        <v>3</v>
      </c>
      <c r="X537" s="2" t="s">
        <v>1887</v>
      </c>
      <c r="Y537" s="9" t="str">
        <f t="shared" si="41"/>
        <v>Y</v>
      </c>
      <c r="Z537" s="9" t="str">
        <f t="shared" si="42"/>
        <v>N</v>
      </c>
      <c r="AA537" s="9">
        <f t="shared" si="43"/>
        <v>22</v>
      </c>
      <c r="AB537" s="9" t="s">
        <v>1398</v>
      </c>
      <c r="AE537" t="str">
        <f t="shared" si="44"/>
        <v>Kingdom of BretonniaChaos Dwarfs</v>
      </c>
    </row>
    <row r="538" spans="1:31" ht="15" customHeight="1" x14ac:dyDescent="0.25">
      <c r="A538">
        <v>414057</v>
      </c>
      <c r="B538">
        <v>3</v>
      </c>
      <c r="C538" t="s">
        <v>451</v>
      </c>
      <c r="D538" t="s">
        <v>470</v>
      </c>
      <c r="E538">
        <v>0</v>
      </c>
      <c r="F538">
        <v>2</v>
      </c>
      <c r="G538">
        <v>0</v>
      </c>
      <c r="H538">
        <v>21</v>
      </c>
      <c r="I538" t="s">
        <v>452</v>
      </c>
      <c r="J538" s="21">
        <v>45354.333333333336</v>
      </c>
      <c r="K538" s="21">
        <v>45354.75</v>
      </c>
      <c r="L538" t="s">
        <v>338</v>
      </c>
      <c r="M538" t="b">
        <v>0</v>
      </c>
      <c r="N538">
        <v>2023</v>
      </c>
      <c r="O538" t="s">
        <v>768</v>
      </c>
      <c r="Q538" t="s">
        <v>763</v>
      </c>
      <c r="S538" s="1" t="s">
        <v>454</v>
      </c>
      <c r="T538" s="1" t="s">
        <v>471</v>
      </c>
      <c r="U538" t="s">
        <v>27</v>
      </c>
      <c r="V538" s="9">
        <v>2000</v>
      </c>
      <c r="W538" s="2">
        <f t="shared" si="40"/>
        <v>3</v>
      </c>
      <c r="X538" s="2" t="s">
        <v>1887</v>
      </c>
      <c r="Y538" s="9" t="str">
        <f t="shared" si="41"/>
        <v>Y</v>
      </c>
      <c r="Z538" s="9" t="str">
        <f t="shared" si="42"/>
        <v>N</v>
      </c>
      <c r="AA538" s="9">
        <f t="shared" si="43"/>
        <v>22</v>
      </c>
      <c r="AB538" s="9" t="s">
        <v>1398</v>
      </c>
      <c r="AE538" t="str">
        <f t="shared" si="44"/>
        <v>Dark ElvesHigh Elf Realms</v>
      </c>
    </row>
    <row r="539" spans="1:31" ht="15" customHeight="1" x14ac:dyDescent="0.25">
      <c r="A539">
        <v>414068</v>
      </c>
      <c r="B539">
        <v>3</v>
      </c>
      <c r="C539" t="s">
        <v>477</v>
      </c>
      <c r="D539" t="s">
        <v>481</v>
      </c>
      <c r="E539">
        <v>2</v>
      </c>
      <c r="F539">
        <v>0</v>
      </c>
      <c r="G539">
        <v>15</v>
      </c>
      <c r="H539">
        <v>6</v>
      </c>
      <c r="I539" t="s">
        <v>452</v>
      </c>
      <c r="J539" s="21">
        <v>45354.333333333336</v>
      </c>
      <c r="K539" s="21">
        <v>45354.75</v>
      </c>
      <c r="L539" t="s">
        <v>338</v>
      </c>
      <c r="M539" t="b">
        <v>0</v>
      </c>
      <c r="N539">
        <v>2023</v>
      </c>
      <c r="O539" t="s">
        <v>764</v>
      </c>
      <c r="Q539" t="s">
        <v>769</v>
      </c>
      <c r="S539" s="1" t="s">
        <v>479</v>
      </c>
      <c r="T539" s="1" t="s">
        <v>483</v>
      </c>
      <c r="U539" t="s">
        <v>27</v>
      </c>
      <c r="V539" s="9">
        <v>2000</v>
      </c>
      <c r="W539" s="2">
        <f t="shared" si="40"/>
        <v>3</v>
      </c>
      <c r="X539" s="2" t="s">
        <v>1887</v>
      </c>
      <c r="Y539" s="9" t="str">
        <f t="shared" si="41"/>
        <v>Y</v>
      </c>
      <c r="Z539" s="9" t="str">
        <f t="shared" si="42"/>
        <v>N</v>
      </c>
      <c r="AA539" s="9">
        <f t="shared" si="43"/>
        <v>22</v>
      </c>
      <c r="AB539" s="9" t="s">
        <v>1398</v>
      </c>
      <c r="AE539" t="str">
        <f t="shared" si="44"/>
        <v>Tomb Kings of KhemriDwarfen Mountain Holds</v>
      </c>
    </row>
    <row r="540" spans="1:31" ht="15" hidden="1" customHeight="1" x14ac:dyDescent="0.25">
      <c r="A540">
        <v>414075</v>
      </c>
      <c r="B540">
        <v>3</v>
      </c>
      <c r="C540" t="s">
        <v>339</v>
      </c>
      <c r="D540" t="s">
        <v>478</v>
      </c>
      <c r="E540">
        <v>2</v>
      </c>
      <c r="F540">
        <v>0</v>
      </c>
      <c r="G540">
        <v>21</v>
      </c>
      <c r="H540">
        <v>0</v>
      </c>
      <c r="I540" t="s">
        <v>452</v>
      </c>
      <c r="J540" s="21">
        <v>45354.333333333336</v>
      </c>
      <c r="K540" s="21">
        <v>45354.75</v>
      </c>
      <c r="L540" t="s">
        <v>338</v>
      </c>
      <c r="M540" t="b">
        <v>0</v>
      </c>
      <c r="N540">
        <v>2023</v>
      </c>
      <c r="O540" t="s">
        <v>762</v>
      </c>
      <c r="Q540" t="s">
        <v>762</v>
      </c>
      <c r="S540" s="1" t="s">
        <v>485</v>
      </c>
      <c r="T540" s="1" t="s">
        <v>480</v>
      </c>
      <c r="U540" t="s">
        <v>27</v>
      </c>
      <c r="V540" s="9">
        <v>2000</v>
      </c>
      <c r="W540" s="2">
        <f t="shared" si="40"/>
        <v>3</v>
      </c>
      <c r="X540" s="2" t="s">
        <v>1887</v>
      </c>
      <c r="Y540" s="9" t="str">
        <f t="shared" si="41"/>
        <v>Y</v>
      </c>
      <c r="Z540" s="9" t="str">
        <f t="shared" si="42"/>
        <v>Y</v>
      </c>
      <c r="AA540" s="9">
        <f t="shared" si="43"/>
        <v>22</v>
      </c>
      <c r="AB540" s="9" t="s">
        <v>1398</v>
      </c>
      <c r="AE540" t="str">
        <f t="shared" si="44"/>
        <v>Warriors of ChaosWarriors of Chaos</v>
      </c>
    </row>
    <row r="541" spans="1:31" ht="15" customHeight="1" x14ac:dyDescent="0.25">
      <c r="A541">
        <v>414078</v>
      </c>
      <c r="B541">
        <v>3</v>
      </c>
      <c r="C541" t="s">
        <v>484</v>
      </c>
      <c r="D541" t="s">
        <v>474</v>
      </c>
      <c r="E541">
        <v>0</v>
      </c>
      <c r="F541">
        <v>2</v>
      </c>
      <c r="G541">
        <v>10</v>
      </c>
      <c r="H541">
        <v>11</v>
      </c>
      <c r="I541" t="s">
        <v>452</v>
      </c>
      <c r="J541" s="21">
        <v>45354.333333333336</v>
      </c>
      <c r="K541" s="21">
        <v>45354.75</v>
      </c>
      <c r="L541" t="s">
        <v>338</v>
      </c>
      <c r="M541" t="b">
        <v>0</v>
      </c>
      <c r="N541">
        <v>2023</v>
      </c>
      <c r="O541" t="s">
        <v>767</v>
      </c>
      <c r="Q541" t="s">
        <v>760</v>
      </c>
      <c r="S541" s="1" t="s">
        <v>486</v>
      </c>
      <c r="T541" s="1" t="s">
        <v>476</v>
      </c>
      <c r="U541" t="s">
        <v>27</v>
      </c>
      <c r="V541" s="9">
        <v>2000</v>
      </c>
      <c r="W541" s="2">
        <f t="shared" si="40"/>
        <v>3</v>
      </c>
      <c r="X541" s="2" t="s">
        <v>1887</v>
      </c>
      <c r="Y541" s="9" t="str">
        <f t="shared" si="41"/>
        <v>Y</v>
      </c>
      <c r="Z541" s="9" t="str">
        <f t="shared" si="42"/>
        <v>N</v>
      </c>
      <c r="AA541" s="9">
        <f t="shared" si="43"/>
        <v>22</v>
      </c>
      <c r="AB541" s="9" t="s">
        <v>1398</v>
      </c>
      <c r="AE541" t="str">
        <f t="shared" si="44"/>
        <v>Daemons of ChaosVampire Counts</v>
      </c>
    </row>
    <row r="542" spans="1:31" ht="15" customHeight="1" x14ac:dyDescent="0.25">
      <c r="A542">
        <v>414086</v>
      </c>
      <c r="B542">
        <v>3</v>
      </c>
      <c r="C542" t="s">
        <v>458</v>
      </c>
      <c r="D542" t="s">
        <v>340</v>
      </c>
      <c r="E542">
        <v>0</v>
      </c>
      <c r="F542">
        <v>2</v>
      </c>
      <c r="G542">
        <v>0</v>
      </c>
      <c r="H542">
        <v>21</v>
      </c>
      <c r="I542" t="s">
        <v>452</v>
      </c>
      <c r="J542" s="21">
        <v>45354.333333333336</v>
      </c>
      <c r="K542" s="21">
        <v>45354.75</v>
      </c>
      <c r="L542" t="s">
        <v>338</v>
      </c>
      <c r="M542" t="b">
        <v>0</v>
      </c>
      <c r="N542">
        <v>2023</v>
      </c>
      <c r="O542" t="s">
        <v>758</v>
      </c>
      <c r="Q542" t="s">
        <v>766</v>
      </c>
      <c r="S542" s="1" t="s">
        <v>460</v>
      </c>
      <c r="T542" s="1" t="s">
        <v>456</v>
      </c>
      <c r="U542" t="s">
        <v>27</v>
      </c>
      <c r="V542" s="9">
        <v>2000</v>
      </c>
      <c r="W542" s="2">
        <f t="shared" si="40"/>
        <v>3</v>
      </c>
      <c r="X542" s="2" t="s">
        <v>1887</v>
      </c>
      <c r="Y542" s="9" t="str">
        <f t="shared" si="41"/>
        <v>Y</v>
      </c>
      <c r="Z542" s="9" t="str">
        <f t="shared" si="42"/>
        <v>N</v>
      </c>
      <c r="AA542" s="9">
        <f t="shared" si="43"/>
        <v>22</v>
      </c>
      <c r="AB542" s="9" t="s">
        <v>1398</v>
      </c>
      <c r="AE542" t="str">
        <f t="shared" si="44"/>
        <v>Kingdom of BretonniaChaos Dwarfs</v>
      </c>
    </row>
    <row r="543" spans="1:31" ht="15" customHeight="1" x14ac:dyDescent="0.25">
      <c r="A543">
        <v>414095</v>
      </c>
      <c r="B543">
        <v>3</v>
      </c>
      <c r="C543" t="s">
        <v>462</v>
      </c>
      <c r="D543" t="s">
        <v>487</v>
      </c>
      <c r="E543">
        <v>0</v>
      </c>
      <c r="F543">
        <v>2</v>
      </c>
      <c r="G543">
        <v>8</v>
      </c>
      <c r="H543">
        <v>13</v>
      </c>
      <c r="I543" t="s">
        <v>452</v>
      </c>
      <c r="J543" s="21">
        <v>45354.333333333336</v>
      </c>
      <c r="K543" s="21">
        <v>45354.75</v>
      </c>
      <c r="L543" t="s">
        <v>338</v>
      </c>
      <c r="M543" t="b">
        <v>0</v>
      </c>
      <c r="N543">
        <v>2023</v>
      </c>
      <c r="O543" t="s">
        <v>763</v>
      </c>
      <c r="Q543" t="s">
        <v>768</v>
      </c>
      <c r="S543" s="1" t="s">
        <v>464</v>
      </c>
      <c r="T543" s="1" t="s">
        <v>489</v>
      </c>
      <c r="U543" t="s">
        <v>27</v>
      </c>
      <c r="V543" s="9">
        <v>2000</v>
      </c>
      <c r="W543" s="2">
        <f t="shared" si="40"/>
        <v>3</v>
      </c>
      <c r="X543" s="2" t="s">
        <v>1887</v>
      </c>
      <c r="Y543" s="9" t="str">
        <f t="shared" si="41"/>
        <v>Y</v>
      </c>
      <c r="Z543" s="9" t="str">
        <f t="shared" si="42"/>
        <v>N</v>
      </c>
      <c r="AA543" s="9">
        <f t="shared" si="43"/>
        <v>22</v>
      </c>
      <c r="AB543" s="9" t="s">
        <v>1398</v>
      </c>
      <c r="AE543" t="str">
        <f t="shared" si="44"/>
        <v>High Elf RealmsDark Elves</v>
      </c>
    </row>
    <row r="544" spans="1:31" ht="15" customHeight="1" x14ac:dyDescent="0.25">
      <c r="A544">
        <v>414104</v>
      </c>
      <c r="B544">
        <v>3</v>
      </c>
      <c r="C544" t="s">
        <v>341</v>
      </c>
      <c r="D544" t="s">
        <v>463</v>
      </c>
      <c r="E544">
        <v>0</v>
      </c>
      <c r="F544">
        <v>2</v>
      </c>
      <c r="G544">
        <v>0</v>
      </c>
      <c r="H544">
        <v>21</v>
      </c>
      <c r="I544" t="s">
        <v>452</v>
      </c>
      <c r="J544" s="21">
        <v>45354.333333333336</v>
      </c>
      <c r="K544" s="21">
        <v>45354.75</v>
      </c>
      <c r="L544" t="s">
        <v>338</v>
      </c>
      <c r="M544" t="b">
        <v>0</v>
      </c>
      <c r="N544">
        <v>2023</v>
      </c>
      <c r="O544" t="s">
        <v>761</v>
      </c>
      <c r="Q544" t="s">
        <v>765</v>
      </c>
      <c r="S544" s="1" t="s">
        <v>472</v>
      </c>
      <c r="T544" s="1" t="s">
        <v>465</v>
      </c>
      <c r="U544" t="s">
        <v>27</v>
      </c>
      <c r="V544" s="9">
        <v>2000</v>
      </c>
      <c r="W544" s="2">
        <f t="shared" si="40"/>
        <v>3</v>
      </c>
      <c r="X544" s="2" t="s">
        <v>1887</v>
      </c>
      <c r="Y544" s="9" t="str">
        <f t="shared" si="41"/>
        <v>Y</v>
      </c>
      <c r="Z544" s="9" t="str">
        <f t="shared" si="42"/>
        <v>N</v>
      </c>
      <c r="AA544" s="9">
        <f t="shared" si="43"/>
        <v>22</v>
      </c>
      <c r="AB544" s="9" t="s">
        <v>1398</v>
      </c>
      <c r="AE544" t="str">
        <f t="shared" si="44"/>
        <v>Orc and Goblin TribesEmpire of Man</v>
      </c>
    </row>
    <row r="545" spans="1:31" ht="15" customHeight="1" x14ac:dyDescent="0.25">
      <c r="A545">
        <v>414106</v>
      </c>
      <c r="B545">
        <v>3</v>
      </c>
      <c r="C545" t="s">
        <v>455</v>
      </c>
      <c r="D545" t="s">
        <v>473</v>
      </c>
      <c r="E545">
        <v>0</v>
      </c>
      <c r="F545">
        <v>2</v>
      </c>
      <c r="G545">
        <v>0</v>
      </c>
      <c r="H545">
        <v>21</v>
      </c>
      <c r="I545" t="s">
        <v>452</v>
      </c>
      <c r="J545" s="21">
        <v>45354.333333333336</v>
      </c>
      <c r="K545" s="21">
        <v>45354.75</v>
      </c>
      <c r="L545" t="s">
        <v>338</v>
      </c>
      <c r="M545" t="b">
        <v>0</v>
      </c>
      <c r="N545">
        <v>2023</v>
      </c>
      <c r="O545" t="s">
        <v>758</v>
      </c>
      <c r="Q545" t="s">
        <v>759</v>
      </c>
      <c r="S545" s="1" t="s">
        <v>457</v>
      </c>
      <c r="T545" s="1" t="s">
        <v>475</v>
      </c>
      <c r="U545" t="s">
        <v>27</v>
      </c>
      <c r="V545" s="9">
        <v>2000</v>
      </c>
      <c r="W545" s="2">
        <f t="shared" si="40"/>
        <v>3</v>
      </c>
      <c r="X545" s="2" t="s">
        <v>1887</v>
      </c>
      <c r="Y545" s="9" t="str">
        <f t="shared" si="41"/>
        <v>Y</v>
      </c>
      <c r="Z545" s="9" t="str">
        <f t="shared" si="42"/>
        <v>N</v>
      </c>
      <c r="AA545" s="9">
        <f t="shared" si="43"/>
        <v>22</v>
      </c>
      <c r="AB545" s="9" t="s">
        <v>1398</v>
      </c>
      <c r="AE545" t="str">
        <f t="shared" si="44"/>
        <v>Kingdom of BretonniaWood Elf Realms</v>
      </c>
    </row>
    <row r="546" spans="1:31" ht="15" customHeight="1" x14ac:dyDescent="0.25">
      <c r="A546">
        <v>414114</v>
      </c>
      <c r="B546">
        <v>3</v>
      </c>
      <c r="C546" t="s">
        <v>459</v>
      </c>
      <c r="D546" t="s">
        <v>337</v>
      </c>
      <c r="E546">
        <v>0</v>
      </c>
      <c r="F546">
        <v>2</v>
      </c>
      <c r="G546">
        <v>0</v>
      </c>
      <c r="H546">
        <v>21</v>
      </c>
      <c r="I546" t="s">
        <v>452</v>
      </c>
      <c r="J546" s="21">
        <v>45354.333333333336</v>
      </c>
      <c r="K546" s="21">
        <v>45354.75</v>
      </c>
      <c r="L546" t="s">
        <v>338</v>
      </c>
      <c r="M546" t="b">
        <v>0</v>
      </c>
      <c r="N546">
        <v>2023</v>
      </c>
      <c r="O546" t="s">
        <v>759</v>
      </c>
      <c r="Q546" t="s">
        <v>758</v>
      </c>
      <c r="S546" s="1" t="s">
        <v>461</v>
      </c>
      <c r="T546" s="1" t="s">
        <v>482</v>
      </c>
      <c r="U546" t="s">
        <v>27</v>
      </c>
      <c r="V546" s="9">
        <v>2000</v>
      </c>
      <c r="W546" s="2">
        <f t="shared" si="40"/>
        <v>3</v>
      </c>
      <c r="X546" s="2" t="s">
        <v>1887</v>
      </c>
      <c r="Y546" s="9" t="str">
        <f t="shared" si="41"/>
        <v>Y</v>
      </c>
      <c r="Z546" s="9" t="str">
        <f t="shared" si="42"/>
        <v>N</v>
      </c>
      <c r="AA546" s="9">
        <f t="shared" si="43"/>
        <v>22</v>
      </c>
      <c r="AB546" s="9" t="s">
        <v>1398</v>
      </c>
      <c r="AE546" t="str">
        <f t="shared" si="44"/>
        <v>Wood Elf RealmsKingdom of Bretonnia</v>
      </c>
    </row>
    <row r="547" spans="1:31" ht="15" customHeight="1" x14ac:dyDescent="0.25">
      <c r="A547">
        <v>414121</v>
      </c>
      <c r="B547">
        <v>3</v>
      </c>
      <c r="C547" t="s">
        <v>467</v>
      </c>
      <c r="D547" t="s">
        <v>488</v>
      </c>
      <c r="E547">
        <v>2</v>
      </c>
      <c r="F547">
        <v>0</v>
      </c>
      <c r="G547">
        <v>20</v>
      </c>
      <c r="H547">
        <v>1</v>
      </c>
      <c r="I547" t="s">
        <v>452</v>
      </c>
      <c r="J547" s="21">
        <v>45354.333333333336</v>
      </c>
      <c r="K547" s="21">
        <v>45354.75</v>
      </c>
      <c r="L547" t="s">
        <v>338</v>
      </c>
      <c r="M547" t="b">
        <v>0</v>
      </c>
      <c r="N547">
        <v>2023</v>
      </c>
      <c r="O547" t="s">
        <v>770</v>
      </c>
      <c r="Q547" t="s">
        <v>767</v>
      </c>
      <c r="S547" s="1" t="s">
        <v>469</v>
      </c>
      <c r="T547" s="1" t="s">
        <v>490</v>
      </c>
      <c r="U547" t="s">
        <v>27</v>
      </c>
      <c r="V547" s="9">
        <v>2000</v>
      </c>
      <c r="W547" s="2">
        <f t="shared" si="40"/>
        <v>3</v>
      </c>
      <c r="X547" s="2" t="s">
        <v>1887</v>
      </c>
      <c r="Y547" s="9" t="str">
        <f t="shared" si="41"/>
        <v>Y</v>
      </c>
      <c r="Z547" s="9" t="str">
        <f t="shared" si="42"/>
        <v>N</v>
      </c>
      <c r="AA547" s="9">
        <f t="shared" si="43"/>
        <v>22</v>
      </c>
      <c r="AB547" s="9" t="s">
        <v>1398</v>
      </c>
      <c r="AE547" t="str">
        <f t="shared" si="44"/>
        <v>LizardmenDaemons of Chaos</v>
      </c>
    </row>
    <row r="548" spans="1:31" ht="15" hidden="1" customHeight="1" x14ac:dyDescent="0.25">
      <c r="A548">
        <v>413753</v>
      </c>
      <c r="B548">
        <v>1</v>
      </c>
      <c r="C548" t="s">
        <v>822</v>
      </c>
      <c r="D548" t="s">
        <v>823</v>
      </c>
      <c r="E548">
        <v>0</v>
      </c>
      <c r="F548">
        <v>2</v>
      </c>
      <c r="G548">
        <v>458</v>
      </c>
      <c r="H548">
        <v>675</v>
      </c>
      <c r="I548" t="s">
        <v>824</v>
      </c>
      <c r="J548" s="21">
        <v>45354.354166666664</v>
      </c>
      <c r="K548" s="21">
        <v>45354.790972222225</v>
      </c>
      <c r="L548" t="s">
        <v>825</v>
      </c>
      <c r="M548" t="b">
        <v>0</v>
      </c>
      <c r="N548">
        <v>2023</v>
      </c>
      <c r="U548" t="s">
        <v>27</v>
      </c>
      <c r="V548" s="9">
        <v>1250</v>
      </c>
      <c r="W548" s="2">
        <f t="shared" si="40"/>
        <v>3</v>
      </c>
      <c r="X548" s="2" t="s">
        <v>1887</v>
      </c>
      <c r="Y548" s="9" t="str">
        <f t="shared" si="41"/>
        <v>N</v>
      </c>
      <c r="Z548" s="9" t="str">
        <f t="shared" si="42"/>
        <v>Y</v>
      </c>
      <c r="AA548" s="9">
        <f t="shared" si="43"/>
        <v>12</v>
      </c>
      <c r="AB548" s="9" t="s">
        <v>1399</v>
      </c>
      <c r="AE548" t="str">
        <f t="shared" si="44"/>
        <v/>
      </c>
    </row>
    <row r="549" spans="1:31" ht="15" hidden="1" customHeight="1" x14ac:dyDescent="0.25">
      <c r="A549">
        <v>413768</v>
      </c>
      <c r="B549">
        <v>1</v>
      </c>
      <c r="C549" t="s">
        <v>826</v>
      </c>
      <c r="D549" t="s">
        <v>827</v>
      </c>
      <c r="E549">
        <v>2</v>
      </c>
      <c r="F549">
        <v>0</v>
      </c>
      <c r="G549">
        <v>411</v>
      </c>
      <c r="H549">
        <v>175</v>
      </c>
      <c r="I549" t="s">
        <v>824</v>
      </c>
      <c r="J549" s="21">
        <v>45354.354166666664</v>
      </c>
      <c r="K549" s="21">
        <v>45354.790972222225</v>
      </c>
      <c r="L549" t="s">
        <v>825</v>
      </c>
      <c r="M549" t="b">
        <v>0</v>
      </c>
      <c r="N549">
        <v>2023</v>
      </c>
      <c r="O549" t="s">
        <v>769</v>
      </c>
      <c r="S549" s="1" t="s">
        <v>828</v>
      </c>
      <c r="U549" t="s">
        <v>27</v>
      </c>
      <c r="V549" s="9">
        <v>1250</v>
      </c>
      <c r="W549" s="2">
        <f t="shared" si="40"/>
        <v>3</v>
      </c>
      <c r="X549" s="2" t="s">
        <v>1887</v>
      </c>
      <c r="Y549" s="9" t="str">
        <f t="shared" si="41"/>
        <v>N</v>
      </c>
      <c r="Z549" s="9" t="str">
        <f t="shared" si="42"/>
        <v>N</v>
      </c>
      <c r="AA549" s="9">
        <f t="shared" si="43"/>
        <v>12</v>
      </c>
      <c r="AB549" s="9" t="s">
        <v>1399</v>
      </c>
      <c r="AE549" t="str">
        <f t="shared" si="44"/>
        <v>Dwarfen Mountain Holds</v>
      </c>
    </row>
    <row r="550" spans="1:31" ht="15" hidden="1" customHeight="1" x14ac:dyDescent="0.25">
      <c r="A550">
        <v>413773</v>
      </c>
      <c r="B550">
        <v>1</v>
      </c>
      <c r="C550" t="s">
        <v>829</v>
      </c>
      <c r="D550" t="s">
        <v>830</v>
      </c>
      <c r="E550">
        <v>2</v>
      </c>
      <c r="F550">
        <v>0</v>
      </c>
      <c r="G550">
        <v>1400</v>
      </c>
      <c r="H550">
        <v>0</v>
      </c>
      <c r="I550" t="s">
        <v>824</v>
      </c>
      <c r="J550" s="21">
        <v>45354.354166666664</v>
      </c>
      <c r="K550" s="21">
        <v>45354.790972222225</v>
      </c>
      <c r="L550" t="s">
        <v>825</v>
      </c>
      <c r="M550" t="b">
        <v>0</v>
      </c>
      <c r="N550">
        <v>2023</v>
      </c>
      <c r="U550" t="s">
        <v>27</v>
      </c>
      <c r="V550" s="9">
        <v>1250</v>
      </c>
      <c r="W550" s="2">
        <f t="shared" si="40"/>
        <v>3</v>
      </c>
      <c r="X550" s="2" t="s">
        <v>1887</v>
      </c>
      <c r="Y550" s="9" t="str">
        <f t="shared" si="41"/>
        <v>N</v>
      </c>
      <c r="Z550" s="9" t="str">
        <f t="shared" si="42"/>
        <v>Y</v>
      </c>
      <c r="AA550" s="9">
        <f t="shared" si="43"/>
        <v>12</v>
      </c>
      <c r="AB550" s="9" t="s">
        <v>1399</v>
      </c>
      <c r="AE550" t="str">
        <f t="shared" si="44"/>
        <v/>
      </c>
    </row>
    <row r="551" spans="1:31" ht="15" hidden="1" customHeight="1" x14ac:dyDescent="0.25">
      <c r="A551">
        <v>413783</v>
      </c>
      <c r="B551">
        <v>1</v>
      </c>
      <c r="C551" t="s">
        <v>831</v>
      </c>
      <c r="D551" t="s">
        <v>832</v>
      </c>
      <c r="E551">
        <v>2</v>
      </c>
      <c r="F551">
        <v>0</v>
      </c>
      <c r="G551">
        <v>1250</v>
      </c>
      <c r="H551">
        <v>0</v>
      </c>
      <c r="I551" t="s">
        <v>824</v>
      </c>
      <c r="J551" s="21">
        <v>45354.354166666664</v>
      </c>
      <c r="K551" s="21">
        <v>45354.790972222225</v>
      </c>
      <c r="L551" t="s">
        <v>825</v>
      </c>
      <c r="M551" t="b">
        <v>0</v>
      </c>
      <c r="N551">
        <v>2023</v>
      </c>
      <c r="U551" t="s">
        <v>27</v>
      </c>
      <c r="V551" s="9">
        <v>1250</v>
      </c>
      <c r="W551" s="2">
        <f t="shared" si="40"/>
        <v>3</v>
      </c>
      <c r="X551" s="2" t="s">
        <v>1887</v>
      </c>
      <c r="Y551" s="9" t="str">
        <f t="shared" si="41"/>
        <v>N</v>
      </c>
      <c r="Z551" s="9" t="str">
        <f t="shared" si="42"/>
        <v>Y</v>
      </c>
      <c r="AA551" s="9">
        <f t="shared" si="43"/>
        <v>12</v>
      </c>
      <c r="AB551" s="9" t="s">
        <v>1399</v>
      </c>
      <c r="AE551" t="str">
        <f t="shared" si="44"/>
        <v/>
      </c>
    </row>
    <row r="552" spans="1:31" ht="15" hidden="1" customHeight="1" x14ac:dyDescent="0.25">
      <c r="A552">
        <v>413797</v>
      </c>
      <c r="B552">
        <v>1</v>
      </c>
      <c r="C552" t="s">
        <v>833</v>
      </c>
      <c r="D552" t="s">
        <v>834</v>
      </c>
      <c r="E552">
        <v>2</v>
      </c>
      <c r="F552">
        <v>0</v>
      </c>
      <c r="G552">
        <v>1400</v>
      </c>
      <c r="H552">
        <v>259</v>
      </c>
      <c r="I552" t="s">
        <v>824</v>
      </c>
      <c r="J552" s="21">
        <v>45354.354166666664</v>
      </c>
      <c r="K552" s="21">
        <v>45354.790972222225</v>
      </c>
      <c r="L552" t="s">
        <v>825</v>
      </c>
      <c r="M552" t="b">
        <v>0</v>
      </c>
      <c r="N552">
        <v>2023</v>
      </c>
      <c r="Q552" t="s">
        <v>761</v>
      </c>
      <c r="T552" s="1" t="s">
        <v>835</v>
      </c>
      <c r="U552" t="s">
        <v>27</v>
      </c>
      <c r="V552" s="9">
        <v>1250</v>
      </c>
      <c r="W552" s="2">
        <f t="shared" si="40"/>
        <v>3</v>
      </c>
      <c r="X552" s="2" t="s">
        <v>1887</v>
      </c>
      <c r="Y552" s="9" t="str">
        <f t="shared" si="41"/>
        <v>N</v>
      </c>
      <c r="Z552" s="9" t="str">
        <f t="shared" si="42"/>
        <v>N</v>
      </c>
      <c r="AA552" s="9">
        <f t="shared" si="43"/>
        <v>12</v>
      </c>
      <c r="AB552" s="9" t="s">
        <v>1399</v>
      </c>
      <c r="AE552" t="str">
        <f t="shared" si="44"/>
        <v>Orc and Goblin Tribes</v>
      </c>
    </row>
    <row r="553" spans="1:31" ht="15" hidden="1" customHeight="1" x14ac:dyDescent="0.25">
      <c r="A553">
        <v>413803</v>
      </c>
      <c r="B553">
        <v>1</v>
      </c>
      <c r="C553" t="s">
        <v>836</v>
      </c>
      <c r="D553" t="s">
        <v>837</v>
      </c>
      <c r="E553">
        <v>0</v>
      </c>
      <c r="F553">
        <v>2</v>
      </c>
      <c r="G553">
        <v>618</v>
      </c>
      <c r="H553">
        <v>678</v>
      </c>
      <c r="I553" t="s">
        <v>824</v>
      </c>
      <c r="J553" s="21">
        <v>45354.354166666664</v>
      </c>
      <c r="K553" s="21">
        <v>45354.790972222225</v>
      </c>
      <c r="L553" t="s">
        <v>825</v>
      </c>
      <c r="M553" t="b">
        <v>0</v>
      </c>
      <c r="N553">
        <v>2023</v>
      </c>
      <c r="U553" t="s">
        <v>27</v>
      </c>
      <c r="V553" s="9">
        <v>1250</v>
      </c>
      <c r="W553" s="2">
        <f t="shared" si="40"/>
        <v>3</v>
      </c>
      <c r="X553" s="2" t="s">
        <v>1887</v>
      </c>
      <c r="Y553" s="9" t="str">
        <f t="shared" si="41"/>
        <v>N</v>
      </c>
      <c r="Z553" s="9" t="str">
        <f t="shared" si="42"/>
        <v>Y</v>
      </c>
      <c r="AA553" s="9">
        <f t="shared" si="43"/>
        <v>12</v>
      </c>
      <c r="AB553" s="9" t="s">
        <v>1399</v>
      </c>
      <c r="AE553" t="str">
        <f t="shared" si="44"/>
        <v/>
      </c>
    </row>
    <row r="554" spans="1:31" ht="15" hidden="1" customHeight="1" x14ac:dyDescent="0.25">
      <c r="A554">
        <v>413818</v>
      </c>
      <c r="B554">
        <v>2</v>
      </c>
      <c r="C554" t="s">
        <v>823</v>
      </c>
      <c r="D554" t="s">
        <v>826</v>
      </c>
      <c r="E554">
        <v>0</v>
      </c>
      <c r="F554">
        <v>2</v>
      </c>
      <c r="G554">
        <v>419</v>
      </c>
      <c r="H554">
        <v>1385</v>
      </c>
      <c r="I554" t="s">
        <v>824</v>
      </c>
      <c r="J554" s="21">
        <v>45354.354166666664</v>
      </c>
      <c r="K554" s="21">
        <v>45354.790972222225</v>
      </c>
      <c r="L554" t="s">
        <v>825</v>
      </c>
      <c r="M554" t="b">
        <v>0</v>
      </c>
      <c r="N554">
        <v>2023</v>
      </c>
      <c r="Q554" t="s">
        <v>769</v>
      </c>
      <c r="T554" s="1" t="s">
        <v>828</v>
      </c>
      <c r="U554" t="s">
        <v>27</v>
      </c>
      <c r="V554" s="9">
        <v>1250</v>
      </c>
      <c r="W554" s="2">
        <f t="shared" si="40"/>
        <v>3</v>
      </c>
      <c r="X554" s="2" t="s">
        <v>1887</v>
      </c>
      <c r="Y554" s="9" t="str">
        <f t="shared" si="41"/>
        <v>N</v>
      </c>
      <c r="Z554" s="9" t="str">
        <f t="shared" si="42"/>
        <v>N</v>
      </c>
      <c r="AA554" s="9">
        <f t="shared" si="43"/>
        <v>12</v>
      </c>
      <c r="AB554" s="9" t="s">
        <v>1399</v>
      </c>
      <c r="AE554" t="str">
        <f t="shared" si="44"/>
        <v>Dwarfen Mountain Holds</v>
      </c>
    </row>
    <row r="555" spans="1:31" ht="15" hidden="1" customHeight="1" x14ac:dyDescent="0.25">
      <c r="A555">
        <v>413827</v>
      </c>
      <c r="B555">
        <v>2</v>
      </c>
      <c r="C555" t="s">
        <v>831</v>
      </c>
      <c r="D555" t="s">
        <v>837</v>
      </c>
      <c r="E555">
        <v>0</v>
      </c>
      <c r="F555">
        <v>2</v>
      </c>
      <c r="G555">
        <v>556</v>
      </c>
      <c r="H555">
        <v>1371</v>
      </c>
      <c r="I555" t="s">
        <v>824</v>
      </c>
      <c r="J555" s="21">
        <v>45354.354166666664</v>
      </c>
      <c r="K555" s="21">
        <v>45354.790972222225</v>
      </c>
      <c r="L555" t="s">
        <v>825</v>
      </c>
      <c r="M555" t="b">
        <v>0</v>
      </c>
      <c r="N555">
        <v>2023</v>
      </c>
      <c r="U555" t="s">
        <v>27</v>
      </c>
      <c r="V555" s="9">
        <v>1250</v>
      </c>
      <c r="W555" s="2">
        <f t="shared" si="40"/>
        <v>3</v>
      </c>
      <c r="X555" s="2" t="s">
        <v>1887</v>
      </c>
      <c r="Y555" s="9" t="str">
        <f t="shared" si="41"/>
        <v>N</v>
      </c>
      <c r="Z555" s="9" t="str">
        <f t="shared" si="42"/>
        <v>Y</v>
      </c>
      <c r="AA555" s="9">
        <f t="shared" si="43"/>
        <v>12</v>
      </c>
      <c r="AB555" s="9" t="s">
        <v>1399</v>
      </c>
      <c r="AE555" t="str">
        <f t="shared" si="44"/>
        <v/>
      </c>
    </row>
    <row r="556" spans="1:31" ht="15" hidden="1" customHeight="1" x14ac:dyDescent="0.25">
      <c r="A556">
        <v>413841</v>
      </c>
      <c r="B556">
        <v>2</v>
      </c>
      <c r="C556" t="s">
        <v>834</v>
      </c>
      <c r="D556" t="s">
        <v>827</v>
      </c>
      <c r="E556">
        <v>0</v>
      </c>
      <c r="F556">
        <v>2</v>
      </c>
      <c r="G556">
        <v>180</v>
      </c>
      <c r="H556">
        <v>1750</v>
      </c>
      <c r="I556" t="s">
        <v>824</v>
      </c>
      <c r="J556" s="21">
        <v>45354.354166666664</v>
      </c>
      <c r="K556" s="21">
        <v>45354.790972222225</v>
      </c>
      <c r="L556" t="s">
        <v>825</v>
      </c>
      <c r="M556" t="b">
        <v>0</v>
      </c>
      <c r="N556">
        <v>2023</v>
      </c>
      <c r="O556" t="s">
        <v>761</v>
      </c>
      <c r="S556" s="1" t="s">
        <v>835</v>
      </c>
      <c r="U556" t="s">
        <v>27</v>
      </c>
      <c r="V556" s="9">
        <v>1250</v>
      </c>
      <c r="W556" s="2">
        <f t="shared" si="40"/>
        <v>3</v>
      </c>
      <c r="X556" s="2" t="s">
        <v>1887</v>
      </c>
      <c r="Y556" s="9" t="str">
        <f t="shared" si="41"/>
        <v>N</v>
      </c>
      <c r="Z556" s="9" t="str">
        <f t="shared" si="42"/>
        <v>N</v>
      </c>
      <c r="AA556" s="9">
        <f t="shared" si="43"/>
        <v>12</v>
      </c>
      <c r="AB556" s="9" t="s">
        <v>1399</v>
      </c>
      <c r="AE556" t="str">
        <f t="shared" si="44"/>
        <v>Orc and Goblin Tribes</v>
      </c>
    </row>
    <row r="557" spans="1:31" ht="15" hidden="1" customHeight="1" x14ac:dyDescent="0.25">
      <c r="A557">
        <v>413843</v>
      </c>
      <c r="B557">
        <v>2</v>
      </c>
      <c r="C557" t="s">
        <v>836</v>
      </c>
      <c r="D557" t="s">
        <v>822</v>
      </c>
      <c r="E557">
        <v>0</v>
      </c>
      <c r="F557">
        <v>2</v>
      </c>
      <c r="G557">
        <v>292</v>
      </c>
      <c r="H557">
        <v>540</v>
      </c>
      <c r="I557" t="s">
        <v>824</v>
      </c>
      <c r="J557" s="21">
        <v>45354.354166666664</v>
      </c>
      <c r="K557" s="21">
        <v>45354.790972222225</v>
      </c>
      <c r="L557" t="s">
        <v>825</v>
      </c>
      <c r="M557" t="b">
        <v>0</v>
      </c>
      <c r="N557">
        <v>2023</v>
      </c>
      <c r="U557" t="s">
        <v>27</v>
      </c>
      <c r="V557" s="9">
        <v>1250</v>
      </c>
      <c r="W557" s="2">
        <f t="shared" si="40"/>
        <v>3</v>
      </c>
      <c r="X557" s="2" t="s">
        <v>1887</v>
      </c>
      <c r="Y557" s="9" t="str">
        <f t="shared" si="41"/>
        <v>N</v>
      </c>
      <c r="Z557" s="9" t="str">
        <f t="shared" si="42"/>
        <v>Y</v>
      </c>
      <c r="AA557" s="9">
        <f t="shared" si="43"/>
        <v>12</v>
      </c>
      <c r="AB557" s="9" t="s">
        <v>1399</v>
      </c>
      <c r="AE557" t="str">
        <f t="shared" si="44"/>
        <v/>
      </c>
    </row>
    <row r="558" spans="1:31" ht="15" hidden="1" customHeight="1" x14ac:dyDescent="0.25">
      <c r="A558">
        <v>413856</v>
      </c>
      <c r="B558">
        <v>2</v>
      </c>
      <c r="C558" t="s">
        <v>830</v>
      </c>
      <c r="D558" t="s">
        <v>832</v>
      </c>
      <c r="E558">
        <v>2</v>
      </c>
      <c r="F558">
        <v>0</v>
      </c>
      <c r="G558">
        <v>1450</v>
      </c>
      <c r="H558">
        <v>245</v>
      </c>
      <c r="I558" t="s">
        <v>824</v>
      </c>
      <c r="J558" s="21">
        <v>45354.354166666664</v>
      </c>
      <c r="K558" s="21">
        <v>45354.790972222225</v>
      </c>
      <c r="L558" t="s">
        <v>825</v>
      </c>
      <c r="M558" t="b">
        <v>0</v>
      </c>
      <c r="N558">
        <v>2023</v>
      </c>
      <c r="U558" t="s">
        <v>27</v>
      </c>
      <c r="V558" s="9">
        <v>1250</v>
      </c>
      <c r="W558" s="2">
        <f t="shared" si="40"/>
        <v>3</v>
      </c>
      <c r="X558" s="2" t="s">
        <v>1887</v>
      </c>
      <c r="Y558" s="9" t="str">
        <f t="shared" si="41"/>
        <v>N</v>
      </c>
      <c r="Z558" s="9" t="str">
        <f t="shared" si="42"/>
        <v>Y</v>
      </c>
      <c r="AA558" s="9">
        <f t="shared" si="43"/>
        <v>12</v>
      </c>
      <c r="AB558" s="9" t="s">
        <v>1399</v>
      </c>
      <c r="AE558" t="str">
        <f t="shared" si="44"/>
        <v/>
      </c>
    </row>
    <row r="559" spans="1:31" ht="15" hidden="1" customHeight="1" x14ac:dyDescent="0.25">
      <c r="A559">
        <v>413859</v>
      </c>
      <c r="B559">
        <v>2</v>
      </c>
      <c r="C559" t="s">
        <v>833</v>
      </c>
      <c r="D559" t="s">
        <v>829</v>
      </c>
      <c r="E559">
        <v>0</v>
      </c>
      <c r="F559">
        <v>2</v>
      </c>
      <c r="G559">
        <v>0</v>
      </c>
      <c r="H559">
        <v>1650</v>
      </c>
      <c r="I559" t="s">
        <v>824</v>
      </c>
      <c r="J559" s="21">
        <v>45354.354166666664</v>
      </c>
      <c r="K559" s="21">
        <v>45354.790972222225</v>
      </c>
      <c r="L559" t="s">
        <v>825</v>
      </c>
      <c r="M559" t="b">
        <v>0</v>
      </c>
      <c r="N559">
        <v>2023</v>
      </c>
      <c r="U559" t="s">
        <v>27</v>
      </c>
      <c r="V559" s="9">
        <v>1250</v>
      </c>
      <c r="W559" s="2">
        <f t="shared" si="40"/>
        <v>3</v>
      </c>
      <c r="X559" s="2" t="s">
        <v>1887</v>
      </c>
      <c r="Y559" s="9" t="str">
        <f t="shared" si="41"/>
        <v>N</v>
      </c>
      <c r="Z559" s="9" t="str">
        <f t="shared" si="42"/>
        <v>Y</v>
      </c>
      <c r="AA559" s="9">
        <f t="shared" si="43"/>
        <v>12</v>
      </c>
      <c r="AB559" s="9" t="s">
        <v>1399</v>
      </c>
      <c r="AE559" t="str">
        <f t="shared" si="44"/>
        <v/>
      </c>
    </row>
    <row r="560" spans="1:31" ht="15" hidden="1" customHeight="1" x14ac:dyDescent="0.25">
      <c r="A560">
        <v>413875</v>
      </c>
      <c r="B560">
        <v>3</v>
      </c>
      <c r="C560" t="s">
        <v>829</v>
      </c>
      <c r="D560" t="s">
        <v>837</v>
      </c>
      <c r="E560">
        <v>2</v>
      </c>
      <c r="F560">
        <v>0</v>
      </c>
      <c r="G560">
        <v>994</v>
      </c>
      <c r="H560">
        <v>454</v>
      </c>
      <c r="I560" t="s">
        <v>824</v>
      </c>
      <c r="J560" s="21">
        <v>45354.354166666664</v>
      </c>
      <c r="K560" s="21">
        <v>45354.790972222225</v>
      </c>
      <c r="L560" t="s">
        <v>825</v>
      </c>
      <c r="M560" t="b">
        <v>0</v>
      </c>
      <c r="N560">
        <v>2023</v>
      </c>
      <c r="U560" t="s">
        <v>27</v>
      </c>
      <c r="V560" s="9">
        <v>1250</v>
      </c>
      <c r="W560" s="2">
        <f t="shared" si="40"/>
        <v>3</v>
      </c>
      <c r="X560" s="2" t="s">
        <v>1887</v>
      </c>
      <c r="Y560" s="9" t="str">
        <f t="shared" si="41"/>
        <v>N</v>
      </c>
      <c r="Z560" s="9" t="str">
        <f t="shared" si="42"/>
        <v>Y</v>
      </c>
      <c r="AA560" s="9">
        <f t="shared" si="43"/>
        <v>12</v>
      </c>
      <c r="AB560" s="9" t="s">
        <v>1399</v>
      </c>
      <c r="AE560" t="str">
        <f t="shared" si="44"/>
        <v/>
      </c>
    </row>
    <row r="561" spans="1:31" ht="15" hidden="1" customHeight="1" x14ac:dyDescent="0.25">
      <c r="A561">
        <v>413887</v>
      </c>
      <c r="B561">
        <v>3</v>
      </c>
      <c r="C561" t="s">
        <v>836</v>
      </c>
      <c r="D561" t="s">
        <v>832</v>
      </c>
      <c r="E561">
        <v>2</v>
      </c>
      <c r="F561">
        <v>0</v>
      </c>
      <c r="G561">
        <v>1550</v>
      </c>
      <c r="H561">
        <v>0</v>
      </c>
      <c r="I561" t="s">
        <v>824</v>
      </c>
      <c r="J561" s="21">
        <v>45354.354166666664</v>
      </c>
      <c r="K561" s="21">
        <v>45354.790972222225</v>
      </c>
      <c r="L561" t="s">
        <v>825</v>
      </c>
      <c r="M561" t="b">
        <v>0</v>
      </c>
      <c r="N561">
        <v>2023</v>
      </c>
      <c r="U561" t="s">
        <v>27</v>
      </c>
      <c r="V561" s="9">
        <v>1250</v>
      </c>
      <c r="W561" s="2">
        <f t="shared" si="40"/>
        <v>3</v>
      </c>
      <c r="X561" s="2" t="s">
        <v>1887</v>
      </c>
      <c r="Y561" s="9" t="str">
        <f t="shared" si="41"/>
        <v>N</v>
      </c>
      <c r="Z561" s="9" t="str">
        <f t="shared" si="42"/>
        <v>Y</v>
      </c>
      <c r="AA561" s="9">
        <f t="shared" si="43"/>
        <v>12</v>
      </c>
      <c r="AB561" s="9" t="s">
        <v>1399</v>
      </c>
      <c r="AE561" t="str">
        <f t="shared" si="44"/>
        <v/>
      </c>
    </row>
    <row r="562" spans="1:31" ht="15" hidden="1" customHeight="1" x14ac:dyDescent="0.25">
      <c r="A562">
        <v>413892</v>
      </c>
      <c r="B562">
        <v>3</v>
      </c>
      <c r="C562" t="s">
        <v>827</v>
      </c>
      <c r="D562" t="s">
        <v>830</v>
      </c>
      <c r="E562">
        <v>2</v>
      </c>
      <c r="F562">
        <v>0</v>
      </c>
      <c r="G562">
        <v>1155</v>
      </c>
      <c r="H562">
        <v>790</v>
      </c>
      <c r="I562" t="s">
        <v>824</v>
      </c>
      <c r="J562" s="21">
        <v>45354.354166666664</v>
      </c>
      <c r="K562" s="21">
        <v>45354.790972222225</v>
      </c>
      <c r="L562" t="s">
        <v>825</v>
      </c>
      <c r="M562" t="b">
        <v>0</v>
      </c>
      <c r="N562">
        <v>2023</v>
      </c>
      <c r="U562" t="s">
        <v>27</v>
      </c>
      <c r="V562" s="9">
        <v>1250</v>
      </c>
      <c r="W562" s="2">
        <f t="shared" si="40"/>
        <v>3</v>
      </c>
      <c r="X562" s="2" t="s">
        <v>1887</v>
      </c>
      <c r="Y562" s="9" t="str">
        <f t="shared" si="41"/>
        <v>N</v>
      </c>
      <c r="Z562" s="9" t="str">
        <f t="shared" si="42"/>
        <v>Y</v>
      </c>
      <c r="AA562" s="9">
        <f t="shared" si="43"/>
        <v>12</v>
      </c>
      <c r="AB562" s="9" t="s">
        <v>1399</v>
      </c>
      <c r="AE562" t="str">
        <f t="shared" si="44"/>
        <v/>
      </c>
    </row>
    <row r="563" spans="1:31" ht="15" hidden="1" customHeight="1" x14ac:dyDescent="0.25">
      <c r="A563">
        <v>413902</v>
      </c>
      <c r="B563">
        <v>3</v>
      </c>
      <c r="C563" t="s">
        <v>822</v>
      </c>
      <c r="D563" t="s">
        <v>834</v>
      </c>
      <c r="E563">
        <v>2</v>
      </c>
      <c r="F563">
        <v>0</v>
      </c>
      <c r="G563">
        <v>1550</v>
      </c>
      <c r="H563">
        <v>211</v>
      </c>
      <c r="I563" t="s">
        <v>824</v>
      </c>
      <c r="J563" s="21">
        <v>45354.354166666664</v>
      </c>
      <c r="K563" s="21">
        <v>45354.790972222225</v>
      </c>
      <c r="L563" t="s">
        <v>825</v>
      </c>
      <c r="M563" t="b">
        <v>0</v>
      </c>
      <c r="N563">
        <v>2023</v>
      </c>
      <c r="Q563" t="s">
        <v>761</v>
      </c>
      <c r="T563" s="1" t="s">
        <v>835</v>
      </c>
      <c r="U563" t="s">
        <v>27</v>
      </c>
      <c r="V563" s="9">
        <v>1250</v>
      </c>
      <c r="W563" s="2">
        <f t="shared" si="40"/>
        <v>3</v>
      </c>
      <c r="X563" s="2" t="s">
        <v>1887</v>
      </c>
      <c r="Y563" s="9" t="str">
        <f t="shared" si="41"/>
        <v>N</v>
      </c>
      <c r="Z563" s="9" t="str">
        <f t="shared" si="42"/>
        <v>N</v>
      </c>
      <c r="AA563" s="9">
        <f t="shared" si="43"/>
        <v>12</v>
      </c>
      <c r="AB563" s="9" t="s">
        <v>1399</v>
      </c>
      <c r="AE563" t="str">
        <f t="shared" si="44"/>
        <v>Orc and Goblin Tribes</v>
      </c>
    </row>
    <row r="564" spans="1:31" ht="15" hidden="1" customHeight="1" x14ac:dyDescent="0.25">
      <c r="A564">
        <v>413914</v>
      </c>
      <c r="B564">
        <v>3</v>
      </c>
      <c r="C564" t="s">
        <v>833</v>
      </c>
      <c r="D564" t="s">
        <v>823</v>
      </c>
      <c r="E564">
        <v>2</v>
      </c>
      <c r="F564">
        <v>0</v>
      </c>
      <c r="G564">
        <v>1550</v>
      </c>
      <c r="H564">
        <v>285</v>
      </c>
      <c r="I564" t="s">
        <v>824</v>
      </c>
      <c r="J564" s="21">
        <v>45354.354166666664</v>
      </c>
      <c r="K564" s="21">
        <v>45354.790972222225</v>
      </c>
      <c r="L564" t="s">
        <v>825</v>
      </c>
      <c r="M564" t="b">
        <v>0</v>
      </c>
      <c r="N564">
        <v>2023</v>
      </c>
      <c r="U564" t="s">
        <v>27</v>
      </c>
      <c r="V564" s="9">
        <v>1250</v>
      </c>
      <c r="W564" s="2">
        <f t="shared" si="40"/>
        <v>3</v>
      </c>
      <c r="X564" s="2" t="s">
        <v>1887</v>
      </c>
      <c r="Y564" s="9" t="str">
        <f t="shared" si="41"/>
        <v>N</v>
      </c>
      <c r="Z564" s="9" t="str">
        <f t="shared" si="42"/>
        <v>Y</v>
      </c>
      <c r="AA564" s="9">
        <f t="shared" si="43"/>
        <v>12</v>
      </c>
      <c r="AB564" s="9" t="s">
        <v>1399</v>
      </c>
      <c r="AE564" t="str">
        <f t="shared" si="44"/>
        <v/>
      </c>
    </row>
    <row r="565" spans="1:31" ht="15" hidden="1" customHeight="1" x14ac:dyDescent="0.25">
      <c r="A565">
        <v>413923</v>
      </c>
      <c r="B565">
        <v>3</v>
      </c>
      <c r="C565" t="s">
        <v>826</v>
      </c>
      <c r="D565" t="s">
        <v>831</v>
      </c>
      <c r="E565">
        <v>0</v>
      </c>
      <c r="F565">
        <v>2</v>
      </c>
      <c r="G565">
        <v>0</v>
      </c>
      <c r="H565">
        <v>385</v>
      </c>
      <c r="I565" t="s">
        <v>824</v>
      </c>
      <c r="J565" s="21">
        <v>45354.354166666664</v>
      </c>
      <c r="K565" s="21">
        <v>45354.790972222225</v>
      </c>
      <c r="L565" t="s">
        <v>825</v>
      </c>
      <c r="M565" t="b">
        <v>0</v>
      </c>
      <c r="N565">
        <v>2023</v>
      </c>
      <c r="O565" t="s">
        <v>769</v>
      </c>
      <c r="S565" s="1" t="s">
        <v>828</v>
      </c>
      <c r="U565" t="s">
        <v>27</v>
      </c>
      <c r="V565" s="9">
        <v>1250</v>
      </c>
      <c r="W565" s="2">
        <f t="shared" si="40"/>
        <v>3</v>
      </c>
      <c r="X565" s="2" t="s">
        <v>1887</v>
      </c>
      <c r="Y565" s="9" t="str">
        <f t="shared" si="41"/>
        <v>N</v>
      </c>
      <c r="Z565" s="9" t="str">
        <f t="shared" si="42"/>
        <v>N</v>
      </c>
      <c r="AA565" s="9">
        <f t="shared" si="43"/>
        <v>12</v>
      </c>
      <c r="AB565" s="9" t="s">
        <v>1399</v>
      </c>
      <c r="AE565" t="str">
        <f t="shared" si="44"/>
        <v>Dwarfen Mountain Holds</v>
      </c>
    </row>
    <row r="566" spans="1:31" ht="15" customHeight="1" x14ac:dyDescent="0.25">
      <c r="A566">
        <v>413764</v>
      </c>
      <c r="B566">
        <v>1</v>
      </c>
      <c r="C566" t="s">
        <v>242</v>
      </c>
      <c r="D566" t="s">
        <v>243</v>
      </c>
      <c r="E566">
        <v>2</v>
      </c>
      <c r="F566">
        <v>0</v>
      </c>
      <c r="G566">
        <v>600</v>
      </c>
      <c r="H566">
        <v>57</v>
      </c>
      <c r="I566" t="s">
        <v>244</v>
      </c>
      <c r="J566" s="21">
        <v>45354.666666666664</v>
      </c>
      <c r="K566" s="21">
        <v>45354.989583333336</v>
      </c>
      <c r="L566" t="s">
        <v>207</v>
      </c>
      <c r="M566" t="b">
        <v>0</v>
      </c>
      <c r="N566">
        <v>2023</v>
      </c>
      <c r="O566" t="s">
        <v>758</v>
      </c>
      <c r="Q566" t="s">
        <v>771</v>
      </c>
      <c r="S566" s="1" t="s">
        <v>245</v>
      </c>
      <c r="T566" s="1" t="s">
        <v>246</v>
      </c>
      <c r="U566" t="s">
        <v>27</v>
      </c>
      <c r="V566" s="9">
        <v>500</v>
      </c>
      <c r="W566" s="2">
        <f t="shared" si="40"/>
        <v>3</v>
      </c>
      <c r="X566" s="2" t="s">
        <v>1887</v>
      </c>
      <c r="Y566" s="9" t="str">
        <f t="shared" si="41"/>
        <v>Y</v>
      </c>
      <c r="Z566" s="9" t="str">
        <f t="shared" si="42"/>
        <v>N</v>
      </c>
      <c r="AA566" s="9">
        <f t="shared" si="43"/>
        <v>6</v>
      </c>
      <c r="AB566" s="9" t="s">
        <v>1398</v>
      </c>
      <c r="AE566" t="str">
        <f t="shared" si="44"/>
        <v>Kingdom of BretonniaSkaven</v>
      </c>
    </row>
    <row r="567" spans="1:31" ht="15" hidden="1" customHeight="1" x14ac:dyDescent="0.25">
      <c r="A567">
        <v>413777</v>
      </c>
      <c r="B567">
        <v>1</v>
      </c>
      <c r="C567" t="s">
        <v>247</v>
      </c>
      <c r="D567" t="s">
        <v>248</v>
      </c>
      <c r="E567">
        <v>0</v>
      </c>
      <c r="F567">
        <v>2</v>
      </c>
      <c r="G567">
        <v>355</v>
      </c>
      <c r="H567">
        <v>600</v>
      </c>
      <c r="I567" t="s">
        <v>244</v>
      </c>
      <c r="J567" s="21">
        <v>45354.666666666664</v>
      </c>
      <c r="K567" s="21">
        <v>45354.989583333336</v>
      </c>
      <c r="L567" t="s">
        <v>207</v>
      </c>
      <c r="M567" t="b">
        <v>0</v>
      </c>
      <c r="N567">
        <v>2023</v>
      </c>
      <c r="Q567" t="s">
        <v>765</v>
      </c>
      <c r="T567" s="1" t="s">
        <v>249</v>
      </c>
      <c r="U567" t="s">
        <v>27</v>
      </c>
      <c r="V567" s="9">
        <v>500</v>
      </c>
      <c r="W567" s="2">
        <f t="shared" si="40"/>
        <v>3</v>
      </c>
      <c r="X567" s="2" t="s">
        <v>1887</v>
      </c>
      <c r="Y567" s="9" t="str">
        <f t="shared" si="41"/>
        <v>N</v>
      </c>
      <c r="Z567" s="9" t="str">
        <f t="shared" si="42"/>
        <v>N</v>
      </c>
      <c r="AA567" s="9">
        <f t="shared" si="43"/>
        <v>6</v>
      </c>
      <c r="AB567" s="9" t="s">
        <v>1398</v>
      </c>
      <c r="AE567" t="str">
        <f t="shared" si="44"/>
        <v>Empire of Man</v>
      </c>
    </row>
    <row r="568" spans="1:31" ht="15" hidden="1" customHeight="1" x14ac:dyDescent="0.25">
      <c r="A568">
        <v>413788</v>
      </c>
      <c r="B568">
        <v>1</v>
      </c>
      <c r="C568" t="s">
        <v>250</v>
      </c>
      <c r="D568" t="s">
        <v>251</v>
      </c>
      <c r="E568">
        <v>2</v>
      </c>
      <c r="F568">
        <v>0</v>
      </c>
      <c r="G568">
        <v>600</v>
      </c>
      <c r="H568">
        <v>0</v>
      </c>
      <c r="I568" t="s">
        <v>244</v>
      </c>
      <c r="J568" s="21">
        <v>45354.666666666664</v>
      </c>
      <c r="K568" s="21">
        <v>45354.989583333336</v>
      </c>
      <c r="L568" t="s">
        <v>207</v>
      </c>
      <c r="M568" t="b">
        <v>0</v>
      </c>
      <c r="N568">
        <v>2023</v>
      </c>
      <c r="Q568" t="s">
        <v>760</v>
      </c>
      <c r="T568" s="1" t="s">
        <v>252</v>
      </c>
      <c r="U568" t="s">
        <v>27</v>
      </c>
      <c r="V568" s="9">
        <v>500</v>
      </c>
      <c r="W568" s="2">
        <f t="shared" si="40"/>
        <v>3</v>
      </c>
      <c r="X568" s="2" t="s">
        <v>1887</v>
      </c>
      <c r="Y568" s="9" t="str">
        <f t="shared" si="41"/>
        <v>N</v>
      </c>
      <c r="Z568" s="9" t="str">
        <f t="shared" si="42"/>
        <v>N</v>
      </c>
      <c r="AA568" s="9">
        <f t="shared" si="43"/>
        <v>6</v>
      </c>
      <c r="AB568" s="9" t="s">
        <v>1398</v>
      </c>
      <c r="AE568" t="str">
        <f t="shared" si="44"/>
        <v>Vampire Counts</v>
      </c>
    </row>
    <row r="569" spans="1:31" ht="15" hidden="1" customHeight="1" x14ac:dyDescent="0.25">
      <c r="A569">
        <v>413807</v>
      </c>
      <c r="B569">
        <v>2</v>
      </c>
      <c r="C569" t="s">
        <v>247</v>
      </c>
      <c r="D569" t="s">
        <v>251</v>
      </c>
      <c r="E569">
        <v>2</v>
      </c>
      <c r="F569">
        <v>0</v>
      </c>
      <c r="G569">
        <v>600</v>
      </c>
      <c r="H569">
        <v>13</v>
      </c>
      <c r="I569" t="s">
        <v>244</v>
      </c>
      <c r="J569" s="21">
        <v>45354.666666666664</v>
      </c>
      <c r="K569" s="21">
        <v>45354.989583333336</v>
      </c>
      <c r="L569" t="s">
        <v>207</v>
      </c>
      <c r="M569" t="b">
        <v>0</v>
      </c>
      <c r="N569">
        <v>2023</v>
      </c>
      <c r="Q569" t="s">
        <v>760</v>
      </c>
      <c r="T569" s="1" t="s">
        <v>252</v>
      </c>
      <c r="U569" t="s">
        <v>27</v>
      </c>
      <c r="V569" s="9">
        <v>500</v>
      </c>
      <c r="W569" s="2">
        <f t="shared" si="40"/>
        <v>3</v>
      </c>
      <c r="X569" s="2" t="s">
        <v>1887</v>
      </c>
      <c r="Y569" s="9" t="str">
        <f t="shared" si="41"/>
        <v>N</v>
      </c>
      <c r="Z569" s="9" t="str">
        <f t="shared" si="42"/>
        <v>N</v>
      </c>
      <c r="AA569" s="9">
        <f t="shared" si="43"/>
        <v>6</v>
      </c>
      <c r="AB569" s="9" t="s">
        <v>1398</v>
      </c>
      <c r="AE569" t="str">
        <f t="shared" si="44"/>
        <v>Vampire Counts</v>
      </c>
    </row>
    <row r="570" spans="1:31" ht="15" hidden="1" customHeight="1" x14ac:dyDescent="0.25">
      <c r="A570">
        <v>413814</v>
      </c>
      <c r="B570">
        <v>2</v>
      </c>
      <c r="C570" t="s">
        <v>250</v>
      </c>
      <c r="D570" t="s">
        <v>242</v>
      </c>
      <c r="E570">
        <v>2</v>
      </c>
      <c r="F570">
        <v>0</v>
      </c>
      <c r="G570">
        <v>438</v>
      </c>
      <c r="H570">
        <v>208</v>
      </c>
      <c r="I570" t="s">
        <v>244</v>
      </c>
      <c r="J570" s="21">
        <v>45354.666666666664</v>
      </c>
      <c r="K570" s="21">
        <v>45354.989583333336</v>
      </c>
      <c r="L570" t="s">
        <v>207</v>
      </c>
      <c r="M570" t="b">
        <v>0</v>
      </c>
      <c r="N570">
        <v>2023</v>
      </c>
      <c r="Q570" t="s">
        <v>758</v>
      </c>
      <c r="T570" s="1" t="s">
        <v>245</v>
      </c>
      <c r="U570" t="s">
        <v>27</v>
      </c>
      <c r="V570" s="9">
        <v>500</v>
      </c>
      <c r="W570" s="2">
        <f t="shared" si="40"/>
        <v>3</v>
      </c>
      <c r="X570" s="2" t="s">
        <v>1887</v>
      </c>
      <c r="Y570" s="9" t="str">
        <f t="shared" si="41"/>
        <v>N</v>
      </c>
      <c r="Z570" s="9" t="str">
        <f t="shared" si="42"/>
        <v>N</v>
      </c>
      <c r="AA570" s="9">
        <f t="shared" si="43"/>
        <v>6</v>
      </c>
      <c r="AB570" s="9" t="s">
        <v>1398</v>
      </c>
      <c r="AE570" t="str">
        <f t="shared" si="44"/>
        <v>Kingdom of Bretonnia</v>
      </c>
    </row>
    <row r="571" spans="1:31" ht="15" customHeight="1" x14ac:dyDescent="0.25">
      <c r="A571">
        <v>413831</v>
      </c>
      <c r="B571">
        <v>2</v>
      </c>
      <c r="C571" t="s">
        <v>248</v>
      </c>
      <c r="D571" t="s">
        <v>243</v>
      </c>
      <c r="E571">
        <v>1</v>
      </c>
      <c r="F571">
        <v>1</v>
      </c>
      <c r="G571">
        <v>600</v>
      </c>
      <c r="H571">
        <v>600</v>
      </c>
      <c r="I571" t="s">
        <v>244</v>
      </c>
      <c r="J571" s="21">
        <v>45354.666666666664</v>
      </c>
      <c r="K571" s="21">
        <v>45354.989583333336</v>
      </c>
      <c r="L571" t="s">
        <v>207</v>
      </c>
      <c r="M571" t="b">
        <v>0</v>
      </c>
      <c r="N571">
        <v>2023</v>
      </c>
      <c r="O571" t="s">
        <v>765</v>
      </c>
      <c r="Q571" t="s">
        <v>771</v>
      </c>
      <c r="S571" s="1" t="s">
        <v>249</v>
      </c>
      <c r="T571" s="1" t="s">
        <v>246</v>
      </c>
      <c r="U571" t="s">
        <v>27</v>
      </c>
      <c r="V571" s="9">
        <v>500</v>
      </c>
      <c r="W571" s="2">
        <f t="shared" si="40"/>
        <v>3</v>
      </c>
      <c r="X571" s="2" t="s">
        <v>1887</v>
      </c>
      <c r="Y571" s="9" t="str">
        <f t="shared" si="41"/>
        <v>Y</v>
      </c>
      <c r="Z571" s="9" t="str">
        <f t="shared" si="42"/>
        <v>N</v>
      </c>
      <c r="AA571" s="9">
        <f t="shared" si="43"/>
        <v>6</v>
      </c>
      <c r="AB571" s="9" t="s">
        <v>1398</v>
      </c>
      <c r="AE571" t="str">
        <f t="shared" si="44"/>
        <v>Empire of ManSkaven</v>
      </c>
    </row>
    <row r="572" spans="1:31" ht="15" hidden="1" customHeight="1" x14ac:dyDescent="0.25">
      <c r="A572">
        <v>413849</v>
      </c>
      <c r="B572">
        <v>3</v>
      </c>
      <c r="C572" t="s">
        <v>250</v>
      </c>
      <c r="D572" t="s">
        <v>248</v>
      </c>
      <c r="E572">
        <v>2</v>
      </c>
      <c r="F572">
        <v>0</v>
      </c>
      <c r="G572">
        <v>650</v>
      </c>
      <c r="H572">
        <v>128</v>
      </c>
      <c r="I572" t="s">
        <v>244</v>
      </c>
      <c r="J572" s="21">
        <v>45354.666666666664</v>
      </c>
      <c r="K572" s="21">
        <v>45354.989583333336</v>
      </c>
      <c r="L572" t="s">
        <v>207</v>
      </c>
      <c r="M572" t="b">
        <v>0</v>
      </c>
      <c r="N572">
        <v>2023</v>
      </c>
      <c r="Q572" t="s">
        <v>765</v>
      </c>
      <c r="T572" s="1" t="s">
        <v>249</v>
      </c>
      <c r="U572" t="s">
        <v>27</v>
      </c>
      <c r="V572" s="9">
        <v>500</v>
      </c>
      <c r="W572" s="2">
        <f t="shared" si="40"/>
        <v>3</v>
      </c>
      <c r="X572" s="2" t="s">
        <v>1887</v>
      </c>
      <c r="Y572" s="9" t="str">
        <f t="shared" si="41"/>
        <v>N</v>
      </c>
      <c r="Z572" s="9" t="str">
        <f t="shared" si="42"/>
        <v>N</v>
      </c>
      <c r="AA572" s="9">
        <f t="shared" si="43"/>
        <v>6</v>
      </c>
      <c r="AB572" s="9" t="s">
        <v>1398</v>
      </c>
      <c r="AE572" t="str">
        <f t="shared" si="44"/>
        <v>Empire of Man</v>
      </c>
    </row>
    <row r="573" spans="1:31" ht="15" hidden="1" customHeight="1" x14ac:dyDescent="0.25">
      <c r="A573">
        <v>413860</v>
      </c>
      <c r="B573">
        <v>3</v>
      </c>
      <c r="C573" t="s">
        <v>242</v>
      </c>
      <c r="D573" t="s">
        <v>247</v>
      </c>
      <c r="E573">
        <v>1</v>
      </c>
      <c r="F573">
        <v>1</v>
      </c>
      <c r="G573">
        <v>295</v>
      </c>
      <c r="H573">
        <v>295</v>
      </c>
      <c r="I573" t="s">
        <v>244</v>
      </c>
      <c r="J573" s="21">
        <v>45354.666666666664</v>
      </c>
      <c r="K573" s="21">
        <v>45354.989583333336</v>
      </c>
      <c r="L573" t="s">
        <v>207</v>
      </c>
      <c r="M573" t="b">
        <v>0</v>
      </c>
      <c r="N573">
        <v>2023</v>
      </c>
      <c r="O573" t="s">
        <v>758</v>
      </c>
      <c r="S573" s="1" t="s">
        <v>245</v>
      </c>
      <c r="U573" t="s">
        <v>27</v>
      </c>
      <c r="V573" s="9">
        <v>500</v>
      </c>
      <c r="W573" s="2">
        <f t="shared" si="40"/>
        <v>3</v>
      </c>
      <c r="X573" s="2" t="s">
        <v>1887</v>
      </c>
      <c r="Y573" s="9" t="str">
        <f t="shared" si="41"/>
        <v>N</v>
      </c>
      <c r="Z573" s="9" t="str">
        <f t="shared" si="42"/>
        <v>N</v>
      </c>
      <c r="AA573" s="9">
        <f t="shared" si="43"/>
        <v>6</v>
      </c>
      <c r="AB573" s="9" t="s">
        <v>1398</v>
      </c>
      <c r="AE573" t="str">
        <f t="shared" si="44"/>
        <v>Kingdom of Bretonnia</v>
      </c>
    </row>
    <row r="574" spans="1:31" ht="15" customHeight="1" x14ac:dyDescent="0.25">
      <c r="A574">
        <v>413874</v>
      </c>
      <c r="B574">
        <v>3</v>
      </c>
      <c r="C574" t="s">
        <v>243</v>
      </c>
      <c r="D574" t="s">
        <v>251</v>
      </c>
      <c r="E574">
        <v>2</v>
      </c>
      <c r="F574">
        <v>0</v>
      </c>
      <c r="G574">
        <v>650</v>
      </c>
      <c r="H574">
        <v>0</v>
      </c>
      <c r="I574" t="s">
        <v>244</v>
      </c>
      <c r="J574" s="21">
        <v>45354.666666666664</v>
      </c>
      <c r="K574" s="21">
        <v>45354.989583333336</v>
      </c>
      <c r="L574" t="s">
        <v>207</v>
      </c>
      <c r="M574" t="b">
        <v>0</v>
      </c>
      <c r="N574">
        <v>2023</v>
      </c>
      <c r="O574" t="s">
        <v>771</v>
      </c>
      <c r="Q574" t="s">
        <v>760</v>
      </c>
      <c r="S574" s="1" t="s">
        <v>246</v>
      </c>
      <c r="T574" s="1" t="s">
        <v>252</v>
      </c>
      <c r="U574" t="s">
        <v>27</v>
      </c>
      <c r="V574" s="9">
        <v>500</v>
      </c>
      <c r="W574" s="2">
        <f t="shared" si="40"/>
        <v>3</v>
      </c>
      <c r="X574" s="2" t="s">
        <v>1887</v>
      </c>
      <c r="Y574" s="9" t="str">
        <f t="shared" si="41"/>
        <v>Y</v>
      </c>
      <c r="Z574" s="9" t="str">
        <f t="shared" si="42"/>
        <v>N</v>
      </c>
      <c r="AA574" s="9">
        <f t="shared" si="43"/>
        <v>6</v>
      </c>
      <c r="AB574" s="9" t="s">
        <v>1398</v>
      </c>
      <c r="AE574" t="str">
        <f t="shared" si="44"/>
        <v>SkavenVampire Counts</v>
      </c>
    </row>
    <row r="575" spans="1:31" ht="15" customHeight="1" x14ac:dyDescent="0.25">
      <c r="A575">
        <v>419738</v>
      </c>
      <c r="B575">
        <v>1</v>
      </c>
      <c r="C575" t="s">
        <v>838</v>
      </c>
      <c r="D575" t="s">
        <v>839</v>
      </c>
      <c r="E575">
        <v>2</v>
      </c>
      <c r="F575">
        <v>0</v>
      </c>
      <c r="G575">
        <v>14</v>
      </c>
      <c r="H575">
        <v>6</v>
      </c>
      <c r="I575" t="s">
        <v>840</v>
      </c>
      <c r="J575" s="21">
        <v>45360.291666666664</v>
      </c>
      <c r="K575" s="21">
        <v>45360.791666666664</v>
      </c>
      <c r="L575" t="s">
        <v>841</v>
      </c>
      <c r="M575" t="b">
        <v>0</v>
      </c>
      <c r="N575">
        <v>2023</v>
      </c>
      <c r="O575" t="s">
        <v>764</v>
      </c>
      <c r="Q575" t="s">
        <v>765</v>
      </c>
      <c r="S575" s="1" t="s">
        <v>842</v>
      </c>
      <c r="T575" s="1" t="s">
        <v>843</v>
      </c>
      <c r="U575" t="s">
        <v>27</v>
      </c>
      <c r="V575" s="9">
        <v>1500</v>
      </c>
      <c r="W575" s="2">
        <f t="shared" si="40"/>
        <v>3</v>
      </c>
      <c r="X575" s="2" t="s">
        <v>1887</v>
      </c>
      <c r="Y575" s="9" t="str">
        <f t="shared" si="41"/>
        <v>Y</v>
      </c>
      <c r="Z575" s="9" t="str">
        <f t="shared" si="42"/>
        <v>N</v>
      </c>
      <c r="AA575" s="9">
        <f t="shared" si="43"/>
        <v>26</v>
      </c>
      <c r="AB575" s="9" t="s">
        <v>1398</v>
      </c>
      <c r="AE575" t="str">
        <f t="shared" si="44"/>
        <v>Tomb Kings of KhemriEmpire of Man</v>
      </c>
    </row>
    <row r="576" spans="1:31" ht="15" customHeight="1" x14ac:dyDescent="0.25">
      <c r="A576">
        <v>419748</v>
      </c>
      <c r="B576">
        <v>1</v>
      </c>
      <c r="C576" t="s">
        <v>844</v>
      </c>
      <c r="D576" t="s">
        <v>845</v>
      </c>
      <c r="E576">
        <v>2</v>
      </c>
      <c r="F576">
        <v>0</v>
      </c>
      <c r="G576">
        <v>20</v>
      </c>
      <c r="H576">
        <v>0</v>
      </c>
      <c r="I576" t="s">
        <v>840</v>
      </c>
      <c r="J576" s="21">
        <v>45360.291666666664</v>
      </c>
      <c r="K576" s="21">
        <v>45360.791666666664</v>
      </c>
      <c r="L576" t="s">
        <v>841</v>
      </c>
      <c r="M576" t="b">
        <v>0</v>
      </c>
      <c r="N576">
        <v>2023</v>
      </c>
      <c r="O576" t="s">
        <v>760</v>
      </c>
      <c r="Q576" t="s">
        <v>768</v>
      </c>
      <c r="S576" s="1" t="s">
        <v>846</v>
      </c>
      <c r="T576" s="1" t="s">
        <v>847</v>
      </c>
      <c r="U576" t="s">
        <v>27</v>
      </c>
      <c r="V576" s="9">
        <v>1500</v>
      </c>
      <c r="W576" s="2">
        <f t="shared" si="40"/>
        <v>3</v>
      </c>
      <c r="X576" s="2" t="s">
        <v>1887</v>
      </c>
      <c r="Y576" s="9" t="str">
        <f t="shared" si="41"/>
        <v>Y</v>
      </c>
      <c r="Z576" s="9" t="str">
        <f t="shared" si="42"/>
        <v>N</v>
      </c>
      <c r="AA576" s="9">
        <f t="shared" si="43"/>
        <v>26</v>
      </c>
      <c r="AB576" s="9" t="s">
        <v>1398</v>
      </c>
      <c r="AE576" t="str">
        <f t="shared" si="44"/>
        <v>Vampire CountsDark Elves</v>
      </c>
    </row>
    <row r="577" spans="1:31" ht="15" customHeight="1" x14ac:dyDescent="0.25">
      <c r="A577">
        <v>419759</v>
      </c>
      <c r="B577">
        <v>1</v>
      </c>
      <c r="C577" t="s">
        <v>848</v>
      </c>
      <c r="D577" t="s">
        <v>849</v>
      </c>
      <c r="E577">
        <v>0</v>
      </c>
      <c r="F577">
        <v>2</v>
      </c>
      <c r="G577">
        <v>0</v>
      </c>
      <c r="H577">
        <v>20</v>
      </c>
      <c r="I577" t="s">
        <v>840</v>
      </c>
      <c r="J577" s="21">
        <v>45360.291666666664</v>
      </c>
      <c r="K577" s="21">
        <v>45360.791666666664</v>
      </c>
      <c r="L577" t="s">
        <v>841</v>
      </c>
      <c r="M577" t="b">
        <v>0</v>
      </c>
      <c r="N577">
        <v>2023</v>
      </c>
      <c r="O577" t="s">
        <v>762</v>
      </c>
      <c r="Q577" t="s">
        <v>765</v>
      </c>
      <c r="S577" s="1" t="s">
        <v>850</v>
      </c>
      <c r="T577" s="1" t="s">
        <v>851</v>
      </c>
      <c r="U577" t="s">
        <v>27</v>
      </c>
      <c r="V577" s="9">
        <v>1500</v>
      </c>
      <c r="W577" s="2">
        <f t="shared" si="40"/>
        <v>3</v>
      </c>
      <c r="X577" s="2" t="s">
        <v>1887</v>
      </c>
      <c r="Y577" s="9" t="str">
        <f t="shared" si="41"/>
        <v>Y</v>
      </c>
      <c r="Z577" s="9" t="str">
        <f t="shared" si="42"/>
        <v>N</v>
      </c>
      <c r="AA577" s="9">
        <f t="shared" si="43"/>
        <v>26</v>
      </c>
      <c r="AB577" s="9" t="s">
        <v>1398</v>
      </c>
      <c r="AE577" t="str">
        <f t="shared" si="44"/>
        <v>Warriors of ChaosEmpire of Man</v>
      </c>
    </row>
    <row r="578" spans="1:31" ht="15" customHeight="1" x14ac:dyDescent="0.25">
      <c r="A578">
        <v>419769</v>
      </c>
      <c r="B578">
        <v>1</v>
      </c>
      <c r="C578" t="s">
        <v>852</v>
      </c>
      <c r="D578" t="s">
        <v>853</v>
      </c>
      <c r="E578">
        <v>0</v>
      </c>
      <c r="F578">
        <v>2</v>
      </c>
      <c r="G578">
        <v>6</v>
      </c>
      <c r="H578">
        <v>14</v>
      </c>
      <c r="I578" t="s">
        <v>840</v>
      </c>
      <c r="J578" s="21">
        <v>45360.291666666664</v>
      </c>
      <c r="K578" s="21">
        <v>45360.791666666664</v>
      </c>
      <c r="L578" t="s">
        <v>841</v>
      </c>
      <c r="M578" t="b">
        <v>0</v>
      </c>
      <c r="N578">
        <v>2023</v>
      </c>
      <c r="O578" t="s">
        <v>759</v>
      </c>
      <c r="Q578" t="s">
        <v>763</v>
      </c>
      <c r="S578" s="1" t="s">
        <v>854</v>
      </c>
      <c r="T578" s="1" t="s">
        <v>855</v>
      </c>
      <c r="U578" t="s">
        <v>27</v>
      </c>
      <c r="V578" s="9">
        <v>1500</v>
      </c>
      <c r="W578" s="2">
        <f t="shared" ref="W578:W641" si="45">_xlfn.MAXIFS(B:B,I:I,I578)</f>
        <v>3</v>
      </c>
      <c r="X578" s="2" t="s">
        <v>1887</v>
      </c>
      <c r="Y578" s="9" t="str">
        <f t="shared" ref="Y578:Y641" si="46">IF(S578="","N",(IF(T578&lt;&gt;"","Y","N")))</f>
        <v>Y</v>
      </c>
      <c r="Z578" s="9" t="str">
        <f t="shared" ref="Z578:Z641" si="47">IF(O578=Q578,"Y","N")</f>
        <v>N</v>
      </c>
      <c r="AA578" s="9">
        <f t="shared" ref="AA578:AA641" si="48">COUNTIFS(I:I,I578,B:B,1)*2</f>
        <v>26</v>
      </c>
      <c r="AB578" s="9" t="s">
        <v>1398</v>
      </c>
      <c r="AE578" t="str">
        <f t="shared" si="44"/>
        <v>Wood Elf RealmsHigh Elf Realms</v>
      </c>
    </row>
    <row r="579" spans="1:31" ht="15" customHeight="1" x14ac:dyDescent="0.25">
      <c r="A579">
        <v>419780</v>
      </c>
      <c r="B579">
        <v>1</v>
      </c>
      <c r="C579" t="s">
        <v>856</v>
      </c>
      <c r="D579" t="s">
        <v>857</v>
      </c>
      <c r="E579">
        <v>1</v>
      </c>
      <c r="F579">
        <v>1</v>
      </c>
      <c r="G579">
        <v>10</v>
      </c>
      <c r="H579">
        <v>10</v>
      </c>
      <c r="I579" t="s">
        <v>840</v>
      </c>
      <c r="J579" s="21">
        <v>45360.291666666664</v>
      </c>
      <c r="K579" s="21">
        <v>45360.791666666664</v>
      </c>
      <c r="L579" t="s">
        <v>841</v>
      </c>
      <c r="M579" t="b">
        <v>0</v>
      </c>
      <c r="N579">
        <v>2023</v>
      </c>
      <c r="O579" t="s">
        <v>759</v>
      </c>
      <c r="Q579" t="s">
        <v>764</v>
      </c>
      <c r="S579" s="1" t="s">
        <v>858</v>
      </c>
      <c r="T579" s="1" t="s">
        <v>859</v>
      </c>
      <c r="U579" t="s">
        <v>27</v>
      </c>
      <c r="V579" s="9">
        <v>1500</v>
      </c>
      <c r="W579" s="2">
        <f t="shared" si="45"/>
        <v>3</v>
      </c>
      <c r="X579" s="2" t="s">
        <v>1887</v>
      </c>
      <c r="Y579" s="9" t="str">
        <f t="shared" si="46"/>
        <v>Y</v>
      </c>
      <c r="Z579" s="9" t="str">
        <f t="shared" si="47"/>
        <v>N</v>
      </c>
      <c r="AA579" s="9">
        <f t="shared" si="48"/>
        <v>26</v>
      </c>
      <c r="AB579" s="9" t="s">
        <v>1398</v>
      </c>
      <c r="AE579" t="str">
        <f t="shared" ref="AE579:AE642" si="49">O579&amp;Q579</f>
        <v>Wood Elf RealmsTomb Kings of Khemri</v>
      </c>
    </row>
    <row r="580" spans="1:31" ht="15" customHeight="1" x14ac:dyDescent="0.25">
      <c r="A580">
        <v>419882</v>
      </c>
      <c r="B580">
        <v>1</v>
      </c>
      <c r="C580" t="s">
        <v>860</v>
      </c>
      <c r="D580" t="s">
        <v>861</v>
      </c>
      <c r="E580">
        <v>0</v>
      </c>
      <c r="F580">
        <v>2</v>
      </c>
      <c r="G580">
        <v>4</v>
      </c>
      <c r="H580">
        <v>16</v>
      </c>
      <c r="I580" t="s">
        <v>840</v>
      </c>
      <c r="J580" s="21">
        <v>45360.291666666664</v>
      </c>
      <c r="K580" s="21">
        <v>45360.791666666664</v>
      </c>
      <c r="L580" t="s">
        <v>841</v>
      </c>
      <c r="M580" t="b">
        <v>0</v>
      </c>
      <c r="N580">
        <v>2023</v>
      </c>
      <c r="O580" t="s">
        <v>759</v>
      </c>
      <c r="Q580" t="s">
        <v>769</v>
      </c>
      <c r="S580" s="1" t="s">
        <v>862</v>
      </c>
      <c r="T580" s="1" t="s">
        <v>863</v>
      </c>
      <c r="U580" t="s">
        <v>27</v>
      </c>
      <c r="V580" s="9">
        <v>1500</v>
      </c>
      <c r="W580" s="2">
        <f t="shared" si="45"/>
        <v>3</v>
      </c>
      <c r="X580" s="2" t="s">
        <v>1887</v>
      </c>
      <c r="Y580" s="9" t="str">
        <f t="shared" si="46"/>
        <v>Y</v>
      </c>
      <c r="Z580" s="9" t="str">
        <f t="shared" si="47"/>
        <v>N</v>
      </c>
      <c r="AA580" s="9">
        <f t="shared" si="48"/>
        <v>26</v>
      </c>
      <c r="AB580" s="9" t="s">
        <v>1398</v>
      </c>
      <c r="AE580" t="str">
        <f t="shared" si="49"/>
        <v>Wood Elf RealmsDwarfen Mountain Holds</v>
      </c>
    </row>
    <row r="581" spans="1:31" ht="15" customHeight="1" x14ac:dyDescent="0.25">
      <c r="A581">
        <v>420061</v>
      </c>
      <c r="B581">
        <v>1</v>
      </c>
      <c r="C581" t="s">
        <v>864</v>
      </c>
      <c r="D581" t="s">
        <v>865</v>
      </c>
      <c r="E581">
        <v>2</v>
      </c>
      <c r="F581">
        <v>0</v>
      </c>
      <c r="G581">
        <v>20</v>
      </c>
      <c r="H581">
        <v>0</v>
      </c>
      <c r="I581" t="s">
        <v>840</v>
      </c>
      <c r="J581" s="21">
        <v>45360.291666666664</v>
      </c>
      <c r="K581" s="21">
        <v>45360.791666666664</v>
      </c>
      <c r="L581" t="s">
        <v>841</v>
      </c>
      <c r="M581" t="b">
        <v>0</v>
      </c>
      <c r="N581">
        <v>2023</v>
      </c>
      <c r="O581" t="s">
        <v>773</v>
      </c>
      <c r="Q581" t="s">
        <v>762</v>
      </c>
      <c r="S581" s="1" t="s">
        <v>866</v>
      </c>
      <c r="T581" s="1" t="s">
        <v>867</v>
      </c>
      <c r="U581" t="s">
        <v>27</v>
      </c>
      <c r="V581" s="9">
        <v>1500</v>
      </c>
      <c r="W581" s="2">
        <f t="shared" si="45"/>
        <v>3</v>
      </c>
      <c r="X581" s="2" t="s">
        <v>1887</v>
      </c>
      <c r="Y581" s="9" t="str">
        <f t="shared" si="46"/>
        <v>Y</v>
      </c>
      <c r="Z581" s="9" t="str">
        <f t="shared" si="47"/>
        <v>N</v>
      </c>
      <c r="AA581" s="9">
        <f t="shared" si="48"/>
        <v>26</v>
      </c>
      <c r="AB581" s="9" t="s">
        <v>1398</v>
      </c>
      <c r="AE581" t="str">
        <f t="shared" si="49"/>
        <v>Ogre KingdomsWarriors of Chaos</v>
      </c>
    </row>
    <row r="582" spans="1:31" ht="15" customHeight="1" x14ac:dyDescent="0.25">
      <c r="A582">
        <v>420112</v>
      </c>
      <c r="B582">
        <v>1</v>
      </c>
      <c r="C582" t="s">
        <v>868</v>
      </c>
      <c r="D582" t="s">
        <v>869</v>
      </c>
      <c r="E582">
        <v>0</v>
      </c>
      <c r="F582">
        <v>2</v>
      </c>
      <c r="G582">
        <v>0</v>
      </c>
      <c r="H582">
        <v>20</v>
      </c>
      <c r="I582" t="s">
        <v>840</v>
      </c>
      <c r="J582" s="21">
        <v>45360.291666666664</v>
      </c>
      <c r="K582" s="21">
        <v>45360.791666666664</v>
      </c>
      <c r="L582" t="s">
        <v>841</v>
      </c>
      <c r="M582" t="b">
        <v>0</v>
      </c>
      <c r="N582">
        <v>2023</v>
      </c>
      <c r="O582" t="s">
        <v>769</v>
      </c>
      <c r="Q582" t="s">
        <v>765</v>
      </c>
      <c r="S582" s="1" t="s">
        <v>870</v>
      </c>
      <c r="T582" s="1" t="s">
        <v>871</v>
      </c>
      <c r="U582" t="s">
        <v>27</v>
      </c>
      <c r="V582" s="9">
        <v>1500</v>
      </c>
      <c r="W582" s="2">
        <f t="shared" si="45"/>
        <v>3</v>
      </c>
      <c r="X582" s="2" t="s">
        <v>1887</v>
      </c>
      <c r="Y582" s="9" t="str">
        <f t="shared" si="46"/>
        <v>Y</v>
      </c>
      <c r="Z582" s="9" t="str">
        <f t="shared" si="47"/>
        <v>N</v>
      </c>
      <c r="AA582" s="9">
        <f t="shared" si="48"/>
        <v>26</v>
      </c>
      <c r="AB582" s="9" t="s">
        <v>1398</v>
      </c>
      <c r="AE582" t="str">
        <f t="shared" si="49"/>
        <v>Dwarfen Mountain HoldsEmpire of Man</v>
      </c>
    </row>
    <row r="583" spans="1:31" ht="15" customHeight="1" x14ac:dyDescent="0.25">
      <c r="A583">
        <v>420123</v>
      </c>
      <c r="B583">
        <v>1</v>
      </c>
      <c r="C583" t="s">
        <v>872</v>
      </c>
      <c r="D583" t="s">
        <v>873</v>
      </c>
      <c r="E583">
        <v>1</v>
      </c>
      <c r="F583">
        <v>1</v>
      </c>
      <c r="G583">
        <v>10</v>
      </c>
      <c r="H583">
        <v>10</v>
      </c>
      <c r="I583" t="s">
        <v>840</v>
      </c>
      <c r="J583" s="21">
        <v>45360.291666666664</v>
      </c>
      <c r="K583" s="21">
        <v>45360.791666666664</v>
      </c>
      <c r="L583" t="s">
        <v>841</v>
      </c>
      <c r="M583" t="b">
        <v>0</v>
      </c>
      <c r="N583">
        <v>2023</v>
      </c>
      <c r="O583" t="s">
        <v>764</v>
      </c>
      <c r="Q583" t="s">
        <v>758</v>
      </c>
      <c r="S583" s="1" t="s">
        <v>874</v>
      </c>
      <c r="T583" s="1" t="s">
        <v>875</v>
      </c>
      <c r="U583" t="s">
        <v>27</v>
      </c>
      <c r="V583" s="9">
        <v>1500</v>
      </c>
      <c r="W583" s="2">
        <f t="shared" si="45"/>
        <v>3</v>
      </c>
      <c r="X583" s="2" t="s">
        <v>1887</v>
      </c>
      <c r="Y583" s="9" t="str">
        <f t="shared" si="46"/>
        <v>Y</v>
      </c>
      <c r="Z583" s="9" t="str">
        <f t="shared" si="47"/>
        <v>N</v>
      </c>
      <c r="AA583" s="9">
        <f t="shared" si="48"/>
        <v>26</v>
      </c>
      <c r="AB583" s="9" t="s">
        <v>1398</v>
      </c>
      <c r="AE583" t="str">
        <f t="shared" si="49"/>
        <v>Tomb Kings of KhemriKingdom of Bretonnia</v>
      </c>
    </row>
    <row r="584" spans="1:31" ht="15" customHeight="1" x14ac:dyDescent="0.25">
      <c r="A584">
        <v>420130</v>
      </c>
      <c r="B584">
        <v>1</v>
      </c>
      <c r="C584" t="s">
        <v>876</v>
      </c>
      <c r="D584" t="s">
        <v>877</v>
      </c>
      <c r="E584">
        <v>2</v>
      </c>
      <c r="F584">
        <v>0</v>
      </c>
      <c r="G584">
        <v>17</v>
      </c>
      <c r="H584">
        <v>3</v>
      </c>
      <c r="I584" t="s">
        <v>840</v>
      </c>
      <c r="J584" s="21">
        <v>45360.291666666664</v>
      </c>
      <c r="K584" s="21">
        <v>45360.791666666664</v>
      </c>
      <c r="L584" t="s">
        <v>841</v>
      </c>
      <c r="M584" t="b">
        <v>0</v>
      </c>
      <c r="N584">
        <v>2023</v>
      </c>
      <c r="O584" t="s">
        <v>770</v>
      </c>
      <c r="Q584" t="s">
        <v>769</v>
      </c>
      <c r="S584" s="1" t="s">
        <v>878</v>
      </c>
      <c r="T584" s="1" t="s">
        <v>879</v>
      </c>
      <c r="U584" t="s">
        <v>27</v>
      </c>
      <c r="V584" s="9">
        <v>1500</v>
      </c>
      <c r="W584" s="2">
        <f t="shared" si="45"/>
        <v>3</v>
      </c>
      <c r="X584" s="2" t="s">
        <v>1887</v>
      </c>
      <c r="Y584" s="9" t="str">
        <f t="shared" si="46"/>
        <v>Y</v>
      </c>
      <c r="Z584" s="9" t="str">
        <f t="shared" si="47"/>
        <v>N</v>
      </c>
      <c r="AA584" s="9">
        <f t="shared" si="48"/>
        <v>26</v>
      </c>
      <c r="AB584" s="9" t="s">
        <v>1398</v>
      </c>
      <c r="AE584" t="str">
        <f t="shared" si="49"/>
        <v>LizardmenDwarfen Mountain Holds</v>
      </c>
    </row>
    <row r="585" spans="1:31" ht="15" customHeight="1" x14ac:dyDescent="0.25">
      <c r="A585">
        <v>420138</v>
      </c>
      <c r="B585">
        <v>1</v>
      </c>
      <c r="C585" t="s">
        <v>880</v>
      </c>
      <c r="D585" t="s">
        <v>881</v>
      </c>
      <c r="E585">
        <v>2</v>
      </c>
      <c r="F585">
        <v>0</v>
      </c>
      <c r="G585">
        <v>18</v>
      </c>
      <c r="H585">
        <v>2</v>
      </c>
      <c r="I585" t="s">
        <v>840</v>
      </c>
      <c r="J585" s="21">
        <v>45360.291666666664</v>
      </c>
      <c r="K585" s="21">
        <v>45360.791666666664</v>
      </c>
      <c r="L585" t="s">
        <v>841</v>
      </c>
      <c r="M585" t="b">
        <v>0</v>
      </c>
      <c r="N585">
        <v>2023</v>
      </c>
      <c r="O585" t="s">
        <v>758</v>
      </c>
      <c r="Q585" t="s">
        <v>762</v>
      </c>
      <c r="S585" s="1" t="s">
        <v>882</v>
      </c>
      <c r="T585" s="1" t="s">
        <v>883</v>
      </c>
      <c r="U585" t="s">
        <v>27</v>
      </c>
      <c r="V585" s="9">
        <v>1500</v>
      </c>
      <c r="W585" s="2">
        <f t="shared" si="45"/>
        <v>3</v>
      </c>
      <c r="X585" s="2" t="s">
        <v>1887</v>
      </c>
      <c r="Y585" s="9" t="str">
        <f t="shared" si="46"/>
        <v>Y</v>
      </c>
      <c r="Z585" s="9" t="str">
        <f t="shared" si="47"/>
        <v>N</v>
      </c>
      <c r="AA585" s="9">
        <f t="shared" si="48"/>
        <v>26</v>
      </c>
      <c r="AB585" s="9" t="s">
        <v>1398</v>
      </c>
      <c r="AE585" t="str">
        <f t="shared" si="49"/>
        <v>Kingdom of BretonniaWarriors of Chaos</v>
      </c>
    </row>
    <row r="586" spans="1:31" ht="15" customHeight="1" x14ac:dyDescent="0.25">
      <c r="A586">
        <v>420143</v>
      </c>
      <c r="B586">
        <v>1</v>
      </c>
      <c r="C586" t="s">
        <v>884</v>
      </c>
      <c r="D586" t="s">
        <v>885</v>
      </c>
      <c r="E586">
        <v>0</v>
      </c>
      <c r="F586">
        <v>2</v>
      </c>
      <c r="G586">
        <v>0</v>
      </c>
      <c r="H586">
        <v>20</v>
      </c>
      <c r="I586" t="s">
        <v>840</v>
      </c>
      <c r="J586" s="21">
        <v>45360.291666666664</v>
      </c>
      <c r="K586" s="21">
        <v>45360.791666666664</v>
      </c>
      <c r="L586" t="s">
        <v>841</v>
      </c>
      <c r="M586" t="b">
        <v>0</v>
      </c>
      <c r="N586">
        <v>2023</v>
      </c>
      <c r="O586" t="s">
        <v>765</v>
      </c>
      <c r="Q586" t="s">
        <v>759</v>
      </c>
      <c r="S586" s="1" t="s">
        <v>886</v>
      </c>
      <c r="T586" s="1" t="s">
        <v>887</v>
      </c>
      <c r="U586" t="s">
        <v>27</v>
      </c>
      <c r="V586" s="9">
        <v>1500</v>
      </c>
      <c r="W586" s="2">
        <f t="shared" si="45"/>
        <v>3</v>
      </c>
      <c r="X586" s="2" t="s">
        <v>1887</v>
      </c>
      <c r="Y586" s="9" t="str">
        <f t="shared" si="46"/>
        <v>Y</v>
      </c>
      <c r="Z586" s="9" t="str">
        <f t="shared" si="47"/>
        <v>N</v>
      </c>
      <c r="AA586" s="9">
        <f t="shared" si="48"/>
        <v>26</v>
      </c>
      <c r="AB586" s="9" t="s">
        <v>1398</v>
      </c>
      <c r="AE586" t="str">
        <f t="shared" si="49"/>
        <v>Empire of ManWood Elf Realms</v>
      </c>
    </row>
    <row r="587" spans="1:31" ht="15" customHeight="1" x14ac:dyDescent="0.25">
      <c r="A587">
        <v>420149</v>
      </c>
      <c r="B587">
        <v>1</v>
      </c>
      <c r="C587" t="s">
        <v>888</v>
      </c>
      <c r="D587" t="s">
        <v>889</v>
      </c>
      <c r="E587">
        <v>2</v>
      </c>
      <c r="F587">
        <v>0</v>
      </c>
      <c r="G587">
        <v>12</v>
      </c>
      <c r="H587">
        <v>8</v>
      </c>
      <c r="I587" t="s">
        <v>840</v>
      </c>
      <c r="J587" s="21">
        <v>45360.291666666664</v>
      </c>
      <c r="K587" s="21">
        <v>45360.791666666664</v>
      </c>
      <c r="L587" t="s">
        <v>841</v>
      </c>
      <c r="M587" t="b">
        <v>0</v>
      </c>
      <c r="N587">
        <v>2023</v>
      </c>
      <c r="O587" t="s">
        <v>769</v>
      </c>
      <c r="Q587" t="s">
        <v>760</v>
      </c>
      <c r="S587" s="1" t="s">
        <v>890</v>
      </c>
      <c r="T587" s="1" t="s">
        <v>891</v>
      </c>
      <c r="U587" t="s">
        <v>27</v>
      </c>
      <c r="V587" s="9">
        <v>1500</v>
      </c>
      <c r="W587" s="2">
        <f t="shared" si="45"/>
        <v>3</v>
      </c>
      <c r="X587" s="2" t="s">
        <v>1887</v>
      </c>
      <c r="Y587" s="9" t="str">
        <f t="shared" si="46"/>
        <v>Y</v>
      </c>
      <c r="Z587" s="9" t="str">
        <f t="shared" si="47"/>
        <v>N</v>
      </c>
      <c r="AA587" s="9">
        <f t="shared" si="48"/>
        <v>26</v>
      </c>
      <c r="AB587" s="9" t="s">
        <v>1398</v>
      </c>
      <c r="AE587" t="str">
        <f t="shared" si="49"/>
        <v>Dwarfen Mountain HoldsVampire Counts</v>
      </c>
    </row>
    <row r="588" spans="1:31" ht="15" customHeight="1" x14ac:dyDescent="0.25">
      <c r="A588">
        <v>420158</v>
      </c>
      <c r="B588">
        <v>2</v>
      </c>
      <c r="C588" t="s">
        <v>881</v>
      </c>
      <c r="D588" t="s">
        <v>868</v>
      </c>
      <c r="E588">
        <v>0</v>
      </c>
      <c r="F588">
        <v>2</v>
      </c>
      <c r="G588">
        <v>0</v>
      </c>
      <c r="H588">
        <v>20</v>
      </c>
      <c r="I588" t="s">
        <v>840</v>
      </c>
      <c r="J588" s="21">
        <v>45360.291666666664</v>
      </c>
      <c r="K588" s="21">
        <v>45360.791666666664</v>
      </c>
      <c r="L588" t="s">
        <v>841</v>
      </c>
      <c r="M588" t="b">
        <v>0</v>
      </c>
      <c r="N588">
        <v>2023</v>
      </c>
      <c r="O588" t="s">
        <v>762</v>
      </c>
      <c r="Q588" t="s">
        <v>769</v>
      </c>
      <c r="S588" s="1" t="s">
        <v>883</v>
      </c>
      <c r="T588" s="1" t="s">
        <v>870</v>
      </c>
      <c r="U588" t="s">
        <v>27</v>
      </c>
      <c r="V588" s="9">
        <v>1500</v>
      </c>
      <c r="W588" s="2">
        <f t="shared" si="45"/>
        <v>3</v>
      </c>
      <c r="X588" s="2" t="s">
        <v>1887</v>
      </c>
      <c r="Y588" s="9" t="str">
        <f t="shared" si="46"/>
        <v>Y</v>
      </c>
      <c r="Z588" s="9" t="str">
        <f t="shared" si="47"/>
        <v>N</v>
      </c>
      <c r="AA588" s="9">
        <f t="shared" si="48"/>
        <v>26</v>
      </c>
      <c r="AB588" s="9" t="s">
        <v>1398</v>
      </c>
      <c r="AE588" t="str">
        <f t="shared" si="49"/>
        <v>Warriors of ChaosDwarfen Mountain Holds</v>
      </c>
    </row>
    <row r="589" spans="1:31" ht="15" customHeight="1" x14ac:dyDescent="0.25">
      <c r="A589">
        <v>420163</v>
      </c>
      <c r="B589">
        <v>2</v>
      </c>
      <c r="C589" t="s">
        <v>873</v>
      </c>
      <c r="D589" t="s">
        <v>857</v>
      </c>
      <c r="E589">
        <v>2</v>
      </c>
      <c r="F589">
        <v>0</v>
      </c>
      <c r="G589">
        <v>20</v>
      </c>
      <c r="H589">
        <v>0</v>
      </c>
      <c r="I589" t="s">
        <v>840</v>
      </c>
      <c r="J589" s="21">
        <v>45360.291666666664</v>
      </c>
      <c r="K589" s="21">
        <v>45360.791666666664</v>
      </c>
      <c r="L589" t="s">
        <v>841</v>
      </c>
      <c r="M589" t="b">
        <v>0</v>
      </c>
      <c r="N589">
        <v>2023</v>
      </c>
      <c r="O589" t="s">
        <v>758</v>
      </c>
      <c r="Q589" t="s">
        <v>764</v>
      </c>
      <c r="S589" s="1" t="s">
        <v>875</v>
      </c>
      <c r="T589" s="1" t="s">
        <v>859</v>
      </c>
      <c r="U589" t="s">
        <v>27</v>
      </c>
      <c r="V589" s="9">
        <v>1500</v>
      </c>
      <c r="W589" s="2">
        <f t="shared" si="45"/>
        <v>3</v>
      </c>
      <c r="X589" s="2" t="s">
        <v>1887</v>
      </c>
      <c r="Y589" s="9" t="str">
        <f t="shared" si="46"/>
        <v>Y</v>
      </c>
      <c r="Z589" s="9" t="str">
        <f t="shared" si="47"/>
        <v>N</v>
      </c>
      <c r="AA589" s="9">
        <f t="shared" si="48"/>
        <v>26</v>
      </c>
      <c r="AB589" s="9" t="s">
        <v>1398</v>
      </c>
      <c r="AE589" t="str">
        <f t="shared" si="49"/>
        <v>Kingdom of BretonniaTomb Kings of Khemri</v>
      </c>
    </row>
    <row r="590" spans="1:31" ht="15" customHeight="1" x14ac:dyDescent="0.25">
      <c r="A590">
        <v>420169</v>
      </c>
      <c r="B590">
        <v>2</v>
      </c>
      <c r="C590" t="s">
        <v>860</v>
      </c>
      <c r="D590" t="s">
        <v>877</v>
      </c>
      <c r="E590">
        <v>2</v>
      </c>
      <c r="F590">
        <v>0</v>
      </c>
      <c r="G590">
        <v>13</v>
      </c>
      <c r="H590">
        <v>7</v>
      </c>
      <c r="I590" t="s">
        <v>840</v>
      </c>
      <c r="J590" s="21">
        <v>45360.291666666664</v>
      </c>
      <c r="K590" s="21">
        <v>45360.791666666664</v>
      </c>
      <c r="L590" t="s">
        <v>841</v>
      </c>
      <c r="M590" t="b">
        <v>0</v>
      </c>
      <c r="N590">
        <v>2023</v>
      </c>
      <c r="O590" t="s">
        <v>759</v>
      </c>
      <c r="Q590" t="s">
        <v>769</v>
      </c>
      <c r="S590" s="1" t="s">
        <v>862</v>
      </c>
      <c r="T590" s="1" t="s">
        <v>879</v>
      </c>
      <c r="U590" t="s">
        <v>27</v>
      </c>
      <c r="V590" s="9">
        <v>1500</v>
      </c>
      <c r="W590" s="2">
        <f t="shared" si="45"/>
        <v>3</v>
      </c>
      <c r="X590" s="2" t="s">
        <v>1887</v>
      </c>
      <c r="Y590" s="9" t="str">
        <f t="shared" si="46"/>
        <v>Y</v>
      </c>
      <c r="Z590" s="9" t="str">
        <f t="shared" si="47"/>
        <v>N</v>
      </c>
      <c r="AA590" s="9">
        <f t="shared" si="48"/>
        <v>26</v>
      </c>
      <c r="AB590" s="9" t="s">
        <v>1398</v>
      </c>
      <c r="AE590" t="str">
        <f t="shared" si="49"/>
        <v>Wood Elf RealmsDwarfen Mountain Holds</v>
      </c>
    </row>
    <row r="591" spans="1:31" ht="15" customHeight="1" x14ac:dyDescent="0.25">
      <c r="A591">
        <v>420173</v>
      </c>
      <c r="B591">
        <v>2</v>
      </c>
      <c r="C591" t="s">
        <v>884</v>
      </c>
      <c r="D591" t="s">
        <v>865</v>
      </c>
      <c r="E591">
        <v>2</v>
      </c>
      <c r="F591">
        <v>0</v>
      </c>
      <c r="G591">
        <v>20</v>
      </c>
      <c r="H591">
        <v>0</v>
      </c>
      <c r="I591" t="s">
        <v>840</v>
      </c>
      <c r="J591" s="21">
        <v>45360.291666666664</v>
      </c>
      <c r="K591" s="21">
        <v>45360.791666666664</v>
      </c>
      <c r="L591" t="s">
        <v>841</v>
      </c>
      <c r="M591" t="b">
        <v>0</v>
      </c>
      <c r="N591">
        <v>2023</v>
      </c>
      <c r="O591" t="s">
        <v>765</v>
      </c>
      <c r="Q591" t="s">
        <v>762</v>
      </c>
      <c r="S591" s="1" t="s">
        <v>886</v>
      </c>
      <c r="T591" s="1" t="s">
        <v>867</v>
      </c>
      <c r="U591" t="s">
        <v>27</v>
      </c>
      <c r="V591" s="9">
        <v>1500</v>
      </c>
      <c r="W591" s="2">
        <f t="shared" si="45"/>
        <v>3</v>
      </c>
      <c r="X591" s="2" t="s">
        <v>1887</v>
      </c>
      <c r="Y591" s="9" t="str">
        <f t="shared" si="46"/>
        <v>Y</v>
      </c>
      <c r="Z591" s="9" t="str">
        <f t="shared" si="47"/>
        <v>N</v>
      </c>
      <c r="AA591" s="9">
        <f t="shared" si="48"/>
        <v>26</v>
      </c>
      <c r="AB591" s="9" t="s">
        <v>1398</v>
      </c>
      <c r="AE591" t="str">
        <f t="shared" si="49"/>
        <v>Empire of ManWarriors of Chaos</v>
      </c>
    </row>
    <row r="592" spans="1:31" ht="15" customHeight="1" x14ac:dyDescent="0.25">
      <c r="A592">
        <v>420177</v>
      </c>
      <c r="B592">
        <v>2</v>
      </c>
      <c r="C592" t="s">
        <v>856</v>
      </c>
      <c r="D592" t="s">
        <v>889</v>
      </c>
      <c r="E592">
        <v>2</v>
      </c>
      <c r="F592">
        <v>0</v>
      </c>
      <c r="G592">
        <v>20</v>
      </c>
      <c r="H592">
        <v>0</v>
      </c>
      <c r="I592" t="s">
        <v>840</v>
      </c>
      <c r="J592" s="21">
        <v>45360.291666666664</v>
      </c>
      <c r="K592" s="21">
        <v>45360.791666666664</v>
      </c>
      <c r="L592" t="s">
        <v>841</v>
      </c>
      <c r="M592" t="b">
        <v>0</v>
      </c>
      <c r="N592">
        <v>2023</v>
      </c>
      <c r="O592" t="s">
        <v>759</v>
      </c>
      <c r="Q592" t="s">
        <v>760</v>
      </c>
      <c r="S592" s="1" t="s">
        <v>858</v>
      </c>
      <c r="T592" s="1" t="s">
        <v>891</v>
      </c>
      <c r="U592" t="s">
        <v>27</v>
      </c>
      <c r="V592" s="9">
        <v>1500</v>
      </c>
      <c r="W592" s="2">
        <f t="shared" si="45"/>
        <v>3</v>
      </c>
      <c r="X592" s="2" t="s">
        <v>1887</v>
      </c>
      <c r="Y592" s="9" t="str">
        <f t="shared" si="46"/>
        <v>Y</v>
      </c>
      <c r="Z592" s="9" t="str">
        <f t="shared" si="47"/>
        <v>N</v>
      </c>
      <c r="AA592" s="9">
        <f t="shared" si="48"/>
        <v>26</v>
      </c>
      <c r="AB592" s="9" t="s">
        <v>1398</v>
      </c>
      <c r="AE592" t="str">
        <f t="shared" si="49"/>
        <v>Wood Elf RealmsVampire Counts</v>
      </c>
    </row>
    <row r="593" spans="1:31" ht="15" customHeight="1" x14ac:dyDescent="0.25">
      <c r="A593">
        <v>420179</v>
      </c>
      <c r="B593">
        <v>2</v>
      </c>
      <c r="C593" t="s">
        <v>844</v>
      </c>
      <c r="D593" t="s">
        <v>880</v>
      </c>
      <c r="E593">
        <v>0</v>
      </c>
      <c r="F593">
        <v>2</v>
      </c>
      <c r="G593">
        <v>0</v>
      </c>
      <c r="H593">
        <v>20</v>
      </c>
      <c r="I593" t="s">
        <v>840</v>
      </c>
      <c r="J593" s="21">
        <v>45360.291666666664</v>
      </c>
      <c r="K593" s="21">
        <v>45360.791666666664</v>
      </c>
      <c r="L593" t="s">
        <v>841</v>
      </c>
      <c r="M593" t="b">
        <v>0</v>
      </c>
      <c r="N593">
        <v>2023</v>
      </c>
      <c r="O593" t="s">
        <v>760</v>
      </c>
      <c r="Q593" t="s">
        <v>758</v>
      </c>
      <c r="S593" s="1" t="s">
        <v>846</v>
      </c>
      <c r="T593" s="1" t="s">
        <v>882</v>
      </c>
      <c r="U593" t="s">
        <v>27</v>
      </c>
      <c r="V593" s="9">
        <v>1500</v>
      </c>
      <c r="W593" s="2">
        <f t="shared" si="45"/>
        <v>3</v>
      </c>
      <c r="X593" s="2" t="s">
        <v>1887</v>
      </c>
      <c r="Y593" s="9" t="str">
        <f t="shared" si="46"/>
        <v>Y</v>
      </c>
      <c r="Z593" s="9" t="str">
        <f t="shared" si="47"/>
        <v>N</v>
      </c>
      <c r="AA593" s="9">
        <f t="shared" si="48"/>
        <v>26</v>
      </c>
      <c r="AB593" s="9" t="s">
        <v>1398</v>
      </c>
      <c r="AE593" t="str">
        <f t="shared" si="49"/>
        <v>Vampire CountsKingdom of Bretonnia</v>
      </c>
    </row>
    <row r="594" spans="1:31" ht="15" customHeight="1" x14ac:dyDescent="0.25">
      <c r="A594">
        <v>420183</v>
      </c>
      <c r="B594">
        <v>2</v>
      </c>
      <c r="C594" t="s">
        <v>848</v>
      </c>
      <c r="D594" t="s">
        <v>845</v>
      </c>
      <c r="E594">
        <v>2</v>
      </c>
      <c r="F594">
        <v>0</v>
      </c>
      <c r="G594">
        <v>17</v>
      </c>
      <c r="H594">
        <v>3</v>
      </c>
      <c r="I594" t="s">
        <v>840</v>
      </c>
      <c r="J594" s="21">
        <v>45360.291666666664</v>
      </c>
      <c r="K594" s="21">
        <v>45360.791666666664</v>
      </c>
      <c r="L594" t="s">
        <v>841</v>
      </c>
      <c r="M594" t="b">
        <v>0</v>
      </c>
      <c r="N594">
        <v>2023</v>
      </c>
      <c r="O594" t="s">
        <v>762</v>
      </c>
      <c r="Q594" t="s">
        <v>768</v>
      </c>
      <c r="S594" s="1" t="s">
        <v>850</v>
      </c>
      <c r="T594" s="1" t="s">
        <v>847</v>
      </c>
      <c r="U594" t="s">
        <v>27</v>
      </c>
      <c r="V594" s="9">
        <v>1500</v>
      </c>
      <c r="W594" s="2">
        <f t="shared" si="45"/>
        <v>3</v>
      </c>
      <c r="X594" s="2" t="s">
        <v>1887</v>
      </c>
      <c r="Y594" s="9" t="str">
        <f t="shared" si="46"/>
        <v>Y</v>
      </c>
      <c r="Z594" s="9" t="str">
        <f t="shared" si="47"/>
        <v>N</v>
      </c>
      <c r="AA594" s="9">
        <f t="shared" si="48"/>
        <v>26</v>
      </c>
      <c r="AB594" s="9" t="s">
        <v>1398</v>
      </c>
      <c r="AE594" t="str">
        <f t="shared" si="49"/>
        <v>Warriors of ChaosDark Elves</v>
      </c>
    </row>
    <row r="595" spans="1:31" ht="15" customHeight="1" x14ac:dyDescent="0.25">
      <c r="A595">
        <v>420187</v>
      </c>
      <c r="B595">
        <v>2</v>
      </c>
      <c r="C595" t="s">
        <v>869</v>
      </c>
      <c r="D595" t="s">
        <v>885</v>
      </c>
      <c r="E595">
        <v>0</v>
      </c>
      <c r="F595">
        <v>2</v>
      </c>
      <c r="G595">
        <v>0</v>
      </c>
      <c r="H595">
        <v>20</v>
      </c>
      <c r="I595" t="s">
        <v>840</v>
      </c>
      <c r="J595" s="21">
        <v>45360.291666666664</v>
      </c>
      <c r="K595" s="21">
        <v>45360.791666666664</v>
      </c>
      <c r="L595" t="s">
        <v>841</v>
      </c>
      <c r="M595" t="b">
        <v>0</v>
      </c>
      <c r="N595">
        <v>2023</v>
      </c>
      <c r="O595" t="s">
        <v>765</v>
      </c>
      <c r="Q595" t="s">
        <v>759</v>
      </c>
      <c r="S595" s="1" t="s">
        <v>871</v>
      </c>
      <c r="T595" s="1" t="s">
        <v>887</v>
      </c>
      <c r="U595" t="s">
        <v>27</v>
      </c>
      <c r="V595" s="9">
        <v>1500</v>
      </c>
      <c r="W595" s="2">
        <f t="shared" si="45"/>
        <v>3</v>
      </c>
      <c r="X595" s="2" t="s">
        <v>1887</v>
      </c>
      <c r="Y595" s="9" t="str">
        <f t="shared" si="46"/>
        <v>Y</v>
      </c>
      <c r="Z595" s="9" t="str">
        <f t="shared" si="47"/>
        <v>N</v>
      </c>
      <c r="AA595" s="9">
        <f t="shared" si="48"/>
        <v>26</v>
      </c>
      <c r="AB595" s="9" t="s">
        <v>1398</v>
      </c>
      <c r="AE595" t="str">
        <f t="shared" si="49"/>
        <v>Empire of ManWood Elf Realms</v>
      </c>
    </row>
    <row r="596" spans="1:31" ht="15" customHeight="1" x14ac:dyDescent="0.25">
      <c r="A596">
        <v>420190</v>
      </c>
      <c r="B596">
        <v>2</v>
      </c>
      <c r="C596" t="s">
        <v>876</v>
      </c>
      <c r="D596" t="s">
        <v>861</v>
      </c>
      <c r="E596">
        <v>2</v>
      </c>
      <c r="F596">
        <v>0</v>
      </c>
      <c r="G596">
        <v>20</v>
      </c>
      <c r="H596">
        <v>0</v>
      </c>
      <c r="I596" t="s">
        <v>840</v>
      </c>
      <c r="J596" s="21">
        <v>45360.291666666664</v>
      </c>
      <c r="K596" s="21">
        <v>45360.791666666664</v>
      </c>
      <c r="L596" t="s">
        <v>841</v>
      </c>
      <c r="M596" t="b">
        <v>0</v>
      </c>
      <c r="N596">
        <v>2023</v>
      </c>
      <c r="O596" t="s">
        <v>770</v>
      </c>
      <c r="Q596" t="s">
        <v>769</v>
      </c>
      <c r="S596" s="1" t="s">
        <v>878</v>
      </c>
      <c r="T596" s="1" t="s">
        <v>863</v>
      </c>
      <c r="U596" t="s">
        <v>27</v>
      </c>
      <c r="V596" s="9">
        <v>1500</v>
      </c>
      <c r="W596" s="2">
        <f t="shared" si="45"/>
        <v>3</v>
      </c>
      <c r="X596" s="2" t="s">
        <v>1887</v>
      </c>
      <c r="Y596" s="9" t="str">
        <f t="shared" si="46"/>
        <v>Y</v>
      </c>
      <c r="Z596" s="9" t="str">
        <f t="shared" si="47"/>
        <v>N</v>
      </c>
      <c r="AA596" s="9">
        <f t="shared" si="48"/>
        <v>26</v>
      </c>
      <c r="AB596" s="9" t="s">
        <v>1398</v>
      </c>
      <c r="AE596" t="str">
        <f t="shared" si="49"/>
        <v>LizardmenDwarfen Mountain Holds</v>
      </c>
    </row>
    <row r="597" spans="1:31" ht="15" customHeight="1" x14ac:dyDescent="0.25">
      <c r="A597">
        <v>420191</v>
      </c>
      <c r="B597">
        <v>2</v>
      </c>
      <c r="C597" t="s">
        <v>888</v>
      </c>
      <c r="D597" t="s">
        <v>872</v>
      </c>
      <c r="E597">
        <v>0</v>
      </c>
      <c r="F597">
        <v>2</v>
      </c>
      <c r="G597">
        <v>2</v>
      </c>
      <c r="H597">
        <v>18</v>
      </c>
      <c r="I597" t="s">
        <v>840</v>
      </c>
      <c r="J597" s="21">
        <v>45360.291666666664</v>
      </c>
      <c r="K597" s="21">
        <v>45360.791666666664</v>
      </c>
      <c r="L597" t="s">
        <v>841</v>
      </c>
      <c r="M597" t="b">
        <v>0</v>
      </c>
      <c r="N597">
        <v>2023</v>
      </c>
      <c r="O597" t="s">
        <v>769</v>
      </c>
      <c r="Q597" t="s">
        <v>764</v>
      </c>
      <c r="S597" s="1" t="s">
        <v>890</v>
      </c>
      <c r="T597" s="1" t="s">
        <v>874</v>
      </c>
      <c r="U597" t="s">
        <v>27</v>
      </c>
      <c r="V597" s="9">
        <v>1500</v>
      </c>
      <c r="W597" s="2">
        <f t="shared" si="45"/>
        <v>3</v>
      </c>
      <c r="X597" s="2" t="s">
        <v>1887</v>
      </c>
      <c r="Y597" s="9" t="str">
        <f t="shared" si="46"/>
        <v>Y</v>
      </c>
      <c r="Z597" s="9" t="str">
        <f t="shared" si="47"/>
        <v>N</v>
      </c>
      <c r="AA597" s="9">
        <f t="shared" si="48"/>
        <v>26</v>
      </c>
      <c r="AB597" s="9" t="s">
        <v>1398</v>
      </c>
      <c r="AE597" t="str">
        <f t="shared" si="49"/>
        <v>Dwarfen Mountain HoldsTomb Kings of Khemri</v>
      </c>
    </row>
    <row r="598" spans="1:31" ht="15" customHeight="1" x14ac:dyDescent="0.25">
      <c r="A598">
        <v>420193</v>
      </c>
      <c r="B598">
        <v>2</v>
      </c>
      <c r="C598" t="s">
        <v>852</v>
      </c>
      <c r="D598" t="s">
        <v>839</v>
      </c>
      <c r="E598">
        <v>2</v>
      </c>
      <c r="F598">
        <v>0</v>
      </c>
      <c r="G598">
        <v>20</v>
      </c>
      <c r="H598">
        <v>0</v>
      </c>
      <c r="I598" t="s">
        <v>840</v>
      </c>
      <c r="J598" s="21">
        <v>45360.291666666664</v>
      </c>
      <c r="K598" s="21">
        <v>45360.791666666664</v>
      </c>
      <c r="L598" t="s">
        <v>841</v>
      </c>
      <c r="M598" t="b">
        <v>0</v>
      </c>
      <c r="N598">
        <v>2023</v>
      </c>
      <c r="O598" t="s">
        <v>759</v>
      </c>
      <c r="Q598" t="s">
        <v>765</v>
      </c>
      <c r="S598" s="1" t="s">
        <v>854</v>
      </c>
      <c r="T598" s="1" t="s">
        <v>843</v>
      </c>
      <c r="U598" t="s">
        <v>27</v>
      </c>
      <c r="V598" s="9">
        <v>1500</v>
      </c>
      <c r="W598" s="2">
        <f t="shared" si="45"/>
        <v>3</v>
      </c>
      <c r="X598" s="2" t="s">
        <v>1887</v>
      </c>
      <c r="Y598" s="9" t="str">
        <f t="shared" si="46"/>
        <v>Y</v>
      </c>
      <c r="Z598" s="9" t="str">
        <f t="shared" si="47"/>
        <v>N</v>
      </c>
      <c r="AA598" s="9">
        <f t="shared" si="48"/>
        <v>26</v>
      </c>
      <c r="AB598" s="9" t="s">
        <v>1398</v>
      </c>
      <c r="AE598" t="str">
        <f t="shared" si="49"/>
        <v>Wood Elf RealmsEmpire of Man</v>
      </c>
    </row>
    <row r="599" spans="1:31" ht="15" customHeight="1" x14ac:dyDescent="0.25">
      <c r="A599">
        <v>420196</v>
      </c>
      <c r="B599">
        <v>2</v>
      </c>
      <c r="C599" t="s">
        <v>838</v>
      </c>
      <c r="D599" t="s">
        <v>853</v>
      </c>
      <c r="E599">
        <v>2</v>
      </c>
      <c r="F599">
        <v>0</v>
      </c>
      <c r="G599">
        <v>12</v>
      </c>
      <c r="H599">
        <v>8</v>
      </c>
      <c r="I599" t="s">
        <v>840</v>
      </c>
      <c r="J599" s="21">
        <v>45360.291666666664</v>
      </c>
      <c r="K599" s="21">
        <v>45360.791666666664</v>
      </c>
      <c r="L599" t="s">
        <v>841</v>
      </c>
      <c r="M599" t="b">
        <v>0</v>
      </c>
      <c r="N599">
        <v>2023</v>
      </c>
      <c r="O599" t="s">
        <v>764</v>
      </c>
      <c r="Q599" t="s">
        <v>763</v>
      </c>
      <c r="S599" s="1" t="s">
        <v>842</v>
      </c>
      <c r="T599" s="1" t="s">
        <v>855</v>
      </c>
      <c r="U599" t="s">
        <v>27</v>
      </c>
      <c r="V599" s="9">
        <v>1500</v>
      </c>
      <c r="W599" s="2">
        <f t="shared" si="45"/>
        <v>3</v>
      </c>
      <c r="X599" s="2" t="s">
        <v>1887</v>
      </c>
      <c r="Y599" s="9" t="str">
        <f t="shared" si="46"/>
        <v>Y</v>
      </c>
      <c r="Z599" s="9" t="str">
        <f t="shared" si="47"/>
        <v>N</v>
      </c>
      <c r="AA599" s="9">
        <f t="shared" si="48"/>
        <v>26</v>
      </c>
      <c r="AB599" s="9" t="s">
        <v>1398</v>
      </c>
      <c r="AE599" t="str">
        <f t="shared" si="49"/>
        <v>Tomb Kings of KhemriHigh Elf Realms</v>
      </c>
    </row>
    <row r="600" spans="1:31" ht="15" customHeight="1" x14ac:dyDescent="0.25">
      <c r="A600">
        <v>420198</v>
      </c>
      <c r="B600">
        <v>2</v>
      </c>
      <c r="C600" t="s">
        <v>849</v>
      </c>
      <c r="D600" t="s">
        <v>864</v>
      </c>
      <c r="E600">
        <v>2</v>
      </c>
      <c r="F600">
        <v>0</v>
      </c>
      <c r="G600">
        <v>20</v>
      </c>
      <c r="H600">
        <v>0</v>
      </c>
      <c r="I600" t="s">
        <v>840</v>
      </c>
      <c r="J600" s="21">
        <v>45360.291666666664</v>
      </c>
      <c r="K600" s="21">
        <v>45360.791666666664</v>
      </c>
      <c r="L600" t="s">
        <v>841</v>
      </c>
      <c r="M600" t="b">
        <v>0</v>
      </c>
      <c r="N600">
        <v>2023</v>
      </c>
      <c r="O600" t="s">
        <v>765</v>
      </c>
      <c r="Q600" t="s">
        <v>773</v>
      </c>
      <c r="S600" s="1" t="s">
        <v>851</v>
      </c>
      <c r="T600" s="1" t="s">
        <v>866</v>
      </c>
      <c r="U600" t="s">
        <v>27</v>
      </c>
      <c r="V600" s="9">
        <v>1500</v>
      </c>
      <c r="W600" s="2">
        <f t="shared" si="45"/>
        <v>3</v>
      </c>
      <c r="X600" s="2" t="s">
        <v>1887</v>
      </c>
      <c r="Y600" s="9" t="str">
        <f t="shared" si="46"/>
        <v>Y</v>
      </c>
      <c r="Z600" s="9" t="str">
        <f t="shared" si="47"/>
        <v>N</v>
      </c>
      <c r="AA600" s="9">
        <f t="shared" si="48"/>
        <v>26</v>
      </c>
      <c r="AB600" s="9" t="s">
        <v>1398</v>
      </c>
      <c r="AE600" t="str">
        <f t="shared" si="49"/>
        <v>Empire of ManOgre Kingdoms</v>
      </c>
    </row>
    <row r="601" spans="1:31" ht="15" customHeight="1" x14ac:dyDescent="0.25">
      <c r="A601">
        <v>420201</v>
      </c>
      <c r="B601">
        <v>3</v>
      </c>
      <c r="C601" t="s">
        <v>873</v>
      </c>
      <c r="D601" t="s">
        <v>856</v>
      </c>
      <c r="E601">
        <v>0</v>
      </c>
      <c r="F601">
        <v>2</v>
      </c>
      <c r="G601">
        <v>0</v>
      </c>
      <c r="H601">
        <v>20</v>
      </c>
      <c r="I601" t="s">
        <v>840</v>
      </c>
      <c r="J601" s="21">
        <v>45360.291666666664</v>
      </c>
      <c r="K601" s="21">
        <v>45360.791666666664</v>
      </c>
      <c r="L601" t="s">
        <v>841</v>
      </c>
      <c r="M601" t="b">
        <v>0</v>
      </c>
      <c r="N601">
        <v>2023</v>
      </c>
      <c r="O601" t="s">
        <v>758</v>
      </c>
      <c r="Q601" t="s">
        <v>759</v>
      </c>
      <c r="S601" s="1" t="s">
        <v>875</v>
      </c>
      <c r="T601" s="1" t="s">
        <v>858</v>
      </c>
      <c r="U601" t="s">
        <v>27</v>
      </c>
      <c r="V601" s="9">
        <v>1500</v>
      </c>
      <c r="W601" s="2">
        <f t="shared" si="45"/>
        <v>3</v>
      </c>
      <c r="X601" s="2" t="s">
        <v>1887</v>
      </c>
      <c r="Y601" s="9" t="str">
        <f t="shared" si="46"/>
        <v>Y</v>
      </c>
      <c r="Z601" s="9" t="str">
        <f t="shared" si="47"/>
        <v>N</v>
      </c>
      <c r="AA601" s="9">
        <f t="shared" si="48"/>
        <v>26</v>
      </c>
      <c r="AB601" s="9" t="s">
        <v>1398</v>
      </c>
      <c r="AE601" t="str">
        <f t="shared" si="49"/>
        <v>Kingdom of BretonniaWood Elf Realms</v>
      </c>
    </row>
    <row r="602" spans="1:31" ht="15" customHeight="1" x14ac:dyDescent="0.25">
      <c r="A602">
        <v>420203</v>
      </c>
      <c r="B602">
        <v>3</v>
      </c>
      <c r="C602" t="s">
        <v>877</v>
      </c>
      <c r="D602" t="s">
        <v>889</v>
      </c>
      <c r="E602">
        <v>0</v>
      </c>
      <c r="F602">
        <v>2</v>
      </c>
      <c r="G602">
        <v>5</v>
      </c>
      <c r="H602">
        <v>15</v>
      </c>
      <c r="I602" t="s">
        <v>840</v>
      </c>
      <c r="J602" s="21">
        <v>45360.291666666664</v>
      </c>
      <c r="K602" s="21">
        <v>45360.791666666664</v>
      </c>
      <c r="L602" t="s">
        <v>841</v>
      </c>
      <c r="M602" t="b">
        <v>0</v>
      </c>
      <c r="N602">
        <v>2023</v>
      </c>
      <c r="O602" t="s">
        <v>769</v>
      </c>
      <c r="Q602" t="s">
        <v>760</v>
      </c>
      <c r="S602" s="1" t="s">
        <v>879</v>
      </c>
      <c r="T602" s="1" t="s">
        <v>891</v>
      </c>
      <c r="U602" t="s">
        <v>27</v>
      </c>
      <c r="V602" s="9">
        <v>1500</v>
      </c>
      <c r="W602" s="2">
        <f t="shared" si="45"/>
        <v>3</v>
      </c>
      <c r="X602" s="2" t="s">
        <v>1887</v>
      </c>
      <c r="Y602" s="9" t="str">
        <f t="shared" si="46"/>
        <v>Y</v>
      </c>
      <c r="Z602" s="9" t="str">
        <f t="shared" si="47"/>
        <v>N</v>
      </c>
      <c r="AA602" s="9">
        <f t="shared" si="48"/>
        <v>26</v>
      </c>
      <c r="AB602" s="9" t="s">
        <v>1398</v>
      </c>
      <c r="AE602" t="str">
        <f t="shared" si="49"/>
        <v>Dwarfen Mountain HoldsVampire Counts</v>
      </c>
    </row>
    <row r="603" spans="1:31" ht="15" customHeight="1" x14ac:dyDescent="0.25">
      <c r="A603">
        <v>420205</v>
      </c>
      <c r="B603">
        <v>3</v>
      </c>
      <c r="C603" t="s">
        <v>838</v>
      </c>
      <c r="D603" t="s">
        <v>869</v>
      </c>
      <c r="E603">
        <v>2</v>
      </c>
      <c r="F603">
        <v>0</v>
      </c>
      <c r="G603">
        <v>14</v>
      </c>
      <c r="H603">
        <v>6</v>
      </c>
      <c r="I603" t="s">
        <v>840</v>
      </c>
      <c r="J603" s="21">
        <v>45360.291666666664</v>
      </c>
      <c r="K603" s="21">
        <v>45360.791666666664</v>
      </c>
      <c r="L603" t="s">
        <v>841</v>
      </c>
      <c r="M603" t="b">
        <v>0</v>
      </c>
      <c r="N603">
        <v>2023</v>
      </c>
      <c r="O603" t="s">
        <v>764</v>
      </c>
      <c r="Q603" t="s">
        <v>765</v>
      </c>
      <c r="S603" s="1" t="s">
        <v>842</v>
      </c>
      <c r="T603" s="1" t="s">
        <v>871</v>
      </c>
      <c r="U603" t="s">
        <v>27</v>
      </c>
      <c r="V603" s="9">
        <v>1500</v>
      </c>
      <c r="W603" s="2">
        <f t="shared" si="45"/>
        <v>3</v>
      </c>
      <c r="X603" s="2" t="s">
        <v>1887</v>
      </c>
      <c r="Y603" s="9" t="str">
        <f t="shared" si="46"/>
        <v>Y</v>
      </c>
      <c r="Z603" s="9" t="str">
        <f t="shared" si="47"/>
        <v>N</v>
      </c>
      <c r="AA603" s="9">
        <f t="shared" si="48"/>
        <v>26</v>
      </c>
      <c r="AB603" s="9" t="s">
        <v>1398</v>
      </c>
      <c r="AE603" t="str">
        <f t="shared" si="49"/>
        <v>Tomb Kings of KhemriEmpire of Man</v>
      </c>
    </row>
    <row r="604" spans="1:31" ht="15" customHeight="1" x14ac:dyDescent="0.25">
      <c r="A604">
        <v>420207</v>
      </c>
      <c r="B604">
        <v>3</v>
      </c>
      <c r="C604" t="s">
        <v>868</v>
      </c>
      <c r="D604" t="s">
        <v>864</v>
      </c>
      <c r="E604">
        <v>0</v>
      </c>
      <c r="F604">
        <v>2</v>
      </c>
      <c r="G604">
        <v>9</v>
      </c>
      <c r="H604">
        <v>11</v>
      </c>
      <c r="I604" t="s">
        <v>840</v>
      </c>
      <c r="J604" s="21">
        <v>45360.291666666664</v>
      </c>
      <c r="K604" s="21">
        <v>45360.791666666664</v>
      </c>
      <c r="L604" t="s">
        <v>841</v>
      </c>
      <c r="M604" t="b">
        <v>0</v>
      </c>
      <c r="N604">
        <v>2023</v>
      </c>
      <c r="O604" t="s">
        <v>769</v>
      </c>
      <c r="Q604" t="s">
        <v>773</v>
      </c>
      <c r="S604" s="1" t="s">
        <v>870</v>
      </c>
      <c r="T604" s="1" t="s">
        <v>866</v>
      </c>
      <c r="U604" t="s">
        <v>27</v>
      </c>
      <c r="V604" s="9">
        <v>1500</v>
      </c>
      <c r="W604" s="2">
        <f t="shared" si="45"/>
        <v>3</v>
      </c>
      <c r="X604" s="2" t="s">
        <v>1887</v>
      </c>
      <c r="Y604" s="9" t="str">
        <f t="shared" si="46"/>
        <v>Y</v>
      </c>
      <c r="Z604" s="9" t="str">
        <f t="shared" si="47"/>
        <v>N</v>
      </c>
      <c r="AA604" s="9">
        <f t="shared" si="48"/>
        <v>26</v>
      </c>
      <c r="AB604" s="9" t="s">
        <v>1398</v>
      </c>
      <c r="AE604" t="str">
        <f t="shared" si="49"/>
        <v>Dwarfen Mountain HoldsOgre Kingdoms</v>
      </c>
    </row>
    <row r="605" spans="1:31" ht="15" hidden="1" customHeight="1" x14ac:dyDescent="0.25">
      <c r="A605">
        <v>420209</v>
      </c>
      <c r="B605">
        <v>3</v>
      </c>
      <c r="C605" t="s">
        <v>881</v>
      </c>
      <c r="D605" t="s">
        <v>865</v>
      </c>
      <c r="E605">
        <v>2</v>
      </c>
      <c r="F605">
        <v>0</v>
      </c>
      <c r="G605">
        <v>20</v>
      </c>
      <c r="H605">
        <v>0</v>
      </c>
      <c r="I605" t="s">
        <v>840</v>
      </c>
      <c r="J605" s="21">
        <v>45360.291666666664</v>
      </c>
      <c r="K605" s="21">
        <v>45360.791666666664</v>
      </c>
      <c r="L605" t="s">
        <v>841</v>
      </c>
      <c r="M605" t="b">
        <v>0</v>
      </c>
      <c r="N605">
        <v>2023</v>
      </c>
      <c r="O605" t="s">
        <v>762</v>
      </c>
      <c r="Q605" t="s">
        <v>762</v>
      </c>
      <c r="S605" s="1" t="s">
        <v>883</v>
      </c>
      <c r="T605" s="1" t="s">
        <v>867</v>
      </c>
      <c r="U605" t="s">
        <v>27</v>
      </c>
      <c r="V605" s="9">
        <v>1500</v>
      </c>
      <c r="W605" s="2">
        <f t="shared" si="45"/>
        <v>3</v>
      </c>
      <c r="X605" s="2" t="s">
        <v>1887</v>
      </c>
      <c r="Y605" s="9" t="str">
        <f t="shared" si="46"/>
        <v>Y</v>
      </c>
      <c r="Z605" s="9" t="str">
        <f t="shared" si="47"/>
        <v>Y</v>
      </c>
      <c r="AA605" s="9">
        <f t="shared" si="48"/>
        <v>26</v>
      </c>
      <c r="AB605" s="9" t="s">
        <v>1398</v>
      </c>
      <c r="AE605" t="str">
        <f t="shared" si="49"/>
        <v>Warriors of ChaosWarriors of Chaos</v>
      </c>
    </row>
    <row r="606" spans="1:31" ht="15" customHeight="1" x14ac:dyDescent="0.25">
      <c r="A606">
        <v>420211</v>
      </c>
      <c r="B606">
        <v>3</v>
      </c>
      <c r="C606" t="s">
        <v>880</v>
      </c>
      <c r="D606" t="s">
        <v>876</v>
      </c>
      <c r="E606">
        <v>2</v>
      </c>
      <c r="F606">
        <v>0</v>
      </c>
      <c r="G606">
        <v>20</v>
      </c>
      <c r="H606">
        <v>0</v>
      </c>
      <c r="I606" t="s">
        <v>840</v>
      </c>
      <c r="J606" s="21">
        <v>45360.291666666664</v>
      </c>
      <c r="K606" s="21">
        <v>45360.791666666664</v>
      </c>
      <c r="L606" t="s">
        <v>841</v>
      </c>
      <c r="M606" t="b">
        <v>0</v>
      </c>
      <c r="N606">
        <v>2023</v>
      </c>
      <c r="O606" t="s">
        <v>758</v>
      </c>
      <c r="Q606" t="s">
        <v>770</v>
      </c>
      <c r="S606" s="1" t="s">
        <v>882</v>
      </c>
      <c r="T606" s="1" t="s">
        <v>878</v>
      </c>
      <c r="U606" t="s">
        <v>27</v>
      </c>
      <c r="V606" s="9">
        <v>1500</v>
      </c>
      <c r="W606" s="2">
        <f t="shared" si="45"/>
        <v>3</v>
      </c>
      <c r="X606" s="2" t="s">
        <v>1887</v>
      </c>
      <c r="Y606" s="9" t="str">
        <f t="shared" si="46"/>
        <v>Y</v>
      </c>
      <c r="Z606" s="9" t="str">
        <f t="shared" si="47"/>
        <v>N</v>
      </c>
      <c r="AA606" s="9">
        <f t="shared" si="48"/>
        <v>26</v>
      </c>
      <c r="AB606" s="9" t="s">
        <v>1398</v>
      </c>
      <c r="AE606" t="str">
        <f t="shared" si="49"/>
        <v>Kingdom of BretonniaLizardmen</v>
      </c>
    </row>
    <row r="607" spans="1:31" ht="15" customHeight="1" x14ac:dyDescent="0.25">
      <c r="A607">
        <v>420212</v>
      </c>
      <c r="B607">
        <v>3</v>
      </c>
      <c r="C607" t="s">
        <v>872</v>
      </c>
      <c r="D607" t="s">
        <v>852</v>
      </c>
      <c r="E607">
        <v>1</v>
      </c>
      <c r="F607">
        <v>1</v>
      </c>
      <c r="G607">
        <v>10</v>
      </c>
      <c r="H607">
        <v>10</v>
      </c>
      <c r="I607" t="s">
        <v>840</v>
      </c>
      <c r="J607" s="21">
        <v>45360.291666666664</v>
      </c>
      <c r="K607" s="21">
        <v>45360.791666666664</v>
      </c>
      <c r="L607" t="s">
        <v>841</v>
      </c>
      <c r="M607" t="b">
        <v>0</v>
      </c>
      <c r="N607">
        <v>2023</v>
      </c>
      <c r="O607" t="s">
        <v>764</v>
      </c>
      <c r="Q607" t="s">
        <v>759</v>
      </c>
      <c r="S607" s="1" t="s">
        <v>874</v>
      </c>
      <c r="T607" s="1" t="s">
        <v>854</v>
      </c>
      <c r="U607" t="s">
        <v>27</v>
      </c>
      <c r="V607" s="9">
        <v>1500</v>
      </c>
      <c r="W607" s="2">
        <f t="shared" si="45"/>
        <v>3</v>
      </c>
      <c r="X607" s="2" t="s">
        <v>1887</v>
      </c>
      <c r="Y607" s="9" t="str">
        <f t="shared" si="46"/>
        <v>Y</v>
      </c>
      <c r="Z607" s="9" t="str">
        <f t="shared" si="47"/>
        <v>N</v>
      </c>
      <c r="AA607" s="9">
        <f t="shared" si="48"/>
        <v>26</v>
      </c>
      <c r="AB607" s="9" t="s">
        <v>1398</v>
      </c>
      <c r="AE607" t="str">
        <f t="shared" si="49"/>
        <v>Tomb Kings of KhemriWood Elf Realms</v>
      </c>
    </row>
    <row r="608" spans="1:31" ht="15" customHeight="1" x14ac:dyDescent="0.25">
      <c r="A608">
        <v>420213</v>
      </c>
      <c r="B608">
        <v>3</v>
      </c>
      <c r="C608" t="s">
        <v>853</v>
      </c>
      <c r="D608" t="s">
        <v>884</v>
      </c>
      <c r="E608">
        <v>2</v>
      </c>
      <c r="F608">
        <v>0</v>
      </c>
      <c r="G608">
        <v>20</v>
      </c>
      <c r="H608">
        <v>0</v>
      </c>
      <c r="I608" t="s">
        <v>840</v>
      </c>
      <c r="J608" s="21">
        <v>45360.291666666664</v>
      </c>
      <c r="K608" s="21">
        <v>45360.791666666664</v>
      </c>
      <c r="L608" t="s">
        <v>841</v>
      </c>
      <c r="M608" t="b">
        <v>0</v>
      </c>
      <c r="N608">
        <v>2023</v>
      </c>
      <c r="O608" t="s">
        <v>763</v>
      </c>
      <c r="Q608" t="s">
        <v>765</v>
      </c>
      <c r="S608" s="1" t="s">
        <v>855</v>
      </c>
      <c r="T608" s="1" t="s">
        <v>886</v>
      </c>
      <c r="U608" t="s">
        <v>27</v>
      </c>
      <c r="V608" s="9">
        <v>1500</v>
      </c>
      <c r="W608" s="2">
        <f t="shared" si="45"/>
        <v>3</v>
      </c>
      <c r="X608" s="2" t="s">
        <v>1887</v>
      </c>
      <c r="Y608" s="9" t="str">
        <f t="shared" si="46"/>
        <v>Y</v>
      </c>
      <c r="Z608" s="9" t="str">
        <f t="shared" si="47"/>
        <v>N</v>
      </c>
      <c r="AA608" s="9">
        <f t="shared" si="48"/>
        <v>26</v>
      </c>
      <c r="AB608" s="9" t="s">
        <v>1398</v>
      </c>
      <c r="AE608" t="str">
        <f t="shared" si="49"/>
        <v>High Elf RealmsEmpire of Man</v>
      </c>
    </row>
    <row r="609" spans="1:31" ht="15" customHeight="1" x14ac:dyDescent="0.25">
      <c r="A609">
        <v>420214</v>
      </c>
      <c r="B609">
        <v>3</v>
      </c>
      <c r="C609" t="s">
        <v>861</v>
      </c>
      <c r="D609" t="s">
        <v>857</v>
      </c>
      <c r="E609">
        <v>0</v>
      </c>
      <c r="F609">
        <v>2</v>
      </c>
      <c r="G609">
        <v>5</v>
      </c>
      <c r="H609">
        <v>15</v>
      </c>
      <c r="I609" t="s">
        <v>840</v>
      </c>
      <c r="J609" s="21">
        <v>45360.291666666664</v>
      </c>
      <c r="K609" s="21">
        <v>45360.791666666664</v>
      </c>
      <c r="L609" t="s">
        <v>841</v>
      </c>
      <c r="M609" t="b">
        <v>0</v>
      </c>
      <c r="N609">
        <v>2023</v>
      </c>
      <c r="O609" t="s">
        <v>769</v>
      </c>
      <c r="Q609" t="s">
        <v>764</v>
      </c>
      <c r="S609" s="1" t="s">
        <v>863</v>
      </c>
      <c r="T609" s="1" t="s">
        <v>859</v>
      </c>
      <c r="U609" t="s">
        <v>27</v>
      </c>
      <c r="V609" s="9">
        <v>1500</v>
      </c>
      <c r="W609" s="2">
        <f t="shared" si="45"/>
        <v>3</v>
      </c>
      <c r="X609" s="2" t="s">
        <v>1887</v>
      </c>
      <c r="Y609" s="9" t="str">
        <f t="shared" si="46"/>
        <v>Y</v>
      </c>
      <c r="Z609" s="9" t="str">
        <f t="shared" si="47"/>
        <v>N</v>
      </c>
      <c r="AA609" s="9">
        <f t="shared" si="48"/>
        <v>26</v>
      </c>
      <c r="AB609" s="9" t="s">
        <v>1398</v>
      </c>
      <c r="AE609" t="str">
        <f t="shared" si="49"/>
        <v>Dwarfen Mountain HoldsTomb Kings of Khemri</v>
      </c>
    </row>
    <row r="610" spans="1:31" ht="15" customHeight="1" x14ac:dyDescent="0.25">
      <c r="A610">
        <v>420215</v>
      </c>
      <c r="B610">
        <v>3</v>
      </c>
      <c r="C610" t="s">
        <v>844</v>
      </c>
      <c r="D610" t="s">
        <v>848</v>
      </c>
      <c r="E610">
        <v>0</v>
      </c>
      <c r="F610">
        <v>2</v>
      </c>
      <c r="G610">
        <v>5</v>
      </c>
      <c r="H610">
        <v>15</v>
      </c>
      <c r="I610" t="s">
        <v>840</v>
      </c>
      <c r="J610" s="21">
        <v>45360.291666666664</v>
      </c>
      <c r="K610" s="21">
        <v>45360.791666666664</v>
      </c>
      <c r="L610" t="s">
        <v>841</v>
      </c>
      <c r="M610" t="b">
        <v>0</v>
      </c>
      <c r="N610">
        <v>2023</v>
      </c>
      <c r="O610" t="s">
        <v>760</v>
      </c>
      <c r="Q610" t="s">
        <v>762</v>
      </c>
      <c r="S610" s="1" t="s">
        <v>846</v>
      </c>
      <c r="T610" s="1" t="s">
        <v>850</v>
      </c>
      <c r="U610" t="s">
        <v>27</v>
      </c>
      <c r="V610" s="9">
        <v>1500</v>
      </c>
      <c r="W610" s="2">
        <f t="shared" si="45"/>
        <v>3</v>
      </c>
      <c r="X610" s="2" t="s">
        <v>1887</v>
      </c>
      <c r="Y610" s="9" t="str">
        <f t="shared" si="46"/>
        <v>Y</v>
      </c>
      <c r="Z610" s="9" t="str">
        <f t="shared" si="47"/>
        <v>N</v>
      </c>
      <c r="AA610" s="9">
        <f t="shared" si="48"/>
        <v>26</v>
      </c>
      <c r="AB610" s="9" t="s">
        <v>1398</v>
      </c>
      <c r="AE610" t="str">
        <f t="shared" si="49"/>
        <v>Vampire CountsWarriors of Chaos</v>
      </c>
    </row>
    <row r="611" spans="1:31" ht="15" customHeight="1" x14ac:dyDescent="0.25">
      <c r="A611">
        <v>420216</v>
      </c>
      <c r="B611">
        <v>3</v>
      </c>
      <c r="C611" t="s">
        <v>839</v>
      </c>
      <c r="D611" t="s">
        <v>845</v>
      </c>
      <c r="E611">
        <v>0</v>
      </c>
      <c r="F611">
        <v>2</v>
      </c>
      <c r="G611">
        <v>8</v>
      </c>
      <c r="H611">
        <v>12</v>
      </c>
      <c r="I611" t="s">
        <v>840</v>
      </c>
      <c r="J611" s="21">
        <v>45360.291666666664</v>
      </c>
      <c r="K611" s="21">
        <v>45360.791666666664</v>
      </c>
      <c r="L611" t="s">
        <v>841</v>
      </c>
      <c r="M611" t="b">
        <v>0</v>
      </c>
      <c r="N611">
        <v>2023</v>
      </c>
      <c r="O611" t="s">
        <v>765</v>
      </c>
      <c r="Q611" t="s">
        <v>768</v>
      </c>
      <c r="S611" s="1" t="s">
        <v>843</v>
      </c>
      <c r="T611" s="1" t="s">
        <v>847</v>
      </c>
      <c r="U611" t="s">
        <v>27</v>
      </c>
      <c r="V611" s="9">
        <v>1500</v>
      </c>
      <c r="W611" s="2">
        <f t="shared" si="45"/>
        <v>3</v>
      </c>
      <c r="X611" s="2" t="s">
        <v>1887</v>
      </c>
      <c r="Y611" s="9" t="str">
        <f t="shared" si="46"/>
        <v>Y</v>
      </c>
      <c r="Z611" s="9" t="str">
        <f t="shared" si="47"/>
        <v>N</v>
      </c>
      <c r="AA611" s="9">
        <f t="shared" si="48"/>
        <v>26</v>
      </c>
      <c r="AB611" s="9" t="s">
        <v>1398</v>
      </c>
      <c r="AE611" t="str">
        <f t="shared" si="49"/>
        <v>Empire of ManDark Elves</v>
      </c>
    </row>
    <row r="612" spans="1:31" ht="15" customHeight="1" x14ac:dyDescent="0.25">
      <c r="A612">
        <v>420217</v>
      </c>
      <c r="B612">
        <v>3</v>
      </c>
      <c r="C612" t="s">
        <v>860</v>
      </c>
      <c r="D612" t="s">
        <v>888</v>
      </c>
      <c r="E612">
        <v>0</v>
      </c>
      <c r="F612">
        <v>2</v>
      </c>
      <c r="G612">
        <v>1</v>
      </c>
      <c r="H612">
        <v>19</v>
      </c>
      <c r="I612" t="s">
        <v>840</v>
      </c>
      <c r="J612" s="21">
        <v>45360.291666666664</v>
      </c>
      <c r="K612" s="21">
        <v>45360.791666666664</v>
      </c>
      <c r="L612" t="s">
        <v>841</v>
      </c>
      <c r="M612" t="b">
        <v>0</v>
      </c>
      <c r="N612">
        <v>2023</v>
      </c>
      <c r="O612" t="s">
        <v>759</v>
      </c>
      <c r="Q612" t="s">
        <v>769</v>
      </c>
      <c r="S612" s="1" t="s">
        <v>862</v>
      </c>
      <c r="T612" s="1" t="s">
        <v>890</v>
      </c>
      <c r="U612" t="s">
        <v>27</v>
      </c>
      <c r="V612" s="9">
        <v>1500</v>
      </c>
      <c r="W612" s="2">
        <f t="shared" si="45"/>
        <v>3</v>
      </c>
      <c r="X612" s="2" t="s">
        <v>1887</v>
      </c>
      <c r="Y612" s="9" t="str">
        <f t="shared" si="46"/>
        <v>Y</v>
      </c>
      <c r="Z612" s="9" t="str">
        <f t="shared" si="47"/>
        <v>N</v>
      </c>
      <c r="AA612" s="9">
        <f t="shared" si="48"/>
        <v>26</v>
      </c>
      <c r="AB612" s="9" t="s">
        <v>1398</v>
      </c>
      <c r="AE612" t="str">
        <f t="shared" si="49"/>
        <v>Wood Elf RealmsDwarfen Mountain Holds</v>
      </c>
    </row>
    <row r="613" spans="1:31" ht="15" customHeight="1" x14ac:dyDescent="0.25">
      <c r="A613">
        <v>420218</v>
      </c>
      <c r="B613">
        <v>3</v>
      </c>
      <c r="C613" t="s">
        <v>849</v>
      </c>
      <c r="D613" t="s">
        <v>885</v>
      </c>
      <c r="E613">
        <v>0</v>
      </c>
      <c r="F613">
        <v>2</v>
      </c>
      <c r="G613">
        <v>8</v>
      </c>
      <c r="H613">
        <v>12</v>
      </c>
      <c r="I613" t="s">
        <v>840</v>
      </c>
      <c r="J613" s="21">
        <v>45360.291666666664</v>
      </c>
      <c r="K613" s="21">
        <v>45360.791666666664</v>
      </c>
      <c r="L613" t="s">
        <v>841</v>
      </c>
      <c r="M613" t="b">
        <v>0</v>
      </c>
      <c r="N613">
        <v>2023</v>
      </c>
      <c r="O613" t="s">
        <v>765</v>
      </c>
      <c r="Q613" t="s">
        <v>759</v>
      </c>
      <c r="S613" s="1" t="s">
        <v>851</v>
      </c>
      <c r="T613" s="1" t="s">
        <v>887</v>
      </c>
      <c r="U613" t="s">
        <v>27</v>
      </c>
      <c r="V613" s="9">
        <v>1500</v>
      </c>
      <c r="W613" s="2">
        <f t="shared" si="45"/>
        <v>3</v>
      </c>
      <c r="X613" s="2" t="s">
        <v>1887</v>
      </c>
      <c r="Y613" s="9" t="str">
        <f t="shared" si="46"/>
        <v>Y</v>
      </c>
      <c r="Z613" s="9" t="str">
        <f t="shared" si="47"/>
        <v>N</v>
      </c>
      <c r="AA613" s="9">
        <f t="shared" si="48"/>
        <v>26</v>
      </c>
      <c r="AB613" s="9" t="s">
        <v>1398</v>
      </c>
      <c r="AE613" t="str">
        <f t="shared" si="49"/>
        <v>Empire of ManWood Elf Realms</v>
      </c>
    </row>
    <row r="614" spans="1:31" ht="15" customHeight="1" x14ac:dyDescent="0.25">
      <c r="A614">
        <v>419736</v>
      </c>
      <c r="B614">
        <v>1</v>
      </c>
      <c r="C614" t="s">
        <v>974</v>
      </c>
      <c r="D614" t="s">
        <v>975</v>
      </c>
      <c r="E614">
        <v>2</v>
      </c>
      <c r="F614">
        <v>0</v>
      </c>
      <c r="G614">
        <v>1566</v>
      </c>
      <c r="H614">
        <v>286</v>
      </c>
      <c r="I614" t="s">
        <v>976</v>
      </c>
      <c r="J614" s="21">
        <v>45360.583333333336</v>
      </c>
      <c r="K614" s="21">
        <v>45361</v>
      </c>
      <c r="L614" t="s">
        <v>598</v>
      </c>
      <c r="M614" t="b">
        <v>0</v>
      </c>
      <c r="N614">
        <v>2023</v>
      </c>
      <c r="O614" t="s">
        <v>760</v>
      </c>
      <c r="Q614" t="s">
        <v>771</v>
      </c>
      <c r="S614" s="1" t="s">
        <v>977</v>
      </c>
      <c r="T614" s="1" t="s">
        <v>978</v>
      </c>
      <c r="U614" t="s">
        <v>27</v>
      </c>
      <c r="V614" s="9">
        <v>2000</v>
      </c>
      <c r="W614" s="2">
        <f t="shared" si="45"/>
        <v>3</v>
      </c>
      <c r="X614" s="2" t="s">
        <v>1887</v>
      </c>
      <c r="Y614" s="9" t="str">
        <f t="shared" si="46"/>
        <v>Y</v>
      </c>
      <c r="Z614" s="9" t="str">
        <f t="shared" si="47"/>
        <v>N</v>
      </c>
      <c r="AA614" s="9">
        <f t="shared" si="48"/>
        <v>14</v>
      </c>
      <c r="AB614" s="9" t="s">
        <v>1398</v>
      </c>
      <c r="AE614" t="str">
        <f t="shared" si="49"/>
        <v>Vampire CountsSkaven</v>
      </c>
    </row>
    <row r="615" spans="1:31" ht="15" customHeight="1" x14ac:dyDescent="0.25">
      <c r="A615">
        <v>419751</v>
      </c>
      <c r="B615">
        <v>1</v>
      </c>
      <c r="C615" t="s">
        <v>979</v>
      </c>
      <c r="D615" t="s">
        <v>980</v>
      </c>
      <c r="E615">
        <v>2</v>
      </c>
      <c r="F615">
        <v>0</v>
      </c>
      <c r="G615">
        <v>1848</v>
      </c>
      <c r="H615">
        <v>1404</v>
      </c>
      <c r="I615" t="s">
        <v>976</v>
      </c>
      <c r="J615" s="21">
        <v>45360.583333333336</v>
      </c>
      <c r="K615" s="21">
        <v>45361</v>
      </c>
      <c r="L615" t="s">
        <v>598</v>
      </c>
      <c r="M615" t="b">
        <v>0</v>
      </c>
      <c r="N615">
        <v>2023</v>
      </c>
      <c r="O615" t="s">
        <v>762</v>
      </c>
      <c r="Q615" t="s">
        <v>758</v>
      </c>
      <c r="S615" s="1" t="s">
        <v>981</v>
      </c>
      <c r="T615" s="1" t="s">
        <v>982</v>
      </c>
      <c r="U615" t="s">
        <v>27</v>
      </c>
      <c r="V615" s="9">
        <v>2000</v>
      </c>
      <c r="W615" s="2">
        <f t="shared" si="45"/>
        <v>3</v>
      </c>
      <c r="X615" s="2" t="s">
        <v>1887</v>
      </c>
      <c r="Y615" s="9" t="str">
        <f t="shared" si="46"/>
        <v>Y</v>
      </c>
      <c r="Z615" s="9" t="str">
        <f t="shared" si="47"/>
        <v>N</v>
      </c>
      <c r="AA615" s="9">
        <f t="shared" si="48"/>
        <v>14</v>
      </c>
      <c r="AB615" s="9" t="s">
        <v>1398</v>
      </c>
      <c r="AE615" t="str">
        <f t="shared" si="49"/>
        <v>Warriors of ChaosKingdom of Bretonnia</v>
      </c>
    </row>
    <row r="616" spans="1:31" ht="15" hidden="1" customHeight="1" x14ac:dyDescent="0.25">
      <c r="A616">
        <v>419761</v>
      </c>
      <c r="B616">
        <v>1</v>
      </c>
      <c r="C616" t="s">
        <v>983</v>
      </c>
      <c r="D616" t="s">
        <v>984</v>
      </c>
      <c r="E616">
        <v>0</v>
      </c>
      <c r="F616">
        <v>2</v>
      </c>
      <c r="G616">
        <v>930</v>
      </c>
      <c r="H616">
        <v>1852</v>
      </c>
      <c r="I616" t="s">
        <v>976</v>
      </c>
      <c r="J616" s="21">
        <v>45360.583333333336</v>
      </c>
      <c r="K616" s="21">
        <v>45361</v>
      </c>
      <c r="L616" t="s">
        <v>598</v>
      </c>
      <c r="M616" t="b">
        <v>0</v>
      </c>
      <c r="N616">
        <v>2023</v>
      </c>
      <c r="Q616" t="s">
        <v>758</v>
      </c>
      <c r="T616" s="1" t="s">
        <v>985</v>
      </c>
      <c r="U616" t="s">
        <v>27</v>
      </c>
      <c r="V616" s="9">
        <v>2000</v>
      </c>
      <c r="W616" s="2">
        <f t="shared" si="45"/>
        <v>3</v>
      </c>
      <c r="X616" s="2" t="s">
        <v>1887</v>
      </c>
      <c r="Y616" s="9" t="str">
        <f t="shared" si="46"/>
        <v>N</v>
      </c>
      <c r="Z616" s="9" t="str">
        <f t="shared" si="47"/>
        <v>N</v>
      </c>
      <c r="AA616" s="9">
        <f t="shared" si="48"/>
        <v>14</v>
      </c>
      <c r="AB616" s="9" t="s">
        <v>1398</v>
      </c>
      <c r="AE616" t="str">
        <f t="shared" si="49"/>
        <v>Kingdom of Bretonnia</v>
      </c>
    </row>
    <row r="617" spans="1:31" ht="15" hidden="1" customHeight="1" x14ac:dyDescent="0.25">
      <c r="A617">
        <v>419771</v>
      </c>
      <c r="B617">
        <v>1</v>
      </c>
      <c r="C617" t="s">
        <v>986</v>
      </c>
      <c r="D617" t="s">
        <v>987</v>
      </c>
      <c r="E617">
        <v>2</v>
      </c>
      <c r="F617">
        <v>0</v>
      </c>
      <c r="G617">
        <v>857</v>
      </c>
      <c r="H617">
        <v>665</v>
      </c>
      <c r="I617" t="s">
        <v>976</v>
      </c>
      <c r="J617" s="21">
        <v>45360.583333333336</v>
      </c>
      <c r="K617" s="21">
        <v>45361</v>
      </c>
      <c r="L617" t="s">
        <v>598</v>
      </c>
      <c r="M617" t="b">
        <v>0</v>
      </c>
      <c r="N617">
        <v>2023</v>
      </c>
      <c r="O617" t="s">
        <v>766</v>
      </c>
      <c r="S617" s="1" t="s">
        <v>988</v>
      </c>
      <c r="U617" t="s">
        <v>27</v>
      </c>
      <c r="V617" s="9">
        <v>2000</v>
      </c>
      <c r="W617" s="2">
        <f t="shared" si="45"/>
        <v>3</v>
      </c>
      <c r="X617" s="2" t="s">
        <v>1887</v>
      </c>
      <c r="Y617" s="9" t="str">
        <f t="shared" si="46"/>
        <v>N</v>
      </c>
      <c r="Z617" s="9" t="str">
        <f t="shared" si="47"/>
        <v>N</v>
      </c>
      <c r="AA617" s="9">
        <f t="shared" si="48"/>
        <v>14</v>
      </c>
      <c r="AB617" s="9" t="s">
        <v>1398</v>
      </c>
      <c r="AE617" t="str">
        <f t="shared" si="49"/>
        <v>Chaos Dwarfs</v>
      </c>
    </row>
    <row r="618" spans="1:31" ht="15" hidden="1" customHeight="1" x14ac:dyDescent="0.25">
      <c r="A618">
        <v>419781</v>
      </c>
      <c r="B618">
        <v>1</v>
      </c>
      <c r="C618" t="s">
        <v>989</v>
      </c>
      <c r="D618" t="s">
        <v>990</v>
      </c>
      <c r="E618">
        <v>0</v>
      </c>
      <c r="F618">
        <v>2</v>
      </c>
      <c r="G618">
        <v>212</v>
      </c>
      <c r="H618">
        <v>1824</v>
      </c>
      <c r="I618" t="s">
        <v>976</v>
      </c>
      <c r="J618" s="21">
        <v>45360.583333333336</v>
      </c>
      <c r="K618" s="21">
        <v>45361</v>
      </c>
      <c r="L618" t="s">
        <v>598</v>
      </c>
      <c r="M618" t="b">
        <v>0</v>
      </c>
      <c r="N618">
        <v>2023</v>
      </c>
      <c r="Q618" t="s">
        <v>763</v>
      </c>
      <c r="T618" s="1" t="s">
        <v>991</v>
      </c>
      <c r="U618" t="s">
        <v>27</v>
      </c>
      <c r="V618" s="9">
        <v>2000</v>
      </c>
      <c r="W618" s="2">
        <f t="shared" si="45"/>
        <v>3</v>
      </c>
      <c r="X618" s="2" t="s">
        <v>1887</v>
      </c>
      <c r="Y618" s="9" t="str">
        <f t="shared" si="46"/>
        <v>N</v>
      </c>
      <c r="Z618" s="9" t="str">
        <f t="shared" si="47"/>
        <v>N</v>
      </c>
      <c r="AA618" s="9">
        <f t="shared" si="48"/>
        <v>14</v>
      </c>
      <c r="AB618" s="9" t="s">
        <v>1398</v>
      </c>
      <c r="AE618" t="str">
        <f t="shared" si="49"/>
        <v>High Elf Realms</v>
      </c>
    </row>
    <row r="619" spans="1:31" ht="15" hidden="1" customHeight="1" x14ac:dyDescent="0.25">
      <c r="A619">
        <v>419883</v>
      </c>
      <c r="B619">
        <v>1</v>
      </c>
      <c r="C619" t="s">
        <v>992</v>
      </c>
      <c r="D619" t="s">
        <v>993</v>
      </c>
      <c r="E619">
        <v>2</v>
      </c>
      <c r="F619">
        <v>0</v>
      </c>
      <c r="G619">
        <v>1110</v>
      </c>
      <c r="H619">
        <v>409</v>
      </c>
      <c r="I619" t="s">
        <v>976</v>
      </c>
      <c r="J619" s="21">
        <v>45360.583333333336</v>
      </c>
      <c r="K619" s="21">
        <v>45361</v>
      </c>
      <c r="L619" t="s">
        <v>598</v>
      </c>
      <c r="M619" t="b">
        <v>0</v>
      </c>
      <c r="N619">
        <v>2023</v>
      </c>
      <c r="Q619" t="s">
        <v>769</v>
      </c>
      <c r="T619" s="1" t="s">
        <v>994</v>
      </c>
      <c r="U619" t="s">
        <v>27</v>
      </c>
      <c r="V619" s="9">
        <v>2000</v>
      </c>
      <c r="W619" s="2">
        <f t="shared" si="45"/>
        <v>3</v>
      </c>
      <c r="X619" s="2" t="s">
        <v>1887</v>
      </c>
      <c r="Y619" s="9" t="str">
        <f t="shared" si="46"/>
        <v>N</v>
      </c>
      <c r="Z619" s="9" t="str">
        <f t="shared" si="47"/>
        <v>N</v>
      </c>
      <c r="AA619" s="9">
        <f t="shared" si="48"/>
        <v>14</v>
      </c>
      <c r="AB619" s="9" t="s">
        <v>1398</v>
      </c>
      <c r="AE619" t="str">
        <f t="shared" si="49"/>
        <v>Dwarfen Mountain Holds</v>
      </c>
    </row>
    <row r="620" spans="1:31" ht="15" hidden="1" customHeight="1" x14ac:dyDescent="0.25">
      <c r="A620">
        <v>420062</v>
      </c>
      <c r="B620">
        <v>1</v>
      </c>
      <c r="C620" t="s">
        <v>995</v>
      </c>
      <c r="D620" t="s">
        <v>996</v>
      </c>
      <c r="E620">
        <v>2</v>
      </c>
      <c r="F620">
        <v>0</v>
      </c>
      <c r="G620">
        <v>1208</v>
      </c>
      <c r="H620">
        <v>416</v>
      </c>
      <c r="I620" t="s">
        <v>976</v>
      </c>
      <c r="J620" s="21">
        <v>45360.583333333336</v>
      </c>
      <c r="K620" s="21">
        <v>45361</v>
      </c>
      <c r="L620" t="s">
        <v>598</v>
      </c>
      <c r="M620" t="b">
        <v>0</v>
      </c>
      <c r="N620">
        <v>2023</v>
      </c>
      <c r="O620" t="s">
        <v>766</v>
      </c>
      <c r="S620" s="1" t="s">
        <v>997</v>
      </c>
      <c r="U620" t="s">
        <v>27</v>
      </c>
      <c r="V620" s="9">
        <v>2000</v>
      </c>
      <c r="W620" s="2">
        <f t="shared" si="45"/>
        <v>3</v>
      </c>
      <c r="X620" s="2" t="s">
        <v>1887</v>
      </c>
      <c r="Y620" s="9" t="str">
        <f t="shared" si="46"/>
        <v>N</v>
      </c>
      <c r="Z620" s="9" t="str">
        <f t="shared" si="47"/>
        <v>N</v>
      </c>
      <c r="AA620" s="9">
        <f t="shared" si="48"/>
        <v>14</v>
      </c>
      <c r="AB620" s="9" t="s">
        <v>1398</v>
      </c>
      <c r="AE620" t="str">
        <f t="shared" si="49"/>
        <v>Chaos Dwarfs</v>
      </c>
    </row>
    <row r="621" spans="1:31" ht="15" customHeight="1" x14ac:dyDescent="0.25">
      <c r="A621">
        <v>420118</v>
      </c>
      <c r="B621">
        <v>2</v>
      </c>
      <c r="C621" t="s">
        <v>984</v>
      </c>
      <c r="D621" t="s">
        <v>979</v>
      </c>
      <c r="E621">
        <v>2</v>
      </c>
      <c r="F621">
        <v>0</v>
      </c>
      <c r="G621">
        <v>1842</v>
      </c>
      <c r="H621">
        <v>1802</v>
      </c>
      <c r="I621" t="s">
        <v>976</v>
      </c>
      <c r="J621" s="21">
        <v>45360.583333333336</v>
      </c>
      <c r="K621" s="21">
        <v>45361</v>
      </c>
      <c r="L621" t="s">
        <v>598</v>
      </c>
      <c r="M621" t="b">
        <v>0</v>
      </c>
      <c r="N621">
        <v>2023</v>
      </c>
      <c r="O621" t="s">
        <v>758</v>
      </c>
      <c r="Q621" t="s">
        <v>762</v>
      </c>
      <c r="S621" s="1" t="s">
        <v>985</v>
      </c>
      <c r="T621" s="1" t="s">
        <v>981</v>
      </c>
      <c r="U621" t="s">
        <v>27</v>
      </c>
      <c r="V621" s="9">
        <v>2000</v>
      </c>
      <c r="W621" s="2">
        <f t="shared" si="45"/>
        <v>3</v>
      </c>
      <c r="X621" s="2" t="s">
        <v>1887</v>
      </c>
      <c r="Y621" s="9" t="str">
        <f t="shared" si="46"/>
        <v>Y</v>
      </c>
      <c r="Z621" s="9" t="str">
        <f t="shared" si="47"/>
        <v>N</v>
      </c>
      <c r="AA621" s="9">
        <f t="shared" si="48"/>
        <v>14</v>
      </c>
      <c r="AB621" s="9" t="s">
        <v>1398</v>
      </c>
      <c r="AE621" t="str">
        <f t="shared" si="49"/>
        <v>Kingdom of BretonniaWarriors of Chaos</v>
      </c>
    </row>
    <row r="622" spans="1:31" ht="15" customHeight="1" x14ac:dyDescent="0.25">
      <c r="A622">
        <v>420125</v>
      </c>
      <c r="B622">
        <v>2</v>
      </c>
      <c r="C622" t="s">
        <v>990</v>
      </c>
      <c r="D622" t="s">
        <v>974</v>
      </c>
      <c r="E622">
        <v>0</v>
      </c>
      <c r="F622">
        <v>2</v>
      </c>
      <c r="G622">
        <v>779</v>
      </c>
      <c r="H622">
        <v>1680</v>
      </c>
      <c r="I622" t="s">
        <v>976</v>
      </c>
      <c r="J622" s="21">
        <v>45360.583333333336</v>
      </c>
      <c r="K622" s="21">
        <v>45361</v>
      </c>
      <c r="L622" t="s">
        <v>598</v>
      </c>
      <c r="M622" t="b">
        <v>0</v>
      </c>
      <c r="N622">
        <v>2023</v>
      </c>
      <c r="O622" t="s">
        <v>763</v>
      </c>
      <c r="Q622" t="s">
        <v>760</v>
      </c>
      <c r="S622" s="1" t="s">
        <v>991</v>
      </c>
      <c r="T622" s="1" t="s">
        <v>977</v>
      </c>
      <c r="U622" t="s">
        <v>27</v>
      </c>
      <c r="V622" s="9">
        <v>2000</v>
      </c>
      <c r="W622" s="2">
        <f t="shared" si="45"/>
        <v>3</v>
      </c>
      <c r="X622" s="2" t="s">
        <v>1887</v>
      </c>
      <c r="Y622" s="9" t="str">
        <f t="shared" si="46"/>
        <v>Y</v>
      </c>
      <c r="Z622" s="9" t="str">
        <f t="shared" si="47"/>
        <v>N</v>
      </c>
      <c r="AA622" s="9">
        <f t="shared" si="48"/>
        <v>14</v>
      </c>
      <c r="AB622" s="9" t="s">
        <v>1398</v>
      </c>
      <c r="AE622" t="str">
        <f t="shared" si="49"/>
        <v>High Elf RealmsVampire Counts</v>
      </c>
    </row>
    <row r="623" spans="1:31" ht="15" hidden="1" customHeight="1" x14ac:dyDescent="0.25">
      <c r="A623">
        <v>420134</v>
      </c>
      <c r="B623">
        <v>2</v>
      </c>
      <c r="C623" t="s">
        <v>996</v>
      </c>
      <c r="D623" t="s">
        <v>993</v>
      </c>
      <c r="E623">
        <v>2</v>
      </c>
      <c r="F623">
        <v>0</v>
      </c>
      <c r="G623">
        <v>757</v>
      </c>
      <c r="H623">
        <v>145</v>
      </c>
      <c r="I623" t="s">
        <v>976</v>
      </c>
      <c r="J623" s="21">
        <v>45360.583333333336</v>
      </c>
      <c r="K623" s="21">
        <v>45361</v>
      </c>
      <c r="L623" t="s">
        <v>598</v>
      </c>
      <c r="M623" t="b">
        <v>0</v>
      </c>
      <c r="N623">
        <v>2023</v>
      </c>
      <c r="Q623" t="s">
        <v>769</v>
      </c>
      <c r="T623" s="1" t="s">
        <v>994</v>
      </c>
      <c r="U623" t="s">
        <v>27</v>
      </c>
      <c r="V623" s="9">
        <v>2000</v>
      </c>
      <c r="W623" s="2">
        <f t="shared" si="45"/>
        <v>3</v>
      </c>
      <c r="X623" s="2" t="s">
        <v>1887</v>
      </c>
      <c r="Y623" s="9" t="str">
        <f t="shared" si="46"/>
        <v>N</v>
      </c>
      <c r="Z623" s="9" t="str">
        <f t="shared" si="47"/>
        <v>N</v>
      </c>
      <c r="AA623" s="9">
        <f t="shared" si="48"/>
        <v>14</v>
      </c>
      <c r="AB623" s="9" t="s">
        <v>1398</v>
      </c>
      <c r="AE623" t="str">
        <f t="shared" si="49"/>
        <v>Dwarfen Mountain Holds</v>
      </c>
    </row>
    <row r="624" spans="1:31" ht="15" hidden="1" customHeight="1" x14ac:dyDescent="0.25">
      <c r="A624">
        <v>420140</v>
      </c>
      <c r="B624">
        <v>2</v>
      </c>
      <c r="C624" t="s">
        <v>995</v>
      </c>
      <c r="D624" t="s">
        <v>992</v>
      </c>
      <c r="E624">
        <v>0</v>
      </c>
      <c r="F624">
        <v>2</v>
      </c>
      <c r="G624">
        <v>371</v>
      </c>
      <c r="H624">
        <v>2197</v>
      </c>
      <c r="I624" t="s">
        <v>976</v>
      </c>
      <c r="J624" s="21">
        <v>45360.583333333336</v>
      </c>
      <c r="K624" s="21">
        <v>45361</v>
      </c>
      <c r="L624" t="s">
        <v>598</v>
      </c>
      <c r="M624" t="b">
        <v>0</v>
      </c>
      <c r="N624">
        <v>2023</v>
      </c>
      <c r="O624" t="s">
        <v>766</v>
      </c>
      <c r="S624" s="1" t="s">
        <v>997</v>
      </c>
      <c r="U624" t="s">
        <v>27</v>
      </c>
      <c r="V624" s="9">
        <v>2000</v>
      </c>
      <c r="W624" s="2">
        <f t="shared" si="45"/>
        <v>3</v>
      </c>
      <c r="X624" s="2" t="s">
        <v>1887</v>
      </c>
      <c r="Y624" s="9" t="str">
        <f t="shared" si="46"/>
        <v>N</v>
      </c>
      <c r="Z624" s="9" t="str">
        <f t="shared" si="47"/>
        <v>N</v>
      </c>
      <c r="AA624" s="9">
        <f t="shared" si="48"/>
        <v>14</v>
      </c>
      <c r="AB624" s="9" t="s">
        <v>1398</v>
      </c>
      <c r="AE624" t="str">
        <f t="shared" si="49"/>
        <v>Chaos Dwarfs</v>
      </c>
    </row>
    <row r="625" spans="1:31" ht="15" hidden="1" customHeight="1" x14ac:dyDescent="0.25">
      <c r="A625">
        <v>420144</v>
      </c>
      <c r="B625">
        <v>2</v>
      </c>
      <c r="C625" t="s">
        <v>983</v>
      </c>
      <c r="D625" t="s">
        <v>987</v>
      </c>
      <c r="E625">
        <v>0</v>
      </c>
      <c r="F625">
        <v>2</v>
      </c>
      <c r="G625">
        <v>307</v>
      </c>
      <c r="H625">
        <v>1609</v>
      </c>
      <c r="I625" t="s">
        <v>976</v>
      </c>
      <c r="J625" s="21">
        <v>45360.583333333336</v>
      </c>
      <c r="K625" s="21">
        <v>45361</v>
      </c>
      <c r="L625" t="s">
        <v>598</v>
      </c>
      <c r="M625" t="b">
        <v>0</v>
      </c>
      <c r="N625">
        <v>2023</v>
      </c>
      <c r="U625" t="s">
        <v>27</v>
      </c>
      <c r="V625" s="9">
        <v>2000</v>
      </c>
      <c r="W625" s="2">
        <f t="shared" si="45"/>
        <v>3</v>
      </c>
      <c r="X625" s="2" t="s">
        <v>1887</v>
      </c>
      <c r="Y625" s="9" t="str">
        <f t="shared" si="46"/>
        <v>N</v>
      </c>
      <c r="Z625" s="9" t="str">
        <f t="shared" si="47"/>
        <v>Y</v>
      </c>
      <c r="AA625" s="9">
        <f t="shared" si="48"/>
        <v>14</v>
      </c>
      <c r="AB625" s="9" t="s">
        <v>1398</v>
      </c>
      <c r="AE625" t="str">
        <f t="shared" si="49"/>
        <v/>
      </c>
    </row>
    <row r="626" spans="1:31" ht="15" hidden="1" customHeight="1" x14ac:dyDescent="0.25">
      <c r="A626">
        <v>420152</v>
      </c>
      <c r="B626">
        <v>2</v>
      </c>
      <c r="C626" t="s">
        <v>975</v>
      </c>
      <c r="D626" t="s">
        <v>989</v>
      </c>
      <c r="E626">
        <v>0</v>
      </c>
      <c r="F626">
        <v>2</v>
      </c>
      <c r="G626">
        <v>132</v>
      </c>
      <c r="H626">
        <v>1769</v>
      </c>
      <c r="I626" t="s">
        <v>976</v>
      </c>
      <c r="J626" s="21">
        <v>45360.583333333336</v>
      </c>
      <c r="K626" s="21">
        <v>45361</v>
      </c>
      <c r="L626" t="s">
        <v>598</v>
      </c>
      <c r="M626" t="b">
        <v>0</v>
      </c>
      <c r="N626">
        <v>2023</v>
      </c>
      <c r="O626" t="s">
        <v>771</v>
      </c>
      <c r="S626" s="1" t="s">
        <v>978</v>
      </c>
      <c r="U626" t="s">
        <v>27</v>
      </c>
      <c r="V626" s="9">
        <v>2000</v>
      </c>
      <c r="W626" s="2">
        <f t="shared" si="45"/>
        <v>3</v>
      </c>
      <c r="X626" s="2" t="s">
        <v>1887</v>
      </c>
      <c r="Y626" s="9" t="str">
        <f t="shared" si="46"/>
        <v>N</v>
      </c>
      <c r="Z626" s="9" t="str">
        <f t="shared" si="47"/>
        <v>N</v>
      </c>
      <c r="AA626" s="9">
        <f t="shared" si="48"/>
        <v>14</v>
      </c>
      <c r="AB626" s="9" t="s">
        <v>1398</v>
      </c>
      <c r="AE626" t="str">
        <f t="shared" si="49"/>
        <v>Skaven</v>
      </c>
    </row>
    <row r="627" spans="1:31" ht="15" hidden="1" customHeight="1" x14ac:dyDescent="0.25">
      <c r="A627">
        <v>420161</v>
      </c>
      <c r="B627">
        <v>3</v>
      </c>
      <c r="C627" t="s">
        <v>989</v>
      </c>
      <c r="D627" t="s">
        <v>995</v>
      </c>
      <c r="E627">
        <v>2</v>
      </c>
      <c r="F627">
        <v>0</v>
      </c>
      <c r="G627">
        <v>2109</v>
      </c>
      <c r="H627">
        <v>510</v>
      </c>
      <c r="I627" t="s">
        <v>976</v>
      </c>
      <c r="J627" s="21">
        <v>45360.583333333336</v>
      </c>
      <c r="K627" s="21">
        <v>45361</v>
      </c>
      <c r="L627" t="s">
        <v>598</v>
      </c>
      <c r="M627" t="b">
        <v>0</v>
      </c>
      <c r="N627">
        <v>2023</v>
      </c>
      <c r="Q627" t="s">
        <v>766</v>
      </c>
      <c r="T627" s="1" t="s">
        <v>997</v>
      </c>
      <c r="U627" t="s">
        <v>27</v>
      </c>
      <c r="V627" s="9">
        <v>2000</v>
      </c>
      <c r="W627" s="2">
        <f t="shared" si="45"/>
        <v>3</v>
      </c>
      <c r="X627" s="2" t="s">
        <v>1887</v>
      </c>
      <c r="Y627" s="9" t="str">
        <f t="shared" si="46"/>
        <v>N</v>
      </c>
      <c r="Z627" s="9" t="str">
        <f t="shared" si="47"/>
        <v>N</v>
      </c>
      <c r="AA627" s="9">
        <f t="shared" si="48"/>
        <v>14</v>
      </c>
      <c r="AB627" s="9" t="s">
        <v>1398</v>
      </c>
      <c r="AE627" t="str">
        <f t="shared" si="49"/>
        <v>Chaos Dwarfs</v>
      </c>
    </row>
    <row r="628" spans="1:31" ht="15" hidden="1" customHeight="1" x14ac:dyDescent="0.25">
      <c r="A628">
        <v>420166</v>
      </c>
      <c r="B628">
        <v>3</v>
      </c>
      <c r="C628" t="s">
        <v>996</v>
      </c>
      <c r="D628" t="s">
        <v>983</v>
      </c>
      <c r="E628">
        <v>2</v>
      </c>
      <c r="F628">
        <v>0</v>
      </c>
      <c r="G628">
        <v>985</v>
      </c>
      <c r="H628">
        <v>645</v>
      </c>
      <c r="I628" t="s">
        <v>976</v>
      </c>
      <c r="J628" s="21">
        <v>45360.583333333336</v>
      </c>
      <c r="K628" s="21">
        <v>45361</v>
      </c>
      <c r="L628" t="s">
        <v>598</v>
      </c>
      <c r="M628" t="b">
        <v>0</v>
      </c>
      <c r="N628">
        <v>2023</v>
      </c>
      <c r="U628" t="s">
        <v>27</v>
      </c>
      <c r="V628" s="9">
        <v>2000</v>
      </c>
      <c r="W628" s="2">
        <f t="shared" si="45"/>
        <v>3</v>
      </c>
      <c r="X628" s="2" t="s">
        <v>1887</v>
      </c>
      <c r="Y628" s="9" t="str">
        <f t="shared" si="46"/>
        <v>N</v>
      </c>
      <c r="Z628" s="9" t="str">
        <f t="shared" si="47"/>
        <v>Y</v>
      </c>
      <c r="AA628" s="9">
        <f t="shared" si="48"/>
        <v>14</v>
      </c>
      <c r="AB628" s="9" t="s">
        <v>1398</v>
      </c>
      <c r="AE628" t="str">
        <f t="shared" si="49"/>
        <v/>
      </c>
    </row>
    <row r="629" spans="1:31" ht="15" customHeight="1" x14ac:dyDescent="0.25">
      <c r="A629">
        <v>420170</v>
      </c>
      <c r="B629">
        <v>3</v>
      </c>
      <c r="C629" t="s">
        <v>993</v>
      </c>
      <c r="D629" t="s">
        <v>975</v>
      </c>
      <c r="E629">
        <v>2</v>
      </c>
      <c r="F629">
        <v>0</v>
      </c>
      <c r="G629">
        <v>1446</v>
      </c>
      <c r="H629">
        <v>146</v>
      </c>
      <c r="I629" t="s">
        <v>976</v>
      </c>
      <c r="J629" s="21">
        <v>45360.583333333336</v>
      </c>
      <c r="K629" s="21">
        <v>45361</v>
      </c>
      <c r="L629" t="s">
        <v>598</v>
      </c>
      <c r="M629" t="b">
        <v>0</v>
      </c>
      <c r="N629">
        <v>2023</v>
      </c>
      <c r="O629" t="s">
        <v>769</v>
      </c>
      <c r="Q629" t="s">
        <v>771</v>
      </c>
      <c r="S629" s="1" t="s">
        <v>994</v>
      </c>
      <c r="T629" s="1" t="s">
        <v>978</v>
      </c>
      <c r="U629" t="s">
        <v>27</v>
      </c>
      <c r="V629" s="9">
        <v>2000</v>
      </c>
      <c r="W629" s="2">
        <f t="shared" si="45"/>
        <v>3</v>
      </c>
      <c r="X629" s="2" t="s">
        <v>1887</v>
      </c>
      <c r="Y629" s="9" t="str">
        <f t="shared" si="46"/>
        <v>Y</v>
      </c>
      <c r="Z629" s="9" t="str">
        <f t="shared" si="47"/>
        <v>N</v>
      </c>
      <c r="AA629" s="9">
        <f t="shared" si="48"/>
        <v>14</v>
      </c>
      <c r="AB629" s="9" t="s">
        <v>1398</v>
      </c>
      <c r="AE629" t="str">
        <f t="shared" si="49"/>
        <v>Dwarfen Mountain HoldsSkaven</v>
      </c>
    </row>
    <row r="630" spans="1:31" ht="15" hidden="1" customHeight="1" x14ac:dyDescent="0.25">
      <c r="A630">
        <v>420174</v>
      </c>
      <c r="B630">
        <v>3</v>
      </c>
      <c r="C630" t="s">
        <v>984</v>
      </c>
      <c r="D630" t="s">
        <v>992</v>
      </c>
      <c r="E630">
        <v>0</v>
      </c>
      <c r="F630">
        <v>2</v>
      </c>
      <c r="G630">
        <v>100</v>
      </c>
      <c r="H630">
        <v>2300</v>
      </c>
      <c r="I630" t="s">
        <v>976</v>
      </c>
      <c r="J630" s="21">
        <v>45360.583333333336</v>
      </c>
      <c r="K630" s="21">
        <v>45361</v>
      </c>
      <c r="L630" t="s">
        <v>598</v>
      </c>
      <c r="M630" t="b">
        <v>0</v>
      </c>
      <c r="N630">
        <v>2023</v>
      </c>
      <c r="O630" t="s">
        <v>758</v>
      </c>
      <c r="S630" s="1" t="s">
        <v>985</v>
      </c>
      <c r="U630" t="s">
        <v>27</v>
      </c>
      <c r="V630" s="9">
        <v>2000</v>
      </c>
      <c r="W630" s="2">
        <f t="shared" si="45"/>
        <v>3</v>
      </c>
      <c r="X630" s="2" t="s">
        <v>1887</v>
      </c>
      <c r="Y630" s="9" t="str">
        <f t="shared" si="46"/>
        <v>N</v>
      </c>
      <c r="Z630" s="9" t="str">
        <f t="shared" si="47"/>
        <v>N</v>
      </c>
      <c r="AA630" s="9">
        <f t="shared" si="48"/>
        <v>14</v>
      </c>
      <c r="AB630" s="9" t="s">
        <v>1398</v>
      </c>
      <c r="AE630" t="str">
        <f t="shared" si="49"/>
        <v>Kingdom of Bretonnia</v>
      </c>
    </row>
    <row r="631" spans="1:31" ht="15" hidden="1" customHeight="1" x14ac:dyDescent="0.25">
      <c r="A631">
        <v>420178</v>
      </c>
      <c r="B631">
        <v>3</v>
      </c>
      <c r="C631" t="s">
        <v>990</v>
      </c>
      <c r="D631" t="s">
        <v>987</v>
      </c>
      <c r="E631">
        <v>0</v>
      </c>
      <c r="F631">
        <v>2</v>
      </c>
      <c r="G631">
        <v>100</v>
      </c>
      <c r="H631">
        <v>200</v>
      </c>
      <c r="I631" t="s">
        <v>976</v>
      </c>
      <c r="J631" s="21">
        <v>45360.583333333336</v>
      </c>
      <c r="K631" s="21">
        <v>45361</v>
      </c>
      <c r="L631" t="s">
        <v>598</v>
      </c>
      <c r="M631" t="b">
        <v>0</v>
      </c>
      <c r="N631">
        <v>2023</v>
      </c>
      <c r="O631" t="s">
        <v>763</v>
      </c>
      <c r="S631" s="1" t="s">
        <v>991</v>
      </c>
      <c r="U631" t="s">
        <v>27</v>
      </c>
      <c r="V631" s="9">
        <v>2000</v>
      </c>
      <c r="W631" s="2">
        <f t="shared" si="45"/>
        <v>3</v>
      </c>
      <c r="X631" s="2" t="s">
        <v>1887</v>
      </c>
      <c r="Y631" s="9" t="str">
        <f t="shared" si="46"/>
        <v>N</v>
      </c>
      <c r="Z631" s="9" t="str">
        <f t="shared" si="47"/>
        <v>N</v>
      </c>
      <c r="AA631" s="9">
        <f t="shared" si="48"/>
        <v>14</v>
      </c>
      <c r="AB631" s="9" t="s">
        <v>1398</v>
      </c>
      <c r="AE631" t="str">
        <f t="shared" si="49"/>
        <v>High Elf Realms</v>
      </c>
    </row>
    <row r="632" spans="1:31" ht="15" customHeight="1" x14ac:dyDescent="0.25">
      <c r="A632">
        <v>420180</v>
      </c>
      <c r="B632">
        <v>3</v>
      </c>
      <c r="C632" t="s">
        <v>974</v>
      </c>
      <c r="D632" t="s">
        <v>979</v>
      </c>
      <c r="E632">
        <v>0</v>
      </c>
      <c r="F632">
        <v>2</v>
      </c>
      <c r="G632">
        <v>549</v>
      </c>
      <c r="H632">
        <v>1990</v>
      </c>
      <c r="I632" t="s">
        <v>976</v>
      </c>
      <c r="J632" s="21">
        <v>45360.583333333336</v>
      </c>
      <c r="K632" s="21">
        <v>45361</v>
      </c>
      <c r="L632" t="s">
        <v>598</v>
      </c>
      <c r="M632" t="b">
        <v>0</v>
      </c>
      <c r="N632">
        <v>2023</v>
      </c>
      <c r="O632" t="s">
        <v>760</v>
      </c>
      <c r="Q632" t="s">
        <v>762</v>
      </c>
      <c r="S632" s="1" t="s">
        <v>977</v>
      </c>
      <c r="T632" s="1" t="s">
        <v>981</v>
      </c>
      <c r="U632" t="s">
        <v>27</v>
      </c>
      <c r="V632" s="9">
        <v>2000</v>
      </c>
      <c r="W632" s="2">
        <f t="shared" si="45"/>
        <v>3</v>
      </c>
      <c r="X632" s="2" t="s">
        <v>1887</v>
      </c>
      <c r="Y632" s="9" t="str">
        <f t="shared" si="46"/>
        <v>Y</v>
      </c>
      <c r="Z632" s="9" t="str">
        <f t="shared" si="47"/>
        <v>N</v>
      </c>
      <c r="AA632" s="9">
        <f t="shared" si="48"/>
        <v>14</v>
      </c>
      <c r="AB632" s="9" t="s">
        <v>1398</v>
      </c>
      <c r="AE632" t="str">
        <f t="shared" si="49"/>
        <v>Vampire CountsWarriors of Chaos</v>
      </c>
    </row>
    <row r="633" spans="1:31" ht="15" hidden="1" customHeight="1" x14ac:dyDescent="0.25">
      <c r="A633">
        <v>419732</v>
      </c>
      <c r="B633">
        <v>1</v>
      </c>
      <c r="C633" t="s">
        <v>804</v>
      </c>
      <c r="D633" t="s">
        <v>805</v>
      </c>
      <c r="E633">
        <v>0</v>
      </c>
      <c r="F633">
        <v>2</v>
      </c>
      <c r="G633">
        <v>308</v>
      </c>
      <c r="H633">
        <v>425</v>
      </c>
      <c r="I633" t="s">
        <v>806</v>
      </c>
      <c r="J633" s="21">
        <v>45360.625</v>
      </c>
      <c r="K633" s="21">
        <v>45361</v>
      </c>
      <c r="L633" t="s">
        <v>207</v>
      </c>
      <c r="M633" t="b">
        <v>0</v>
      </c>
      <c r="N633">
        <v>2023</v>
      </c>
      <c r="O633" t="s">
        <v>759</v>
      </c>
      <c r="S633" s="1" t="s">
        <v>807</v>
      </c>
      <c r="U633" t="s">
        <v>27</v>
      </c>
      <c r="V633" s="9">
        <v>1500</v>
      </c>
      <c r="W633" s="2">
        <f t="shared" si="45"/>
        <v>3</v>
      </c>
      <c r="X633" s="2" t="s">
        <v>1887</v>
      </c>
      <c r="Y633" s="9" t="str">
        <f t="shared" si="46"/>
        <v>N</v>
      </c>
      <c r="Z633" s="9" t="str">
        <f t="shared" si="47"/>
        <v>N</v>
      </c>
      <c r="AA633" s="9">
        <f t="shared" si="48"/>
        <v>6</v>
      </c>
      <c r="AB633" s="9" t="s">
        <v>1399</v>
      </c>
      <c r="AE633" t="str">
        <f t="shared" si="49"/>
        <v>Wood Elf Realms</v>
      </c>
    </row>
    <row r="634" spans="1:31" ht="15" hidden="1" customHeight="1" x14ac:dyDescent="0.25">
      <c r="A634">
        <v>419742</v>
      </c>
      <c r="B634">
        <v>1</v>
      </c>
      <c r="C634" t="s">
        <v>808</v>
      </c>
      <c r="D634" t="s">
        <v>809</v>
      </c>
      <c r="E634">
        <v>0</v>
      </c>
      <c r="F634">
        <v>2</v>
      </c>
      <c r="G634">
        <v>212</v>
      </c>
      <c r="H634">
        <v>1284</v>
      </c>
      <c r="I634" t="s">
        <v>806</v>
      </c>
      <c r="J634" s="21">
        <v>45360.625</v>
      </c>
      <c r="K634" s="21">
        <v>45361</v>
      </c>
      <c r="L634" t="s">
        <v>207</v>
      </c>
      <c r="M634" t="b">
        <v>0</v>
      </c>
      <c r="N634">
        <v>2023</v>
      </c>
      <c r="O634" t="s">
        <v>763</v>
      </c>
      <c r="S634" s="1" t="s">
        <v>810</v>
      </c>
      <c r="U634" t="s">
        <v>27</v>
      </c>
      <c r="V634" s="9">
        <v>1500</v>
      </c>
      <c r="W634" s="2">
        <f t="shared" si="45"/>
        <v>3</v>
      </c>
      <c r="X634" s="2" t="s">
        <v>1887</v>
      </c>
      <c r="Y634" s="9" t="str">
        <f t="shared" si="46"/>
        <v>N</v>
      </c>
      <c r="Z634" s="9" t="str">
        <f t="shared" si="47"/>
        <v>N</v>
      </c>
      <c r="AA634" s="9">
        <f t="shared" si="48"/>
        <v>6</v>
      </c>
      <c r="AB634" s="9" t="s">
        <v>1399</v>
      </c>
      <c r="AE634" t="str">
        <f t="shared" si="49"/>
        <v>High Elf Realms</v>
      </c>
    </row>
    <row r="635" spans="1:31" ht="15" customHeight="1" x14ac:dyDescent="0.25">
      <c r="A635">
        <v>419754</v>
      </c>
      <c r="B635">
        <v>1</v>
      </c>
      <c r="C635" t="s">
        <v>811</v>
      </c>
      <c r="D635" t="s">
        <v>812</v>
      </c>
      <c r="E635">
        <v>0</v>
      </c>
      <c r="F635">
        <v>2</v>
      </c>
      <c r="G635">
        <v>0</v>
      </c>
      <c r="H635">
        <v>1750</v>
      </c>
      <c r="I635" t="s">
        <v>806</v>
      </c>
      <c r="J635" s="21">
        <v>45360.625</v>
      </c>
      <c r="K635" s="21">
        <v>45361</v>
      </c>
      <c r="L635" t="s">
        <v>207</v>
      </c>
      <c r="M635" t="b">
        <v>0</v>
      </c>
      <c r="N635">
        <v>2023</v>
      </c>
      <c r="O635" t="s">
        <v>769</v>
      </c>
      <c r="Q635" t="s">
        <v>758</v>
      </c>
      <c r="S635" s="1" t="s">
        <v>813</v>
      </c>
      <c r="T635" s="1" t="s">
        <v>814</v>
      </c>
      <c r="U635" t="s">
        <v>27</v>
      </c>
      <c r="V635" s="9">
        <v>1500</v>
      </c>
      <c r="W635" s="2">
        <f t="shared" si="45"/>
        <v>3</v>
      </c>
      <c r="X635" s="2" t="s">
        <v>1887</v>
      </c>
      <c r="Y635" s="9" t="str">
        <f t="shared" si="46"/>
        <v>Y</v>
      </c>
      <c r="Z635" s="9" t="str">
        <f t="shared" si="47"/>
        <v>N</v>
      </c>
      <c r="AA635" s="9">
        <f t="shared" si="48"/>
        <v>6</v>
      </c>
      <c r="AB635" s="9" t="s">
        <v>1399</v>
      </c>
      <c r="AE635" t="str">
        <f t="shared" si="49"/>
        <v>Dwarfen Mountain HoldsKingdom of Bretonnia</v>
      </c>
    </row>
    <row r="636" spans="1:31" ht="15" hidden="1" customHeight="1" x14ac:dyDescent="0.25">
      <c r="A636">
        <v>419764</v>
      </c>
      <c r="B636">
        <v>2</v>
      </c>
      <c r="C636" t="s">
        <v>805</v>
      </c>
      <c r="D636" t="s">
        <v>808</v>
      </c>
      <c r="E636">
        <v>2</v>
      </c>
      <c r="F636">
        <v>0</v>
      </c>
      <c r="G636">
        <v>862</v>
      </c>
      <c r="H636">
        <v>477</v>
      </c>
      <c r="I636" t="s">
        <v>806</v>
      </c>
      <c r="J636" s="21">
        <v>45360.625</v>
      </c>
      <c r="K636" s="21">
        <v>45361</v>
      </c>
      <c r="L636" t="s">
        <v>207</v>
      </c>
      <c r="M636" t="b">
        <v>0</v>
      </c>
      <c r="N636">
        <v>2023</v>
      </c>
      <c r="Q636" t="s">
        <v>763</v>
      </c>
      <c r="T636" s="1" t="s">
        <v>810</v>
      </c>
      <c r="U636" t="s">
        <v>27</v>
      </c>
      <c r="V636" s="9">
        <v>1500</v>
      </c>
      <c r="W636" s="2">
        <f t="shared" si="45"/>
        <v>3</v>
      </c>
      <c r="X636" s="2" t="s">
        <v>1887</v>
      </c>
      <c r="Y636" s="9" t="str">
        <f t="shared" si="46"/>
        <v>N</v>
      </c>
      <c r="Z636" s="9" t="str">
        <f t="shared" si="47"/>
        <v>N</v>
      </c>
      <c r="AA636" s="9">
        <f t="shared" si="48"/>
        <v>6</v>
      </c>
      <c r="AB636" s="9" t="s">
        <v>1399</v>
      </c>
      <c r="AE636" t="str">
        <f t="shared" si="49"/>
        <v>High Elf Realms</v>
      </c>
    </row>
    <row r="637" spans="1:31" ht="15" customHeight="1" x14ac:dyDescent="0.25">
      <c r="A637">
        <v>419775</v>
      </c>
      <c r="B637">
        <v>2</v>
      </c>
      <c r="C637" t="s">
        <v>804</v>
      </c>
      <c r="D637" t="s">
        <v>811</v>
      </c>
      <c r="E637">
        <v>2</v>
      </c>
      <c r="F637">
        <v>0</v>
      </c>
      <c r="G637">
        <v>1596</v>
      </c>
      <c r="H637">
        <v>0</v>
      </c>
      <c r="I637" t="s">
        <v>806</v>
      </c>
      <c r="J637" s="21">
        <v>45360.625</v>
      </c>
      <c r="K637" s="21">
        <v>45361</v>
      </c>
      <c r="L637" t="s">
        <v>207</v>
      </c>
      <c r="M637" t="b">
        <v>0</v>
      </c>
      <c r="N637">
        <v>2023</v>
      </c>
      <c r="O637" t="s">
        <v>759</v>
      </c>
      <c r="Q637" t="s">
        <v>769</v>
      </c>
      <c r="S637" s="1" t="s">
        <v>807</v>
      </c>
      <c r="T637" s="1" t="s">
        <v>813</v>
      </c>
      <c r="U637" t="s">
        <v>27</v>
      </c>
      <c r="V637" s="9">
        <v>1500</v>
      </c>
      <c r="W637" s="2">
        <f t="shared" si="45"/>
        <v>3</v>
      </c>
      <c r="X637" s="2" t="s">
        <v>1887</v>
      </c>
      <c r="Y637" s="9" t="str">
        <f t="shared" si="46"/>
        <v>Y</v>
      </c>
      <c r="Z637" s="9" t="str">
        <f t="shared" si="47"/>
        <v>N</v>
      </c>
      <c r="AA637" s="9">
        <f t="shared" si="48"/>
        <v>6</v>
      </c>
      <c r="AB637" s="9" t="s">
        <v>1399</v>
      </c>
      <c r="AE637" t="str">
        <f t="shared" si="49"/>
        <v>Wood Elf RealmsDwarfen Mountain Holds</v>
      </c>
    </row>
    <row r="638" spans="1:31" ht="15" hidden="1" customHeight="1" x14ac:dyDescent="0.25">
      <c r="A638">
        <v>419818</v>
      </c>
      <c r="B638">
        <v>2</v>
      </c>
      <c r="C638" t="s">
        <v>812</v>
      </c>
      <c r="D638" t="s">
        <v>809</v>
      </c>
      <c r="E638">
        <v>2</v>
      </c>
      <c r="F638">
        <v>0</v>
      </c>
      <c r="G638">
        <v>1290</v>
      </c>
      <c r="H638">
        <v>352</v>
      </c>
      <c r="I638" t="s">
        <v>806</v>
      </c>
      <c r="J638" s="21">
        <v>45360.625</v>
      </c>
      <c r="K638" s="21">
        <v>45361</v>
      </c>
      <c r="L638" t="s">
        <v>207</v>
      </c>
      <c r="M638" t="b">
        <v>0</v>
      </c>
      <c r="N638">
        <v>2023</v>
      </c>
      <c r="O638" t="s">
        <v>758</v>
      </c>
      <c r="S638" s="1" t="s">
        <v>814</v>
      </c>
      <c r="U638" t="s">
        <v>27</v>
      </c>
      <c r="V638" s="9">
        <v>1500</v>
      </c>
      <c r="W638" s="2">
        <f t="shared" si="45"/>
        <v>3</v>
      </c>
      <c r="X638" s="2" t="s">
        <v>1887</v>
      </c>
      <c r="Y638" s="9" t="str">
        <f t="shared" si="46"/>
        <v>N</v>
      </c>
      <c r="Z638" s="9" t="str">
        <f t="shared" si="47"/>
        <v>N</v>
      </c>
      <c r="AA638" s="9">
        <f t="shared" si="48"/>
        <v>6</v>
      </c>
      <c r="AB638" s="9" t="s">
        <v>1399</v>
      </c>
      <c r="AE638" t="str">
        <f t="shared" si="49"/>
        <v>Kingdom of Bretonnia</v>
      </c>
    </row>
    <row r="639" spans="1:31" ht="15" customHeight="1" x14ac:dyDescent="0.25">
      <c r="A639">
        <v>420039</v>
      </c>
      <c r="B639">
        <v>3</v>
      </c>
      <c r="C639" t="s">
        <v>808</v>
      </c>
      <c r="D639" t="s">
        <v>811</v>
      </c>
      <c r="E639">
        <v>2</v>
      </c>
      <c r="F639">
        <v>0</v>
      </c>
      <c r="G639">
        <v>750</v>
      </c>
      <c r="H639">
        <v>328</v>
      </c>
      <c r="I639" t="s">
        <v>806</v>
      </c>
      <c r="J639" s="21">
        <v>45360.625</v>
      </c>
      <c r="K639" s="21">
        <v>45361</v>
      </c>
      <c r="L639" t="s">
        <v>207</v>
      </c>
      <c r="M639" t="b">
        <v>0</v>
      </c>
      <c r="N639">
        <v>2023</v>
      </c>
      <c r="O639" t="s">
        <v>763</v>
      </c>
      <c r="Q639" t="s">
        <v>769</v>
      </c>
      <c r="S639" s="1" t="s">
        <v>810</v>
      </c>
      <c r="T639" s="1" t="s">
        <v>813</v>
      </c>
      <c r="U639" t="s">
        <v>27</v>
      </c>
      <c r="V639" s="9">
        <v>1500</v>
      </c>
      <c r="W639" s="2">
        <f t="shared" si="45"/>
        <v>3</v>
      </c>
      <c r="X639" s="2" t="s">
        <v>1887</v>
      </c>
      <c r="Y639" s="9" t="str">
        <f t="shared" si="46"/>
        <v>Y</v>
      </c>
      <c r="Z639" s="9" t="str">
        <f t="shared" si="47"/>
        <v>N</v>
      </c>
      <c r="AA639" s="9">
        <f t="shared" si="48"/>
        <v>6</v>
      </c>
      <c r="AB639" s="9" t="s">
        <v>1399</v>
      </c>
      <c r="AE639" t="str">
        <f t="shared" si="49"/>
        <v>High Elf RealmsDwarfen Mountain Holds</v>
      </c>
    </row>
    <row r="640" spans="1:31" ht="15" hidden="1" customHeight="1" x14ac:dyDescent="0.25">
      <c r="A640">
        <v>420106</v>
      </c>
      <c r="B640">
        <v>3</v>
      </c>
      <c r="C640" t="s">
        <v>804</v>
      </c>
      <c r="D640" t="s">
        <v>809</v>
      </c>
      <c r="E640">
        <v>0</v>
      </c>
      <c r="F640">
        <v>2</v>
      </c>
      <c r="G640">
        <v>456</v>
      </c>
      <c r="H640">
        <v>1032</v>
      </c>
      <c r="I640" t="s">
        <v>806</v>
      </c>
      <c r="J640" s="21">
        <v>45360.625</v>
      </c>
      <c r="K640" s="21">
        <v>45361</v>
      </c>
      <c r="L640" t="s">
        <v>207</v>
      </c>
      <c r="M640" t="b">
        <v>0</v>
      </c>
      <c r="N640">
        <v>2023</v>
      </c>
      <c r="O640" t="s">
        <v>759</v>
      </c>
      <c r="S640" s="1" t="s">
        <v>807</v>
      </c>
      <c r="U640" t="s">
        <v>27</v>
      </c>
      <c r="V640" s="9">
        <v>1500</v>
      </c>
      <c r="W640" s="2">
        <f t="shared" si="45"/>
        <v>3</v>
      </c>
      <c r="X640" s="2" t="s">
        <v>1887</v>
      </c>
      <c r="Y640" s="9" t="str">
        <f t="shared" si="46"/>
        <v>N</v>
      </c>
      <c r="Z640" s="9" t="str">
        <f t="shared" si="47"/>
        <v>N</v>
      </c>
      <c r="AA640" s="9">
        <f t="shared" si="48"/>
        <v>6</v>
      </c>
      <c r="AB640" s="9" t="s">
        <v>1399</v>
      </c>
      <c r="AE640" t="str">
        <f t="shared" si="49"/>
        <v>Wood Elf Realms</v>
      </c>
    </row>
    <row r="641" spans="1:31" ht="15" hidden="1" customHeight="1" x14ac:dyDescent="0.25">
      <c r="A641">
        <v>420114</v>
      </c>
      <c r="B641">
        <v>3</v>
      </c>
      <c r="C641" t="s">
        <v>812</v>
      </c>
      <c r="D641" t="s">
        <v>805</v>
      </c>
      <c r="E641">
        <v>2</v>
      </c>
      <c r="F641">
        <v>0</v>
      </c>
      <c r="G641">
        <v>1500</v>
      </c>
      <c r="H641">
        <v>0</v>
      </c>
      <c r="I641" t="s">
        <v>806</v>
      </c>
      <c r="J641" s="21">
        <v>45360.625</v>
      </c>
      <c r="K641" s="21">
        <v>45361</v>
      </c>
      <c r="L641" t="s">
        <v>207</v>
      </c>
      <c r="M641" t="b">
        <v>0</v>
      </c>
      <c r="N641">
        <v>2023</v>
      </c>
      <c r="O641" t="s">
        <v>758</v>
      </c>
      <c r="S641" s="1" t="s">
        <v>814</v>
      </c>
      <c r="U641" t="s">
        <v>27</v>
      </c>
      <c r="V641" s="9">
        <v>1500</v>
      </c>
      <c r="W641" s="2">
        <f t="shared" si="45"/>
        <v>3</v>
      </c>
      <c r="X641" s="2" t="s">
        <v>1887</v>
      </c>
      <c r="Y641" s="9" t="str">
        <f t="shared" si="46"/>
        <v>N</v>
      </c>
      <c r="Z641" s="9" t="str">
        <f t="shared" si="47"/>
        <v>N</v>
      </c>
      <c r="AA641" s="9">
        <f t="shared" si="48"/>
        <v>6</v>
      </c>
      <c r="AB641" s="9" t="s">
        <v>1399</v>
      </c>
      <c r="AE641" t="str">
        <f t="shared" si="49"/>
        <v>Kingdom of Bretonnia</v>
      </c>
    </row>
    <row r="642" spans="1:31" ht="15" customHeight="1" x14ac:dyDescent="0.25">
      <c r="A642">
        <v>419734</v>
      </c>
      <c r="B642">
        <v>1</v>
      </c>
      <c r="C642" t="s">
        <v>929</v>
      </c>
      <c r="D642" t="s">
        <v>930</v>
      </c>
      <c r="E642">
        <v>2</v>
      </c>
      <c r="F642">
        <v>0</v>
      </c>
      <c r="G642">
        <v>15</v>
      </c>
      <c r="H642">
        <v>5</v>
      </c>
      <c r="I642" t="s">
        <v>931</v>
      </c>
      <c r="J642" s="21">
        <v>45360.625</v>
      </c>
      <c r="K642" s="21">
        <v>45361</v>
      </c>
      <c r="L642" t="s">
        <v>207</v>
      </c>
      <c r="M642" t="b">
        <v>0</v>
      </c>
      <c r="N642">
        <v>2023</v>
      </c>
      <c r="O642" t="s">
        <v>761</v>
      </c>
      <c r="Q642" t="s">
        <v>759</v>
      </c>
      <c r="S642" s="1" t="s">
        <v>932</v>
      </c>
      <c r="T642" s="1" t="s">
        <v>933</v>
      </c>
      <c r="U642" t="s">
        <v>27</v>
      </c>
      <c r="V642" s="9">
        <v>1250</v>
      </c>
      <c r="W642" s="2">
        <f t="shared" ref="W642:W705" si="50">_xlfn.MAXIFS(B:B,I:I,I642)</f>
        <v>3</v>
      </c>
      <c r="X642" s="2" t="s">
        <v>1887</v>
      </c>
      <c r="Y642" s="9" t="str">
        <f t="shared" ref="Y642:Y705" si="51">IF(S642="","N",(IF(T642&lt;&gt;"","Y","N")))</f>
        <v>Y</v>
      </c>
      <c r="Z642" s="9" t="str">
        <f t="shared" ref="Z642:Z705" si="52">IF(O642=Q642,"Y","N")</f>
        <v>N</v>
      </c>
      <c r="AA642" s="9">
        <f t="shared" ref="AA642:AA705" si="53">COUNTIFS(I:I,I642,B:B,1)*2</f>
        <v>22</v>
      </c>
      <c r="AB642" s="9" t="s">
        <v>1398</v>
      </c>
      <c r="AE642" t="str">
        <f t="shared" si="49"/>
        <v>Orc and Goblin TribesWood Elf Realms</v>
      </c>
    </row>
    <row r="643" spans="1:31" ht="15" customHeight="1" x14ac:dyDescent="0.25">
      <c r="A643">
        <v>419746</v>
      </c>
      <c r="B643">
        <v>1</v>
      </c>
      <c r="C643" t="s">
        <v>934</v>
      </c>
      <c r="D643" t="s">
        <v>935</v>
      </c>
      <c r="E643">
        <v>2</v>
      </c>
      <c r="F643">
        <v>0</v>
      </c>
      <c r="G643">
        <v>15</v>
      </c>
      <c r="H643">
        <v>6</v>
      </c>
      <c r="I643" t="s">
        <v>931</v>
      </c>
      <c r="J643" s="21">
        <v>45360.625</v>
      </c>
      <c r="K643" s="21">
        <v>45361</v>
      </c>
      <c r="L643" t="s">
        <v>207</v>
      </c>
      <c r="M643" t="b">
        <v>0</v>
      </c>
      <c r="N643">
        <v>2023</v>
      </c>
      <c r="O643" t="s">
        <v>770</v>
      </c>
      <c r="Q643" t="s">
        <v>769</v>
      </c>
      <c r="S643" s="1" t="s">
        <v>936</v>
      </c>
      <c r="T643" s="1" t="s">
        <v>937</v>
      </c>
      <c r="U643" t="s">
        <v>27</v>
      </c>
      <c r="V643" s="9">
        <v>1250</v>
      </c>
      <c r="W643" s="2">
        <f t="shared" si="50"/>
        <v>3</v>
      </c>
      <c r="X643" s="2" t="s">
        <v>1887</v>
      </c>
      <c r="Y643" s="9" t="str">
        <f t="shared" si="51"/>
        <v>Y</v>
      </c>
      <c r="Z643" s="9" t="str">
        <f t="shared" si="52"/>
        <v>N</v>
      </c>
      <c r="AA643" s="9">
        <f t="shared" si="53"/>
        <v>22</v>
      </c>
      <c r="AB643" s="9" t="s">
        <v>1398</v>
      </c>
      <c r="AE643" t="str">
        <f t="shared" ref="AE643:AE706" si="54">O643&amp;Q643</f>
        <v>LizardmenDwarfen Mountain Holds</v>
      </c>
    </row>
    <row r="644" spans="1:31" ht="15" hidden="1" customHeight="1" x14ac:dyDescent="0.25">
      <c r="A644">
        <v>419758</v>
      </c>
      <c r="B644">
        <v>1</v>
      </c>
      <c r="C644" t="s">
        <v>938</v>
      </c>
      <c r="D644" t="s">
        <v>939</v>
      </c>
      <c r="E644">
        <v>0</v>
      </c>
      <c r="F644">
        <v>2</v>
      </c>
      <c r="G644">
        <v>6</v>
      </c>
      <c r="H644">
        <v>16</v>
      </c>
      <c r="I644" t="s">
        <v>931</v>
      </c>
      <c r="J644" s="21">
        <v>45360.625</v>
      </c>
      <c r="K644" s="21">
        <v>45361</v>
      </c>
      <c r="L644" t="s">
        <v>207</v>
      </c>
      <c r="M644" t="b">
        <v>0</v>
      </c>
      <c r="N644">
        <v>2023</v>
      </c>
      <c r="O644" t="s">
        <v>761</v>
      </c>
      <c r="Q644" t="s">
        <v>761</v>
      </c>
      <c r="S644" s="1" t="s">
        <v>940</v>
      </c>
      <c r="T644" s="1" t="s">
        <v>941</v>
      </c>
      <c r="U644" t="s">
        <v>27</v>
      </c>
      <c r="V644" s="9">
        <v>1250</v>
      </c>
      <c r="W644" s="2">
        <f t="shared" si="50"/>
        <v>3</v>
      </c>
      <c r="X644" s="2" t="s">
        <v>1887</v>
      </c>
      <c r="Y644" s="9" t="str">
        <f t="shared" si="51"/>
        <v>Y</v>
      </c>
      <c r="Z644" s="9" t="str">
        <f t="shared" si="52"/>
        <v>Y</v>
      </c>
      <c r="AA644" s="9">
        <f t="shared" si="53"/>
        <v>22</v>
      </c>
      <c r="AB644" s="9" t="s">
        <v>1398</v>
      </c>
      <c r="AE644" t="str">
        <f t="shared" si="54"/>
        <v>Orc and Goblin TribesOrc and Goblin Tribes</v>
      </c>
    </row>
    <row r="645" spans="1:31" ht="15" customHeight="1" x14ac:dyDescent="0.25">
      <c r="A645">
        <v>419768</v>
      </c>
      <c r="B645">
        <v>1</v>
      </c>
      <c r="C645" t="s">
        <v>942</v>
      </c>
      <c r="D645" t="s">
        <v>943</v>
      </c>
      <c r="E645">
        <v>2</v>
      </c>
      <c r="F645">
        <v>0</v>
      </c>
      <c r="G645">
        <v>15</v>
      </c>
      <c r="H645">
        <v>9</v>
      </c>
      <c r="I645" t="s">
        <v>931</v>
      </c>
      <c r="J645" s="21">
        <v>45360.625</v>
      </c>
      <c r="K645" s="21">
        <v>45361</v>
      </c>
      <c r="L645" t="s">
        <v>207</v>
      </c>
      <c r="M645" t="b">
        <v>0</v>
      </c>
      <c r="N645">
        <v>2023</v>
      </c>
      <c r="O645" t="s">
        <v>761</v>
      </c>
      <c r="Q645" t="s">
        <v>758</v>
      </c>
      <c r="S645" s="1" t="s">
        <v>944</v>
      </c>
      <c r="T645" s="1" t="s">
        <v>945</v>
      </c>
      <c r="U645" t="s">
        <v>27</v>
      </c>
      <c r="V645" s="9">
        <v>1250</v>
      </c>
      <c r="W645" s="2">
        <f t="shared" si="50"/>
        <v>3</v>
      </c>
      <c r="X645" s="2" t="s">
        <v>1887</v>
      </c>
      <c r="Y645" s="9" t="str">
        <f t="shared" si="51"/>
        <v>Y</v>
      </c>
      <c r="Z645" s="9" t="str">
        <f t="shared" si="52"/>
        <v>N</v>
      </c>
      <c r="AA645" s="9">
        <f t="shared" si="53"/>
        <v>22</v>
      </c>
      <c r="AB645" s="9" t="s">
        <v>1398</v>
      </c>
      <c r="AE645" t="str">
        <f t="shared" si="54"/>
        <v>Orc and Goblin TribesKingdom of Bretonnia</v>
      </c>
    </row>
    <row r="646" spans="1:31" ht="15" customHeight="1" x14ac:dyDescent="0.25">
      <c r="A646">
        <v>419779</v>
      </c>
      <c r="B646">
        <v>1</v>
      </c>
      <c r="C646" t="s">
        <v>946</v>
      </c>
      <c r="D646" t="s">
        <v>947</v>
      </c>
      <c r="E646">
        <v>2</v>
      </c>
      <c r="F646">
        <v>0</v>
      </c>
      <c r="G646">
        <v>17</v>
      </c>
      <c r="H646">
        <v>5</v>
      </c>
      <c r="I646" t="s">
        <v>931</v>
      </c>
      <c r="J646" s="21">
        <v>45360.625</v>
      </c>
      <c r="K646" s="21">
        <v>45361</v>
      </c>
      <c r="L646" t="s">
        <v>207</v>
      </c>
      <c r="M646" t="b">
        <v>0</v>
      </c>
      <c r="N646">
        <v>2023</v>
      </c>
      <c r="O646" t="s">
        <v>760</v>
      </c>
      <c r="Q646" t="s">
        <v>764</v>
      </c>
      <c r="S646" s="1" t="s">
        <v>948</v>
      </c>
      <c r="T646" s="1" t="s">
        <v>949</v>
      </c>
      <c r="U646" t="s">
        <v>27</v>
      </c>
      <c r="V646" s="9">
        <v>1250</v>
      </c>
      <c r="W646" s="2">
        <f t="shared" si="50"/>
        <v>3</v>
      </c>
      <c r="X646" s="2" t="s">
        <v>1887</v>
      </c>
      <c r="Y646" s="9" t="str">
        <f t="shared" si="51"/>
        <v>Y</v>
      </c>
      <c r="Z646" s="9" t="str">
        <f t="shared" si="52"/>
        <v>N</v>
      </c>
      <c r="AA646" s="9">
        <f t="shared" si="53"/>
        <v>22</v>
      </c>
      <c r="AB646" s="9" t="s">
        <v>1398</v>
      </c>
      <c r="AE646" t="str">
        <f t="shared" si="54"/>
        <v>Vampire CountsTomb Kings of Khemri</v>
      </c>
    </row>
    <row r="647" spans="1:31" ht="15" customHeight="1" x14ac:dyDescent="0.25">
      <c r="A647">
        <v>419881</v>
      </c>
      <c r="B647">
        <v>1</v>
      </c>
      <c r="C647" t="s">
        <v>950</v>
      </c>
      <c r="D647" t="s">
        <v>951</v>
      </c>
      <c r="E647">
        <v>0</v>
      </c>
      <c r="F647">
        <v>2</v>
      </c>
      <c r="G647">
        <v>5</v>
      </c>
      <c r="H647">
        <v>18</v>
      </c>
      <c r="I647" t="s">
        <v>931</v>
      </c>
      <c r="J647" s="21">
        <v>45360.625</v>
      </c>
      <c r="K647" s="21">
        <v>45361</v>
      </c>
      <c r="L647" t="s">
        <v>207</v>
      </c>
      <c r="M647" t="b">
        <v>0</v>
      </c>
      <c r="N647">
        <v>2023</v>
      </c>
      <c r="O647" t="s">
        <v>769</v>
      </c>
      <c r="Q647" t="s">
        <v>768</v>
      </c>
      <c r="S647" s="1" t="s">
        <v>952</v>
      </c>
      <c r="T647" s="1" t="s">
        <v>953</v>
      </c>
      <c r="U647" t="s">
        <v>27</v>
      </c>
      <c r="V647" s="9">
        <v>1250</v>
      </c>
      <c r="W647" s="2">
        <f t="shared" si="50"/>
        <v>3</v>
      </c>
      <c r="X647" s="2" t="s">
        <v>1887</v>
      </c>
      <c r="Y647" s="9" t="str">
        <f t="shared" si="51"/>
        <v>Y</v>
      </c>
      <c r="Z647" s="9" t="str">
        <f t="shared" si="52"/>
        <v>N</v>
      </c>
      <c r="AA647" s="9">
        <f t="shared" si="53"/>
        <v>22</v>
      </c>
      <c r="AB647" s="9" t="s">
        <v>1398</v>
      </c>
      <c r="AE647" t="str">
        <f t="shared" si="54"/>
        <v>Dwarfen Mountain HoldsDark Elves</v>
      </c>
    </row>
    <row r="648" spans="1:31" ht="15" customHeight="1" x14ac:dyDescent="0.25">
      <c r="A648">
        <v>420060</v>
      </c>
      <c r="B648">
        <v>1</v>
      </c>
      <c r="C648" t="s">
        <v>954</v>
      </c>
      <c r="D648" t="s">
        <v>955</v>
      </c>
      <c r="E648">
        <v>2</v>
      </c>
      <c r="F648">
        <v>0</v>
      </c>
      <c r="G648">
        <v>15</v>
      </c>
      <c r="H648">
        <v>5</v>
      </c>
      <c r="I648" t="s">
        <v>931</v>
      </c>
      <c r="J648" s="21">
        <v>45360.625</v>
      </c>
      <c r="K648" s="21">
        <v>45361</v>
      </c>
      <c r="L648" t="s">
        <v>207</v>
      </c>
      <c r="M648" t="b">
        <v>0</v>
      </c>
      <c r="N648">
        <v>2023</v>
      </c>
      <c r="O648" t="s">
        <v>761</v>
      </c>
      <c r="Q648" t="s">
        <v>769</v>
      </c>
      <c r="S648" s="1" t="s">
        <v>956</v>
      </c>
      <c r="T648" s="1" t="s">
        <v>957</v>
      </c>
      <c r="U648" t="s">
        <v>27</v>
      </c>
      <c r="V648" s="9">
        <v>1250</v>
      </c>
      <c r="W648" s="2">
        <f t="shared" si="50"/>
        <v>3</v>
      </c>
      <c r="X648" s="2" t="s">
        <v>1887</v>
      </c>
      <c r="Y648" s="9" t="str">
        <f t="shared" si="51"/>
        <v>Y</v>
      </c>
      <c r="Z648" s="9" t="str">
        <f t="shared" si="52"/>
        <v>N</v>
      </c>
      <c r="AA648" s="9">
        <f t="shared" si="53"/>
        <v>22</v>
      </c>
      <c r="AB648" s="9" t="s">
        <v>1398</v>
      </c>
      <c r="AE648" t="str">
        <f t="shared" si="54"/>
        <v>Orc and Goblin TribesDwarfen Mountain Holds</v>
      </c>
    </row>
    <row r="649" spans="1:31" ht="15" customHeight="1" x14ac:dyDescent="0.25">
      <c r="A649">
        <v>420111</v>
      </c>
      <c r="B649">
        <v>1</v>
      </c>
      <c r="C649" t="s">
        <v>958</v>
      </c>
      <c r="D649" t="s">
        <v>959</v>
      </c>
      <c r="E649">
        <v>0</v>
      </c>
      <c r="F649">
        <v>2</v>
      </c>
      <c r="G649">
        <v>5</v>
      </c>
      <c r="H649">
        <v>16</v>
      </c>
      <c r="I649" t="s">
        <v>931</v>
      </c>
      <c r="J649" s="21">
        <v>45360.625</v>
      </c>
      <c r="K649" s="21">
        <v>45361</v>
      </c>
      <c r="L649" t="s">
        <v>207</v>
      </c>
      <c r="M649" t="b">
        <v>0</v>
      </c>
      <c r="N649">
        <v>2023</v>
      </c>
      <c r="O649" t="s">
        <v>764</v>
      </c>
      <c r="Q649" t="s">
        <v>762</v>
      </c>
      <c r="S649" s="1" t="s">
        <v>960</v>
      </c>
      <c r="T649" s="1" t="s">
        <v>961</v>
      </c>
      <c r="U649" t="s">
        <v>27</v>
      </c>
      <c r="V649" s="9">
        <v>1250</v>
      </c>
      <c r="W649" s="2">
        <f t="shared" si="50"/>
        <v>3</v>
      </c>
      <c r="X649" s="2" t="s">
        <v>1887</v>
      </c>
      <c r="Y649" s="9" t="str">
        <f t="shared" si="51"/>
        <v>Y</v>
      </c>
      <c r="Z649" s="9" t="str">
        <f t="shared" si="52"/>
        <v>N</v>
      </c>
      <c r="AA649" s="9">
        <f t="shared" si="53"/>
        <v>22</v>
      </c>
      <c r="AB649" s="9" t="s">
        <v>1398</v>
      </c>
      <c r="AE649" t="str">
        <f t="shared" si="54"/>
        <v>Tomb Kings of KhemriWarriors of Chaos</v>
      </c>
    </row>
    <row r="650" spans="1:31" ht="15" customHeight="1" x14ac:dyDescent="0.25">
      <c r="A650">
        <v>420122</v>
      </c>
      <c r="B650">
        <v>1</v>
      </c>
      <c r="C650" t="s">
        <v>962</v>
      </c>
      <c r="D650" t="s">
        <v>963</v>
      </c>
      <c r="E650">
        <v>0</v>
      </c>
      <c r="F650">
        <v>2</v>
      </c>
      <c r="G650">
        <v>5</v>
      </c>
      <c r="H650">
        <v>15</v>
      </c>
      <c r="I650" t="s">
        <v>931</v>
      </c>
      <c r="J650" s="21">
        <v>45360.625</v>
      </c>
      <c r="K650" s="21">
        <v>45361</v>
      </c>
      <c r="L650" t="s">
        <v>207</v>
      </c>
      <c r="M650" t="b">
        <v>0</v>
      </c>
      <c r="N650">
        <v>2023</v>
      </c>
      <c r="O650" t="s">
        <v>771</v>
      </c>
      <c r="Q650" t="s">
        <v>765</v>
      </c>
      <c r="S650" s="1" t="s">
        <v>964</v>
      </c>
      <c r="T650" s="1" t="s">
        <v>965</v>
      </c>
      <c r="U650" t="s">
        <v>27</v>
      </c>
      <c r="V650" s="9">
        <v>1250</v>
      </c>
      <c r="W650" s="2">
        <f t="shared" si="50"/>
        <v>3</v>
      </c>
      <c r="X650" s="2" t="s">
        <v>1887</v>
      </c>
      <c r="Y650" s="9" t="str">
        <f t="shared" si="51"/>
        <v>Y</v>
      </c>
      <c r="Z650" s="9" t="str">
        <f t="shared" si="52"/>
        <v>N</v>
      </c>
      <c r="AA650" s="9">
        <f t="shared" si="53"/>
        <v>22</v>
      </c>
      <c r="AB650" s="9" t="s">
        <v>1398</v>
      </c>
      <c r="AE650" t="str">
        <f t="shared" si="54"/>
        <v>SkavenEmpire of Man</v>
      </c>
    </row>
    <row r="651" spans="1:31" ht="15" customHeight="1" x14ac:dyDescent="0.25">
      <c r="A651">
        <v>420129</v>
      </c>
      <c r="B651">
        <v>1</v>
      </c>
      <c r="C651" t="s">
        <v>966</v>
      </c>
      <c r="D651" t="s">
        <v>967</v>
      </c>
      <c r="E651">
        <v>0</v>
      </c>
      <c r="F651">
        <v>2</v>
      </c>
      <c r="G651">
        <v>5</v>
      </c>
      <c r="H651">
        <v>15</v>
      </c>
      <c r="I651" t="s">
        <v>931</v>
      </c>
      <c r="J651" s="21">
        <v>45360.625</v>
      </c>
      <c r="K651" s="21">
        <v>45361</v>
      </c>
      <c r="L651" t="s">
        <v>207</v>
      </c>
      <c r="M651" t="b">
        <v>0</v>
      </c>
      <c r="N651">
        <v>2023</v>
      </c>
      <c r="O651" t="s">
        <v>759</v>
      </c>
      <c r="Q651" t="s">
        <v>758</v>
      </c>
      <c r="S651" s="1" t="s">
        <v>968</v>
      </c>
      <c r="T651" s="1" t="s">
        <v>969</v>
      </c>
      <c r="U651" t="s">
        <v>27</v>
      </c>
      <c r="V651" s="9">
        <v>1250</v>
      </c>
      <c r="W651" s="2">
        <f t="shared" si="50"/>
        <v>3</v>
      </c>
      <c r="X651" s="2" t="s">
        <v>1887</v>
      </c>
      <c r="Y651" s="9" t="str">
        <f t="shared" si="51"/>
        <v>Y</v>
      </c>
      <c r="Z651" s="9" t="str">
        <f t="shared" si="52"/>
        <v>N</v>
      </c>
      <c r="AA651" s="9">
        <f t="shared" si="53"/>
        <v>22</v>
      </c>
      <c r="AB651" s="9" t="s">
        <v>1398</v>
      </c>
      <c r="AE651" t="str">
        <f t="shared" si="54"/>
        <v>Wood Elf RealmsKingdom of Bretonnia</v>
      </c>
    </row>
    <row r="652" spans="1:31" ht="15" customHeight="1" x14ac:dyDescent="0.25">
      <c r="A652">
        <v>420137</v>
      </c>
      <c r="B652">
        <v>1</v>
      </c>
      <c r="C652" t="s">
        <v>970</v>
      </c>
      <c r="D652" t="s">
        <v>971</v>
      </c>
      <c r="E652">
        <v>2</v>
      </c>
      <c r="F652">
        <v>0</v>
      </c>
      <c r="G652">
        <v>18</v>
      </c>
      <c r="H652">
        <v>5</v>
      </c>
      <c r="I652" t="s">
        <v>931</v>
      </c>
      <c r="J652" s="21">
        <v>45360.625</v>
      </c>
      <c r="K652" s="21">
        <v>45361</v>
      </c>
      <c r="L652" t="s">
        <v>207</v>
      </c>
      <c r="M652" t="b">
        <v>0</v>
      </c>
      <c r="N652">
        <v>2023</v>
      </c>
      <c r="O652" t="s">
        <v>758</v>
      </c>
      <c r="Q652" t="s">
        <v>770</v>
      </c>
      <c r="S652" s="1" t="s">
        <v>972</v>
      </c>
      <c r="T652" s="1" t="s">
        <v>973</v>
      </c>
      <c r="U652" t="s">
        <v>27</v>
      </c>
      <c r="V652" s="9">
        <v>1250</v>
      </c>
      <c r="W652" s="2">
        <f t="shared" si="50"/>
        <v>3</v>
      </c>
      <c r="X652" s="2" t="s">
        <v>1887</v>
      </c>
      <c r="Y652" s="9" t="str">
        <f t="shared" si="51"/>
        <v>Y</v>
      </c>
      <c r="Z652" s="9" t="str">
        <f t="shared" si="52"/>
        <v>N</v>
      </c>
      <c r="AA652" s="9">
        <f t="shared" si="53"/>
        <v>22</v>
      </c>
      <c r="AB652" s="9" t="s">
        <v>1398</v>
      </c>
      <c r="AE652" t="str">
        <f t="shared" si="54"/>
        <v>Kingdom of BretonniaLizardmen</v>
      </c>
    </row>
    <row r="653" spans="1:31" ht="15" customHeight="1" x14ac:dyDescent="0.25">
      <c r="A653">
        <v>420150</v>
      </c>
      <c r="B653">
        <v>2</v>
      </c>
      <c r="C653" t="s">
        <v>966</v>
      </c>
      <c r="D653" t="s">
        <v>955</v>
      </c>
      <c r="E653">
        <v>2</v>
      </c>
      <c r="F653">
        <v>0</v>
      </c>
      <c r="G653">
        <v>19</v>
      </c>
      <c r="H653">
        <v>5</v>
      </c>
      <c r="I653" t="s">
        <v>931</v>
      </c>
      <c r="J653" s="21">
        <v>45360.625</v>
      </c>
      <c r="K653" s="21">
        <v>45361</v>
      </c>
      <c r="L653" t="s">
        <v>207</v>
      </c>
      <c r="M653" t="b">
        <v>0</v>
      </c>
      <c r="N653">
        <v>2023</v>
      </c>
      <c r="O653" t="s">
        <v>759</v>
      </c>
      <c r="Q653" t="s">
        <v>769</v>
      </c>
      <c r="S653" s="1" t="s">
        <v>968</v>
      </c>
      <c r="T653" s="1" t="s">
        <v>957</v>
      </c>
      <c r="U653" t="s">
        <v>27</v>
      </c>
      <c r="V653" s="9">
        <v>1250</v>
      </c>
      <c r="W653" s="2">
        <f t="shared" si="50"/>
        <v>3</v>
      </c>
      <c r="X653" s="2" t="s">
        <v>1887</v>
      </c>
      <c r="Y653" s="9" t="str">
        <f t="shared" si="51"/>
        <v>Y</v>
      </c>
      <c r="Z653" s="9" t="str">
        <f t="shared" si="52"/>
        <v>N</v>
      </c>
      <c r="AA653" s="9">
        <f t="shared" si="53"/>
        <v>22</v>
      </c>
      <c r="AB653" s="9" t="s">
        <v>1398</v>
      </c>
      <c r="AE653" t="str">
        <f t="shared" si="54"/>
        <v>Wood Elf RealmsDwarfen Mountain Holds</v>
      </c>
    </row>
    <row r="654" spans="1:31" ht="15" customHeight="1" x14ac:dyDescent="0.25">
      <c r="A654">
        <v>420154</v>
      </c>
      <c r="B654">
        <v>2</v>
      </c>
      <c r="C654" t="s">
        <v>959</v>
      </c>
      <c r="D654" t="s">
        <v>942</v>
      </c>
      <c r="E654">
        <v>2</v>
      </c>
      <c r="F654">
        <v>0</v>
      </c>
      <c r="G654">
        <v>16</v>
      </c>
      <c r="H654">
        <v>7</v>
      </c>
      <c r="I654" t="s">
        <v>931</v>
      </c>
      <c r="J654" s="21">
        <v>45360.625</v>
      </c>
      <c r="K654" s="21">
        <v>45361</v>
      </c>
      <c r="L654" t="s">
        <v>207</v>
      </c>
      <c r="M654" t="b">
        <v>0</v>
      </c>
      <c r="N654">
        <v>2023</v>
      </c>
      <c r="O654" t="s">
        <v>762</v>
      </c>
      <c r="Q654" t="s">
        <v>761</v>
      </c>
      <c r="S654" s="1" t="s">
        <v>961</v>
      </c>
      <c r="T654" s="1" t="s">
        <v>944</v>
      </c>
      <c r="U654" t="s">
        <v>27</v>
      </c>
      <c r="V654" s="9">
        <v>1250</v>
      </c>
      <c r="W654" s="2">
        <f t="shared" si="50"/>
        <v>3</v>
      </c>
      <c r="X654" s="2" t="s">
        <v>1887</v>
      </c>
      <c r="Y654" s="9" t="str">
        <f t="shared" si="51"/>
        <v>Y</v>
      </c>
      <c r="Z654" s="9" t="str">
        <f t="shared" si="52"/>
        <v>N</v>
      </c>
      <c r="AA654" s="9">
        <f t="shared" si="53"/>
        <v>22</v>
      </c>
      <c r="AB654" s="9" t="s">
        <v>1398</v>
      </c>
      <c r="AE654" t="str">
        <f t="shared" si="54"/>
        <v>Warriors of ChaosOrc and Goblin Tribes</v>
      </c>
    </row>
    <row r="655" spans="1:31" ht="15" customHeight="1" x14ac:dyDescent="0.25">
      <c r="A655">
        <v>420159</v>
      </c>
      <c r="B655">
        <v>2</v>
      </c>
      <c r="C655" t="s">
        <v>962</v>
      </c>
      <c r="D655" t="s">
        <v>930</v>
      </c>
      <c r="E655">
        <v>0</v>
      </c>
      <c r="F655">
        <v>2</v>
      </c>
      <c r="G655">
        <v>6</v>
      </c>
      <c r="H655">
        <v>18</v>
      </c>
      <c r="I655" t="s">
        <v>931</v>
      </c>
      <c r="J655" s="21">
        <v>45360.625</v>
      </c>
      <c r="K655" s="21">
        <v>45361</v>
      </c>
      <c r="L655" t="s">
        <v>207</v>
      </c>
      <c r="M655" t="b">
        <v>0</v>
      </c>
      <c r="N655">
        <v>2023</v>
      </c>
      <c r="O655" t="s">
        <v>771</v>
      </c>
      <c r="Q655" t="s">
        <v>759</v>
      </c>
      <c r="S655" s="1" t="s">
        <v>964</v>
      </c>
      <c r="T655" s="1" t="s">
        <v>933</v>
      </c>
      <c r="U655" t="s">
        <v>27</v>
      </c>
      <c r="V655" s="9">
        <v>1250</v>
      </c>
      <c r="W655" s="2">
        <f t="shared" si="50"/>
        <v>3</v>
      </c>
      <c r="X655" s="2" t="s">
        <v>1887</v>
      </c>
      <c r="Y655" s="9" t="str">
        <f t="shared" si="51"/>
        <v>Y</v>
      </c>
      <c r="Z655" s="9" t="str">
        <f t="shared" si="52"/>
        <v>N</v>
      </c>
      <c r="AA655" s="9">
        <f t="shared" si="53"/>
        <v>22</v>
      </c>
      <c r="AB655" s="9" t="s">
        <v>1398</v>
      </c>
      <c r="AE655" t="str">
        <f t="shared" si="54"/>
        <v>SkavenWood Elf Realms</v>
      </c>
    </row>
    <row r="656" spans="1:31" ht="15" customHeight="1" x14ac:dyDescent="0.25">
      <c r="A656">
        <v>420165</v>
      </c>
      <c r="B656">
        <v>2</v>
      </c>
      <c r="C656" t="s">
        <v>971</v>
      </c>
      <c r="D656" t="s">
        <v>950</v>
      </c>
      <c r="E656">
        <v>0</v>
      </c>
      <c r="F656">
        <v>2</v>
      </c>
      <c r="G656">
        <v>6</v>
      </c>
      <c r="H656">
        <v>17</v>
      </c>
      <c r="I656" t="s">
        <v>931</v>
      </c>
      <c r="J656" s="21">
        <v>45360.625</v>
      </c>
      <c r="K656" s="21">
        <v>45361</v>
      </c>
      <c r="L656" t="s">
        <v>207</v>
      </c>
      <c r="M656" t="b">
        <v>0</v>
      </c>
      <c r="N656">
        <v>2023</v>
      </c>
      <c r="O656" t="s">
        <v>770</v>
      </c>
      <c r="Q656" t="s">
        <v>769</v>
      </c>
      <c r="S656" s="1" t="s">
        <v>973</v>
      </c>
      <c r="T656" s="1" t="s">
        <v>952</v>
      </c>
      <c r="U656" t="s">
        <v>27</v>
      </c>
      <c r="V656" s="9">
        <v>1250</v>
      </c>
      <c r="W656" s="2">
        <f t="shared" si="50"/>
        <v>3</v>
      </c>
      <c r="X656" s="2" t="s">
        <v>1887</v>
      </c>
      <c r="Y656" s="9" t="str">
        <f t="shared" si="51"/>
        <v>Y</v>
      </c>
      <c r="Z656" s="9" t="str">
        <f t="shared" si="52"/>
        <v>N</v>
      </c>
      <c r="AA656" s="9">
        <f t="shared" si="53"/>
        <v>22</v>
      </c>
      <c r="AB656" s="9" t="s">
        <v>1398</v>
      </c>
      <c r="AE656" t="str">
        <f t="shared" si="54"/>
        <v>LizardmenDwarfen Mountain Holds</v>
      </c>
    </row>
    <row r="657" spans="1:31" ht="15" customHeight="1" x14ac:dyDescent="0.25">
      <c r="A657">
        <v>420167</v>
      </c>
      <c r="B657">
        <v>2</v>
      </c>
      <c r="C657" t="s">
        <v>970</v>
      </c>
      <c r="D657" t="s">
        <v>951</v>
      </c>
      <c r="E657">
        <v>0</v>
      </c>
      <c r="F657">
        <v>2</v>
      </c>
      <c r="G657">
        <v>5</v>
      </c>
      <c r="H657">
        <v>17</v>
      </c>
      <c r="I657" t="s">
        <v>931</v>
      </c>
      <c r="J657" s="21">
        <v>45360.625</v>
      </c>
      <c r="K657" s="21">
        <v>45361</v>
      </c>
      <c r="L657" t="s">
        <v>207</v>
      </c>
      <c r="M657" t="b">
        <v>0</v>
      </c>
      <c r="N657">
        <v>2023</v>
      </c>
      <c r="O657" t="s">
        <v>758</v>
      </c>
      <c r="Q657" t="s">
        <v>768</v>
      </c>
      <c r="S657" s="1" t="s">
        <v>972</v>
      </c>
      <c r="T657" s="1" t="s">
        <v>953</v>
      </c>
      <c r="U657" t="s">
        <v>27</v>
      </c>
      <c r="V657" s="9">
        <v>1250</v>
      </c>
      <c r="W657" s="2">
        <f t="shared" si="50"/>
        <v>3</v>
      </c>
      <c r="X657" s="2" t="s">
        <v>1887</v>
      </c>
      <c r="Y657" s="9" t="str">
        <f t="shared" si="51"/>
        <v>Y</v>
      </c>
      <c r="Z657" s="9" t="str">
        <f t="shared" si="52"/>
        <v>N</v>
      </c>
      <c r="AA657" s="9">
        <f t="shared" si="53"/>
        <v>22</v>
      </c>
      <c r="AB657" s="9" t="s">
        <v>1398</v>
      </c>
      <c r="AE657" t="str">
        <f t="shared" si="54"/>
        <v>Kingdom of BretonniaDark Elves</v>
      </c>
    </row>
    <row r="658" spans="1:31" ht="15" customHeight="1" x14ac:dyDescent="0.25">
      <c r="A658">
        <v>420172</v>
      </c>
      <c r="B658">
        <v>2</v>
      </c>
      <c r="C658" t="s">
        <v>954</v>
      </c>
      <c r="D658" t="s">
        <v>967</v>
      </c>
      <c r="E658">
        <v>0</v>
      </c>
      <c r="F658">
        <v>2</v>
      </c>
      <c r="G658">
        <v>6</v>
      </c>
      <c r="H658">
        <v>16</v>
      </c>
      <c r="I658" t="s">
        <v>931</v>
      </c>
      <c r="J658" s="21">
        <v>45360.625</v>
      </c>
      <c r="K658" s="21">
        <v>45361</v>
      </c>
      <c r="L658" t="s">
        <v>207</v>
      </c>
      <c r="M658" t="b">
        <v>0</v>
      </c>
      <c r="N658">
        <v>2023</v>
      </c>
      <c r="O658" t="s">
        <v>761</v>
      </c>
      <c r="Q658" t="s">
        <v>758</v>
      </c>
      <c r="S658" s="1" t="s">
        <v>956</v>
      </c>
      <c r="T658" s="1" t="s">
        <v>969</v>
      </c>
      <c r="U658" t="s">
        <v>27</v>
      </c>
      <c r="V658" s="9">
        <v>1250</v>
      </c>
      <c r="W658" s="2">
        <f t="shared" si="50"/>
        <v>3</v>
      </c>
      <c r="X658" s="2" t="s">
        <v>1887</v>
      </c>
      <c r="Y658" s="9" t="str">
        <f t="shared" si="51"/>
        <v>Y</v>
      </c>
      <c r="Z658" s="9" t="str">
        <f t="shared" si="52"/>
        <v>N</v>
      </c>
      <c r="AA658" s="9">
        <f t="shared" si="53"/>
        <v>22</v>
      </c>
      <c r="AB658" s="9" t="s">
        <v>1398</v>
      </c>
      <c r="AE658" t="str">
        <f t="shared" si="54"/>
        <v>Orc and Goblin TribesKingdom of Bretonnia</v>
      </c>
    </row>
    <row r="659" spans="1:31" ht="15" customHeight="1" x14ac:dyDescent="0.25">
      <c r="A659">
        <v>420176</v>
      </c>
      <c r="B659">
        <v>2</v>
      </c>
      <c r="C659" t="s">
        <v>946</v>
      </c>
      <c r="D659" t="s">
        <v>939</v>
      </c>
      <c r="E659">
        <v>0</v>
      </c>
      <c r="F659">
        <v>2</v>
      </c>
      <c r="G659">
        <v>6</v>
      </c>
      <c r="H659">
        <v>18</v>
      </c>
      <c r="I659" t="s">
        <v>931</v>
      </c>
      <c r="J659" s="21">
        <v>45360.625</v>
      </c>
      <c r="K659" s="21">
        <v>45361</v>
      </c>
      <c r="L659" t="s">
        <v>207</v>
      </c>
      <c r="M659" t="b">
        <v>0</v>
      </c>
      <c r="N659">
        <v>2023</v>
      </c>
      <c r="O659" t="s">
        <v>760</v>
      </c>
      <c r="Q659" t="s">
        <v>761</v>
      </c>
      <c r="S659" s="1" t="s">
        <v>948</v>
      </c>
      <c r="T659" s="1" t="s">
        <v>941</v>
      </c>
      <c r="U659" t="s">
        <v>27</v>
      </c>
      <c r="V659" s="9">
        <v>1250</v>
      </c>
      <c r="W659" s="2">
        <f t="shared" si="50"/>
        <v>3</v>
      </c>
      <c r="X659" s="2" t="s">
        <v>1887</v>
      </c>
      <c r="Y659" s="9" t="str">
        <f t="shared" si="51"/>
        <v>Y</v>
      </c>
      <c r="Z659" s="9" t="str">
        <f t="shared" si="52"/>
        <v>N</v>
      </c>
      <c r="AA659" s="9">
        <f t="shared" si="53"/>
        <v>22</v>
      </c>
      <c r="AB659" s="9" t="s">
        <v>1398</v>
      </c>
      <c r="AE659" t="str">
        <f t="shared" si="54"/>
        <v>Vampire CountsOrc and Goblin Tribes</v>
      </c>
    </row>
    <row r="660" spans="1:31" ht="15" customHeight="1" x14ac:dyDescent="0.25">
      <c r="A660">
        <v>420182</v>
      </c>
      <c r="B660">
        <v>2</v>
      </c>
      <c r="C660" t="s">
        <v>938</v>
      </c>
      <c r="D660" t="s">
        <v>935</v>
      </c>
      <c r="E660">
        <v>2</v>
      </c>
      <c r="F660">
        <v>0</v>
      </c>
      <c r="G660">
        <v>17</v>
      </c>
      <c r="H660">
        <v>6</v>
      </c>
      <c r="I660" t="s">
        <v>931</v>
      </c>
      <c r="J660" s="21">
        <v>45360.625</v>
      </c>
      <c r="K660" s="21">
        <v>45361</v>
      </c>
      <c r="L660" t="s">
        <v>207</v>
      </c>
      <c r="M660" t="b">
        <v>0</v>
      </c>
      <c r="N660">
        <v>2023</v>
      </c>
      <c r="O660" t="s">
        <v>761</v>
      </c>
      <c r="Q660" t="s">
        <v>769</v>
      </c>
      <c r="S660" s="1" t="s">
        <v>940</v>
      </c>
      <c r="T660" s="1" t="s">
        <v>937</v>
      </c>
      <c r="U660" t="s">
        <v>27</v>
      </c>
      <c r="V660" s="9">
        <v>1250</v>
      </c>
      <c r="W660" s="2">
        <f t="shared" si="50"/>
        <v>3</v>
      </c>
      <c r="X660" s="2" t="s">
        <v>1887</v>
      </c>
      <c r="Y660" s="9" t="str">
        <f t="shared" si="51"/>
        <v>Y</v>
      </c>
      <c r="Z660" s="9" t="str">
        <f t="shared" si="52"/>
        <v>N</v>
      </c>
      <c r="AA660" s="9">
        <f t="shared" si="53"/>
        <v>22</v>
      </c>
      <c r="AB660" s="9" t="s">
        <v>1398</v>
      </c>
      <c r="AE660" t="str">
        <f t="shared" si="54"/>
        <v>Orc and Goblin TribesDwarfen Mountain Holds</v>
      </c>
    </row>
    <row r="661" spans="1:31" ht="15" customHeight="1" x14ac:dyDescent="0.25">
      <c r="A661">
        <v>420185</v>
      </c>
      <c r="B661">
        <v>2</v>
      </c>
      <c r="C661" t="s">
        <v>929</v>
      </c>
      <c r="D661" t="s">
        <v>943</v>
      </c>
      <c r="E661">
        <v>1</v>
      </c>
      <c r="F661">
        <v>1</v>
      </c>
      <c r="G661">
        <v>12</v>
      </c>
      <c r="H661">
        <v>12</v>
      </c>
      <c r="I661" t="s">
        <v>931</v>
      </c>
      <c r="J661" s="21">
        <v>45360.625</v>
      </c>
      <c r="K661" s="21">
        <v>45361</v>
      </c>
      <c r="L661" t="s">
        <v>207</v>
      </c>
      <c r="M661" t="b">
        <v>0</v>
      </c>
      <c r="N661">
        <v>2023</v>
      </c>
      <c r="O661" t="s">
        <v>761</v>
      </c>
      <c r="Q661" t="s">
        <v>758</v>
      </c>
      <c r="S661" s="1" t="s">
        <v>932</v>
      </c>
      <c r="T661" s="1" t="s">
        <v>945</v>
      </c>
      <c r="U661" t="s">
        <v>27</v>
      </c>
      <c r="V661" s="9">
        <v>1250</v>
      </c>
      <c r="W661" s="2">
        <f t="shared" si="50"/>
        <v>3</v>
      </c>
      <c r="X661" s="2" t="s">
        <v>1887</v>
      </c>
      <c r="Y661" s="9" t="str">
        <f t="shared" si="51"/>
        <v>Y</v>
      </c>
      <c r="Z661" s="9" t="str">
        <f t="shared" si="52"/>
        <v>N</v>
      </c>
      <c r="AA661" s="9">
        <f t="shared" si="53"/>
        <v>22</v>
      </c>
      <c r="AB661" s="9" t="s">
        <v>1398</v>
      </c>
      <c r="AE661" t="str">
        <f t="shared" si="54"/>
        <v>Orc and Goblin TribesKingdom of Bretonnia</v>
      </c>
    </row>
    <row r="662" spans="1:31" ht="15" hidden="1" customHeight="1" x14ac:dyDescent="0.25">
      <c r="A662">
        <v>420186</v>
      </c>
      <c r="B662">
        <v>2</v>
      </c>
      <c r="C662" t="s">
        <v>947</v>
      </c>
      <c r="D662" t="s">
        <v>958</v>
      </c>
      <c r="E662">
        <v>2</v>
      </c>
      <c r="F662">
        <v>0</v>
      </c>
      <c r="G662">
        <v>17</v>
      </c>
      <c r="H662">
        <v>6</v>
      </c>
      <c r="I662" t="s">
        <v>931</v>
      </c>
      <c r="J662" s="21">
        <v>45360.625</v>
      </c>
      <c r="K662" s="21">
        <v>45361</v>
      </c>
      <c r="L662" t="s">
        <v>207</v>
      </c>
      <c r="M662" t="b">
        <v>0</v>
      </c>
      <c r="N662">
        <v>2023</v>
      </c>
      <c r="O662" t="s">
        <v>764</v>
      </c>
      <c r="Q662" t="s">
        <v>764</v>
      </c>
      <c r="S662" s="1" t="s">
        <v>949</v>
      </c>
      <c r="T662" s="1" t="s">
        <v>960</v>
      </c>
      <c r="U662" t="s">
        <v>27</v>
      </c>
      <c r="V662" s="9">
        <v>1250</v>
      </c>
      <c r="W662" s="2">
        <f t="shared" si="50"/>
        <v>3</v>
      </c>
      <c r="X662" s="2" t="s">
        <v>1887</v>
      </c>
      <c r="Y662" s="9" t="str">
        <f t="shared" si="51"/>
        <v>Y</v>
      </c>
      <c r="Z662" s="9" t="str">
        <f t="shared" si="52"/>
        <v>Y</v>
      </c>
      <c r="AA662" s="9">
        <f t="shared" si="53"/>
        <v>22</v>
      </c>
      <c r="AB662" s="9" t="s">
        <v>1398</v>
      </c>
      <c r="AE662" t="str">
        <f t="shared" si="54"/>
        <v>Tomb Kings of KhemriTomb Kings of Khemri</v>
      </c>
    </row>
    <row r="663" spans="1:31" ht="15" customHeight="1" x14ac:dyDescent="0.25">
      <c r="A663">
        <v>420189</v>
      </c>
      <c r="B663">
        <v>2</v>
      </c>
      <c r="C663" t="s">
        <v>934</v>
      </c>
      <c r="D663" t="s">
        <v>963</v>
      </c>
      <c r="E663">
        <v>2</v>
      </c>
      <c r="F663">
        <v>0</v>
      </c>
      <c r="G663">
        <v>17</v>
      </c>
      <c r="H663">
        <v>5</v>
      </c>
      <c r="I663" t="s">
        <v>931</v>
      </c>
      <c r="J663" s="21">
        <v>45360.625</v>
      </c>
      <c r="K663" s="21">
        <v>45361</v>
      </c>
      <c r="L663" t="s">
        <v>207</v>
      </c>
      <c r="M663" t="b">
        <v>0</v>
      </c>
      <c r="N663">
        <v>2023</v>
      </c>
      <c r="O663" t="s">
        <v>770</v>
      </c>
      <c r="Q663" t="s">
        <v>765</v>
      </c>
      <c r="S663" s="1" t="s">
        <v>936</v>
      </c>
      <c r="T663" s="1" t="s">
        <v>965</v>
      </c>
      <c r="U663" t="s">
        <v>27</v>
      </c>
      <c r="V663" s="9">
        <v>1250</v>
      </c>
      <c r="W663" s="2">
        <f t="shared" si="50"/>
        <v>3</v>
      </c>
      <c r="X663" s="2" t="s">
        <v>1887</v>
      </c>
      <c r="Y663" s="9" t="str">
        <f t="shared" si="51"/>
        <v>Y</v>
      </c>
      <c r="Z663" s="9" t="str">
        <f t="shared" si="52"/>
        <v>N</v>
      </c>
      <c r="AA663" s="9">
        <f t="shared" si="53"/>
        <v>22</v>
      </c>
      <c r="AB663" s="9" t="s">
        <v>1398</v>
      </c>
      <c r="AE663" t="str">
        <f t="shared" si="54"/>
        <v>LizardmenEmpire of Man</v>
      </c>
    </row>
    <row r="664" spans="1:31" ht="15" customHeight="1" x14ac:dyDescent="0.25">
      <c r="A664">
        <v>420192</v>
      </c>
      <c r="B664">
        <v>3</v>
      </c>
      <c r="C664" t="s">
        <v>962</v>
      </c>
      <c r="D664" t="s">
        <v>955</v>
      </c>
      <c r="E664">
        <v>2</v>
      </c>
      <c r="F664">
        <v>0</v>
      </c>
      <c r="G664">
        <v>18</v>
      </c>
      <c r="H664">
        <v>5</v>
      </c>
      <c r="I664" t="s">
        <v>931</v>
      </c>
      <c r="J664" s="21">
        <v>45360.625</v>
      </c>
      <c r="K664" s="21">
        <v>45361</v>
      </c>
      <c r="L664" t="s">
        <v>207</v>
      </c>
      <c r="M664" t="b">
        <v>0</v>
      </c>
      <c r="N664">
        <v>2023</v>
      </c>
      <c r="O664" t="s">
        <v>771</v>
      </c>
      <c r="Q664" t="s">
        <v>769</v>
      </c>
      <c r="S664" s="1" t="s">
        <v>964</v>
      </c>
      <c r="T664" s="1" t="s">
        <v>957</v>
      </c>
      <c r="U664" t="s">
        <v>27</v>
      </c>
      <c r="V664" s="9">
        <v>1250</v>
      </c>
      <c r="W664" s="2">
        <f t="shared" si="50"/>
        <v>3</v>
      </c>
      <c r="X664" s="2" t="s">
        <v>1887</v>
      </c>
      <c r="Y664" s="9" t="str">
        <f t="shared" si="51"/>
        <v>Y</v>
      </c>
      <c r="Z664" s="9" t="str">
        <f t="shared" si="52"/>
        <v>N</v>
      </c>
      <c r="AA664" s="9">
        <f t="shared" si="53"/>
        <v>22</v>
      </c>
      <c r="AB664" s="9" t="s">
        <v>1398</v>
      </c>
      <c r="AE664" t="str">
        <f t="shared" si="54"/>
        <v>SkavenDwarfen Mountain Holds</v>
      </c>
    </row>
    <row r="665" spans="1:31" ht="15" customHeight="1" x14ac:dyDescent="0.25">
      <c r="A665">
        <v>420194</v>
      </c>
      <c r="B665">
        <v>3</v>
      </c>
      <c r="C665" t="s">
        <v>966</v>
      </c>
      <c r="D665" t="s">
        <v>946</v>
      </c>
      <c r="E665">
        <v>0</v>
      </c>
      <c r="F665">
        <v>2</v>
      </c>
      <c r="G665">
        <v>5</v>
      </c>
      <c r="H665">
        <v>18</v>
      </c>
      <c r="I665" t="s">
        <v>931</v>
      </c>
      <c r="J665" s="21">
        <v>45360.625</v>
      </c>
      <c r="K665" s="21">
        <v>45361</v>
      </c>
      <c r="L665" t="s">
        <v>207</v>
      </c>
      <c r="M665" t="b">
        <v>0</v>
      </c>
      <c r="N665">
        <v>2023</v>
      </c>
      <c r="O665" t="s">
        <v>759</v>
      </c>
      <c r="Q665" t="s">
        <v>760</v>
      </c>
      <c r="S665" s="1" t="s">
        <v>968</v>
      </c>
      <c r="T665" s="1" t="s">
        <v>948</v>
      </c>
      <c r="U665" t="s">
        <v>27</v>
      </c>
      <c r="V665" s="9">
        <v>1250</v>
      </c>
      <c r="W665" s="2">
        <f t="shared" si="50"/>
        <v>3</v>
      </c>
      <c r="X665" s="2" t="s">
        <v>1887</v>
      </c>
      <c r="Y665" s="9" t="str">
        <f t="shared" si="51"/>
        <v>Y</v>
      </c>
      <c r="Z665" s="9" t="str">
        <f t="shared" si="52"/>
        <v>N</v>
      </c>
      <c r="AA665" s="9">
        <f t="shared" si="53"/>
        <v>22</v>
      </c>
      <c r="AB665" s="9" t="s">
        <v>1398</v>
      </c>
      <c r="AE665" t="str">
        <f t="shared" si="54"/>
        <v>Wood Elf RealmsVampire Counts</v>
      </c>
    </row>
    <row r="666" spans="1:31" ht="15" customHeight="1" x14ac:dyDescent="0.25">
      <c r="A666">
        <v>420195</v>
      </c>
      <c r="B666">
        <v>3</v>
      </c>
      <c r="C666" t="s">
        <v>943</v>
      </c>
      <c r="D666" t="s">
        <v>935</v>
      </c>
      <c r="E666">
        <v>2</v>
      </c>
      <c r="F666">
        <v>0</v>
      </c>
      <c r="G666">
        <v>18</v>
      </c>
      <c r="H666">
        <v>5</v>
      </c>
      <c r="I666" t="s">
        <v>931</v>
      </c>
      <c r="J666" s="21">
        <v>45360.625</v>
      </c>
      <c r="K666" s="21">
        <v>45361</v>
      </c>
      <c r="L666" t="s">
        <v>207</v>
      </c>
      <c r="M666" t="b">
        <v>0</v>
      </c>
      <c r="N666">
        <v>2023</v>
      </c>
      <c r="O666" t="s">
        <v>758</v>
      </c>
      <c r="Q666" t="s">
        <v>769</v>
      </c>
      <c r="S666" s="1" t="s">
        <v>945</v>
      </c>
      <c r="T666" s="1" t="s">
        <v>937</v>
      </c>
      <c r="U666" t="s">
        <v>27</v>
      </c>
      <c r="V666" s="9">
        <v>1250</v>
      </c>
      <c r="W666" s="2">
        <f t="shared" si="50"/>
        <v>3</v>
      </c>
      <c r="X666" s="2" t="s">
        <v>1887</v>
      </c>
      <c r="Y666" s="9" t="str">
        <f t="shared" si="51"/>
        <v>Y</v>
      </c>
      <c r="Z666" s="9" t="str">
        <f t="shared" si="52"/>
        <v>N</v>
      </c>
      <c r="AA666" s="9">
        <f t="shared" si="53"/>
        <v>22</v>
      </c>
      <c r="AB666" s="9" t="s">
        <v>1398</v>
      </c>
      <c r="AE666" t="str">
        <f t="shared" si="54"/>
        <v>Kingdom of BretonniaDwarfen Mountain Holds</v>
      </c>
    </row>
    <row r="667" spans="1:31" ht="15" customHeight="1" x14ac:dyDescent="0.25">
      <c r="A667">
        <v>420197</v>
      </c>
      <c r="B667">
        <v>3</v>
      </c>
      <c r="C667" t="s">
        <v>959</v>
      </c>
      <c r="D667" t="s">
        <v>934</v>
      </c>
      <c r="E667">
        <v>0</v>
      </c>
      <c r="F667">
        <v>2</v>
      </c>
      <c r="G667">
        <v>5</v>
      </c>
      <c r="H667">
        <v>18</v>
      </c>
      <c r="I667" t="s">
        <v>931</v>
      </c>
      <c r="J667" s="21">
        <v>45360.625</v>
      </c>
      <c r="K667" s="21">
        <v>45361</v>
      </c>
      <c r="L667" t="s">
        <v>207</v>
      </c>
      <c r="M667" t="b">
        <v>0</v>
      </c>
      <c r="N667">
        <v>2023</v>
      </c>
      <c r="O667" t="s">
        <v>762</v>
      </c>
      <c r="Q667" t="s">
        <v>770</v>
      </c>
      <c r="S667" s="1" t="s">
        <v>961</v>
      </c>
      <c r="T667" s="1" t="s">
        <v>936</v>
      </c>
      <c r="U667" t="s">
        <v>27</v>
      </c>
      <c r="V667" s="9">
        <v>1250</v>
      </c>
      <c r="W667" s="2">
        <f t="shared" si="50"/>
        <v>3</v>
      </c>
      <c r="X667" s="2" t="s">
        <v>1887</v>
      </c>
      <c r="Y667" s="9" t="str">
        <f t="shared" si="51"/>
        <v>Y</v>
      </c>
      <c r="Z667" s="9" t="str">
        <f t="shared" si="52"/>
        <v>N</v>
      </c>
      <c r="AA667" s="9">
        <f t="shared" si="53"/>
        <v>22</v>
      </c>
      <c r="AB667" s="9" t="s">
        <v>1398</v>
      </c>
      <c r="AE667" t="str">
        <f t="shared" si="54"/>
        <v>Warriors of ChaosLizardmen</v>
      </c>
    </row>
    <row r="668" spans="1:31" ht="15" customHeight="1" x14ac:dyDescent="0.25">
      <c r="A668">
        <v>420199</v>
      </c>
      <c r="B668">
        <v>3</v>
      </c>
      <c r="C668" t="s">
        <v>958</v>
      </c>
      <c r="D668" t="s">
        <v>971</v>
      </c>
      <c r="E668">
        <v>2</v>
      </c>
      <c r="F668">
        <v>0</v>
      </c>
      <c r="G668">
        <v>18</v>
      </c>
      <c r="H668">
        <v>5</v>
      </c>
      <c r="I668" t="s">
        <v>931</v>
      </c>
      <c r="J668" s="21">
        <v>45360.625</v>
      </c>
      <c r="K668" s="21">
        <v>45361</v>
      </c>
      <c r="L668" t="s">
        <v>207</v>
      </c>
      <c r="M668" t="b">
        <v>0</v>
      </c>
      <c r="N668">
        <v>2023</v>
      </c>
      <c r="O668" t="s">
        <v>764</v>
      </c>
      <c r="Q668" t="s">
        <v>770</v>
      </c>
      <c r="S668" s="1" t="s">
        <v>960</v>
      </c>
      <c r="T668" s="1" t="s">
        <v>973</v>
      </c>
      <c r="U668" t="s">
        <v>27</v>
      </c>
      <c r="V668" s="9">
        <v>1250</v>
      </c>
      <c r="W668" s="2">
        <f t="shared" si="50"/>
        <v>3</v>
      </c>
      <c r="X668" s="2" t="s">
        <v>1887</v>
      </c>
      <c r="Y668" s="9" t="str">
        <f t="shared" si="51"/>
        <v>Y</v>
      </c>
      <c r="Z668" s="9" t="str">
        <f t="shared" si="52"/>
        <v>N</v>
      </c>
      <c r="AA668" s="9">
        <f t="shared" si="53"/>
        <v>22</v>
      </c>
      <c r="AB668" s="9" t="s">
        <v>1398</v>
      </c>
      <c r="AE668" t="str">
        <f t="shared" si="54"/>
        <v>Tomb Kings of KhemriLizardmen</v>
      </c>
    </row>
    <row r="669" spans="1:31" ht="15" customHeight="1" x14ac:dyDescent="0.25">
      <c r="A669">
        <v>420200</v>
      </c>
      <c r="B669">
        <v>3</v>
      </c>
      <c r="C669" t="s">
        <v>930</v>
      </c>
      <c r="D669" t="s">
        <v>942</v>
      </c>
      <c r="E669">
        <v>0</v>
      </c>
      <c r="F669">
        <v>2</v>
      </c>
      <c r="G669">
        <v>5</v>
      </c>
      <c r="H669">
        <v>18</v>
      </c>
      <c r="I669" t="s">
        <v>931</v>
      </c>
      <c r="J669" s="21">
        <v>45360.625</v>
      </c>
      <c r="K669" s="21">
        <v>45361</v>
      </c>
      <c r="L669" t="s">
        <v>207</v>
      </c>
      <c r="M669" t="b">
        <v>0</v>
      </c>
      <c r="N669">
        <v>2023</v>
      </c>
      <c r="O669" t="s">
        <v>759</v>
      </c>
      <c r="Q669" t="s">
        <v>761</v>
      </c>
      <c r="S669" s="1" t="s">
        <v>933</v>
      </c>
      <c r="T669" s="1" t="s">
        <v>944</v>
      </c>
      <c r="U669" t="s">
        <v>27</v>
      </c>
      <c r="V669" s="9">
        <v>1250</v>
      </c>
      <c r="W669" s="2">
        <f t="shared" si="50"/>
        <v>3</v>
      </c>
      <c r="X669" s="2" t="s">
        <v>1887</v>
      </c>
      <c r="Y669" s="9" t="str">
        <f t="shared" si="51"/>
        <v>Y</v>
      </c>
      <c r="Z669" s="9" t="str">
        <f t="shared" si="52"/>
        <v>N</v>
      </c>
      <c r="AA669" s="9">
        <f t="shared" si="53"/>
        <v>22</v>
      </c>
      <c r="AB669" s="9" t="s">
        <v>1398</v>
      </c>
      <c r="AE669" t="str">
        <f t="shared" si="54"/>
        <v>Wood Elf RealmsOrc and Goblin Tribes</v>
      </c>
    </row>
    <row r="670" spans="1:31" ht="15" customHeight="1" x14ac:dyDescent="0.25">
      <c r="A670">
        <v>420202</v>
      </c>
      <c r="B670">
        <v>3</v>
      </c>
      <c r="C670" t="s">
        <v>950</v>
      </c>
      <c r="D670" t="s">
        <v>947</v>
      </c>
      <c r="E670">
        <v>2</v>
      </c>
      <c r="F670">
        <v>0</v>
      </c>
      <c r="G670">
        <v>18</v>
      </c>
      <c r="H670">
        <v>5</v>
      </c>
      <c r="I670" t="s">
        <v>931</v>
      </c>
      <c r="J670" s="21">
        <v>45360.625</v>
      </c>
      <c r="K670" s="21">
        <v>45361</v>
      </c>
      <c r="L670" t="s">
        <v>207</v>
      </c>
      <c r="M670" t="b">
        <v>0</v>
      </c>
      <c r="N670">
        <v>2023</v>
      </c>
      <c r="O670" t="s">
        <v>769</v>
      </c>
      <c r="Q670" t="s">
        <v>764</v>
      </c>
      <c r="S670" s="1" t="s">
        <v>952</v>
      </c>
      <c r="T670" s="1" t="s">
        <v>949</v>
      </c>
      <c r="U670" t="s">
        <v>27</v>
      </c>
      <c r="V670" s="9">
        <v>1250</v>
      </c>
      <c r="W670" s="2">
        <f t="shared" si="50"/>
        <v>3</v>
      </c>
      <c r="X670" s="2" t="s">
        <v>1887</v>
      </c>
      <c r="Y670" s="9" t="str">
        <f t="shared" si="51"/>
        <v>Y</v>
      </c>
      <c r="Z670" s="9" t="str">
        <f t="shared" si="52"/>
        <v>N</v>
      </c>
      <c r="AA670" s="9">
        <f t="shared" si="53"/>
        <v>22</v>
      </c>
      <c r="AB670" s="9" t="s">
        <v>1398</v>
      </c>
      <c r="AE670" t="str">
        <f t="shared" si="54"/>
        <v>Dwarfen Mountain HoldsTomb Kings of Khemri</v>
      </c>
    </row>
    <row r="671" spans="1:31" ht="15" customHeight="1" x14ac:dyDescent="0.25">
      <c r="A671">
        <v>420204</v>
      </c>
      <c r="B671">
        <v>3</v>
      </c>
      <c r="C671" t="s">
        <v>938</v>
      </c>
      <c r="D671" t="s">
        <v>970</v>
      </c>
      <c r="E671">
        <v>2</v>
      </c>
      <c r="F671">
        <v>0</v>
      </c>
      <c r="G671">
        <v>18</v>
      </c>
      <c r="H671">
        <v>5</v>
      </c>
      <c r="I671" t="s">
        <v>931</v>
      </c>
      <c r="J671" s="21">
        <v>45360.625</v>
      </c>
      <c r="K671" s="21">
        <v>45361</v>
      </c>
      <c r="L671" t="s">
        <v>207</v>
      </c>
      <c r="M671" t="b">
        <v>0</v>
      </c>
      <c r="N671">
        <v>2023</v>
      </c>
      <c r="O671" t="s">
        <v>761</v>
      </c>
      <c r="Q671" t="s">
        <v>758</v>
      </c>
      <c r="S671" s="1" t="s">
        <v>940</v>
      </c>
      <c r="T671" s="1" t="s">
        <v>972</v>
      </c>
      <c r="U671" t="s">
        <v>27</v>
      </c>
      <c r="V671" s="9">
        <v>1250</v>
      </c>
      <c r="W671" s="2">
        <f t="shared" si="50"/>
        <v>3</v>
      </c>
      <c r="X671" s="2" t="s">
        <v>1887</v>
      </c>
      <c r="Y671" s="9" t="str">
        <f t="shared" si="51"/>
        <v>Y</v>
      </c>
      <c r="Z671" s="9" t="str">
        <f t="shared" si="52"/>
        <v>N</v>
      </c>
      <c r="AA671" s="9">
        <f t="shared" si="53"/>
        <v>22</v>
      </c>
      <c r="AB671" s="9" t="s">
        <v>1398</v>
      </c>
      <c r="AE671" t="str">
        <f t="shared" si="54"/>
        <v>Orc and Goblin TribesKingdom of Bretonnia</v>
      </c>
    </row>
    <row r="672" spans="1:31" ht="15" customHeight="1" x14ac:dyDescent="0.25">
      <c r="A672">
        <v>420206</v>
      </c>
      <c r="B672">
        <v>3</v>
      </c>
      <c r="C672" t="s">
        <v>967</v>
      </c>
      <c r="D672" t="s">
        <v>929</v>
      </c>
      <c r="E672">
        <v>2</v>
      </c>
      <c r="F672">
        <v>0</v>
      </c>
      <c r="G672">
        <v>18</v>
      </c>
      <c r="H672">
        <v>5</v>
      </c>
      <c r="I672" t="s">
        <v>931</v>
      </c>
      <c r="J672" s="21">
        <v>45360.625</v>
      </c>
      <c r="K672" s="21">
        <v>45361</v>
      </c>
      <c r="L672" t="s">
        <v>207</v>
      </c>
      <c r="M672" t="b">
        <v>0</v>
      </c>
      <c r="N672">
        <v>2023</v>
      </c>
      <c r="O672" t="s">
        <v>758</v>
      </c>
      <c r="Q672" t="s">
        <v>761</v>
      </c>
      <c r="S672" s="1" t="s">
        <v>969</v>
      </c>
      <c r="T672" s="1" t="s">
        <v>932</v>
      </c>
      <c r="U672" t="s">
        <v>27</v>
      </c>
      <c r="V672" s="9">
        <v>1250</v>
      </c>
      <c r="W672" s="2">
        <f t="shared" si="50"/>
        <v>3</v>
      </c>
      <c r="X672" s="2" t="s">
        <v>1887</v>
      </c>
      <c r="Y672" s="9" t="str">
        <f t="shared" si="51"/>
        <v>Y</v>
      </c>
      <c r="Z672" s="9" t="str">
        <f t="shared" si="52"/>
        <v>N</v>
      </c>
      <c r="AA672" s="9">
        <f t="shared" si="53"/>
        <v>22</v>
      </c>
      <c r="AB672" s="9" t="s">
        <v>1398</v>
      </c>
      <c r="AE672" t="str">
        <f t="shared" si="54"/>
        <v>Kingdom of BretonniaOrc and Goblin Tribes</v>
      </c>
    </row>
    <row r="673" spans="1:31" ht="15" customHeight="1" x14ac:dyDescent="0.25">
      <c r="A673">
        <v>420208</v>
      </c>
      <c r="B673">
        <v>3</v>
      </c>
      <c r="C673" t="s">
        <v>954</v>
      </c>
      <c r="D673" t="s">
        <v>963</v>
      </c>
      <c r="E673">
        <v>0</v>
      </c>
      <c r="F673">
        <v>2</v>
      </c>
      <c r="G673">
        <v>8</v>
      </c>
      <c r="H673">
        <v>15</v>
      </c>
      <c r="I673" t="s">
        <v>931</v>
      </c>
      <c r="J673" s="21">
        <v>45360.625</v>
      </c>
      <c r="K673" s="21">
        <v>45361</v>
      </c>
      <c r="L673" t="s">
        <v>207</v>
      </c>
      <c r="M673" t="b">
        <v>0</v>
      </c>
      <c r="N673">
        <v>2023</v>
      </c>
      <c r="O673" t="s">
        <v>761</v>
      </c>
      <c r="Q673" t="s">
        <v>765</v>
      </c>
      <c r="S673" s="1" t="s">
        <v>956</v>
      </c>
      <c r="T673" s="1" t="s">
        <v>965</v>
      </c>
      <c r="U673" t="s">
        <v>27</v>
      </c>
      <c r="V673" s="9">
        <v>1250</v>
      </c>
      <c r="W673" s="2">
        <f t="shared" si="50"/>
        <v>3</v>
      </c>
      <c r="X673" s="2" t="s">
        <v>1887</v>
      </c>
      <c r="Y673" s="9" t="str">
        <f t="shared" si="51"/>
        <v>Y</v>
      </c>
      <c r="Z673" s="9" t="str">
        <f t="shared" si="52"/>
        <v>N</v>
      </c>
      <c r="AA673" s="9">
        <f t="shared" si="53"/>
        <v>22</v>
      </c>
      <c r="AB673" s="9" t="s">
        <v>1398</v>
      </c>
      <c r="AE673" t="str">
        <f t="shared" si="54"/>
        <v>Orc and Goblin TribesEmpire of Man</v>
      </c>
    </row>
    <row r="674" spans="1:31" ht="15" customHeight="1" x14ac:dyDescent="0.25">
      <c r="A674">
        <v>420210</v>
      </c>
      <c r="B674">
        <v>3</v>
      </c>
      <c r="C674" t="s">
        <v>951</v>
      </c>
      <c r="D674" t="s">
        <v>939</v>
      </c>
      <c r="E674">
        <v>0</v>
      </c>
      <c r="F674">
        <v>2</v>
      </c>
      <c r="G674">
        <v>5</v>
      </c>
      <c r="H674">
        <v>18</v>
      </c>
      <c r="I674" t="s">
        <v>931</v>
      </c>
      <c r="J674" s="21">
        <v>45360.625</v>
      </c>
      <c r="K674" s="21">
        <v>45361</v>
      </c>
      <c r="L674" t="s">
        <v>207</v>
      </c>
      <c r="M674" t="b">
        <v>0</v>
      </c>
      <c r="N674">
        <v>2023</v>
      </c>
      <c r="O674" t="s">
        <v>768</v>
      </c>
      <c r="Q674" t="s">
        <v>761</v>
      </c>
      <c r="S674" s="1" t="s">
        <v>953</v>
      </c>
      <c r="T674" s="1" t="s">
        <v>941</v>
      </c>
      <c r="U674" t="s">
        <v>27</v>
      </c>
      <c r="V674" s="9">
        <v>1250</v>
      </c>
      <c r="W674" s="2">
        <f t="shared" si="50"/>
        <v>3</v>
      </c>
      <c r="X674" s="2" t="s">
        <v>1887</v>
      </c>
      <c r="Y674" s="9" t="str">
        <f t="shared" si="51"/>
        <v>Y</v>
      </c>
      <c r="Z674" s="9" t="str">
        <f t="shared" si="52"/>
        <v>N</v>
      </c>
      <c r="AA674" s="9">
        <f t="shared" si="53"/>
        <v>22</v>
      </c>
      <c r="AB674" s="9" t="s">
        <v>1398</v>
      </c>
      <c r="AE674" t="str">
        <f t="shared" si="54"/>
        <v>Dark ElvesOrc and Goblin Tribes</v>
      </c>
    </row>
    <row r="675" spans="1:31" ht="15" hidden="1" customHeight="1" x14ac:dyDescent="0.25">
      <c r="A675">
        <v>419733</v>
      </c>
      <c r="B675">
        <v>1</v>
      </c>
      <c r="C675" t="s">
        <v>998</v>
      </c>
      <c r="D675" t="s">
        <v>999</v>
      </c>
      <c r="E675">
        <v>1</v>
      </c>
      <c r="F675">
        <v>1</v>
      </c>
      <c r="G675">
        <v>151</v>
      </c>
      <c r="H675">
        <v>151</v>
      </c>
      <c r="I675" t="s">
        <v>1000</v>
      </c>
      <c r="J675" s="21">
        <v>45360.625</v>
      </c>
      <c r="K675" s="21">
        <v>45361</v>
      </c>
      <c r="L675" t="s">
        <v>207</v>
      </c>
      <c r="M675" t="b">
        <v>0</v>
      </c>
      <c r="N675">
        <v>2023</v>
      </c>
      <c r="Q675" t="s">
        <v>758</v>
      </c>
      <c r="T675" s="1" t="s">
        <v>1001</v>
      </c>
      <c r="U675" t="s">
        <v>27</v>
      </c>
      <c r="V675" s="9">
        <v>1250</v>
      </c>
      <c r="W675" s="2">
        <f t="shared" si="50"/>
        <v>3</v>
      </c>
      <c r="X675" s="2" t="s">
        <v>1887</v>
      </c>
      <c r="Y675" s="9" t="str">
        <f t="shared" si="51"/>
        <v>N</v>
      </c>
      <c r="Z675" s="9" t="str">
        <f t="shared" si="52"/>
        <v>N</v>
      </c>
      <c r="AA675" s="9">
        <f t="shared" si="53"/>
        <v>8</v>
      </c>
      <c r="AB675" s="9" t="s">
        <v>1398</v>
      </c>
      <c r="AE675" t="str">
        <f t="shared" si="54"/>
        <v>Kingdom of Bretonnia</v>
      </c>
    </row>
    <row r="676" spans="1:31" ht="15" hidden="1" customHeight="1" x14ac:dyDescent="0.25">
      <c r="A676">
        <v>419743</v>
      </c>
      <c r="B676">
        <v>1</v>
      </c>
      <c r="C676" t="s">
        <v>1002</v>
      </c>
      <c r="D676" t="s">
        <v>1003</v>
      </c>
      <c r="E676">
        <v>0</v>
      </c>
      <c r="F676">
        <v>2</v>
      </c>
      <c r="G676">
        <v>335</v>
      </c>
      <c r="H676">
        <v>413</v>
      </c>
      <c r="I676" t="s">
        <v>1000</v>
      </c>
      <c r="J676" s="21">
        <v>45360.625</v>
      </c>
      <c r="K676" s="21">
        <v>45361</v>
      </c>
      <c r="L676" t="s">
        <v>207</v>
      </c>
      <c r="M676" t="b">
        <v>0</v>
      </c>
      <c r="N676">
        <v>2023</v>
      </c>
      <c r="O676" t="s">
        <v>765</v>
      </c>
      <c r="S676" s="1" t="s">
        <v>1004</v>
      </c>
      <c r="U676" t="s">
        <v>27</v>
      </c>
      <c r="V676" s="9">
        <v>1250</v>
      </c>
      <c r="W676" s="2">
        <f t="shared" si="50"/>
        <v>3</v>
      </c>
      <c r="X676" s="2" t="s">
        <v>1887</v>
      </c>
      <c r="Y676" s="9" t="str">
        <f t="shared" si="51"/>
        <v>N</v>
      </c>
      <c r="Z676" s="9" t="str">
        <f t="shared" si="52"/>
        <v>N</v>
      </c>
      <c r="AA676" s="9">
        <f t="shared" si="53"/>
        <v>8</v>
      </c>
      <c r="AB676" s="9" t="s">
        <v>1398</v>
      </c>
      <c r="AE676" t="str">
        <f t="shared" si="54"/>
        <v>Empire of Man</v>
      </c>
    </row>
    <row r="677" spans="1:31" ht="15" hidden="1" customHeight="1" x14ac:dyDescent="0.25">
      <c r="A677">
        <v>419752</v>
      </c>
      <c r="B677">
        <v>1</v>
      </c>
      <c r="C677" t="s">
        <v>1005</v>
      </c>
      <c r="D677" t="s">
        <v>1006</v>
      </c>
      <c r="E677">
        <v>2</v>
      </c>
      <c r="F677">
        <v>0</v>
      </c>
      <c r="G677">
        <v>250</v>
      </c>
      <c r="H677">
        <v>0</v>
      </c>
      <c r="I677" t="s">
        <v>1000</v>
      </c>
      <c r="J677" s="21">
        <v>45360.625</v>
      </c>
      <c r="K677" s="21">
        <v>45361</v>
      </c>
      <c r="L677" t="s">
        <v>207</v>
      </c>
      <c r="M677" t="b">
        <v>0</v>
      </c>
      <c r="N677">
        <v>2023</v>
      </c>
      <c r="Q677" t="s">
        <v>765</v>
      </c>
      <c r="T677" s="1" t="s">
        <v>1007</v>
      </c>
      <c r="U677" t="s">
        <v>27</v>
      </c>
      <c r="V677" s="9">
        <v>1250</v>
      </c>
      <c r="W677" s="2">
        <f t="shared" si="50"/>
        <v>3</v>
      </c>
      <c r="X677" s="2" t="s">
        <v>1887</v>
      </c>
      <c r="Y677" s="9" t="str">
        <f t="shared" si="51"/>
        <v>N</v>
      </c>
      <c r="Z677" s="9" t="str">
        <f t="shared" si="52"/>
        <v>N</v>
      </c>
      <c r="AA677" s="9">
        <f t="shared" si="53"/>
        <v>8</v>
      </c>
      <c r="AB677" s="9" t="s">
        <v>1398</v>
      </c>
      <c r="AE677" t="str">
        <f t="shared" si="54"/>
        <v>Empire of Man</v>
      </c>
    </row>
    <row r="678" spans="1:31" ht="15" hidden="1" customHeight="1" x14ac:dyDescent="0.25">
      <c r="A678">
        <v>419762</v>
      </c>
      <c r="B678">
        <v>1</v>
      </c>
      <c r="C678" t="s">
        <v>1008</v>
      </c>
      <c r="D678" t="s">
        <v>1009</v>
      </c>
      <c r="E678">
        <v>0</v>
      </c>
      <c r="F678">
        <v>2</v>
      </c>
      <c r="G678">
        <v>235</v>
      </c>
      <c r="H678">
        <v>1430</v>
      </c>
      <c r="I678" t="s">
        <v>1000</v>
      </c>
      <c r="J678" s="21">
        <v>45360.625</v>
      </c>
      <c r="K678" s="21">
        <v>45361</v>
      </c>
      <c r="L678" t="s">
        <v>207</v>
      </c>
      <c r="M678" t="b">
        <v>0</v>
      </c>
      <c r="N678">
        <v>2023</v>
      </c>
      <c r="O678" t="s">
        <v>770</v>
      </c>
      <c r="S678" s="1" t="s">
        <v>1010</v>
      </c>
      <c r="U678" t="s">
        <v>27</v>
      </c>
      <c r="V678" s="9">
        <v>1250</v>
      </c>
      <c r="W678" s="2">
        <f t="shared" si="50"/>
        <v>3</v>
      </c>
      <c r="X678" s="2" t="s">
        <v>1887</v>
      </c>
      <c r="Y678" s="9" t="str">
        <f t="shared" si="51"/>
        <v>N</v>
      </c>
      <c r="Z678" s="9" t="str">
        <f t="shared" si="52"/>
        <v>N</v>
      </c>
      <c r="AA678" s="9">
        <f t="shared" si="53"/>
        <v>8</v>
      </c>
      <c r="AB678" s="9" t="s">
        <v>1398</v>
      </c>
      <c r="AE678" t="str">
        <f t="shared" si="54"/>
        <v>Lizardmen</v>
      </c>
    </row>
    <row r="679" spans="1:31" ht="15" hidden="1" customHeight="1" x14ac:dyDescent="0.25">
      <c r="A679">
        <v>419774</v>
      </c>
      <c r="B679">
        <v>2</v>
      </c>
      <c r="C679" t="s">
        <v>1003</v>
      </c>
      <c r="D679" t="s">
        <v>1005</v>
      </c>
      <c r="E679">
        <v>0</v>
      </c>
      <c r="F679">
        <v>2</v>
      </c>
      <c r="G679">
        <v>0</v>
      </c>
      <c r="H679">
        <v>1450</v>
      </c>
      <c r="I679" t="s">
        <v>1000</v>
      </c>
      <c r="J679" s="21">
        <v>45360.625</v>
      </c>
      <c r="K679" s="21">
        <v>45361</v>
      </c>
      <c r="L679" t="s">
        <v>207</v>
      </c>
      <c r="M679" t="b">
        <v>0</v>
      </c>
      <c r="N679">
        <v>2023</v>
      </c>
      <c r="U679" t="s">
        <v>27</v>
      </c>
      <c r="V679" s="9">
        <v>1250</v>
      </c>
      <c r="W679" s="2">
        <f t="shared" si="50"/>
        <v>3</v>
      </c>
      <c r="X679" s="2" t="s">
        <v>1887</v>
      </c>
      <c r="Y679" s="9" t="str">
        <f t="shared" si="51"/>
        <v>N</v>
      </c>
      <c r="Z679" s="9" t="str">
        <f t="shared" si="52"/>
        <v>Y</v>
      </c>
      <c r="AA679" s="9">
        <f t="shared" si="53"/>
        <v>8</v>
      </c>
      <c r="AB679" s="9" t="s">
        <v>1398</v>
      </c>
      <c r="AE679" t="str">
        <f t="shared" si="54"/>
        <v/>
      </c>
    </row>
    <row r="680" spans="1:31" ht="15" hidden="1" customHeight="1" x14ac:dyDescent="0.25">
      <c r="A680">
        <v>419817</v>
      </c>
      <c r="B680">
        <v>2</v>
      </c>
      <c r="C680" t="s">
        <v>998</v>
      </c>
      <c r="D680" t="s">
        <v>1008</v>
      </c>
      <c r="E680">
        <v>2</v>
      </c>
      <c r="F680">
        <v>0</v>
      </c>
      <c r="G680">
        <v>1395</v>
      </c>
      <c r="H680">
        <v>313</v>
      </c>
      <c r="I680" t="s">
        <v>1000</v>
      </c>
      <c r="J680" s="21">
        <v>45360.625</v>
      </c>
      <c r="K680" s="21">
        <v>45361</v>
      </c>
      <c r="L680" t="s">
        <v>207</v>
      </c>
      <c r="M680" t="b">
        <v>0</v>
      </c>
      <c r="N680">
        <v>2023</v>
      </c>
      <c r="Q680" t="s">
        <v>770</v>
      </c>
      <c r="T680" s="1" t="s">
        <v>1010</v>
      </c>
      <c r="U680" t="s">
        <v>27</v>
      </c>
      <c r="V680" s="9">
        <v>1250</v>
      </c>
      <c r="W680" s="2">
        <f t="shared" si="50"/>
        <v>3</v>
      </c>
      <c r="X680" s="2" t="s">
        <v>1887</v>
      </c>
      <c r="Y680" s="9" t="str">
        <f t="shared" si="51"/>
        <v>N</v>
      </c>
      <c r="Z680" s="9" t="str">
        <f t="shared" si="52"/>
        <v>N</v>
      </c>
      <c r="AA680" s="9">
        <f t="shared" si="53"/>
        <v>8</v>
      </c>
      <c r="AB680" s="9" t="s">
        <v>1398</v>
      </c>
      <c r="AE680" t="str">
        <f t="shared" si="54"/>
        <v>Lizardmen</v>
      </c>
    </row>
    <row r="681" spans="1:31" ht="15" customHeight="1" x14ac:dyDescent="0.25">
      <c r="A681">
        <v>419948</v>
      </c>
      <c r="B681">
        <v>2</v>
      </c>
      <c r="C681" t="s">
        <v>999</v>
      </c>
      <c r="D681" t="s">
        <v>1002</v>
      </c>
      <c r="E681">
        <v>2</v>
      </c>
      <c r="F681">
        <v>0</v>
      </c>
      <c r="G681">
        <v>1283</v>
      </c>
      <c r="H681">
        <v>726</v>
      </c>
      <c r="I681" t="s">
        <v>1000</v>
      </c>
      <c r="J681" s="21">
        <v>45360.625</v>
      </c>
      <c r="K681" s="21">
        <v>45361</v>
      </c>
      <c r="L681" t="s">
        <v>207</v>
      </c>
      <c r="M681" t="b">
        <v>0</v>
      </c>
      <c r="N681">
        <v>2023</v>
      </c>
      <c r="O681" t="s">
        <v>758</v>
      </c>
      <c r="Q681" t="s">
        <v>765</v>
      </c>
      <c r="S681" s="1" t="s">
        <v>1001</v>
      </c>
      <c r="T681" s="1" t="s">
        <v>1004</v>
      </c>
      <c r="U681" t="s">
        <v>27</v>
      </c>
      <c r="V681" s="9">
        <v>1250</v>
      </c>
      <c r="W681" s="2">
        <f t="shared" si="50"/>
        <v>3</v>
      </c>
      <c r="X681" s="2" t="s">
        <v>1887</v>
      </c>
      <c r="Y681" s="9" t="str">
        <f t="shared" si="51"/>
        <v>Y</v>
      </c>
      <c r="Z681" s="9" t="str">
        <f t="shared" si="52"/>
        <v>N</v>
      </c>
      <c r="AA681" s="9">
        <f t="shared" si="53"/>
        <v>8</v>
      </c>
      <c r="AB681" s="9" t="s">
        <v>1398</v>
      </c>
      <c r="AE681" t="str">
        <f t="shared" si="54"/>
        <v>Kingdom of BretonniaEmpire of Man</v>
      </c>
    </row>
    <row r="682" spans="1:31" ht="15" hidden="1" customHeight="1" x14ac:dyDescent="0.25">
      <c r="A682">
        <v>420109</v>
      </c>
      <c r="B682">
        <v>3</v>
      </c>
      <c r="C682" t="s">
        <v>999</v>
      </c>
      <c r="D682" t="s">
        <v>1003</v>
      </c>
      <c r="E682">
        <v>2</v>
      </c>
      <c r="F682">
        <v>0</v>
      </c>
      <c r="G682">
        <v>880</v>
      </c>
      <c r="H682">
        <v>490</v>
      </c>
      <c r="I682" t="s">
        <v>1000</v>
      </c>
      <c r="J682" s="21">
        <v>45360.625</v>
      </c>
      <c r="K682" s="21">
        <v>45361</v>
      </c>
      <c r="L682" t="s">
        <v>207</v>
      </c>
      <c r="M682" t="b">
        <v>0</v>
      </c>
      <c r="N682">
        <v>2023</v>
      </c>
      <c r="O682" t="s">
        <v>758</v>
      </c>
      <c r="S682" s="1" t="s">
        <v>1001</v>
      </c>
      <c r="U682" t="s">
        <v>27</v>
      </c>
      <c r="V682" s="9">
        <v>1250</v>
      </c>
      <c r="W682" s="2">
        <f t="shared" si="50"/>
        <v>3</v>
      </c>
      <c r="X682" s="2" t="s">
        <v>1887</v>
      </c>
      <c r="Y682" s="9" t="str">
        <f t="shared" si="51"/>
        <v>N</v>
      </c>
      <c r="Z682" s="9" t="str">
        <f t="shared" si="52"/>
        <v>N</v>
      </c>
      <c r="AA682" s="9">
        <f t="shared" si="53"/>
        <v>8</v>
      </c>
      <c r="AB682" s="9" t="s">
        <v>1398</v>
      </c>
      <c r="AE682" t="str">
        <f t="shared" si="54"/>
        <v>Kingdom of Bretonnia</v>
      </c>
    </row>
    <row r="683" spans="1:31" ht="15" hidden="1" customHeight="1" x14ac:dyDescent="0.25">
      <c r="A683">
        <v>420115</v>
      </c>
      <c r="B683">
        <v>3</v>
      </c>
      <c r="C683" t="s">
        <v>1005</v>
      </c>
      <c r="D683" t="s">
        <v>1011</v>
      </c>
      <c r="E683">
        <v>0</v>
      </c>
      <c r="F683">
        <v>2</v>
      </c>
      <c r="G683">
        <v>307</v>
      </c>
      <c r="H683">
        <v>455</v>
      </c>
      <c r="I683" t="s">
        <v>1000</v>
      </c>
      <c r="J683" s="21">
        <v>45360.625</v>
      </c>
      <c r="K683" s="21">
        <v>45361</v>
      </c>
      <c r="L683" t="s">
        <v>207</v>
      </c>
      <c r="M683" t="b">
        <v>0</v>
      </c>
      <c r="N683">
        <v>2023</v>
      </c>
      <c r="Q683" t="s">
        <v>762</v>
      </c>
      <c r="T683" s="1" t="s">
        <v>1012</v>
      </c>
      <c r="U683" t="s">
        <v>27</v>
      </c>
      <c r="V683" s="9">
        <v>1250</v>
      </c>
      <c r="W683" s="2">
        <f t="shared" si="50"/>
        <v>3</v>
      </c>
      <c r="X683" s="2" t="s">
        <v>1887</v>
      </c>
      <c r="Y683" s="9" t="str">
        <f t="shared" si="51"/>
        <v>N</v>
      </c>
      <c r="Z683" s="9" t="str">
        <f t="shared" si="52"/>
        <v>N</v>
      </c>
      <c r="AA683" s="9">
        <f t="shared" si="53"/>
        <v>8</v>
      </c>
      <c r="AB683" s="9" t="s">
        <v>1398</v>
      </c>
      <c r="AE683" t="str">
        <f t="shared" si="54"/>
        <v>Warriors of Chaos</v>
      </c>
    </row>
    <row r="684" spans="1:31" ht="15" hidden="1" customHeight="1" x14ac:dyDescent="0.25">
      <c r="A684">
        <v>420120</v>
      </c>
      <c r="B684">
        <v>3</v>
      </c>
      <c r="C684" t="s">
        <v>998</v>
      </c>
      <c r="D684" t="s">
        <v>1006</v>
      </c>
      <c r="E684">
        <v>2</v>
      </c>
      <c r="F684">
        <v>0</v>
      </c>
      <c r="G684">
        <v>1500</v>
      </c>
      <c r="H684">
        <v>55</v>
      </c>
      <c r="I684" t="s">
        <v>1000</v>
      </c>
      <c r="J684" s="21">
        <v>45360.625</v>
      </c>
      <c r="K684" s="21">
        <v>45361</v>
      </c>
      <c r="L684" t="s">
        <v>207</v>
      </c>
      <c r="M684" t="b">
        <v>0</v>
      </c>
      <c r="N684">
        <v>2023</v>
      </c>
      <c r="Q684" t="s">
        <v>765</v>
      </c>
      <c r="T684" s="1" t="s">
        <v>1007</v>
      </c>
      <c r="U684" t="s">
        <v>27</v>
      </c>
      <c r="V684" s="9">
        <v>1250</v>
      </c>
      <c r="W684" s="2">
        <f t="shared" si="50"/>
        <v>3</v>
      </c>
      <c r="X684" s="2" t="s">
        <v>1887</v>
      </c>
      <c r="Y684" s="9" t="str">
        <f t="shared" si="51"/>
        <v>N</v>
      </c>
      <c r="Z684" s="9" t="str">
        <f t="shared" si="52"/>
        <v>N</v>
      </c>
      <c r="AA684" s="9">
        <f t="shared" si="53"/>
        <v>8</v>
      </c>
      <c r="AB684" s="9" t="s">
        <v>1398</v>
      </c>
      <c r="AE684" t="str">
        <f t="shared" si="54"/>
        <v>Empire of Man</v>
      </c>
    </row>
    <row r="685" spans="1:31" ht="15" customHeight="1" x14ac:dyDescent="0.25">
      <c r="A685">
        <v>420127</v>
      </c>
      <c r="B685">
        <v>3</v>
      </c>
      <c r="C685" t="s">
        <v>1002</v>
      </c>
      <c r="D685" t="s">
        <v>1008</v>
      </c>
      <c r="E685">
        <v>2</v>
      </c>
      <c r="F685">
        <v>0</v>
      </c>
      <c r="G685">
        <v>893</v>
      </c>
      <c r="H685">
        <v>0</v>
      </c>
      <c r="I685" t="s">
        <v>1000</v>
      </c>
      <c r="J685" s="21">
        <v>45360.625</v>
      </c>
      <c r="K685" s="21">
        <v>45361</v>
      </c>
      <c r="L685" t="s">
        <v>207</v>
      </c>
      <c r="M685" t="b">
        <v>0</v>
      </c>
      <c r="N685">
        <v>2023</v>
      </c>
      <c r="O685" t="s">
        <v>765</v>
      </c>
      <c r="Q685" t="s">
        <v>770</v>
      </c>
      <c r="S685" s="1" t="s">
        <v>1004</v>
      </c>
      <c r="T685" s="1" t="s">
        <v>1010</v>
      </c>
      <c r="U685" t="s">
        <v>27</v>
      </c>
      <c r="V685" s="9">
        <v>1250</v>
      </c>
      <c r="W685" s="2">
        <f t="shared" si="50"/>
        <v>3</v>
      </c>
      <c r="X685" s="2" t="s">
        <v>1887</v>
      </c>
      <c r="Y685" s="9" t="str">
        <f t="shared" si="51"/>
        <v>Y</v>
      </c>
      <c r="Z685" s="9" t="str">
        <f t="shared" si="52"/>
        <v>N</v>
      </c>
      <c r="AA685" s="9">
        <f t="shared" si="53"/>
        <v>8</v>
      </c>
      <c r="AB685" s="9" t="s">
        <v>1398</v>
      </c>
      <c r="AE685" t="str">
        <f t="shared" si="54"/>
        <v>Empire of ManLizardmen</v>
      </c>
    </row>
    <row r="686" spans="1:31" ht="15" customHeight="1" x14ac:dyDescent="0.25">
      <c r="A686">
        <v>419735</v>
      </c>
      <c r="B686">
        <v>1</v>
      </c>
      <c r="C686" t="s">
        <v>892</v>
      </c>
      <c r="D686" t="s">
        <v>893</v>
      </c>
      <c r="E686">
        <v>2</v>
      </c>
      <c r="F686">
        <v>0</v>
      </c>
      <c r="G686">
        <v>20</v>
      </c>
      <c r="H686">
        <v>0</v>
      </c>
      <c r="I686" t="s">
        <v>894</v>
      </c>
      <c r="J686" s="21">
        <v>45361.3125</v>
      </c>
      <c r="K686" s="21">
        <v>45361.770833333336</v>
      </c>
      <c r="L686" t="s">
        <v>24</v>
      </c>
      <c r="M686" t="b">
        <v>0</v>
      </c>
      <c r="N686">
        <v>2023</v>
      </c>
      <c r="O686" t="s">
        <v>759</v>
      </c>
      <c r="Q686" t="s">
        <v>763</v>
      </c>
      <c r="S686" s="1" t="s">
        <v>895</v>
      </c>
      <c r="T686" s="1" t="s">
        <v>896</v>
      </c>
      <c r="U686" t="s">
        <v>27</v>
      </c>
      <c r="V686" s="9">
        <v>2000</v>
      </c>
      <c r="W686" s="2">
        <f t="shared" si="50"/>
        <v>3</v>
      </c>
      <c r="X686" s="2" t="s">
        <v>1887</v>
      </c>
      <c r="Y686" s="9" t="str">
        <f t="shared" si="51"/>
        <v>Y</v>
      </c>
      <c r="Z686" s="9" t="str">
        <f t="shared" si="52"/>
        <v>N</v>
      </c>
      <c r="AA686" s="9">
        <f t="shared" si="53"/>
        <v>8</v>
      </c>
      <c r="AB686" s="9" t="s">
        <v>1399</v>
      </c>
      <c r="AC686" s="9" t="s">
        <v>1399</v>
      </c>
      <c r="AD686" s="9" t="s">
        <v>1398</v>
      </c>
      <c r="AE686" t="str">
        <f t="shared" si="54"/>
        <v>Wood Elf RealmsHigh Elf Realms</v>
      </c>
    </row>
    <row r="687" spans="1:31" ht="15" customHeight="1" x14ac:dyDescent="0.25">
      <c r="A687">
        <v>419750</v>
      </c>
      <c r="B687">
        <v>1</v>
      </c>
      <c r="C687" t="s">
        <v>897</v>
      </c>
      <c r="D687" t="s">
        <v>898</v>
      </c>
      <c r="E687">
        <v>2</v>
      </c>
      <c r="F687">
        <v>0</v>
      </c>
      <c r="G687">
        <v>13</v>
      </c>
      <c r="H687">
        <v>7</v>
      </c>
      <c r="I687" t="s">
        <v>894</v>
      </c>
      <c r="J687" s="21">
        <v>45361.3125</v>
      </c>
      <c r="K687" s="21">
        <v>45361.770833333336</v>
      </c>
      <c r="L687" t="s">
        <v>24</v>
      </c>
      <c r="M687" t="b">
        <v>0</v>
      </c>
      <c r="N687">
        <v>2023</v>
      </c>
      <c r="O687" t="s">
        <v>758</v>
      </c>
      <c r="Q687" t="s">
        <v>762</v>
      </c>
      <c r="S687" s="1" t="s">
        <v>899</v>
      </c>
      <c r="T687" s="1" t="s">
        <v>900</v>
      </c>
      <c r="U687" t="s">
        <v>27</v>
      </c>
      <c r="V687" s="9">
        <v>2000</v>
      </c>
      <c r="W687" s="2">
        <f t="shared" si="50"/>
        <v>3</v>
      </c>
      <c r="X687" s="2" t="s">
        <v>1887</v>
      </c>
      <c r="Y687" s="9" t="str">
        <f t="shared" si="51"/>
        <v>Y</v>
      </c>
      <c r="Z687" s="9" t="str">
        <f t="shared" si="52"/>
        <v>N</v>
      </c>
      <c r="AA687" s="9">
        <f t="shared" si="53"/>
        <v>8</v>
      </c>
      <c r="AB687" s="9" t="s">
        <v>1399</v>
      </c>
      <c r="AC687" s="9" t="s">
        <v>1399</v>
      </c>
      <c r="AD687" s="9" t="s">
        <v>1398</v>
      </c>
      <c r="AE687" t="str">
        <f t="shared" si="54"/>
        <v>Kingdom of BretonniaWarriors of Chaos</v>
      </c>
    </row>
    <row r="688" spans="1:31" ht="15" hidden="1" customHeight="1" x14ac:dyDescent="0.25">
      <c r="A688">
        <v>419760</v>
      </c>
      <c r="B688">
        <v>1</v>
      </c>
      <c r="C688" t="s">
        <v>901</v>
      </c>
      <c r="D688" t="s">
        <v>902</v>
      </c>
      <c r="E688">
        <v>1</v>
      </c>
      <c r="F688">
        <v>1</v>
      </c>
      <c r="G688">
        <v>10</v>
      </c>
      <c r="H688">
        <v>10</v>
      </c>
      <c r="I688" t="s">
        <v>894</v>
      </c>
      <c r="J688" s="21">
        <v>45361.3125</v>
      </c>
      <c r="K688" s="21">
        <v>45361.770833333336</v>
      </c>
      <c r="L688" t="s">
        <v>24</v>
      </c>
      <c r="M688" t="b">
        <v>0</v>
      </c>
      <c r="N688">
        <v>2023</v>
      </c>
      <c r="O688" t="s">
        <v>764</v>
      </c>
      <c r="Q688" t="s">
        <v>764</v>
      </c>
      <c r="S688" s="1" t="s">
        <v>903</v>
      </c>
      <c r="T688" s="1" t="s">
        <v>904</v>
      </c>
      <c r="U688" t="s">
        <v>27</v>
      </c>
      <c r="V688" s="9">
        <v>2000</v>
      </c>
      <c r="W688" s="2">
        <f t="shared" si="50"/>
        <v>3</v>
      </c>
      <c r="X688" s="2" t="s">
        <v>1887</v>
      </c>
      <c r="Y688" s="9" t="str">
        <f t="shared" si="51"/>
        <v>Y</v>
      </c>
      <c r="Z688" s="9" t="str">
        <f t="shared" si="52"/>
        <v>Y</v>
      </c>
      <c r="AA688" s="9">
        <f t="shared" si="53"/>
        <v>8</v>
      </c>
      <c r="AB688" s="9" t="s">
        <v>1399</v>
      </c>
      <c r="AC688" s="9" t="s">
        <v>1399</v>
      </c>
      <c r="AD688" s="9" t="s">
        <v>1398</v>
      </c>
      <c r="AE688" t="str">
        <f t="shared" si="54"/>
        <v>Tomb Kings of KhemriTomb Kings of Khemri</v>
      </c>
    </row>
    <row r="689" spans="1:31" ht="15" customHeight="1" x14ac:dyDescent="0.25">
      <c r="A689">
        <v>419770</v>
      </c>
      <c r="B689">
        <v>1</v>
      </c>
      <c r="C689" t="s">
        <v>905</v>
      </c>
      <c r="D689" t="s">
        <v>906</v>
      </c>
      <c r="E689">
        <v>2</v>
      </c>
      <c r="F689">
        <v>0</v>
      </c>
      <c r="G689">
        <v>20</v>
      </c>
      <c r="H689">
        <v>0</v>
      </c>
      <c r="I689" t="s">
        <v>894</v>
      </c>
      <c r="J689" s="21">
        <v>45361.3125</v>
      </c>
      <c r="K689" s="21">
        <v>45361.770833333336</v>
      </c>
      <c r="L689" t="s">
        <v>24</v>
      </c>
      <c r="M689" t="b">
        <v>0</v>
      </c>
      <c r="N689">
        <v>2023</v>
      </c>
      <c r="O689" t="s">
        <v>774</v>
      </c>
      <c r="Q689" t="s">
        <v>758</v>
      </c>
      <c r="S689" s="1" t="s">
        <v>907</v>
      </c>
      <c r="T689" s="1" t="s">
        <v>908</v>
      </c>
      <c r="U689" t="s">
        <v>27</v>
      </c>
      <c r="V689" s="9">
        <v>2000</v>
      </c>
      <c r="W689" s="2">
        <f t="shared" si="50"/>
        <v>3</v>
      </c>
      <c r="X689" s="2" t="s">
        <v>1887</v>
      </c>
      <c r="Y689" s="9" t="str">
        <f t="shared" si="51"/>
        <v>Y</v>
      </c>
      <c r="Z689" s="9" t="str">
        <f t="shared" si="52"/>
        <v>N</v>
      </c>
      <c r="AA689" s="9">
        <f t="shared" si="53"/>
        <v>8</v>
      </c>
      <c r="AB689" s="9" t="s">
        <v>1399</v>
      </c>
      <c r="AC689" s="9" t="s">
        <v>1399</v>
      </c>
      <c r="AD689" s="9" t="s">
        <v>1398</v>
      </c>
      <c r="AE689" t="str">
        <f t="shared" si="54"/>
        <v>Beastmen BrayherdsKingdom of Bretonnia</v>
      </c>
    </row>
    <row r="690" spans="1:31" ht="15" customHeight="1" x14ac:dyDescent="0.25">
      <c r="A690">
        <v>419853</v>
      </c>
      <c r="B690">
        <v>2</v>
      </c>
      <c r="C690" t="s">
        <v>893</v>
      </c>
      <c r="D690" t="s">
        <v>898</v>
      </c>
      <c r="E690">
        <v>2</v>
      </c>
      <c r="F690">
        <v>0</v>
      </c>
      <c r="G690">
        <v>17</v>
      </c>
      <c r="H690">
        <v>3</v>
      </c>
      <c r="I690" t="s">
        <v>894</v>
      </c>
      <c r="J690" s="21">
        <v>45361.3125</v>
      </c>
      <c r="K690" s="21">
        <v>45361.770833333336</v>
      </c>
      <c r="L690" t="s">
        <v>24</v>
      </c>
      <c r="M690" t="b">
        <v>0</v>
      </c>
      <c r="N690">
        <v>2023</v>
      </c>
      <c r="O690" t="s">
        <v>763</v>
      </c>
      <c r="Q690" t="s">
        <v>762</v>
      </c>
      <c r="S690" s="1" t="s">
        <v>896</v>
      </c>
      <c r="T690" s="1" t="s">
        <v>900</v>
      </c>
      <c r="U690" t="s">
        <v>27</v>
      </c>
      <c r="V690" s="9">
        <v>2000</v>
      </c>
      <c r="W690" s="2">
        <f t="shared" si="50"/>
        <v>3</v>
      </c>
      <c r="X690" s="2" t="s">
        <v>1887</v>
      </c>
      <c r="Y690" s="9" t="str">
        <f t="shared" si="51"/>
        <v>Y</v>
      </c>
      <c r="Z690" s="9" t="str">
        <f t="shared" si="52"/>
        <v>N</v>
      </c>
      <c r="AA690" s="9">
        <f t="shared" si="53"/>
        <v>8</v>
      </c>
      <c r="AB690" s="9" t="s">
        <v>1399</v>
      </c>
      <c r="AC690" s="9" t="s">
        <v>1399</v>
      </c>
      <c r="AD690" s="9" t="s">
        <v>1398</v>
      </c>
      <c r="AE690" t="str">
        <f t="shared" si="54"/>
        <v>High Elf RealmsWarriors of Chaos</v>
      </c>
    </row>
    <row r="691" spans="1:31" ht="15" customHeight="1" x14ac:dyDescent="0.25">
      <c r="A691">
        <v>419984</v>
      </c>
      <c r="B691">
        <v>2</v>
      </c>
      <c r="C691" t="s">
        <v>897</v>
      </c>
      <c r="D691" t="s">
        <v>901</v>
      </c>
      <c r="E691">
        <v>2</v>
      </c>
      <c r="F691">
        <v>0</v>
      </c>
      <c r="G691">
        <v>20</v>
      </c>
      <c r="H691">
        <v>0</v>
      </c>
      <c r="I691" t="s">
        <v>894</v>
      </c>
      <c r="J691" s="21">
        <v>45361.3125</v>
      </c>
      <c r="K691" s="21">
        <v>45361.770833333336</v>
      </c>
      <c r="L691" t="s">
        <v>24</v>
      </c>
      <c r="M691" t="b">
        <v>0</v>
      </c>
      <c r="N691">
        <v>2023</v>
      </c>
      <c r="O691" t="s">
        <v>758</v>
      </c>
      <c r="Q691" t="s">
        <v>764</v>
      </c>
      <c r="S691" s="1" t="s">
        <v>899</v>
      </c>
      <c r="T691" s="1" t="s">
        <v>903</v>
      </c>
      <c r="U691" t="s">
        <v>27</v>
      </c>
      <c r="V691" s="9">
        <v>2000</v>
      </c>
      <c r="W691" s="2">
        <f t="shared" si="50"/>
        <v>3</v>
      </c>
      <c r="X691" s="2" t="s">
        <v>1887</v>
      </c>
      <c r="Y691" s="9" t="str">
        <f t="shared" si="51"/>
        <v>Y</v>
      </c>
      <c r="Z691" s="9" t="str">
        <f t="shared" si="52"/>
        <v>N</v>
      </c>
      <c r="AA691" s="9">
        <f t="shared" si="53"/>
        <v>8</v>
      </c>
      <c r="AB691" s="9" t="s">
        <v>1399</v>
      </c>
      <c r="AC691" s="9" t="s">
        <v>1399</v>
      </c>
      <c r="AD691" s="9" t="s">
        <v>1398</v>
      </c>
      <c r="AE691" t="str">
        <f t="shared" si="54"/>
        <v>Kingdom of BretonniaTomb Kings of Khemri</v>
      </c>
    </row>
    <row r="692" spans="1:31" ht="15" customHeight="1" x14ac:dyDescent="0.25">
      <c r="A692">
        <v>420108</v>
      </c>
      <c r="B692">
        <v>2</v>
      </c>
      <c r="C692" t="s">
        <v>905</v>
      </c>
      <c r="D692" t="s">
        <v>892</v>
      </c>
      <c r="E692">
        <v>1</v>
      </c>
      <c r="F692">
        <v>1</v>
      </c>
      <c r="G692">
        <v>10</v>
      </c>
      <c r="H692">
        <v>10</v>
      </c>
      <c r="I692" t="s">
        <v>894</v>
      </c>
      <c r="J692" s="21">
        <v>45361.3125</v>
      </c>
      <c r="K692" s="21">
        <v>45361.770833333336</v>
      </c>
      <c r="L692" t="s">
        <v>24</v>
      </c>
      <c r="M692" t="b">
        <v>0</v>
      </c>
      <c r="N692">
        <v>2023</v>
      </c>
      <c r="O692" t="s">
        <v>774</v>
      </c>
      <c r="Q692" t="s">
        <v>759</v>
      </c>
      <c r="S692" s="1" t="s">
        <v>907</v>
      </c>
      <c r="T692" s="1" t="s">
        <v>895</v>
      </c>
      <c r="U692" t="s">
        <v>27</v>
      </c>
      <c r="V692" s="9">
        <v>2000</v>
      </c>
      <c r="W692" s="2">
        <f t="shared" si="50"/>
        <v>3</v>
      </c>
      <c r="X692" s="2" t="s">
        <v>1887</v>
      </c>
      <c r="Y692" s="9" t="str">
        <f t="shared" si="51"/>
        <v>Y</v>
      </c>
      <c r="Z692" s="9" t="str">
        <f t="shared" si="52"/>
        <v>N</v>
      </c>
      <c r="AA692" s="9">
        <f t="shared" si="53"/>
        <v>8</v>
      </c>
      <c r="AB692" s="9" t="s">
        <v>1399</v>
      </c>
      <c r="AC692" s="9" t="s">
        <v>1399</v>
      </c>
      <c r="AD692" s="9" t="s">
        <v>1398</v>
      </c>
      <c r="AE692" t="str">
        <f t="shared" si="54"/>
        <v>Beastmen BrayherdsWood Elf Realms</v>
      </c>
    </row>
    <row r="693" spans="1:31" ht="15" customHeight="1" x14ac:dyDescent="0.25">
      <c r="A693">
        <v>420116</v>
      </c>
      <c r="B693">
        <v>2</v>
      </c>
      <c r="C693" t="s">
        <v>902</v>
      </c>
      <c r="D693" t="s">
        <v>906</v>
      </c>
      <c r="E693">
        <v>1</v>
      </c>
      <c r="F693">
        <v>1</v>
      </c>
      <c r="G693">
        <v>10</v>
      </c>
      <c r="H693">
        <v>10</v>
      </c>
      <c r="I693" t="s">
        <v>894</v>
      </c>
      <c r="J693" s="21">
        <v>45361.3125</v>
      </c>
      <c r="K693" s="21">
        <v>45361.770833333336</v>
      </c>
      <c r="L693" t="s">
        <v>24</v>
      </c>
      <c r="M693" t="b">
        <v>0</v>
      </c>
      <c r="N693">
        <v>2023</v>
      </c>
      <c r="O693" t="s">
        <v>764</v>
      </c>
      <c r="Q693" t="s">
        <v>758</v>
      </c>
      <c r="S693" s="1" t="s">
        <v>904</v>
      </c>
      <c r="T693" s="1" t="s">
        <v>908</v>
      </c>
      <c r="U693" t="s">
        <v>27</v>
      </c>
      <c r="V693" s="9">
        <v>2000</v>
      </c>
      <c r="W693" s="2">
        <f t="shared" si="50"/>
        <v>3</v>
      </c>
      <c r="X693" s="2" t="s">
        <v>1887</v>
      </c>
      <c r="Y693" s="9" t="str">
        <f t="shared" si="51"/>
        <v>Y</v>
      </c>
      <c r="Z693" s="9" t="str">
        <f t="shared" si="52"/>
        <v>N</v>
      </c>
      <c r="AA693" s="9">
        <f t="shared" si="53"/>
        <v>8</v>
      </c>
      <c r="AB693" s="9" t="s">
        <v>1399</v>
      </c>
      <c r="AC693" s="9" t="s">
        <v>1399</v>
      </c>
      <c r="AD693" s="9" t="s">
        <v>1398</v>
      </c>
      <c r="AE693" t="str">
        <f t="shared" si="54"/>
        <v>Tomb Kings of KhemriKingdom of Bretonnia</v>
      </c>
    </row>
    <row r="694" spans="1:31" ht="15" customHeight="1" x14ac:dyDescent="0.25">
      <c r="A694">
        <v>420131</v>
      </c>
      <c r="B694">
        <v>3</v>
      </c>
      <c r="C694" t="s">
        <v>893</v>
      </c>
      <c r="D694" t="s">
        <v>901</v>
      </c>
      <c r="E694">
        <v>2</v>
      </c>
      <c r="F694">
        <v>0</v>
      </c>
      <c r="G694">
        <v>20</v>
      </c>
      <c r="H694">
        <v>0</v>
      </c>
      <c r="I694" t="s">
        <v>894</v>
      </c>
      <c r="J694" s="21">
        <v>45361.3125</v>
      </c>
      <c r="K694" s="21">
        <v>45361.770833333336</v>
      </c>
      <c r="L694" t="s">
        <v>24</v>
      </c>
      <c r="M694" t="b">
        <v>0</v>
      </c>
      <c r="N694">
        <v>2023</v>
      </c>
      <c r="O694" t="s">
        <v>763</v>
      </c>
      <c r="Q694" t="s">
        <v>764</v>
      </c>
      <c r="S694" s="1" t="s">
        <v>896</v>
      </c>
      <c r="T694" s="1" t="s">
        <v>903</v>
      </c>
      <c r="U694" t="s">
        <v>27</v>
      </c>
      <c r="V694" s="9">
        <v>2000</v>
      </c>
      <c r="W694" s="2">
        <f t="shared" si="50"/>
        <v>3</v>
      </c>
      <c r="X694" s="2" t="s">
        <v>1887</v>
      </c>
      <c r="Y694" s="9" t="str">
        <f t="shared" si="51"/>
        <v>Y</v>
      </c>
      <c r="Z694" s="9" t="str">
        <f t="shared" si="52"/>
        <v>N</v>
      </c>
      <c r="AA694" s="9">
        <f t="shared" si="53"/>
        <v>8</v>
      </c>
      <c r="AB694" s="9" t="s">
        <v>1399</v>
      </c>
      <c r="AC694" s="9" t="s">
        <v>1399</v>
      </c>
      <c r="AD694" s="9" t="s">
        <v>1398</v>
      </c>
      <c r="AE694" t="str">
        <f t="shared" si="54"/>
        <v>High Elf RealmsTomb Kings of Khemri</v>
      </c>
    </row>
    <row r="695" spans="1:31" ht="15" customHeight="1" x14ac:dyDescent="0.25">
      <c r="A695">
        <v>420135</v>
      </c>
      <c r="B695">
        <v>3</v>
      </c>
      <c r="C695" t="s">
        <v>906</v>
      </c>
      <c r="D695" t="s">
        <v>898</v>
      </c>
      <c r="E695">
        <v>2</v>
      </c>
      <c r="F695">
        <v>0</v>
      </c>
      <c r="G695">
        <v>17</v>
      </c>
      <c r="H695">
        <v>3</v>
      </c>
      <c r="I695" t="s">
        <v>894</v>
      </c>
      <c r="J695" s="21">
        <v>45361.3125</v>
      </c>
      <c r="K695" s="21">
        <v>45361.770833333336</v>
      </c>
      <c r="L695" t="s">
        <v>24</v>
      </c>
      <c r="M695" t="b">
        <v>0</v>
      </c>
      <c r="N695">
        <v>2023</v>
      </c>
      <c r="O695" t="s">
        <v>758</v>
      </c>
      <c r="Q695" t="s">
        <v>762</v>
      </c>
      <c r="S695" s="1" t="s">
        <v>908</v>
      </c>
      <c r="T695" s="1" t="s">
        <v>900</v>
      </c>
      <c r="U695" t="s">
        <v>27</v>
      </c>
      <c r="V695" s="9">
        <v>2000</v>
      </c>
      <c r="W695" s="2">
        <f t="shared" si="50"/>
        <v>3</v>
      </c>
      <c r="X695" s="2" t="s">
        <v>1887</v>
      </c>
      <c r="Y695" s="9" t="str">
        <f t="shared" si="51"/>
        <v>Y</v>
      </c>
      <c r="Z695" s="9" t="str">
        <f t="shared" si="52"/>
        <v>N</v>
      </c>
      <c r="AA695" s="9">
        <f t="shared" si="53"/>
        <v>8</v>
      </c>
      <c r="AB695" s="9" t="s">
        <v>1399</v>
      </c>
      <c r="AC695" s="9" t="s">
        <v>1399</v>
      </c>
      <c r="AD695" s="9" t="s">
        <v>1398</v>
      </c>
      <c r="AE695" t="str">
        <f t="shared" si="54"/>
        <v>Kingdom of BretonniaWarriors of Chaos</v>
      </c>
    </row>
    <row r="696" spans="1:31" ht="15" customHeight="1" x14ac:dyDescent="0.25">
      <c r="A696">
        <v>420142</v>
      </c>
      <c r="B696">
        <v>3</v>
      </c>
      <c r="C696" t="s">
        <v>892</v>
      </c>
      <c r="D696" t="s">
        <v>902</v>
      </c>
      <c r="E696">
        <v>2</v>
      </c>
      <c r="F696">
        <v>0</v>
      </c>
      <c r="G696">
        <v>20</v>
      </c>
      <c r="H696">
        <v>0</v>
      </c>
      <c r="I696" t="s">
        <v>894</v>
      </c>
      <c r="J696" s="21">
        <v>45361.3125</v>
      </c>
      <c r="K696" s="21">
        <v>45361.770833333336</v>
      </c>
      <c r="L696" t="s">
        <v>24</v>
      </c>
      <c r="M696" t="b">
        <v>0</v>
      </c>
      <c r="N696">
        <v>2023</v>
      </c>
      <c r="O696" t="s">
        <v>759</v>
      </c>
      <c r="Q696" t="s">
        <v>764</v>
      </c>
      <c r="S696" s="1" t="s">
        <v>895</v>
      </c>
      <c r="T696" s="1" t="s">
        <v>904</v>
      </c>
      <c r="U696" t="s">
        <v>27</v>
      </c>
      <c r="V696" s="9">
        <v>2000</v>
      </c>
      <c r="W696" s="2">
        <f t="shared" si="50"/>
        <v>3</v>
      </c>
      <c r="X696" s="2" t="s">
        <v>1887</v>
      </c>
      <c r="Y696" s="9" t="str">
        <f t="shared" si="51"/>
        <v>Y</v>
      </c>
      <c r="Z696" s="9" t="str">
        <f t="shared" si="52"/>
        <v>N</v>
      </c>
      <c r="AA696" s="9">
        <f t="shared" si="53"/>
        <v>8</v>
      </c>
      <c r="AB696" s="9" t="s">
        <v>1399</v>
      </c>
      <c r="AC696" s="9" t="s">
        <v>1399</v>
      </c>
      <c r="AD696" s="9" t="s">
        <v>1398</v>
      </c>
      <c r="AE696" t="str">
        <f t="shared" si="54"/>
        <v>Wood Elf RealmsTomb Kings of Khemri</v>
      </c>
    </row>
    <row r="697" spans="1:31" ht="15" customHeight="1" x14ac:dyDescent="0.25">
      <c r="A697">
        <v>420147</v>
      </c>
      <c r="B697">
        <v>3</v>
      </c>
      <c r="C697" t="s">
        <v>897</v>
      </c>
      <c r="D697" t="s">
        <v>905</v>
      </c>
      <c r="E697">
        <v>0</v>
      </c>
      <c r="F697">
        <v>2</v>
      </c>
      <c r="G697">
        <v>7</v>
      </c>
      <c r="H697">
        <v>13</v>
      </c>
      <c r="I697" t="s">
        <v>894</v>
      </c>
      <c r="J697" s="21">
        <v>45361.3125</v>
      </c>
      <c r="K697" s="21">
        <v>45361.770833333336</v>
      </c>
      <c r="L697" t="s">
        <v>24</v>
      </c>
      <c r="M697" t="b">
        <v>0</v>
      </c>
      <c r="N697">
        <v>2023</v>
      </c>
      <c r="O697" t="s">
        <v>758</v>
      </c>
      <c r="Q697" t="s">
        <v>774</v>
      </c>
      <c r="S697" s="1" t="s">
        <v>899</v>
      </c>
      <c r="T697" s="1" t="s">
        <v>907</v>
      </c>
      <c r="U697" t="s">
        <v>27</v>
      </c>
      <c r="V697" s="9">
        <v>2000</v>
      </c>
      <c r="W697" s="2">
        <f t="shared" si="50"/>
        <v>3</v>
      </c>
      <c r="X697" s="2" t="s">
        <v>1887</v>
      </c>
      <c r="Y697" s="9" t="str">
        <f t="shared" si="51"/>
        <v>Y</v>
      </c>
      <c r="Z697" s="9" t="str">
        <f t="shared" si="52"/>
        <v>N</v>
      </c>
      <c r="AA697" s="9">
        <f t="shared" si="53"/>
        <v>8</v>
      </c>
      <c r="AB697" s="9" t="s">
        <v>1399</v>
      </c>
      <c r="AC697" s="9" t="s">
        <v>1399</v>
      </c>
      <c r="AD697" s="9" t="s">
        <v>1398</v>
      </c>
      <c r="AE697" t="str">
        <f t="shared" si="54"/>
        <v>Kingdom of BretonniaBeastmen Brayherds</v>
      </c>
    </row>
    <row r="698" spans="1:31" ht="15" customHeight="1" x14ac:dyDescent="0.25">
      <c r="A698">
        <v>419740</v>
      </c>
      <c r="B698">
        <v>1</v>
      </c>
      <c r="C698" t="s">
        <v>210</v>
      </c>
      <c r="D698" t="s">
        <v>784</v>
      </c>
      <c r="E698">
        <v>0</v>
      </c>
      <c r="F698">
        <v>2</v>
      </c>
      <c r="G698">
        <v>585</v>
      </c>
      <c r="H698">
        <v>1016</v>
      </c>
      <c r="I698" t="s">
        <v>785</v>
      </c>
      <c r="J698" s="21">
        <v>45361.708333333336</v>
      </c>
      <c r="K698" s="21">
        <v>45362.083333333336</v>
      </c>
      <c r="L698" t="s">
        <v>598</v>
      </c>
      <c r="M698" t="b">
        <v>0</v>
      </c>
      <c r="N698">
        <v>2023</v>
      </c>
      <c r="O698" t="s">
        <v>764</v>
      </c>
      <c r="Q698" t="s">
        <v>771</v>
      </c>
      <c r="S698" s="1" t="s">
        <v>786</v>
      </c>
      <c r="T698" s="1" t="s">
        <v>787</v>
      </c>
      <c r="U698" t="s">
        <v>27</v>
      </c>
      <c r="V698" s="9">
        <v>2000</v>
      </c>
      <c r="W698" s="2">
        <f t="shared" si="50"/>
        <v>3</v>
      </c>
      <c r="X698" s="2" t="s">
        <v>1887</v>
      </c>
      <c r="Y698" s="9" t="str">
        <f t="shared" si="51"/>
        <v>Y</v>
      </c>
      <c r="Z698" s="9" t="str">
        <f t="shared" si="52"/>
        <v>N</v>
      </c>
      <c r="AA698" s="9">
        <f t="shared" si="53"/>
        <v>10</v>
      </c>
      <c r="AB698" s="9" t="s">
        <v>1398</v>
      </c>
      <c r="AC698" s="9" t="s">
        <v>1398</v>
      </c>
      <c r="AD698" s="9" t="s">
        <v>1398</v>
      </c>
      <c r="AE698" t="str">
        <f t="shared" si="54"/>
        <v>Tomb Kings of KhemriSkaven</v>
      </c>
    </row>
    <row r="699" spans="1:31" ht="15" customHeight="1" x14ac:dyDescent="0.25">
      <c r="A699">
        <v>419747</v>
      </c>
      <c r="B699">
        <v>1</v>
      </c>
      <c r="C699" t="s">
        <v>788</v>
      </c>
      <c r="D699" t="s">
        <v>789</v>
      </c>
      <c r="E699">
        <v>0</v>
      </c>
      <c r="F699">
        <v>2</v>
      </c>
      <c r="G699">
        <v>219</v>
      </c>
      <c r="H699">
        <v>715</v>
      </c>
      <c r="I699" t="s">
        <v>785</v>
      </c>
      <c r="J699" s="21">
        <v>45361.708333333336</v>
      </c>
      <c r="K699" s="21">
        <v>45362.083333333336</v>
      </c>
      <c r="L699" t="s">
        <v>598</v>
      </c>
      <c r="M699" t="b">
        <v>0</v>
      </c>
      <c r="N699">
        <v>2023</v>
      </c>
      <c r="O699" t="s">
        <v>771</v>
      </c>
      <c r="Q699" t="s">
        <v>768</v>
      </c>
      <c r="S699" s="1" t="s">
        <v>790</v>
      </c>
      <c r="T699" s="1" t="s">
        <v>791</v>
      </c>
      <c r="U699" t="s">
        <v>27</v>
      </c>
      <c r="V699" s="9">
        <v>2000</v>
      </c>
      <c r="W699" s="2">
        <f t="shared" si="50"/>
        <v>3</v>
      </c>
      <c r="X699" s="2" t="s">
        <v>1887</v>
      </c>
      <c r="Y699" s="9" t="str">
        <f t="shared" si="51"/>
        <v>Y</v>
      </c>
      <c r="Z699" s="9" t="str">
        <f t="shared" si="52"/>
        <v>N</v>
      </c>
      <c r="AA699" s="9">
        <f t="shared" si="53"/>
        <v>10</v>
      </c>
      <c r="AB699" s="9" t="s">
        <v>1398</v>
      </c>
      <c r="AC699" s="9" t="s">
        <v>1398</v>
      </c>
      <c r="AD699" s="9" t="s">
        <v>1398</v>
      </c>
      <c r="AE699" t="str">
        <f t="shared" si="54"/>
        <v>SkavenDark Elves</v>
      </c>
    </row>
    <row r="700" spans="1:31" ht="15" customHeight="1" x14ac:dyDescent="0.25">
      <c r="A700">
        <v>419757</v>
      </c>
      <c r="B700">
        <v>1</v>
      </c>
      <c r="C700" t="s">
        <v>792</v>
      </c>
      <c r="D700" t="s">
        <v>793</v>
      </c>
      <c r="E700">
        <v>2</v>
      </c>
      <c r="F700">
        <v>0</v>
      </c>
      <c r="G700">
        <v>647</v>
      </c>
      <c r="H700">
        <v>0</v>
      </c>
      <c r="I700" t="s">
        <v>785</v>
      </c>
      <c r="J700" s="21">
        <v>45361.708333333336</v>
      </c>
      <c r="K700" s="21">
        <v>45362.083333333336</v>
      </c>
      <c r="L700" t="s">
        <v>598</v>
      </c>
      <c r="M700" t="b">
        <v>0</v>
      </c>
      <c r="N700">
        <v>2023</v>
      </c>
      <c r="O700" t="s">
        <v>761</v>
      </c>
      <c r="Q700" t="s">
        <v>759</v>
      </c>
      <c r="S700" s="1" t="s">
        <v>794</v>
      </c>
      <c r="T700" s="1" t="s">
        <v>795</v>
      </c>
      <c r="U700" t="s">
        <v>27</v>
      </c>
      <c r="V700" s="9">
        <v>2000</v>
      </c>
      <c r="W700" s="2">
        <f t="shared" si="50"/>
        <v>3</v>
      </c>
      <c r="X700" s="2" t="s">
        <v>1887</v>
      </c>
      <c r="Y700" s="9" t="str">
        <f t="shared" si="51"/>
        <v>Y</v>
      </c>
      <c r="Z700" s="9" t="str">
        <f t="shared" si="52"/>
        <v>N</v>
      </c>
      <c r="AA700" s="9">
        <f t="shared" si="53"/>
        <v>10</v>
      </c>
      <c r="AB700" s="9" t="s">
        <v>1398</v>
      </c>
      <c r="AC700" s="9" t="s">
        <v>1398</v>
      </c>
      <c r="AD700" s="9" t="s">
        <v>1398</v>
      </c>
      <c r="AE700" t="str">
        <f t="shared" si="54"/>
        <v>Orc and Goblin TribesWood Elf Realms</v>
      </c>
    </row>
    <row r="701" spans="1:31" ht="15" customHeight="1" x14ac:dyDescent="0.25">
      <c r="A701">
        <v>419767</v>
      </c>
      <c r="B701">
        <v>1</v>
      </c>
      <c r="C701" t="s">
        <v>796</v>
      </c>
      <c r="D701" t="s">
        <v>797</v>
      </c>
      <c r="E701">
        <v>2</v>
      </c>
      <c r="F701">
        <v>0</v>
      </c>
      <c r="G701">
        <v>1189</v>
      </c>
      <c r="H701">
        <v>496</v>
      </c>
      <c r="I701" t="s">
        <v>785</v>
      </c>
      <c r="J701" s="21">
        <v>45361.708333333336</v>
      </c>
      <c r="K701" s="21">
        <v>45362.083333333336</v>
      </c>
      <c r="L701" t="s">
        <v>598</v>
      </c>
      <c r="M701" t="b">
        <v>0</v>
      </c>
      <c r="N701">
        <v>2023</v>
      </c>
      <c r="O701" t="s">
        <v>761</v>
      </c>
      <c r="Q701" t="s">
        <v>758</v>
      </c>
      <c r="S701" s="1" t="s">
        <v>798</v>
      </c>
      <c r="T701" s="1" t="s">
        <v>799</v>
      </c>
      <c r="U701" t="s">
        <v>27</v>
      </c>
      <c r="V701" s="9">
        <v>2000</v>
      </c>
      <c r="W701" s="2">
        <f t="shared" si="50"/>
        <v>3</v>
      </c>
      <c r="X701" s="2" t="s">
        <v>1887</v>
      </c>
      <c r="Y701" s="9" t="str">
        <f t="shared" si="51"/>
        <v>Y</v>
      </c>
      <c r="Z701" s="9" t="str">
        <f t="shared" si="52"/>
        <v>N</v>
      </c>
      <c r="AA701" s="9">
        <f t="shared" si="53"/>
        <v>10</v>
      </c>
      <c r="AB701" s="9" t="s">
        <v>1398</v>
      </c>
      <c r="AC701" s="9" t="s">
        <v>1398</v>
      </c>
      <c r="AD701" s="9" t="s">
        <v>1398</v>
      </c>
      <c r="AE701" t="str">
        <f t="shared" si="54"/>
        <v>Orc and Goblin TribesKingdom of Bretonnia</v>
      </c>
    </row>
    <row r="702" spans="1:31" ht="15" customHeight="1" x14ac:dyDescent="0.25">
      <c r="A702">
        <v>419778</v>
      </c>
      <c r="B702">
        <v>1</v>
      </c>
      <c r="C702" t="s">
        <v>800</v>
      </c>
      <c r="D702" t="s">
        <v>801</v>
      </c>
      <c r="E702">
        <v>0</v>
      </c>
      <c r="F702">
        <v>2</v>
      </c>
      <c r="G702">
        <v>150</v>
      </c>
      <c r="H702">
        <v>1205</v>
      </c>
      <c r="I702" t="s">
        <v>785</v>
      </c>
      <c r="J702" s="21">
        <v>45361.708333333336</v>
      </c>
      <c r="K702" s="21">
        <v>45362.083333333336</v>
      </c>
      <c r="L702" t="s">
        <v>598</v>
      </c>
      <c r="M702" t="b">
        <v>0</v>
      </c>
      <c r="N702">
        <v>2023</v>
      </c>
      <c r="O702" t="s">
        <v>765</v>
      </c>
      <c r="Q702" t="s">
        <v>764</v>
      </c>
      <c r="S702" s="1" t="s">
        <v>802</v>
      </c>
      <c r="T702" s="1" t="s">
        <v>803</v>
      </c>
      <c r="U702" t="s">
        <v>27</v>
      </c>
      <c r="V702" s="9">
        <v>2000</v>
      </c>
      <c r="W702" s="2">
        <f t="shared" si="50"/>
        <v>3</v>
      </c>
      <c r="X702" s="2" t="s">
        <v>1887</v>
      </c>
      <c r="Y702" s="9" t="str">
        <f t="shared" si="51"/>
        <v>Y</v>
      </c>
      <c r="Z702" s="9" t="str">
        <f t="shared" si="52"/>
        <v>N</v>
      </c>
      <c r="AA702" s="9">
        <f t="shared" si="53"/>
        <v>10</v>
      </c>
      <c r="AB702" s="9" t="s">
        <v>1398</v>
      </c>
      <c r="AC702" s="9" t="s">
        <v>1398</v>
      </c>
      <c r="AD702" s="9" t="s">
        <v>1398</v>
      </c>
      <c r="AE702" t="str">
        <f t="shared" si="54"/>
        <v>Empire of ManTomb Kings of Khemri</v>
      </c>
    </row>
    <row r="703" spans="1:31" ht="15" customHeight="1" x14ac:dyDescent="0.25">
      <c r="A703">
        <v>419983</v>
      </c>
      <c r="B703">
        <v>2</v>
      </c>
      <c r="C703" t="s">
        <v>800</v>
      </c>
      <c r="D703" t="s">
        <v>793</v>
      </c>
      <c r="E703">
        <v>0</v>
      </c>
      <c r="F703">
        <v>2</v>
      </c>
      <c r="G703">
        <v>177</v>
      </c>
      <c r="H703">
        <v>865</v>
      </c>
      <c r="I703" t="s">
        <v>785</v>
      </c>
      <c r="J703" s="21">
        <v>45361.708333333336</v>
      </c>
      <c r="K703" s="21">
        <v>45362.083333333336</v>
      </c>
      <c r="L703" t="s">
        <v>598</v>
      </c>
      <c r="M703" t="b">
        <v>0</v>
      </c>
      <c r="N703">
        <v>2023</v>
      </c>
      <c r="O703" t="s">
        <v>765</v>
      </c>
      <c r="Q703" t="s">
        <v>759</v>
      </c>
      <c r="S703" s="1" t="s">
        <v>802</v>
      </c>
      <c r="T703" s="1" t="s">
        <v>795</v>
      </c>
      <c r="U703" t="s">
        <v>27</v>
      </c>
      <c r="V703" s="9">
        <v>2000</v>
      </c>
      <c r="W703" s="2">
        <f t="shared" si="50"/>
        <v>3</v>
      </c>
      <c r="X703" s="2" t="s">
        <v>1887</v>
      </c>
      <c r="Y703" s="9" t="str">
        <f t="shared" si="51"/>
        <v>Y</v>
      </c>
      <c r="Z703" s="9" t="str">
        <f t="shared" si="52"/>
        <v>N</v>
      </c>
      <c r="AA703" s="9">
        <f t="shared" si="53"/>
        <v>10</v>
      </c>
      <c r="AB703" s="9" t="s">
        <v>1398</v>
      </c>
      <c r="AC703" s="9" t="s">
        <v>1398</v>
      </c>
      <c r="AD703" s="9" t="s">
        <v>1398</v>
      </c>
      <c r="AE703" t="str">
        <f t="shared" si="54"/>
        <v>Empire of ManWood Elf Realms</v>
      </c>
    </row>
    <row r="704" spans="1:31" ht="15" customHeight="1" x14ac:dyDescent="0.25">
      <c r="A704">
        <v>420107</v>
      </c>
      <c r="B704">
        <v>2</v>
      </c>
      <c r="C704" t="s">
        <v>784</v>
      </c>
      <c r="D704" t="s">
        <v>789</v>
      </c>
      <c r="E704">
        <v>2</v>
      </c>
      <c r="F704">
        <v>0</v>
      </c>
      <c r="G704">
        <v>1092</v>
      </c>
      <c r="H704">
        <v>250</v>
      </c>
      <c r="I704" t="s">
        <v>785</v>
      </c>
      <c r="J704" s="21">
        <v>45361.708333333336</v>
      </c>
      <c r="K704" s="21">
        <v>45362.083333333336</v>
      </c>
      <c r="L704" t="s">
        <v>598</v>
      </c>
      <c r="M704" t="b">
        <v>0</v>
      </c>
      <c r="N704">
        <v>2023</v>
      </c>
      <c r="O704" t="s">
        <v>771</v>
      </c>
      <c r="Q704" t="s">
        <v>768</v>
      </c>
      <c r="S704" s="1" t="s">
        <v>787</v>
      </c>
      <c r="T704" s="1" t="s">
        <v>791</v>
      </c>
      <c r="U704" t="s">
        <v>27</v>
      </c>
      <c r="V704" s="9">
        <v>2000</v>
      </c>
      <c r="W704" s="2">
        <f t="shared" si="50"/>
        <v>3</v>
      </c>
      <c r="X704" s="2" t="s">
        <v>1887</v>
      </c>
      <c r="Y704" s="9" t="str">
        <f t="shared" si="51"/>
        <v>Y</v>
      </c>
      <c r="Z704" s="9" t="str">
        <f t="shared" si="52"/>
        <v>N</v>
      </c>
      <c r="AA704" s="9">
        <f t="shared" si="53"/>
        <v>10</v>
      </c>
      <c r="AB704" s="9" t="s">
        <v>1398</v>
      </c>
      <c r="AC704" s="9" t="s">
        <v>1398</v>
      </c>
      <c r="AD704" s="9" t="s">
        <v>1398</v>
      </c>
      <c r="AE704" t="str">
        <f t="shared" si="54"/>
        <v>SkavenDark Elves</v>
      </c>
    </row>
    <row r="705" spans="1:31" ht="15" customHeight="1" x14ac:dyDescent="0.25">
      <c r="A705">
        <v>420117</v>
      </c>
      <c r="B705">
        <v>2</v>
      </c>
      <c r="C705" t="s">
        <v>792</v>
      </c>
      <c r="D705" t="s">
        <v>210</v>
      </c>
      <c r="E705">
        <v>0</v>
      </c>
      <c r="F705">
        <v>2</v>
      </c>
      <c r="G705">
        <v>104</v>
      </c>
      <c r="H705">
        <v>505</v>
      </c>
      <c r="I705" t="s">
        <v>785</v>
      </c>
      <c r="J705" s="21">
        <v>45361.708333333336</v>
      </c>
      <c r="K705" s="21">
        <v>45362.083333333336</v>
      </c>
      <c r="L705" t="s">
        <v>598</v>
      </c>
      <c r="M705" t="b">
        <v>0</v>
      </c>
      <c r="N705">
        <v>2023</v>
      </c>
      <c r="O705" t="s">
        <v>761</v>
      </c>
      <c r="Q705" t="s">
        <v>764</v>
      </c>
      <c r="S705" s="1" t="s">
        <v>794</v>
      </c>
      <c r="T705" s="1" t="s">
        <v>786</v>
      </c>
      <c r="U705" t="s">
        <v>27</v>
      </c>
      <c r="V705" s="9">
        <v>2000</v>
      </c>
      <c r="W705" s="2">
        <f t="shared" si="50"/>
        <v>3</v>
      </c>
      <c r="X705" s="2" t="s">
        <v>1887</v>
      </c>
      <c r="Y705" s="9" t="str">
        <f t="shared" si="51"/>
        <v>Y</v>
      </c>
      <c r="Z705" s="9" t="str">
        <f t="shared" si="52"/>
        <v>N</v>
      </c>
      <c r="AA705" s="9">
        <f t="shared" si="53"/>
        <v>10</v>
      </c>
      <c r="AB705" s="9" t="s">
        <v>1398</v>
      </c>
      <c r="AC705" s="9" t="s">
        <v>1398</v>
      </c>
      <c r="AD705" s="9" t="s">
        <v>1398</v>
      </c>
      <c r="AE705" t="str">
        <f t="shared" si="54"/>
        <v>Orc and Goblin TribesTomb Kings of Khemri</v>
      </c>
    </row>
    <row r="706" spans="1:31" ht="15" customHeight="1" x14ac:dyDescent="0.25">
      <c r="A706">
        <v>420124</v>
      </c>
      <c r="B706">
        <v>2</v>
      </c>
      <c r="C706" t="s">
        <v>797</v>
      </c>
      <c r="D706" t="s">
        <v>788</v>
      </c>
      <c r="E706">
        <v>0</v>
      </c>
      <c r="F706">
        <v>2</v>
      </c>
      <c r="G706">
        <v>210</v>
      </c>
      <c r="H706">
        <v>253</v>
      </c>
      <c r="I706" t="s">
        <v>785</v>
      </c>
      <c r="J706" s="21">
        <v>45361.708333333336</v>
      </c>
      <c r="K706" s="21">
        <v>45362.083333333336</v>
      </c>
      <c r="L706" t="s">
        <v>598</v>
      </c>
      <c r="M706" t="b">
        <v>0</v>
      </c>
      <c r="N706">
        <v>2023</v>
      </c>
      <c r="O706" t="s">
        <v>758</v>
      </c>
      <c r="Q706" t="s">
        <v>771</v>
      </c>
      <c r="S706" s="1" t="s">
        <v>799</v>
      </c>
      <c r="T706" s="1" t="s">
        <v>790</v>
      </c>
      <c r="U706" t="s">
        <v>27</v>
      </c>
      <c r="V706" s="9">
        <v>2000</v>
      </c>
      <c r="W706" s="2">
        <f t="shared" ref="W706:W769" si="55">_xlfn.MAXIFS(B:B,I:I,I706)</f>
        <v>3</v>
      </c>
      <c r="X706" s="2" t="s">
        <v>1887</v>
      </c>
      <c r="Y706" s="9" t="str">
        <f t="shared" ref="Y706:Y769" si="56">IF(S706="","N",(IF(T706&lt;&gt;"","Y","N")))</f>
        <v>Y</v>
      </c>
      <c r="Z706" s="9" t="str">
        <f t="shared" ref="Z706:Z769" si="57">IF(O706=Q706,"Y","N")</f>
        <v>N</v>
      </c>
      <c r="AA706" s="9">
        <f t="shared" ref="AA706:AA769" si="58">COUNTIFS(I:I,I706,B:B,1)*2</f>
        <v>10</v>
      </c>
      <c r="AB706" s="9" t="s">
        <v>1398</v>
      </c>
      <c r="AC706" s="9" t="s">
        <v>1398</v>
      </c>
      <c r="AD706" s="9" t="s">
        <v>1398</v>
      </c>
      <c r="AE706" t="str">
        <f t="shared" si="54"/>
        <v>Kingdom of BretonniaSkaven</v>
      </c>
    </row>
    <row r="707" spans="1:31" ht="15" customHeight="1" x14ac:dyDescent="0.25">
      <c r="A707">
        <v>420132</v>
      </c>
      <c r="B707">
        <v>2</v>
      </c>
      <c r="C707" t="s">
        <v>801</v>
      </c>
      <c r="D707" t="s">
        <v>796</v>
      </c>
      <c r="E707">
        <v>0</v>
      </c>
      <c r="F707">
        <v>2</v>
      </c>
      <c r="G707">
        <v>1429</v>
      </c>
      <c r="H707">
        <v>1624</v>
      </c>
      <c r="I707" t="s">
        <v>785</v>
      </c>
      <c r="J707" s="21">
        <v>45361.708333333336</v>
      </c>
      <c r="K707" s="21">
        <v>45362.083333333336</v>
      </c>
      <c r="L707" t="s">
        <v>598</v>
      </c>
      <c r="M707" t="b">
        <v>0</v>
      </c>
      <c r="N707">
        <v>2023</v>
      </c>
      <c r="O707" t="s">
        <v>764</v>
      </c>
      <c r="Q707" t="s">
        <v>761</v>
      </c>
      <c r="S707" s="1" t="s">
        <v>803</v>
      </c>
      <c r="T707" s="1" t="s">
        <v>798</v>
      </c>
      <c r="U707" t="s">
        <v>27</v>
      </c>
      <c r="V707" s="9">
        <v>2000</v>
      </c>
      <c r="W707" s="2">
        <f t="shared" si="55"/>
        <v>3</v>
      </c>
      <c r="X707" s="2" t="s">
        <v>1887</v>
      </c>
      <c r="Y707" s="9" t="str">
        <f t="shared" si="56"/>
        <v>Y</v>
      </c>
      <c r="Z707" s="9" t="str">
        <f t="shared" si="57"/>
        <v>N</v>
      </c>
      <c r="AA707" s="9">
        <f t="shared" si="58"/>
        <v>10</v>
      </c>
      <c r="AB707" s="9" t="s">
        <v>1398</v>
      </c>
      <c r="AC707" s="9" t="s">
        <v>1398</v>
      </c>
      <c r="AD707" s="9" t="s">
        <v>1398</v>
      </c>
      <c r="AE707" t="str">
        <f t="shared" ref="AE707:AE770" si="59">O707&amp;Q707</f>
        <v>Tomb Kings of KhemriOrc and Goblin Tribes</v>
      </c>
    </row>
    <row r="708" spans="1:31" ht="15" customHeight="1" x14ac:dyDescent="0.25">
      <c r="A708">
        <v>420141</v>
      </c>
      <c r="B708">
        <v>3</v>
      </c>
      <c r="C708" t="s">
        <v>789</v>
      </c>
      <c r="D708" t="s">
        <v>793</v>
      </c>
      <c r="E708">
        <v>2</v>
      </c>
      <c r="F708">
        <v>0</v>
      </c>
      <c r="G708">
        <v>441</v>
      </c>
      <c r="H708">
        <v>328</v>
      </c>
      <c r="I708" t="s">
        <v>785</v>
      </c>
      <c r="J708" s="21">
        <v>45361.708333333336</v>
      </c>
      <c r="K708" s="21">
        <v>45362.083333333336</v>
      </c>
      <c r="L708" t="s">
        <v>598</v>
      </c>
      <c r="M708" t="b">
        <v>0</v>
      </c>
      <c r="N708">
        <v>2023</v>
      </c>
      <c r="O708" t="s">
        <v>768</v>
      </c>
      <c r="Q708" t="s">
        <v>759</v>
      </c>
      <c r="S708" s="1" t="s">
        <v>791</v>
      </c>
      <c r="T708" s="1" t="s">
        <v>795</v>
      </c>
      <c r="U708" t="s">
        <v>27</v>
      </c>
      <c r="V708" s="9">
        <v>2000</v>
      </c>
      <c r="W708" s="2">
        <f t="shared" si="55"/>
        <v>3</v>
      </c>
      <c r="X708" s="2" t="s">
        <v>1887</v>
      </c>
      <c r="Y708" s="9" t="str">
        <f t="shared" si="56"/>
        <v>Y</v>
      </c>
      <c r="Z708" s="9" t="str">
        <f t="shared" si="57"/>
        <v>N</v>
      </c>
      <c r="AA708" s="9">
        <f t="shared" si="58"/>
        <v>10</v>
      </c>
      <c r="AB708" s="9" t="s">
        <v>1398</v>
      </c>
      <c r="AC708" s="9" t="s">
        <v>1398</v>
      </c>
      <c r="AD708" s="9" t="s">
        <v>1398</v>
      </c>
      <c r="AE708" t="str">
        <f t="shared" si="59"/>
        <v>Dark ElvesWood Elf Realms</v>
      </c>
    </row>
    <row r="709" spans="1:31" ht="15" hidden="1" customHeight="1" x14ac:dyDescent="0.25">
      <c r="A709">
        <v>420145</v>
      </c>
      <c r="B709">
        <v>3</v>
      </c>
      <c r="C709" t="s">
        <v>801</v>
      </c>
      <c r="D709" t="s">
        <v>210</v>
      </c>
      <c r="E709">
        <v>0</v>
      </c>
      <c r="F709">
        <v>2</v>
      </c>
      <c r="G709">
        <v>1072</v>
      </c>
      <c r="H709">
        <v>1279</v>
      </c>
      <c r="I709" t="s">
        <v>785</v>
      </c>
      <c r="J709" s="21">
        <v>45361.708333333336</v>
      </c>
      <c r="K709" s="21">
        <v>45362.083333333336</v>
      </c>
      <c r="L709" t="s">
        <v>598</v>
      </c>
      <c r="M709" t="b">
        <v>0</v>
      </c>
      <c r="N709">
        <v>2023</v>
      </c>
      <c r="O709" t="s">
        <v>764</v>
      </c>
      <c r="Q709" t="s">
        <v>764</v>
      </c>
      <c r="S709" s="1" t="s">
        <v>803</v>
      </c>
      <c r="T709" s="1" t="s">
        <v>786</v>
      </c>
      <c r="U709" t="s">
        <v>27</v>
      </c>
      <c r="V709" s="9">
        <v>2000</v>
      </c>
      <c r="W709" s="2">
        <f t="shared" si="55"/>
        <v>3</v>
      </c>
      <c r="X709" s="2" t="s">
        <v>1887</v>
      </c>
      <c r="Y709" s="9" t="str">
        <f t="shared" si="56"/>
        <v>Y</v>
      </c>
      <c r="Z709" s="9" t="str">
        <f t="shared" si="57"/>
        <v>Y</v>
      </c>
      <c r="AA709" s="9">
        <f t="shared" si="58"/>
        <v>10</v>
      </c>
      <c r="AB709" s="9" t="s">
        <v>1398</v>
      </c>
      <c r="AC709" s="9" t="s">
        <v>1398</v>
      </c>
      <c r="AD709" s="9" t="s">
        <v>1398</v>
      </c>
      <c r="AE709" t="str">
        <f t="shared" si="59"/>
        <v>Tomb Kings of KhemriTomb Kings of Khemri</v>
      </c>
    </row>
    <row r="710" spans="1:31" ht="15" customHeight="1" x14ac:dyDescent="0.25">
      <c r="A710">
        <v>420153</v>
      </c>
      <c r="B710">
        <v>3</v>
      </c>
      <c r="C710" t="s">
        <v>796</v>
      </c>
      <c r="D710" t="s">
        <v>784</v>
      </c>
      <c r="E710">
        <v>0</v>
      </c>
      <c r="F710">
        <v>2</v>
      </c>
      <c r="G710">
        <v>417</v>
      </c>
      <c r="H710">
        <v>530</v>
      </c>
      <c r="I710" t="s">
        <v>785</v>
      </c>
      <c r="J710" s="21">
        <v>45361.708333333336</v>
      </c>
      <c r="K710" s="21">
        <v>45362.083333333336</v>
      </c>
      <c r="L710" t="s">
        <v>598</v>
      </c>
      <c r="M710" t="b">
        <v>0</v>
      </c>
      <c r="N710">
        <v>2023</v>
      </c>
      <c r="O710" t="s">
        <v>761</v>
      </c>
      <c r="Q710" t="s">
        <v>771</v>
      </c>
      <c r="S710" s="1" t="s">
        <v>798</v>
      </c>
      <c r="T710" s="1" t="s">
        <v>787</v>
      </c>
      <c r="U710" t="s">
        <v>27</v>
      </c>
      <c r="V710" s="9">
        <v>2000</v>
      </c>
      <c r="W710" s="2">
        <f t="shared" si="55"/>
        <v>3</v>
      </c>
      <c r="X710" s="2" t="s">
        <v>1887</v>
      </c>
      <c r="Y710" s="9" t="str">
        <f t="shared" si="56"/>
        <v>Y</v>
      </c>
      <c r="Z710" s="9" t="str">
        <f t="shared" si="57"/>
        <v>N</v>
      </c>
      <c r="AA710" s="9">
        <f t="shared" si="58"/>
        <v>10</v>
      </c>
      <c r="AB710" s="9" t="s">
        <v>1398</v>
      </c>
      <c r="AC710" s="9" t="s">
        <v>1398</v>
      </c>
      <c r="AD710" s="9" t="s">
        <v>1398</v>
      </c>
      <c r="AE710" t="str">
        <f t="shared" si="59"/>
        <v>Orc and Goblin TribesSkaven</v>
      </c>
    </row>
    <row r="711" spans="1:31" ht="15" customHeight="1" x14ac:dyDescent="0.25">
      <c r="A711">
        <v>420157</v>
      </c>
      <c r="B711">
        <v>3</v>
      </c>
      <c r="C711" t="s">
        <v>797</v>
      </c>
      <c r="D711" t="s">
        <v>800</v>
      </c>
      <c r="E711">
        <v>0</v>
      </c>
      <c r="F711">
        <v>2</v>
      </c>
      <c r="G711">
        <v>769</v>
      </c>
      <c r="H711">
        <v>858</v>
      </c>
      <c r="I711" t="s">
        <v>785</v>
      </c>
      <c r="J711" s="21">
        <v>45361.708333333336</v>
      </c>
      <c r="K711" s="21">
        <v>45362.083333333336</v>
      </c>
      <c r="L711" t="s">
        <v>598</v>
      </c>
      <c r="M711" t="b">
        <v>0</v>
      </c>
      <c r="N711">
        <v>2023</v>
      </c>
      <c r="O711" t="s">
        <v>758</v>
      </c>
      <c r="Q711" t="s">
        <v>765</v>
      </c>
      <c r="S711" s="1" t="s">
        <v>799</v>
      </c>
      <c r="T711" s="1" t="s">
        <v>802</v>
      </c>
      <c r="U711" t="s">
        <v>27</v>
      </c>
      <c r="V711" s="9">
        <v>2000</v>
      </c>
      <c r="W711" s="2">
        <f t="shared" si="55"/>
        <v>3</v>
      </c>
      <c r="X711" s="2" t="s">
        <v>1887</v>
      </c>
      <c r="Y711" s="9" t="str">
        <f t="shared" si="56"/>
        <v>Y</v>
      </c>
      <c r="Z711" s="9" t="str">
        <f t="shared" si="57"/>
        <v>N</v>
      </c>
      <c r="AA711" s="9">
        <f t="shared" si="58"/>
        <v>10</v>
      </c>
      <c r="AB711" s="9" t="s">
        <v>1398</v>
      </c>
      <c r="AC711" s="9" t="s">
        <v>1398</v>
      </c>
      <c r="AD711" s="9" t="s">
        <v>1398</v>
      </c>
      <c r="AE711" t="str">
        <f t="shared" si="59"/>
        <v>Kingdom of BretonniaEmpire of Man</v>
      </c>
    </row>
    <row r="712" spans="1:31" ht="15" customHeight="1" x14ac:dyDescent="0.25">
      <c r="A712" s="7">
        <v>420231</v>
      </c>
      <c r="B712" s="7">
        <v>1</v>
      </c>
      <c r="C712" s="7" t="s">
        <v>1022</v>
      </c>
      <c r="D712" s="7" t="s">
        <v>1023</v>
      </c>
      <c r="E712" s="7">
        <v>2</v>
      </c>
      <c r="F712" s="7">
        <v>0</v>
      </c>
      <c r="G712" s="7">
        <v>150</v>
      </c>
      <c r="H712" s="7">
        <v>50</v>
      </c>
      <c r="I712" s="7" t="s">
        <v>1024</v>
      </c>
      <c r="J712" s="22">
        <v>45367.375</v>
      </c>
      <c r="K712" s="22">
        <v>45367.75</v>
      </c>
      <c r="L712" s="7" t="s">
        <v>256</v>
      </c>
      <c r="M712" s="7" t="b">
        <v>0</v>
      </c>
      <c r="N712" s="7">
        <v>2023</v>
      </c>
      <c r="O712" s="7" t="s">
        <v>764</v>
      </c>
      <c r="P712" s="7"/>
      <c r="Q712" s="7" t="s">
        <v>759</v>
      </c>
      <c r="R712" s="7"/>
      <c r="S712" s="8" t="s">
        <v>1025</v>
      </c>
      <c r="T712" s="8" t="s">
        <v>1026</v>
      </c>
      <c r="U712" s="7" t="s">
        <v>27</v>
      </c>
      <c r="V712" s="9">
        <v>1500</v>
      </c>
      <c r="W712" s="2">
        <f t="shared" si="55"/>
        <v>3</v>
      </c>
      <c r="X712" s="2" t="s">
        <v>1887</v>
      </c>
      <c r="Y712" s="9" t="str">
        <f t="shared" si="56"/>
        <v>Y</v>
      </c>
      <c r="Z712" s="9" t="str">
        <f t="shared" si="57"/>
        <v>N</v>
      </c>
      <c r="AA712" s="9">
        <f t="shared" si="58"/>
        <v>10</v>
      </c>
      <c r="AB712" s="9" t="s">
        <v>1398</v>
      </c>
      <c r="AE712" t="str">
        <f t="shared" si="59"/>
        <v>Tomb Kings of KhemriWood Elf Realms</v>
      </c>
    </row>
    <row r="713" spans="1:31" ht="15" customHeight="1" x14ac:dyDescent="0.25">
      <c r="A713" s="7">
        <v>420267</v>
      </c>
      <c r="B713" s="7">
        <v>1</v>
      </c>
      <c r="C713" s="7" t="s">
        <v>1027</v>
      </c>
      <c r="D713" s="7" t="s">
        <v>1028</v>
      </c>
      <c r="E713" s="7">
        <v>0</v>
      </c>
      <c r="F713" s="7">
        <v>2</v>
      </c>
      <c r="G713" s="7">
        <v>0</v>
      </c>
      <c r="H713" s="7">
        <v>50</v>
      </c>
      <c r="I713" s="7" t="s">
        <v>1024</v>
      </c>
      <c r="J713" s="22">
        <v>45367.375</v>
      </c>
      <c r="K713" s="22">
        <v>45367.75</v>
      </c>
      <c r="L713" s="7" t="s">
        <v>256</v>
      </c>
      <c r="M713" s="7" t="b">
        <v>0</v>
      </c>
      <c r="N713" s="7">
        <v>2023</v>
      </c>
      <c r="O713" s="7" t="s">
        <v>770</v>
      </c>
      <c r="P713" s="7"/>
      <c r="Q713" s="7" t="s">
        <v>764</v>
      </c>
      <c r="R713" s="7"/>
      <c r="S713" s="8" t="s">
        <v>1029</v>
      </c>
      <c r="T713" s="8" t="s">
        <v>1030</v>
      </c>
      <c r="U713" s="7" t="s">
        <v>27</v>
      </c>
      <c r="V713" s="9">
        <v>1500</v>
      </c>
      <c r="W713" s="2">
        <f t="shared" si="55"/>
        <v>3</v>
      </c>
      <c r="X713" s="2" t="s">
        <v>1887</v>
      </c>
      <c r="Y713" s="9" t="str">
        <f t="shared" si="56"/>
        <v>Y</v>
      </c>
      <c r="Z713" s="9" t="str">
        <f t="shared" si="57"/>
        <v>N</v>
      </c>
      <c r="AA713" s="9">
        <f t="shared" si="58"/>
        <v>10</v>
      </c>
      <c r="AB713" s="9" t="s">
        <v>1398</v>
      </c>
      <c r="AE713" t="str">
        <f t="shared" si="59"/>
        <v>LizardmenTomb Kings of Khemri</v>
      </c>
    </row>
    <row r="714" spans="1:31" ht="15" customHeight="1" x14ac:dyDescent="0.25">
      <c r="A714" s="7">
        <v>420296</v>
      </c>
      <c r="B714" s="7">
        <v>1</v>
      </c>
      <c r="C714" s="7" t="s">
        <v>253</v>
      </c>
      <c r="D714" s="7" t="s">
        <v>260</v>
      </c>
      <c r="E714" s="7">
        <v>2</v>
      </c>
      <c r="F714" s="7">
        <v>0</v>
      </c>
      <c r="G714" s="7">
        <v>200</v>
      </c>
      <c r="H714" s="7">
        <v>0</v>
      </c>
      <c r="I714" s="7" t="s">
        <v>1024</v>
      </c>
      <c r="J714" s="22">
        <v>45367.375</v>
      </c>
      <c r="K714" s="22">
        <v>45367.75</v>
      </c>
      <c r="L714" s="7" t="s">
        <v>256</v>
      </c>
      <c r="M714" s="7" t="b">
        <v>0</v>
      </c>
      <c r="N714" s="7">
        <v>2023</v>
      </c>
      <c r="O714" s="7" t="s">
        <v>765</v>
      </c>
      <c r="P714" s="7"/>
      <c r="Q714" s="7" t="s">
        <v>771</v>
      </c>
      <c r="R714" s="7"/>
      <c r="S714" s="8" t="s">
        <v>1031</v>
      </c>
      <c r="T714" s="8" t="s">
        <v>1032</v>
      </c>
      <c r="U714" s="7" t="s">
        <v>27</v>
      </c>
      <c r="V714" s="9">
        <v>1500</v>
      </c>
      <c r="W714" s="2">
        <f t="shared" si="55"/>
        <v>3</v>
      </c>
      <c r="X714" s="2" t="s">
        <v>1887</v>
      </c>
      <c r="Y714" s="9" t="str">
        <f t="shared" si="56"/>
        <v>Y</v>
      </c>
      <c r="Z714" s="9" t="str">
        <f t="shared" si="57"/>
        <v>N</v>
      </c>
      <c r="AA714" s="9">
        <f t="shared" si="58"/>
        <v>10</v>
      </c>
      <c r="AB714" s="9" t="s">
        <v>1398</v>
      </c>
      <c r="AE714" t="str">
        <f t="shared" si="59"/>
        <v>Empire of ManSkaven</v>
      </c>
    </row>
    <row r="715" spans="1:31" ht="15" customHeight="1" x14ac:dyDescent="0.25">
      <c r="A715" s="7">
        <v>420329</v>
      </c>
      <c r="B715" s="7">
        <v>1</v>
      </c>
      <c r="C715" s="7" t="s">
        <v>1033</v>
      </c>
      <c r="D715" s="7" t="s">
        <v>254</v>
      </c>
      <c r="E715" s="7">
        <v>2</v>
      </c>
      <c r="F715" s="7">
        <v>0</v>
      </c>
      <c r="G715" s="7">
        <v>100</v>
      </c>
      <c r="H715" s="7">
        <v>0</v>
      </c>
      <c r="I715" s="7" t="s">
        <v>1024</v>
      </c>
      <c r="J715" s="22">
        <v>45367.375</v>
      </c>
      <c r="K715" s="22">
        <v>45367.75</v>
      </c>
      <c r="L715" s="7" t="s">
        <v>256</v>
      </c>
      <c r="M715" s="7" t="b">
        <v>0</v>
      </c>
      <c r="N715" s="7">
        <v>2023</v>
      </c>
      <c r="O715" s="7" t="s">
        <v>763</v>
      </c>
      <c r="P715" s="7"/>
      <c r="Q715" s="7" t="s">
        <v>761</v>
      </c>
      <c r="R715" s="7"/>
      <c r="S715" s="8" t="s">
        <v>1034</v>
      </c>
      <c r="T715" s="8" t="s">
        <v>1035</v>
      </c>
      <c r="U715" s="7" t="s">
        <v>27</v>
      </c>
      <c r="V715" s="9">
        <v>1500</v>
      </c>
      <c r="W715" s="2">
        <f t="shared" si="55"/>
        <v>3</v>
      </c>
      <c r="X715" s="2" t="s">
        <v>1887</v>
      </c>
      <c r="Y715" s="9" t="str">
        <f t="shared" si="56"/>
        <v>Y</v>
      </c>
      <c r="Z715" s="9" t="str">
        <f t="shared" si="57"/>
        <v>N</v>
      </c>
      <c r="AA715" s="9">
        <f t="shared" si="58"/>
        <v>10</v>
      </c>
      <c r="AB715" s="9" t="s">
        <v>1398</v>
      </c>
      <c r="AE715" t="str">
        <f t="shared" si="59"/>
        <v>High Elf RealmsOrc and Goblin Tribes</v>
      </c>
    </row>
    <row r="716" spans="1:31" ht="15" customHeight="1" x14ac:dyDescent="0.25">
      <c r="A716" s="7">
        <v>420357</v>
      </c>
      <c r="B716" s="7">
        <v>1</v>
      </c>
      <c r="C716" s="7" t="s">
        <v>264</v>
      </c>
      <c r="D716" s="7" t="s">
        <v>278</v>
      </c>
      <c r="E716" s="7">
        <v>2</v>
      </c>
      <c r="F716" s="7">
        <v>0</v>
      </c>
      <c r="G716" s="7">
        <v>100</v>
      </c>
      <c r="H716" s="7">
        <v>0</v>
      </c>
      <c r="I716" s="7" t="s">
        <v>1024</v>
      </c>
      <c r="J716" s="22">
        <v>45367.375</v>
      </c>
      <c r="K716" s="22">
        <v>45367.75</v>
      </c>
      <c r="L716" s="7" t="s">
        <v>256</v>
      </c>
      <c r="M716" s="7" t="b">
        <v>0</v>
      </c>
      <c r="N716" s="7">
        <v>2023</v>
      </c>
      <c r="O716" s="7" t="s">
        <v>767</v>
      </c>
      <c r="P716" s="7"/>
      <c r="Q716" s="7" t="s">
        <v>758</v>
      </c>
      <c r="R716" s="7"/>
      <c r="S716" s="8" t="s">
        <v>1036</v>
      </c>
      <c r="T716" s="8" t="s">
        <v>1037</v>
      </c>
      <c r="U716" s="7" t="s">
        <v>27</v>
      </c>
      <c r="V716" s="9">
        <v>1500</v>
      </c>
      <c r="W716" s="2">
        <f t="shared" si="55"/>
        <v>3</v>
      </c>
      <c r="X716" s="2" t="s">
        <v>1887</v>
      </c>
      <c r="Y716" s="9" t="str">
        <f t="shared" si="56"/>
        <v>Y</v>
      </c>
      <c r="Z716" s="9" t="str">
        <f t="shared" si="57"/>
        <v>N</v>
      </c>
      <c r="AA716" s="9">
        <f t="shared" si="58"/>
        <v>10</v>
      </c>
      <c r="AB716" s="9" t="s">
        <v>1398</v>
      </c>
      <c r="AE716" t="str">
        <f t="shared" si="59"/>
        <v>Daemons of ChaosKingdom of Bretonnia</v>
      </c>
    </row>
    <row r="717" spans="1:31" ht="15" customHeight="1" x14ac:dyDescent="0.25">
      <c r="A717" s="7">
        <v>420402</v>
      </c>
      <c r="B717" s="7">
        <v>2</v>
      </c>
      <c r="C717" s="7" t="s">
        <v>278</v>
      </c>
      <c r="D717" s="7" t="s">
        <v>1027</v>
      </c>
      <c r="E717" s="7">
        <v>2</v>
      </c>
      <c r="F717" s="7">
        <v>0</v>
      </c>
      <c r="G717" s="7">
        <v>150</v>
      </c>
      <c r="H717" s="7">
        <v>0</v>
      </c>
      <c r="I717" s="7" t="s">
        <v>1024</v>
      </c>
      <c r="J717" s="22">
        <v>45367.375</v>
      </c>
      <c r="K717" s="22">
        <v>45367.75</v>
      </c>
      <c r="L717" s="7" t="s">
        <v>256</v>
      </c>
      <c r="M717" s="7" t="b">
        <v>0</v>
      </c>
      <c r="N717" s="7">
        <v>2023</v>
      </c>
      <c r="O717" s="7" t="s">
        <v>758</v>
      </c>
      <c r="P717" s="7"/>
      <c r="Q717" s="7" t="s">
        <v>770</v>
      </c>
      <c r="R717" s="7"/>
      <c r="S717" s="8" t="s">
        <v>1037</v>
      </c>
      <c r="T717" s="8" t="s">
        <v>1029</v>
      </c>
      <c r="U717" s="7" t="s">
        <v>27</v>
      </c>
      <c r="V717" s="9">
        <v>1500</v>
      </c>
      <c r="W717" s="2">
        <f t="shared" si="55"/>
        <v>3</v>
      </c>
      <c r="X717" s="2" t="s">
        <v>1887</v>
      </c>
      <c r="Y717" s="9" t="str">
        <f t="shared" si="56"/>
        <v>Y</v>
      </c>
      <c r="Z717" s="9" t="str">
        <f t="shared" si="57"/>
        <v>N</v>
      </c>
      <c r="AA717" s="9">
        <f t="shared" si="58"/>
        <v>10</v>
      </c>
      <c r="AB717" s="9" t="s">
        <v>1398</v>
      </c>
      <c r="AE717" t="str">
        <f t="shared" si="59"/>
        <v>Kingdom of BretonniaLizardmen</v>
      </c>
    </row>
    <row r="718" spans="1:31" ht="15" customHeight="1" x14ac:dyDescent="0.25">
      <c r="A718" s="7">
        <v>420431</v>
      </c>
      <c r="B718" s="7">
        <v>2</v>
      </c>
      <c r="C718" s="7" t="s">
        <v>260</v>
      </c>
      <c r="D718" s="7" t="s">
        <v>254</v>
      </c>
      <c r="E718" s="7">
        <v>0</v>
      </c>
      <c r="F718" s="7">
        <v>2</v>
      </c>
      <c r="G718" s="7">
        <v>100</v>
      </c>
      <c r="H718" s="7">
        <v>150</v>
      </c>
      <c r="I718" s="7" t="s">
        <v>1024</v>
      </c>
      <c r="J718" s="22">
        <v>45367.375</v>
      </c>
      <c r="K718" s="22">
        <v>45367.75</v>
      </c>
      <c r="L718" s="7" t="s">
        <v>256</v>
      </c>
      <c r="M718" s="7" t="b">
        <v>0</v>
      </c>
      <c r="N718" s="7">
        <v>2023</v>
      </c>
      <c r="O718" s="7" t="s">
        <v>771</v>
      </c>
      <c r="P718" s="7"/>
      <c r="Q718" s="7" t="s">
        <v>761</v>
      </c>
      <c r="R718" s="7"/>
      <c r="S718" s="8" t="s">
        <v>1032</v>
      </c>
      <c r="T718" s="8" t="s">
        <v>1035</v>
      </c>
      <c r="U718" s="7" t="s">
        <v>27</v>
      </c>
      <c r="V718" s="9">
        <v>1500</v>
      </c>
      <c r="W718" s="2">
        <f t="shared" si="55"/>
        <v>3</v>
      </c>
      <c r="X718" s="2" t="s">
        <v>1887</v>
      </c>
      <c r="Y718" s="9" t="str">
        <f t="shared" si="56"/>
        <v>Y</v>
      </c>
      <c r="Z718" s="9" t="str">
        <f t="shared" si="57"/>
        <v>N</v>
      </c>
      <c r="AA718" s="9">
        <f t="shared" si="58"/>
        <v>10</v>
      </c>
      <c r="AB718" s="9" t="s">
        <v>1398</v>
      </c>
      <c r="AE718" t="str">
        <f t="shared" si="59"/>
        <v>SkavenOrc and Goblin Tribes</v>
      </c>
    </row>
    <row r="719" spans="1:31" ht="15" customHeight="1" x14ac:dyDescent="0.25">
      <c r="A719" s="7">
        <v>420460</v>
      </c>
      <c r="B719" s="7">
        <v>2</v>
      </c>
      <c r="C719" s="7" t="s">
        <v>264</v>
      </c>
      <c r="D719" s="7" t="s">
        <v>1033</v>
      </c>
      <c r="E719" s="7">
        <v>0</v>
      </c>
      <c r="F719" s="7">
        <v>2</v>
      </c>
      <c r="G719" s="7">
        <v>50</v>
      </c>
      <c r="H719" s="7">
        <v>100</v>
      </c>
      <c r="I719" s="7" t="s">
        <v>1024</v>
      </c>
      <c r="J719" s="22">
        <v>45367.375</v>
      </c>
      <c r="K719" s="22">
        <v>45367.75</v>
      </c>
      <c r="L719" s="7" t="s">
        <v>256</v>
      </c>
      <c r="M719" s="7" t="b">
        <v>0</v>
      </c>
      <c r="N719" s="7">
        <v>2023</v>
      </c>
      <c r="O719" s="7" t="s">
        <v>767</v>
      </c>
      <c r="P719" s="7"/>
      <c r="Q719" s="7" t="s">
        <v>763</v>
      </c>
      <c r="R719" s="7"/>
      <c r="S719" s="8" t="s">
        <v>1036</v>
      </c>
      <c r="T719" s="8" t="s">
        <v>1034</v>
      </c>
      <c r="U719" s="7" t="s">
        <v>27</v>
      </c>
      <c r="V719" s="9">
        <v>1500</v>
      </c>
      <c r="W719" s="2">
        <f t="shared" si="55"/>
        <v>3</v>
      </c>
      <c r="X719" s="2" t="s">
        <v>1887</v>
      </c>
      <c r="Y719" s="9" t="str">
        <f t="shared" si="56"/>
        <v>Y</v>
      </c>
      <c r="Z719" s="9" t="str">
        <f t="shared" si="57"/>
        <v>N</v>
      </c>
      <c r="AA719" s="9">
        <f t="shared" si="58"/>
        <v>10</v>
      </c>
      <c r="AB719" s="9" t="s">
        <v>1398</v>
      </c>
      <c r="AE719" t="str">
        <f t="shared" si="59"/>
        <v>Daemons of ChaosHigh Elf Realms</v>
      </c>
    </row>
    <row r="720" spans="1:31" ht="15" customHeight="1" x14ac:dyDescent="0.25">
      <c r="A720" s="7">
        <v>420490</v>
      </c>
      <c r="B720" s="7">
        <v>2</v>
      </c>
      <c r="C720" s="7" t="s">
        <v>1028</v>
      </c>
      <c r="D720" s="7" t="s">
        <v>1023</v>
      </c>
      <c r="E720" s="7">
        <v>2</v>
      </c>
      <c r="F720" s="7">
        <v>0</v>
      </c>
      <c r="G720" s="7">
        <v>100</v>
      </c>
      <c r="H720" s="7">
        <v>0</v>
      </c>
      <c r="I720" s="7" t="s">
        <v>1024</v>
      </c>
      <c r="J720" s="22">
        <v>45367.375</v>
      </c>
      <c r="K720" s="22">
        <v>45367.75</v>
      </c>
      <c r="L720" s="7" t="s">
        <v>256</v>
      </c>
      <c r="M720" s="7" t="b">
        <v>0</v>
      </c>
      <c r="N720" s="7">
        <v>2023</v>
      </c>
      <c r="O720" s="7" t="s">
        <v>764</v>
      </c>
      <c r="P720" s="7"/>
      <c r="Q720" s="7" t="s">
        <v>759</v>
      </c>
      <c r="R720" s="7"/>
      <c r="S720" s="8" t="s">
        <v>1030</v>
      </c>
      <c r="T720" s="8" t="s">
        <v>1026</v>
      </c>
      <c r="U720" s="7" t="s">
        <v>27</v>
      </c>
      <c r="V720" s="9">
        <v>1500</v>
      </c>
      <c r="W720" s="2">
        <f t="shared" si="55"/>
        <v>3</v>
      </c>
      <c r="X720" s="2" t="s">
        <v>1887</v>
      </c>
      <c r="Y720" s="9" t="str">
        <f t="shared" si="56"/>
        <v>Y</v>
      </c>
      <c r="Z720" s="9" t="str">
        <f t="shared" si="57"/>
        <v>N</v>
      </c>
      <c r="AA720" s="9">
        <f t="shared" si="58"/>
        <v>10</v>
      </c>
      <c r="AB720" s="9" t="s">
        <v>1398</v>
      </c>
      <c r="AE720" t="str">
        <f t="shared" si="59"/>
        <v>Tomb Kings of KhemriWood Elf Realms</v>
      </c>
    </row>
    <row r="721" spans="1:31" ht="15" customHeight="1" x14ac:dyDescent="0.25">
      <c r="A721" s="7">
        <v>420524</v>
      </c>
      <c r="B721" s="7">
        <v>2</v>
      </c>
      <c r="C721" s="7" t="s">
        <v>253</v>
      </c>
      <c r="D721" s="7" t="s">
        <v>1022</v>
      </c>
      <c r="E721" s="7">
        <v>2</v>
      </c>
      <c r="F721" s="7">
        <v>0</v>
      </c>
      <c r="G721" s="7">
        <v>150</v>
      </c>
      <c r="H721" s="7">
        <v>50</v>
      </c>
      <c r="I721" s="7" t="s">
        <v>1024</v>
      </c>
      <c r="J721" s="22">
        <v>45367.375</v>
      </c>
      <c r="K721" s="22">
        <v>45367.75</v>
      </c>
      <c r="L721" s="7" t="s">
        <v>256</v>
      </c>
      <c r="M721" s="7" t="b">
        <v>0</v>
      </c>
      <c r="N721" s="7">
        <v>2023</v>
      </c>
      <c r="O721" s="7" t="s">
        <v>765</v>
      </c>
      <c r="P721" s="7"/>
      <c r="Q721" s="7" t="s">
        <v>764</v>
      </c>
      <c r="R721" s="7"/>
      <c r="S721" s="8" t="s">
        <v>1031</v>
      </c>
      <c r="T721" s="8" t="s">
        <v>1025</v>
      </c>
      <c r="U721" s="7" t="s">
        <v>27</v>
      </c>
      <c r="V721" s="9">
        <v>1500</v>
      </c>
      <c r="W721" s="2">
        <f t="shared" si="55"/>
        <v>3</v>
      </c>
      <c r="X721" s="2" t="s">
        <v>1887</v>
      </c>
      <c r="Y721" s="9" t="str">
        <f t="shared" si="56"/>
        <v>Y</v>
      </c>
      <c r="Z721" s="9" t="str">
        <f t="shared" si="57"/>
        <v>N</v>
      </c>
      <c r="AA721" s="9">
        <f t="shared" si="58"/>
        <v>10</v>
      </c>
      <c r="AB721" s="9" t="s">
        <v>1398</v>
      </c>
      <c r="AE721" t="str">
        <f t="shared" si="59"/>
        <v>Empire of ManTomb Kings of Khemri</v>
      </c>
    </row>
    <row r="722" spans="1:31" ht="15" customHeight="1" x14ac:dyDescent="0.25">
      <c r="A722" s="7">
        <v>420580</v>
      </c>
      <c r="B722" s="7">
        <v>3</v>
      </c>
      <c r="C722" s="7" t="s">
        <v>264</v>
      </c>
      <c r="D722" s="7" t="s">
        <v>254</v>
      </c>
      <c r="E722" s="7">
        <v>2</v>
      </c>
      <c r="F722" s="7">
        <v>0</v>
      </c>
      <c r="G722" s="7">
        <v>500</v>
      </c>
      <c r="H722" s="7">
        <v>0</v>
      </c>
      <c r="I722" s="7" t="s">
        <v>1024</v>
      </c>
      <c r="J722" s="22">
        <v>45367.375</v>
      </c>
      <c r="K722" s="22">
        <v>45367.75</v>
      </c>
      <c r="L722" s="7" t="s">
        <v>256</v>
      </c>
      <c r="M722" s="7" t="b">
        <v>0</v>
      </c>
      <c r="N722" s="7">
        <v>2023</v>
      </c>
      <c r="O722" s="7" t="s">
        <v>767</v>
      </c>
      <c r="P722" s="7"/>
      <c r="Q722" s="7" t="s">
        <v>761</v>
      </c>
      <c r="R722" s="7"/>
      <c r="S722" s="8" t="s">
        <v>1036</v>
      </c>
      <c r="T722" s="8" t="s">
        <v>1035</v>
      </c>
      <c r="U722" s="7" t="s">
        <v>27</v>
      </c>
      <c r="V722" s="9">
        <v>1500</v>
      </c>
      <c r="W722" s="2">
        <f t="shared" si="55"/>
        <v>3</v>
      </c>
      <c r="X722" s="2" t="s">
        <v>1887</v>
      </c>
      <c r="Y722" s="9" t="str">
        <f t="shared" si="56"/>
        <v>Y</v>
      </c>
      <c r="Z722" s="9" t="str">
        <f t="shared" si="57"/>
        <v>N</v>
      </c>
      <c r="AA722" s="9">
        <f t="shared" si="58"/>
        <v>10</v>
      </c>
      <c r="AB722" s="9" t="s">
        <v>1398</v>
      </c>
      <c r="AE722" t="str">
        <f t="shared" si="59"/>
        <v>Daemons of ChaosOrc and Goblin Tribes</v>
      </c>
    </row>
    <row r="723" spans="1:31" ht="15" customHeight="1" x14ac:dyDescent="0.25">
      <c r="A723" s="7">
        <v>420610</v>
      </c>
      <c r="B723" s="7">
        <v>3</v>
      </c>
      <c r="C723" s="7" t="s">
        <v>253</v>
      </c>
      <c r="D723" s="7" t="s">
        <v>1033</v>
      </c>
      <c r="E723" s="7">
        <v>0</v>
      </c>
      <c r="F723" s="7">
        <v>2</v>
      </c>
      <c r="G723" s="7">
        <v>50</v>
      </c>
      <c r="H723" s="7">
        <v>350</v>
      </c>
      <c r="I723" s="7" t="s">
        <v>1024</v>
      </c>
      <c r="J723" s="22">
        <v>45367.375</v>
      </c>
      <c r="K723" s="22">
        <v>45367.75</v>
      </c>
      <c r="L723" s="7" t="s">
        <v>256</v>
      </c>
      <c r="M723" s="7" t="b">
        <v>0</v>
      </c>
      <c r="N723" s="7">
        <v>2023</v>
      </c>
      <c r="O723" s="7" t="s">
        <v>765</v>
      </c>
      <c r="P723" s="7"/>
      <c r="Q723" s="7" t="s">
        <v>763</v>
      </c>
      <c r="R723" s="7"/>
      <c r="S723" s="8" t="s">
        <v>1031</v>
      </c>
      <c r="T723" s="8" t="s">
        <v>1034</v>
      </c>
      <c r="U723" s="7" t="s">
        <v>27</v>
      </c>
      <c r="V723" s="9">
        <v>1500</v>
      </c>
      <c r="W723" s="2">
        <f t="shared" si="55"/>
        <v>3</v>
      </c>
      <c r="X723" s="2" t="s">
        <v>1887</v>
      </c>
      <c r="Y723" s="9" t="str">
        <f t="shared" si="56"/>
        <v>Y</v>
      </c>
      <c r="Z723" s="9" t="str">
        <f t="shared" si="57"/>
        <v>N</v>
      </c>
      <c r="AA723" s="9">
        <f t="shared" si="58"/>
        <v>10</v>
      </c>
      <c r="AB723" s="9" t="s">
        <v>1398</v>
      </c>
      <c r="AE723" t="str">
        <f t="shared" si="59"/>
        <v>Empire of ManHigh Elf Realms</v>
      </c>
    </row>
    <row r="724" spans="1:31" ht="15" customHeight="1" x14ac:dyDescent="0.25">
      <c r="A724" s="7">
        <v>420640</v>
      </c>
      <c r="B724" s="7">
        <v>3</v>
      </c>
      <c r="C724" s="7" t="s">
        <v>1023</v>
      </c>
      <c r="D724" s="7" t="s">
        <v>1027</v>
      </c>
      <c r="E724" s="7">
        <v>2</v>
      </c>
      <c r="F724" s="7">
        <v>0</v>
      </c>
      <c r="G724" s="7">
        <v>250</v>
      </c>
      <c r="H724" s="7">
        <v>150</v>
      </c>
      <c r="I724" s="7" t="s">
        <v>1024</v>
      </c>
      <c r="J724" s="22">
        <v>45367.375</v>
      </c>
      <c r="K724" s="22">
        <v>45367.75</v>
      </c>
      <c r="L724" s="7" t="s">
        <v>256</v>
      </c>
      <c r="M724" s="7" t="b">
        <v>0</v>
      </c>
      <c r="N724" s="7">
        <v>2023</v>
      </c>
      <c r="O724" s="7" t="s">
        <v>759</v>
      </c>
      <c r="P724" s="7"/>
      <c r="Q724" s="7" t="s">
        <v>770</v>
      </c>
      <c r="R724" s="7"/>
      <c r="S724" s="8" t="s">
        <v>1026</v>
      </c>
      <c r="T724" s="8" t="s">
        <v>1029</v>
      </c>
      <c r="U724" s="7" t="s">
        <v>27</v>
      </c>
      <c r="V724" s="9">
        <v>1500</v>
      </c>
      <c r="W724" s="2">
        <f t="shared" si="55"/>
        <v>3</v>
      </c>
      <c r="X724" s="2" t="s">
        <v>1887</v>
      </c>
      <c r="Y724" s="9" t="str">
        <f t="shared" si="56"/>
        <v>Y</v>
      </c>
      <c r="Z724" s="9" t="str">
        <f t="shared" si="57"/>
        <v>N</v>
      </c>
      <c r="AA724" s="9">
        <f t="shared" si="58"/>
        <v>10</v>
      </c>
      <c r="AB724" s="9" t="s">
        <v>1398</v>
      </c>
      <c r="AE724" t="str">
        <f t="shared" si="59"/>
        <v>Wood Elf RealmsLizardmen</v>
      </c>
    </row>
    <row r="725" spans="1:31" ht="15" hidden="1" customHeight="1" x14ac:dyDescent="0.25">
      <c r="A725" s="7">
        <v>420658</v>
      </c>
      <c r="B725" s="7">
        <v>3</v>
      </c>
      <c r="C725" s="7" t="s">
        <v>1028</v>
      </c>
      <c r="D725" s="7" t="s">
        <v>1022</v>
      </c>
      <c r="E725" s="7">
        <v>0</v>
      </c>
      <c r="F725" s="7">
        <v>2</v>
      </c>
      <c r="G725" s="7">
        <v>100</v>
      </c>
      <c r="H725" s="7">
        <v>350</v>
      </c>
      <c r="I725" s="7" t="s">
        <v>1024</v>
      </c>
      <c r="J725" s="22">
        <v>45367.375</v>
      </c>
      <c r="K725" s="22">
        <v>45367.75</v>
      </c>
      <c r="L725" s="7" t="s">
        <v>256</v>
      </c>
      <c r="M725" s="7" t="b">
        <v>0</v>
      </c>
      <c r="N725" s="7">
        <v>2023</v>
      </c>
      <c r="O725" s="7" t="s">
        <v>764</v>
      </c>
      <c r="P725" s="7"/>
      <c r="Q725" s="7" t="s">
        <v>764</v>
      </c>
      <c r="R725" s="7"/>
      <c r="S725" s="8" t="s">
        <v>1030</v>
      </c>
      <c r="T725" s="8" t="s">
        <v>1025</v>
      </c>
      <c r="U725" s="7" t="s">
        <v>27</v>
      </c>
      <c r="V725" s="9">
        <v>1500</v>
      </c>
      <c r="W725" s="2">
        <f t="shared" si="55"/>
        <v>3</v>
      </c>
      <c r="X725" s="2" t="s">
        <v>1887</v>
      </c>
      <c r="Y725" s="9" t="str">
        <f t="shared" si="56"/>
        <v>Y</v>
      </c>
      <c r="Z725" s="9" t="str">
        <f t="shared" si="57"/>
        <v>Y</v>
      </c>
      <c r="AA725" s="9">
        <f t="shared" si="58"/>
        <v>10</v>
      </c>
      <c r="AB725" s="9" t="s">
        <v>1398</v>
      </c>
      <c r="AE725" t="str">
        <f t="shared" si="59"/>
        <v>Tomb Kings of KhemriTomb Kings of Khemri</v>
      </c>
    </row>
    <row r="726" spans="1:31" ht="15" customHeight="1" x14ac:dyDescent="0.25">
      <c r="A726" s="7">
        <v>420683</v>
      </c>
      <c r="B726" s="7">
        <v>3</v>
      </c>
      <c r="C726" s="7" t="s">
        <v>278</v>
      </c>
      <c r="D726" s="7" t="s">
        <v>260</v>
      </c>
      <c r="E726" s="7">
        <v>2</v>
      </c>
      <c r="F726" s="7">
        <v>0</v>
      </c>
      <c r="G726" s="7">
        <v>400</v>
      </c>
      <c r="H726" s="7">
        <v>0</v>
      </c>
      <c r="I726" s="7" t="s">
        <v>1024</v>
      </c>
      <c r="J726" s="22">
        <v>45367.375</v>
      </c>
      <c r="K726" s="22">
        <v>45367.75</v>
      </c>
      <c r="L726" s="7" t="s">
        <v>256</v>
      </c>
      <c r="M726" s="7" t="b">
        <v>0</v>
      </c>
      <c r="N726" s="7">
        <v>2023</v>
      </c>
      <c r="O726" s="7" t="s">
        <v>758</v>
      </c>
      <c r="P726" s="7"/>
      <c r="Q726" s="7" t="s">
        <v>771</v>
      </c>
      <c r="R726" s="7"/>
      <c r="S726" s="8" t="s">
        <v>1037</v>
      </c>
      <c r="T726" s="8" t="s">
        <v>1032</v>
      </c>
      <c r="U726" s="7" t="s">
        <v>27</v>
      </c>
      <c r="V726" s="9">
        <v>1500</v>
      </c>
      <c r="W726" s="2">
        <f t="shared" si="55"/>
        <v>3</v>
      </c>
      <c r="X726" s="2" t="s">
        <v>1887</v>
      </c>
      <c r="Y726" s="9" t="str">
        <f t="shared" si="56"/>
        <v>Y</v>
      </c>
      <c r="Z726" s="9" t="str">
        <f t="shared" si="57"/>
        <v>N</v>
      </c>
      <c r="AA726" s="9">
        <f t="shared" si="58"/>
        <v>10</v>
      </c>
      <c r="AB726" s="9" t="s">
        <v>1398</v>
      </c>
      <c r="AE726" t="str">
        <f t="shared" si="59"/>
        <v>Kingdom of BretonniaSkaven</v>
      </c>
    </row>
    <row r="727" spans="1:31" ht="15" customHeight="1" x14ac:dyDescent="0.25">
      <c r="A727">
        <v>421935</v>
      </c>
      <c r="B727">
        <v>1</v>
      </c>
      <c r="C727" t="s">
        <v>1245</v>
      </c>
      <c r="D727" t="s">
        <v>1246</v>
      </c>
      <c r="E727">
        <v>0</v>
      </c>
      <c r="F727">
        <v>2</v>
      </c>
      <c r="G727">
        <v>0</v>
      </c>
      <c r="H727">
        <v>3</v>
      </c>
      <c r="I727" t="s">
        <v>1247</v>
      </c>
      <c r="J727" s="21">
        <v>45367.375</v>
      </c>
      <c r="K727" s="21">
        <v>45367.729166666664</v>
      </c>
      <c r="L727" t="s">
        <v>24</v>
      </c>
      <c r="M727" t="b">
        <v>0</v>
      </c>
      <c r="N727">
        <v>2023</v>
      </c>
      <c r="O727" t="s">
        <v>764</v>
      </c>
      <c r="Q727" t="s">
        <v>762</v>
      </c>
      <c r="S727" s="1" t="s">
        <v>1248</v>
      </c>
      <c r="T727" s="1" t="s">
        <v>1249</v>
      </c>
      <c r="U727" t="s">
        <v>27</v>
      </c>
      <c r="V727" s="9">
        <v>1500</v>
      </c>
      <c r="W727" s="2">
        <f t="shared" si="55"/>
        <v>3</v>
      </c>
      <c r="X727" s="2" t="s">
        <v>1887</v>
      </c>
      <c r="Y727" s="9" t="str">
        <f t="shared" si="56"/>
        <v>Y</v>
      </c>
      <c r="Z727" s="9" t="str">
        <f t="shared" si="57"/>
        <v>N</v>
      </c>
      <c r="AA727" s="9">
        <f t="shared" si="58"/>
        <v>8</v>
      </c>
      <c r="AB727" s="9" t="s">
        <v>1398</v>
      </c>
      <c r="AE727" t="str">
        <f t="shared" si="59"/>
        <v>Tomb Kings of KhemriWarriors of Chaos</v>
      </c>
    </row>
    <row r="728" spans="1:31" ht="15" customHeight="1" x14ac:dyDescent="0.25">
      <c r="A728">
        <v>421938</v>
      </c>
      <c r="B728">
        <v>1</v>
      </c>
      <c r="C728" t="s">
        <v>1250</v>
      </c>
      <c r="D728" t="s">
        <v>1251</v>
      </c>
      <c r="E728">
        <v>0</v>
      </c>
      <c r="F728">
        <v>2</v>
      </c>
      <c r="G728">
        <v>0</v>
      </c>
      <c r="H728">
        <v>3</v>
      </c>
      <c r="I728" t="s">
        <v>1247</v>
      </c>
      <c r="J728" s="21">
        <v>45367.375</v>
      </c>
      <c r="K728" s="21">
        <v>45367.729166666664</v>
      </c>
      <c r="L728" t="s">
        <v>24</v>
      </c>
      <c r="M728" t="b">
        <v>0</v>
      </c>
      <c r="N728">
        <v>2023</v>
      </c>
      <c r="O728" t="s">
        <v>768</v>
      </c>
      <c r="Q728" t="s">
        <v>760</v>
      </c>
      <c r="S728" s="1" t="s">
        <v>1252</v>
      </c>
      <c r="T728" s="1" t="s">
        <v>1253</v>
      </c>
      <c r="U728" t="s">
        <v>27</v>
      </c>
      <c r="V728" s="9">
        <v>1500</v>
      </c>
      <c r="W728" s="2">
        <f t="shared" si="55"/>
        <v>3</v>
      </c>
      <c r="X728" s="2" t="s">
        <v>1887</v>
      </c>
      <c r="Y728" s="9" t="str">
        <f t="shared" si="56"/>
        <v>Y</v>
      </c>
      <c r="Z728" s="9" t="str">
        <f t="shared" si="57"/>
        <v>N</v>
      </c>
      <c r="AA728" s="9">
        <f t="shared" si="58"/>
        <v>8</v>
      </c>
      <c r="AB728" s="9" t="s">
        <v>1398</v>
      </c>
      <c r="AE728" t="str">
        <f t="shared" si="59"/>
        <v>Dark ElvesVampire Counts</v>
      </c>
    </row>
    <row r="729" spans="1:31" ht="15" customHeight="1" x14ac:dyDescent="0.25">
      <c r="A729">
        <v>421939</v>
      </c>
      <c r="B729">
        <v>1</v>
      </c>
      <c r="C729" t="s">
        <v>1254</v>
      </c>
      <c r="D729" t="s">
        <v>1255</v>
      </c>
      <c r="E729">
        <v>0</v>
      </c>
      <c r="F729">
        <v>2</v>
      </c>
      <c r="G729">
        <v>0</v>
      </c>
      <c r="H729">
        <v>3</v>
      </c>
      <c r="I729" t="s">
        <v>1247</v>
      </c>
      <c r="J729" s="21">
        <v>45367.375</v>
      </c>
      <c r="K729" s="21">
        <v>45367.729166666664</v>
      </c>
      <c r="L729" t="s">
        <v>24</v>
      </c>
      <c r="M729" t="b">
        <v>0</v>
      </c>
      <c r="N729">
        <v>2023</v>
      </c>
      <c r="O729" t="s">
        <v>762</v>
      </c>
      <c r="Q729" t="s">
        <v>761</v>
      </c>
      <c r="S729" s="1" t="s">
        <v>1256</v>
      </c>
      <c r="T729" s="1" t="s">
        <v>1257</v>
      </c>
      <c r="U729" t="s">
        <v>27</v>
      </c>
      <c r="V729" s="9">
        <v>1500</v>
      </c>
      <c r="W729" s="2">
        <f t="shared" si="55"/>
        <v>3</v>
      </c>
      <c r="X729" s="2" t="s">
        <v>1887</v>
      </c>
      <c r="Y729" s="9" t="str">
        <f t="shared" si="56"/>
        <v>Y</v>
      </c>
      <c r="Z729" s="9" t="str">
        <f t="shared" si="57"/>
        <v>N</v>
      </c>
      <c r="AA729" s="9">
        <f t="shared" si="58"/>
        <v>8</v>
      </c>
      <c r="AB729" s="9" t="s">
        <v>1398</v>
      </c>
      <c r="AE729" t="str">
        <f t="shared" si="59"/>
        <v>Warriors of ChaosOrc and Goblin Tribes</v>
      </c>
    </row>
    <row r="730" spans="1:31" ht="15" customHeight="1" x14ac:dyDescent="0.25">
      <c r="A730">
        <v>421942</v>
      </c>
      <c r="B730">
        <v>1</v>
      </c>
      <c r="C730" t="s">
        <v>1258</v>
      </c>
      <c r="D730" t="s">
        <v>1259</v>
      </c>
      <c r="E730">
        <v>2</v>
      </c>
      <c r="F730">
        <v>0</v>
      </c>
      <c r="G730">
        <v>3</v>
      </c>
      <c r="H730">
        <v>0</v>
      </c>
      <c r="I730" t="s">
        <v>1247</v>
      </c>
      <c r="J730" s="21">
        <v>45367.375</v>
      </c>
      <c r="K730" s="21">
        <v>45367.729166666664</v>
      </c>
      <c r="L730" t="s">
        <v>24</v>
      </c>
      <c r="M730" t="b">
        <v>0</v>
      </c>
      <c r="N730">
        <v>2023</v>
      </c>
      <c r="O730" t="s">
        <v>765</v>
      </c>
      <c r="Q730" t="s">
        <v>764</v>
      </c>
      <c r="S730" s="1" t="s">
        <v>1260</v>
      </c>
      <c r="T730" s="1" t="s">
        <v>1261</v>
      </c>
      <c r="U730" t="s">
        <v>27</v>
      </c>
      <c r="V730" s="9">
        <v>1500</v>
      </c>
      <c r="W730" s="2">
        <f t="shared" si="55"/>
        <v>3</v>
      </c>
      <c r="X730" s="2" t="s">
        <v>1887</v>
      </c>
      <c r="Y730" s="9" t="str">
        <f t="shared" si="56"/>
        <v>Y</v>
      </c>
      <c r="Z730" s="9" t="str">
        <f t="shared" si="57"/>
        <v>N</v>
      </c>
      <c r="AA730" s="9">
        <f t="shared" si="58"/>
        <v>8</v>
      </c>
      <c r="AB730" s="9" t="s">
        <v>1398</v>
      </c>
      <c r="AE730" t="str">
        <f t="shared" si="59"/>
        <v>Empire of ManTomb Kings of Khemri</v>
      </c>
    </row>
    <row r="731" spans="1:31" ht="15" customHeight="1" x14ac:dyDescent="0.25">
      <c r="A731">
        <v>421945</v>
      </c>
      <c r="B731">
        <v>2</v>
      </c>
      <c r="C731" t="s">
        <v>1250</v>
      </c>
      <c r="D731" t="s">
        <v>1259</v>
      </c>
      <c r="E731">
        <v>2</v>
      </c>
      <c r="F731">
        <v>0</v>
      </c>
      <c r="G731">
        <v>3</v>
      </c>
      <c r="H731">
        <v>0</v>
      </c>
      <c r="I731" t="s">
        <v>1247</v>
      </c>
      <c r="J731" s="21">
        <v>45367.375</v>
      </c>
      <c r="K731" s="21">
        <v>45367.729166666664</v>
      </c>
      <c r="L731" t="s">
        <v>24</v>
      </c>
      <c r="M731" t="b">
        <v>0</v>
      </c>
      <c r="N731">
        <v>2023</v>
      </c>
      <c r="O731" t="s">
        <v>768</v>
      </c>
      <c r="Q731" t="s">
        <v>764</v>
      </c>
      <c r="S731" s="1" t="s">
        <v>1252</v>
      </c>
      <c r="T731" s="1" t="s">
        <v>1261</v>
      </c>
      <c r="U731" t="s">
        <v>27</v>
      </c>
      <c r="V731" s="9">
        <v>1500</v>
      </c>
      <c r="W731" s="2">
        <f t="shared" si="55"/>
        <v>3</v>
      </c>
      <c r="X731" s="2" t="s">
        <v>1887</v>
      </c>
      <c r="Y731" s="9" t="str">
        <f t="shared" si="56"/>
        <v>Y</v>
      </c>
      <c r="Z731" s="9" t="str">
        <f t="shared" si="57"/>
        <v>N</v>
      </c>
      <c r="AA731" s="9">
        <f t="shared" si="58"/>
        <v>8</v>
      </c>
      <c r="AB731" s="9" t="s">
        <v>1398</v>
      </c>
      <c r="AE731" t="str">
        <f t="shared" si="59"/>
        <v>Dark ElvesTomb Kings of Khemri</v>
      </c>
    </row>
    <row r="732" spans="1:31" ht="15" customHeight="1" x14ac:dyDescent="0.25">
      <c r="A732">
        <v>421946</v>
      </c>
      <c r="B732">
        <v>2</v>
      </c>
      <c r="C732" t="s">
        <v>1255</v>
      </c>
      <c r="D732" t="s">
        <v>1246</v>
      </c>
      <c r="E732">
        <v>0</v>
      </c>
      <c r="F732">
        <v>2</v>
      </c>
      <c r="G732">
        <v>0</v>
      </c>
      <c r="H732">
        <v>3</v>
      </c>
      <c r="I732" t="s">
        <v>1247</v>
      </c>
      <c r="J732" s="21">
        <v>45367.375</v>
      </c>
      <c r="K732" s="21">
        <v>45367.729166666664</v>
      </c>
      <c r="L732" t="s">
        <v>24</v>
      </c>
      <c r="M732" t="b">
        <v>0</v>
      </c>
      <c r="N732">
        <v>2023</v>
      </c>
      <c r="O732" t="s">
        <v>761</v>
      </c>
      <c r="Q732" t="s">
        <v>762</v>
      </c>
      <c r="S732" s="1" t="s">
        <v>1257</v>
      </c>
      <c r="T732" s="1" t="s">
        <v>1249</v>
      </c>
      <c r="U732" t="s">
        <v>27</v>
      </c>
      <c r="V732" s="9">
        <v>1500</v>
      </c>
      <c r="W732" s="2">
        <f t="shared" si="55"/>
        <v>3</v>
      </c>
      <c r="X732" s="2" t="s">
        <v>1887</v>
      </c>
      <c r="Y732" s="9" t="str">
        <f t="shared" si="56"/>
        <v>Y</v>
      </c>
      <c r="Z732" s="9" t="str">
        <f t="shared" si="57"/>
        <v>N</v>
      </c>
      <c r="AA732" s="9">
        <f t="shared" si="58"/>
        <v>8</v>
      </c>
      <c r="AB732" s="9" t="s">
        <v>1398</v>
      </c>
      <c r="AE732" t="str">
        <f t="shared" si="59"/>
        <v>Orc and Goblin TribesWarriors of Chaos</v>
      </c>
    </row>
    <row r="733" spans="1:31" ht="15" customHeight="1" x14ac:dyDescent="0.25">
      <c r="A733">
        <v>421947</v>
      </c>
      <c r="B733">
        <v>2</v>
      </c>
      <c r="C733" t="s">
        <v>1245</v>
      </c>
      <c r="D733" t="s">
        <v>1254</v>
      </c>
      <c r="E733">
        <v>2</v>
      </c>
      <c r="F733">
        <v>0</v>
      </c>
      <c r="G733">
        <v>3</v>
      </c>
      <c r="H733">
        <v>0</v>
      </c>
      <c r="I733" t="s">
        <v>1247</v>
      </c>
      <c r="J733" s="21">
        <v>45367.375</v>
      </c>
      <c r="K733" s="21">
        <v>45367.729166666664</v>
      </c>
      <c r="L733" t="s">
        <v>24</v>
      </c>
      <c r="M733" t="b">
        <v>0</v>
      </c>
      <c r="N733">
        <v>2023</v>
      </c>
      <c r="O733" t="s">
        <v>764</v>
      </c>
      <c r="Q733" t="s">
        <v>762</v>
      </c>
      <c r="S733" s="1" t="s">
        <v>1248</v>
      </c>
      <c r="T733" s="1" t="s">
        <v>1256</v>
      </c>
      <c r="U733" t="s">
        <v>27</v>
      </c>
      <c r="V733" s="9">
        <v>1500</v>
      </c>
      <c r="W733" s="2">
        <f t="shared" si="55"/>
        <v>3</v>
      </c>
      <c r="X733" s="2" t="s">
        <v>1887</v>
      </c>
      <c r="Y733" s="9" t="str">
        <f t="shared" si="56"/>
        <v>Y</v>
      </c>
      <c r="Z733" s="9" t="str">
        <f t="shared" si="57"/>
        <v>N</v>
      </c>
      <c r="AA733" s="9">
        <f t="shared" si="58"/>
        <v>8</v>
      </c>
      <c r="AB733" s="9" t="s">
        <v>1398</v>
      </c>
      <c r="AE733" t="str">
        <f t="shared" si="59"/>
        <v>Tomb Kings of KhemriWarriors of Chaos</v>
      </c>
    </row>
    <row r="734" spans="1:31" ht="15" customHeight="1" x14ac:dyDescent="0.25">
      <c r="A734">
        <v>421948</v>
      </c>
      <c r="B734">
        <v>2</v>
      </c>
      <c r="C734" t="s">
        <v>1251</v>
      </c>
      <c r="D734" t="s">
        <v>1258</v>
      </c>
      <c r="E734">
        <v>2</v>
      </c>
      <c r="F734">
        <v>0</v>
      </c>
      <c r="G734">
        <v>3</v>
      </c>
      <c r="H734">
        <v>0</v>
      </c>
      <c r="I734" t="s">
        <v>1247</v>
      </c>
      <c r="J734" s="21">
        <v>45367.375</v>
      </c>
      <c r="K734" s="21">
        <v>45367.729166666664</v>
      </c>
      <c r="L734" t="s">
        <v>24</v>
      </c>
      <c r="M734" t="b">
        <v>0</v>
      </c>
      <c r="N734">
        <v>2023</v>
      </c>
      <c r="O734" t="s">
        <v>760</v>
      </c>
      <c r="Q734" t="s">
        <v>765</v>
      </c>
      <c r="S734" s="1" t="s">
        <v>1253</v>
      </c>
      <c r="T734" s="1" t="s">
        <v>1260</v>
      </c>
      <c r="U734" t="s">
        <v>27</v>
      </c>
      <c r="V734" s="9">
        <v>1500</v>
      </c>
      <c r="W734" s="2">
        <f t="shared" si="55"/>
        <v>3</v>
      </c>
      <c r="X734" s="2" t="s">
        <v>1887</v>
      </c>
      <c r="Y734" s="9" t="str">
        <f t="shared" si="56"/>
        <v>Y</v>
      </c>
      <c r="Z734" s="9" t="str">
        <f t="shared" si="57"/>
        <v>N</v>
      </c>
      <c r="AA734" s="9">
        <f t="shared" si="58"/>
        <v>8</v>
      </c>
      <c r="AB734" s="9" t="s">
        <v>1398</v>
      </c>
      <c r="AE734" t="str">
        <f t="shared" si="59"/>
        <v>Vampire CountsEmpire of Man</v>
      </c>
    </row>
    <row r="735" spans="1:31" ht="15" customHeight="1" x14ac:dyDescent="0.25">
      <c r="A735">
        <v>421949</v>
      </c>
      <c r="B735">
        <v>3</v>
      </c>
      <c r="C735" t="s">
        <v>1259</v>
      </c>
      <c r="D735" t="s">
        <v>1254</v>
      </c>
      <c r="E735">
        <v>0</v>
      </c>
      <c r="F735">
        <v>2</v>
      </c>
      <c r="G735">
        <v>0</v>
      </c>
      <c r="H735">
        <v>3</v>
      </c>
      <c r="I735" t="s">
        <v>1247</v>
      </c>
      <c r="J735" s="21">
        <v>45367.375</v>
      </c>
      <c r="K735" s="21">
        <v>45367.729166666664</v>
      </c>
      <c r="L735" t="s">
        <v>24</v>
      </c>
      <c r="M735" t="b">
        <v>0</v>
      </c>
      <c r="N735">
        <v>2023</v>
      </c>
      <c r="O735" t="s">
        <v>764</v>
      </c>
      <c r="Q735" t="s">
        <v>762</v>
      </c>
      <c r="S735" s="1" t="s">
        <v>1261</v>
      </c>
      <c r="T735" s="1" t="s">
        <v>1256</v>
      </c>
      <c r="U735" t="s">
        <v>27</v>
      </c>
      <c r="V735" s="9">
        <v>1500</v>
      </c>
      <c r="W735" s="2">
        <f t="shared" si="55"/>
        <v>3</v>
      </c>
      <c r="X735" s="2" t="s">
        <v>1887</v>
      </c>
      <c r="Y735" s="9" t="str">
        <f t="shared" si="56"/>
        <v>Y</v>
      </c>
      <c r="Z735" s="9" t="str">
        <f t="shared" si="57"/>
        <v>N</v>
      </c>
      <c r="AA735" s="9">
        <f t="shared" si="58"/>
        <v>8</v>
      </c>
      <c r="AB735" s="9" t="s">
        <v>1398</v>
      </c>
      <c r="AE735" t="str">
        <f t="shared" si="59"/>
        <v>Tomb Kings of KhemriWarriors of Chaos</v>
      </c>
    </row>
    <row r="736" spans="1:31" ht="15" customHeight="1" x14ac:dyDescent="0.25">
      <c r="A736">
        <v>421950</v>
      </c>
      <c r="B736">
        <v>3</v>
      </c>
      <c r="C736" t="s">
        <v>1246</v>
      </c>
      <c r="D736" t="s">
        <v>1251</v>
      </c>
      <c r="E736">
        <v>0</v>
      </c>
      <c r="F736">
        <v>2</v>
      </c>
      <c r="G736">
        <v>0</v>
      </c>
      <c r="H736">
        <v>3</v>
      </c>
      <c r="I736" t="s">
        <v>1247</v>
      </c>
      <c r="J736" s="21">
        <v>45367.375</v>
      </c>
      <c r="K736" s="21">
        <v>45367.729166666664</v>
      </c>
      <c r="L736" t="s">
        <v>24</v>
      </c>
      <c r="M736" t="b">
        <v>0</v>
      </c>
      <c r="N736">
        <v>2023</v>
      </c>
      <c r="O736" t="s">
        <v>762</v>
      </c>
      <c r="Q736" t="s">
        <v>760</v>
      </c>
      <c r="S736" s="1" t="s">
        <v>1249</v>
      </c>
      <c r="T736" s="1" t="s">
        <v>1253</v>
      </c>
      <c r="U736" t="s">
        <v>27</v>
      </c>
      <c r="V736" s="9">
        <v>1500</v>
      </c>
      <c r="W736" s="2">
        <f t="shared" si="55"/>
        <v>3</v>
      </c>
      <c r="X736" s="2" t="s">
        <v>1887</v>
      </c>
      <c r="Y736" s="9" t="str">
        <f t="shared" si="56"/>
        <v>Y</v>
      </c>
      <c r="Z736" s="9" t="str">
        <f t="shared" si="57"/>
        <v>N</v>
      </c>
      <c r="AA736" s="9">
        <f t="shared" si="58"/>
        <v>8</v>
      </c>
      <c r="AB736" s="9" t="s">
        <v>1398</v>
      </c>
      <c r="AE736" t="str">
        <f t="shared" si="59"/>
        <v>Warriors of ChaosVampire Counts</v>
      </c>
    </row>
    <row r="737" spans="1:31" ht="15" customHeight="1" x14ac:dyDescent="0.25">
      <c r="A737">
        <v>421951</v>
      </c>
      <c r="B737">
        <v>3</v>
      </c>
      <c r="C737" t="s">
        <v>1250</v>
      </c>
      <c r="D737" t="s">
        <v>1258</v>
      </c>
      <c r="E737">
        <v>0</v>
      </c>
      <c r="F737">
        <v>2</v>
      </c>
      <c r="G737">
        <v>0</v>
      </c>
      <c r="H737">
        <v>3</v>
      </c>
      <c r="I737" t="s">
        <v>1247</v>
      </c>
      <c r="J737" s="21">
        <v>45367.375</v>
      </c>
      <c r="K737" s="21">
        <v>45367.729166666664</v>
      </c>
      <c r="L737" t="s">
        <v>24</v>
      </c>
      <c r="M737" t="b">
        <v>0</v>
      </c>
      <c r="N737">
        <v>2023</v>
      </c>
      <c r="O737" t="s">
        <v>768</v>
      </c>
      <c r="Q737" t="s">
        <v>765</v>
      </c>
      <c r="S737" s="1" t="s">
        <v>1252</v>
      </c>
      <c r="T737" s="1" t="s">
        <v>1260</v>
      </c>
      <c r="U737" t="s">
        <v>27</v>
      </c>
      <c r="V737" s="9">
        <v>1500</v>
      </c>
      <c r="W737" s="2">
        <f t="shared" si="55"/>
        <v>3</v>
      </c>
      <c r="X737" s="2" t="s">
        <v>1887</v>
      </c>
      <c r="Y737" s="9" t="str">
        <f t="shared" si="56"/>
        <v>Y</v>
      </c>
      <c r="Z737" s="9" t="str">
        <f t="shared" si="57"/>
        <v>N</v>
      </c>
      <c r="AA737" s="9">
        <f t="shared" si="58"/>
        <v>8</v>
      </c>
      <c r="AB737" s="9" t="s">
        <v>1398</v>
      </c>
      <c r="AE737" t="str">
        <f t="shared" si="59"/>
        <v>Dark ElvesEmpire of Man</v>
      </c>
    </row>
    <row r="738" spans="1:31" ht="15" customHeight="1" x14ac:dyDescent="0.25">
      <c r="A738">
        <v>421952</v>
      </c>
      <c r="B738">
        <v>3</v>
      </c>
      <c r="C738" t="s">
        <v>1245</v>
      </c>
      <c r="D738" t="s">
        <v>1255</v>
      </c>
      <c r="E738">
        <v>2</v>
      </c>
      <c r="F738">
        <v>0</v>
      </c>
      <c r="G738">
        <v>3</v>
      </c>
      <c r="H738">
        <v>0</v>
      </c>
      <c r="I738" t="s">
        <v>1247</v>
      </c>
      <c r="J738" s="21">
        <v>45367.375</v>
      </c>
      <c r="K738" s="21">
        <v>45367.729166666664</v>
      </c>
      <c r="L738" t="s">
        <v>24</v>
      </c>
      <c r="M738" t="b">
        <v>0</v>
      </c>
      <c r="N738">
        <v>2023</v>
      </c>
      <c r="O738" t="s">
        <v>764</v>
      </c>
      <c r="Q738" t="s">
        <v>761</v>
      </c>
      <c r="S738" s="1" t="s">
        <v>1248</v>
      </c>
      <c r="T738" s="1" t="s">
        <v>1257</v>
      </c>
      <c r="U738" t="s">
        <v>27</v>
      </c>
      <c r="V738" s="9">
        <v>1500</v>
      </c>
      <c r="W738" s="2">
        <f t="shared" si="55"/>
        <v>3</v>
      </c>
      <c r="X738" s="2" t="s">
        <v>1887</v>
      </c>
      <c r="Y738" s="9" t="str">
        <f t="shared" si="56"/>
        <v>Y</v>
      </c>
      <c r="Z738" s="9" t="str">
        <f t="shared" si="57"/>
        <v>N</v>
      </c>
      <c r="AA738" s="9">
        <f t="shared" si="58"/>
        <v>8</v>
      </c>
      <c r="AB738" s="9" t="s">
        <v>1398</v>
      </c>
      <c r="AE738" t="str">
        <f t="shared" si="59"/>
        <v>Tomb Kings of KhemriOrc and Goblin Tribes</v>
      </c>
    </row>
    <row r="739" spans="1:31" ht="15" customHeight="1" x14ac:dyDescent="0.25">
      <c r="A739" s="7">
        <v>420235</v>
      </c>
      <c r="B739" s="7">
        <v>1</v>
      </c>
      <c r="C739" s="7" t="s">
        <v>1057</v>
      </c>
      <c r="D739" s="7" t="s">
        <v>1058</v>
      </c>
      <c r="E739" s="7">
        <v>2</v>
      </c>
      <c r="F739" s="7">
        <v>0</v>
      </c>
      <c r="G739" s="7">
        <v>20</v>
      </c>
      <c r="H739" s="7">
        <v>0</v>
      </c>
      <c r="I739" s="7" t="s">
        <v>1059</v>
      </c>
      <c r="J739" s="22">
        <v>45367.395833333336</v>
      </c>
      <c r="K739" s="22">
        <v>45367.854166666664</v>
      </c>
      <c r="L739" s="7" t="s">
        <v>63</v>
      </c>
      <c r="M739" s="7" t="b">
        <v>0</v>
      </c>
      <c r="N739" s="7">
        <v>2023</v>
      </c>
      <c r="O739" s="7" t="s">
        <v>769</v>
      </c>
      <c r="P739" s="7"/>
      <c r="Q739" s="7" t="s">
        <v>758</v>
      </c>
      <c r="R739" s="7"/>
      <c r="S739" s="8" t="s">
        <v>1060</v>
      </c>
      <c r="T739" s="8" t="s">
        <v>1061</v>
      </c>
      <c r="U739" s="7" t="s">
        <v>27</v>
      </c>
      <c r="V739" s="9">
        <v>1500</v>
      </c>
      <c r="W739" s="2">
        <f t="shared" si="55"/>
        <v>3</v>
      </c>
      <c r="X739" s="2" t="s">
        <v>1887</v>
      </c>
      <c r="Y739" s="9" t="str">
        <f t="shared" si="56"/>
        <v>Y</v>
      </c>
      <c r="Z739" s="9" t="str">
        <f t="shared" si="57"/>
        <v>N</v>
      </c>
      <c r="AA739" s="9">
        <f t="shared" si="58"/>
        <v>6</v>
      </c>
      <c r="AB739" s="9" t="s">
        <v>1399</v>
      </c>
      <c r="AE739" t="str">
        <f t="shared" si="59"/>
        <v>Dwarfen Mountain HoldsKingdom of Bretonnia</v>
      </c>
    </row>
    <row r="740" spans="1:31" ht="15" hidden="1" customHeight="1" x14ac:dyDescent="0.25">
      <c r="A740" s="7">
        <v>420265</v>
      </c>
      <c r="B740" s="7">
        <v>1</v>
      </c>
      <c r="C740" s="7" t="s">
        <v>1062</v>
      </c>
      <c r="D740" s="7" t="s">
        <v>1063</v>
      </c>
      <c r="E740" s="7">
        <v>0</v>
      </c>
      <c r="F740" s="7">
        <v>2</v>
      </c>
      <c r="G740" s="7">
        <v>0</v>
      </c>
      <c r="H740" s="7">
        <v>20</v>
      </c>
      <c r="I740" s="7" t="s">
        <v>1059</v>
      </c>
      <c r="J740" s="22">
        <v>45367.395833333336</v>
      </c>
      <c r="K740" s="22">
        <v>45367.854166666664</v>
      </c>
      <c r="L740" s="7" t="s">
        <v>63</v>
      </c>
      <c r="M740" s="7" t="b">
        <v>0</v>
      </c>
      <c r="N740" s="7">
        <v>2023</v>
      </c>
      <c r="O740" s="7" t="s">
        <v>764</v>
      </c>
      <c r="P740" s="7"/>
      <c r="Q740" s="7" t="s">
        <v>764</v>
      </c>
      <c r="R740" s="7"/>
      <c r="S740" s="8" t="s">
        <v>1064</v>
      </c>
      <c r="T740" s="8" t="s">
        <v>1065</v>
      </c>
      <c r="U740" s="7" t="s">
        <v>27</v>
      </c>
      <c r="V740" s="9">
        <v>1500</v>
      </c>
      <c r="W740" s="2">
        <f t="shared" si="55"/>
        <v>3</v>
      </c>
      <c r="X740" s="2" t="s">
        <v>1887</v>
      </c>
      <c r="Y740" s="9" t="str">
        <f t="shared" si="56"/>
        <v>Y</v>
      </c>
      <c r="Z740" s="9" t="str">
        <f t="shared" si="57"/>
        <v>Y</v>
      </c>
      <c r="AA740" s="9">
        <f t="shared" si="58"/>
        <v>6</v>
      </c>
      <c r="AB740" s="9" t="s">
        <v>1399</v>
      </c>
      <c r="AE740" t="str">
        <f t="shared" si="59"/>
        <v>Tomb Kings of KhemriTomb Kings of Khemri</v>
      </c>
    </row>
    <row r="741" spans="1:31" ht="15" customHeight="1" x14ac:dyDescent="0.25">
      <c r="A741" s="7">
        <v>420301</v>
      </c>
      <c r="B741" s="7">
        <v>1</v>
      </c>
      <c r="C741" s="7" t="s">
        <v>1066</v>
      </c>
      <c r="D741" s="7" t="s">
        <v>1067</v>
      </c>
      <c r="E741" s="7">
        <v>1</v>
      </c>
      <c r="F741" s="7">
        <v>1</v>
      </c>
      <c r="G741" s="7">
        <v>10</v>
      </c>
      <c r="H741" s="7">
        <v>10</v>
      </c>
      <c r="I741" s="7" t="s">
        <v>1059</v>
      </c>
      <c r="J741" s="22">
        <v>45367.395833333336</v>
      </c>
      <c r="K741" s="22">
        <v>45367.854166666664</v>
      </c>
      <c r="L741" s="7" t="s">
        <v>63</v>
      </c>
      <c r="M741" s="7" t="b">
        <v>0</v>
      </c>
      <c r="N741" s="7">
        <v>2023</v>
      </c>
      <c r="O741" s="7" t="s">
        <v>762</v>
      </c>
      <c r="P741" s="7"/>
      <c r="Q741" s="7" t="s">
        <v>774</v>
      </c>
      <c r="R741" s="7"/>
      <c r="S741" s="8" t="s">
        <v>1068</v>
      </c>
      <c r="T741" s="8" t="s">
        <v>1069</v>
      </c>
      <c r="U741" s="7" t="s">
        <v>27</v>
      </c>
      <c r="V741" s="9">
        <v>1500</v>
      </c>
      <c r="W741" s="2">
        <f t="shared" si="55"/>
        <v>3</v>
      </c>
      <c r="X741" s="2" t="s">
        <v>1887</v>
      </c>
      <c r="Y741" s="9" t="str">
        <f t="shared" si="56"/>
        <v>Y</v>
      </c>
      <c r="Z741" s="9" t="str">
        <f t="shared" si="57"/>
        <v>N</v>
      </c>
      <c r="AA741" s="9">
        <f t="shared" si="58"/>
        <v>6</v>
      </c>
      <c r="AB741" s="9" t="s">
        <v>1399</v>
      </c>
      <c r="AE741" t="str">
        <f t="shared" si="59"/>
        <v>Warriors of ChaosBeastmen Brayherds</v>
      </c>
    </row>
    <row r="742" spans="1:31" ht="15" customHeight="1" x14ac:dyDescent="0.25">
      <c r="A742" s="7">
        <v>420343</v>
      </c>
      <c r="B742" s="7">
        <v>2</v>
      </c>
      <c r="C742" s="7" t="s">
        <v>1057</v>
      </c>
      <c r="D742" s="7" t="s">
        <v>1063</v>
      </c>
      <c r="E742" s="7">
        <v>0</v>
      </c>
      <c r="F742" s="7">
        <v>2</v>
      </c>
      <c r="G742" s="7">
        <v>1</v>
      </c>
      <c r="H742" s="7">
        <v>20</v>
      </c>
      <c r="I742" s="7" t="s">
        <v>1059</v>
      </c>
      <c r="J742" s="22">
        <v>45367.395833333336</v>
      </c>
      <c r="K742" s="22">
        <v>45367.854166666664</v>
      </c>
      <c r="L742" s="7" t="s">
        <v>63</v>
      </c>
      <c r="M742" s="7" t="b">
        <v>0</v>
      </c>
      <c r="N742" s="7">
        <v>2023</v>
      </c>
      <c r="O742" s="7" t="s">
        <v>769</v>
      </c>
      <c r="P742" s="7"/>
      <c r="Q742" s="7" t="s">
        <v>764</v>
      </c>
      <c r="R742" s="7"/>
      <c r="S742" s="8" t="s">
        <v>1060</v>
      </c>
      <c r="T742" s="8" t="s">
        <v>1065</v>
      </c>
      <c r="U742" s="7" t="s">
        <v>27</v>
      </c>
      <c r="V742" s="9">
        <v>1500</v>
      </c>
      <c r="W742" s="2">
        <f t="shared" si="55"/>
        <v>3</v>
      </c>
      <c r="X742" s="2" t="s">
        <v>1887</v>
      </c>
      <c r="Y742" s="9" t="str">
        <f t="shared" si="56"/>
        <v>Y</v>
      </c>
      <c r="Z742" s="9" t="str">
        <f t="shared" si="57"/>
        <v>N</v>
      </c>
      <c r="AA742" s="9">
        <f t="shared" si="58"/>
        <v>6</v>
      </c>
      <c r="AB742" s="9" t="s">
        <v>1399</v>
      </c>
      <c r="AE742" t="str">
        <f t="shared" si="59"/>
        <v>Dwarfen Mountain HoldsTomb Kings of Khemri</v>
      </c>
    </row>
    <row r="743" spans="1:31" ht="15" customHeight="1" x14ac:dyDescent="0.25">
      <c r="A743" s="7">
        <v>420370</v>
      </c>
      <c r="B743" s="7">
        <v>2</v>
      </c>
      <c r="C743" s="7" t="s">
        <v>1066</v>
      </c>
      <c r="D743" s="7" t="s">
        <v>1058</v>
      </c>
      <c r="E743" s="7">
        <v>0</v>
      </c>
      <c r="F743" s="7">
        <v>2</v>
      </c>
      <c r="G743" s="7">
        <v>3</v>
      </c>
      <c r="H743" s="7">
        <v>17</v>
      </c>
      <c r="I743" s="7" t="s">
        <v>1059</v>
      </c>
      <c r="J743" s="22">
        <v>45367.395833333336</v>
      </c>
      <c r="K743" s="22">
        <v>45367.854166666664</v>
      </c>
      <c r="L743" s="7" t="s">
        <v>63</v>
      </c>
      <c r="M743" s="7" t="b">
        <v>0</v>
      </c>
      <c r="N743" s="7">
        <v>2023</v>
      </c>
      <c r="O743" s="7" t="s">
        <v>762</v>
      </c>
      <c r="P743" s="7"/>
      <c r="Q743" s="7" t="s">
        <v>758</v>
      </c>
      <c r="R743" s="7"/>
      <c r="S743" s="8" t="s">
        <v>1068</v>
      </c>
      <c r="T743" s="8" t="s">
        <v>1061</v>
      </c>
      <c r="U743" s="7" t="s">
        <v>27</v>
      </c>
      <c r="V743" s="9">
        <v>1500</v>
      </c>
      <c r="W743" s="2">
        <f t="shared" si="55"/>
        <v>3</v>
      </c>
      <c r="X743" s="2" t="s">
        <v>1887</v>
      </c>
      <c r="Y743" s="9" t="str">
        <f t="shared" si="56"/>
        <v>Y</v>
      </c>
      <c r="Z743" s="9" t="str">
        <f t="shared" si="57"/>
        <v>N</v>
      </c>
      <c r="AA743" s="9">
        <f t="shared" si="58"/>
        <v>6</v>
      </c>
      <c r="AB743" s="9" t="s">
        <v>1399</v>
      </c>
      <c r="AE743" t="str">
        <f t="shared" si="59"/>
        <v>Warriors of ChaosKingdom of Bretonnia</v>
      </c>
    </row>
    <row r="744" spans="1:31" ht="15" customHeight="1" x14ac:dyDescent="0.25">
      <c r="A744" s="7">
        <v>420397</v>
      </c>
      <c r="B744" s="7">
        <v>2</v>
      </c>
      <c r="C744" s="7" t="s">
        <v>1067</v>
      </c>
      <c r="D744" s="7" t="s">
        <v>1062</v>
      </c>
      <c r="E744" s="7">
        <v>0</v>
      </c>
      <c r="F744" s="7">
        <v>2</v>
      </c>
      <c r="G744" s="7">
        <v>0</v>
      </c>
      <c r="H744" s="7">
        <v>20</v>
      </c>
      <c r="I744" s="7" t="s">
        <v>1059</v>
      </c>
      <c r="J744" s="22">
        <v>45367.395833333336</v>
      </c>
      <c r="K744" s="22">
        <v>45367.854166666664</v>
      </c>
      <c r="L744" s="7" t="s">
        <v>63</v>
      </c>
      <c r="M744" s="7" t="b">
        <v>0</v>
      </c>
      <c r="N744" s="7">
        <v>2023</v>
      </c>
      <c r="O744" s="7" t="s">
        <v>774</v>
      </c>
      <c r="P744" s="7"/>
      <c r="Q744" s="7" t="s">
        <v>764</v>
      </c>
      <c r="R744" s="7"/>
      <c r="S744" s="8" t="s">
        <v>1069</v>
      </c>
      <c r="T744" s="8" t="s">
        <v>1064</v>
      </c>
      <c r="U744" s="7" t="s">
        <v>27</v>
      </c>
      <c r="V744" s="9">
        <v>1500</v>
      </c>
      <c r="W744" s="2">
        <f t="shared" si="55"/>
        <v>3</v>
      </c>
      <c r="X744" s="2" t="s">
        <v>1887</v>
      </c>
      <c r="Y744" s="9" t="str">
        <f t="shared" si="56"/>
        <v>Y</v>
      </c>
      <c r="Z744" s="9" t="str">
        <f t="shared" si="57"/>
        <v>N</v>
      </c>
      <c r="AA744" s="9">
        <f t="shared" si="58"/>
        <v>6</v>
      </c>
      <c r="AB744" s="9" t="s">
        <v>1399</v>
      </c>
      <c r="AE744" t="str">
        <f t="shared" si="59"/>
        <v>Beastmen BrayherdsTomb Kings of Khemri</v>
      </c>
    </row>
    <row r="745" spans="1:31" ht="15" customHeight="1" x14ac:dyDescent="0.25">
      <c r="A745" s="7">
        <v>420448</v>
      </c>
      <c r="B745" s="7">
        <v>3</v>
      </c>
      <c r="C745" s="7" t="s">
        <v>1063</v>
      </c>
      <c r="D745" s="7" t="s">
        <v>1067</v>
      </c>
      <c r="E745" s="7">
        <v>2</v>
      </c>
      <c r="F745" s="7">
        <v>0</v>
      </c>
      <c r="G745" s="7">
        <v>20</v>
      </c>
      <c r="H745" s="7">
        <v>0</v>
      </c>
      <c r="I745" s="7" t="s">
        <v>1059</v>
      </c>
      <c r="J745" s="22">
        <v>45367.395833333336</v>
      </c>
      <c r="K745" s="22">
        <v>45367.854166666664</v>
      </c>
      <c r="L745" s="7" t="s">
        <v>63</v>
      </c>
      <c r="M745" s="7" t="b">
        <v>0</v>
      </c>
      <c r="N745" s="7">
        <v>2023</v>
      </c>
      <c r="O745" s="7" t="s">
        <v>764</v>
      </c>
      <c r="P745" s="7"/>
      <c r="Q745" s="7" t="s">
        <v>774</v>
      </c>
      <c r="R745" s="7"/>
      <c r="S745" s="8" t="s">
        <v>1065</v>
      </c>
      <c r="T745" s="8" t="s">
        <v>1069</v>
      </c>
      <c r="U745" s="7" t="s">
        <v>27</v>
      </c>
      <c r="V745" s="9">
        <v>1500</v>
      </c>
      <c r="W745" s="2">
        <f t="shared" si="55"/>
        <v>3</v>
      </c>
      <c r="X745" s="2" t="s">
        <v>1887</v>
      </c>
      <c r="Y745" s="9" t="str">
        <f t="shared" si="56"/>
        <v>Y</v>
      </c>
      <c r="Z745" s="9" t="str">
        <f t="shared" si="57"/>
        <v>N</v>
      </c>
      <c r="AA745" s="9">
        <f t="shared" si="58"/>
        <v>6</v>
      </c>
      <c r="AB745" s="9" t="s">
        <v>1399</v>
      </c>
      <c r="AE745" t="str">
        <f t="shared" si="59"/>
        <v>Tomb Kings of KhemriBeastmen Brayherds</v>
      </c>
    </row>
    <row r="746" spans="1:31" ht="15" customHeight="1" x14ac:dyDescent="0.25">
      <c r="A746" s="7">
        <v>420474</v>
      </c>
      <c r="B746" s="7">
        <v>3</v>
      </c>
      <c r="C746" s="7" t="s">
        <v>1062</v>
      </c>
      <c r="D746" s="7" t="s">
        <v>1058</v>
      </c>
      <c r="E746" s="7">
        <v>0</v>
      </c>
      <c r="F746" s="7">
        <v>2</v>
      </c>
      <c r="G746" s="7">
        <v>8</v>
      </c>
      <c r="H746" s="7">
        <v>12</v>
      </c>
      <c r="I746" s="7" t="s">
        <v>1059</v>
      </c>
      <c r="J746" s="22">
        <v>45367.395833333336</v>
      </c>
      <c r="K746" s="22">
        <v>45367.854166666664</v>
      </c>
      <c r="L746" s="7" t="s">
        <v>63</v>
      </c>
      <c r="M746" s="7" t="b">
        <v>0</v>
      </c>
      <c r="N746" s="7">
        <v>2023</v>
      </c>
      <c r="O746" s="7" t="s">
        <v>764</v>
      </c>
      <c r="P746" s="7"/>
      <c r="Q746" s="7" t="s">
        <v>758</v>
      </c>
      <c r="R746" s="7"/>
      <c r="S746" s="8" t="s">
        <v>1064</v>
      </c>
      <c r="T746" s="8" t="s">
        <v>1061</v>
      </c>
      <c r="U746" s="7" t="s">
        <v>27</v>
      </c>
      <c r="V746" s="9">
        <v>1500</v>
      </c>
      <c r="W746" s="2">
        <f t="shared" si="55"/>
        <v>3</v>
      </c>
      <c r="X746" s="2" t="s">
        <v>1887</v>
      </c>
      <c r="Y746" s="9" t="str">
        <f t="shared" si="56"/>
        <v>Y</v>
      </c>
      <c r="Z746" s="9" t="str">
        <f t="shared" si="57"/>
        <v>N</v>
      </c>
      <c r="AA746" s="9">
        <f t="shared" si="58"/>
        <v>6</v>
      </c>
      <c r="AB746" s="9" t="s">
        <v>1399</v>
      </c>
      <c r="AE746" t="str">
        <f t="shared" si="59"/>
        <v>Tomb Kings of KhemriKingdom of Bretonnia</v>
      </c>
    </row>
    <row r="747" spans="1:31" ht="15" customHeight="1" x14ac:dyDescent="0.25">
      <c r="A747" s="7">
        <v>420503</v>
      </c>
      <c r="B747" s="7">
        <v>3</v>
      </c>
      <c r="C747" s="7" t="s">
        <v>1057</v>
      </c>
      <c r="D747" s="7" t="s">
        <v>1066</v>
      </c>
      <c r="E747" s="7">
        <v>2</v>
      </c>
      <c r="F747" s="7">
        <v>0</v>
      </c>
      <c r="G747" s="7">
        <v>17</v>
      </c>
      <c r="H747" s="7">
        <v>3</v>
      </c>
      <c r="I747" s="7" t="s">
        <v>1059</v>
      </c>
      <c r="J747" s="22">
        <v>45367.395833333336</v>
      </c>
      <c r="K747" s="22">
        <v>45367.854166666664</v>
      </c>
      <c r="L747" s="7" t="s">
        <v>63</v>
      </c>
      <c r="M747" s="7" t="b">
        <v>0</v>
      </c>
      <c r="N747" s="7">
        <v>2023</v>
      </c>
      <c r="O747" s="7" t="s">
        <v>769</v>
      </c>
      <c r="P747" s="7"/>
      <c r="Q747" s="7" t="s">
        <v>762</v>
      </c>
      <c r="R747" s="7"/>
      <c r="S747" s="8" t="s">
        <v>1060</v>
      </c>
      <c r="T747" s="8" t="s">
        <v>1068</v>
      </c>
      <c r="U747" s="7" t="s">
        <v>27</v>
      </c>
      <c r="V747" s="9">
        <v>1500</v>
      </c>
      <c r="W747" s="2">
        <f t="shared" si="55"/>
        <v>3</v>
      </c>
      <c r="X747" s="2" t="s">
        <v>1887</v>
      </c>
      <c r="Y747" s="9" t="str">
        <f t="shared" si="56"/>
        <v>Y</v>
      </c>
      <c r="Z747" s="9" t="str">
        <f t="shared" si="57"/>
        <v>N</v>
      </c>
      <c r="AA747" s="9">
        <f t="shared" si="58"/>
        <v>6</v>
      </c>
      <c r="AB747" s="9" t="s">
        <v>1399</v>
      </c>
      <c r="AE747" t="str">
        <f t="shared" si="59"/>
        <v>Dwarfen Mountain HoldsWarriors of Chaos</v>
      </c>
    </row>
    <row r="748" spans="1:31" ht="15" customHeight="1" x14ac:dyDescent="0.25">
      <c r="A748" s="7">
        <v>420240</v>
      </c>
      <c r="B748" s="7">
        <v>1</v>
      </c>
      <c r="C748" s="7" t="s">
        <v>1083</v>
      </c>
      <c r="D748" s="7" t="s">
        <v>110</v>
      </c>
      <c r="E748" s="7">
        <v>0</v>
      </c>
      <c r="F748" s="7">
        <v>2</v>
      </c>
      <c r="G748" s="7">
        <v>0</v>
      </c>
      <c r="H748" s="7">
        <v>10</v>
      </c>
      <c r="I748" s="7" t="s">
        <v>1084</v>
      </c>
      <c r="J748" s="22">
        <v>45367.395833333336</v>
      </c>
      <c r="K748" s="22">
        <v>45367.791666666664</v>
      </c>
      <c r="L748" s="7" t="s">
        <v>63</v>
      </c>
      <c r="M748" s="7" t="b">
        <v>0</v>
      </c>
      <c r="N748" s="7">
        <v>2023</v>
      </c>
      <c r="O748" s="7" t="s">
        <v>758</v>
      </c>
      <c r="P748" s="7"/>
      <c r="Q748" s="7" t="s">
        <v>762</v>
      </c>
      <c r="R748" s="7"/>
      <c r="S748" s="8" t="s">
        <v>1085</v>
      </c>
      <c r="T748" s="8" t="s">
        <v>1086</v>
      </c>
      <c r="U748" s="7" t="s">
        <v>27</v>
      </c>
      <c r="V748" s="9">
        <v>1750</v>
      </c>
      <c r="W748" s="2">
        <f t="shared" si="55"/>
        <v>3</v>
      </c>
      <c r="X748" s="2" t="s">
        <v>1887</v>
      </c>
      <c r="Y748" s="9" t="str">
        <f t="shared" si="56"/>
        <v>Y</v>
      </c>
      <c r="Z748" s="9" t="str">
        <f t="shared" si="57"/>
        <v>N</v>
      </c>
      <c r="AA748" s="9">
        <f t="shared" si="58"/>
        <v>38</v>
      </c>
      <c r="AB748" s="9" t="s">
        <v>1398</v>
      </c>
      <c r="AE748" t="str">
        <f t="shared" si="59"/>
        <v>Kingdom of BretonniaWarriors of Chaos</v>
      </c>
    </row>
    <row r="749" spans="1:31" ht="15" customHeight="1" x14ac:dyDescent="0.25">
      <c r="A749" s="7">
        <v>420269</v>
      </c>
      <c r="B749" s="7">
        <v>1</v>
      </c>
      <c r="C749" s="7" t="s">
        <v>1087</v>
      </c>
      <c r="D749" s="7" t="s">
        <v>1088</v>
      </c>
      <c r="E749" s="7">
        <v>1</v>
      </c>
      <c r="F749" s="7">
        <v>1</v>
      </c>
      <c r="G749" s="7">
        <v>1</v>
      </c>
      <c r="H749" s="7">
        <v>1</v>
      </c>
      <c r="I749" s="7" t="s">
        <v>1084</v>
      </c>
      <c r="J749" s="22">
        <v>45367.395833333336</v>
      </c>
      <c r="K749" s="22">
        <v>45367.791666666664</v>
      </c>
      <c r="L749" s="7" t="s">
        <v>63</v>
      </c>
      <c r="M749" s="7" t="b">
        <v>0</v>
      </c>
      <c r="N749" s="7">
        <v>2023</v>
      </c>
      <c r="O749" s="7" t="s">
        <v>764</v>
      </c>
      <c r="P749" s="7"/>
      <c r="Q749" s="7" t="s">
        <v>774</v>
      </c>
      <c r="R749" s="7"/>
      <c r="S749" s="8" t="s">
        <v>1089</v>
      </c>
      <c r="T749" s="8" t="s">
        <v>1090</v>
      </c>
      <c r="U749" s="7" t="s">
        <v>27</v>
      </c>
      <c r="V749" s="9">
        <v>1750</v>
      </c>
      <c r="W749" s="2">
        <f t="shared" si="55"/>
        <v>3</v>
      </c>
      <c r="X749" s="2" t="s">
        <v>1887</v>
      </c>
      <c r="Y749" s="9" t="str">
        <f t="shared" si="56"/>
        <v>Y</v>
      </c>
      <c r="Z749" s="9" t="str">
        <f t="shared" si="57"/>
        <v>N</v>
      </c>
      <c r="AA749" s="9">
        <f t="shared" si="58"/>
        <v>38</v>
      </c>
      <c r="AB749" s="9" t="s">
        <v>1398</v>
      </c>
      <c r="AE749" t="str">
        <f t="shared" si="59"/>
        <v>Tomb Kings of KhemriBeastmen Brayherds</v>
      </c>
    </row>
    <row r="750" spans="1:31" ht="15" customHeight="1" x14ac:dyDescent="0.25">
      <c r="A750" s="7">
        <v>420302</v>
      </c>
      <c r="B750" s="7">
        <v>1</v>
      </c>
      <c r="C750" s="7" t="s">
        <v>1091</v>
      </c>
      <c r="D750" s="7" t="s">
        <v>1092</v>
      </c>
      <c r="E750" s="7">
        <v>0</v>
      </c>
      <c r="F750" s="7">
        <v>2</v>
      </c>
      <c r="G750" s="7">
        <v>0</v>
      </c>
      <c r="H750" s="7">
        <v>5</v>
      </c>
      <c r="I750" s="7" t="s">
        <v>1084</v>
      </c>
      <c r="J750" s="22">
        <v>45367.395833333336</v>
      </c>
      <c r="K750" s="22">
        <v>45367.791666666664</v>
      </c>
      <c r="L750" s="7" t="s">
        <v>63</v>
      </c>
      <c r="M750" s="7" t="b">
        <v>0</v>
      </c>
      <c r="N750" s="7">
        <v>2023</v>
      </c>
      <c r="O750" s="7" t="s">
        <v>764</v>
      </c>
      <c r="P750" s="7"/>
      <c r="Q750" s="7" t="s">
        <v>763</v>
      </c>
      <c r="R750" s="7"/>
      <c r="S750" s="8" t="s">
        <v>1093</v>
      </c>
      <c r="T750" s="8" t="s">
        <v>1094</v>
      </c>
      <c r="U750" s="7" t="s">
        <v>27</v>
      </c>
      <c r="V750" s="9">
        <v>1750</v>
      </c>
      <c r="W750" s="2">
        <f t="shared" si="55"/>
        <v>3</v>
      </c>
      <c r="X750" s="2" t="s">
        <v>1887</v>
      </c>
      <c r="Y750" s="9" t="str">
        <f t="shared" si="56"/>
        <v>Y</v>
      </c>
      <c r="Z750" s="9" t="str">
        <f t="shared" si="57"/>
        <v>N</v>
      </c>
      <c r="AA750" s="9">
        <f t="shared" si="58"/>
        <v>38</v>
      </c>
      <c r="AB750" s="9" t="s">
        <v>1398</v>
      </c>
      <c r="AE750" t="str">
        <f t="shared" si="59"/>
        <v>Tomb Kings of KhemriHigh Elf Realms</v>
      </c>
    </row>
    <row r="751" spans="1:31" ht="15" customHeight="1" x14ac:dyDescent="0.25">
      <c r="A751" s="7">
        <v>420334</v>
      </c>
      <c r="B751" s="7">
        <v>1</v>
      </c>
      <c r="C751" s="7" t="s">
        <v>1095</v>
      </c>
      <c r="D751" s="7" t="s">
        <v>1096</v>
      </c>
      <c r="E751" s="7">
        <v>0</v>
      </c>
      <c r="F751" s="7">
        <v>2</v>
      </c>
      <c r="G751" s="7">
        <v>0</v>
      </c>
      <c r="H751" s="7">
        <v>10</v>
      </c>
      <c r="I751" s="7" t="s">
        <v>1084</v>
      </c>
      <c r="J751" s="22">
        <v>45367.395833333336</v>
      </c>
      <c r="K751" s="22">
        <v>45367.791666666664</v>
      </c>
      <c r="L751" s="7" t="s">
        <v>63</v>
      </c>
      <c r="M751" s="7" t="b">
        <v>0</v>
      </c>
      <c r="N751" s="7">
        <v>2023</v>
      </c>
      <c r="O751" s="7" t="s">
        <v>769</v>
      </c>
      <c r="P751" s="7"/>
      <c r="Q751" s="7" t="s">
        <v>762</v>
      </c>
      <c r="R751" s="7"/>
      <c r="S751" s="8" t="s">
        <v>1097</v>
      </c>
      <c r="T751" s="8" t="s">
        <v>1098</v>
      </c>
      <c r="U751" s="7" t="s">
        <v>27</v>
      </c>
      <c r="V751" s="9">
        <v>1750</v>
      </c>
      <c r="W751" s="2">
        <f t="shared" si="55"/>
        <v>3</v>
      </c>
      <c r="X751" s="2" t="s">
        <v>1887</v>
      </c>
      <c r="Y751" s="9" t="str">
        <f t="shared" si="56"/>
        <v>Y</v>
      </c>
      <c r="Z751" s="9" t="str">
        <f t="shared" si="57"/>
        <v>N</v>
      </c>
      <c r="AA751" s="9">
        <f t="shared" si="58"/>
        <v>38</v>
      </c>
      <c r="AB751" s="9" t="s">
        <v>1398</v>
      </c>
      <c r="AE751" t="str">
        <f t="shared" si="59"/>
        <v>Dwarfen Mountain HoldsWarriors of Chaos</v>
      </c>
    </row>
    <row r="752" spans="1:31" ht="15" customHeight="1" x14ac:dyDescent="0.25">
      <c r="A752" s="7">
        <v>420363</v>
      </c>
      <c r="B752" s="7">
        <v>1</v>
      </c>
      <c r="C752" s="7" t="s">
        <v>1099</v>
      </c>
      <c r="D752" s="7" t="s">
        <v>1100</v>
      </c>
      <c r="E752" s="7">
        <v>2</v>
      </c>
      <c r="F752" s="7">
        <v>0</v>
      </c>
      <c r="G752" s="7">
        <v>10</v>
      </c>
      <c r="H752" s="7">
        <v>0</v>
      </c>
      <c r="I752" s="7" t="s">
        <v>1084</v>
      </c>
      <c r="J752" s="22">
        <v>45367.395833333336</v>
      </c>
      <c r="K752" s="22">
        <v>45367.791666666664</v>
      </c>
      <c r="L752" s="7" t="s">
        <v>63</v>
      </c>
      <c r="M752" s="7" t="b">
        <v>0</v>
      </c>
      <c r="N752" s="7">
        <v>2023</v>
      </c>
      <c r="O752" s="7" t="s">
        <v>774</v>
      </c>
      <c r="P752" s="7"/>
      <c r="Q752" s="7" t="s">
        <v>769</v>
      </c>
      <c r="R752" s="7"/>
      <c r="S752" s="8" t="s">
        <v>1101</v>
      </c>
      <c r="T752" s="8" t="s">
        <v>1102</v>
      </c>
      <c r="U752" s="7" t="s">
        <v>27</v>
      </c>
      <c r="V752" s="9">
        <v>1750</v>
      </c>
      <c r="W752" s="2">
        <f t="shared" si="55"/>
        <v>3</v>
      </c>
      <c r="X752" s="2" t="s">
        <v>1887</v>
      </c>
      <c r="Y752" s="9" t="str">
        <f t="shared" si="56"/>
        <v>Y</v>
      </c>
      <c r="Z752" s="9" t="str">
        <f t="shared" si="57"/>
        <v>N</v>
      </c>
      <c r="AA752" s="9">
        <f t="shared" si="58"/>
        <v>38</v>
      </c>
      <c r="AB752" s="9" t="s">
        <v>1398</v>
      </c>
      <c r="AE752" t="str">
        <f t="shared" si="59"/>
        <v>Beastmen BrayherdsDwarfen Mountain Holds</v>
      </c>
    </row>
    <row r="753" spans="1:31" ht="15" customHeight="1" x14ac:dyDescent="0.25">
      <c r="A753" s="7">
        <v>420393</v>
      </c>
      <c r="B753" s="7">
        <v>1</v>
      </c>
      <c r="C753" s="7" t="s">
        <v>1103</v>
      </c>
      <c r="D753" s="7" t="s">
        <v>1104</v>
      </c>
      <c r="E753" s="7">
        <v>2</v>
      </c>
      <c r="F753" s="7">
        <v>0</v>
      </c>
      <c r="G753" s="7">
        <v>10</v>
      </c>
      <c r="H753" s="7">
        <v>0</v>
      </c>
      <c r="I753" s="7" t="s">
        <v>1084</v>
      </c>
      <c r="J753" s="22">
        <v>45367.395833333336</v>
      </c>
      <c r="K753" s="22">
        <v>45367.791666666664</v>
      </c>
      <c r="L753" s="7" t="s">
        <v>63</v>
      </c>
      <c r="M753" s="7" t="b">
        <v>0</v>
      </c>
      <c r="N753" s="7">
        <v>2023</v>
      </c>
      <c r="O753" s="7" t="s">
        <v>774</v>
      </c>
      <c r="P753" s="7"/>
      <c r="Q753" s="7" t="s">
        <v>769</v>
      </c>
      <c r="R753" s="7"/>
      <c r="S753" s="8" t="s">
        <v>1105</v>
      </c>
      <c r="T753" s="8" t="s">
        <v>1106</v>
      </c>
      <c r="U753" s="7" t="s">
        <v>27</v>
      </c>
      <c r="V753" s="9">
        <v>1750</v>
      </c>
      <c r="W753" s="2">
        <f t="shared" si="55"/>
        <v>3</v>
      </c>
      <c r="X753" s="2" t="s">
        <v>1887</v>
      </c>
      <c r="Y753" s="9" t="str">
        <f t="shared" si="56"/>
        <v>Y</v>
      </c>
      <c r="Z753" s="9" t="str">
        <f t="shared" si="57"/>
        <v>N</v>
      </c>
      <c r="AA753" s="9">
        <f t="shared" si="58"/>
        <v>38</v>
      </c>
      <c r="AB753" s="9" t="s">
        <v>1398</v>
      </c>
      <c r="AE753" t="str">
        <f t="shared" si="59"/>
        <v>Beastmen BrayherdsDwarfen Mountain Holds</v>
      </c>
    </row>
    <row r="754" spans="1:31" ht="15" customHeight="1" x14ac:dyDescent="0.25">
      <c r="A754" s="7">
        <v>420421</v>
      </c>
      <c r="B754" s="7">
        <v>1</v>
      </c>
      <c r="C754" s="7" t="s">
        <v>1107</v>
      </c>
      <c r="D754" s="7" t="s">
        <v>1108</v>
      </c>
      <c r="E754" s="7">
        <v>2</v>
      </c>
      <c r="F754" s="7">
        <v>0</v>
      </c>
      <c r="G754" s="7">
        <v>10</v>
      </c>
      <c r="H754" s="7">
        <v>0</v>
      </c>
      <c r="I754" s="7" t="s">
        <v>1084</v>
      </c>
      <c r="J754" s="22">
        <v>45367.395833333336</v>
      </c>
      <c r="K754" s="22">
        <v>45367.791666666664</v>
      </c>
      <c r="L754" s="7" t="s">
        <v>63</v>
      </c>
      <c r="M754" s="7" t="b">
        <v>0</v>
      </c>
      <c r="N754" s="7">
        <v>2023</v>
      </c>
      <c r="O754" s="7" t="s">
        <v>764</v>
      </c>
      <c r="P754" s="7"/>
      <c r="Q754" s="7" t="s">
        <v>758</v>
      </c>
      <c r="R754" s="7"/>
      <c r="S754" s="8" t="s">
        <v>1109</v>
      </c>
      <c r="T754" s="8" t="s">
        <v>1110</v>
      </c>
      <c r="U754" s="7" t="s">
        <v>27</v>
      </c>
      <c r="V754" s="9">
        <v>1750</v>
      </c>
      <c r="W754" s="2">
        <f t="shared" si="55"/>
        <v>3</v>
      </c>
      <c r="X754" s="2" t="s">
        <v>1887</v>
      </c>
      <c r="Y754" s="9" t="str">
        <f t="shared" si="56"/>
        <v>Y</v>
      </c>
      <c r="Z754" s="9" t="str">
        <f t="shared" si="57"/>
        <v>N</v>
      </c>
      <c r="AA754" s="9">
        <f t="shared" si="58"/>
        <v>38</v>
      </c>
      <c r="AB754" s="9" t="s">
        <v>1398</v>
      </c>
      <c r="AE754" t="str">
        <f t="shared" si="59"/>
        <v>Tomb Kings of KhemriKingdom of Bretonnia</v>
      </c>
    </row>
    <row r="755" spans="1:31" ht="15" customHeight="1" x14ac:dyDescent="0.25">
      <c r="A755" s="7">
        <v>420451</v>
      </c>
      <c r="B755" s="7">
        <v>1</v>
      </c>
      <c r="C755" s="7" t="s">
        <v>1111</v>
      </c>
      <c r="D755" s="7" t="s">
        <v>1112</v>
      </c>
      <c r="E755" s="7">
        <v>2</v>
      </c>
      <c r="F755" s="7">
        <v>0</v>
      </c>
      <c r="G755" s="7">
        <v>10</v>
      </c>
      <c r="H755" s="7">
        <v>0</v>
      </c>
      <c r="I755" s="7" t="s">
        <v>1084</v>
      </c>
      <c r="J755" s="22">
        <v>45367.395833333336</v>
      </c>
      <c r="K755" s="22">
        <v>45367.791666666664</v>
      </c>
      <c r="L755" s="7" t="s">
        <v>63</v>
      </c>
      <c r="M755" s="7" t="b">
        <v>0</v>
      </c>
      <c r="N755" s="7">
        <v>2023</v>
      </c>
      <c r="O755" s="7" t="s">
        <v>774</v>
      </c>
      <c r="P755" s="7"/>
      <c r="Q755" s="7" t="s">
        <v>761</v>
      </c>
      <c r="R755" s="7"/>
      <c r="S755" s="8" t="s">
        <v>1113</v>
      </c>
      <c r="T755" s="8" t="s">
        <v>1114</v>
      </c>
      <c r="U755" s="7" t="s">
        <v>27</v>
      </c>
      <c r="V755" s="9">
        <v>1750</v>
      </c>
      <c r="W755" s="2">
        <f t="shared" si="55"/>
        <v>3</v>
      </c>
      <c r="X755" s="2" t="s">
        <v>1887</v>
      </c>
      <c r="Y755" s="9" t="str">
        <f t="shared" si="56"/>
        <v>Y</v>
      </c>
      <c r="Z755" s="9" t="str">
        <f t="shared" si="57"/>
        <v>N</v>
      </c>
      <c r="AA755" s="9">
        <f t="shared" si="58"/>
        <v>38</v>
      </c>
      <c r="AB755" s="9" t="s">
        <v>1398</v>
      </c>
      <c r="AE755" t="str">
        <f t="shared" si="59"/>
        <v>Beastmen BrayherdsOrc and Goblin Tribes</v>
      </c>
    </row>
    <row r="756" spans="1:31" ht="15" customHeight="1" x14ac:dyDescent="0.25">
      <c r="A756" s="7">
        <v>420481</v>
      </c>
      <c r="B756" s="7">
        <v>1</v>
      </c>
      <c r="C756" s="7" t="s">
        <v>1115</v>
      </c>
      <c r="D756" s="7" t="s">
        <v>1116</v>
      </c>
      <c r="E756" s="7">
        <v>0</v>
      </c>
      <c r="F756" s="7">
        <v>2</v>
      </c>
      <c r="G756" s="7">
        <v>0</v>
      </c>
      <c r="H756" s="7">
        <v>10</v>
      </c>
      <c r="I756" s="7" t="s">
        <v>1084</v>
      </c>
      <c r="J756" s="22">
        <v>45367.395833333336</v>
      </c>
      <c r="K756" s="22">
        <v>45367.791666666664</v>
      </c>
      <c r="L756" s="7" t="s">
        <v>63</v>
      </c>
      <c r="M756" s="7" t="b">
        <v>0</v>
      </c>
      <c r="N756" s="7">
        <v>2023</v>
      </c>
      <c r="O756" s="7" t="s">
        <v>763</v>
      </c>
      <c r="P756" s="7"/>
      <c r="Q756" s="7" t="s">
        <v>768</v>
      </c>
      <c r="R756" s="7"/>
      <c r="S756" s="8" t="s">
        <v>1117</v>
      </c>
      <c r="T756" s="8" t="s">
        <v>1118</v>
      </c>
      <c r="U756" s="7" t="s">
        <v>27</v>
      </c>
      <c r="V756" s="9">
        <v>1750</v>
      </c>
      <c r="W756" s="2">
        <f t="shared" si="55"/>
        <v>3</v>
      </c>
      <c r="X756" s="2" t="s">
        <v>1887</v>
      </c>
      <c r="Y756" s="9" t="str">
        <f t="shared" si="56"/>
        <v>Y</v>
      </c>
      <c r="Z756" s="9" t="str">
        <f t="shared" si="57"/>
        <v>N</v>
      </c>
      <c r="AA756" s="9">
        <f t="shared" si="58"/>
        <v>38</v>
      </c>
      <c r="AB756" s="9" t="s">
        <v>1398</v>
      </c>
      <c r="AE756" t="str">
        <f t="shared" si="59"/>
        <v>High Elf RealmsDark Elves</v>
      </c>
    </row>
    <row r="757" spans="1:31" ht="15" customHeight="1" x14ac:dyDescent="0.25">
      <c r="A757" s="7">
        <v>420512</v>
      </c>
      <c r="B757" s="7">
        <v>1</v>
      </c>
      <c r="C757" s="7" t="s">
        <v>1119</v>
      </c>
      <c r="D757" s="7" t="s">
        <v>1120</v>
      </c>
      <c r="E757" s="7">
        <v>2</v>
      </c>
      <c r="F757" s="7">
        <v>0</v>
      </c>
      <c r="G757" s="7">
        <v>10</v>
      </c>
      <c r="H757" s="7">
        <v>0</v>
      </c>
      <c r="I757" s="7" t="s">
        <v>1084</v>
      </c>
      <c r="J757" s="22">
        <v>45367.395833333336</v>
      </c>
      <c r="K757" s="22">
        <v>45367.791666666664</v>
      </c>
      <c r="L757" s="7" t="s">
        <v>63</v>
      </c>
      <c r="M757" s="7" t="b">
        <v>0</v>
      </c>
      <c r="N757" s="7">
        <v>2023</v>
      </c>
      <c r="O757" s="7" t="s">
        <v>759</v>
      </c>
      <c r="P757" s="7"/>
      <c r="Q757" s="7" t="s">
        <v>773</v>
      </c>
      <c r="R757" s="7"/>
      <c r="S757" s="8" t="s">
        <v>1121</v>
      </c>
      <c r="T757" s="8" t="s">
        <v>1122</v>
      </c>
      <c r="U757" s="7" t="s">
        <v>27</v>
      </c>
      <c r="V757" s="9">
        <v>1750</v>
      </c>
      <c r="W757" s="2">
        <f t="shared" si="55"/>
        <v>3</v>
      </c>
      <c r="X757" s="2" t="s">
        <v>1887</v>
      </c>
      <c r="Y757" s="9" t="str">
        <f t="shared" si="56"/>
        <v>Y</v>
      </c>
      <c r="Z757" s="9" t="str">
        <f t="shared" si="57"/>
        <v>N</v>
      </c>
      <c r="AA757" s="9">
        <f t="shared" si="58"/>
        <v>38</v>
      </c>
      <c r="AB757" s="9" t="s">
        <v>1398</v>
      </c>
      <c r="AE757" t="str">
        <f t="shared" si="59"/>
        <v>Wood Elf RealmsOgre Kingdoms</v>
      </c>
    </row>
    <row r="758" spans="1:31" ht="15" customHeight="1" x14ac:dyDescent="0.25">
      <c r="A758" s="7">
        <v>420539</v>
      </c>
      <c r="B758" s="7">
        <v>1</v>
      </c>
      <c r="C758" s="7" t="s">
        <v>1123</v>
      </c>
      <c r="D758" s="7" t="s">
        <v>1124</v>
      </c>
      <c r="E758" s="7">
        <v>2</v>
      </c>
      <c r="F758" s="7">
        <v>0</v>
      </c>
      <c r="G758" s="7">
        <v>10</v>
      </c>
      <c r="H758" s="7">
        <v>0</v>
      </c>
      <c r="I758" s="7" t="s">
        <v>1084</v>
      </c>
      <c r="J758" s="22">
        <v>45367.395833333336</v>
      </c>
      <c r="K758" s="22">
        <v>45367.791666666664</v>
      </c>
      <c r="L758" s="7" t="s">
        <v>63</v>
      </c>
      <c r="M758" s="7" t="b">
        <v>0</v>
      </c>
      <c r="N758" s="7">
        <v>2023</v>
      </c>
      <c r="O758" s="7" t="s">
        <v>763</v>
      </c>
      <c r="P758" s="7"/>
      <c r="Q758" s="7" t="s">
        <v>774</v>
      </c>
      <c r="R758" s="7"/>
      <c r="S758" s="8" t="s">
        <v>1125</v>
      </c>
      <c r="T758" s="8" t="s">
        <v>1126</v>
      </c>
      <c r="U758" s="7" t="s">
        <v>27</v>
      </c>
      <c r="V758" s="9">
        <v>1750</v>
      </c>
      <c r="W758" s="2">
        <f t="shared" si="55"/>
        <v>3</v>
      </c>
      <c r="X758" s="2" t="s">
        <v>1887</v>
      </c>
      <c r="Y758" s="9" t="str">
        <f t="shared" si="56"/>
        <v>Y</v>
      </c>
      <c r="Z758" s="9" t="str">
        <f t="shared" si="57"/>
        <v>N</v>
      </c>
      <c r="AA758" s="9">
        <f t="shared" si="58"/>
        <v>38</v>
      </c>
      <c r="AB758" s="9" t="s">
        <v>1398</v>
      </c>
      <c r="AE758" t="str">
        <f t="shared" si="59"/>
        <v>High Elf RealmsBeastmen Brayherds</v>
      </c>
    </row>
    <row r="759" spans="1:31" ht="15" customHeight="1" x14ac:dyDescent="0.25">
      <c r="A759" s="7">
        <v>420569</v>
      </c>
      <c r="B759" s="7">
        <v>1</v>
      </c>
      <c r="C759" s="7" t="s">
        <v>1127</v>
      </c>
      <c r="D759" s="7" t="s">
        <v>1128</v>
      </c>
      <c r="E759" s="7">
        <v>2</v>
      </c>
      <c r="F759" s="7">
        <v>0</v>
      </c>
      <c r="G759" s="7">
        <v>10</v>
      </c>
      <c r="H759" s="7">
        <v>0</v>
      </c>
      <c r="I759" s="7" t="s">
        <v>1084</v>
      </c>
      <c r="J759" s="22">
        <v>45367.395833333336</v>
      </c>
      <c r="K759" s="22">
        <v>45367.791666666664</v>
      </c>
      <c r="L759" s="7" t="s">
        <v>63</v>
      </c>
      <c r="M759" s="7" t="b">
        <v>0</v>
      </c>
      <c r="N759" s="7">
        <v>2023</v>
      </c>
      <c r="O759" s="7" t="s">
        <v>761</v>
      </c>
      <c r="P759" s="7"/>
      <c r="Q759" s="7" t="s">
        <v>773</v>
      </c>
      <c r="R759" s="7"/>
      <c r="S759" s="8" t="s">
        <v>1129</v>
      </c>
      <c r="T759" s="8" t="s">
        <v>1130</v>
      </c>
      <c r="U759" s="7" t="s">
        <v>27</v>
      </c>
      <c r="V759" s="9">
        <v>1750</v>
      </c>
      <c r="W759" s="2">
        <f t="shared" si="55"/>
        <v>3</v>
      </c>
      <c r="X759" s="2" t="s">
        <v>1887</v>
      </c>
      <c r="Y759" s="9" t="str">
        <f t="shared" si="56"/>
        <v>Y</v>
      </c>
      <c r="Z759" s="9" t="str">
        <f t="shared" si="57"/>
        <v>N</v>
      </c>
      <c r="AA759" s="9">
        <f t="shared" si="58"/>
        <v>38</v>
      </c>
      <c r="AB759" s="9" t="s">
        <v>1398</v>
      </c>
      <c r="AE759" t="str">
        <f t="shared" si="59"/>
        <v>Orc and Goblin TribesOgre Kingdoms</v>
      </c>
    </row>
    <row r="760" spans="1:31" ht="15" customHeight="1" x14ac:dyDescent="0.25">
      <c r="A760" s="7">
        <v>420596</v>
      </c>
      <c r="B760" s="7">
        <v>1</v>
      </c>
      <c r="C760" s="7" t="s">
        <v>1131</v>
      </c>
      <c r="D760" s="7" t="s">
        <v>94</v>
      </c>
      <c r="E760" s="7">
        <v>0</v>
      </c>
      <c r="F760" s="7">
        <v>2</v>
      </c>
      <c r="G760" s="7">
        <v>0</v>
      </c>
      <c r="H760" s="7">
        <v>10</v>
      </c>
      <c r="I760" s="7" t="s">
        <v>1084</v>
      </c>
      <c r="J760" s="22">
        <v>45367.395833333336</v>
      </c>
      <c r="K760" s="22">
        <v>45367.791666666664</v>
      </c>
      <c r="L760" s="7" t="s">
        <v>63</v>
      </c>
      <c r="M760" s="7" t="b">
        <v>0</v>
      </c>
      <c r="N760" s="7">
        <v>2023</v>
      </c>
      <c r="O760" s="7" t="s">
        <v>762</v>
      </c>
      <c r="P760" s="7"/>
      <c r="Q760" s="7" t="s">
        <v>768</v>
      </c>
      <c r="R760" s="7"/>
      <c r="S760" s="8" t="s">
        <v>1132</v>
      </c>
      <c r="T760" s="8" t="s">
        <v>1133</v>
      </c>
      <c r="U760" s="7" t="s">
        <v>27</v>
      </c>
      <c r="V760" s="9">
        <v>1750</v>
      </c>
      <c r="W760" s="2">
        <f t="shared" si="55"/>
        <v>3</v>
      </c>
      <c r="X760" s="2" t="s">
        <v>1887</v>
      </c>
      <c r="Y760" s="9" t="str">
        <f t="shared" si="56"/>
        <v>Y</v>
      </c>
      <c r="Z760" s="9" t="str">
        <f t="shared" si="57"/>
        <v>N</v>
      </c>
      <c r="AA760" s="9">
        <f t="shared" si="58"/>
        <v>38</v>
      </c>
      <c r="AB760" s="9" t="s">
        <v>1398</v>
      </c>
      <c r="AE760" t="str">
        <f t="shared" si="59"/>
        <v>Warriors of ChaosDark Elves</v>
      </c>
    </row>
    <row r="761" spans="1:31" ht="15" customHeight="1" x14ac:dyDescent="0.25">
      <c r="A761" s="7">
        <v>420628</v>
      </c>
      <c r="B761" s="7">
        <v>1</v>
      </c>
      <c r="C761" s="7" t="s">
        <v>1134</v>
      </c>
      <c r="D761" s="7" t="s">
        <v>1135</v>
      </c>
      <c r="E761" s="7">
        <v>0</v>
      </c>
      <c r="F761" s="7">
        <v>2</v>
      </c>
      <c r="G761" s="7">
        <v>0</v>
      </c>
      <c r="H761" s="7">
        <v>10</v>
      </c>
      <c r="I761" s="7" t="s">
        <v>1084</v>
      </c>
      <c r="J761" s="22">
        <v>45367.395833333336</v>
      </c>
      <c r="K761" s="22">
        <v>45367.791666666664</v>
      </c>
      <c r="L761" s="7" t="s">
        <v>63</v>
      </c>
      <c r="M761" s="7" t="b">
        <v>0</v>
      </c>
      <c r="N761" s="7">
        <v>2023</v>
      </c>
      <c r="O761" s="7" t="s">
        <v>769</v>
      </c>
      <c r="P761" s="7"/>
      <c r="Q761" s="7" t="s">
        <v>759</v>
      </c>
      <c r="R761" s="7"/>
      <c r="S761" s="8" t="s">
        <v>1136</v>
      </c>
      <c r="T761" s="8" t="s">
        <v>1137</v>
      </c>
      <c r="U761" s="7" t="s">
        <v>27</v>
      </c>
      <c r="V761" s="9">
        <v>1750</v>
      </c>
      <c r="W761" s="2">
        <f t="shared" si="55"/>
        <v>3</v>
      </c>
      <c r="X761" s="2" t="s">
        <v>1887</v>
      </c>
      <c r="Y761" s="9" t="str">
        <f t="shared" si="56"/>
        <v>Y</v>
      </c>
      <c r="Z761" s="9" t="str">
        <f t="shared" si="57"/>
        <v>N</v>
      </c>
      <c r="AA761" s="9">
        <f t="shared" si="58"/>
        <v>38</v>
      </c>
      <c r="AB761" s="9" t="s">
        <v>1398</v>
      </c>
      <c r="AE761" t="str">
        <f t="shared" si="59"/>
        <v>Dwarfen Mountain HoldsWood Elf Realms</v>
      </c>
    </row>
    <row r="762" spans="1:31" ht="15" customHeight="1" x14ac:dyDescent="0.25">
      <c r="A762" s="7">
        <v>420659</v>
      </c>
      <c r="B762" s="7">
        <v>1</v>
      </c>
      <c r="C762" s="7" t="s">
        <v>1138</v>
      </c>
      <c r="D762" s="7" t="s">
        <v>1139</v>
      </c>
      <c r="E762" s="7">
        <v>2</v>
      </c>
      <c r="F762" s="7">
        <v>0</v>
      </c>
      <c r="G762" s="7">
        <v>10</v>
      </c>
      <c r="H762" s="7">
        <v>0</v>
      </c>
      <c r="I762" s="7" t="s">
        <v>1084</v>
      </c>
      <c r="J762" s="22">
        <v>45367.395833333336</v>
      </c>
      <c r="K762" s="22">
        <v>45367.791666666664</v>
      </c>
      <c r="L762" s="7" t="s">
        <v>63</v>
      </c>
      <c r="M762" s="7" t="b">
        <v>0</v>
      </c>
      <c r="N762" s="7">
        <v>2023</v>
      </c>
      <c r="O762" s="7" t="s">
        <v>762</v>
      </c>
      <c r="P762" s="7"/>
      <c r="Q762" s="7" t="s">
        <v>774</v>
      </c>
      <c r="R762" s="7"/>
      <c r="S762" s="8" t="s">
        <v>1140</v>
      </c>
      <c r="T762" s="8" t="s">
        <v>1141</v>
      </c>
      <c r="U762" s="7" t="s">
        <v>27</v>
      </c>
      <c r="V762" s="9">
        <v>1750</v>
      </c>
      <c r="W762" s="2">
        <f t="shared" si="55"/>
        <v>3</v>
      </c>
      <c r="X762" s="2" t="s">
        <v>1887</v>
      </c>
      <c r="Y762" s="9" t="str">
        <f t="shared" si="56"/>
        <v>Y</v>
      </c>
      <c r="Z762" s="9" t="str">
        <f t="shared" si="57"/>
        <v>N</v>
      </c>
      <c r="AA762" s="9">
        <f t="shared" si="58"/>
        <v>38</v>
      </c>
      <c r="AB762" s="9" t="s">
        <v>1398</v>
      </c>
      <c r="AE762" t="str">
        <f t="shared" si="59"/>
        <v>Warriors of ChaosBeastmen Brayherds</v>
      </c>
    </row>
    <row r="763" spans="1:31" ht="15" customHeight="1" x14ac:dyDescent="0.25">
      <c r="A763" s="7">
        <v>420684</v>
      </c>
      <c r="B763" s="7">
        <v>1</v>
      </c>
      <c r="C763" s="7" t="s">
        <v>1142</v>
      </c>
      <c r="D763" s="7" t="s">
        <v>1143</v>
      </c>
      <c r="E763" s="7">
        <v>2</v>
      </c>
      <c r="F763" s="7">
        <v>0</v>
      </c>
      <c r="G763" s="7">
        <v>10</v>
      </c>
      <c r="H763" s="7">
        <v>0</v>
      </c>
      <c r="I763" s="7" t="s">
        <v>1084</v>
      </c>
      <c r="J763" s="22">
        <v>45367.395833333336</v>
      </c>
      <c r="K763" s="22">
        <v>45367.791666666664</v>
      </c>
      <c r="L763" s="7" t="s">
        <v>63</v>
      </c>
      <c r="M763" s="7" t="b">
        <v>0</v>
      </c>
      <c r="N763" s="7">
        <v>2023</v>
      </c>
      <c r="O763" s="7" t="s">
        <v>758</v>
      </c>
      <c r="P763" s="7"/>
      <c r="Q763" s="7" t="s">
        <v>773</v>
      </c>
      <c r="R763" s="7"/>
      <c r="S763" s="8" t="s">
        <v>1144</v>
      </c>
      <c r="T763" s="8" t="s">
        <v>1145</v>
      </c>
      <c r="U763" s="7" t="s">
        <v>27</v>
      </c>
      <c r="V763" s="9">
        <v>1750</v>
      </c>
      <c r="W763" s="2">
        <f t="shared" si="55"/>
        <v>3</v>
      </c>
      <c r="X763" s="2" t="s">
        <v>1887</v>
      </c>
      <c r="Y763" s="9" t="str">
        <f t="shared" si="56"/>
        <v>Y</v>
      </c>
      <c r="Z763" s="9" t="str">
        <f t="shared" si="57"/>
        <v>N</v>
      </c>
      <c r="AA763" s="9">
        <f t="shared" si="58"/>
        <v>38</v>
      </c>
      <c r="AB763" s="9" t="s">
        <v>1398</v>
      </c>
      <c r="AE763" t="str">
        <f t="shared" si="59"/>
        <v>Kingdom of BretonniaOgre Kingdoms</v>
      </c>
    </row>
    <row r="764" spans="1:31" ht="15" customHeight="1" x14ac:dyDescent="0.25">
      <c r="A764" s="7">
        <v>420708</v>
      </c>
      <c r="B764" s="7">
        <v>1</v>
      </c>
      <c r="C764" s="7" t="s">
        <v>1146</v>
      </c>
      <c r="D764" s="7" t="s">
        <v>1147</v>
      </c>
      <c r="E764" s="7">
        <v>2</v>
      </c>
      <c r="F764" s="7">
        <v>0</v>
      </c>
      <c r="G764" s="7">
        <v>10</v>
      </c>
      <c r="H764" s="7">
        <v>0</v>
      </c>
      <c r="I764" s="7" t="s">
        <v>1084</v>
      </c>
      <c r="J764" s="22">
        <v>45367.395833333336</v>
      </c>
      <c r="K764" s="22">
        <v>45367.791666666664</v>
      </c>
      <c r="L764" s="7" t="s">
        <v>63</v>
      </c>
      <c r="M764" s="7" t="b">
        <v>0</v>
      </c>
      <c r="N764" s="7">
        <v>2023</v>
      </c>
      <c r="O764" s="7" t="s">
        <v>762</v>
      </c>
      <c r="P764" s="7"/>
      <c r="Q764" s="7" t="s">
        <v>760</v>
      </c>
      <c r="R764" s="7"/>
      <c r="S764" s="8" t="s">
        <v>1148</v>
      </c>
      <c r="T764" s="8" t="s">
        <v>1149</v>
      </c>
      <c r="U764" s="7" t="s">
        <v>27</v>
      </c>
      <c r="V764" s="9">
        <v>1750</v>
      </c>
      <c r="W764" s="2">
        <f t="shared" si="55"/>
        <v>3</v>
      </c>
      <c r="X764" s="2" t="s">
        <v>1887</v>
      </c>
      <c r="Y764" s="9" t="str">
        <f t="shared" si="56"/>
        <v>Y</v>
      </c>
      <c r="Z764" s="9" t="str">
        <f t="shared" si="57"/>
        <v>N</v>
      </c>
      <c r="AA764" s="9">
        <f t="shared" si="58"/>
        <v>38</v>
      </c>
      <c r="AB764" s="9" t="s">
        <v>1398</v>
      </c>
      <c r="AE764" t="str">
        <f t="shared" si="59"/>
        <v>Warriors of ChaosVampire Counts</v>
      </c>
    </row>
    <row r="765" spans="1:31" ht="15" customHeight="1" x14ac:dyDescent="0.25">
      <c r="A765" s="7">
        <v>420734</v>
      </c>
      <c r="B765" s="7">
        <v>1</v>
      </c>
      <c r="C765" s="7" t="s">
        <v>1150</v>
      </c>
      <c r="D765" s="7" t="s">
        <v>1151</v>
      </c>
      <c r="E765" s="7">
        <v>0</v>
      </c>
      <c r="F765" s="7">
        <v>2</v>
      </c>
      <c r="G765" s="7">
        <v>0</v>
      </c>
      <c r="H765" s="7">
        <v>10</v>
      </c>
      <c r="I765" s="7" t="s">
        <v>1084</v>
      </c>
      <c r="J765" s="22">
        <v>45367.395833333336</v>
      </c>
      <c r="K765" s="22">
        <v>45367.791666666664</v>
      </c>
      <c r="L765" s="7" t="s">
        <v>63</v>
      </c>
      <c r="M765" s="7" t="b">
        <v>0</v>
      </c>
      <c r="N765" s="7">
        <v>2023</v>
      </c>
      <c r="O765" s="7" t="s">
        <v>761</v>
      </c>
      <c r="P765" s="7"/>
      <c r="Q765" s="7" t="s">
        <v>773</v>
      </c>
      <c r="R765" s="7"/>
      <c r="S765" s="8" t="s">
        <v>1152</v>
      </c>
      <c r="T765" s="8" t="s">
        <v>1153</v>
      </c>
      <c r="U765" s="7" t="s">
        <v>27</v>
      </c>
      <c r="V765" s="9">
        <v>1750</v>
      </c>
      <c r="W765" s="2">
        <f t="shared" si="55"/>
        <v>3</v>
      </c>
      <c r="X765" s="2" t="s">
        <v>1887</v>
      </c>
      <c r="Y765" s="9" t="str">
        <f t="shared" si="56"/>
        <v>Y</v>
      </c>
      <c r="Z765" s="9" t="str">
        <f t="shared" si="57"/>
        <v>N</v>
      </c>
      <c r="AA765" s="9">
        <f t="shared" si="58"/>
        <v>38</v>
      </c>
      <c r="AB765" s="9" t="s">
        <v>1398</v>
      </c>
      <c r="AE765" t="str">
        <f t="shared" si="59"/>
        <v>Orc and Goblin TribesOgre Kingdoms</v>
      </c>
    </row>
    <row r="766" spans="1:31" ht="15" customHeight="1" x14ac:dyDescent="0.25">
      <c r="A766" s="7">
        <v>420764</v>
      </c>
      <c r="B766" s="7">
        <v>1</v>
      </c>
      <c r="C766" s="7" t="s">
        <v>1154</v>
      </c>
      <c r="D766" s="7" t="s">
        <v>1155</v>
      </c>
      <c r="E766" s="7">
        <v>1</v>
      </c>
      <c r="F766" s="7">
        <v>1</v>
      </c>
      <c r="G766" s="7">
        <v>1</v>
      </c>
      <c r="H766" s="7">
        <v>1</v>
      </c>
      <c r="I766" s="7" t="s">
        <v>1084</v>
      </c>
      <c r="J766" s="22">
        <v>45367.395833333336</v>
      </c>
      <c r="K766" s="22">
        <v>45367.791666666664</v>
      </c>
      <c r="L766" s="7" t="s">
        <v>63</v>
      </c>
      <c r="M766" s="7" t="b">
        <v>0</v>
      </c>
      <c r="N766" s="7">
        <v>2023</v>
      </c>
      <c r="O766" s="7" t="s">
        <v>764</v>
      </c>
      <c r="P766" s="7"/>
      <c r="Q766" s="7" t="s">
        <v>759</v>
      </c>
      <c r="R766" s="7"/>
      <c r="S766" s="8" t="s">
        <v>1156</v>
      </c>
      <c r="T766" s="8" t="s">
        <v>1157</v>
      </c>
      <c r="U766" s="7" t="s">
        <v>27</v>
      </c>
      <c r="V766" s="9">
        <v>1750</v>
      </c>
      <c r="W766" s="2">
        <f t="shared" si="55"/>
        <v>3</v>
      </c>
      <c r="X766" s="2" t="s">
        <v>1887</v>
      </c>
      <c r="Y766" s="9" t="str">
        <f t="shared" si="56"/>
        <v>Y</v>
      </c>
      <c r="Z766" s="9" t="str">
        <f t="shared" si="57"/>
        <v>N</v>
      </c>
      <c r="AA766" s="9">
        <f t="shared" si="58"/>
        <v>38</v>
      </c>
      <c r="AB766" s="9" t="s">
        <v>1398</v>
      </c>
      <c r="AE766" t="str">
        <f t="shared" si="59"/>
        <v>Tomb Kings of KhemriWood Elf Realms</v>
      </c>
    </row>
    <row r="767" spans="1:31" ht="15" hidden="1" customHeight="1" x14ac:dyDescent="0.25">
      <c r="A767" s="7">
        <v>420813</v>
      </c>
      <c r="B767" s="7">
        <v>2</v>
      </c>
      <c r="C767" s="7" t="s">
        <v>1099</v>
      </c>
      <c r="D767" s="7" t="s">
        <v>1103</v>
      </c>
      <c r="E767" s="7">
        <v>1</v>
      </c>
      <c r="F767" s="7">
        <v>1</v>
      </c>
      <c r="G767" s="7">
        <v>1</v>
      </c>
      <c r="H767" s="7">
        <v>1</v>
      </c>
      <c r="I767" s="7" t="s">
        <v>1084</v>
      </c>
      <c r="J767" s="22">
        <v>45367.395833333336</v>
      </c>
      <c r="K767" s="22">
        <v>45367.791666666664</v>
      </c>
      <c r="L767" s="7" t="s">
        <v>63</v>
      </c>
      <c r="M767" s="7" t="b">
        <v>0</v>
      </c>
      <c r="N767" s="7">
        <v>2023</v>
      </c>
      <c r="O767" s="7" t="s">
        <v>774</v>
      </c>
      <c r="P767" s="7"/>
      <c r="Q767" s="7" t="s">
        <v>774</v>
      </c>
      <c r="R767" s="7"/>
      <c r="S767" s="8" t="s">
        <v>1101</v>
      </c>
      <c r="T767" s="8" t="s">
        <v>1105</v>
      </c>
      <c r="U767" s="7" t="s">
        <v>27</v>
      </c>
      <c r="V767" s="9">
        <v>1750</v>
      </c>
      <c r="W767" s="2">
        <f t="shared" si="55"/>
        <v>3</v>
      </c>
      <c r="X767" s="2" t="s">
        <v>1887</v>
      </c>
      <c r="Y767" s="9" t="str">
        <f t="shared" si="56"/>
        <v>Y</v>
      </c>
      <c r="Z767" s="9" t="str">
        <f t="shared" si="57"/>
        <v>Y</v>
      </c>
      <c r="AA767" s="9">
        <f t="shared" si="58"/>
        <v>38</v>
      </c>
      <c r="AB767" s="9" t="s">
        <v>1398</v>
      </c>
      <c r="AE767" t="str">
        <f t="shared" si="59"/>
        <v>Beastmen BrayherdsBeastmen Brayherds</v>
      </c>
    </row>
    <row r="768" spans="1:31" ht="15" customHeight="1" x14ac:dyDescent="0.25">
      <c r="A768" s="7">
        <v>420838</v>
      </c>
      <c r="B768" s="7">
        <v>2</v>
      </c>
      <c r="C768" s="7" t="s">
        <v>1147</v>
      </c>
      <c r="D768" s="7" t="s">
        <v>1108</v>
      </c>
      <c r="E768" s="7">
        <v>0</v>
      </c>
      <c r="F768" s="7">
        <v>2</v>
      </c>
      <c r="G768" s="7">
        <v>0</v>
      </c>
      <c r="H768" s="7">
        <v>5</v>
      </c>
      <c r="I768" s="7" t="s">
        <v>1084</v>
      </c>
      <c r="J768" s="22">
        <v>45367.395833333336</v>
      </c>
      <c r="K768" s="22">
        <v>45367.791666666664</v>
      </c>
      <c r="L768" s="7" t="s">
        <v>63</v>
      </c>
      <c r="M768" s="7" t="b">
        <v>0</v>
      </c>
      <c r="N768" s="7">
        <v>2023</v>
      </c>
      <c r="O768" s="7" t="s">
        <v>760</v>
      </c>
      <c r="P768" s="7"/>
      <c r="Q768" s="7" t="s">
        <v>758</v>
      </c>
      <c r="R768" s="7"/>
      <c r="S768" s="8" t="s">
        <v>1149</v>
      </c>
      <c r="T768" s="8" t="s">
        <v>1110</v>
      </c>
      <c r="U768" s="7" t="s">
        <v>27</v>
      </c>
      <c r="V768" s="9">
        <v>1750</v>
      </c>
      <c r="W768" s="2">
        <f t="shared" si="55"/>
        <v>3</v>
      </c>
      <c r="X768" s="2" t="s">
        <v>1887</v>
      </c>
      <c r="Y768" s="9" t="str">
        <f t="shared" si="56"/>
        <v>Y</v>
      </c>
      <c r="Z768" s="9" t="str">
        <f t="shared" si="57"/>
        <v>N</v>
      </c>
      <c r="AA768" s="9">
        <f t="shared" si="58"/>
        <v>38</v>
      </c>
      <c r="AB768" s="9" t="s">
        <v>1398</v>
      </c>
      <c r="AE768" t="str">
        <f t="shared" si="59"/>
        <v>Vampire CountsKingdom of Bretonnia</v>
      </c>
    </row>
    <row r="769" spans="1:31" ht="15" customHeight="1" x14ac:dyDescent="0.25">
      <c r="A769" s="7">
        <v>420855</v>
      </c>
      <c r="B769" s="7">
        <v>2</v>
      </c>
      <c r="C769" s="7" t="s">
        <v>1139</v>
      </c>
      <c r="D769" s="7" t="s">
        <v>1104</v>
      </c>
      <c r="E769" s="7">
        <v>2</v>
      </c>
      <c r="F769" s="7">
        <v>0</v>
      </c>
      <c r="G769" s="7">
        <v>5</v>
      </c>
      <c r="H769" s="7">
        <v>0</v>
      </c>
      <c r="I769" s="7" t="s">
        <v>1084</v>
      </c>
      <c r="J769" s="22">
        <v>45367.395833333336</v>
      </c>
      <c r="K769" s="22">
        <v>45367.791666666664</v>
      </c>
      <c r="L769" s="7" t="s">
        <v>63</v>
      </c>
      <c r="M769" s="7" t="b">
        <v>0</v>
      </c>
      <c r="N769" s="7">
        <v>2023</v>
      </c>
      <c r="O769" s="7" t="s">
        <v>774</v>
      </c>
      <c r="P769" s="7"/>
      <c r="Q769" s="7" t="s">
        <v>769</v>
      </c>
      <c r="R769" s="7"/>
      <c r="S769" s="8" t="s">
        <v>1141</v>
      </c>
      <c r="T769" s="8" t="s">
        <v>1106</v>
      </c>
      <c r="U769" s="7" t="s">
        <v>27</v>
      </c>
      <c r="V769" s="9">
        <v>1750</v>
      </c>
      <c r="W769" s="2">
        <f t="shared" si="55"/>
        <v>3</v>
      </c>
      <c r="X769" s="2" t="s">
        <v>1887</v>
      </c>
      <c r="Y769" s="9" t="str">
        <f t="shared" si="56"/>
        <v>Y</v>
      </c>
      <c r="Z769" s="9" t="str">
        <f t="shared" si="57"/>
        <v>N</v>
      </c>
      <c r="AA769" s="9">
        <f t="shared" si="58"/>
        <v>38</v>
      </c>
      <c r="AB769" s="9" t="s">
        <v>1398</v>
      </c>
      <c r="AE769" t="str">
        <f t="shared" si="59"/>
        <v>Beastmen BrayherdsDwarfen Mountain Holds</v>
      </c>
    </row>
    <row r="770" spans="1:31" ht="15" customHeight="1" x14ac:dyDescent="0.25">
      <c r="A770" s="7">
        <v>420869</v>
      </c>
      <c r="B770" s="7">
        <v>2</v>
      </c>
      <c r="C770" s="7" t="s">
        <v>1151</v>
      </c>
      <c r="D770" s="7" t="s">
        <v>1096</v>
      </c>
      <c r="E770" s="7">
        <v>0</v>
      </c>
      <c r="F770" s="7">
        <v>2</v>
      </c>
      <c r="G770" s="7">
        <v>0</v>
      </c>
      <c r="H770" s="7">
        <v>10</v>
      </c>
      <c r="I770" s="7" t="s">
        <v>1084</v>
      </c>
      <c r="J770" s="22">
        <v>45367.395833333336</v>
      </c>
      <c r="K770" s="22">
        <v>45367.791666666664</v>
      </c>
      <c r="L770" s="7" t="s">
        <v>63</v>
      </c>
      <c r="M770" s="7" t="b">
        <v>0</v>
      </c>
      <c r="N770" s="7">
        <v>2023</v>
      </c>
      <c r="O770" s="7" t="s">
        <v>773</v>
      </c>
      <c r="P770" s="7"/>
      <c r="Q770" s="7" t="s">
        <v>762</v>
      </c>
      <c r="R770" s="7"/>
      <c r="S770" s="8" t="s">
        <v>1153</v>
      </c>
      <c r="T770" s="8" t="s">
        <v>1098</v>
      </c>
      <c r="U770" s="7" t="s">
        <v>27</v>
      </c>
      <c r="V770" s="9">
        <v>1750</v>
      </c>
      <c r="W770" s="2">
        <f t="shared" ref="W770:W833" si="60">_xlfn.MAXIFS(B:B,I:I,I770)</f>
        <v>3</v>
      </c>
      <c r="X770" s="2" t="s">
        <v>1887</v>
      </c>
      <c r="Y770" s="9" t="str">
        <f t="shared" ref="Y770:Y833" si="61">IF(S770="","N",(IF(T770&lt;&gt;"","Y","N")))</f>
        <v>Y</v>
      </c>
      <c r="Z770" s="9" t="str">
        <f t="shared" ref="Z770:Z833" si="62">IF(O770=Q770,"Y","N")</f>
        <v>N</v>
      </c>
      <c r="AA770" s="9">
        <f t="shared" ref="AA770:AA833" si="63">COUNTIFS(I:I,I770,B:B,1)*2</f>
        <v>38</v>
      </c>
      <c r="AB770" s="9" t="s">
        <v>1398</v>
      </c>
      <c r="AE770" t="str">
        <f t="shared" si="59"/>
        <v>Ogre KingdomsWarriors of Chaos</v>
      </c>
    </row>
    <row r="771" spans="1:31" ht="15" customHeight="1" x14ac:dyDescent="0.25">
      <c r="A771" s="7">
        <v>420890</v>
      </c>
      <c r="B771" s="7">
        <v>2</v>
      </c>
      <c r="C771" s="7" t="s">
        <v>1088</v>
      </c>
      <c r="D771" s="7" t="s">
        <v>1154</v>
      </c>
      <c r="E771" s="7">
        <v>2</v>
      </c>
      <c r="F771" s="7">
        <v>0</v>
      </c>
      <c r="G771" s="7">
        <v>10</v>
      </c>
      <c r="H771" s="7">
        <v>0</v>
      </c>
      <c r="I771" s="7" t="s">
        <v>1084</v>
      </c>
      <c r="J771" s="22">
        <v>45367.395833333336</v>
      </c>
      <c r="K771" s="22">
        <v>45367.791666666664</v>
      </c>
      <c r="L771" s="7" t="s">
        <v>63</v>
      </c>
      <c r="M771" s="7" t="b">
        <v>0</v>
      </c>
      <c r="N771" s="7">
        <v>2023</v>
      </c>
      <c r="O771" s="7" t="s">
        <v>774</v>
      </c>
      <c r="P771" s="7"/>
      <c r="Q771" s="7" t="s">
        <v>764</v>
      </c>
      <c r="R771" s="7"/>
      <c r="S771" s="8" t="s">
        <v>1090</v>
      </c>
      <c r="T771" s="8" t="s">
        <v>1156</v>
      </c>
      <c r="U771" s="7" t="s">
        <v>27</v>
      </c>
      <c r="V771" s="9">
        <v>1750</v>
      </c>
      <c r="W771" s="2">
        <f t="shared" si="60"/>
        <v>3</v>
      </c>
      <c r="X771" s="2" t="s">
        <v>1887</v>
      </c>
      <c r="Y771" s="9" t="str">
        <f t="shared" si="61"/>
        <v>Y</v>
      </c>
      <c r="Z771" s="9" t="str">
        <f t="shared" si="62"/>
        <v>N</v>
      </c>
      <c r="AA771" s="9">
        <f t="shared" si="63"/>
        <v>38</v>
      </c>
      <c r="AB771" s="9" t="s">
        <v>1398</v>
      </c>
      <c r="AE771" t="str">
        <f t="shared" ref="AE771:AE834" si="64">O771&amp;Q771</f>
        <v>Beastmen BrayherdsTomb Kings of Khemri</v>
      </c>
    </row>
    <row r="772" spans="1:31" ht="15" customHeight="1" x14ac:dyDescent="0.25">
      <c r="A772" s="7">
        <v>420909</v>
      </c>
      <c r="B772" s="7">
        <v>2</v>
      </c>
      <c r="C772" s="7" t="s">
        <v>1143</v>
      </c>
      <c r="D772" s="7" t="s">
        <v>1095</v>
      </c>
      <c r="E772" s="7">
        <v>0</v>
      </c>
      <c r="F772" s="7">
        <v>2</v>
      </c>
      <c r="G772" s="7">
        <v>0</v>
      </c>
      <c r="H772" s="7">
        <v>5</v>
      </c>
      <c r="I772" s="7" t="s">
        <v>1084</v>
      </c>
      <c r="J772" s="22">
        <v>45367.395833333336</v>
      </c>
      <c r="K772" s="22">
        <v>45367.791666666664</v>
      </c>
      <c r="L772" s="7" t="s">
        <v>63</v>
      </c>
      <c r="M772" s="7" t="b">
        <v>0</v>
      </c>
      <c r="N772" s="7">
        <v>2023</v>
      </c>
      <c r="O772" s="7" t="s">
        <v>773</v>
      </c>
      <c r="P772" s="7"/>
      <c r="Q772" s="7" t="s">
        <v>769</v>
      </c>
      <c r="R772" s="7"/>
      <c r="S772" s="8" t="s">
        <v>1145</v>
      </c>
      <c r="T772" s="8" t="s">
        <v>1097</v>
      </c>
      <c r="U772" s="7" t="s">
        <v>27</v>
      </c>
      <c r="V772" s="9">
        <v>1750</v>
      </c>
      <c r="W772" s="2">
        <f t="shared" si="60"/>
        <v>3</v>
      </c>
      <c r="X772" s="2" t="s">
        <v>1887</v>
      </c>
      <c r="Y772" s="9" t="str">
        <f t="shared" si="61"/>
        <v>Y</v>
      </c>
      <c r="Z772" s="9" t="str">
        <f t="shared" si="62"/>
        <v>N</v>
      </c>
      <c r="AA772" s="9">
        <f t="shared" si="63"/>
        <v>38</v>
      </c>
      <c r="AB772" s="9" t="s">
        <v>1398</v>
      </c>
      <c r="AE772" t="str">
        <f t="shared" si="64"/>
        <v>Ogre KingdomsDwarfen Mountain Holds</v>
      </c>
    </row>
    <row r="773" spans="1:31" ht="15" customHeight="1" x14ac:dyDescent="0.25">
      <c r="A773" s="7">
        <v>420930</v>
      </c>
      <c r="B773" s="7">
        <v>2</v>
      </c>
      <c r="C773" s="7" t="s">
        <v>1138</v>
      </c>
      <c r="D773" s="7" t="s">
        <v>1107</v>
      </c>
      <c r="E773" s="7">
        <v>0</v>
      </c>
      <c r="F773" s="7">
        <v>2</v>
      </c>
      <c r="G773" s="7">
        <v>0</v>
      </c>
      <c r="H773" s="7">
        <v>5</v>
      </c>
      <c r="I773" s="7" t="s">
        <v>1084</v>
      </c>
      <c r="J773" s="22">
        <v>45367.395833333336</v>
      </c>
      <c r="K773" s="22">
        <v>45367.791666666664</v>
      </c>
      <c r="L773" s="7" t="s">
        <v>63</v>
      </c>
      <c r="M773" s="7" t="b">
        <v>0</v>
      </c>
      <c r="N773" s="7">
        <v>2023</v>
      </c>
      <c r="O773" s="7" t="s">
        <v>762</v>
      </c>
      <c r="P773" s="7"/>
      <c r="Q773" s="7" t="s">
        <v>764</v>
      </c>
      <c r="R773" s="7"/>
      <c r="S773" s="8" t="s">
        <v>1140</v>
      </c>
      <c r="T773" s="8" t="s">
        <v>1109</v>
      </c>
      <c r="U773" s="7" t="s">
        <v>27</v>
      </c>
      <c r="V773" s="9">
        <v>1750</v>
      </c>
      <c r="W773" s="2">
        <f t="shared" si="60"/>
        <v>3</v>
      </c>
      <c r="X773" s="2" t="s">
        <v>1887</v>
      </c>
      <c r="Y773" s="9" t="str">
        <f t="shared" si="61"/>
        <v>Y</v>
      </c>
      <c r="Z773" s="9" t="str">
        <f t="shared" si="62"/>
        <v>N</v>
      </c>
      <c r="AA773" s="9">
        <f t="shared" si="63"/>
        <v>38</v>
      </c>
      <c r="AB773" s="9" t="s">
        <v>1398</v>
      </c>
      <c r="AE773" t="str">
        <f t="shared" si="64"/>
        <v>Warriors of ChaosTomb Kings of Khemri</v>
      </c>
    </row>
    <row r="774" spans="1:31" ht="15" customHeight="1" x14ac:dyDescent="0.25">
      <c r="A774" s="7">
        <v>420953</v>
      </c>
      <c r="B774" s="7">
        <v>2</v>
      </c>
      <c r="C774" s="7" t="s">
        <v>1115</v>
      </c>
      <c r="D774" s="7" t="s">
        <v>1083</v>
      </c>
      <c r="E774" s="7">
        <v>2</v>
      </c>
      <c r="F774" s="7">
        <v>0</v>
      </c>
      <c r="G774" s="7">
        <v>5</v>
      </c>
      <c r="H774" s="7">
        <v>0</v>
      </c>
      <c r="I774" s="7" t="s">
        <v>1084</v>
      </c>
      <c r="J774" s="22">
        <v>45367.395833333336</v>
      </c>
      <c r="K774" s="22">
        <v>45367.791666666664</v>
      </c>
      <c r="L774" s="7" t="s">
        <v>63</v>
      </c>
      <c r="M774" s="7" t="b">
        <v>0</v>
      </c>
      <c r="N774" s="7">
        <v>2023</v>
      </c>
      <c r="O774" s="7" t="s">
        <v>763</v>
      </c>
      <c r="P774" s="7"/>
      <c r="Q774" s="7" t="s">
        <v>758</v>
      </c>
      <c r="R774" s="7"/>
      <c r="S774" s="8" t="s">
        <v>1117</v>
      </c>
      <c r="T774" s="8" t="s">
        <v>1085</v>
      </c>
      <c r="U774" s="7" t="s">
        <v>27</v>
      </c>
      <c r="V774" s="9">
        <v>1750</v>
      </c>
      <c r="W774" s="2">
        <f t="shared" si="60"/>
        <v>3</v>
      </c>
      <c r="X774" s="2" t="s">
        <v>1887</v>
      </c>
      <c r="Y774" s="9" t="str">
        <f t="shared" si="61"/>
        <v>Y</v>
      </c>
      <c r="Z774" s="9" t="str">
        <f t="shared" si="62"/>
        <v>N</v>
      </c>
      <c r="AA774" s="9">
        <f t="shared" si="63"/>
        <v>38</v>
      </c>
      <c r="AB774" s="9" t="s">
        <v>1398</v>
      </c>
      <c r="AE774" t="str">
        <f t="shared" si="64"/>
        <v>High Elf RealmsKingdom of Bretonnia</v>
      </c>
    </row>
    <row r="775" spans="1:31" ht="15" customHeight="1" x14ac:dyDescent="0.25">
      <c r="A775" s="7">
        <v>420976</v>
      </c>
      <c r="B775" s="7">
        <v>2</v>
      </c>
      <c r="C775" s="7" t="s">
        <v>1120</v>
      </c>
      <c r="D775" s="7" t="s">
        <v>1134</v>
      </c>
      <c r="E775" s="7">
        <v>2</v>
      </c>
      <c r="F775" s="7">
        <v>0</v>
      </c>
      <c r="G775" s="7">
        <v>5</v>
      </c>
      <c r="H775" s="7">
        <v>0</v>
      </c>
      <c r="I775" s="7" t="s">
        <v>1084</v>
      </c>
      <c r="J775" s="22">
        <v>45367.395833333336</v>
      </c>
      <c r="K775" s="22">
        <v>45367.791666666664</v>
      </c>
      <c r="L775" s="7" t="s">
        <v>63</v>
      </c>
      <c r="M775" s="7" t="b">
        <v>0</v>
      </c>
      <c r="N775" s="7">
        <v>2023</v>
      </c>
      <c r="O775" s="7" t="s">
        <v>773</v>
      </c>
      <c r="P775" s="7"/>
      <c r="Q775" s="7" t="s">
        <v>769</v>
      </c>
      <c r="R775" s="7"/>
      <c r="S775" s="8" t="s">
        <v>1122</v>
      </c>
      <c r="T775" s="8" t="s">
        <v>1136</v>
      </c>
      <c r="U775" s="7" t="s">
        <v>27</v>
      </c>
      <c r="V775" s="9">
        <v>1750</v>
      </c>
      <c r="W775" s="2">
        <f t="shared" si="60"/>
        <v>3</v>
      </c>
      <c r="X775" s="2" t="s">
        <v>1887</v>
      </c>
      <c r="Y775" s="9" t="str">
        <f t="shared" si="61"/>
        <v>Y</v>
      </c>
      <c r="Z775" s="9" t="str">
        <f t="shared" si="62"/>
        <v>N</v>
      </c>
      <c r="AA775" s="9">
        <f t="shared" si="63"/>
        <v>38</v>
      </c>
      <c r="AB775" s="9" t="s">
        <v>1398</v>
      </c>
      <c r="AE775" t="str">
        <f t="shared" si="64"/>
        <v>Ogre KingdomsDwarfen Mountain Holds</v>
      </c>
    </row>
    <row r="776" spans="1:31" ht="15" customHeight="1" x14ac:dyDescent="0.25">
      <c r="A776" s="7">
        <v>420993</v>
      </c>
      <c r="B776" s="7">
        <v>2</v>
      </c>
      <c r="C776" s="7" t="s">
        <v>94</v>
      </c>
      <c r="D776" s="7" t="s">
        <v>1123</v>
      </c>
      <c r="E776" s="7">
        <v>2</v>
      </c>
      <c r="F776" s="7">
        <v>0</v>
      </c>
      <c r="G776" s="7">
        <v>5</v>
      </c>
      <c r="H776" s="7">
        <v>0</v>
      </c>
      <c r="I776" s="7" t="s">
        <v>1084</v>
      </c>
      <c r="J776" s="22">
        <v>45367.395833333336</v>
      </c>
      <c r="K776" s="22">
        <v>45367.791666666664</v>
      </c>
      <c r="L776" s="7" t="s">
        <v>63</v>
      </c>
      <c r="M776" s="7" t="b">
        <v>0</v>
      </c>
      <c r="N776" s="7">
        <v>2023</v>
      </c>
      <c r="O776" s="7" t="s">
        <v>768</v>
      </c>
      <c r="P776" s="7"/>
      <c r="Q776" s="7" t="s">
        <v>763</v>
      </c>
      <c r="R776" s="7"/>
      <c r="S776" s="8" t="s">
        <v>1133</v>
      </c>
      <c r="T776" s="8" t="s">
        <v>1125</v>
      </c>
      <c r="U776" s="7" t="s">
        <v>27</v>
      </c>
      <c r="V776" s="9">
        <v>1750</v>
      </c>
      <c r="W776" s="2">
        <f t="shared" si="60"/>
        <v>3</v>
      </c>
      <c r="X776" s="2" t="s">
        <v>1887</v>
      </c>
      <c r="Y776" s="9" t="str">
        <f t="shared" si="61"/>
        <v>Y</v>
      </c>
      <c r="Z776" s="9" t="str">
        <f t="shared" si="62"/>
        <v>N</v>
      </c>
      <c r="AA776" s="9">
        <f t="shared" si="63"/>
        <v>38</v>
      </c>
      <c r="AB776" s="9" t="s">
        <v>1398</v>
      </c>
      <c r="AE776" t="str">
        <f t="shared" si="64"/>
        <v>Dark ElvesHigh Elf Realms</v>
      </c>
    </row>
    <row r="777" spans="1:31" ht="15" customHeight="1" x14ac:dyDescent="0.25">
      <c r="A777" s="7">
        <v>421010</v>
      </c>
      <c r="B777" s="7">
        <v>2</v>
      </c>
      <c r="C777" s="7" t="s">
        <v>1124</v>
      </c>
      <c r="D777" s="7" t="s">
        <v>1091</v>
      </c>
      <c r="E777" s="7">
        <v>2</v>
      </c>
      <c r="F777" s="7">
        <v>0</v>
      </c>
      <c r="G777" s="7">
        <v>10</v>
      </c>
      <c r="H777" s="7">
        <v>0</v>
      </c>
      <c r="I777" s="7" t="s">
        <v>1084</v>
      </c>
      <c r="J777" s="22">
        <v>45367.395833333336</v>
      </c>
      <c r="K777" s="22">
        <v>45367.791666666664</v>
      </c>
      <c r="L777" s="7" t="s">
        <v>63</v>
      </c>
      <c r="M777" s="7" t="b">
        <v>0</v>
      </c>
      <c r="N777" s="7">
        <v>2023</v>
      </c>
      <c r="O777" s="7" t="s">
        <v>774</v>
      </c>
      <c r="P777" s="7"/>
      <c r="Q777" s="7" t="s">
        <v>764</v>
      </c>
      <c r="R777" s="7"/>
      <c r="S777" s="8" t="s">
        <v>1126</v>
      </c>
      <c r="T777" s="8" t="s">
        <v>1093</v>
      </c>
      <c r="U777" s="7" t="s">
        <v>27</v>
      </c>
      <c r="V777" s="9">
        <v>1750</v>
      </c>
      <c r="W777" s="2">
        <f t="shared" si="60"/>
        <v>3</v>
      </c>
      <c r="X777" s="2" t="s">
        <v>1887</v>
      </c>
      <c r="Y777" s="9" t="str">
        <f t="shared" si="61"/>
        <v>Y</v>
      </c>
      <c r="Z777" s="9" t="str">
        <f t="shared" si="62"/>
        <v>N</v>
      </c>
      <c r="AA777" s="9">
        <f t="shared" si="63"/>
        <v>38</v>
      </c>
      <c r="AB777" s="9" t="s">
        <v>1398</v>
      </c>
      <c r="AE777" t="str">
        <f t="shared" si="64"/>
        <v>Beastmen BrayherdsTomb Kings of Khemri</v>
      </c>
    </row>
    <row r="778" spans="1:31" ht="15" customHeight="1" x14ac:dyDescent="0.25">
      <c r="A778" s="7">
        <v>421028</v>
      </c>
      <c r="B778" s="7">
        <v>2</v>
      </c>
      <c r="C778" s="7" t="s">
        <v>1142</v>
      </c>
      <c r="D778" s="7" t="s">
        <v>1146</v>
      </c>
      <c r="E778" s="7">
        <v>0</v>
      </c>
      <c r="F778" s="7">
        <v>2</v>
      </c>
      <c r="G778" s="7">
        <v>0</v>
      </c>
      <c r="H778" s="7">
        <v>5</v>
      </c>
      <c r="I778" s="7" t="s">
        <v>1084</v>
      </c>
      <c r="J778" s="22">
        <v>45367.395833333336</v>
      </c>
      <c r="K778" s="22">
        <v>45367.791666666664</v>
      </c>
      <c r="L778" s="7" t="s">
        <v>63</v>
      </c>
      <c r="M778" s="7" t="b">
        <v>0</v>
      </c>
      <c r="N778" s="7">
        <v>2023</v>
      </c>
      <c r="O778" s="7" t="s">
        <v>758</v>
      </c>
      <c r="P778" s="7"/>
      <c r="Q778" s="7" t="s">
        <v>762</v>
      </c>
      <c r="R778" s="7"/>
      <c r="S778" s="8" t="s">
        <v>1144</v>
      </c>
      <c r="T778" s="8" t="s">
        <v>1148</v>
      </c>
      <c r="U778" s="7" t="s">
        <v>27</v>
      </c>
      <c r="V778" s="9">
        <v>1750</v>
      </c>
      <c r="W778" s="2">
        <f t="shared" si="60"/>
        <v>3</v>
      </c>
      <c r="X778" s="2" t="s">
        <v>1887</v>
      </c>
      <c r="Y778" s="9" t="str">
        <f t="shared" si="61"/>
        <v>Y</v>
      </c>
      <c r="Z778" s="9" t="str">
        <f t="shared" si="62"/>
        <v>N</v>
      </c>
      <c r="AA778" s="9">
        <f t="shared" si="63"/>
        <v>38</v>
      </c>
      <c r="AB778" s="9" t="s">
        <v>1398</v>
      </c>
      <c r="AE778" t="str">
        <f t="shared" si="64"/>
        <v>Kingdom of BretonniaWarriors of Chaos</v>
      </c>
    </row>
    <row r="779" spans="1:31" ht="15" customHeight="1" x14ac:dyDescent="0.25">
      <c r="A779" s="7">
        <v>421043</v>
      </c>
      <c r="B779" s="7">
        <v>2</v>
      </c>
      <c r="C779" s="7" t="s">
        <v>1111</v>
      </c>
      <c r="D779" s="7" t="s">
        <v>110</v>
      </c>
      <c r="E779" s="7">
        <v>0</v>
      </c>
      <c r="F779" s="7">
        <v>2</v>
      </c>
      <c r="G779" s="7">
        <v>0</v>
      </c>
      <c r="H779" s="7">
        <v>10</v>
      </c>
      <c r="I779" s="7" t="s">
        <v>1084</v>
      </c>
      <c r="J779" s="22">
        <v>45367.395833333336</v>
      </c>
      <c r="K779" s="22">
        <v>45367.791666666664</v>
      </c>
      <c r="L779" s="7" t="s">
        <v>63</v>
      </c>
      <c r="M779" s="7" t="b">
        <v>0</v>
      </c>
      <c r="N779" s="7">
        <v>2023</v>
      </c>
      <c r="O779" s="7" t="s">
        <v>774</v>
      </c>
      <c r="P779" s="7"/>
      <c r="Q779" s="7" t="s">
        <v>762</v>
      </c>
      <c r="R779" s="7"/>
      <c r="S779" s="8" t="s">
        <v>1113</v>
      </c>
      <c r="T779" s="8" t="s">
        <v>1086</v>
      </c>
      <c r="U779" s="7" t="s">
        <v>27</v>
      </c>
      <c r="V779" s="9">
        <v>1750</v>
      </c>
      <c r="W779" s="2">
        <f t="shared" si="60"/>
        <v>3</v>
      </c>
      <c r="X779" s="2" t="s">
        <v>1887</v>
      </c>
      <c r="Y779" s="9" t="str">
        <f t="shared" si="61"/>
        <v>Y</v>
      </c>
      <c r="Z779" s="9" t="str">
        <f t="shared" si="62"/>
        <v>N</v>
      </c>
      <c r="AA779" s="9">
        <f t="shared" si="63"/>
        <v>38</v>
      </c>
      <c r="AB779" s="9" t="s">
        <v>1398</v>
      </c>
      <c r="AE779" t="str">
        <f t="shared" si="64"/>
        <v>Beastmen BrayherdsWarriors of Chaos</v>
      </c>
    </row>
    <row r="780" spans="1:31" ht="15" customHeight="1" x14ac:dyDescent="0.25">
      <c r="A780" s="7">
        <v>421059</v>
      </c>
      <c r="B780" s="7">
        <v>2</v>
      </c>
      <c r="C780" s="7" t="s">
        <v>1116</v>
      </c>
      <c r="D780" s="7" t="s">
        <v>1127</v>
      </c>
      <c r="E780" s="7">
        <v>0</v>
      </c>
      <c r="F780" s="7">
        <v>2</v>
      </c>
      <c r="G780" s="7">
        <v>0</v>
      </c>
      <c r="H780" s="7">
        <v>10</v>
      </c>
      <c r="I780" s="7" t="s">
        <v>1084</v>
      </c>
      <c r="J780" s="22">
        <v>45367.395833333336</v>
      </c>
      <c r="K780" s="22">
        <v>45367.791666666664</v>
      </c>
      <c r="L780" s="7" t="s">
        <v>63</v>
      </c>
      <c r="M780" s="7" t="b">
        <v>0</v>
      </c>
      <c r="N780" s="7">
        <v>2023</v>
      </c>
      <c r="O780" s="7" t="s">
        <v>768</v>
      </c>
      <c r="P780" s="7"/>
      <c r="Q780" s="7" t="s">
        <v>761</v>
      </c>
      <c r="R780" s="7"/>
      <c r="S780" s="8" t="s">
        <v>1118</v>
      </c>
      <c r="T780" s="8" t="s">
        <v>1129</v>
      </c>
      <c r="U780" s="7" t="s">
        <v>27</v>
      </c>
      <c r="V780" s="9">
        <v>1750</v>
      </c>
      <c r="W780" s="2">
        <f t="shared" si="60"/>
        <v>3</v>
      </c>
      <c r="X780" s="2" t="s">
        <v>1887</v>
      </c>
      <c r="Y780" s="9" t="str">
        <f t="shared" si="61"/>
        <v>Y</v>
      </c>
      <c r="Z780" s="9" t="str">
        <f t="shared" si="62"/>
        <v>N</v>
      </c>
      <c r="AA780" s="9">
        <f t="shared" si="63"/>
        <v>38</v>
      </c>
      <c r="AB780" s="9" t="s">
        <v>1398</v>
      </c>
      <c r="AE780" t="str">
        <f t="shared" si="64"/>
        <v>Dark ElvesOrc and Goblin Tribes</v>
      </c>
    </row>
    <row r="781" spans="1:31" ht="15" customHeight="1" x14ac:dyDescent="0.25">
      <c r="A781" s="7">
        <v>421072</v>
      </c>
      <c r="B781" s="7">
        <v>2</v>
      </c>
      <c r="C781" s="7" t="s">
        <v>1128</v>
      </c>
      <c r="D781" s="7" t="s">
        <v>1131</v>
      </c>
      <c r="E781" s="7">
        <v>2</v>
      </c>
      <c r="F781" s="7">
        <v>0</v>
      </c>
      <c r="G781" s="7">
        <v>10</v>
      </c>
      <c r="H781" s="7">
        <v>0</v>
      </c>
      <c r="I781" s="7" t="s">
        <v>1084</v>
      </c>
      <c r="J781" s="22">
        <v>45367.395833333336</v>
      </c>
      <c r="K781" s="22">
        <v>45367.791666666664</v>
      </c>
      <c r="L781" s="7" t="s">
        <v>63</v>
      </c>
      <c r="M781" s="7" t="b">
        <v>0</v>
      </c>
      <c r="N781" s="7">
        <v>2023</v>
      </c>
      <c r="O781" s="7" t="s">
        <v>773</v>
      </c>
      <c r="P781" s="7"/>
      <c r="Q781" s="7" t="s">
        <v>762</v>
      </c>
      <c r="R781" s="7"/>
      <c r="S781" s="8" t="s">
        <v>1130</v>
      </c>
      <c r="T781" s="8" t="s">
        <v>1132</v>
      </c>
      <c r="U781" s="7" t="s">
        <v>27</v>
      </c>
      <c r="V781" s="9">
        <v>1750</v>
      </c>
      <c r="W781" s="2">
        <f t="shared" si="60"/>
        <v>3</v>
      </c>
      <c r="X781" s="2" t="s">
        <v>1887</v>
      </c>
      <c r="Y781" s="9" t="str">
        <f t="shared" si="61"/>
        <v>Y</v>
      </c>
      <c r="Z781" s="9" t="str">
        <f t="shared" si="62"/>
        <v>N</v>
      </c>
      <c r="AA781" s="9">
        <f t="shared" si="63"/>
        <v>38</v>
      </c>
      <c r="AB781" s="9" t="s">
        <v>1398</v>
      </c>
      <c r="AE781" t="str">
        <f t="shared" si="64"/>
        <v>Ogre KingdomsWarriors of Chaos</v>
      </c>
    </row>
    <row r="782" spans="1:31" ht="15" customHeight="1" x14ac:dyDescent="0.25">
      <c r="A782" s="7">
        <v>421084</v>
      </c>
      <c r="B782" s="7">
        <v>2</v>
      </c>
      <c r="C782" s="7" t="s">
        <v>1155</v>
      </c>
      <c r="D782" s="7" t="s">
        <v>1150</v>
      </c>
      <c r="E782" s="7">
        <v>2</v>
      </c>
      <c r="F782" s="7">
        <v>0</v>
      </c>
      <c r="G782" s="7">
        <v>10</v>
      </c>
      <c r="H782" s="7">
        <v>0</v>
      </c>
      <c r="I782" s="7" t="s">
        <v>1084</v>
      </c>
      <c r="J782" s="22">
        <v>45367.395833333336</v>
      </c>
      <c r="K782" s="22">
        <v>45367.791666666664</v>
      </c>
      <c r="L782" s="7" t="s">
        <v>63</v>
      </c>
      <c r="M782" s="7" t="b">
        <v>0</v>
      </c>
      <c r="N782" s="7">
        <v>2023</v>
      </c>
      <c r="O782" s="7" t="s">
        <v>759</v>
      </c>
      <c r="P782" s="7"/>
      <c r="Q782" s="7" t="s">
        <v>761</v>
      </c>
      <c r="R782" s="7"/>
      <c r="S782" s="8" t="s">
        <v>1157</v>
      </c>
      <c r="T782" s="8" t="s">
        <v>1152</v>
      </c>
      <c r="U782" s="7" t="s">
        <v>27</v>
      </c>
      <c r="V782" s="9">
        <v>1750</v>
      </c>
      <c r="W782" s="2">
        <f t="shared" si="60"/>
        <v>3</v>
      </c>
      <c r="X782" s="2" t="s">
        <v>1887</v>
      </c>
      <c r="Y782" s="9" t="str">
        <f t="shared" si="61"/>
        <v>Y</v>
      </c>
      <c r="Z782" s="9" t="str">
        <f t="shared" si="62"/>
        <v>N</v>
      </c>
      <c r="AA782" s="9">
        <f t="shared" si="63"/>
        <v>38</v>
      </c>
      <c r="AB782" s="9" t="s">
        <v>1398</v>
      </c>
      <c r="AE782" t="str">
        <f t="shared" si="64"/>
        <v>Wood Elf RealmsOrc and Goblin Tribes</v>
      </c>
    </row>
    <row r="783" spans="1:31" ht="15" customHeight="1" x14ac:dyDescent="0.25">
      <c r="A783" s="7">
        <v>421098</v>
      </c>
      <c r="B783" s="7">
        <v>2</v>
      </c>
      <c r="C783" s="7" t="s">
        <v>1112</v>
      </c>
      <c r="D783" s="7" t="s">
        <v>1100</v>
      </c>
      <c r="E783" s="7">
        <v>2</v>
      </c>
      <c r="F783" s="7">
        <v>0</v>
      </c>
      <c r="G783" s="7">
        <v>10</v>
      </c>
      <c r="H783" s="7">
        <v>0</v>
      </c>
      <c r="I783" s="7" t="s">
        <v>1084</v>
      </c>
      <c r="J783" s="22">
        <v>45367.395833333336</v>
      </c>
      <c r="K783" s="22">
        <v>45367.791666666664</v>
      </c>
      <c r="L783" s="7" t="s">
        <v>63</v>
      </c>
      <c r="M783" s="7" t="b">
        <v>0</v>
      </c>
      <c r="N783" s="7">
        <v>2023</v>
      </c>
      <c r="O783" s="7" t="s">
        <v>761</v>
      </c>
      <c r="P783" s="7"/>
      <c r="Q783" s="7" t="s">
        <v>769</v>
      </c>
      <c r="R783" s="7"/>
      <c r="S783" s="8" t="s">
        <v>1114</v>
      </c>
      <c r="T783" s="8" t="s">
        <v>1102</v>
      </c>
      <c r="U783" s="7" t="s">
        <v>27</v>
      </c>
      <c r="V783" s="9">
        <v>1750</v>
      </c>
      <c r="W783" s="2">
        <f t="shared" si="60"/>
        <v>3</v>
      </c>
      <c r="X783" s="2" t="s">
        <v>1887</v>
      </c>
      <c r="Y783" s="9" t="str">
        <f t="shared" si="61"/>
        <v>Y</v>
      </c>
      <c r="Z783" s="9" t="str">
        <f t="shared" si="62"/>
        <v>N</v>
      </c>
      <c r="AA783" s="9">
        <f t="shared" si="63"/>
        <v>38</v>
      </c>
      <c r="AB783" s="9" t="s">
        <v>1398</v>
      </c>
      <c r="AE783" t="str">
        <f t="shared" si="64"/>
        <v>Orc and Goblin TribesDwarfen Mountain Holds</v>
      </c>
    </row>
    <row r="784" spans="1:31" ht="15" customHeight="1" x14ac:dyDescent="0.25">
      <c r="A784" s="7">
        <v>421113</v>
      </c>
      <c r="B784" s="7">
        <v>2</v>
      </c>
      <c r="C784" s="7" t="s">
        <v>1092</v>
      </c>
      <c r="D784" s="7" t="s">
        <v>1087</v>
      </c>
      <c r="E784" s="7">
        <v>2</v>
      </c>
      <c r="F784" s="7">
        <v>0</v>
      </c>
      <c r="G784" s="7">
        <v>5</v>
      </c>
      <c r="H784" s="7">
        <v>0</v>
      </c>
      <c r="I784" s="7" t="s">
        <v>1084</v>
      </c>
      <c r="J784" s="22">
        <v>45367.395833333336</v>
      </c>
      <c r="K784" s="22">
        <v>45367.791666666664</v>
      </c>
      <c r="L784" s="7" t="s">
        <v>63</v>
      </c>
      <c r="M784" s="7" t="b">
        <v>0</v>
      </c>
      <c r="N784" s="7">
        <v>2023</v>
      </c>
      <c r="O784" s="7" t="s">
        <v>763</v>
      </c>
      <c r="P784" s="7"/>
      <c r="Q784" s="7" t="s">
        <v>764</v>
      </c>
      <c r="R784" s="7"/>
      <c r="S784" s="8" t="s">
        <v>1094</v>
      </c>
      <c r="T784" s="8" t="s">
        <v>1089</v>
      </c>
      <c r="U784" s="7" t="s">
        <v>27</v>
      </c>
      <c r="V784" s="9">
        <v>1750</v>
      </c>
      <c r="W784" s="2">
        <f t="shared" si="60"/>
        <v>3</v>
      </c>
      <c r="X784" s="2" t="s">
        <v>1887</v>
      </c>
      <c r="Y784" s="9" t="str">
        <f t="shared" si="61"/>
        <v>Y</v>
      </c>
      <c r="Z784" s="9" t="str">
        <f t="shared" si="62"/>
        <v>N</v>
      </c>
      <c r="AA784" s="9">
        <f t="shared" si="63"/>
        <v>38</v>
      </c>
      <c r="AB784" s="9" t="s">
        <v>1398</v>
      </c>
      <c r="AE784" t="str">
        <f t="shared" si="64"/>
        <v>High Elf RealmsTomb Kings of Khemri</v>
      </c>
    </row>
    <row r="785" spans="1:31" ht="15" hidden="1" customHeight="1" x14ac:dyDescent="0.25">
      <c r="A785" s="7">
        <v>421126</v>
      </c>
      <c r="B785" s="7">
        <v>2</v>
      </c>
      <c r="C785" s="7" t="s">
        <v>1119</v>
      </c>
      <c r="D785" s="7" t="s">
        <v>1135</v>
      </c>
      <c r="E785" s="7">
        <v>2</v>
      </c>
      <c r="F785" s="7">
        <v>0</v>
      </c>
      <c r="G785" s="7">
        <v>10</v>
      </c>
      <c r="H785" s="7">
        <v>0</v>
      </c>
      <c r="I785" s="7" t="s">
        <v>1084</v>
      </c>
      <c r="J785" s="22">
        <v>45367.395833333336</v>
      </c>
      <c r="K785" s="22">
        <v>45367.791666666664</v>
      </c>
      <c r="L785" s="7" t="s">
        <v>63</v>
      </c>
      <c r="M785" s="7" t="b">
        <v>0</v>
      </c>
      <c r="N785" s="7">
        <v>2023</v>
      </c>
      <c r="O785" s="7" t="s">
        <v>759</v>
      </c>
      <c r="P785" s="7"/>
      <c r="Q785" s="7" t="s">
        <v>759</v>
      </c>
      <c r="R785" s="7"/>
      <c r="S785" s="8" t="s">
        <v>1121</v>
      </c>
      <c r="T785" s="8" t="s">
        <v>1137</v>
      </c>
      <c r="U785" s="7" t="s">
        <v>27</v>
      </c>
      <c r="V785" s="9">
        <v>1750</v>
      </c>
      <c r="W785" s="2">
        <f t="shared" si="60"/>
        <v>3</v>
      </c>
      <c r="X785" s="2" t="s">
        <v>1887</v>
      </c>
      <c r="Y785" s="9" t="str">
        <f t="shared" si="61"/>
        <v>Y</v>
      </c>
      <c r="Z785" s="9" t="str">
        <f t="shared" si="62"/>
        <v>Y</v>
      </c>
      <c r="AA785" s="9">
        <f t="shared" si="63"/>
        <v>38</v>
      </c>
      <c r="AB785" s="9" t="s">
        <v>1398</v>
      </c>
      <c r="AE785" t="str">
        <f t="shared" si="64"/>
        <v>Wood Elf RealmsWood Elf Realms</v>
      </c>
    </row>
    <row r="786" spans="1:31" ht="15" customHeight="1" x14ac:dyDescent="0.25">
      <c r="A786" s="7">
        <v>421141</v>
      </c>
      <c r="B786" s="7">
        <v>3</v>
      </c>
      <c r="C786" s="7" t="s">
        <v>1155</v>
      </c>
      <c r="D786" s="7" t="s">
        <v>1112</v>
      </c>
      <c r="E786" s="7">
        <v>2</v>
      </c>
      <c r="F786" s="7">
        <v>0</v>
      </c>
      <c r="G786" s="7">
        <v>10</v>
      </c>
      <c r="H786" s="7">
        <v>0</v>
      </c>
      <c r="I786" s="7" t="s">
        <v>1084</v>
      </c>
      <c r="J786" s="22">
        <v>45367.395833333336</v>
      </c>
      <c r="K786" s="22">
        <v>45367.791666666664</v>
      </c>
      <c r="L786" s="7" t="s">
        <v>63</v>
      </c>
      <c r="M786" s="7" t="b">
        <v>0</v>
      </c>
      <c r="N786" s="7">
        <v>2023</v>
      </c>
      <c r="O786" s="7" t="s">
        <v>759</v>
      </c>
      <c r="P786" s="7"/>
      <c r="Q786" s="7" t="s">
        <v>761</v>
      </c>
      <c r="R786" s="7"/>
      <c r="S786" s="8" t="s">
        <v>1157</v>
      </c>
      <c r="T786" s="8" t="s">
        <v>1114</v>
      </c>
      <c r="U786" s="7" t="s">
        <v>27</v>
      </c>
      <c r="V786" s="9">
        <v>1750</v>
      </c>
      <c r="W786" s="2">
        <f t="shared" si="60"/>
        <v>3</v>
      </c>
      <c r="X786" s="2" t="s">
        <v>1887</v>
      </c>
      <c r="Y786" s="9" t="str">
        <f t="shared" si="61"/>
        <v>Y</v>
      </c>
      <c r="Z786" s="9" t="str">
        <f t="shared" si="62"/>
        <v>N</v>
      </c>
      <c r="AA786" s="9">
        <f t="shared" si="63"/>
        <v>38</v>
      </c>
      <c r="AB786" s="9" t="s">
        <v>1398</v>
      </c>
      <c r="AE786" t="str">
        <f t="shared" si="64"/>
        <v>Wood Elf RealmsOrc and Goblin Tribes</v>
      </c>
    </row>
    <row r="787" spans="1:31" ht="15" customHeight="1" x14ac:dyDescent="0.25">
      <c r="A787" s="7">
        <v>421153</v>
      </c>
      <c r="B787" s="7">
        <v>3</v>
      </c>
      <c r="C787" s="7" t="s">
        <v>1087</v>
      </c>
      <c r="D787" s="7" t="s">
        <v>1143</v>
      </c>
      <c r="E787" s="7">
        <v>2</v>
      </c>
      <c r="F787" s="7">
        <v>0</v>
      </c>
      <c r="G787" s="7">
        <v>10</v>
      </c>
      <c r="H787" s="7">
        <v>0</v>
      </c>
      <c r="I787" s="7" t="s">
        <v>1084</v>
      </c>
      <c r="J787" s="22">
        <v>45367.395833333336</v>
      </c>
      <c r="K787" s="22">
        <v>45367.791666666664</v>
      </c>
      <c r="L787" s="7" t="s">
        <v>63</v>
      </c>
      <c r="M787" s="7" t="b">
        <v>0</v>
      </c>
      <c r="N787" s="7">
        <v>2023</v>
      </c>
      <c r="O787" s="7" t="s">
        <v>764</v>
      </c>
      <c r="P787" s="7"/>
      <c r="Q787" s="7" t="s">
        <v>773</v>
      </c>
      <c r="R787" s="7"/>
      <c r="S787" s="8" t="s">
        <v>1089</v>
      </c>
      <c r="T787" s="8" t="s">
        <v>1145</v>
      </c>
      <c r="U787" s="7" t="s">
        <v>27</v>
      </c>
      <c r="V787" s="9">
        <v>1750</v>
      </c>
      <c r="W787" s="2">
        <f t="shared" si="60"/>
        <v>3</v>
      </c>
      <c r="X787" s="2" t="s">
        <v>1887</v>
      </c>
      <c r="Y787" s="9" t="str">
        <f t="shared" si="61"/>
        <v>Y</v>
      </c>
      <c r="Z787" s="9" t="str">
        <f t="shared" si="62"/>
        <v>N</v>
      </c>
      <c r="AA787" s="9">
        <f t="shared" si="63"/>
        <v>38</v>
      </c>
      <c r="AB787" s="9" t="s">
        <v>1398</v>
      </c>
      <c r="AE787" t="str">
        <f t="shared" si="64"/>
        <v>Tomb Kings of KhemriOgre Kingdoms</v>
      </c>
    </row>
    <row r="788" spans="1:31" ht="15" customHeight="1" x14ac:dyDescent="0.25">
      <c r="A788" s="7">
        <v>421165</v>
      </c>
      <c r="B788" s="7">
        <v>3</v>
      </c>
      <c r="C788" s="7" t="s">
        <v>1108</v>
      </c>
      <c r="D788" s="7" t="s">
        <v>1139</v>
      </c>
      <c r="E788" s="7">
        <v>2</v>
      </c>
      <c r="F788" s="7">
        <v>0</v>
      </c>
      <c r="G788" s="7">
        <v>5</v>
      </c>
      <c r="H788" s="7">
        <v>0</v>
      </c>
      <c r="I788" s="7" t="s">
        <v>1084</v>
      </c>
      <c r="J788" s="22">
        <v>45367.395833333336</v>
      </c>
      <c r="K788" s="22">
        <v>45367.791666666664</v>
      </c>
      <c r="L788" s="7" t="s">
        <v>63</v>
      </c>
      <c r="M788" s="7" t="b">
        <v>0</v>
      </c>
      <c r="N788" s="7">
        <v>2023</v>
      </c>
      <c r="O788" s="7" t="s">
        <v>758</v>
      </c>
      <c r="P788" s="7"/>
      <c r="Q788" s="7" t="s">
        <v>774</v>
      </c>
      <c r="R788" s="7"/>
      <c r="S788" s="8" t="s">
        <v>1110</v>
      </c>
      <c r="T788" s="8" t="s">
        <v>1141</v>
      </c>
      <c r="U788" s="7" t="s">
        <v>27</v>
      </c>
      <c r="V788" s="9">
        <v>1750</v>
      </c>
      <c r="W788" s="2">
        <f t="shared" si="60"/>
        <v>3</v>
      </c>
      <c r="X788" s="2" t="s">
        <v>1887</v>
      </c>
      <c r="Y788" s="9" t="str">
        <f t="shared" si="61"/>
        <v>Y</v>
      </c>
      <c r="Z788" s="9" t="str">
        <f t="shared" si="62"/>
        <v>N</v>
      </c>
      <c r="AA788" s="9">
        <f t="shared" si="63"/>
        <v>38</v>
      </c>
      <c r="AB788" s="9" t="s">
        <v>1398</v>
      </c>
      <c r="AE788" t="str">
        <f t="shared" si="64"/>
        <v>Kingdom of BretonniaBeastmen Brayherds</v>
      </c>
    </row>
    <row r="789" spans="1:31" ht="15" customHeight="1" x14ac:dyDescent="0.25">
      <c r="A789" s="7">
        <v>421176</v>
      </c>
      <c r="B789" s="7">
        <v>3</v>
      </c>
      <c r="C789" s="7" t="s">
        <v>1099</v>
      </c>
      <c r="D789" s="7" t="s">
        <v>1142</v>
      </c>
      <c r="E789" s="7">
        <v>2</v>
      </c>
      <c r="F789" s="7">
        <v>0</v>
      </c>
      <c r="G789" s="7">
        <v>10</v>
      </c>
      <c r="H789" s="7">
        <v>0</v>
      </c>
      <c r="I789" s="7" t="s">
        <v>1084</v>
      </c>
      <c r="J789" s="22">
        <v>45367.395833333336</v>
      </c>
      <c r="K789" s="22">
        <v>45367.791666666664</v>
      </c>
      <c r="L789" s="7" t="s">
        <v>63</v>
      </c>
      <c r="M789" s="7" t="b">
        <v>0</v>
      </c>
      <c r="N789" s="7">
        <v>2023</v>
      </c>
      <c r="O789" s="7" t="s">
        <v>774</v>
      </c>
      <c r="P789" s="7"/>
      <c r="Q789" s="7" t="s">
        <v>758</v>
      </c>
      <c r="R789" s="7"/>
      <c r="S789" s="8" t="s">
        <v>1101</v>
      </c>
      <c r="T789" s="8" t="s">
        <v>1144</v>
      </c>
      <c r="U789" s="7" t="s">
        <v>27</v>
      </c>
      <c r="V789" s="9">
        <v>1750</v>
      </c>
      <c r="W789" s="2">
        <f t="shared" si="60"/>
        <v>3</v>
      </c>
      <c r="X789" s="2" t="s">
        <v>1887</v>
      </c>
      <c r="Y789" s="9" t="str">
        <f t="shared" si="61"/>
        <v>Y</v>
      </c>
      <c r="Z789" s="9" t="str">
        <f t="shared" si="62"/>
        <v>N</v>
      </c>
      <c r="AA789" s="9">
        <f t="shared" si="63"/>
        <v>38</v>
      </c>
      <c r="AB789" s="9" t="s">
        <v>1398</v>
      </c>
      <c r="AE789" t="str">
        <f t="shared" si="64"/>
        <v>Beastmen BrayherdsKingdom of Bretonnia</v>
      </c>
    </row>
    <row r="790" spans="1:31" ht="15" customHeight="1" x14ac:dyDescent="0.25">
      <c r="A790" s="7">
        <v>421232</v>
      </c>
      <c r="B790" s="7">
        <v>3</v>
      </c>
      <c r="C790" s="7" t="s">
        <v>1116</v>
      </c>
      <c r="D790" s="7" t="s">
        <v>1135</v>
      </c>
      <c r="E790" s="7">
        <v>2</v>
      </c>
      <c r="F790" s="7">
        <v>0</v>
      </c>
      <c r="G790" s="7">
        <v>10</v>
      </c>
      <c r="H790" s="7">
        <v>0</v>
      </c>
      <c r="I790" s="7" t="s">
        <v>1084</v>
      </c>
      <c r="J790" s="22">
        <v>45367.395833333336</v>
      </c>
      <c r="K790" s="22">
        <v>45367.791666666664</v>
      </c>
      <c r="L790" s="7" t="s">
        <v>63</v>
      </c>
      <c r="M790" s="7" t="b">
        <v>0</v>
      </c>
      <c r="N790" s="7">
        <v>2023</v>
      </c>
      <c r="O790" s="7" t="s">
        <v>768</v>
      </c>
      <c r="P790" s="7"/>
      <c r="Q790" s="7" t="s">
        <v>759</v>
      </c>
      <c r="R790" s="7"/>
      <c r="S790" s="8" t="s">
        <v>1118</v>
      </c>
      <c r="T790" s="8" t="s">
        <v>1137</v>
      </c>
      <c r="U790" s="7" t="s">
        <v>27</v>
      </c>
      <c r="V790" s="9">
        <v>1750</v>
      </c>
      <c r="W790" s="2">
        <f t="shared" si="60"/>
        <v>3</v>
      </c>
      <c r="X790" s="2" t="s">
        <v>1887</v>
      </c>
      <c r="Y790" s="9" t="str">
        <f t="shared" si="61"/>
        <v>Y</v>
      </c>
      <c r="Z790" s="9" t="str">
        <f t="shared" si="62"/>
        <v>N</v>
      </c>
      <c r="AA790" s="9">
        <f t="shared" si="63"/>
        <v>38</v>
      </c>
      <c r="AB790" s="9" t="s">
        <v>1398</v>
      </c>
      <c r="AE790" t="str">
        <f t="shared" si="64"/>
        <v>Dark ElvesWood Elf Realms</v>
      </c>
    </row>
    <row r="791" spans="1:31" ht="15" hidden="1" customHeight="1" x14ac:dyDescent="0.25">
      <c r="A791" s="7">
        <v>421367</v>
      </c>
      <c r="B791" s="7">
        <v>3</v>
      </c>
      <c r="C791" s="7" t="s">
        <v>1103</v>
      </c>
      <c r="D791" s="7" t="s">
        <v>1088</v>
      </c>
      <c r="E791" s="7">
        <v>1</v>
      </c>
      <c r="F791" s="7">
        <v>1</v>
      </c>
      <c r="G791" s="7">
        <v>1</v>
      </c>
      <c r="H791" s="7">
        <v>1</v>
      </c>
      <c r="I791" s="7" t="s">
        <v>1084</v>
      </c>
      <c r="J791" s="22">
        <v>45367.395833333336</v>
      </c>
      <c r="K791" s="22">
        <v>45367.791666666664</v>
      </c>
      <c r="L791" s="7" t="s">
        <v>63</v>
      </c>
      <c r="M791" s="7" t="b">
        <v>0</v>
      </c>
      <c r="N791" s="7">
        <v>2023</v>
      </c>
      <c r="O791" s="7" t="s">
        <v>774</v>
      </c>
      <c r="P791" s="7"/>
      <c r="Q791" s="7" t="s">
        <v>774</v>
      </c>
      <c r="R791" s="7"/>
      <c r="S791" s="8" t="s">
        <v>1105</v>
      </c>
      <c r="T791" s="8" t="s">
        <v>1090</v>
      </c>
      <c r="U791" s="7" t="s">
        <v>27</v>
      </c>
      <c r="V791" s="9">
        <v>1750</v>
      </c>
      <c r="W791" s="2">
        <f t="shared" si="60"/>
        <v>3</v>
      </c>
      <c r="X791" s="2" t="s">
        <v>1887</v>
      </c>
      <c r="Y791" s="9" t="str">
        <f t="shared" si="61"/>
        <v>Y</v>
      </c>
      <c r="Z791" s="9" t="str">
        <f t="shared" si="62"/>
        <v>Y</v>
      </c>
      <c r="AA791" s="9">
        <f t="shared" si="63"/>
        <v>38</v>
      </c>
      <c r="AB791" s="9" t="s">
        <v>1398</v>
      </c>
      <c r="AE791" t="str">
        <f t="shared" si="64"/>
        <v>Beastmen BrayherdsBeastmen Brayherds</v>
      </c>
    </row>
    <row r="792" spans="1:31" ht="15" customHeight="1" x14ac:dyDescent="0.25">
      <c r="A792" s="7">
        <v>421376</v>
      </c>
      <c r="B792" s="7">
        <v>3</v>
      </c>
      <c r="C792" s="7" t="s">
        <v>94</v>
      </c>
      <c r="D792" s="7" t="s">
        <v>1092</v>
      </c>
      <c r="E792" s="7">
        <v>1</v>
      </c>
      <c r="F792" s="7">
        <v>1</v>
      </c>
      <c r="G792" s="7">
        <v>1</v>
      </c>
      <c r="H792" s="7">
        <v>1</v>
      </c>
      <c r="I792" s="7" t="s">
        <v>1084</v>
      </c>
      <c r="J792" s="22">
        <v>45367.395833333336</v>
      </c>
      <c r="K792" s="22">
        <v>45367.791666666664</v>
      </c>
      <c r="L792" s="7" t="s">
        <v>63</v>
      </c>
      <c r="M792" s="7" t="b">
        <v>0</v>
      </c>
      <c r="N792" s="7">
        <v>2023</v>
      </c>
      <c r="O792" s="7" t="s">
        <v>768</v>
      </c>
      <c r="P792" s="7"/>
      <c r="Q792" s="7" t="s">
        <v>763</v>
      </c>
      <c r="R792" s="7"/>
      <c r="S792" s="8" t="s">
        <v>1133</v>
      </c>
      <c r="T792" s="8" t="s">
        <v>1094</v>
      </c>
      <c r="U792" s="7" t="s">
        <v>27</v>
      </c>
      <c r="V792" s="9">
        <v>1750</v>
      </c>
      <c r="W792" s="2">
        <f t="shared" si="60"/>
        <v>3</v>
      </c>
      <c r="X792" s="2" t="s">
        <v>1887</v>
      </c>
      <c r="Y792" s="9" t="str">
        <f t="shared" si="61"/>
        <v>Y</v>
      </c>
      <c r="Z792" s="9" t="str">
        <f t="shared" si="62"/>
        <v>N</v>
      </c>
      <c r="AA792" s="9">
        <f t="shared" si="63"/>
        <v>38</v>
      </c>
      <c r="AB792" s="9" t="s">
        <v>1398</v>
      </c>
      <c r="AE792" t="str">
        <f t="shared" si="64"/>
        <v>Dark ElvesHigh Elf Realms</v>
      </c>
    </row>
    <row r="793" spans="1:31" ht="15" customHeight="1" x14ac:dyDescent="0.25">
      <c r="A793" s="7">
        <v>421385</v>
      </c>
      <c r="B793" s="7">
        <v>3</v>
      </c>
      <c r="C793" s="7" t="s">
        <v>1128</v>
      </c>
      <c r="D793" s="7" t="s">
        <v>1123</v>
      </c>
      <c r="E793" s="7">
        <v>0</v>
      </c>
      <c r="F793" s="7">
        <v>2</v>
      </c>
      <c r="G793" s="7">
        <v>0</v>
      </c>
      <c r="H793" s="7">
        <v>10</v>
      </c>
      <c r="I793" s="7" t="s">
        <v>1084</v>
      </c>
      <c r="J793" s="22">
        <v>45367.395833333336</v>
      </c>
      <c r="K793" s="22">
        <v>45367.791666666664</v>
      </c>
      <c r="L793" s="7" t="s">
        <v>63</v>
      </c>
      <c r="M793" s="7" t="b">
        <v>0</v>
      </c>
      <c r="N793" s="7">
        <v>2023</v>
      </c>
      <c r="O793" s="7" t="s">
        <v>773</v>
      </c>
      <c r="P793" s="7"/>
      <c r="Q793" s="7" t="s">
        <v>763</v>
      </c>
      <c r="R793" s="7"/>
      <c r="S793" s="8" t="s">
        <v>1130</v>
      </c>
      <c r="T793" s="8" t="s">
        <v>1125</v>
      </c>
      <c r="U793" s="7" t="s">
        <v>27</v>
      </c>
      <c r="V793" s="9">
        <v>1750</v>
      </c>
      <c r="W793" s="2">
        <f t="shared" si="60"/>
        <v>3</v>
      </c>
      <c r="X793" s="2" t="s">
        <v>1887</v>
      </c>
      <c r="Y793" s="9" t="str">
        <f t="shared" si="61"/>
        <v>Y</v>
      </c>
      <c r="Z793" s="9" t="str">
        <f t="shared" si="62"/>
        <v>N</v>
      </c>
      <c r="AA793" s="9">
        <f t="shared" si="63"/>
        <v>38</v>
      </c>
      <c r="AB793" s="9" t="s">
        <v>1398</v>
      </c>
      <c r="AE793" t="str">
        <f t="shared" si="64"/>
        <v>Ogre KingdomsHigh Elf Realms</v>
      </c>
    </row>
    <row r="794" spans="1:31" ht="15" customHeight="1" x14ac:dyDescent="0.25">
      <c r="A794" s="7">
        <v>421393</v>
      </c>
      <c r="B794" s="7">
        <v>3</v>
      </c>
      <c r="C794" s="7" t="s">
        <v>1115</v>
      </c>
      <c r="D794" s="7" t="s">
        <v>1120</v>
      </c>
      <c r="E794" s="7">
        <v>2</v>
      </c>
      <c r="F794" s="7">
        <v>0</v>
      </c>
      <c r="G794" s="7">
        <v>10</v>
      </c>
      <c r="H794" s="7">
        <v>0</v>
      </c>
      <c r="I794" s="7" t="s">
        <v>1084</v>
      </c>
      <c r="J794" s="22">
        <v>45367.395833333336</v>
      </c>
      <c r="K794" s="22">
        <v>45367.791666666664</v>
      </c>
      <c r="L794" s="7" t="s">
        <v>63</v>
      </c>
      <c r="M794" s="7" t="b">
        <v>0</v>
      </c>
      <c r="N794" s="7">
        <v>2023</v>
      </c>
      <c r="O794" s="7" t="s">
        <v>763</v>
      </c>
      <c r="P794" s="7"/>
      <c r="Q794" s="7" t="s">
        <v>773</v>
      </c>
      <c r="R794" s="7"/>
      <c r="S794" s="8" t="s">
        <v>1117</v>
      </c>
      <c r="T794" s="8" t="s">
        <v>1122</v>
      </c>
      <c r="U794" s="7" t="s">
        <v>27</v>
      </c>
      <c r="V794" s="9">
        <v>1750</v>
      </c>
      <c r="W794" s="2">
        <f t="shared" si="60"/>
        <v>3</v>
      </c>
      <c r="X794" s="2" t="s">
        <v>1887</v>
      </c>
      <c r="Y794" s="9" t="str">
        <f t="shared" si="61"/>
        <v>Y</v>
      </c>
      <c r="Z794" s="9" t="str">
        <f t="shared" si="62"/>
        <v>N</v>
      </c>
      <c r="AA794" s="9">
        <f t="shared" si="63"/>
        <v>38</v>
      </c>
      <c r="AB794" s="9" t="s">
        <v>1398</v>
      </c>
      <c r="AE794" t="str">
        <f t="shared" si="64"/>
        <v>High Elf RealmsOgre Kingdoms</v>
      </c>
    </row>
    <row r="795" spans="1:31" ht="15" customHeight="1" x14ac:dyDescent="0.25">
      <c r="A795" s="7">
        <v>421401</v>
      </c>
      <c r="B795" s="7">
        <v>3</v>
      </c>
      <c r="C795" s="7" t="s">
        <v>1083</v>
      </c>
      <c r="D795" s="7" t="s">
        <v>1100</v>
      </c>
      <c r="E795" s="7">
        <v>2</v>
      </c>
      <c r="F795" s="7">
        <v>0</v>
      </c>
      <c r="G795" s="7">
        <v>10</v>
      </c>
      <c r="H795" s="7">
        <v>0</v>
      </c>
      <c r="I795" s="7" t="s">
        <v>1084</v>
      </c>
      <c r="J795" s="22">
        <v>45367.395833333336</v>
      </c>
      <c r="K795" s="22">
        <v>45367.791666666664</v>
      </c>
      <c r="L795" s="7" t="s">
        <v>63</v>
      </c>
      <c r="M795" s="7" t="b">
        <v>0</v>
      </c>
      <c r="N795" s="7">
        <v>2023</v>
      </c>
      <c r="O795" s="7" t="s">
        <v>758</v>
      </c>
      <c r="P795" s="7"/>
      <c r="Q795" s="7" t="s">
        <v>769</v>
      </c>
      <c r="R795" s="7"/>
      <c r="S795" s="8" t="s">
        <v>1085</v>
      </c>
      <c r="T795" s="8" t="s">
        <v>1102</v>
      </c>
      <c r="U795" s="7" t="s">
        <v>27</v>
      </c>
      <c r="V795" s="9">
        <v>1750</v>
      </c>
      <c r="W795" s="2">
        <f t="shared" si="60"/>
        <v>3</v>
      </c>
      <c r="X795" s="2" t="s">
        <v>1887</v>
      </c>
      <c r="Y795" s="9" t="str">
        <f t="shared" si="61"/>
        <v>Y</v>
      </c>
      <c r="Z795" s="9" t="str">
        <f t="shared" si="62"/>
        <v>N</v>
      </c>
      <c r="AA795" s="9">
        <f t="shared" si="63"/>
        <v>38</v>
      </c>
      <c r="AB795" s="9" t="s">
        <v>1398</v>
      </c>
      <c r="AE795" t="str">
        <f t="shared" si="64"/>
        <v>Kingdom of BretonniaDwarfen Mountain Holds</v>
      </c>
    </row>
    <row r="796" spans="1:31" ht="15" customHeight="1" x14ac:dyDescent="0.25">
      <c r="A796" s="7">
        <v>421407</v>
      </c>
      <c r="B796" s="7">
        <v>3</v>
      </c>
      <c r="C796" s="7" t="s">
        <v>1091</v>
      </c>
      <c r="D796" s="7" t="s">
        <v>1104</v>
      </c>
      <c r="E796" s="7">
        <v>2</v>
      </c>
      <c r="F796" s="7">
        <v>0</v>
      </c>
      <c r="G796" s="7">
        <v>5</v>
      </c>
      <c r="H796" s="7">
        <v>0</v>
      </c>
      <c r="I796" s="7" t="s">
        <v>1084</v>
      </c>
      <c r="J796" s="22">
        <v>45367.395833333336</v>
      </c>
      <c r="K796" s="22">
        <v>45367.791666666664</v>
      </c>
      <c r="L796" s="7" t="s">
        <v>63</v>
      </c>
      <c r="M796" s="7" t="b">
        <v>0</v>
      </c>
      <c r="N796" s="7">
        <v>2023</v>
      </c>
      <c r="O796" s="7" t="s">
        <v>764</v>
      </c>
      <c r="P796" s="7"/>
      <c r="Q796" s="7" t="s">
        <v>769</v>
      </c>
      <c r="R796" s="7"/>
      <c r="S796" s="8" t="s">
        <v>1093</v>
      </c>
      <c r="T796" s="8" t="s">
        <v>1106</v>
      </c>
      <c r="U796" s="7" t="s">
        <v>27</v>
      </c>
      <c r="V796" s="9">
        <v>1750</v>
      </c>
      <c r="W796" s="2">
        <f t="shared" si="60"/>
        <v>3</v>
      </c>
      <c r="X796" s="2" t="s">
        <v>1887</v>
      </c>
      <c r="Y796" s="9" t="str">
        <f t="shared" si="61"/>
        <v>Y</v>
      </c>
      <c r="Z796" s="9" t="str">
        <f t="shared" si="62"/>
        <v>N</v>
      </c>
      <c r="AA796" s="9">
        <f t="shared" si="63"/>
        <v>38</v>
      </c>
      <c r="AB796" s="9" t="s">
        <v>1398</v>
      </c>
      <c r="AE796" t="str">
        <f t="shared" si="64"/>
        <v>Tomb Kings of KhemriDwarfen Mountain Holds</v>
      </c>
    </row>
    <row r="797" spans="1:31" ht="15" customHeight="1" x14ac:dyDescent="0.25">
      <c r="A797" s="7">
        <v>421413</v>
      </c>
      <c r="B797" s="7">
        <v>3</v>
      </c>
      <c r="C797" s="7" t="s">
        <v>1150</v>
      </c>
      <c r="D797" s="7" t="s">
        <v>1147</v>
      </c>
      <c r="E797" s="7">
        <v>0</v>
      </c>
      <c r="F797" s="7">
        <v>2</v>
      </c>
      <c r="G797" s="7">
        <v>0</v>
      </c>
      <c r="H797" s="7">
        <v>5</v>
      </c>
      <c r="I797" s="7" t="s">
        <v>1084</v>
      </c>
      <c r="J797" s="22">
        <v>45367.395833333336</v>
      </c>
      <c r="K797" s="22">
        <v>45367.791666666664</v>
      </c>
      <c r="L797" s="7" t="s">
        <v>63</v>
      </c>
      <c r="M797" s="7" t="b">
        <v>0</v>
      </c>
      <c r="N797" s="7">
        <v>2023</v>
      </c>
      <c r="O797" s="7" t="s">
        <v>761</v>
      </c>
      <c r="P797" s="7"/>
      <c r="Q797" s="7" t="s">
        <v>760</v>
      </c>
      <c r="R797" s="7"/>
      <c r="S797" s="8" t="s">
        <v>1152</v>
      </c>
      <c r="T797" s="8" t="s">
        <v>1149</v>
      </c>
      <c r="U797" s="7" t="s">
        <v>27</v>
      </c>
      <c r="V797" s="9">
        <v>1750</v>
      </c>
      <c r="W797" s="2">
        <f t="shared" si="60"/>
        <v>3</v>
      </c>
      <c r="X797" s="2" t="s">
        <v>1887</v>
      </c>
      <c r="Y797" s="9" t="str">
        <f t="shared" si="61"/>
        <v>Y</v>
      </c>
      <c r="Z797" s="9" t="str">
        <f t="shared" si="62"/>
        <v>N</v>
      </c>
      <c r="AA797" s="9">
        <f t="shared" si="63"/>
        <v>38</v>
      </c>
      <c r="AB797" s="9" t="s">
        <v>1398</v>
      </c>
      <c r="AE797" t="str">
        <f t="shared" si="64"/>
        <v>Orc and Goblin TribesVampire Counts</v>
      </c>
    </row>
    <row r="798" spans="1:31" ht="15" customHeight="1" x14ac:dyDescent="0.25">
      <c r="A798" s="7">
        <v>421420</v>
      </c>
      <c r="B798" s="7">
        <v>3</v>
      </c>
      <c r="C798" s="7" t="s">
        <v>1124</v>
      </c>
      <c r="D798" s="7" t="s">
        <v>1151</v>
      </c>
      <c r="E798" s="7">
        <v>2</v>
      </c>
      <c r="F798" s="7">
        <v>0</v>
      </c>
      <c r="G798" s="7">
        <v>10</v>
      </c>
      <c r="H798" s="7">
        <v>0</v>
      </c>
      <c r="I798" s="7" t="s">
        <v>1084</v>
      </c>
      <c r="J798" s="22">
        <v>45367.395833333336</v>
      </c>
      <c r="K798" s="22">
        <v>45367.791666666664</v>
      </c>
      <c r="L798" s="7" t="s">
        <v>63</v>
      </c>
      <c r="M798" s="7" t="b">
        <v>0</v>
      </c>
      <c r="N798" s="7">
        <v>2023</v>
      </c>
      <c r="O798" s="7" t="s">
        <v>774</v>
      </c>
      <c r="P798" s="7"/>
      <c r="Q798" s="7" t="s">
        <v>773</v>
      </c>
      <c r="R798" s="7"/>
      <c r="S798" s="8" t="s">
        <v>1126</v>
      </c>
      <c r="T798" s="8" t="s">
        <v>1153</v>
      </c>
      <c r="U798" s="7" t="s">
        <v>27</v>
      </c>
      <c r="V798" s="9">
        <v>1750</v>
      </c>
      <c r="W798" s="2">
        <f t="shared" si="60"/>
        <v>3</v>
      </c>
      <c r="X798" s="2" t="s">
        <v>1887</v>
      </c>
      <c r="Y798" s="9" t="str">
        <f t="shared" si="61"/>
        <v>Y</v>
      </c>
      <c r="Z798" s="9" t="str">
        <f t="shared" si="62"/>
        <v>N</v>
      </c>
      <c r="AA798" s="9">
        <f t="shared" si="63"/>
        <v>38</v>
      </c>
      <c r="AB798" s="9" t="s">
        <v>1398</v>
      </c>
      <c r="AE798" t="str">
        <f t="shared" si="64"/>
        <v>Beastmen BrayherdsOgre Kingdoms</v>
      </c>
    </row>
    <row r="799" spans="1:31" ht="15" customHeight="1" x14ac:dyDescent="0.25">
      <c r="A799" s="7">
        <v>421428</v>
      </c>
      <c r="B799" s="7">
        <v>3</v>
      </c>
      <c r="C799" s="7" t="s">
        <v>1146</v>
      </c>
      <c r="D799" s="7" t="s">
        <v>1107</v>
      </c>
      <c r="E799" s="7">
        <v>2</v>
      </c>
      <c r="F799" s="7">
        <v>0</v>
      </c>
      <c r="G799" s="7">
        <v>10</v>
      </c>
      <c r="H799" s="7">
        <v>0</v>
      </c>
      <c r="I799" s="7" t="s">
        <v>1084</v>
      </c>
      <c r="J799" s="22">
        <v>45367.395833333336</v>
      </c>
      <c r="K799" s="22">
        <v>45367.791666666664</v>
      </c>
      <c r="L799" s="7" t="s">
        <v>63</v>
      </c>
      <c r="M799" s="7" t="b">
        <v>0</v>
      </c>
      <c r="N799" s="7">
        <v>2023</v>
      </c>
      <c r="O799" s="7" t="s">
        <v>762</v>
      </c>
      <c r="P799" s="7"/>
      <c r="Q799" s="7" t="s">
        <v>764</v>
      </c>
      <c r="R799" s="7"/>
      <c r="S799" s="8" t="s">
        <v>1148</v>
      </c>
      <c r="T799" s="8" t="s">
        <v>1109</v>
      </c>
      <c r="U799" s="7" t="s">
        <v>27</v>
      </c>
      <c r="V799" s="9">
        <v>1750</v>
      </c>
      <c r="W799" s="2">
        <f t="shared" si="60"/>
        <v>3</v>
      </c>
      <c r="X799" s="2" t="s">
        <v>1887</v>
      </c>
      <c r="Y799" s="9" t="str">
        <f t="shared" si="61"/>
        <v>Y</v>
      </c>
      <c r="Z799" s="9" t="str">
        <f t="shared" si="62"/>
        <v>N</v>
      </c>
      <c r="AA799" s="9">
        <f t="shared" si="63"/>
        <v>38</v>
      </c>
      <c r="AB799" s="9" t="s">
        <v>1398</v>
      </c>
      <c r="AE799" t="str">
        <f t="shared" si="64"/>
        <v>Warriors of ChaosTomb Kings of Khemri</v>
      </c>
    </row>
    <row r="800" spans="1:31" ht="15" customHeight="1" x14ac:dyDescent="0.25">
      <c r="A800" s="7">
        <v>421433</v>
      </c>
      <c r="B800" s="7">
        <v>3</v>
      </c>
      <c r="C800" s="7" t="s">
        <v>1138</v>
      </c>
      <c r="D800" s="7" t="s">
        <v>1111</v>
      </c>
      <c r="E800" s="7">
        <v>0</v>
      </c>
      <c r="F800" s="7">
        <v>0</v>
      </c>
      <c r="G800" s="7">
        <v>0</v>
      </c>
      <c r="H800" s="7">
        <v>0</v>
      </c>
      <c r="I800" s="7" t="s">
        <v>1084</v>
      </c>
      <c r="J800" s="22">
        <v>45367.395833333336</v>
      </c>
      <c r="K800" s="22">
        <v>45367.791666666664</v>
      </c>
      <c r="L800" s="7" t="s">
        <v>63</v>
      </c>
      <c r="M800" s="7" t="b">
        <v>0</v>
      </c>
      <c r="N800" s="7">
        <v>2023</v>
      </c>
      <c r="O800" s="7" t="s">
        <v>762</v>
      </c>
      <c r="P800" s="7"/>
      <c r="Q800" s="7" t="s">
        <v>774</v>
      </c>
      <c r="R800" s="7"/>
      <c r="S800" s="8" t="s">
        <v>1140</v>
      </c>
      <c r="T800" s="8" t="s">
        <v>1113</v>
      </c>
      <c r="U800" s="7" t="s">
        <v>27</v>
      </c>
      <c r="V800" s="9">
        <v>1750</v>
      </c>
      <c r="W800" s="2">
        <f t="shared" si="60"/>
        <v>3</v>
      </c>
      <c r="X800" s="2" t="s">
        <v>1887</v>
      </c>
      <c r="Y800" s="9" t="str">
        <f t="shared" si="61"/>
        <v>Y</v>
      </c>
      <c r="Z800" s="9" t="str">
        <f t="shared" si="62"/>
        <v>N</v>
      </c>
      <c r="AA800" s="9">
        <f t="shared" si="63"/>
        <v>38</v>
      </c>
      <c r="AB800" s="9" t="s">
        <v>1398</v>
      </c>
      <c r="AE800" t="str">
        <f t="shared" si="64"/>
        <v>Warriors of ChaosBeastmen Brayherds</v>
      </c>
    </row>
    <row r="801" spans="1:31" ht="15" customHeight="1" x14ac:dyDescent="0.25">
      <c r="A801" s="7">
        <v>421440</v>
      </c>
      <c r="B801" s="7">
        <v>3</v>
      </c>
      <c r="C801" s="7" t="s">
        <v>1119</v>
      </c>
      <c r="D801" s="7" t="s">
        <v>1127</v>
      </c>
      <c r="E801" s="7">
        <v>0</v>
      </c>
      <c r="F801" s="7">
        <v>2</v>
      </c>
      <c r="G801" s="7">
        <v>0</v>
      </c>
      <c r="H801" s="7">
        <v>10</v>
      </c>
      <c r="I801" s="7" t="s">
        <v>1084</v>
      </c>
      <c r="J801" s="22">
        <v>45367.395833333336</v>
      </c>
      <c r="K801" s="22">
        <v>45367.791666666664</v>
      </c>
      <c r="L801" s="7" t="s">
        <v>63</v>
      </c>
      <c r="M801" s="7" t="b">
        <v>0</v>
      </c>
      <c r="N801" s="7">
        <v>2023</v>
      </c>
      <c r="O801" s="7" t="s">
        <v>759</v>
      </c>
      <c r="P801" s="7"/>
      <c r="Q801" s="7" t="s">
        <v>761</v>
      </c>
      <c r="R801" s="7"/>
      <c r="S801" s="8" t="s">
        <v>1121</v>
      </c>
      <c r="T801" s="8" t="s">
        <v>1129</v>
      </c>
      <c r="U801" s="7" t="s">
        <v>27</v>
      </c>
      <c r="V801" s="9">
        <v>1750</v>
      </c>
      <c r="W801" s="2">
        <f t="shared" si="60"/>
        <v>3</v>
      </c>
      <c r="X801" s="2" t="s">
        <v>1887</v>
      </c>
      <c r="Y801" s="9" t="str">
        <f t="shared" si="61"/>
        <v>Y</v>
      </c>
      <c r="Z801" s="9" t="str">
        <f t="shared" si="62"/>
        <v>N</v>
      </c>
      <c r="AA801" s="9">
        <f t="shared" si="63"/>
        <v>38</v>
      </c>
      <c r="AB801" s="9" t="s">
        <v>1398</v>
      </c>
      <c r="AE801" t="str">
        <f t="shared" si="64"/>
        <v>Wood Elf RealmsOrc and Goblin Tribes</v>
      </c>
    </row>
    <row r="802" spans="1:31" ht="15" customHeight="1" x14ac:dyDescent="0.25">
      <c r="A802" s="7">
        <v>421445</v>
      </c>
      <c r="B802" s="7">
        <v>3</v>
      </c>
      <c r="C802" s="7" t="s">
        <v>1095</v>
      </c>
      <c r="D802" s="7" t="s">
        <v>1154</v>
      </c>
      <c r="E802" s="7">
        <v>0</v>
      </c>
      <c r="F802" s="7">
        <v>2</v>
      </c>
      <c r="G802" s="7">
        <v>0</v>
      </c>
      <c r="H802" s="7">
        <v>10</v>
      </c>
      <c r="I802" s="7" t="s">
        <v>1084</v>
      </c>
      <c r="J802" s="22">
        <v>45367.395833333336</v>
      </c>
      <c r="K802" s="22">
        <v>45367.791666666664</v>
      </c>
      <c r="L802" s="7" t="s">
        <v>63</v>
      </c>
      <c r="M802" s="7" t="b">
        <v>0</v>
      </c>
      <c r="N802" s="7">
        <v>2023</v>
      </c>
      <c r="O802" s="7" t="s">
        <v>769</v>
      </c>
      <c r="P802" s="7"/>
      <c r="Q802" s="7" t="s">
        <v>764</v>
      </c>
      <c r="R802" s="7"/>
      <c r="S802" s="8" t="s">
        <v>1097</v>
      </c>
      <c r="T802" s="8" t="s">
        <v>1156</v>
      </c>
      <c r="U802" s="7" t="s">
        <v>27</v>
      </c>
      <c r="V802" s="9">
        <v>1750</v>
      </c>
      <c r="W802" s="2">
        <f t="shared" si="60"/>
        <v>3</v>
      </c>
      <c r="X802" s="2" t="s">
        <v>1887</v>
      </c>
      <c r="Y802" s="9" t="str">
        <f t="shared" si="61"/>
        <v>Y</v>
      </c>
      <c r="Z802" s="9" t="str">
        <f t="shared" si="62"/>
        <v>N</v>
      </c>
      <c r="AA802" s="9">
        <f t="shared" si="63"/>
        <v>38</v>
      </c>
      <c r="AB802" s="9" t="s">
        <v>1398</v>
      </c>
      <c r="AE802" t="str">
        <f t="shared" si="64"/>
        <v>Dwarfen Mountain HoldsTomb Kings of Khemri</v>
      </c>
    </row>
    <row r="803" spans="1:31" ht="15" customHeight="1" x14ac:dyDescent="0.25">
      <c r="A803" s="7">
        <v>421451</v>
      </c>
      <c r="B803" s="7">
        <v>3</v>
      </c>
      <c r="C803" s="7" t="s">
        <v>1134</v>
      </c>
      <c r="D803" s="7" t="s">
        <v>1131</v>
      </c>
      <c r="E803" s="7">
        <v>2</v>
      </c>
      <c r="F803" s="7">
        <v>0</v>
      </c>
      <c r="G803" s="7">
        <v>5</v>
      </c>
      <c r="H803" s="7">
        <v>0</v>
      </c>
      <c r="I803" s="7" t="s">
        <v>1084</v>
      </c>
      <c r="J803" s="22">
        <v>45367.395833333336</v>
      </c>
      <c r="K803" s="22">
        <v>45367.791666666664</v>
      </c>
      <c r="L803" s="7" t="s">
        <v>63</v>
      </c>
      <c r="M803" s="7" t="b">
        <v>0</v>
      </c>
      <c r="N803" s="7">
        <v>2023</v>
      </c>
      <c r="O803" s="7" t="s">
        <v>769</v>
      </c>
      <c r="P803" s="7"/>
      <c r="Q803" s="7" t="s">
        <v>762</v>
      </c>
      <c r="R803" s="7"/>
      <c r="S803" s="8" t="s">
        <v>1136</v>
      </c>
      <c r="T803" s="8" t="s">
        <v>1132</v>
      </c>
      <c r="U803" s="7" t="s">
        <v>27</v>
      </c>
      <c r="V803" s="9">
        <v>1750</v>
      </c>
      <c r="W803" s="2">
        <f t="shared" si="60"/>
        <v>3</v>
      </c>
      <c r="X803" s="2" t="s">
        <v>1887</v>
      </c>
      <c r="Y803" s="9" t="str">
        <f t="shared" si="61"/>
        <v>Y</v>
      </c>
      <c r="Z803" s="9" t="str">
        <f t="shared" si="62"/>
        <v>N</v>
      </c>
      <c r="AA803" s="9">
        <f t="shared" si="63"/>
        <v>38</v>
      </c>
      <c r="AB803" s="9" t="s">
        <v>1398</v>
      </c>
      <c r="AE803" t="str">
        <f t="shared" si="64"/>
        <v>Dwarfen Mountain HoldsWarriors of Chaos</v>
      </c>
    </row>
    <row r="804" spans="1:31" ht="15" hidden="1" customHeight="1" x14ac:dyDescent="0.25">
      <c r="A804" s="7">
        <v>421459</v>
      </c>
      <c r="B804" s="7">
        <v>3</v>
      </c>
      <c r="C804" s="7" t="s">
        <v>1096</v>
      </c>
      <c r="D804" s="7" t="s">
        <v>110</v>
      </c>
      <c r="E804" s="7">
        <v>2</v>
      </c>
      <c r="F804" s="7">
        <v>0</v>
      </c>
      <c r="G804" s="7">
        <v>5</v>
      </c>
      <c r="H804" s="7">
        <v>0</v>
      </c>
      <c r="I804" s="7" t="s">
        <v>1084</v>
      </c>
      <c r="J804" s="22">
        <v>45367.395833333336</v>
      </c>
      <c r="K804" s="22">
        <v>45367.791666666664</v>
      </c>
      <c r="L804" s="7" t="s">
        <v>63</v>
      </c>
      <c r="M804" s="7" t="b">
        <v>0</v>
      </c>
      <c r="N804" s="7">
        <v>2023</v>
      </c>
      <c r="O804" s="7" t="s">
        <v>762</v>
      </c>
      <c r="P804" s="7"/>
      <c r="Q804" s="7" t="s">
        <v>762</v>
      </c>
      <c r="R804" s="7"/>
      <c r="S804" s="8" t="s">
        <v>1098</v>
      </c>
      <c r="T804" s="8" t="s">
        <v>1086</v>
      </c>
      <c r="U804" s="7" t="s">
        <v>27</v>
      </c>
      <c r="V804" s="9">
        <v>1750</v>
      </c>
      <c r="W804" s="2">
        <f t="shared" si="60"/>
        <v>3</v>
      </c>
      <c r="X804" s="2" t="s">
        <v>1887</v>
      </c>
      <c r="Y804" s="9" t="str">
        <f t="shared" si="61"/>
        <v>Y</v>
      </c>
      <c r="Z804" s="9" t="str">
        <f t="shared" si="62"/>
        <v>Y</v>
      </c>
      <c r="AA804" s="9">
        <f t="shared" si="63"/>
        <v>38</v>
      </c>
      <c r="AB804" s="9" t="s">
        <v>1398</v>
      </c>
      <c r="AE804" t="str">
        <f t="shared" si="64"/>
        <v>Warriors of ChaosWarriors of Chaos</v>
      </c>
    </row>
    <row r="805" spans="1:31" ht="15" customHeight="1" x14ac:dyDescent="0.25">
      <c r="A805" s="7">
        <v>420242</v>
      </c>
      <c r="B805" s="7">
        <v>1</v>
      </c>
      <c r="C805" s="7" t="s">
        <v>1070</v>
      </c>
      <c r="D805" s="7" t="s">
        <v>1071</v>
      </c>
      <c r="E805" s="7">
        <v>2</v>
      </c>
      <c r="F805" s="7">
        <v>0</v>
      </c>
      <c r="G805" s="7">
        <v>360</v>
      </c>
      <c r="H805" s="7">
        <v>221</v>
      </c>
      <c r="I805" s="7" t="s">
        <v>1072</v>
      </c>
      <c r="J805" s="22">
        <v>45367.416666666664</v>
      </c>
      <c r="K805" s="22">
        <v>45367.75</v>
      </c>
      <c r="L805" s="7" t="s">
        <v>147</v>
      </c>
      <c r="M805" s="7" t="b">
        <v>0</v>
      </c>
      <c r="N805" s="7">
        <v>2023</v>
      </c>
      <c r="O805" s="7" t="s">
        <v>764</v>
      </c>
      <c r="P805" s="7"/>
      <c r="Q805" s="7" t="s">
        <v>765</v>
      </c>
      <c r="R805" s="7"/>
      <c r="S805" s="8" t="s">
        <v>1073</v>
      </c>
      <c r="T805" s="8" t="s">
        <v>1074</v>
      </c>
      <c r="U805" s="7" t="s">
        <v>27</v>
      </c>
      <c r="V805" s="9">
        <v>1250</v>
      </c>
      <c r="W805" s="2">
        <f t="shared" si="60"/>
        <v>3</v>
      </c>
      <c r="X805" s="2" t="s">
        <v>1887</v>
      </c>
      <c r="Y805" s="9" t="str">
        <f t="shared" si="61"/>
        <v>Y</v>
      </c>
      <c r="Z805" s="9" t="str">
        <f t="shared" si="62"/>
        <v>N</v>
      </c>
      <c r="AA805" s="9">
        <f t="shared" si="63"/>
        <v>6</v>
      </c>
      <c r="AB805" s="9" t="s">
        <v>1398</v>
      </c>
      <c r="AE805" t="str">
        <f t="shared" si="64"/>
        <v>Tomb Kings of KhemriEmpire of Man</v>
      </c>
    </row>
    <row r="806" spans="1:31" ht="15" customHeight="1" x14ac:dyDescent="0.25">
      <c r="A806" s="7">
        <v>420272</v>
      </c>
      <c r="B806" s="7">
        <v>1</v>
      </c>
      <c r="C806" s="7" t="s">
        <v>1075</v>
      </c>
      <c r="D806" s="7" t="s">
        <v>1076</v>
      </c>
      <c r="E806" s="7">
        <v>2</v>
      </c>
      <c r="F806" s="7">
        <v>0</v>
      </c>
      <c r="G806" s="7">
        <v>1068</v>
      </c>
      <c r="H806" s="7">
        <v>268</v>
      </c>
      <c r="I806" s="7" t="s">
        <v>1072</v>
      </c>
      <c r="J806" s="22">
        <v>45367.416666666664</v>
      </c>
      <c r="K806" s="22">
        <v>45367.75</v>
      </c>
      <c r="L806" s="7" t="s">
        <v>147</v>
      </c>
      <c r="M806" s="7" t="b">
        <v>0</v>
      </c>
      <c r="N806" s="7">
        <v>2023</v>
      </c>
      <c r="O806" s="7" t="s">
        <v>760</v>
      </c>
      <c r="P806" s="7"/>
      <c r="Q806" s="7" t="s">
        <v>765</v>
      </c>
      <c r="R806" s="7"/>
      <c r="S806" s="8" t="s">
        <v>1077</v>
      </c>
      <c r="T806" s="8" t="s">
        <v>1078</v>
      </c>
      <c r="U806" s="7" t="s">
        <v>27</v>
      </c>
      <c r="V806" s="9">
        <v>1250</v>
      </c>
      <c r="W806" s="2">
        <f t="shared" si="60"/>
        <v>3</v>
      </c>
      <c r="X806" s="2" t="s">
        <v>1887</v>
      </c>
      <c r="Y806" s="9" t="str">
        <f t="shared" si="61"/>
        <v>Y</v>
      </c>
      <c r="Z806" s="9" t="str">
        <f t="shared" si="62"/>
        <v>N</v>
      </c>
      <c r="AA806" s="9">
        <f t="shared" si="63"/>
        <v>6</v>
      </c>
      <c r="AB806" s="9" t="s">
        <v>1398</v>
      </c>
      <c r="AE806" t="str">
        <f t="shared" si="64"/>
        <v>Vampire CountsEmpire of Man</v>
      </c>
    </row>
    <row r="807" spans="1:31" ht="15" customHeight="1" x14ac:dyDescent="0.25">
      <c r="A807" s="7">
        <v>420308</v>
      </c>
      <c r="B807" s="7">
        <v>1</v>
      </c>
      <c r="C807" s="7" t="s">
        <v>1079</v>
      </c>
      <c r="D807" s="7" t="s">
        <v>1080</v>
      </c>
      <c r="E807" s="7">
        <v>2</v>
      </c>
      <c r="F807" s="7">
        <v>0</v>
      </c>
      <c r="G807" s="7">
        <v>822</v>
      </c>
      <c r="H807" s="7">
        <v>717</v>
      </c>
      <c r="I807" s="7" t="s">
        <v>1072</v>
      </c>
      <c r="J807" s="22">
        <v>45367.416666666664</v>
      </c>
      <c r="K807" s="22">
        <v>45367.75</v>
      </c>
      <c r="L807" s="7" t="s">
        <v>147</v>
      </c>
      <c r="M807" s="7" t="b">
        <v>0</v>
      </c>
      <c r="N807" s="7">
        <v>2023</v>
      </c>
      <c r="O807" s="7" t="s">
        <v>761</v>
      </c>
      <c r="P807" s="7"/>
      <c r="Q807" s="7" t="s">
        <v>771</v>
      </c>
      <c r="R807" s="7"/>
      <c r="S807" s="8" t="s">
        <v>1081</v>
      </c>
      <c r="T807" s="8" t="s">
        <v>1082</v>
      </c>
      <c r="U807" s="7" t="s">
        <v>27</v>
      </c>
      <c r="V807" s="9">
        <v>1250</v>
      </c>
      <c r="W807" s="2">
        <f t="shared" si="60"/>
        <v>3</v>
      </c>
      <c r="X807" s="2" t="s">
        <v>1887</v>
      </c>
      <c r="Y807" s="9" t="str">
        <f t="shared" si="61"/>
        <v>Y</v>
      </c>
      <c r="Z807" s="9" t="str">
        <f t="shared" si="62"/>
        <v>N</v>
      </c>
      <c r="AA807" s="9">
        <f t="shared" si="63"/>
        <v>6</v>
      </c>
      <c r="AB807" s="9" t="s">
        <v>1398</v>
      </c>
      <c r="AE807" t="str">
        <f t="shared" si="64"/>
        <v>Orc and Goblin TribesSkaven</v>
      </c>
    </row>
    <row r="808" spans="1:31" ht="15" customHeight="1" x14ac:dyDescent="0.25">
      <c r="A808" s="7">
        <v>420346</v>
      </c>
      <c r="B808" s="7">
        <v>2</v>
      </c>
      <c r="C808" s="7" t="s">
        <v>1075</v>
      </c>
      <c r="D808" s="7" t="s">
        <v>1079</v>
      </c>
      <c r="E808" s="7">
        <v>2</v>
      </c>
      <c r="F808" s="7">
        <v>0</v>
      </c>
      <c r="G808" s="7">
        <v>1014</v>
      </c>
      <c r="H808" s="7">
        <v>265</v>
      </c>
      <c r="I808" s="7" t="s">
        <v>1072</v>
      </c>
      <c r="J808" s="22">
        <v>45367.416666666664</v>
      </c>
      <c r="K808" s="22">
        <v>45367.75</v>
      </c>
      <c r="L808" s="7" t="s">
        <v>147</v>
      </c>
      <c r="M808" s="7" t="b">
        <v>0</v>
      </c>
      <c r="N808" s="7">
        <v>2023</v>
      </c>
      <c r="O808" s="7" t="s">
        <v>760</v>
      </c>
      <c r="P808" s="7"/>
      <c r="Q808" s="7" t="s">
        <v>761</v>
      </c>
      <c r="R808" s="7"/>
      <c r="S808" s="8" t="s">
        <v>1077</v>
      </c>
      <c r="T808" s="8" t="s">
        <v>1081</v>
      </c>
      <c r="U808" s="7" t="s">
        <v>27</v>
      </c>
      <c r="V808" s="9">
        <v>1250</v>
      </c>
      <c r="W808" s="2">
        <f t="shared" si="60"/>
        <v>3</v>
      </c>
      <c r="X808" s="2" t="s">
        <v>1887</v>
      </c>
      <c r="Y808" s="9" t="str">
        <f t="shared" si="61"/>
        <v>Y</v>
      </c>
      <c r="Z808" s="9" t="str">
        <f t="shared" si="62"/>
        <v>N</v>
      </c>
      <c r="AA808" s="9">
        <f t="shared" si="63"/>
        <v>6</v>
      </c>
      <c r="AB808" s="9" t="s">
        <v>1398</v>
      </c>
      <c r="AE808" t="str">
        <f t="shared" si="64"/>
        <v>Vampire CountsOrc and Goblin Tribes</v>
      </c>
    </row>
    <row r="809" spans="1:31" ht="15" hidden="1" customHeight="1" x14ac:dyDescent="0.25">
      <c r="A809" s="7">
        <v>420371</v>
      </c>
      <c r="B809" s="7">
        <v>2</v>
      </c>
      <c r="C809" s="7" t="s">
        <v>1076</v>
      </c>
      <c r="D809" s="7" t="s">
        <v>1071</v>
      </c>
      <c r="E809" s="7">
        <v>0</v>
      </c>
      <c r="F809" s="7">
        <v>2</v>
      </c>
      <c r="G809" s="7">
        <v>131</v>
      </c>
      <c r="H809" s="7">
        <v>604</v>
      </c>
      <c r="I809" s="7" t="s">
        <v>1072</v>
      </c>
      <c r="J809" s="22">
        <v>45367.416666666664</v>
      </c>
      <c r="K809" s="22">
        <v>45367.75</v>
      </c>
      <c r="L809" s="7" t="s">
        <v>147</v>
      </c>
      <c r="M809" s="7" t="b">
        <v>0</v>
      </c>
      <c r="N809" s="7">
        <v>2023</v>
      </c>
      <c r="O809" s="7" t="s">
        <v>765</v>
      </c>
      <c r="P809" s="7"/>
      <c r="Q809" s="7" t="s">
        <v>765</v>
      </c>
      <c r="R809" s="7"/>
      <c r="S809" s="8" t="s">
        <v>1078</v>
      </c>
      <c r="T809" s="8" t="s">
        <v>1074</v>
      </c>
      <c r="U809" s="7" t="s">
        <v>27</v>
      </c>
      <c r="V809" s="9">
        <v>1250</v>
      </c>
      <c r="W809" s="2">
        <f t="shared" si="60"/>
        <v>3</v>
      </c>
      <c r="X809" s="2" t="s">
        <v>1887</v>
      </c>
      <c r="Y809" s="9" t="str">
        <f t="shared" si="61"/>
        <v>Y</v>
      </c>
      <c r="Z809" s="9" t="str">
        <f t="shared" si="62"/>
        <v>Y</v>
      </c>
      <c r="AA809" s="9">
        <f t="shared" si="63"/>
        <v>6</v>
      </c>
      <c r="AB809" s="9" t="s">
        <v>1398</v>
      </c>
      <c r="AE809" t="str">
        <f t="shared" si="64"/>
        <v>Empire of ManEmpire of Man</v>
      </c>
    </row>
    <row r="810" spans="1:31" ht="15" customHeight="1" x14ac:dyDescent="0.25">
      <c r="A810" s="7">
        <v>420398</v>
      </c>
      <c r="B810" s="7">
        <v>2</v>
      </c>
      <c r="C810" s="7" t="s">
        <v>1070</v>
      </c>
      <c r="D810" s="7" t="s">
        <v>1080</v>
      </c>
      <c r="E810" s="7">
        <v>2</v>
      </c>
      <c r="F810" s="7">
        <v>0</v>
      </c>
      <c r="G810" s="7">
        <v>892</v>
      </c>
      <c r="H810" s="7">
        <v>342</v>
      </c>
      <c r="I810" s="7" t="s">
        <v>1072</v>
      </c>
      <c r="J810" s="22">
        <v>45367.416666666664</v>
      </c>
      <c r="K810" s="22">
        <v>45367.75</v>
      </c>
      <c r="L810" s="7" t="s">
        <v>147</v>
      </c>
      <c r="M810" s="7" t="b">
        <v>0</v>
      </c>
      <c r="N810" s="7">
        <v>2023</v>
      </c>
      <c r="O810" s="7" t="s">
        <v>764</v>
      </c>
      <c r="P810" s="7"/>
      <c r="Q810" s="7" t="s">
        <v>771</v>
      </c>
      <c r="R810" s="7"/>
      <c r="S810" s="8" t="s">
        <v>1073</v>
      </c>
      <c r="T810" s="8" t="s">
        <v>1082</v>
      </c>
      <c r="U810" s="7" t="s">
        <v>27</v>
      </c>
      <c r="V810" s="9">
        <v>1250</v>
      </c>
      <c r="W810" s="2">
        <f t="shared" si="60"/>
        <v>3</v>
      </c>
      <c r="X810" s="2" t="s">
        <v>1887</v>
      </c>
      <c r="Y810" s="9" t="str">
        <f t="shared" si="61"/>
        <v>Y</v>
      </c>
      <c r="Z810" s="9" t="str">
        <f t="shared" si="62"/>
        <v>N</v>
      </c>
      <c r="AA810" s="9">
        <f t="shared" si="63"/>
        <v>6</v>
      </c>
      <c r="AB810" s="9" t="s">
        <v>1398</v>
      </c>
      <c r="AE810" t="str">
        <f t="shared" si="64"/>
        <v>Tomb Kings of KhemriSkaven</v>
      </c>
    </row>
    <row r="811" spans="1:31" ht="15" customHeight="1" x14ac:dyDescent="0.25">
      <c r="A811" s="7">
        <v>420443</v>
      </c>
      <c r="B811" s="7">
        <v>3</v>
      </c>
      <c r="C811" s="7" t="s">
        <v>1075</v>
      </c>
      <c r="D811" s="7" t="s">
        <v>1070</v>
      </c>
      <c r="E811" s="7">
        <v>2</v>
      </c>
      <c r="F811" s="7">
        <v>0</v>
      </c>
      <c r="G811" s="7">
        <v>1417</v>
      </c>
      <c r="H811" s="7">
        <v>354</v>
      </c>
      <c r="I811" s="7" t="s">
        <v>1072</v>
      </c>
      <c r="J811" s="22">
        <v>45367.416666666664</v>
      </c>
      <c r="K811" s="22">
        <v>45367.75</v>
      </c>
      <c r="L811" s="7" t="s">
        <v>147</v>
      </c>
      <c r="M811" s="7" t="b">
        <v>0</v>
      </c>
      <c r="N811" s="7">
        <v>2023</v>
      </c>
      <c r="O811" s="7" t="s">
        <v>760</v>
      </c>
      <c r="P811" s="7"/>
      <c r="Q811" s="7" t="s">
        <v>764</v>
      </c>
      <c r="R811" s="7"/>
      <c r="S811" s="8" t="s">
        <v>1077</v>
      </c>
      <c r="T811" s="8" t="s">
        <v>1073</v>
      </c>
      <c r="U811" s="7" t="s">
        <v>27</v>
      </c>
      <c r="V811" s="9">
        <v>1250</v>
      </c>
      <c r="W811" s="2">
        <f t="shared" si="60"/>
        <v>3</v>
      </c>
      <c r="X811" s="2" t="s">
        <v>1887</v>
      </c>
      <c r="Y811" s="9" t="str">
        <f t="shared" si="61"/>
        <v>Y</v>
      </c>
      <c r="Z811" s="9" t="str">
        <f t="shared" si="62"/>
        <v>N</v>
      </c>
      <c r="AA811" s="9">
        <f t="shared" si="63"/>
        <v>6</v>
      </c>
      <c r="AB811" s="9" t="s">
        <v>1398</v>
      </c>
      <c r="AE811" t="str">
        <f t="shared" si="64"/>
        <v>Vampire CountsTomb Kings of Khemri</v>
      </c>
    </row>
    <row r="812" spans="1:31" ht="15" customHeight="1" x14ac:dyDescent="0.25">
      <c r="A812" s="7">
        <v>420473</v>
      </c>
      <c r="B812" s="7">
        <v>3</v>
      </c>
      <c r="C812" s="7" t="s">
        <v>1079</v>
      </c>
      <c r="D812" s="7" t="s">
        <v>1071</v>
      </c>
      <c r="E812" s="7">
        <v>0</v>
      </c>
      <c r="F812" s="7">
        <v>2</v>
      </c>
      <c r="G812" s="7">
        <v>641</v>
      </c>
      <c r="H812" s="7">
        <v>1449</v>
      </c>
      <c r="I812" s="7" t="s">
        <v>1072</v>
      </c>
      <c r="J812" s="22">
        <v>45367.416666666664</v>
      </c>
      <c r="K812" s="22">
        <v>45367.75</v>
      </c>
      <c r="L812" s="7" t="s">
        <v>147</v>
      </c>
      <c r="M812" s="7" t="b">
        <v>0</v>
      </c>
      <c r="N812" s="7">
        <v>2023</v>
      </c>
      <c r="O812" s="7" t="s">
        <v>761</v>
      </c>
      <c r="P812" s="7"/>
      <c r="Q812" s="7" t="s">
        <v>765</v>
      </c>
      <c r="R812" s="7"/>
      <c r="S812" s="8" t="s">
        <v>1081</v>
      </c>
      <c r="T812" s="8" t="s">
        <v>1074</v>
      </c>
      <c r="U812" s="7" t="s">
        <v>27</v>
      </c>
      <c r="V812" s="9">
        <v>1250</v>
      </c>
      <c r="W812" s="2">
        <f t="shared" si="60"/>
        <v>3</v>
      </c>
      <c r="X812" s="2" t="s">
        <v>1887</v>
      </c>
      <c r="Y812" s="9" t="str">
        <f t="shared" si="61"/>
        <v>Y</v>
      </c>
      <c r="Z812" s="9" t="str">
        <f t="shared" si="62"/>
        <v>N</v>
      </c>
      <c r="AA812" s="9">
        <f t="shared" si="63"/>
        <v>6</v>
      </c>
      <c r="AB812" s="9" t="s">
        <v>1398</v>
      </c>
      <c r="AE812" t="str">
        <f t="shared" si="64"/>
        <v>Orc and Goblin TribesEmpire of Man</v>
      </c>
    </row>
    <row r="813" spans="1:31" ht="15" customHeight="1" x14ac:dyDescent="0.25">
      <c r="A813" s="7">
        <v>420502</v>
      </c>
      <c r="B813" s="7">
        <v>3</v>
      </c>
      <c r="C813" s="7" t="s">
        <v>1080</v>
      </c>
      <c r="D813" s="7" t="s">
        <v>1076</v>
      </c>
      <c r="E813" s="7">
        <v>2</v>
      </c>
      <c r="F813" s="7">
        <v>0</v>
      </c>
      <c r="G813" s="7">
        <v>1057</v>
      </c>
      <c r="H813" s="7">
        <v>108</v>
      </c>
      <c r="I813" s="7" t="s">
        <v>1072</v>
      </c>
      <c r="J813" s="22">
        <v>45367.416666666664</v>
      </c>
      <c r="K813" s="22">
        <v>45367.75</v>
      </c>
      <c r="L813" s="7" t="s">
        <v>147</v>
      </c>
      <c r="M813" s="7" t="b">
        <v>0</v>
      </c>
      <c r="N813" s="7">
        <v>2023</v>
      </c>
      <c r="O813" s="7" t="s">
        <v>771</v>
      </c>
      <c r="P813" s="7"/>
      <c r="Q813" s="7" t="s">
        <v>765</v>
      </c>
      <c r="R813" s="7"/>
      <c r="S813" s="8" t="s">
        <v>1082</v>
      </c>
      <c r="T813" s="8" t="s">
        <v>1078</v>
      </c>
      <c r="U813" s="7" t="s">
        <v>27</v>
      </c>
      <c r="V813" s="9">
        <v>1250</v>
      </c>
      <c r="W813" s="2">
        <f t="shared" si="60"/>
        <v>3</v>
      </c>
      <c r="X813" s="2" t="s">
        <v>1887</v>
      </c>
      <c r="Y813" s="9" t="str">
        <f t="shared" si="61"/>
        <v>Y</v>
      </c>
      <c r="Z813" s="9" t="str">
        <f t="shared" si="62"/>
        <v>N</v>
      </c>
      <c r="AA813" s="9">
        <f t="shared" si="63"/>
        <v>6</v>
      </c>
      <c r="AB813" s="9" t="s">
        <v>1398</v>
      </c>
      <c r="AE813" t="str">
        <f t="shared" si="64"/>
        <v>SkavenEmpire of Man</v>
      </c>
    </row>
    <row r="814" spans="1:31" ht="15" hidden="1" customHeight="1" x14ac:dyDescent="0.25">
      <c r="A814" s="7">
        <v>420219</v>
      </c>
      <c r="B814" s="7">
        <v>1</v>
      </c>
      <c r="C814" s="7" t="s">
        <v>1038</v>
      </c>
      <c r="D814" s="7" t="s">
        <v>1039</v>
      </c>
      <c r="E814" s="7">
        <v>0</v>
      </c>
      <c r="F814" s="7">
        <v>2</v>
      </c>
      <c r="G814" s="7">
        <v>0</v>
      </c>
      <c r="H814" s="7">
        <v>1750</v>
      </c>
      <c r="I814" s="7" t="s">
        <v>1040</v>
      </c>
      <c r="J814" s="22">
        <v>45367.541666666664</v>
      </c>
      <c r="K814" s="22">
        <v>45367.875</v>
      </c>
      <c r="L814" s="7" t="s">
        <v>507</v>
      </c>
      <c r="M814" s="7" t="b">
        <v>0</v>
      </c>
      <c r="N814" s="7">
        <v>2023</v>
      </c>
      <c r="O814" s="7"/>
      <c r="P814" s="7"/>
      <c r="Q814" s="7" t="s">
        <v>763</v>
      </c>
      <c r="R814" s="7"/>
      <c r="S814" s="7"/>
      <c r="T814" s="8" t="s">
        <v>1041</v>
      </c>
      <c r="U814" s="7" t="s">
        <v>27</v>
      </c>
      <c r="V814" s="9">
        <v>1500</v>
      </c>
      <c r="W814" s="2">
        <f t="shared" si="60"/>
        <v>3</v>
      </c>
      <c r="X814" s="2" t="s">
        <v>1887</v>
      </c>
      <c r="Y814" s="9" t="str">
        <f t="shared" si="61"/>
        <v>N</v>
      </c>
      <c r="Z814" s="9" t="str">
        <f t="shared" si="62"/>
        <v>N</v>
      </c>
      <c r="AA814" s="9">
        <f t="shared" si="63"/>
        <v>12</v>
      </c>
      <c r="AB814" s="9" t="s">
        <v>1398</v>
      </c>
      <c r="AE814" t="str">
        <f t="shared" si="64"/>
        <v>High Elf Realms</v>
      </c>
    </row>
    <row r="815" spans="1:31" ht="15" hidden="1" customHeight="1" x14ac:dyDescent="0.25">
      <c r="A815" s="7">
        <v>420250</v>
      </c>
      <c r="B815" s="7">
        <v>1</v>
      </c>
      <c r="C815" s="7" t="s">
        <v>1042</v>
      </c>
      <c r="D815" s="7" t="s">
        <v>1043</v>
      </c>
      <c r="E815" s="7">
        <v>2</v>
      </c>
      <c r="F815" s="7">
        <v>0</v>
      </c>
      <c r="G815" s="7">
        <v>764</v>
      </c>
      <c r="H815" s="7">
        <v>367</v>
      </c>
      <c r="I815" s="7" t="s">
        <v>1040</v>
      </c>
      <c r="J815" s="22">
        <v>45367.541666666664</v>
      </c>
      <c r="K815" s="22">
        <v>45367.875</v>
      </c>
      <c r="L815" s="7" t="s">
        <v>507</v>
      </c>
      <c r="M815" s="7" t="b">
        <v>0</v>
      </c>
      <c r="N815" s="7">
        <v>2023</v>
      </c>
      <c r="O815" s="7" t="s">
        <v>767</v>
      </c>
      <c r="P815" s="7"/>
      <c r="Q815" s="7"/>
      <c r="R815" s="7"/>
      <c r="S815" s="8" t="s">
        <v>1044</v>
      </c>
      <c r="T815" s="7"/>
      <c r="U815" s="7" t="s">
        <v>27</v>
      </c>
      <c r="V815" s="9">
        <v>1500</v>
      </c>
      <c r="W815" s="2">
        <f t="shared" si="60"/>
        <v>3</v>
      </c>
      <c r="X815" s="2" t="s">
        <v>1887</v>
      </c>
      <c r="Y815" s="9" t="str">
        <f t="shared" si="61"/>
        <v>N</v>
      </c>
      <c r="Z815" s="9" t="str">
        <f t="shared" si="62"/>
        <v>N</v>
      </c>
      <c r="AA815" s="9">
        <f t="shared" si="63"/>
        <v>12</v>
      </c>
      <c r="AB815" s="9" t="s">
        <v>1398</v>
      </c>
      <c r="AE815" t="str">
        <f t="shared" si="64"/>
        <v>Daemons of Chaos</v>
      </c>
    </row>
    <row r="816" spans="1:31" ht="15" hidden="1" customHeight="1" x14ac:dyDescent="0.25">
      <c r="A816" s="7">
        <v>420281</v>
      </c>
      <c r="B816" s="7">
        <v>1</v>
      </c>
      <c r="C816" s="7" t="s">
        <v>1045</v>
      </c>
      <c r="D816" s="7" t="s">
        <v>1046</v>
      </c>
      <c r="E816" s="7">
        <v>2</v>
      </c>
      <c r="F816" s="7">
        <v>0</v>
      </c>
      <c r="G816" s="7">
        <v>1160</v>
      </c>
      <c r="H816" s="7">
        <v>590</v>
      </c>
      <c r="I816" s="7" t="s">
        <v>1040</v>
      </c>
      <c r="J816" s="22">
        <v>45367.541666666664</v>
      </c>
      <c r="K816" s="22">
        <v>45367.875</v>
      </c>
      <c r="L816" s="7" t="s">
        <v>507</v>
      </c>
      <c r="M816" s="7" t="b">
        <v>0</v>
      </c>
      <c r="N816" s="7">
        <v>2023</v>
      </c>
      <c r="O816" s="7"/>
      <c r="P816" s="7"/>
      <c r="Q816" s="7"/>
      <c r="R816" s="7"/>
      <c r="S816" s="7"/>
      <c r="T816" s="7"/>
      <c r="U816" s="7" t="s">
        <v>27</v>
      </c>
      <c r="V816" s="9">
        <v>1500</v>
      </c>
      <c r="W816" s="2">
        <f t="shared" si="60"/>
        <v>3</v>
      </c>
      <c r="X816" s="2" t="s">
        <v>1887</v>
      </c>
      <c r="Y816" s="9" t="str">
        <f t="shared" si="61"/>
        <v>N</v>
      </c>
      <c r="Z816" s="9" t="str">
        <f t="shared" si="62"/>
        <v>Y</v>
      </c>
      <c r="AA816" s="9">
        <f t="shared" si="63"/>
        <v>12</v>
      </c>
      <c r="AB816" s="9" t="s">
        <v>1398</v>
      </c>
      <c r="AE816" t="str">
        <f t="shared" si="64"/>
        <v/>
      </c>
    </row>
    <row r="817" spans="1:31" ht="15" hidden="1" customHeight="1" x14ac:dyDescent="0.25">
      <c r="A817" s="7">
        <v>420294</v>
      </c>
      <c r="B817" s="7">
        <v>1</v>
      </c>
      <c r="C817" s="7" t="s">
        <v>1047</v>
      </c>
      <c r="D817" s="7" t="s">
        <v>1048</v>
      </c>
      <c r="E817" s="7">
        <v>0</v>
      </c>
      <c r="F817" s="7">
        <v>2</v>
      </c>
      <c r="G817" s="7">
        <v>0</v>
      </c>
      <c r="H817" s="7">
        <v>1500</v>
      </c>
      <c r="I817" s="7" t="s">
        <v>1040</v>
      </c>
      <c r="J817" s="22">
        <v>45367.541666666664</v>
      </c>
      <c r="K817" s="22">
        <v>45367.875</v>
      </c>
      <c r="L817" s="7" t="s">
        <v>507</v>
      </c>
      <c r="M817" s="7" t="b">
        <v>0</v>
      </c>
      <c r="N817" s="7">
        <v>2023</v>
      </c>
      <c r="O817" s="7"/>
      <c r="P817" s="7"/>
      <c r="Q817" s="7"/>
      <c r="R817" s="7"/>
      <c r="S817" s="7"/>
      <c r="T817" s="7"/>
      <c r="U817" s="7" t="s">
        <v>27</v>
      </c>
      <c r="V817" s="9">
        <v>1500</v>
      </c>
      <c r="W817" s="2">
        <f t="shared" si="60"/>
        <v>3</v>
      </c>
      <c r="X817" s="2" t="s">
        <v>1887</v>
      </c>
      <c r="Y817" s="9" t="str">
        <f t="shared" si="61"/>
        <v>N</v>
      </c>
      <c r="Z817" s="9" t="str">
        <f t="shared" si="62"/>
        <v>Y</v>
      </c>
      <c r="AA817" s="9">
        <f t="shared" si="63"/>
        <v>12</v>
      </c>
      <c r="AB817" s="9" t="s">
        <v>1398</v>
      </c>
      <c r="AE817" t="str">
        <f t="shared" si="64"/>
        <v/>
      </c>
    </row>
    <row r="818" spans="1:31" ht="15" customHeight="1" x14ac:dyDescent="0.25">
      <c r="A818" s="7">
        <v>420327</v>
      </c>
      <c r="B818" s="7">
        <v>1</v>
      </c>
      <c r="C818" s="7" t="s">
        <v>1049</v>
      </c>
      <c r="D818" s="7" t="s">
        <v>1050</v>
      </c>
      <c r="E818" s="7">
        <v>0</v>
      </c>
      <c r="F818" s="7">
        <v>2</v>
      </c>
      <c r="G818" s="7">
        <v>601</v>
      </c>
      <c r="H818" s="7">
        <v>1750</v>
      </c>
      <c r="I818" s="7" t="s">
        <v>1040</v>
      </c>
      <c r="J818" s="22">
        <v>45367.541666666664</v>
      </c>
      <c r="K818" s="22">
        <v>45367.875</v>
      </c>
      <c r="L818" s="7" t="s">
        <v>507</v>
      </c>
      <c r="M818" s="7" t="b">
        <v>0</v>
      </c>
      <c r="N818" s="7">
        <v>2023</v>
      </c>
      <c r="O818" s="7" t="s">
        <v>761</v>
      </c>
      <c r="P818" s="7"/>
      <c r="Q818" s="7" t="s">
        <v>758</v>
      </c>
      <c r="R818" s="7"/>
      <c r="S818" s="8" t="s">
        <v>1051</v>
      </c>
      <c r="T818" s="8" t="s">
        <v>1052</v>
      </c>
      <c r="U818" s="7" t="s">
        <v>27</v>
      </c>
      <c r="V818" s="9">
        <v>1500</v>
      </c>
      <c r="W818" s="2">
        <f t="shared" si="60"/>
        <v>3</v>
      </c>
      <c r="X818" s="2" t="s">
        <v>1887</v>
      </c>
      <c r="Y818" s="9" t="str">
        <f t="shared" si="61"/>
        <v>Y</v>
      </c>
      <c r="Z818" s="9" t="str">
        <f t="shared" si="62"/>
        <v>N</v>
      </c>
      <c r="AA818" s="9">
        <f t="shared" si="63"/>
        <v>12</v>
      </c>
      <c r="AB818" s="9" t="s">
        <v>1398</v>
      </c>
      <c r="AE818" t="str">
        <f t="shared" si="64"/>
        <v>Orc and Goblin TribesKingdom of Bretonnia</v>
      </c>
    </row>
    <row r="819" spans="1:31" ht="15" customHeight="1" x14ac:dyDescent="0.25">
      <c r="A819" s="7">
        <v>420355</v>
      </c>
      <c r="B819" s="7">
        <v>1</v>
      </c>
      <c r="C819" s="7" t="s">
        <v>1053</v>
      </c>
      <c r="D819" s="7" t="s">
        <v>1054</v>
      </c>
      <c r="E819" s="7">
        <v>0</v>
      </c>
      <c r="F819" s="7">
        <v>2</v>
      </c>
      <c r="G819" s="7">
        <v>0</v>
      </c>
      <c r="H819" s="7">
        <v>852</v>
      </c>
      <c r="I819" s="7" t="s">
        <v>1040</v>
      </c>
      <c r="J819" s="22">
        <v>45367.541666666664</v>
      </c>
      <c r="K819" s="22">
        <v>45367.875</v>
      </c>
      <c r="L819" s="7" t="s">
        <v>507</v>
      </c>
      <c r="M819" s="7" t="b">
        <v>0</v>
      </c>
      <c r="N819" s="7">
        <v>2023</v>
      </c>
      <c r="O819" s="7" t="s">
        <v>765</v>
      </c>
      <c r="P819" s="7"/>
      <c r="Q819" s="7" t="s">
        <v>767</v>
      </c>
      <c r="R819" s="7"/>
      <c r="S819" s="8" t="s">
        <v>1055</v>
      </c>
      <c r="T819" s="8" t="s">
        <v>1056</v>
      </c>
      <c r="U819" s="7" t="s">
        <v>27</v>
      </c>
      <c r="V819" s="9">
        <v>1500</v>
      </c>
      <c r="W819" s="2">
        <f t="shared" si="60"/>
        <v>3</v>
      </c>
      <c r="X819" s="2" t="s">
        <v>1887</v>
      </c>
      <c r="Y819" s="9" t="str">
        <f t="shared" si="61"/>
        <v>Y</v>
      </c>
      <c r="Z819" s="9" t="str">
        <f t="shared" si="62"/>
        <v>N</v>
      </c>
      <c r="AA819" s="9">
        <f t="shared" si="63"/>
        <v>12</v>
      </c>
      <c r="AB819" s="9" t="s">
        <v>1398</v>
      </c>
      <c r="AE819" t="str">
        <f t="shared" si="64"/>
        <v>Empire of ManDaemons of Chaos</v>
      </c>
    </row>
    <row r="820" spans="1:31" ht="15" hidden="1" customHeight="1" x14ac:dyDescent="0.25">
      <c r="A820" s="7">
        <v>420385</v>
      </c>
      <c r="B820" s="7">
        <v>2</v>
      </c>
      <c r="C820" s="7" t="s">
        <v>1047</v>
      </c>
      <c r="D820" s="7" t="s">
        <v>1053</v>
      </c>
      <c r="E820" s="7">
        <v>0</v>
      </c>
      <c r="F820" s="7">
        <v>2</v>
      </c>
      <c r="G820" s="7">
        <v>395</v>
      </c>
      <c r="H820" s="7">
        <v>400</v>
      </c>
      <c r="I820" s="7" t="s">
        <v>1040</v>
      </c>
      <c r="J820" s="22">
        <v>45367.541666666664</v>
      </c>
      <c r="K820" s="22">
        <v>45367.875</v>
      </c>
      <c r="L820" s="7" t="s">
        <v>507</v>
      </c>
      <c r="M820" s="7" t="b">
        <v>0</v>
      </c>
      <c r="N820" s="7">
        <v>2023</v>
      </c>
      <c r="O820" s="7"/>
      <c r="P820" s="7"/>
      <c r="Q820" s="7" t="s">
        <v>765</v>
      </c>
      <c r="R820" s="7"/>
      <c r="S820" s="7"/>
      <c r="T820" s="8" t="s">
        <v>1055</v>
      </c>
      <c r="U820" s="7" t="s">
        <v>27</v>
      </c>
      <c r="V820" s="9">
        <v>1500</v>
      </c>
      <c r="W820" s="2">
        <f t="shared" si="60"/>
        <v>3</v>
      </c>
      <c r="X820" s="2" t="s">
        <v>1887</v>
      </c>
      <c r="Y820" s="9" t="str">
        <f t="shared" si="61"/>
        <v>N</v>
      </c>
      <c r="Z820" s="9" t="str">
        <f t="shared" si="62"/>
        <v>N</v>
      </c>
      <c r="AA820" s="9">
        <f t="shared" si="63"/>
        <v>12</v>
      </c>
      <c r="AB820" s="9" t="s">
        <v>1398</v>
      </c>
      <c r="AE820" t="str">
        <f t="shared" si="64"/>
        <v>Empire of Man</v>
      </c>
    </row>
    <row r="821" spans="1:31" ht="15" hidden="1" customHeight="1" x14ac:dyDescent="0.25">
      <c r="A821" s="7">
        <v>420410</v>
      </c>
      <c r="B821" s="7">
        <v>2</v>
      </c>
      <c r="C821" s="7" t="s">
        <v>1043</v>
      </c>
      <c r="D821" s="7" t="s">
        <v>1038</v>
      </c>
      <c r="E821" s="7">
        <v>0</v>
      </c>
      <c r="F821" s="7">
        <v>2</v>
      </c>
      <c r="G821" s="7">
        <v>30</v>
      </c>
      <c r="H821" s="7">
        <v>1750</v>
      </c>
      <c r="I821" s="7" t="s">
        <v>1040</v>
      </c>
      <c r="J821" s="22">
        <v>45367.541666666664</v>
      </c>
      <c r="K821" s="22">
        <v>45367.875</v>
      </c>
      <c r="L821" s="7" t="s">
        <v>507</v>
      </c>
      <c r="M821" s="7" t="b">
        <v>0</v>
      </c>
      <c r="N821" s="7">
        <v>2023</v>
      </c>
      <c r="O821" s="7"/>
      <c r="P821" s="7"/>
      <c r="Q821" s="7"/>
      <c r="R821" s="7"/>
      <c r="S821" s="7"/>
      <c r="T821" s="7"/>
      <c r="U821" s="7" t="s">
        <v>27</v>
      </c>
      <c r="V821" s="9">
        <v>1500</v>
      </c>
      <c r="W821" s="2">
        <f t="shared" si="60"/>
        <v>3</v>
      </c>
      <c r="X821" s="2" t="s">
        <v>1887</v>
      </c>
      <c r="Y821" s="9" t="str">
        <f t="shared" si="61"/>
        <v>N</v>
      </c>
      <c r="Z821" s="9" t="str">
        <f t="shared" si="62"/>
        <v>Y</v>
      </c>
      <c r="AA821" s="9">
        <f t="shared" si="63"/>
        <v>12</v>
      </c>
      <c r="AB821" s="9" t="s">
        <v>1398</v>
      </c>
      <c r="AE821" t="str">
        <f t="shared" si="64"/>
        <v/>
      </c>
    </row>
    <row r="822" spans="1:31" ht="15" hidden="1" customHeight="1" x14ac:dyDescent="0.25">
      <c r="A822" s="7">
        <v>420425</v>
      </c>
      <c r="B822" s="7">
        <v>2</v>
      </c>
      <c r="C822" s="7" t="s">
        <v>1049</v>
      </c>
      <c r="D822" s="7" t="s">
        <v>1046</v>
      </c>
      <c r="E822" s="7">
        <v>2</v>
      </c>
      <c r="F822" s="7">
        <v>0</v>
      </c>
      <c r="G822" s="7">
        <v>1562</v>
      </c>
      <c r="H822" s="7">
        <v>462</v>
      </c>
      <c r="I822" s="7" t="s">
        <v>1040</v>
      </c>
      <c r="J822" s="22">
        <v>45367.541666666664</v>
      </c>
      <c r="K822" s="22">
        <v>45367.875</v>
      </c>
      <c r="L822" s="7" t="s">
        <v>507</v>
      </c>
      <c r="M822" s="7" t="b">
        <v>0</v>
      </c>
      <c r="N822" s="7">
        <v>2023</v>
      </c>
      <c r="O822" s="7" t="s">
        <v>761</v>
      </c>
      <c r="P822" s="7"/>
      <c r="Q822" s="7"/>
      <c r="R822" s="7"/>
      <c r="S822" s="8" t="s">
        <v>1051</v>
      </c>
      <c r="T822" s="7"/>
      <c r="U822" s="7" t="s">
        <v>27</v>
      </c>
      <c r="V822" s="9">
        <v>1500</v>
      </c>
      <c r="W822" s="2">
        <f t="shared" si="60"/>
        <v>3</v>
      </c>
      <c r="X822" s="2" t="s">
        <v>1887</v>
      </c>
      <c r="Y822" s="9" t="str">
        <f t="shared" si="61"/>
        <v>N</v>
      </c>
      <c r="Z822" s="9" t="str">
        <f t="shared" si="62"/>
        <v>N</v>
      </c>
      <c r="AA822" s="9">
        <f t="shared" si="63"/>
        <v>12</v>
      </c>
      <c r="AB822" s="9" t="s">
        <v>1398</v>
      </c>
      <c r="AE822" t="str">
        <f t="shared" si="64"/>
        <v>Orc and Goblin Tribes</v>
      </c>
    </row>
    <row r="823" spans="1:31" ht="15" hidden="1" customHeight="1" x14ac:dyDescent="0.25">
      <c r="A823" s="7">
        <v>420455</v>
      </c>
      <c r="B823" s="7">
        <v>2</v>
      </c>
      <c r="C823" s="7" t="s">
        <v>1054</v>
      </c>
      <c r="D823" s="7" t="s">
        <v>1042</v>
      </c>
      <c r="E823" s="7">
        <v>2</v>
      </c>
      <c r="F823" s="7">
        <v>0</v>
      </c>
      <c r="G823" s="7">
        <v>1248</v>
      </c>
      <c r="H823" s="7">
        <v>1245</v>
      </c>
      <c r="I823" s="7" t="s">
        <v>1040</v>
      </c>
      <c r="J823" s="22">
        <v>45367.541666666664</v>
      </c>
      <c r="K823" s="22">
        <v>45367.875</v>
      </c>
      <c r="L823" s="7" t="s">
        <v>507</v>
      </c>
      <c r="M823" s="7" t="b">
        <v>0</v>
      </c>
      <c r="N823" s="7">
        <v>2023</v>
      </c>
      <c r="O823" s="7" t="s">
        <v>767</v>
      </c>
      <c r="P823" s="7"/>
      <c r="Q823" s="7" t="s">
        <v>767</v>
      </c>
      <c r="R823" s="7"/>
      <c r="S823" s="8" t="s">
        <v>1056</v>
      </c>
      <c r="T823" s="8" t="s">
        <v>1044</v>
      </c>
      <c r="U823" s="7" t="s">
        <v>27</v>
      </c>
      <c r="V823" s="9">
        <v>1500</v>
      </c>
      <c r="W823" s="2">
        <f t="shared" si="60"/>
        <v>3</v>
      </c>
      <c r="X823" s="2" t="s">
        <v>1887</v>
      </c>
      <c r="Y823" s="9" t="str">
        <f t="shared" si="61"/>
        <v>Y</v>
      </c>
      <c r="Z823" s="9" t="str">
        <f t="shared" si="62"/>
        <v>Y</v>
      </c>
      <c r="AA823" s="9">
        <f t="shared" si="63"/>
        <v>12</v>
      </c>
      <c r="AB823" s="9" t="s">
        <v>1398</v>
      </c>
      <c r="AE823" t="str">
        <f t="shared" si="64"/>
        <v>Daemons of ChaosDaemons of Chaos</v>
      </c>
    </row>
    <row r="824" spans="1:31" ht="15" hidden="1" customHeight="1" x14ac:dyDescent="0.25">
      <c r="A824" s="7">
        <v>420480</v>
      </c>
      <c r="B824" s="7">
        <v>2</v>
      </c>
      <c r="C824" s="7" t="s">
        <v>1048</v>
      </c>
      <c r="D824" s="7" t="s">
        <v>1045</v>
      </c>
      <c r="E824" s="7">
        <v>2</v>
      </c>
      <c r="F824" s="7">
        <v>0</v>
      </c>
      <c r="G824" s="7">
        <v>972</v>
      </c>
      <c r="H824" s="7">
        <v>0</v>
      </c>
      <c r="I824" s="7" t="s">
        <v>1040</v>
      </c>
      <c r="J824" s="22">
        <v>45367.541666666664</v>
      </c>
      <c r="K824" s="22">
        <v>45367.875</v>
      </c>
      <c r="L824" s="7" t="s">
        <v>507</v>
      </c>
      <c r="M824" s="7" t="b">
        <v>0</v>
      </c>
      <c r="N824" s="7">
        <v>2023</v>
      </c>
      <c r="O824" s="7"/>
      <c r="P824" s="7"/>
      <c r="Q824" s="7"/>
      <c r="R824" s="7"/>
      <c r="S824" s="7"/>
      <c r="T824" s="7"/>
      <c r="U824" s="7" t="s">
        <v>27</v>
      </c>
      <c r="V824" s="9">
        <v>1500</v>
      </c>
      <c r="W824" s="2">
        <f t="shared" si="60"/>
        <v>3</v>
      </c>
      <c r="X824" s="2" t="s">
        <v>1887</v>
      </c>
      <c r="Y824" s="9" t="str">
        <f t="shared" si="61"/>
        <v>N</v>
      </c>
      <c r="Z824" s="9" t="str">
        <f t="shared" si="62"/>
        <v>Y</v>
      </c>
      <c r="AA824" s="9">
        <f t="shared" si="63"/>
        <v>12</v>
      </c>
      <c r="AB824" s="9" t="s">
        <v>1398</v>
      </c>
      <c r="AE824" t="str">
        <f t="shared" si="64"/>
        <v/>
      </c>
    </row>
    <row r="825" spans="1:31" ht="15" customHeight="1" x14ac:dyDescent="0.25">
      <c r="A825" s="7">
        <v>420506</v>
      </c>
      <c r="B825" s="7">
        <v>2</v>
      </c>
      <c r="C825" s="7" t="s">
        <v>1050</v>
      </c>
      <c r="D825" s="7" t="s">
        <v>1039</v>
      </c>
      <c r="E825" s="7">
        <v>2</v>
      </c>
      <c r="F825" s="7">
        <v>0</v>
      </c>
      <c r="G825" s="7">
        <v>1650</v>
      </c>
      <c r="H825" s="7">
        <v>316</v>
      </c>
      <c r="I825" s="7" t="s">
        <v>1040</v>
      </c>
      <c r="J825" s="22">
        <v>45367.541666666664</v>
      </c>
      <c r="K825" s="22">
        <v>45367.875</v>
      </c>
      <c r="L825" s="7" t="s">
        <v>507</v>
      </c>
      <c r="M825" s="7" t="b">
        <v>0</v>
      </c>
      <c r="N825" s="7">
        <v>2023</v>
      </c>
      <c r="O825" s="7" t="s">
        <v>758</v>
      </c>
      <c r="P825" s="7"/>
      <c r="Q825" s="7" t="s">
        <v>763</v>
      </c>
      <c r="R825" s="7"/>
      <c r="S825" s="8" t="s">
        <v>1052</v>
      </c>
      <c r="T825" s="8" t="s">
        <v>1041</v>
      </c>
      <c r="U825" s="7" t="s">
        <v>27</v>
      </c>
      <c r="V825" s="9">
        <v>1500</v>
      </c>
      <c r="W825" s="2">
        <f t="shared" si="60"/>
        <v>3</v>
      </c>
      <c r="X825" s="2" t="s">
        <v>1887</v>
      </c>
      <c r="Y825" s="9" t="str">
        <f t="shared" si="61"/>
        <v>Y</v>
      </c>
      <c r="Z825" s="9" t="str">
        <f t="shared" si="62"/>
        <v>N</v>
      </c>
      <c r="AA825" s="9">
        <f t="shared" si="63"/>
        <v>12</v>
      </c>
      <c r="AB825" s="9" t="s">
        <v>1398</v>
      </c>
      <c r="AE825" t="str">
        <f t="shared" si="64"/>
        <v>Kingdom of BretonniaHigh Elf Realms</v>
      </c>
    </row>
    <row r="826" spans="1:31" ht="15" hidden="1" customHeight="1" x14ac:dyDescent="0.25">
      <c r="A826" s="7">
        <v>420522</v>
      </c>
      <c r="B826" s="7">
        <v>3</v>
      </c>
      <c r="C826" s="7" t="s">
        <v>1047</v>
      </c>
      <c r="D826" s="7" t="s">
        <v>1045</v>
      </c>
      <c r="E826" s="7">
        <v>2</v>
      </c>
      <c r="F826" s="7">
        <v>0</v>
      </c>
      <c r="G826" s="7">
        <v>400</v>
      </c>
      <c r="H826" s="7">
        <v>350</v>
      </c>
      <c r="I826" s="7" t="s">
        <v>1040</v>
      </c>
      <c r="J826" s="22">
        <v>45367.541666666664</v>
      </c>
      <c r="K826" s="22">
        <v>45367.875</v>
      </c>
      <c r="L826" s="7" t="s">
        <v>507</v>
      </c>
      <c r="M826" s="7" t="b">
        <v>0</v>
      </c>
      <c r="N826" s="7">
        <v>2023</v>
      </c>
      <c r="O826" s="7"/>
      <c r="P826" s="7"/>
      <c r="Q826" s="7"/>
      <c r="R826" s="7"/>
      <c r="S826" s="7"/>
      <c r="T826" s="7"/>
      <c r="U826" s="7" t="s">
        <v>27</v>
      </c>
      <c r="V826" s="9">
        <v>1500</v>
      </c>
      <c r="W826" s="2">
        <f t="shared" si="60"/>
        <v>3</v>
      </c>
      <c r="X826" s="2" t="s">
        <v>1887</v>
      </c>
      <c r="Y826" s="9" t="str">
        <f t="shared" si="61"/>
        <v>N</v>
      </c>
      <c r="Z826" s="9" t="str">
        <f t="shared" si="62"/>
        <v>Y</v>
      </c>
      <c r="AA826" s="9">
        <f t="shared" si="63"/>
        <v>12</v>
      </c>
      <c r="AB826" s="9" t="s">
        <v>1398</v>
      </c>
      <c r="AE826" t="str">
        <f t="shared" si="64"/>
        <v/>
      </c>
    </row>
    <row r="827" spans="1:31" ht="15" hidden="1" customHeight="1" x14ac:dyDescent="0.25">
      <c r="A827" s="7">
        <v>420547</v>
      </c>
      <c r="B827" s="7">
        <v>3</v>
      </c>
      <c r="C827" s="7" t="s">
        <v>1053</v>
      </c>
      <c r="D827" s="7" t="s">
        <v>1046</v>
      </c>
      <c r="E827" s="7">
        <v>2</v>
      </c>
      <c r="F827" s="7">
        <v>0</v>
      </c>
      <c r="G827" s="7">
        <v>1557</v>
      </c>
      <c r="H827" s="7">
        <v>661</v>
      </c>
      <c r="I827" s="7" t="s">
        <v>1040</v>
      </c>
      <c r="J827" s="22">
        <v>45367.541666666664</v>
      </c>
      <c r="K827" s="22">
        <v>45367.875</v>
      </c>
      <c r="L827" s="7" t="s">
        <v>507</v>
      </c>
      <c r="M827" s="7" t="b">
        <v>0</v>
      </c>
      <c r="N827" s="7">
        <v>2023</v>
      </c>
      <c r="O827" s="7" t="s">
        <v>765</v>
      </c>
      <c r="P827" s="7"/>
      <c r="Q827" s="7"/>
      <c r="R827" s="7"/>
      <c r="S827" s="8" t="s">
        <v>1055</v>
      </c>
      <c r="T827" s="7"/>
      <c r="U827" s="7" t="s">
        <v>27</v>
      </c>
      <c r="V827" s="9">
        <v>1500</v>
      </c>
      <c r="W827" s="2">
        <f t="shared" si="60"/>
        <v>3</v>
      </c>
      <c r="X827" s="2" t="s">
        <v>1887</v>
      </c>
      <c r="Y827" s="9" t="str">
        <f t="shared" si="61"/>
        <v>N</v>
      </c>
      <c r="Z827" s="9" t="str">
        <f t="shared" si="62"/>
        <v>N</v>
      </c>
      <c r="AA827" s="9">
        <f t="shared" si="63"/>
        <v>12</v>
      </c>
      <c r="AB827" s="9" t="s">
        <v>1398</v>
      </c>
      <c r="AE827" t="str">
        <f t="shared" si="64"/>
        <v>Empire of Man</v>
      </c>
    </row>
    <row r="828" spans="1:31" ht="15" hidden="1" customHeight="1" x14ac:dyDescent="0.25">
      <c r="A828" s="7">
        <v>420563</v>
      </c>
      <c r="B828" s="7">
        <v>3</v>
      </c>
      <c r="C828" s="7" t="s">
        <v>1043</v>
      </c>
      <c r="D828" s="7" t="s">
        <v>1049</v>
      </c>
      <c r="E828" s="7">
        <v>0</v>
      </c>
      <c r="F828" s="7">
        <v>2</v>
      </c>
      <c r="G828" s="7">
        <v>165</v>
      </c>
      <c r="H828" s="7">
        <v>1077</v>
      </c>
      <c r="I828" s="7" t="s">
        <v>1040</v>
      </c>
      <c r="J828" s="22">
        <v>45367.541666666664</v>
      </c>
      <c r="K828" s="22">
        <v>45367.875</v>
      </c>
      <c r="L828" s="7" t="s">
        <v>507</v>
      </c>
      <c r="M828" s="7" t="b">
        <v>0</v>
      </c>
      <c r="N828" s="7">
        <v>2023</v>
      </c>
      <c r="O828" s="7"/>
      <c r="P828" s="7"/>
      <c r="Q828" s="7" t="s">
        <v>761</v>
      </c>
      <c r="R828" s="7"/>
      <c r="S828" s="7"/>
      <c r="T828" s="8" t="s">
        <v>1051</v>
      </c>
      <c r="U828" s="7" t="s">
        <v>27</v>
      </c>
      <c r="V828" s="9">
        <v>1500</v>
      </c>
      <c r="W828" s="2">
        <f t="shared" si="60"/>
        <v>3</v>
      </c>
      <c r="X828" s="2" t="s">
        <v>1887</v>
      </c>
      <c r="Y828" s="9" t="str">
        <f t="shared" si="61"/>
        <v>N</v>
      </c>
      <c r="Z828" s="9" t="str">
        <f t="shared" si="62"/>
        <v>N</v>
      </c>
      <c r="AA828" s="9">
        <f t="shared" si="63"/>
        <v>12</v>
      </c>
      <c r="AB828" s="9" t="s">
        <v>1398</v>
      </c>
      <c r="AE828" t="str">
        <f t="shared" si="64"/>
        <v>Orc and Goblin Tribes</v>
      </c>
    </row>
    <row r="829" spans="1:31" ht="15" customHeight="1" x14ac:dyDescent="0.25">
      <c r="A829" s="7">
        <v>420593</v>
      </c>
      <c r="B829" s="7">
        <v>3</v>
      </c>
      <c r="C829" s="7" t="s">
        <v>1039</v>
      </c>
      <c r="D829" s="7" t="s">
        <v>1042</v>
      </c>
      <c r="E829" s="7">
        <v>2</v>
      </c>
      <c r="F829" s="7">
        <v>0</v>
      </c>
      <c r="G829" s="7">
        <v>1750</v>
      </c>
      <c r="H829" s="7">
        <v>1050</v>
      </c>
      <c r="I829" s="7" t="s">
        <v>1040</v>
      </c>
      <c r="J829" s="22">
        <v>45367.541666666664</v>
      </c>
      <c r="K829" s="22">
        <v>45367.875</v>
      </c>
      <c r="L829" s="7" t="s">
        <v>507</v>
      </c>
      <c r="M829" s="7" t="b">
        <v>0</v>
      </c>
      <c r="N829" s="7">
        <v>2023</v>
      </c>
      <c r="O829" s="7" t="s">
        <v>763</v>
      </c>
      <c r="P829" s="7"/>
      <c r="Q829" s="7" t="s">
        <v>767</v>
      </c>
      <c r="R829" s="7"/>
      <c r="S829" s="8" t="s">
        <v>1041</v>
      </c>
      <c r="T829" s="8" t="s">
        <v>1044</v>
      </c>
      <c r="U829" s="7" t="s">
        <v>27</v>
      </c>
      <c r="V829" s="9">
        <v>1500</v>
      </c>
      <c r="W829" s="2">
        <f t="shared" si="60"/>
        <v>3</v>
      </c>
      <c r="X829" s="2" t="s">
        <v>1887</v>
      </c>
      <c r="Y829" s="9" t="str">
        <f t="shared" si="61"/>
        <v>Y</v>
      </c>
      <c r="Z829" s="9" t="str">
        <f t="shared" si="62"/>
        <v>N</v>
      </c>
      <c r="AA829" s="9">
        <f t="shared" si="63"/>
        <v>12</v>
      </c>
      <c r="AB829" s="9" t="s">
        <v>1398</v>
      </c>
      <c r="AE829" t="str">
        <f t="shared" si="64"/>
        <v>High Elf RealmsDaemons of Chaos</v>
      </c>
    </row>
    <row r="830" spans="1:31" ht="15" hidden="1" customHeight="1" x14ac:dyDescent="0.25">
      <c r="A830" s="7">
        <v>420616</v>
      </c>
      <c r="B830" s="7">
        <v>3</v>
      </c>
      <c r="C830" s="7" t="s">
        <v>1054</v>
      </c>
      <c r="D830" s="7" t="s">
        <v>1048</v>
      </c>
      <c r="E830" s="7">
        <v>2</v>
      </c>
      <c r="F830" s="7">
        <v>0</v>
      </c>
      <c r="G830" s="7">
        <v>424</v>
      </c>
      <c r="H830" s="7">
        <v>192</v>
      </c>
      <c r="I830" s="7" t="s">
        <v>1040</v>
      </c>
      <c r="J830" s="22">
        <v>45367.541666666664</v>
      </c>
      <c r="K830" s="22">
        <v>45367.875</v>
      </c>
      <c r="L830" s="7" t="s">
        <v>507</v>
      </c>
      <c r="M830" s="7" t="b">
        <v>0</v>
      </c>
      <c r="N830" s="7">
        <v>2023</v>
      </c>
      <c r="O830" s="7" t="s">
        <v>767</v>
      </c>
      <c r="P830" s="7"/>
      <c r="Q830" s="7"/>
      <c r="R830" s="7"/>
      <c r="S830" s="8" t="s">
        <v>1056</v>
      </c>
      <c r="T830" s="7"/>
      <c r="U830" s="7" t="s">
        <v>27</v>
      </c>
      <c r="V830" s="9">
        <v>1500</v>
      </c>
      <c r="W830" s="2">
        <f t="shared" si="60"/>
        <v>3</v>
      </c>
      <c r="X830" s="2" t="s">
        <v>1887</v>
      </c>
      <c r="Y830" s="9" t="str">
        <f t="shared" si="61"/>
        <v>N</v>
      </c>
      <c r="Z830" s="9" t="str">
        <f t="shared" si="62"/>
        <v>N</v>
      </c>
      <c r="AA830" s="9">
        <f t="shared" si="63"/>
        <v>12</v>
      </c>
      <c r="AB830" s="9" t="s">
        <v>1398</v>
      </c>
      <c r="AE830" t="str">
        <f t="shared" si="64"/>
        <v>Daemons of Chaos</v>
      </c>
    </row>
    <row r="831" spans="1:31" ht="15" hidden="1" customHeight="1" x14ac:dyDescent="0.25">
      <c r="A831" s="7">
        <v>420220</v>
      </c>
      <c r="B831" s="7">
        <v>1</v>
      </c>
      <c r="C831" s="7" t="s">
        <v>815</v>
      </c>
      <c r="D831" s="7" t="s">
        <v>1013</v>
      </c>
      <c r="E831" s="7">
        <v>2</v>
      </c>
      <c r="F831" s="7">
        <v>0</v>
      </c>
      <c r="G831" s="7">
        <v>1139</v>
      </c>
      <c r="H831" s="7">
        <v>642</v>
      </c>
      <c r="I831" s="7" t="s">
        <v>1014</v>
      </c>
      <c r="J831" s="22">
        <v>45367.583333333336</v>
      </c>
      <c r="K831" s="22">
        <v>45367.958333333336</v>
      </c>
      <c r="L831" s="7" t="s">
        <v>120</v>
      </c>
      <c r="M831" s="7" t="b">
        <v>0</v>
      </c>
      <c r="N831" s="7">
        <v>2023</v>
      </c>
      <c r="O831" s="7" t="s">
        <v>764</v>
      </c>
      <c r="P831" s="7"/>
      <c r="Q831" s="7"/>
      <c r="R831" s="7"/>
      <c r="S831" s="8" t="s">
        <v>1015</v>
      </c>
      <c r="T831" s="7"/>
      <c r="U831" s="7" t="s">
        <v>27</v>
      </c>
      <c r="V831" s="9">
        <v>2000</v>
      </c>
      <c r="W831" s="2">
        <f t="shared" si="60"/>
        <v>3</v>
      </c>
      <c r="X831" s="2" t="s">
        <v>1887</v>
      </c>
      <c r="Y831" s="9" t="str">
        <f t="shared" si="61"/>
        <v>N</v>
      </c>
      <c r="Z831" s="9" t="str">
        <f t="shared" si="62"/>
        <v>N</v>
      </c>
      <c r="AA831" s="9">
        <f t="shared" si="63"/>
        <v>12</v>
      </c>
      <c r="AB831" s="9" t="s">
        <v>1398</v>
      </c>
      <c r="AE831" t="str">
        <f t="shared" si="64"/>
        <v>Tomb Kings of Khemri</v>
      </c>
    </row>
    <row r="832" spans="1:31" ht="15" hidden="1" customHeight="1" x14ac:dyDescent="0.25">
      <c r="A832" s="7">
        <v>420251</v>
      </c>
      <c r="B832" s="7">
        <v>1</v>
      </c>
      <c r="C832" s="7" t="s">
        <v>121</v>
      </c>
      <c r="D832" s="7" t="s">
        <v>816</v>
      </c>
      <c r="E832" s="7">
        <v>2</v>
      </c>
      <c r="F832" s="7">
        <v>0</v>
      </c>
      <c r="G832" s="7">
        <v>1533</v>
      </c>
      <c r="H832" s="7">
        <v>648</v>
      </c>
      <c r="I832" s="7" t="s">
        <v>1014</v>
      </c>
      <c r="J832" s="22">
        <v>45367.583333333336</v>
      </c>
      <c r="K832" s="22">
        <v>45367.958333333336</v>
      </c>
      <c r="L832" s="7" t="s">
        <v>120</v>
      </c>
      <c r="M832" s="7" t="b">
        <v>0</v>
      </c>
      <c r="N832" s="7">
        <v>2023</v>
      </c>
      <c r="O832" s="7" t="s">
        <v>759</v>
      </c>
      <c r="P832" s="7"/>
      <c r="Q832" s="7"/>
      <c r="R832" s="7"/>
      <c r="S832" s="8" t="s">
        <v>1016</v>
      </c>
      <c r="T832" s="7"/>
      <c r="U832" s="7" t="s">
        <v>27</v>
      </c>
      <c r="V832" s="9">
        <v>2000</v>
      </c>
      <c r="W832" s="2">
        <f t="shared" si="60"/>
        <v>3</v>
      </c>
      <c r="X832" s="2" t="s">
        <v>1887</v>
      </c>
      <c r="Y832" s="9" t="str">
        <f t="shared" si="61"/>
        <v>N</v>
      </c>
      <c r="Z832" s="9" t="str">
        <f t="shared" si="62"/>
        <v>N</v>
      </c>
      <c r="AA832" s="9">
        <f t="shared" si="63"/>
        <v>12</v>
      </c>
      <c r="AB832" s="9" t="s">
        <v>1398</v>
      </c>
      <c r="AE832" t="str">
        <f t="shared" si="64"/>
        <v>Wood Elf Realms</v>
      </c>
    </row>
    <row r="833" spans="1:31" ht="15" hidden="1" customHeight="1" x14ac:dyDescent="0.25">
      <c r="A833" s="7">
        <v>420282</v>
      </c>
      <c r="B833" s="7">
        <v>1</v>
      </c>
      <c r="C833" s="7" t="s">
        <v>1017</v>
      </c>
      <c r="D833" s="7" t="s">
        <v>818</v>
      </c>
      <c r="E833" s="7">
        <v>0</v>
      </c>
      <c r="F833" s="7">
        <v>2</v>
      </c>
      <c r="G833" s="7">
        <v>754</v>
      </c>
      <c r="H833" s="7">
        <v>1502</v>
      </c>
      <c r="I833" s="7" t="s">
        <v>1014</v>
      </c>
      <c r="J833" s="22">
        <v>45367.583333333336</v>
      </c>
      <c r="K833" s="22">
        <v>45367.958333333336</v>
      </c>
      <c r="L833" s="7" t="s">
        <v>120</v>
      </c>
      <c r="M833" s="7" t="b">
        <v>0</v>
      </c>
      <c r="N833" s="7">
        <v>2023</v>
      </c>
      <c r="O833" s="7"/>
      <c r="P833" s="7"/>
      <c r="Q833" s="7"/>
      <c r="R833" s="7"/>
      <c r="S833" s="7"/>
      <c r="T833" s="7"/>
      <c r="U833" s="7" t="s">
        <v>27</v>
      </c>
      <c r="V833" s="9">
        <v>2000</v>
      </c>
      <c r="W833" s="2">
        <f t="shared" si="60"/>
        <v>3</v>
      </c>
      <c r="X833" s="2" t="s">
        <v>1887</v>
      </c>
      <c r="Y833" s="9" t="str">
        <f t="shared" si="61"/>
        <v>N</v>
      </c>
      <c r="Z833" s="9" t="str">
        <f t="shared" si="62"/>
        <v>Y</v>
      </c>
      <c r="AA833" s="9">
        <f t="shared" si="63"/>
        <v>12</v>
      </c>
      <c r="AB833" s="9" t="s">
        <v>1398</v>
      </c>
      <c r="AE833" t="str">
        <f t="shared" si="64"/>
        <v/>
      </c>
    </row>
    <row r="834" spans="1:31" ht="15" hidden="1" customHeight="1" x14ac:dyDescent="0.25">
      <c r="A834" s="7">
        <v>420307</v>
      </c>
      <c r="B834" s="7">
        <v>1</v>
      </c>
      <c r="C834" s="7" t="s">
        <v>510</v>
      </c>
      <c r="D834" s="7" t="s">
        <v>821</v>
      </c>
      <c r="E834" s="7">
        <v>2</v>
      </c>
      <c r="F834" s="7">
        <v>0</v>
      </c>
      <c r="G834" s="7">
        <v>1993</v>
      </c>
      <c r="H834" s="7">
        <v>438</v>
      </c>
      <c r="I834" s="7" t="s">
        <v>1014</v>
      </c>
      <c r="J834" s="22">
        <v>45367.583333333336</v>
      </c>
      <c r="K834" s="22">
        <v>45367.958333333336</v>
      </c>
      <c r="L834" s="7" t="s">
        <v>120</v>
      </c>
      <c r="M834" s="7" t="b">
        <v>0</v>
      </c>
      <c r="N834" s="7">
        <v>2023</v>
      </c>
      <c r="O834" s="7" t="s">
        <v>759</v>
      </c>
      <c r="P834" s="7"/>
      <c r="Q834" s="7"/>
      <c r="R834" s="7"/>
      <c r="S834" s="8" t="s">
        <v>1018</v>
      </c>
      <c r="T834" s="7"/>
      <c r="U834" s="7" t="s">
        <v>27</v>
      </c>
      <c r="V834" s="9">
        <v>2000</v>
      </c>
      <c r="W834" s="2">
        <f t="shared" ref="W834:W897" si="65">_xlfn.MAXIFS(B:B,I:I,I834)</f>
        <v>3</v>
      </c>
      <c r="X834" s="2" t="s">
        <v>1887</v>
      </c>
      <c r="Y834" s="9" t="str">
        <f t="shared" ref="Y834:Y897" si="66">IF(S834="","N",(IF(T834&lt;&gt;"","Y","N")))</f>
        <v>N</v>
      </c>
      <c r="Z834" s="9" t="str">
        <f t="shared" ref="Z834:Z897" si="67">IF(O834=Q834,"Y","N")</f>
        <v>N</v>
      </c>
      <c r="AA834" s="9">
        <f t="shared" ref="AA834:AA897" si="68">COUNTIFS(I:I,I834,B:B,1)*2</f>
        <v>12</v>
      </c>
      <c r="AB834" s="9" t="s">
        <v>1398</v>
      </c>
      <c r="AE834" t="str">
        <f t="shared" si="64"/>
        <v>Wood Elf Realms</v>
      </c>
    </row>
    <row r="835" spans="1:31" ht="15" hidden="1" customHeight="1" x14ac:dyDescent="0.25">
      <c r="A835" s="7">
        <v>420316</v>
      </c>
      <c r="B835" s="7">
        <v>1</v>
      </c>
      <c r="C835" s="7" t="s">
        <v>817</v>
      </c>
      <c r="D835" s="7" t="s">
        <v>1019</v>
      </c>
      <c r="E835" s="7">
        <v>0</v>
      </c>
      <c r="F835" s="7">
        <v>2</v>
      </c>
      <c r="G835" s="7">
        <v>846</v>
      </c>
      <c r="H835" s="7">
        <v>1239</v>
      </c>
      <c r="I835" s="7" t="s">
        <v>1014</v>
      </c>
      <c r="J835" s="22">
        <v>45367.583333333336</v>
      </c>
      <c r="K835" s="22">
        <v>45367.958333333336</v>
      </c>
      <c r="L835" s="7" t="s">
        <v>120</v>
      </c>
      <c r="M835" s="7" t="b">
        <v>0</v>
      </c>
      <c r="N835" s="7">
        <v>2023</v>
      </c>
      <c r="O835" s="7"/>
      <c r="P835" s="7"/>
      <c r="Q835" s="7"/>
      <c r="R835" s="7"/>
      <c r="S835" s="7"/>
      <c r="T835" s="7"/>
      <c r="U835" s="7" t="s">
        <v>27</v>
      </c>
      <c r="V835" s="9">
        <v>2000</v>
      </c>
      <c r="W835" s="2">
        <f t="shared" si="65"/>
        <v>3</v>
      </c>
      <c r="X835" s="2" t="s">
        <v>1887</v>
      </c>
      <c r="Y835" s="9" t="str">
        <f t="shared" si="66"/>
        <v>N</v>
      </c>
      <c r="Z835" s="9" t="str">
        <f t="shared" si="67"/>
        <v>Y</v>
      </c>
      <c r="AA835" s="9">
        <f t="shared" si="68"/>
        <v>12</v>
      </c>
      <c r="AB835" s="9" t="s">
        <v>1398</v>
      </c>
      <c r="AE835" t="str">
        <f t="shared" ref="AE835:AE898" si="69">O835&amp;Q835</f>
        <v/>
      </c>
    </row>
    <row r="836" spans="1:31" ht="15" hidden="1" customHeight="1" x14ac:dyDescent="0.25">
      <c r="A836" s="7">
        <v>420339</v>
      </c>
      <c r="B836" s="7">
        <v>1</v>
      </c>
      <c r="C836" s="7" t="s">
        <v>819</v>
      </c>
      <c r="D836" s="7" t="s">
        <v>820</v>
      </c>
      <c r="E836" s="7">
        <v>2</v>
      </c>
      <c r="F836" s="7">
        <v>0</v>
      </c>
      <c r="G836" s="7">
        <v>1465</v>
      </c>
      <c r="H836" s="7">
        <v>632</v>
      </c>
      <c r="I836" s="7" t="s">
        <v>1014</v>
      </c>
      <c r="J836" s="22">
        <v>45367.583333333336</v>
      </c>
      <c r="K836" s="22">
        <v>45367.958333333336</v>
      </c>
      <c r="L836" s="7" t="s">
        <v>120</v>
      </c>
      <c r="M836" s="7" t="b">
        <v>0</v>
      </c>
      <c r="N836" s="7">
        <v>2023</v>
      </c>
      <c r="O836" s="7"/>
      <c r="P836" s="7"/>
      <c r="Q836" s="7" t="s">
        <v>773</v>
      </c>
      <c r="R836" s="7"/>
      <c r="S836" s="7"/>
      <c r="T836" s="8" t="s">
        <v>1020</v>
      </c>
      <c r="U836" s="7" t="s">
        <v>27</v>
      </c>
      <c r="V836" s="9">
        <v>2000</v>
      </c>
      <c r="W836" s="2">
        <f t="shared" si="65"/>
        <v>3</v>
      </c>
      <c r="X836" s="2" t="s">
        <v>1887</v>
      </c>
      <c r="Y836" s="9" t="str">
        <f t="shared" si="66"/>
        <v>N</v>
      </c>
      <c r="Z836" s="9" t="str">
        <f t="shared" si="67"/>
        <v>N</v>
      </c>
      <c r="AA836" s="9">
        <f t="shared" si="68"/>
        <v>12</v>
      </c>
      <c r="AB836" s="9" t="s">
        <v>1398</v>
      </c>
      <c r="AE836" t="str">
        <f t="shared" si="69"/>
        <v>Ogre Kingdoms</v>
      </c>
    </row>
    <row r="837" spans="1:31" ht="15" hidden="1" customHeight="1" x14ac:dyDescent="0.25">
      <c r="A837" s="7">
        <v>420377</v>
      </c>
      <c r="B837" s="7">
        <v>2</v>
      </c>
      <c r="C837" s="7" t="s">
        <v>510</v>
      </c>
      <c r="D837" s="7" t="s">
        <v>121</v>
      </c>
      <c r="E837" s="7">
        <v>2</v>
      </c>
      <c r="F837" s="7">
        <v>0</v>
      </c>
      <c r="G837" s="7">
        <v>1342</v>
      </c>
      <c r="H837" s="7">
        <v>768</v>
      </c>
      <c r="I837" s="7" t="s">
        <v>1014</v>
      </c>
      <c r="J837" s="22">
        <v>45367.583333333336</v>
      </c>
      <c r="K837" s="22">
        <v>45367.958333333336</v>
      </c>
      <c r="L837" s="7" t="s">
        <v>120</v>
      </c>
      <c r="M837" s="7" t="b">
        <v>0</v>
      </c>
      <c r="N837" s="7">
        <v>2023</v>
      </c>
      <c r="O837" s="7" t="s">
        <v>759</v>
      </c>
      <c r="P837" s="7"/>
      <c r="Q837" s="7" t="s">
        <v>759</v>
      </c>
      <c r="R837" s="7"/>
      <c r="S837" s="8" t="s">
        <v>1018</v>
      </c>
      <c r="T837" s="8" t="s">
        <v>1016</v>
      </c>
      <c r="U837" s="7" t="s">
        <v>27</v>
      </c>
      <c r="V837" s="9">
        <v>2000</v>
      </c>
      <c r="W837" s="2">
        <f t="shared" si="65"/>
        <v>3</v>
      </c>
      <c r="X837" s="2" t="s">
        <v>1887</v>
      </c>
      <c r="Y837" s="9" t="str">
        <f t="shared" si="66"/>
        <v>Y</v>
      </c>
      <c r="Z837" s="9" t="str">
        <f t="shared" si="67"/>
        <v>Y</v>
      </c>
      <c r="AA837" s="9">
        <f t="shared" si="68"/>
        <v>12</v>
      </c>
      <c r="AB837" s="9" t="s">
        <v>1398</v>
      </c>
      <c r="AE837" t="str">
        <f t="shared" si="69"/>
        <v>Wood Elf RealmsWood Elf Realms</v>
      </c>
    </row>
    <row r="838" spans="1:31" ht="15" hidden="1" customHeight="1" x14ac:dyDescent="0.25">
      <c r="A838" s="7">
        <v>420384</v>
      </c>
      <c r="B838" s="7">
        <v>2</v>
      </c>
      <c r="C838" s="7" t="s">
        <v>1019</v>
      </c>
      <c r="D838" s="7" t="s">
        <v>815</v>
      </c>
      <c r="E838" s="7">
        <v>2</v>
      </c>
      <c r="F838" s="7">
        <v>0</v>
      </c>
      <c r="G838" s="7">
        <v>1464</v>
      </c>
      <c r="H838" s="7">
        <v>578</v>
      </c>
      <c r="I838" s="7" t="s">
        <v>1014</v>
      </c>
      <c r="J838" s="22">
        <v>45367.583333333336</v>
      </c>
      <c r="K838" s="22">
        <v>45367.958333333336</v>
      </c>
      <c r="L838" s="7" t="s">
        <v>120</v>
      </c>
      <c r="M838" s="7" t="b">
        <v>0</v>
      </c>
      <c r="N838" s="7">
        <v>2023</v>
      </c>
      <c r="O838" s="7"/>
      <c r="P838" s="7"/>
      <c r="Q838" s="7" t="s">
        <v>764</v>
      </c>
      <c r="R838" s="7"/>
      <c r="S838" s="7"/>
      <c r="T838" s="8" t="s">
        <v>1015</v>
      </c>
      <c r="U838" s="7" t="s">
        <v>27</v>
      </c>
      <c r="V838" s="9">
        <v>2000</v>
      </c>
      <c r="W838" s="2">
        <f t="shared" si="65"/>
        <v>3</v>
      </c>
      <c r="X838" s="2" t="s">
        <v>1887</v>
      </c>
      <c r="Y838" s="9" t="str">
        <f t="shared" si="66"/>
        <v>N</v>
      </c>
      <c r="Z838" s="9" t="str">
        <f t="shared" si="67"/>
        <v>N</v>
      </c>
      <c r="AA838" s="9">
        <f t="shared" si="68"/>
        <v>12</v>
      </c>
      <c r="AB838" s="9" t="s">
        <v>1398</v>
      </c>
      <c r="AE838" t="str">
        <f t="shared" si="69"/>
        <v>Tomb Kings of Khemri</v>
      </c>
    </row>
    <row r="839" spans="1:31" ht="15" hidden="1" customHeight="1" x14ac:dyDescent="0.25">
      <c r="A839" s="7">
        <v>420414</v>
      </c>
      <c r="B839" s="7">
        <v>2</v>
      </c>
      <c r="C839" s="7" t="s">
        <v>1013</v>
      </c>
      <c r="D839" s="7" t="s">
        <v>820</v>
      </c>
      <c r="E839" s="7">
        <v>2</v>
      </c>
      <c r="F839" s="7">
        <v>0</v>
      </c>
      <c r="G839" s="7">
        <v>1383</v>
      </c>
      <c r="H839" s="7">
        <v>385</v>
      </c>
      <c r="I839" s="7" t="s">
        <v>1014</v>
      </c>
      <c r="J839" s="22">
        <v>45367.583333333336</v>
      </c>
      <c r="K839" s="22">
        <v>45367.958333333336</v>
      </c>
      <c r="L839" s="7" t="s">
        <v>120</v>
      </c>
      <c r="M839" s="7" t="b">
        <v>0</v>
      </c>
      <c r="N839" s="7">
        <v>2023</v>
      </c>
      <c r="O839" s="7"/>
      <c r="P839" s="7"/>
      <c r="Q839" s="7" t="s">
        <v>773</v>
      </c>
      <c r="R839" s="7"/>
      <c r="S839" s="7"/>
      <c r="T839" s="8" t="s">
        <v>1020</v>
      </c>
      <c r="U839" s="7" t="s">
        <v>27</v>
      </c>
      <c r="V839" s="9">
        <v>2000</v>
      </c>
      <c r="W839" s="2">
        <f t="shared" si="65"/>
        <v>3</v>
      </c>
      <c r="X839" s="2" t="s">
        <v>1887</v>
      </c>
      <c r="Y839" s="9" t="str">
        <f t="shared" si="66"/>
        <v>N</v>
      </c>
      <c r="Z839" s="9" t="str">
        <f t="shared" si="67"/>
        <v>N</v>
      </c>
      <c r="AA839" s="9">
        <f t="shared" si="68"/>
        <v>12</v>
      </c>
      <c r="AB839" s="9" t="s">
        <v>1398</v>
      </c>
      <c r="AE839" t="str">
        <f t="shared" si="69"/>
        <v>Ogre Kingdoms</v>
      </c>
    </row>
    <row r="840" spans="1:31" ht="15" hidden="1" customHeight="1" x14ac:dyDescent="0.25">
      <c r="A840" s="7">
        <v>420433</v>
      </c>
      <c r="B840" s="7">
        <v>2</v>
      </c>
      <c r="C840" s="7" t="s">
        <v>1021</v>
      </c>
      <c r="D840" s="7" t="s">
        <v>817</v>
      </c>
      <c r="E840" s="7">
        <v>0</v>
      </c>
      <c r="F840" s="7">
        <v>2</v>
      </c>
      <c r="G840" s="7">
        <v>141</v>
      </c>
      <c r="H840" s="7">
        <v>505</v>
      </c>
      <c r="I840" s="7" t="s">
        <v>1014</v>
      </c>
      <c r="J840" s="22">
        <v>45367.583333333336</v>
      </c>
      <c r="K840" s="22">
        <v>45367.958333333336</v>
      </c>
      <c r="L840" s="7" t="s">
        <v>120</v>
      </c>
      <c r="M840" s="7" t="b">
        <v>0</v>
      </c>
      <c r="N840" s="7">
        <v>2023</v>
      </c>
      <c r="O840" s="7"/>
      <c r="P840" s="7"/>
      <c r="Q840" s="7"/>
      <c r="R840" s="7"/>
      <c r="S840" s="7"/>
      <c r="T840" s="7"/>
      <c r="U840" s="7" t="s">
        <v>27</v>
      </c>
      <c r="V840" s="9">
        <v>2000</v>
      </c>
      <c r="W840" s="2">
        <f t="shared" si="65"/>
        <v>3</v>
      </c>
      <c r="X840" s="2" t="s">
        <v>1887</v>
      </c>
      <c r="Y840" s="9" t="str">
        <f t="shared" si="66"/>
        <v>N</v>
      </c>
      <c r="Z840" s="9" t="str">
        <f t="shared" si="67"/>
        <v>Y</v>
      </c>
      <c r="AA840" s="9">
        <f t="shared" si="68"/>
        <v>12</v>
      </c>
      <c r="AB840" s="9" t="s">
        <v>1398</v>
      </c>
      <c r="AE840" t="str">
        <f t="shared" si="69"/>
        <v/>
      </c>
    </row>
    <row r="841" spans="1:31" ht="15" hidden="1" customHeight="1" x14ac:dyDescent="0.25">
      <c r="A841" s="7">
        <v>420454</v>
      </c>
      <c r="B841" s="7">
        <v>2</v>
      </c>
      <c r="C841" s="7" t="s">
        <v>818</v>
      </c>
      <c r="D841" s="7" t="s">
        <v>819</v>
      </c>
      <c r="E841" s="7">
        <v>2</v>
      </c>
      <c r="F841" s="7">
        <v>0</v>
      </c>
      <c r="G841" s="7">
        <v>1543</v>
      </c>
      <c r="H841" s="7">
        <v>1000</v>
      </c>
      <c r="I841" s="7" t="s">
        <v>1014</v>
      </c>
      <c r="J841" s="22">
        <v>45367.583333333336</v>
      </c>
      <c r="K841" s="22">
        <v>45367.958333333336</v>
      </c>
      <c r="L841" s="7" t="s">
        <v>120</v>
      </c>
      <c r="M841" s="7" t="b">
        <v>0</v>
      </c>
      <c r="N841" s="7">
        <v>2023</v>
      </c>
      <c r="O841" s="7"/>
      <c r="P841" s="7"/>
      <c r="Q841" s="7"/>
      <c r="R841" s="7"/>
      <c r="S841" s="7"/>
      <c r="T841" s="7"/>
      <c r="U841" s="7" t="s">
        <v>27</v>
      </c>
      <c r="V841" s="9">
        <v>2000</v>
      </c>
      <c r="W841" s="2">
        <f t="shared" si="65"/>
        <v>3</v>
      </c>
      <c r="X841" s="2" t="s">
        <v>1887</v>
      </c>
      <c r="Y841" s="9" t="str">
        <f t="shared" si="66"/>
        <v>N</v>
      </c>
      <c r="Z841" s="9" t="str">
        <f t="shared" si="67"/>
        <v>Y</v>
      </c>
      <c r="AA841" s="9">
        <f t="shared" si="68"/>
        <v>12</v>
      </c>
      <c r="AB841" s="9" t="s">
        <v>1398</v>
      </c>
      <c r="AE841" t="str">
        <f t="shared" si="69"/>
        <v/>
      </c>
    </row>
    <row r="842" spans="1:31" ht="15" hidden="1" customHeight="1" x14ac:dyDescent="0.25">
      <c r="A842" s="7">
        <v>420469</v>
      </c>
      <c r="B842" s="7">
        <v>2</v>
      </c>
      <c r="C842" s="7" t="s">
        <v>1017</v>
      </c>
      <c r="D842" s="7" t="s">
        <v>816</v>
      </c>
      <c r="E842" s="7">
        <v>0</v>
      </c>
      <c r="F842" s="7">
        <v>2</v>
      </c>
      <c r="G842" s="7">
        <v>51</v>
      </c>
      <c r="H842" s="7">
        <v>2300</v>
      </c>
      <c r="I842" s="7" t="s">
        <v>1014</v>
      </c>
      <c r="J842" s="22">
        <v>45367.583333333336</v>
      </c>
      <c r="K842" s="22">
        <v>45367.958333333336</v>
      </c>
      <c r="L842" s="7" t="s">
        <v>120</v>
      </c>
      <c r="M842" s="7" t="b">
        <v>0</v>
      </c>
      <c r="N842" s="7">
        <v>2023</v>
      </c>
      <c r="O842" s="7"/>
      <c r="P842" s="7"/>
      <c r="Q842" s="7"/>
      <c r="R842" s="7"/>
      <c r="S842" s="7"/>
      <c r="T842" s="7"/>
      <c r="U842" s="7" t="s">
        <v>27</v>
      </c>
      <c r="V842" s="9">
        <v>2000</v>
      </c>
      <c r="W842" s="2">
        <f t="shared" si="65"/>
        <v>3</v>
      </c>
      <c r="X842" s="2" t="s">
        <v>1887</v>
      </c>
      <c r="Y842" s="9" t="str">
        <f t="shared" si="66"/>
        <v>N</v>
      </c>
      <c r="Z842" s="9" t="str">
        <f t="shared" si="67"/>
        <v>Y</v>
      </c>
      <c r="AA842" s="9">
        <f t="shared" si="68"/>
        <v>12</v>
      </c>
      <c r="AB842" s="9" t="s">
        <v>1398</v>
      </c>
      <c r="AE842" t="str">
        <f t="shared" si="69"/>
        <v/>
      </c>
    </row>
    <row r="843" spans="1:31" ht="15" hidden="1" customHeight="1" x14ac:dyDescent="0.25">
      <c r="A843" s="7">
        <v>420515</v>
      </c>
      <c r="B843" s="7">
        <v>3</v>
      </c>
      <c r="C843" s="7" t="s">
        <v>510</v>
      </c>
      <c r="D843" s="7" t="s">
        <v>818</v>
      </c>
      <c r="E843" s="7">
        <v>0</v>
      </c>
      <c r="F843" s="7">
        <v>2</v>
      </c>
      <c r="G843" s="7">
        <v>708</v>
      </c>
      <c r="H843" s="7">
        <v>711</v>
      </c>
      <c r="I843" s="7" t="s">
        <v>1014</v>
      </c>
      <c r="J843" s="22">
        <v>45367.583333333336</v>
      </c>
      <c r="K843" s="22">
        <v>45367.958333333336</v>
      </c>
      <c r="L843" s="7" t="s">
        <v>120</v>
      </c>
      <c r="M843" s="7" t="b">
        <v>0</v>
      </c>
      <c r="N843" s="7">
        <v>2023</v>
      </c>
      <c r="O843" s="7" t="s">
        <v>759</v>
      </c>
      <c r="P843" s="7"/>
      <c r="Q843" s="7"/>
      <c r="R843" s="7"/>
      <c r="S843" s="8" t="s">
        <v>1018</v>
      </c>
      <c r="T843" s="7"/>
      <c r="U843" s="7" t="s">
        <v>27</v>
      </c>
      <c r="V843" s="9">
        <v>2000</v>
      </c>
      <c r="W843" s="2">
        <f t="shared" si="65"/>
        <v>3</v>
      </c>
      <c r="X843" s="2" t="s">
        <v>1887</v>
      </c>
      <c r="Y843" s="9" t="str">
        <f t="shared" si="66"/>
        <v>N</v>
      </c>
      <c r="Z843" s="9" t="str">
        <f t="shared" si="67"/>
        <v>N</v>
      </c>
      <c r="AA843" s="9">
        <f t="shared" si="68"/>
        <v>12</v>
      </c>
      <c r="AB843" s="9" t="s">
        <v>1398</v>
      </c>
      <c r="AE843" t="str">
        <f t="shared" si="69"/>
        <v>Wood Elf Realms</v>
      </c>
    </row>
    <row r="844" spans="1:31" ht="15" hidden="1" customHeight="1" x14ac:dyDescent="0.25">
      <c r="A844" s="7">
        <v>420520</v>
      </c>
      <c r="B844" s="7">
        <v>3</v>
      </c>
      <c r="C844" s="7" t="s">
        <v>819</v>
      </c>
      <c r="D844" s="7" t="s">
        <v>121</v>
      </c>
      <c r="E844" s="7">
        <v>2</v>
      </c>
      <c r="F844" s="7">
        <v>0</v>
      </c>
      <c r="G844" s="7">
        <v>1035</v>
      </c>
      <c r="H844" s="7">
        <v>616</v>
      </c>
      <c r="I844" s="7" t="s">
        <v>1014</v>
      </c>
      <c r="J844" s="22">
        <v>45367.583333333336</v>
      </c>
      <c r="K844" s="22">
        <v>45367.958333333336</v>
      </c>
      <c r="L844" s="7" t="s">
        <v>120</v>
      </c>
      <c r="M844" s="7" t="b">
        <v>0</v>
      </c>
      <c r="N844" s="7">
        <v>2023</v>
      </c>
      <c r="O844" s="7"/>
      <c r="P844" s="7"/>
      <c r="Q844" s="7" t="s">
        <v>759</v>
      </c>
      <c r="R844" s="7"/>
      <c r="S844" s="7"/>
      <c r="T844" s="8" t="s">
        <v>1016</v>
      </c>
      <c r="U844" s="7" t="s">
        <v>27</v>
      </c>
      <c r="V844" s="9">
        <v>2000</v>
      </c>
      <c r="W844" s="2">
        <f t="shared" si="65"/>
        <v>3</v>
      </c>
      <c r="X844" s="2" t="s">
        <v>1887</v>
      </c>
      <c r="Y844" s="9" t="str">
        <f t="shared" si="66"/>
        <v>N</v>
      </c>
      <c r="Z844" s="9" t="str">
        <f t="shared" si="67"/>
        <v>N</v>
      </c>
      <c r="AA844" s="9">
        <f t="shared" si="68"/>
        <v>12</v>
      </c>
      <c r="AB844" s="9" t="s">
        <v>1398</v>
      </c>
      <c r="AE844" t="str">
        <f t="shared" si="69"/>
        <v>Wood Elf Realms</v>
      </c>
    </row>
    <row r="845" spans="1:31" ht="15" hidden="1" customHeight="1" x14ac:dyDescent="0.25">
      <c r="A845" s="7">
        <v>420544</v>
      </c>
      <c r="B845" s="7">
        <v>3</v>
      </c>
      <c r="C845" s="7" t="s">
        <v>1013</v>
      </c>
      <c r="D845" s="7" t="s">
        <v>817</v>
      </c>
      <c r="E845" s="7">
        <v>2</v>
      </c>
      <c r="F845" s="7">
        <v>0</v>
      </c>
      <c r="G845" s="7">
        <v>2400</v>
      </c>
      <c r="H845" s="7">
        <v>0</v>
      </c>
      <c r="I845" s="7" t="s">
        <v>1014</v>
      </c>
      <c r="J845" s="22">
        <v>45367.583333333336</v>
      </c>
      <c r="K845" s="22">
        <v>45367.958333333336</v>
      </c>
      <c r="L845" s="7" t="s">
        <v>120</v>
      </c>
      <c r="M845" s="7" t="b">
        <v>0</v>
      </c>
      <c r="N845" s="7">
        <v>2023</v>
      </c>
      <c r="O845" s="7"/>
      <c r="P845" s="7"/>
      <c r="Q845" s="7"/>
      <c r="R845" s="7"/>
      <c r="S845" s="7"/>
      <c r="T845" s="7"/>
      <c r="U845" s="7" t="s">
        <v>27</v>
      </c>
      <c r="V845" s="9">
        <v>2000</v>
      </c>
      <c r="W845" s="2">
        <f t="shared" si="65"/>
        <v>3</v>
      </c>
      <c r="X845" s="2" t="s">
        <v>1887</v>
      </c>
      <c r="Y845" s="9" t="str">
        <f t="shared" si="66"/>
        <v>N</v>
      </c>
      <c r="Z845" s="9" t="str">
        <f t="shared" si="67"/>
        <v>Y</v>
      </c>
      <c r="AA845" s="9">
        <f t="shared" si="68"/>
        <v>12</v>
      </c>
      <c r="AB845" s="9" t="s">
        <v>1398</v>
      </c>
      <c r="AE845" t="str">
        <f t="shared" si="69"/>
        <v/>
      </c>
    </row>
    <row r="846" spans="1:31" ht="15" hidden="1" customHeight="1" x14ac:dyDescent="0.25">
      <c r="A846" s="7">
        <v>420554</v>
      </c>
      <c r="B846" s="7">
        <v>3</v>
      </c>
      <c r="C846" s="7" t="s">
        <v>815</v>
      </c>
      <c r="D846" s="7" t="s">
        <v>1021</v>
      </c>
      <c r="E846" s="7">
        <v>2</v>
      </c>
      <c r="F846" s="7">
        <v>0</v>
      </c>
      <c r="G846" s="7">
        <v>1093</v>
      </c>
      <c r="H846" s="7">
        <v>179</v>
      </c>
      <c r="I846" s="7" t="s">
        <v>1014</v>
      </c>
      <c r="J846" s="22">
        <v>45367.583333333336</v>
      </c>
      <c r="K846" s="22">
        <v>45367.958333333336</v>
      </c>
      <c r="L846" s="7" t="s">
        <v>120</v>
      </c>
      <c r="M846" s="7" t="b">
        <v>0</v>
      </c>
      <c r="N846" s="7">
        <v>2023</v>
      </c>
      <c r="O846" s="7" t="s">
        <v>764</v>
      </c>
      <c r="P846" s="7"/>
      <c r="Q846" s="7"/>
      <c r="R846" s="7"/>
      <c r="S846" s="8" t="s">
        <v>1015</v>
      </c>
      <c r="T846" s="7"/>
      <c r="U846" s="7" t="s">
        <v>27</v>
      </c>
      <c r="V846" s="9">
        <v>2000</v>
      </c>
      <c r="W846" s="2">
        <f t="shared" si="65"/>
        <v>3</v>
      </c>
      <c r="X846" s="2" t="s">
        <v>1887</v>
      </c>
      <c r="Y846" s="9" t="str">
        <f t="shared" si="66"/>
        <v>N</v>
      </c>
      <c r="Z846" s="9" t="str">
        <f t="shared" si="67"/>
        <v>N</v>
      </c>
      <c r="AA846" s="9">
        <f t="shared" si="68"/>
        <v>12</v>
      </c>
      <c r="AB846" s="9" t="s">
        <v>1398</v>
      </c>
      <c r="AE846" t="str">
        <f t="shared" si="69"/>
        <v>Tomb Kings of Khemri</v>
      </c>
    </row>
    <row r="847" spans="1:31" ht="15" hidden="1" customHeight="1" x14ac:dyDescent="0.25">
      <c r="A847" s="7">
        <v>420581</v>
      </c>
      <c r="B847" s="7">
        <v>3</v>
      </c>
      <c r="C847" s="7" t="s">
        <v>820</v>
      </c>
      <c r="D847" s="7" t="s">
        <v>1017</v>
      </c>
      <c r="E847" s="7">
        <v>2</v>
      </c>
      <c r="F847" s="7">
        <v>0</v>
      </c>
      <c r="G847" s="7">
        <v>2099</v>
      </c>
      <c r="H847" s="7">
        <v>1056</v>
      </c>
      <c r="I847" s="7" t="s">
        <v>1014</v>
      </c>
      <c r="J847" s="22">
        <v>45367.583333333336</v>
      </c>
      <c r="K847" s="22">
        <v>45367.958333333336</v>
      </c>
      <c r="L847" s="7" t="s">
        <v>120</v>
      </c>
      <c r="M847" s="7" t="b">
        <v>0</v>
      </c>
      <c r="N847" s="7">
        <v>2023</v>
      </c>
      <c r="O847" s="7" t="s">
        <v>773</v>
      </c>
      <c r="P847" s="7"/>
      <c r="Q847" s="7"/>
      <c r="R847" s="7"/>
      <c r="S847" s="8" t="s">
        <v>1020</v>
      </c>
      <c r="T847" s="7"/>
      <c r="U847" s="7" t="s">
        <v>27</v>
      </c>
      <c r="V847" s="9">
        <v>2000</v>
      </c>
      <c r="W847" s="2">
        <f t="shared" si="65"/>
        <v>3</v>
      </c>
      <c r="X847" s="2" t="s">
        <v>1887</v>
      </c>
      <c r="Y847" s="9" t="str">
        <f t="shared" si="66"/>
        <v>N</v>
      </c>
      <c r="Z847" s="9" t="str">
        <f t="shared" si="67"/>
        <v>N</v>
      </c>
      <c r="AA847" s="9">
        <f t="shared" si="68"/>
        <v>12</v>
      </c>
      <c r="AB847" s="9" t="s">
        <v>1398</v>
      </c>
      <c r="AE847" t="str">
        <f t="shared" si="69"/>
        <v>Ogre Kingdoms</v>
      </c>
    </row>
    <row r="848" spans="1:31" ht="15" hidden="1" customHeight="1" x14ac:dyDescent="0.25">
      <c r="A848" s="7">
        <v>420606</v>
      </c>
      <c r="B848" s="7">
        <v>3</v>
      </c>
      <c r="C848" s="7" t="s">
        <v>1019</v>
      </c>
      <c r="D848" s="7" t="s">
        <v>816</v>
      </c>
      <c r="E848" s="7">
        <v>0</v>
      </c>
      <c r="F848" s="7">
        <v>2</v>
      </c>
      <c r="G848" s="7">
        <v>719</v>
      </c>
      <c r="H848" s="7">
        <v>2250</v>
      </c>
      <c r="I848" s="7" t="s">
        <v>1014</v>
      </c>
      <c r="J848" s="22">
        <v>45367.583333333336</v>
      </c>
      <c r="K848" s="22">
        <v>45367.958333333336</v>
      </c>
      <c r="L848" s="7" t="s">
        <v>120</v>
      </c>
      <c r="M848" s="7" t="b">
        <v>0</v>
      </c>
      <c r="N848" s="7">
        <v>2023</v>
      </c>
      <c r="O848" s="7"/>
      <c r="P848" s="7"/>
      <c r="Q848" s="7"/>
      <c r="R848" s="7"/>
      <c r="S848" s="7"/>
      <c r="T848" s="7"/>
      <c r="U848" s="7" t="s">
        <v>27</v>
      </c>
      <c r="V848" s="9">
        <v>2000</v>
      </c>
      <c r="W848" s="2">
        <f t="shared" si="65"/>
        <v>3</v>
      </c>
      <c r="X848" s="2" t="s">
        <v>1887</v>
      </c>
      <c r="Y848" s="9" t="str">
        <f t="shared" si="66"/>
        <v>N</v>
      </c>
      <c r="Z848" s="9" t="str">
        <f t="shared" si="67"/>
        <v>Y</v>
      </c>
      <c r="AA848" s="9">
        <f t="shared" si="68"/>
        <v>12</v>
      </c>
      <c r="AB848" s="9" t="s">
        <v>1398</v>
      </c>
      <c r="AE848" t="str">
        <f t="shared" si="69"/>
        <v/>
      </c>
    </row>
    <row r="849" spans="1:31" ht="15" customHeight="1" x14ac:dyDescent="0.25">
      <c r="A849" s="7">
        <v>420673</v>
      </c>
      <c r="B849" s="7">
        <v>1</v>
      </c>
      <c r="C849" s="7" t="s">
        <v>1158</v>
      </c>
      <c r="D849" s="7" t="s">
        <v>1159</v>
      </c>
      <c r="E849" s="7">
        <v>2</v>
      </c>
      <c r="F849" s="7">
        <v>0</v>
      </c>
      <c r="G849" s="7">
        <v>20</v>
      </c>
      <c r="H849" s="7">
        <v>5</v>
      </c>
      <c r="I849" s="7" t="s">
        <v>1160</v>
      </c>
      <c r="J849" s="22">
        <v>45368.395833333336</v>
      </c>
      <c r="K849" s="22">
        <v>45368.75</v>
      </c>
      <c r="L849" s="7" t="s">
        <v>338</v>
      </c>
      <c r="M849" s="7" t="b">
        <v>1</v>
      </c>
      <c r="N849" s="7">
        <v>2023</v>
      </c>
      <c r="O849" s="7" t="s">
        <v>758</v>
      </c>
      <c r="P849" s="7"/>
      <c r="Q849" s="7" t="s">
        <v>774</v>
      </c>
      <c r="R849" s="7"/>
      <c r="S849" s="8" t="s">
        <v>1161</v>
      </c>
      <c r="T849" s="8" t="s">
        <v>1162</v>
      </c>
      <c r="U849" s="7" t="s">
        <v>27</v>
      </c>
      <c r="V849" s="9">
        <v>2000</v>
      </c>
      <c r="W849" s="2">
        <f t="shared" si="65"/>
        <v>3</v>
      </c>
      <c r="X849" s="2" t="s">
        <v>1887</v>
      </c>
      <c r="Y849" s="9" t="str">
        <f t="shared" si="66"/>
        <v>Y</v>
      </c>
      <c r="Z849" s="9" t="str">
        <f t="shared" si="67"/>
        <v>N</v>
      </c>
      <c r="AA849" s="9">
        <f t="shared" si="68"/>
        <v>4</v>
      </c>
      <c r="AB849" s="9" t="s">
        <v>1399</v>
      </c>
      <c r="AC849" s="9" t="s">
        <v>1399</v>
      </c>
      <c r="AD849" s="9" t="s">
        <v>1398</v>
      </c>
      <c r="AE849" t="str">
        <f t="shared" si="69"/>
        <v>Kingdom of BretonniaBeastmen Brayherds</v>
      </c>
    </row>
    <row r="850" spans="1:31" ht="15" customHeight="1" x14ac:dyDescent="0.25">
      <c r="A850" s="7">
        <v>420699</v>
      </c>
      <c r="B850" s="7">
        <v>1</v>
      </c>
      <c r="C850" s="7" t="s">
        <v>1163</v>
      </c>
      <c r="D850" s="7" t="s">
        <v>1164</v>
      </c>
      <c r="E850" s="7">
        <v>2</v>
      </c>
      <c r="F850" s="7">
        <v>0</v>
      </c>
      <c r="G850" s="7">
        <v>20</v>
      </c>
      <c r="H850" s="7">
        <v>5</v>
      </c>
      <c r="I850" s="7" t="s">
        <v>1160</v>
      </c>
      <c r="J850" s="22">
        <v>45368.395833333336</v>
      </c>
      <c r="K850" s="22">
        <v>45368.75</v>
      </c>
      <c r="L850" s="7" t="s">
        <v>338</v>
      </c>
      <c r="M850" s="7" t="b">
        <v>1</v>
      </c>
      <c r="N850" s="7">
        <v>2023</v>
      </c>
      <c r="O850" s="7" t="s">
        <v>759</v>
      </c>
      <c r="P850" s="7"/>
      <c r="Q850" s="7" t="s">
        <v>765</v>
      </c>
      <c r="R850" s="7"/>
      <c r="S850" s="8" t="s">
        <v>1165</v>
      </c>
      <c r="T850" s="8" t="s">
        <v>1166</v>
      </c>
      <c r="U850" s="7" t="s">
        <v>27</v>
      </c>
      <c r="V850" s="9">
        <v>2000</v>
      </c>
      <c r="W850" s="2">
        <f t="shared" si="65"/>
        <v>3</v>
      </c>
      <c r="X850" s="2" t="s">
        <v>1887</v>
      </c>
      <c r="Y850" s="9" t="str">
        <f t="shared" si="66"/>
        <v>Y</v>
      </c>
      <c r="Z850" s="9" t="str">
        <f t="shared" si="67"/>
        <v>N</v>
      </c>
      <c r="AA850" s="9">
        <f t="shared" si="68"/>
        <v>4</v>
      </c>
      <c r="AB850" s="9" t="s">
        <v>1399</v>
      </c>
      <c r="AC850" s="9" t="s">
        <v>1399</v>
      </c>
      <c r="AD850" s="9" t="s">
        <v>1398</v>
      </c>
      <c r="AE850" t="str">
        <f t="shared" si="69"/>
        <v>Wood Elf RealmsEmpire of Man</v>
      </c>
    </row>
    <row r="851" spans="1:31" ht="15" customHeight="1" x14ac:dyDescent="0.25">
      <c r="A851" s="7">
        <v>420744</v>
      </c>
      <c r="B851" s="7">
        <v>2</v>
      </c>
      <c r="C851" s="7" t="s">
        <v>1167</v>
      </c>
      <c r="D851" s="7" t="s">
        <v>1164</v>
      </c>
      <c r="E851" s="7">
        <v>0</v>
      </c>
      <c r="F851" s="7">
        <v>2</v>
      </c>
      <c r="G851" s="7">
        <v>5</v>
      </c>
      <c r="H851" s="7">
        <v>15</v>
      </c>
      <c r="I851" s="7" t="s">
        <v>1160</v>
      </c>
      <c r="J851" s="22">
        <v>45368.395833333336</v>
      </c>
      <c r="K851" s="22">
        <v>45368.75</v>
      </c>
      <c r="L851" s="7" t="s">
        <v>338</v>
      </c>
      <c r="M851" s="7" t="b">
        <v>1</v>
      </c>
      <c r="N851" s="7">
        <v>2023</v>
      </c>
      <c r="O851" s="7" t="s">
        <v>763</v>
      </c>
      <c r="P851" s="7"/>
      <c r="Q851" s="7" t="s">
        <v>765</v>
      </c>
      <c r="R851" s="7"/>
      <c r="S851" s="8" t="s">
        <v>1168</v>
      </c>
      <c r="T851" s="8" t="s">
        <v>1166</v>
      </c>
      <c r="U851" s="7" t="s">
        <v>27</v>
      </c>
      <c r="V851" s="9">
        <v>2000</v>
      </c>
      <c r="W851" s="2">
        <f t="shared" si="65"/>
        <v>3</v>
      </c>
      <c r="X851" s="2" t="s">
        <v>1887</v>
      </c>
      <c r="Y851" s="9" t="str">
        <f t="shared" si="66"/>
        <v>Y</v>
      </c>
      <c r="Z851" s="9" t="str">
        <f t="shared" si="67"/>
        <v>N</v>
      </c>
      <c r="AA851" s="9">
        <f t="shared" si="68"/>
        <v>4</v>
      </c>
      <c r="AB851" s="9" t="s">
        <v>1399</v>
      </c>
      <c r="AC851" s="9" t="s">
        <v>1399</v>
      </c>
      <c r="AD851" s="9" t="s">
        <v>1398</v>
      </c>
      <c r="AE851" t="str">
        <f t="shared" si="69"/>
        <v>High Elf RealmsEmpire of Man</v>
      </c>
    </row>
    <row r="852" spans="1:31" ht="15" customHeight="1" x14ac:dyDescent="0.25">
      <c r="A852" s="7">
        <v>420762</v>
      </c>
      <c r="B852" s="7">
        <v>2</v>
      </c>
      <c r="C852" s="7" t="s">
        <v>1158</v>
      </c>
      <c r="D852" s="7" t="s">
        <v>1163</v>
      </c>
      <c r="E852" s="7">
        <v>0</v>
      </c>
      <c r="F852" s="7">
        <v>2</v>
      </c>
      <c r="G852" s="7">
        <v>5</v>
      </c>
      <c r="H852" s="7">
        <v>20</v>
      </c>
      <c r="I852" s="7" t="s">
        <v>1160</v>
      </c>
      <c r="J852" s="22">
        <v>45368.395833333336</v>
      </c>
      <c r="K852" s="22">
        <v>45368.75</v>
      </c>
      <c r="L852" s="7" t="s">
        <v>338</v>
      </c>
      <c r="M852" s="7" t="b">
        <v>1</v>
      </c>
      <c r="N852" s="7">
        <v>2023</v>
      </c>
      <c r="O852" s="7" t="s">
        <v>758</v>
      </c>
      <c r="P852" s="7"/>
      <c r="Q852" s="7" t="s">
        <v>759</v>
      </c>
      <c r="R852" s="7"/>
      <c r="S852" s="8" t="s">
        <v>1161</v>
      </c>
      <c r="T852" s="8" t="s">
        <v>1165</v>
      </c>
      <c r="U852" s="7" t="s">
        <v>27</v>
      </c>
      <c r="V852" s="9">
        <v>2000</v>
      </c>
      <c r="W852" s="2">
        <f t="shared" si="65"/>
        <v>3</v>
      </c>
      <c r="X852" s="2" t="s">
        <v>1887</v>
      </c>
      <c r="Y852" s="9" t="str">
        <f t="shared" si="66"/>
        <v>Y</v>
      </c>
      <c r="Z852" s="9" t="str">
        <f t="shared" si="67"/>
        <v>N</v>
      </c>
      <c r="AA852" s="9">
        <f t="shared" si="68"/>
        <v>4</v>
      </c>
      <c r="AB852" s="9" t="s">
        <v>1399</v>
      </c>
      <c r="AC852" s="9" t="s">
        <v>1399</v>
      </c>
      <c r="AD852" s="9" t="s">
        <v>1398</v>
      </c>
      <c r="AE852" t="str">
        <f t="shared" si="69"/>
        <v>Kingdom of BretonniaWood Elf Realms</v>
      </c>
    </row>
    <row r="853" spans="1:31" ht="15" customHeight="1" x14ac:dyDescent="0.25">
      <c r="A853" s="7">
        <v>420814</v>
      </c>
      <c r="B853" s="7">
        <v>3</v>
      </c>
      <c r="C853" s="7" t="s">
        <v>1164</v>
      </c>
      <c r="D853" s="7" t="s">
        <v>1159</v>
      </c>
      <c r="E853" s="7">
        <v>0</v>
      </c>
      <c r="F853" s="7">
        <v>2</v>
      </c>
      <c r="G853" s="7">
        <v>5</v>
      </c>
      <c r="H853" s="7">
        <v>20</v>
      </c>
      <c r="I853" s="7" t="s">
        <v>1160</v>
      </c>
      <c r="J853" s="22">
        <v>45368.395833333336</v>
      </c>
      <c r="K853" s="22">
        <v>45368.75</v>
      </c>
      <c r="L853" s="7" t="s">
        <v>338</v>
      </c>
      <c r="M853" s="7" t="b">
        <v>1</v>
      </c>
      <c r="N853" s="7">
        <v>2023</v>
      </c>
      <c r="O853" s="7" t="s">
        <v>765</v>
      </c>
      <c r="P853" s="7"/>
      <c r="Q853" s="7" t="s">
        <v>774</v>
      </c>
      <c r="R853" s="7"/>
      <c r="S853" s="8" t="s">
        <v>1166</v>
      </c>
      <c r="T853" s="8" t="s">
        <v>1162</v>
      </c>
      <c r="U853" s="7" t="s">
        <v>27</v>
      </c>
      <c r="V853" s="9">
        <v>2000</v>
      </c>
      <c r="W853" s="2">
        <f t="shared" si="65"/>
        <v>3</v>
      </c>
      <c r="X853" s="2" t="s">
        <v>1887</v>
      </c>
      <c r="Y853" s="9" t="str">
        <f t="shared" si="66"/>
        <v>Y</v>
      </c>
      <c r="Z853" s="9" t="str">
        <f t="shared" si="67"/>
        <v>N</v>
      </c>
      <c r="AA853" s="9">
        <f t="shared" si="68"/>
        <v>4</v>
      </c>
      <c r="AB853" s="9" t="s">
        <v>1399</v>
      </c>
      <c r="AC853" s="9" t="s">
        <v>1399</v>
      </c>
      <c r="AD853" s="9" t="s">
        <v>1398</v>
      </c>
      <c r="AE853" t="str">
        <f t="shared" si="69"/>
        <v>Empire of ManBeastmen Brayherds</v>
      </c>
    </row>
    <row r="854" spans="1:31" ht="15" customHeight="1" x14ac:dyDescent="0.25">
      <c r="A854" s="7">
        <v>420839</v>
      </c>
      <c r="B854" s="7">
        <v>3</v>
      </c>
      <c r="C854" s="7" t="s">
        <v>1167</v>
      </c>
      <c r="D854" s="7" t="s">
        <v>1163</v>
      </c>
      <c r="E854" s="7">
        <v>0</v>
      </c>
      <c r="F854" s="7">
        <v>2</v>
      </c>
      <c r="G854" s="7">
        <v>5</v>
      </c>
      <c r="H854" s="7">
        <v>20</v>
      </c>
      <c r="I854" s="7" t="s">
        <v>1160</v>
      </c>
      <c r="J854" s="22">
        <v>45368.395833333336</v>
      </c>
      <c r="K854" s="22">
        <v>45368.75</v>
      </c>
      <c r="L854" s="7" t="s">
        <v>338</v>
      </c>
      <c r="M854" s="7" t="b">
        <v>1</v>
      </c>
      <c r="N854" s="7">
        <v>2023</v>
      </c>
      <c r="O854" s="7" t="s">
        <v>763</v>
      </c>
      <c r="P854" s="7"/>
      <c r="Q854" s="7" t="s">
        <v>759</v>
      </c>
      <c r="R854" s="7"/>
      <c r="S854" s="8" t="s">
        <v>1168</v>
      </c>
      <c r="T854" s="8" t="s">
        <v>1165</v>
      </c>
      <c r="U854" s="7" t="s">
        <v>27</v>
      </c>
      <c r="V854" s="9">
        <v>2000</v>
      </c>
      <c r="W854" s="2">
        <f t="shared" si="65"/>
        <v>3</v>
      </c>
      <c r="X854" s="2" t="s">
        <v>1887</v>
      </c>
      <c r="Y854" s="9" t="str">
        <f t="shared" si="66"/>
        <v>Y</v>
      </c>
      <c r="Z854" s="9" t="str">
        <f t="shared" si="67"/>
        <v>N</v>
      </c>
      <c r="AA854" s="9">
        <f t="shared" si="68"/>
        <v>4</v>
      </c>
      <c r="AB854" s="9" t="s">
        <v>1399</v>
      </c>
      <c r="AC854" s="9" t="s">
        <v>1399</v>
      </c>
      <c r="AD854" s="9" t="s">
        <v>1398</v>
      </c>
      <c r="AE854" t="str">
        <f t="shared" si="69"/>
        <v>High Elf RealmsWood Elf Realms</v>
      </c>
    </row>
    <row r="855" spans="1:31" ht="15" hidden="1" customHeight="1" x14ac:dyDescent="0.25">
      <c r="A855">
        <v>421968</v>
      </c>
      <c r="B855">
        <v>1</v>
      </c>
      <c r="C855" t="s">
        <v>1262</v>
      </c>
      <c r="D855" t="s">
        <v>1263</v>
      </c>
      <c r="E855">
        <v>2</v>
      </c>
      <c r="F855">
        <v>0</v>
      </c>
      <c r="G855">
        <v>20</v>
      </c>
      <c r="H855">
        <v>5</v>
      </c>
      <c r="I855" t="s">
        <v>1264</v>
      </c>
      <c r="J855" s="21">
        <v>45372.583333333336</v>
      </c>
      <c r="K855" s="21">
        <v>45372.958333333336</v>
      </c>
      <c r="L855" t="s">
        <v>598</v>
      </c>
      <c r="M855" t="b">
        <v>0</v>
      </c>
      <c r="N855">
        <v>2023</v>
      </c>
      <c r="O855" t="s">
        <v>764</v>
      </c>
      <c r="Q855" t="s">
        <v>764</v>
      </c>
      <c r="S855" s="1" t="s">
        <v>1265</v>
      </c>
      <c r="T855" s="1" t="s">
        <v>1266</v>
      </c>
      <c r="U855" t="s">
        <v>27</v>
      </c>
      <c r="V855" s="9">
        <v>2000</v>
      </c>
      <c r="W855" s="2">
        <f t="shared" si="65"/>
        <v>3</v>
      </c>
      <c r="X855" s="2" t="s">
        <v>1887</v>
      </c>
      <c r="Y855" s="9" t="str">
        <f t="shared" si="66"/>
        <v>Y</v>
      </c>
      <c r="Z855" s="9" t="str">
        <f t="shared" si="67"/>
        <v>Y</v>
      </c>
      <c r="AA855" s="9">
        <f t="shared" si="68"/>
        <v>62</v>
      </c>
      <c r="AB855" s="9" t="s">
        <v>1398</v>
      </c>
      <c r="AC855" s="9" t="s">
        <v>1399</v>
      </c>
      <c r="AD855" s="9" t="s">
        <v>1398</v>
      </c>
      <c r="AE855" t="str">
        <f t="shared" si="69"/>
        <v>Tomb Kings of KhemriTomb Kings of Khemri</v>
      </c>
    </row>
    <row r="856" spans="1:31" ht="15" customHeight="1" x14ac:dyDescent="0.25">
      <c r="A856">
        <v>421973</v>
      </c>
      <c r="B856">
        <v>1</v>
      </c>
      <c r="C856" t="s">
        <v>1267</v>
      </c>
      <c r="D856" t="s">
        <v>1268</v>
      </c>
      <c r="E856">
        <v>0</v>
      </c>
      <c r="F856">
        <v>2</v>
      </c>
      <c r="G856">
        <v>5</v>
      </c>
      <c r="H856">
        <v>20</v>
      </c>
      <c r="I856" t="s">
        <v>1264</v>
      </c>
      <c r="J856" s="21">
        <v>45372.583333333336</v>
      </c>
      <c r="K856" s="21">
        <v>45372.958333333336</v>
      </c>
      <c r="L856" t="s">
        <v>598</v>
      </c>
      <c r="M856" t="b">
        <v>0</v>
      </c>
      <c r="N856">
        <v>2023</v>
      </c>
      <c r="O856" t="s">
        <v>768</v>
      </c>
      <c r="Q856" t="s">
        <v>758</v>
      </c>
      <c r="S856" s="1" t="s">
        <v>1269</v>
      </c>
      <c r="T856" s="1" t="s">
        <v>1270</v>
      </c>
      <c r="U856" t="s">
        <v>27</v>
      </c>
      <c r="V856" s="9">
        <v>2000</v>
      </c>
      <c r="W856" s="2">
        <f t="shared" si="65"/>
        <v>3</v>
      </c>
      <c r="X856" s="2" t="s">
        <v>1887</v>
      </c>
      <c r="Y856" s="9" t="str">
        <f t="shared" si="66"/>
        <v>Y</v>
      </c>
      <c r="Z856" s="9" t="str">
        <f t="shared" si="67"/>
        <v>N</v>
      </c>
      <c r="AA856" s="9">
        <f t="shared" si="68"/>
        <v>62</v>
      </c>
      <c r="AB856" s="9" t="s">
        <v>1398</v>
      </c>
      <c r="AC856" s="9" t="s">
        <v>1399</v>
      </c>
      <c r="AD856" s="9" t="s">
        <v>1398</v>
      </c>
      <c r="AE856" t="str">
        <f t="shared" si="69"/>
        <v>Dark ElvesKingdom of Bretonnia</v>
      </c>
    </row>
    <row r="857" spans="1:31" ht="15" customHeight="1" x14ac:dyDescent="0.25">
      <c r="A857">
        <v>421979</v>
      </c>
      <c r="B857">
        <v>1</v>
      </c>
      <c r="C857" t="s">
        <v>1271</v>
      </c>
      <c r="D857" t="s">
        <v>1183</v>
      </c>
      <c r="E857">
        <v>2</v>
      </c>
      <c r="F857">
        <v>0</v>
      </c>
      <c r="G857">
        <v>20</v>
      </c>
      <c r="H857">
        <v>5</v>
      </c>
      <c r="I857" t="s">
        <v>1264</v>
      </c>
      <c r="J857" s="21">
        <v>45372.583333333336</v>
      </c>
      <c r="K857" s="21">
        <v>45372.958333333336</v>
      </c>
      <c r="L857" t="s">
        <v>598</v>
      </c>
      <c r="M857" t="b">
        <v>0</v>
      </c>
      <c r="N857">
        <v>2023</v>
      </c>
      <c r="O857" t="s">
        <v>764</v>
      </c>
      <c r="Q857" t="s">
        <v>762</v>
      </c>
      <c r="S857" s="1" t="s">
        <v>1272</v>
      </c>
      <c r="T857" s="1" t="s">
        <v>1273</v>
      </c>
      <c r="U857" t="s">
        <v>27</v>
      </c>
      <c r="V857" s="9">
        <v>2000</v>
      </c>
      <c r="W857" s="2">
        <f t="shared" si="65"/>
        <v>3</v>
      </c>
      <c r="X857" s="2" t="s">
        <v>1887</v>
      </c>
      <c r="Y857" s="9" t="str">
        <f t="shared" si="66"/>
        <v>Y</v>
      </c>
      <c r="Z857" s="9" t="str">
        <f t="shared" si="67"/>
        <v>N</v>
      </c>
      <c r="AA857" s="9">
        <f t="shared" si="68"/>
        <v>62</v>
      </c>
      <c r="AB857" s="9" t="s">
        <v>1398</v>
      </c>
      <c r="AC857" s="9" t="s">
        <v>1399</v>
      </c>
      <c r="AD857" s="9" t="s">
        <v>1398</v>
      </c>
      <c r="AE857" t="str">
        <f t="shared" si="69"/>
        <v>Tomb Kings of KhemriWarriors of Chaos</v>
      </c>
    </row>
    <row r="858" spans="1:31" ht="15" customHeight="1" x14ac:dyDescent="0.25">
      <c r="A858">
        <v>421987</v>
      </c>
      <c r="B858">
        <v>1</v>
      </c>
      <c r="C858" t="s">
        <v>959</v>
      </c>
      <c r="D858" t="s">
        <v>1274</v>
      </c>
      <c r="E858">
        <v>2</v>
      </c>
      <c r="F858">
        <v>0</v>
      </c>
      <c r="G858">
        <v>20</v>
      </c>
      <c r="H858">
        <v>5</v>
      </c>
      <c r="I858" t="s">
        <v>1264</v>
      </c>
      <c r="J858" s="21">
        <v>45372.583333333336</v>
      </c>
      <c r="K858" s="21">
        <v>45372.958333333336</v>
      </c>
      <c r="L858" t="s">
        <v>598</v>
      </c>
      <c r="M858" t="b">
        <v>0</v>
      </c>
      <c r="N858">
        <v>2023</v>
      </c>
      <c r="O858" t="s">
        <v>762</v>
      </c>
      <c r="Q858" t="s">
        <v>771</v>
      </c>
      <c r="S858" s="1" t="s">
        <v>1275</v>
      </c>
      <c r="T858" t="s">
        <v>1276</v>
      </c>
      <c r="U858" t="s">
        <v>27</v>
      </c>
      <c r="V858" s="9">
        <v>2000</v>
      </c>
      <c r="W858" s="2">
        <f t="shared" si="65"/>
        <v>3</v>
      </c>
      <c r="X858" s="2" t="s">
        <v>1887</v>
      </c>
      <c r="Y858" s="9" t="str">
        <f t="shared" si="66"/>
        <v>Y</v>
      </c>
      <c r="Z858" s="9" t="str">
        <f t="shared" si="67"/>
        <v>N</v>
      </c>
      <c r="AA858" s="9">
        <f t="shared" si="68"/>
        <v>62</v>
      </c>
      <c r="AB858" s="9" t="s">
        <v>1398</v>
      </c>
      <c r="AC858" s="9" t="s">
        <v>1399</v>
      </c>
      <c r="AD858" s="9" t="s">
        <v>1398</v>
      </c>
      <c r="AE858" t="str">
        <f t="shared" si="69"/>
        <v>Warriors of ChaosSkaven</v>
      </c>
    </row>
    <row r="859" spans="1:31" ht="15" customHeight="1" x14ac:dyDescent="0.25">
      <c r="A859">
        <v>421996</v>
      </c>
      <c r="B859">
        <v>1</v>
      </c>
      <c r="C859" t="s">
        <v>1277</v>
      </c>
      <c r="D859" t="s">
        <v>1278</v>
      </c>
      <c r="E859">
        <v>2</v>
      </c>
      <c r="F859">
        <v>0</v>
      </c>
      <c r="G859">
        <v>20</v>
      </c>
      <c r="H859">
        <v>5</v>
      </c>
      <c r="I859" t="s">
        <v>1264</v>
      </c>
      <c r="J859" s="21">
        <v>45372.583333333336</v>
      </c>
      <c r="K859" s="21">
        <v>45372.958333333336</v>
      </c>
      <c r="L859" t="s">
        <v>598</v>
      </c>
      <c r="M859" t="b">
        <v>0</v>
      </c>
      <c r="N859">
        <v>2023</v>
      </c>
      <c r="O859" t="s">
        <v>763</v>
      </c>
      <c r="Q859" t="s">
        <v>761</v>
      </c>
      <c r="S859" s="1" t="s">
        <v>1279</v>
      </c>
      <c r="T859" s="1" t="s">
        <v>1280</v>
      </c>
      <c r="U859" t="s">
        <v>27</v>
      </c>
      <c r="V859" s="9">
        <v>2000</v>
      </c>
      <c r="W859" s="2">
        <f t="shared" si="65"/>
        <v>3</v>
      </c>
      <c r="X859" s="2" t="s">
        <v>1887</v>
      </c>
      <c r="Y859" s="9" t="str">
        <f t="shared" si="66"/>
        <v>Y</v>
      </c>
      <c r="Z859" s="9" t="str">
        <f t="shared" si="67"/>
        <v>N</v>
      </c>
      <c r="AA859" s="9">
        <f t="shared" si="68"/>
        <v>62</v>
      </c>
      <c r="AB859" s="9" t="s">
        <v>1398</v>
      </c>
      <c r="AC859" s="9" t="s">
        <v>1399</v>
      </c>
      <c r="AD859" s="9" t="s">
        <v>1398</v>
      </c>
      <c r="AE859" t="str">
        <f t="shared" si="69"/>
        <v>High Elf RealmsOrc and Goblin Tribes</v>
      </c>
    </row>
    <row r="860" spans="1:31" ht="15" hidden="1" customHeight="1" x14ac:dyDescent="0.25">
      <c r="A860">
        <v>422009</v>
      </c>
      <c r="B860">
        <v>1</v>
      </c>
      <c r="C860" t="s">
        <v>1281</v>
      </c>
      <c r="D860" t="s">
        <v>1282</v>
      </c>
      <c r="E860">
        <v>2</v>
      </c>
      <c r="F860">
        <v>0</v>
      </c>
      <c r="G860">
        <v>20</v>
      </c>
      <c r="H860">
        <v>5</v>
      </c>
      <c r="I860" t="s">
        <v>1264</v>
      </c>
      <c r="J860" s="21">
        <v>45372.583333333336</v>
      </c>
      <c r="K860" s="21">
        <v>45372.958333333336</v>
      </c>
      <c r="L860" t="s">
        <v>598</v>
      </c>
      <c r="M860" t="b">
        <v>0</v>
      </c>
      <c r="N860">
        <v>2023</v>
      </c>
      <c r="O860" t="s">
        <v>759</v>
      </c>
      <c r="S860" s="1" t="s">
        <v>1283</v>
      </c>
      <c r="U860" t="s">
        <v>27</v>
      </c>
      <c r="V860" s="9">
        <v>2000</v>
      </c>
      <c r="W860" s="2">
        <f t="shared" si="65"/>
        <v>3</v>
      </c>
      <c r="X860" s="2" t="s">
        <v>1887</v>
      </c>
      <c r="Y860" s="9" t="str">
        <f t="shared" si="66"/>
        <v>N</v>
      </c>
      <c r="Z860" s="9" t="str">
        <f t="shared" si="67"/>
        <v>N</v>
      </c>
      <c r="AA860" s="9">
        <f t="shared" si="68"/>
        <v>62</v>
      </c>
      <c r="AB860" s="9" t="s">
        <v>1398</v>
      </c>
      <c r="AC860" s="9" t="s">
        <v>1399</v>
      </c>
      <c r="AD860" s="9" t="s">
        <v>1398</v>
      </c>
      <c r="AE860" t="str">
        <f t="shared" si="69"/>
        <v>Wood Elf Realms</v>
      </c>
    </row>
    <row r="861" spans="1:31" ht="15" customHeight="1" x14ac:dyDescent="0.25">
      <c r="A861">
        <v>422022</v>
      </c>
      <c r="B861">
        <v>1</v>
      </c>
      <c r="C861" t="s">
        <v>1284</v>
      </c>
      <c r="D861" t="s">
        <v>820</v>
      </c>
      <c r="E861">
        <v>1</v>
      </c>
      <c r="F861">
        <v>1</v>
      </c>
      <c r="G861">
        <v>10</v>
      </c>
      <c r="H861">
        <v>10</v>
      </c>
      <c r="I861" t="s">
        <v>1264</v>
      </c>
      <c r="J861" s="21">
        <v>45372.583333333336</v>
      </c>
      <c r="K861" s="21">
        <v>45372.958333333336</v>
      </c>
      <c r="L861" t="s">
        <v>598</v>
      </c>
      <c r="M861" t="b">
        <v>0</v>
      </c>
      <c r="N861">
        <v>2023</v>
      </c>
      <c r="O861" t="s">
        <v>761</v>
      </c>
      <c r="Q861" t="s">
        <v>773</v>
      </c>
      <c r="S861" s="1" t="s">
        <v>1285</v>
      </c>
      <c r="T861" s="1" t="s">
        <v>1286</v>
      </c>
      <c r="U861" t="s">
        <v>27</v>
      </c>
      <c r="V861" s="9">
        <v>2000</v>
      </c>
      <c r="W861" s="2">
        <f t="shared" si="65"/>
        <v>3</v>
      </c>
      <c r="X861" s="2" t="s">
        <v>1887</v>
      </c>
      <c r="Y861" s="9" t="str">
        <f t="shared" si="66"/>
        <v>Y</v>
      </c>
      <c r="Z861" s="9" t="str">
        <f t="shared" si="67"/>
        <v>N</v>
      </c>
      <c r="AA861" s="9">
        <f t="shared" si="68"/>
        <v>62</v>
      </c>
      <c r="AB861" s="9" t="s">
        <v>1398</v>
      </c>
      <c r="AC861" s="9" t="s">
        <v>1399</v>
      </c>
      <c r="AD861" s="9" t="s">
        <v>1398</v>
      </c>
      <c r="AE861" t="str">
        <f t="shared" si="69"/>
        <v>Orc and Goblin TribesOgre Kingdoms</v>
      </c>
    </row>
    <row r="862" spans="1:31" ht="15" customHeight="1" x14ac:dyDescent="0.25">
      <c r="A862">
        <v>422032</v>
      </c>
      <c r="B862">
        <v>1</v>
      </c>
      <c r="C862" t="s">
        <v>1287</v>
      </c>
      <c r="D862" t="s">
        <v>1288</v>
      </c>
      <c r="E862">
        <v>2</v>
      </c>
      <c r="F862">
        <v>0</v>
      </c>
      <c r="G862">
        <v>15</v>
      </c>
      <c r="H862">
        <v>5</v>
      </c>
      <c r="I862" t="s">
        <v>1264</v>
      </c>
      <c r="J862" s="21">
        <v>45372.583333333336</v>
      </c>
      <c r="K862" s="21">
        <v>45372.958333333336</v>
      </c>
      <c r="L862" t="s">
        <v>598</v>
      </c>
      <c r="M862" t="b">
        <v>0</v>
      </c>
      <c r="N862">
        <v>2023</v>
      </c>
      <c r="O862" t="s">
        <v>768</v>
      </c>
      <c r="Q862" t="s">
        <v>765</v>
      </c>
      <c r="S862" s="1" t="s">
        <v>1289</v>
      </c>
      <c r="T862" s="1" t="s">
        <v>1290</v>
      </c>
      <c r="U862" t="s">
        <v>27</v>
      </c>
      <c r="V862" s="9">
        <v>2000</v>
      </c>
      <c r="W862" s="2">
        <f t="shared" si="65"/>
        <v>3</v>
      </c>
      <c r="X862" s="2" t="s">
        <v>1887</v>
      </c>
      <c r="Y862" s="9" t="str">
        <f t="shared" si="66"/>
        <v>Y</v>
      </c>
      <c r="Z862" s="9" t="str">
        <f t="shared" si="67"/>
        <v>N</v>
      </c>
      <c r="AA862" s="9">
        <f t="shared" si="68"/>
        <v>62</v>
      </c>
      <c r="AB862" s="9" t="s">
        <v>1398</v>
      </c>
      <c r="AC862" s="9" t="s">
        <v>1399</v>
      </c>
      <c r="AD862" s="9" t="s">
        <v>1398</v>
      </c>
      <c r="AE862" t="str">
        <f t="shared" si="69"/>
        <v>Dark ElvesEmpire of Man</v>
      </c>
    </row>
    <row r="863" spans="1:31" ht="15" customHeight="1" x14ac:dyDescent="0.25">
      <c r="A863">
        <v>422043</v>
      </c>
      <c r="B863">
        <v>1</v>
      </c>
      <c r="C863" t="s">
        <v>1291</v>
      </c>
      <c r="D863" t="s">
        <v>1292</v>
      </c>
      <c r="E863">
        <v>0</v>
      </c>
      <c r="F863">
        <v>2</v>
      </c>
      <c r="G863">
        <v>5</v>
      </c>
      <c r="H863">
        <v>15</v>
      </c>
      <c r="I863" t="s">
        <v>1264</v>
      </c>
      <c r="J863" s="21">
        <v>45372.583333333336</v>
      </c>
      <c r="K863" s="21">
        <v>45372.958333333336</v>
      </c>
      <c r="L863" t="s">
        <v>598</v>
      </c>
      <c r="M863" t="b">
        <v>0</v>
      </c>
      <c r="N863">
        <v>2023</v>
      </c>
      <c r="O863" t="s">
        <v>761</v>
      </c>
      <c r="Q863" t="s">
        <v>765</v>
      </c>
      <c r="S863" s="1" t="s">
        <v>1293</v>
      </c>
      <c r="T863" s="1" t="s">
        <v>1294</v>
      </c>
      <c r="U863" t="s">
        <v>27</v>
      </c>
      <c r="V863" s="9">
        <v>2000</v>
      </c>
      <c r="W863" s="2">
        <f t="shared" si="65"/>
        <v>3</v>
      </c>
      <c r="X863" s="2" t="s">
        <v>1887</v>
      </c>
      <c r="Y863" s="9" t="str">
        <f t="shared" si="66"/>
        <v>Y</v>
      </c>
      <c r="Z863" s="9" t="str">
        <f t="shared" si="67"/>
        <v>N</v>
      </c>
      <c r="AA863" s="9">
        <f t="shared" si="68"/>
        <v>62</v>
      </c>
      <c r="AB863" s="9" t="s">
        <v>1398</v>
      </c>
      <c r="AC863" s="9" t="s">
        <v>1399</v>
      </c>
      <c r="AD863" s="9" t="s">
        <v>1398</v>
      </c>
      <c r="AE863" t="str">
        <f t="shared" si="69"/>
        <v>Orc and Goblin TribesEmpire of Man</v>
      </c>
    </row>
    <row r="864" spans="1:31" ht="15" customHeight="1" x14ac:dyDescent="0.25">
      <c r="A864">
        <v>422056</v>
      </c>
      <c r="B864">
        <v>1</v>
      </c>
      <c r="C864" t="s">
        <v>1295</v>
      </c>
      <c r="D864" t="s">
        <v>1296</v>
      </c>
      <c r="E864">
        <v>2</v>
      </c>
      <c r="F864">
        <v>0</v>
      </c>
      <c r="G864">
        <v>15</v>
      </c>
      <c r="H864">
        <v>5</v>
      </c>
      <c r="I864" t="s">
        <v>1264</v>
      </c>
      <c r="J864" s="21">
        <v>45372.583333333336</v>
      </c>
      <c r="K864" s="21">
        <v>45372.958333333336</v>
      </c>
      <c r="L864" t="s">
        <v>598</v>
      </c>
      <c r="M864" t="b">
        <v>0</v>
      </c>
      <c r="N864">
        <v>2023</v>
      </c>
      <c r="O864" t="s">
        <v>774</v>
      </c>
      <c r="Q864" t="s">
        <v>762</v>
      </c>
      <c r="S864" s="1" t="s">
        <v>1297</v>
      </c>
      <c r="T864" s="1" t="s">
        <v>1298</v>
      </c>
      <c r="U864" t="s">
        <v>27</v>
      </c>
      <c r="V864" s="9">
        <v>2000</v>
      </c>
      <c r="W864" s="2">
        <f t="shared" si="65"/>
        <v>3</v>
      </c>
      <c r="X864" s="2" t="s">
        <v>1887</v>
      </c>
      <c r="Y864" s="9" t="str">
        <f t="shared" si="66"/>
        <v>Y</v>
      </c>
      <c r="Z864" s="9" t="str">
        <f t="shared" si="67"/>
        <v>N</v>
      </c>
      <c r="AA864" s="9">
        <f t="shared" si="68"/>
        <v>62</v>
      </c>
      <c r="AB864" s="9" t="s">
        <v>1398</v>
      </c>
      <c r="AC864" s="9" t="s">
        <v>1399</v>
      </c>
      <c r="AD864" s="9" t="s">
        <v>1398</v>
      </c>
      <c r="AE864" t="str">
        <f t="shared" si="69"/>
        <v>Beastmen BrayherdsWarriors of Chaos</v>
      </c>
    </row>
    <row r="865" spans="1:31" ht="15" customHeight="1" x14ac:dyDescent="0.25">
      <c r="A865">
        <v>422068</v>
      </c>
      <c r="B865">
        <v>1</v>
      </c>
      <c r="C865" t="s">
        <v>1299</v>
      </c>
      <c r="D865" t="s">
        <v>1300</v>
      </c>
      <c r="E865">
        <v>2</v>
      </c>
      <c r="F865">
        <v>0</v>
      </c>
      <c r="G865">
        <v>15</v>
      </c>
      <c r="H865">
        <v>5</v>
      </c>
      <c r="I865" t="s">
        <v>1264</v>
      </c>
      <c r="J865" s="21">
        <v>45372.583333333336</v>
      </c>
      <c r="K865" s="21">
        <v>45372.958333333336</v>
      </c>
      <c r="L865" t="s">
        <v>598</v>
      </c>
      <c r="M865" t="b">
        <v>0</v>
      </c>
      <c r="N865">
        <v>2023</v>
      </c>
      <c r="O865" t="s">
        <v>758</v>
      </c>
      <c r="Q865" t="s">
        <v>769</v>
      </c>
      <c r="S865" s="1" t="s">
        <v>1301</v>
      </c>
      <c r="T865" s="1" t="s">
        <v>1302</v>
      </c>
      <c r="U865" t="s">
        <v>27</v>
      </c>
      <c r="V865" s="9">
        <v>2000</v>
      </c>
      <c r="W865" s="2">
        <f t="shared" si="65"/>
        <v>3</v>
      </c>
      <c r="X865" s="2" t="s">
        <v>1887</v>
      </c>
      <c r="Y865" s="9" t="str">
        <f t="shared" si="66"/>
        <v>Y</v>
      </c>
      <c r="Z865" s="9" t="str">
        <f t="shared" si="67"/>
        <v>N</v>
      </c>
      <c r="AA865" s="9">
        <f t="shared" si="68"/>
        <v>62</v>
      </c>
      <c r="AB865" s="9" t="s">
        <v>1398</v>
      </c>
      <c r="AC865" s="9" t="s">
        <v>1399</v>
      </c>
      <c r="AD865" s="9" t="s">
        <v>1398</v>
      </c>
      <c r="AE865" t="str">
        <f t="shared" si="69"/>
        <v>Kingdom of BretonniaDwarfen Mountain Holds</v>
      </c>
    </row>
    <row r="866" spans="1:31" ht="15" customHeight="1" x14ac:dyDescent="0.25">
      <c r="A866">
        <v>422083</v>
      </c>
      <c r="B866">
        <v>1</v>
      </c>
      <c r="C866" t="s">
        <v>970</v>
      </c>
      <c r="D866" t="s">
        <v>1303</v>
      </c>
      <c r="E866">
        <v>0</v>
      </c>
      <c r="F866">
        <v>2</v>
      </c>
      <c r="G866">
        <v>5</v>
      </c>
      <c r="H866">
        <v>20</v>
      </c>
      <c r="I866" t="s">
        <v>1264</v>
      </c>
      <c r="J866" s="21">
        <v>45372.583333333336</v>
      </c>
      <c r="K866" s="21">
        <v>45372.958333333336</v>
      </c>
      <c r="L866" t="s">
        <v>598</v>
      </c>
      <c r="M866" t="b">
        <v>0</v>
      </c>
      <c r="N866">
        <v>2023</v>
      </c>
      <c r="O866" t="s">
        <v>758</v>
      </c>
      <c r="Q866" t="s">
        <v>762</v>
      </c>
      <c r="S866" s="1" t="s">
        <v>1304</v>
      </c>
      <c r="T866" s="1" t="s">
        <v>1305</v>
      </c>
      <c r="U866" t="s">
        <v>27</v>
      </c>
      <c r="V866" s="9">
        <v>2000</v>
      </c>
      <c r="W866" s="2">
        <f t="shared" si="65"/>
        <v>3</v>
      </c>
      <c r="X866" s="2" t="s">
        <v>1887</v>
      </c>
      <c r="Y866" s="9" t="str">
        <f t="shared" si="66"/>
        <v>Y</v>
      </c>
      <c r="Z866" s="9" t="str">
        <f t="shared" si="67"/>
        <v>N</v>
      </c>
      <c r="AA866" s="9">
        <f t="shared" si="68"/>
        <v>62</v>
      </c>
      <c r="AB866" s="9" t="s">
        <v>1398</v>
      </c>
      <c r="AC866" s="9" t="s">
        <v>1399</v>
      </c>
      <c r="AD866" s="9" t="s">
        <v>1398</v>
      </c>
      <c r="AE866" t="str">
        <f t="shared" si="69"/>
        <v>Kingdom of BretonniaWarriors of Chaos</v>
      </c>
    </row>
    <row r="867" spans="1:31" ht="15" hidden="1" customHeight="1" x14ac:dyDescent="0.25">
      <c r="A867">
        <v>422098</v>
      </c>
      <c r="B867">
        <v>1</v>
      </c>
      <c r="C867" t="s">
        <v>1306</v>
      </c>
      <c r="D867" t="s">
        <v>1307</v>
      </c>
      <c r="E867">
        <v>2</v>
      </c>
      <c r="F867">
        <v>0</v>
      </c>
      <c r="G867">
        <v>15</v>
      </c>
      <c r="H867">
        <v>5</v>
      </c>
      <c r="I867" t="s">
        <v>1264</v>
      </c>
      <c r="J867" s="21">
        <v>45372.583333333336</v>
      </c>
      <c r="K867" s="21">
        <v>45372.958333333336</v>
      </c>
      <c r="L867" t="s">
        <v>598</v>
      </c>
      <c r="M867" t="b">
        <v>0</v>
      </c>
      <c r="N867">
        <v>2023</v>
      </c>
      <c r="O867" t="s">
        <v>764</v>
      </c>
      <c r="Q867" t="s">
        <v>764</v>
      </c>
      <c r="S867" s="1" t="s">
        <v>1308</v>
      </c>
      <c r="T867" s="1" t="s">
        <v>1309</v>
      </c>
      <c r="U867" t="s">
        <v>27</v>
      </c>
      <c r="V867" s="9">
        <v>2000</v>
      </c>
      <c r="W867" s="2">
        <f t="shared" si="65"/>
        <v>3</v>
      </c>
      <c r="X867" s="2" t="s">
        <v>1887</v>
      </c>
      <c r="Y867" s="9" t="str">
        <f t="shared" si="66"/>
        <v>Y</v>
      </c>
      <c r="Z867" s="9" t="str">
        <f t="shared" si="67"/>
        <v>Y</v>
      </c>
      <c r="AA867" s="9">
        <f t="shared" si="68"/>
        <v>62</v>
      </c>
      <c r="AB867" s="9" t="s">
        <v>1398</v>
      </c>
      <c r="AC867" s="9" t="s">
        <v>1399</v>
      </c>
      <c r="AD867" s="9" t="s">
        <v>1398</v>
      </c>
      <c r="AE867" t="str">
        <f t="shared" si="69"/>
        <v>Tomb Kings of KhemriTomb Kings of Khemri</v>
      </c>
    </row>
    <row r="868" spans="1:31" ht="15" customHeight="1" x14ac:dyDescent="0.25">
      <c r="A868">
        <v>422117</v>
      </c>
      <c r="B868">
        <v>1</v>
      </c>
      <c r="C868" t="s">
        <v>505</v>
      </c>
      <c r="D868" t="s">
        <v>1310</v>
      </c>
      <c r="E868">
        <v>0</v>
      </c>
      <c r="F868">
        <v>2</v>
      </c>
      <c r="G868">
        <v>5</v>
      </c>
      <c r="H868">
        <v>20</v>
      </c>
      <c r="I868" t="s">
        <v>1264</v>
      </c>
      <c r="J868" s="21">
        <v>45372.583333333336</v>
      </c>
      <c r="K868" s="21">
        <v>45372.958333333336</v>
      </c>
      <c r="L868" t="s">
        <v>598</v>
      </c>
      <c r="M868" t="b">
        <v>0</v>
      </c>
      <c r="N868">
        <v>2023</v>
      </c>
      <c r="O868" t="s">
        <v>766</v>
      </c>
      <c r="Q868" t="s">
        <v>773</v>
      </c>
      <c r="S868" s="1" t="s">
        <v>1311</v>
      </c>
      <c r="T868" s="1" t="s">
        <v>1312</v>
      </c>
      <c r="U868" t="s">
        <v>27</v>
      </c>
      <c r="V868" s="9">
        <v>2000</v>
      </c>
      <c r="W868" s="2">
        <f t="shared" si="65"/>
        <v>3</v>
      </c>
      <c r="X868" s="2" t="s">
        <v>1887</v>
      </c>
      <c r="Y868" s="9" t="str">
        <f t="shared" si="66"/>
        <v>Y</v>
      </c>
      <c r="Z868" s="9" t="str">
        <f t="shared" si="67"/>
        <v>N</v>
      </c>
      <c r="AA868" s="9">
        <f t="shared" si="68"/>
        <v>62</v>
      </c>
      <c r="AB868" s="9" t="s">
        <v>1398</v>
      </c>
      <c r="AC868" s="9" t="s">
        <v>1399</v>
      </c>
      <c r="AD868" s="9" t="s">
        <v>1398</v>
      </c>
      <c r="AE868" t="str">
        <f t="shared" si="69"/>
        <v>Chaos DwarfsOgre Kingdoms</v>
      </c>
    </row>
    <row r="869" spans="1:31" ht="15" customHeight="1" x14ac:dyDescent="0.25">
      <c r="A869">
        <v>422133</v>
      </c>
      <c r="B869">
        <v>1</v>
      </c>
      <c r="C869" t="s">
        <v>1313</v>
      </c>
      <c r="D869" t="s">
        <v>1314</v>
      </c>
      <c r="E869">
        <v>2</v>
      </c>
      <c r="F869">
        <v>0</v>
      </c>
      <c r="G869">
        <v>20</v>
      </c>
      <c r="H869">
        <v>5</v>
      </c>
      <c r="I869" t="s">
        <v>1264</v>
      </c>
      <c r="J869" s="21">
        <v>45372.583333333336</v>
      </c>
      <c r="K869" s="21">
        <v>45372.958333333336</v>
      </c>
      <c r="L869" t="s">
        <v>598</v>
      </c>
      <c r="M869" t="b">
        <v>0</v>
      </c>
      <c r="N869">
        <v>2023</v>
      </c>
      <c r="O869" t="s">
        <v>758</v>
      </c>
      <c r="Q869" t="s">
        <v>760</v>
      </c>
      <c r="S869" s="1" t="s">
        <v>1315</v>
      </c>
      <c r="T869" s="1" t="s">
        <v>1316</v>
      </c>
      <c r="U869" t="s">
        <v>27</v>
      </c>
      <c r="V869" s="9">
        <v>2000</v>
      </c>
      <c r="W869" s="2">
        <f t="shared" si="65"/>
        <v>3</v>
      </c>
      <c r="X869" s="2" t="s">
        <v>1887</v>
      </c>
      <c r="Y869" s="9" t="str">
        <f t="shared" si="66"/>
        <v>Y</v>
      </c>
      <c r="Z869" s="9" t="str">
        <f t="shared" si="67"/>
        <v>N</v>
      </c>
      <c r="AA869" s="9">
        <f t="shared" si="68"/>
        <v>62</v>
      </c>
      <c r="AB869" s="9" t="s">
        <v>1398</v>
      </c>
      <c r="AC869" s="9" t="s">
        <v>1399</v>
      </c>
      <c r="AD869" s="9" t="s">
        <v>1398</v>
      </c>
      <c r="AE869" t="str">
        <f t="shared" si="69"/>
        <v>Kingdom of BretonniaVampire Counts</v>
      </c>
    </row>
    <row r="870" spans="1:31" ht="15" customHeight="1" x14ac:dyDescent="0.25">
      <c r="A870">
        <v>422150</v>
      </c>
      <c r="B870">
        <v>1</v>
      </c>
      <c r="C870" t="s">
        <v>1317</v>
      </c>
      <c r="D870" t="s">
        <v>1318</v>
      </c>
      <c r="E870">
        <v>1</v>
      </c>
      <c r="F870">
        <v>1</v>
      </c>
      <c r="G870">
        <v>10</v>
      </c>
      <c r="H870">
        <v>10</v>
      </c>
      <c r="I870" t="s">
        <v>1264</v>
      </c>
      <c r="J870" s="21">
        <v>45372.583333333336</v>
      </c>
      <c r="K870" s="21">
        <v>45372.958333333336</v>
      </c>
      <c r="L870" t="s">
        <v>598</v>
      </c>
      <c r="M870" t="b">
        <v>0</v>
      </c>
      <c r="N870">
        <v>2023</v>
      </c>
      <c r="O870" t="s">
        <v>773</v>
      </c>
      <c r="Q870" t="s">
        <v>771</v>
      </c>
      <c r="S870" s="1" t="s">
        <v>1319</v>
      </c>
      <c r="T870" s="1" t="s">
        <v>1320</v>
      </c>
      <c r="U870" t="s">
        <v>27</v>
      </c>
      <c r="V870" s="9">
        <v>2000</v>
      </c>
      <c r="W870" s="2">
        <f t="shared" si="65"/>
        <v>3</v>
      </c>
      <c r="X870" s="2" t="s">
        <v>1887</v>
      </c>
      <c r="Y870" s="9" t="str">
        <f t="shared" si="66"/>
        <v>Y</v>
      </c>
      <c r="Z870" s="9" t="str">
        <f t="shared" si="67"/>
        <v>N</v>
      </c>
      <c r="AA870" s="9">
        <f t="shared" si="68"/>
        <v>62</v>
      </c>
      <c r="AB870" s="9" t="s">
        <v>1398</v>
      </c>
      <c r="AC870" s="9" t="s">
        <v>1399</v>
      </c>
      <c r="AD870" s="9" t="s">
        <v>1398</v>
      </c>
      <c r="AE870" t="str">
        <f t="shared" si="69"/>
        <v>Ogre KingdomsSkaven</v>
      </c>
    </row>
    <row r="871" spans="1:31" ht="15" customHeight="1" x14ac:dyDescent="0.25">
      <c r="A871">
        <v>422168</v>
      </c>
      <c r="B871">
        <v>1</v>
      </c>
      <c r="C871" t="s">
        <v>1321</v>
      </c>
      <c r="D871" t="s">
        <v>1322</v>
      </c>
      <c r="E871">
        <v>0</v>
      </c>
      <c r="F871">
        <v>2</v>
      </c>
      <c r="G871">
        <v>5</v>
      </c>
      <c r="H871">
        <v>20</v>
      </c>
      <c r="I871" t="s">
        <v>1264</v>
      </c>
      <c r="J871" s="21">
        <v>45372.583333333336</v>
      </c>
      <c r="K871" s="21">
        <v>45372.958333333336</v>
      </c>
      <c r="L871" t="s">
        <v>598</v>
      </c>
      <c r="M871" t="b">
        <v>0</v>
      </c>
      <c r="N871">
        <v>2023</v>
      </c>
      <c r="O871" t="s">
        <v>771</v>
      </c>
      <c r="Q871" t="s">
        <v>765</v>
      </c>
      <c r="S871" s="1" t="s">
        <v>1323</v>
      </c>
      <c r="T871" s="1" t="s">
        <v>1324</v>
      </c>
      <c r="U871" t="s">
        <v>27</v>
      </c>
      <c r="V871" s="9">
        <v>2000</v>
      </c>
      <c r="W871" s="2">
        <f t="shared" si="65"/>
        <v>3</v>
      </c>
      <c r="X871" s="2" t="s">
        <v>1887</v>
      </c>
      <c r="Y871" s="9" t="str">
        <f t="shared" si="66"/>
        <v>Y</v>
      </c>
      <c r="Z871" s="9" t="str">
        <f t="shared" si="67"/>
        <v>N</v>
      </c>
      <c r="AA871" s="9">
        <f t="shared" si="68"/>
        <v>62</v>
      </c>
      <c r="AB871" s="9" t="s">
        <v>1398</v>
      </c>
      <c r="AC871" s="9" t="s">
        <v>1399</v>
      </c>
      <c r="AD871" s="9" t="s">
        <v>1398</v>
      </c>
      <c r="AE871" t="str">
        <f t="shared" si="69"/>
        <v>SkavenEmpire of Man</v>
      </c>
    </row>
    <row r="872" spans="1:31" ht="15" customHeight="1" x14ac:dyDescent="0.25">
      <c r="A872">
        <v>422182</v>
      </c>
      <c r="B872">
        <v>1</v>
      </c>
      <c r="C872" t="s">
        <v>1325</v>
      </c>
      <c r="D872" t="s">
        <v>1326</v>
      </c>
      <c r="E872">
        <v>2</v>
      </c>
      <c r="F872">
        <v>0</v>
      </c>
      <c r="G872">
        <v>20</v>
      </c>
      <c r="H872">
        <v>5</v>
      </c>
      <c r="I872" t="s">
        <v>1264</v>
      </c>
      <c r="J872" s="21">
        <v>45372.583333333336</v>
      </c>
      <c r="K872" s="21">
        <v>45372.958333333336</v>
      </c>
      <c r="L872" t="s">
        <v>598</v>
      </c>
      <c r="M872" t="b">
        <v>0</v>
      </c>
      <c r="N872">
        <v>2023</v>
      </c>
      <c r="O872" t="s">
        <v>771</v>
      </c>
      <c r="Q872" t="s">
        <v>764</v>
      </c>
      <c r="S872" s="1" t="s">
        <v>1327</v>
      </c>
      <c r="T872" s="1" t="s">
        <v>1328</v>
      </c>
      <c r="U872" t="s">
        <v>27</v>
      </c>
      <c r="V872" s="9">
        <v>2000</v>
      </c>
      <c r="W872" s="2">
        <f t="shared" si="65"/>
        <v>3</v>
      </c>
      <c r="X872" s="2" t="s">
        <v>1887</v>
      </c>
      <c r="Y872" s="9" t="str">
        <f t="shared" si="66"/>
        <v>Y</v>
      </c>
      <c r="Z872" s="9" t="str">
        <f t="shared" si="67"/>
        <v>N</v>
      </c>
      <c r="AA872" s="9">
        <f t="shared" si="68"/>
        <v>62</v>
      </c>
      <c r="AB872" s="9" t="s">
        <v>1398</v>
      </c>
      <c r="AC872" s="9" t="s">
        <v>1399</v>
      </c>
      <c r="AD872" s="9" t="s">
        <v>1398</v>
      </c>
      <c r="AE872" t="str">
        <f t="shared" si="69"/>
        <v>SkavenTomb Kings of Khemri</v>
      </c>
    </row>
    <row r="873" spans="1:31" ht="15" customHeight="1" x14ac:dyDescent="0.25">
      <c r="A873">
        <v>422209</v>
      </c>
      <c r="B873">
        <v>1</v>
      </c>
      <c r="C873" t="s">
        <v>1329</v>
      </c>
      <c r="D873" t="s">
        <v>1330</v>
      </c>
      <c r="E873">
        <v>2</v>
      </c>
      <c r="F873">
        <v>0</v>
      </c>
      <c r="G873">
        <v>15</v>
      </c>
      <c r="H873">
        <v>5</v>
      </c>
      <c r="I873" t="s">
        <v>1264</v>
      </c>
      <c r="J873" s="21">
        <v>45372.583333333336</v>
      </c>
      <c r="K873" s="21">
        <v>45372.958333333336</v>
      </c>
      <c r="L873" t="s">
        <v>598</v>
      </c>
      <c r="M873" t="b">
        <v>0</v>
      </c>
      <c r="N873">
        <v>2023</v>
      </c>
      <c r="O873" t="s">
        <v>764</v>
      </c>
      <c r="Q873" t="s">
        <v>763</v>
      </c>
      <c r="S873" s="1" t="s">
        <v>1331</v>
      </c>
      <c r="T873" s="1" t="s">
        <v>1332</v>
      </c>
      <c r="U873" t="s">
        <v>27</v>
      </c>
      <c r="V873" s="9">
        <v>2000</v>
      </c>
      <c r="W873" s="2">
        <f t="shared" si="65"/>
        <v>3</v>
      </c>
      <c r="X873" s="2" t="s">
        <v>1887</v>
      </c>
      <c r="Y873" s="9" t="str">
        <f t="shared" si="66"/>
        <v>Y</v>
      </c>
      <c r="Z873" s="9" t="str">
        <f t="shared" si="67"/>
        <v>N</v>
      </c>
      <c r="AA873" s="9">
        <f t="shared" si="68"/>
        <v>62</v>
      </c>
      <c r="AB873" s="9" t="s">
        <v>1398</v>
      </c>
      <c r="AC873" s="9" t="s">
        <v>1399</v>
      </c>
      <c r="AD873" s="9" t="s">
        <v>1398</v>
      </c>
      <c r="AE873" t="str">
        <f t="shared" si="69"/>
        <v>Tomb Kings of KhemriHigh Elf Realms</v>
      </c>
    </row>
    <row r="874" spans="1:31" ht="15" customHeight="1" x14ac:dyDescent="0.25">
      <c r="A874">
        <v>422222</v>
      </c>
      <c r="B874">
        <v>1</v>
      </c>
      <c r="C874" t="s">
        <v>682</v>
      </c>
      <c r="D874" t="s">
        <v>1333</v>
      </c>
      <c r="E874">
        <v>2</v>
      </c>
      <c r="F874">
        <v>0</v>
      </c>
      <c r="G874">
        <v>20</v>
      </c>
      <c r="H874">
        <v>5</v>
      </c>
      <c r="I874" t="s">
        <v>1264</v>
      </c>
      <c r="J874" s="21">
        <v>45372.583333333336</v>
      </c>
      <c r="K874" s="21">
        <v>45372.958333333336</v>
      </c>
      <c r="L874" t="s">
        <v>598</v>
      </c>
      <c r="M874" t="b">
        <v>0</v>
      </c>
      <c r="N874">
        <v>2023</v>
      </c>
      <c r="O874" t="s">
        <v>764</v>
      </c>
      <c r="Q874" t="s">
        <v>758</v>
      </c>
      <c r="S874" s="1" t="s">
        <v>1334</v>
      </c>
      <c r="T874" s="1" t="s">
        <v>1335</v>
      </c>
      <c r="U874" t="s">
        <v>27</v>
      </c>
      <c r="V874" s="9">
        <v>2000</v>
      </c>
      <c r="W874" s="2">
        <f t="shared" si="65"/>
        <v>3</v>
      </c>
      <c r="X874" s="2" t="s">
        <v>1887</v>
      </c>
      <c r="Y874" s="9" t="str">
        <f t="shared" si="66"/>
        <v>Y</v>
      </c>
      <c r="Z874" s="9" t="str">
        <f t="shared" si="67"/>
        <v>N</v>
      </c>
      <c r="AA874" s="9">
        <f t="shared" si="68"/>
        <v>62</v>
      </c>
      <c r="AB874" s="9" t="s">
        <v>1398</v>
      </c>
      <c r="AC874" s="9" t="s">
        <v>1399</v>
      </c>
      <c r="AD874" s="9" t="s">
        <v>1398</v>
      </c>
      <c r="AE874" t="str">
        <f t="shared" si="69"/>
        <v>Tomb Kings of KhemriKingdom of Bretonnia</v>
      </c>
    </row>
    <row r="875" spans="1:31" ht="15" customHeight="1" x14ac:dyDescent="0.25">
      <c r="A875">
        <v>422241</v>
      </c>
      <c r="B875">
        <v>1</v>
      </c>
      <c r="C875" t="s">
        <v>1336</v>
      </c>
      <c r="D875" t="s">
        <v>1337</v>
      </c>
      <c r="E875">
        <v>0</v>
      </c>
      <c r="F875">
        <v>2</v>
      </c>
      <c r="G875">
        <v>5</v>
      </c>
      <c r="H875">
        <v>20</v>
      </c>
      <c r="I875" t="s">
        <v>1264</v>
      </c>
      <c r="J875" s="21">
        <v>45372.583333333336</v>
      </c>
      <c r="K875" s="21">
        <v>45372.958333333336</v>
      </c>
      <c r="L875" t="s">
        <v>598</v>
      </c>
      <c r="M875" t="b">
        <v>0</v>
      </c>
      <c r="N875">
        <v>2023</v>
      </c>
      <c r="O875" t="s">
        <v>769</v>
      </c>
      <c r="Q875" t="s">
        <v>758</v>
      </c>
      <c r="S875" s="1" t="s">
        <v>1338</v>
      </c>
      <c r="T875" s="1" t="s">
        <v>1339</v>
      </c>
      <c r="U875" t="s">
        <v>27</v>
      </c>
      <c r="V875" s="9">
        <v>2000</v>
      </c>
      <c r="W875" s="2">
        <f t="shared" si="65"/>
        <v>3</v>
      </c>
      <c r="X875" s="2" t="s">
        <v>1887</v>
      </c>
      <c r="Y875" s="9" t="str">
        <f t="shared" si="66"/>
        <v>Y</v>
      </c>
      <c r="Z875" s="9" t="str">
        <f t="shared" si="67"/>
        <v>N</v>
      </c>
      <c r="AA875" s="9">
        <f t="shared" si="68"/>
        <v>62</v>
      </c>
      <c r="AB875" s="9" t="s">
        <v>1398</v>
      </c>
      <c r="AC875" s="9" t="s">
        <v>1399</v>
      </c>
      <c r="AD875" s="9" t="s">
        <v>1398</v>
      </c>
      <c r="AE875" t="str">
        <f t="shared" si="69"/>
        <v>Dwarfen Mountain HoldsKingdom of Bretonnia</v>
      </c>
    </row>
    <row r="876" spans="1:31" ht="15" customHeight="1" x14ac:dyDescent="0.25">
      <c r="A876">
        <v>422265</v>
      </c>
      <c r="B876">
        <v>1</v>
      </c>
      <c r="C876" t="s">
        <v>1340</v>
      </c>
      <c r="D876" t="s">
        <v>1341</v>
      </c>
      <c r="E876">
        <v>0</v>
      </c>
      <c r="F876">
        <v>2</v>
      </c>
      <c r="G876">
        <v>5</v>
      </c>
      <c r="H876">
        <v>15</v>
      </c>
      <c r="I876" t="s">
        <v>1264</v>
      </c>
      <c r="J876" s="21">
        <v>45372.583333333336</v>
      </c>
      <c r="K876" s="21">
        <v>45372.958333333336</v>
      </c>
      <c r="L876" t="s">
        <v>598</v>
      </c>
      <c r="M876" t="b">
        <v>0</v>
      </c>
      <c r="N876">
        <v>2023</v>
      </c>
      <c r="O876" t="s">
        <v>767</v>
      </c>
      <c r="Q876" t="s">
        <v>766</v>
      </c>
      <c r="S876" s="1" t="s">
        <v>1342</v>
      </c>
      <c r="T876" s="1" t="s">
        <v>1343</v>
      </c>
      <c r="U876" t="s">
        <v>27</v>
      </c>
      <c r="V876" s="9">
        <v>2000</v>
      </c>
      <c r="W876" s="2">
        <f t="shared" si="65"/>
        <v>3</v>
      </c>
      <c r="X876" s="2" t="s">
        <v>1887</v>
      </c>
      <c r="Y876" s="9" t="str">
        <f t="shared" si="66"/>
        <v>Y</v>
      </c>
      <c r="Z876" s="9" t="str">
        <f t="shared" si="67"/>
        <v>N</v>
      </c>
      <c r="AA876" s="9">
        <f t="shared" si="68"/>
        <v>62</v>
      </c>
      <c r="AB876" s="9" t="s">
        <v>1398</v>
      </c>
      <c r="AC876" s="9" t="s">
        <v>1399</v>
      </c>
      <c r="AD876" s="9" t="s">
        <v>1398</v>
      </c>
      <c r="AE876" t="str">
        <f t="shared" si="69"/>
        <v>Daemons of ChaosChaos Dwarfs</v>
      </c>
    </row>
    <row r="877" spans="1:31" ht="15" customHeight="1" x14ac:dyDescent="0.25">
      <c r="A877">
        <v>422284</v>
      </c>
      <c r="B877">
        <v>1</v>
      </c>
      <c r="C877" t="s">
        <v>1344</v>
      </c>
      <c r="D877" t="s">
        <v>1345</v>
      </c>
      <c r="E877">
        <v>0</v>
      </c>
      <c r="F877">
        <v>2</v>
      </c>
      <c r="G877">
        <v>5</v>
      </c>
      <c r="H877">
        <v>15</v>
      </c>
      <c r="I877" t="s">
        <v>1264</v>
      </c>
      <c r="J877" s="21">
        <v>45372.583333333336</v>
      </c>
      <c r="K877" s="21">
        <v>45372.958333333336</v>
      </c>
      <c r="L877" t="s">
        <v>598</v>
      </c>
      <c r="M877" t="b">
        <v>0</v>
      </c>
      <c r="N877">
        <v>2023</v>
      </c>
      <c r="O877" t="s">
        <v>764</v>
      </c>
      <c r="Q877" t="s">
        <v>774</v>
      </c>
      <c r="S877" s="1" t="s">
        <v>1346</v>
      </c>
      <c r="T877" s="1" t="s">
        <v>1347</v>
      </c>
      <c r="U877" t="s">
        <v>27</v>
      </c>
      <c r="V877" s="9">
        <v>2000</v>
      </c>
      <c r="W877" s="2">
        <f t="shared" si="65"/>
        <v>3</v>
      </c>
      <c r="X877" s="2" t="s">
        <v>1887</v>
      </c>
      <c r="Y877" s="9" t="str">
        <f t="shared" si="66"/>
        <v>Y</v>
      </c>
      <c r="Z877" s="9" t="str">
        <f t="shared" si="67"/>
        <v>N</v>
      </c>
      <c r="AA877" s="9">
        <f t="shared" si="68"/>
        <v>62</v>
      </c>
      <c r="AB877" s="9" t="s">
        <v>1398</v>
      </c>
      <c r="AC877" s="9" t="s">
        <v>1399</v>
      </c>
      <c r="AD877" s="9" t="s">
        <v>1398</v>
      </c>
      <c r="AE877" t="str">
        <f t="shared" si="69"/>
        <v>Tomb Kings of KhemriBeastmen Brayherds</v>
      </c>
    </row>
    <row r="878" spans="1:31" ht="15" customHeight="1" x14ac:dyDescent="0.25">
      <c r="A878">
        <v>422306</v>
      </c>
      <c r="B878">
        <v>1</v>
      </c>
      <c r="C878" t="s">
        <v>1348</v>
      </c>
      <c r="D878" t="s">
        <v>1349</v>
      </c>
      <c r="E878">
        <v>2</v>
      </c>
      <c r="F878">
        <v>0</v>
      </c>
      <c r="G878">
        <v>20</v>
      </c>
      <c r="H878">
        <v>5</v>
      </c>
      <c r="I878" t="s">
        <v>1264</v>
      </c>
      <c r="J878" s="21">
        <v>45372.583333333336</v>
      </c>
      <c r="K878" s="21">
        <v>45372.958333333336</v>
      </c>
      <c r="L878" t="s">
        <v>598</v>
      </c>
      <c r="M878" t="b">
        <v>0</v>
      </c>
      <c r="N878">
        <v>2023</v>
      </c>
      <c r="O878" t="s">
        <v>762</v>
      </c>
      <c r="Q878" t="s">
        <v>764</v>
      </c>
      <c r="S878" s="1" t="s">
        <v>1350</v>
      </c>
      <c r="T878" s="1" t="s">
        <v>1351</v>
      </c>
      <c r="U878" t="s">
        <v>27</v>
      </c>
      <c r="V878" s="9">
        <v>2000</v>
      </c>
      <c r="W878" s="2">
        <f t="shared" si="65"/>
        <v>3</v>
      </c>
      <c r="X878" s="2" t="s">
        <v>1887</v>
      </c>
      <c r="Y878" s="9" t="str">
        <f t="shared" si="66"/>
        <v>Y</v>
      </c>
      <c r="Z878" s="9" t="str">
        <f t="shared" si="67"/>
        <v>N</v>
      </c>
      <c r="AA878" s="9">
        <f t="shared" si="68"/>
        <v>62</v>
      </c>
      <c r="AB878" s="9" t="s">
        <v>1398</v>
      </c>
      <c r="AC878" s="9" t="s">
        <v>1399</v>
      </c>
      <c r="AD878" s="9" t="s">
        <v>1398</v>
      </c>
      <c r="AE878" t="str">
        <f t="shared" si="69"/>
        <v>Warriors of ChaosTomb Kings of Khemri</v>
      </c>
    </row>
    <row r="879" spans="1:31" ht="15" customHeight="1" x14ac:dyDescent="0.25">
      <c r="A879">
        <v>422324</v>
      </c>
      <c r="B879">
        <v>1</v>
      </c>
      <c r="C879" t="s">
        <v>1352</v>
      </c>
      <c r="D879" t="s">
        <v>939</v>
      </c>
      <c r="E879">
        <v>0</v>
      </c>
      <c r="F879">
        <v>2</v>
      </c>
      <c r="G879">
        <v>0</v>
      </c>
      <c r="H879">
        <v>20</v>
      </c>
      <c r="I879" t="s">
        <v>1264</v>
      </c>
      <c r="J879" s="21">
        <v>45372.583333333336</v>
      </c>
      <c r="K879" s="21">
        <v>45372.958333333336</v>
      </c>
      <c r="L879" t="s">
        <v>598</v>
      </c>
      <c r="M879" t="b">
        <v>0</v>
      </c>
      <c r="N879">
        <v>2023</v>
      </c>
      <c r="O879" t="s">
        <v>764</v>
      </c>
      <c r="Q879" t="s">
        <v>761</v>
      </c>
      <c r="S879" s="1" t="s">
        <v>1353</v>
      </c>
      <c r="T879" s="1" t="s">
        <v>1354</v>
      </c>
      <c r="U879" t="s">
        <v>27</v>
      </c>
      <c r="V879" s="9">
        <v>2000</v>
      </c>
      <c r="W879" s="2">
        <f t="shared" si="65"/>
        <v>3</v>
      </c>
      <c r="X879" s="2" t="s">
        <v>1887</v>
      </c>
      <c r="Y879" s="9" t="str">
        <f t="shared" si="66"/>
        <v>Y</v>
      </c>
      <c r="Z879" s="9" t="str">
        <f t="shared" si="67"/>
        <v>N</v>
      </c>
      <c r="AA879" s="9">
        <f t="shared" si="68"/>
        <v>62</v>
      </c>
      <c r="AB879" s="9" t="s">
        <v>1398</v>
      </c>
      <c r="AC879" s="9" t="s">
        <v>1399</v>
      </c>
      <c r="AD879" s="9" t="s">
        <v>1398</v>
      </c>
      <c r="AE879" t="str">
        <f t="shared" si="69"/>
        <v>Tomb Kings of KhemriOrc and Goblin Tribes</v>
      </c>
    </row>
    <row r="880" spans="1:31" ht="15" customHeight="1" x14ac:dyDescent="0.25">
      <c r="A880">
        <v>422345</v>
      </c>
      <c r="B880">
        <v>1</v>
      </c>
      <c r="C880" t="s">
        <v>605</v>
      </c>
      <c r="D880" t="s">
        <v>1355</v>
      </c>
      <c r="E880">
        <v>2</v>
      </c>
      <c r="F880">
        <v>0</v>
      </c>
      <c r="G880">
        <v>15</v>
      </c>
      <c r="H880">
        <v>5</v>
      </c>
      <c r="I880" t="s">
        <v>1264</v>
      </c>
      <c r="J880" s="21">
        <v>45372.583333333336</v>
      </c>
      <c r="K880" s="21">
        <v>45372.958333333336</v>
      </c>
      <c r="L880" t="s">
        <v>598</v>
      </c>
      <c r="M880" t="b">
        <v>0</v>
      </c>
      <c r="N880">
        <v>2023</v>
      </c>
      <c r="O880" t="s">
        <v>761</v>
      </c>
      <c r="Q880" t="s">
        <v>774</v>
      </c>
      <c r="S880" s="1" t="s">
        <v>1356</v>
      </c>
      <c r="T880" s="1" t="s">
        <v>1357</v>
      </c>
      <c r="U880" t="s">
        <v>27</v>
      </c>
      <c r="V880" s="9">
        <v>2000</v>
      </c>
      <c r="W880" s="2">
        <f t="shared" si="65"/>
        <v>3</v>
      </c>
      <c r="X880" s="2" t="s">
        <v>1887</v>
      </c>
      <c r="Y880" s="9" t="str">
        <f t="shared" si="66"/>
        <v>Y</v>
      </c>
      <c r="Z880" s="9" t="str">
        <f t="shared" si="67"/>
        <v>N</v>
      </c>
      <c r="AA880" s="9">
        <f t="shared" si="68"/>
        <v>62</v>
      </c>
      <c r="AB880" s="9" t="s">
        <v>1398</v>
      </c>
      <c r="AC880" s="9" t="s">
        <v>1399</v>
      </c>
      <c r="AD880" s="9" t="s">
        <v>1398</v>
      </c>
      <c r="AE880" t="str">
        <f t="shared" si="69"/>
        <v>Orc and Goblin TribesBeastmen Brayherds</v>
      </c>
    </row>
    <row r="881" spans="1:31" ht="15" customHeight="1" x14ac:dyDescent="0.25">
      <c r="A881">
        <v>422364</v>
      </c>
      <c r="B881">
        <v>1</v>
      </c>
      <c r="C881" t="s">
        <v>1358</v>
      </c>
      <c r="D881" t="s">
        <v>1359</v>
      </c>
      <c r="E881">
        <v>1</v>
      </c>
      <c r="F881">
        <v>1</v>
      </c>
      <c r="G881">
        <v>10</v>
      </c>
      <c r="H881">
        <v>10</v>
      </c>
      <c r="I881" t="s">
        <v>1264</v>
      </c>
      <c r="J881" s="21">
        <v>45372.583333333336</v>
      </c>
      <c r="K881" s="21">
        <v>45372.958333333336</v>
      </c>
      <c r="L881" t="s">
        <v>598</v>
      </c>
      <c r="M881" t="b">
        <v>0</v>
      </c>
      <c r="N881">
        <v>2023</v>
      </c>
      <c r="O881" t="s">
        <v>769</v>
      </c>
      <c r="Q881" t="s">
        <v>762</v>
      </c>
      <c r="S881" s="1" t="s">
        <v>1360</v>
      </c>
      <c r="T881" s="1" t="s">
        <v>1361</v>
      </c>
      <c r="U881" t="s">
        <v>27</v>
      </c>
      <c r="V881" s="9">
        <v>2000</v>
      </c>
      <c r="W881" s="2">
        <f t="shared" si="65"/>
        <v>3</v>
      </c>
      <c r="X881" s="2" t="s">
        <v>1887</v>
      </c>
      <c r="Y881" s="9" t="str">
        <f t="shared" si="66"/>
        <v>Y</v>
      </c>
      <c r="Z881" s="9" t="str">
        <f t="shared" si="67"/>
        <v>N</v>
      </c>
      <c r="AA881" s="9">
        <f t="shared" si="68"/>
        <v>62</v>
      </c>
      <c r="AB881" s="9" t="s">
        <v>1398</v>
      </c>
      <c r="AC881" s="9" t="s">
        <v>1399</v>
      </c>
      <c r="AD881" s="9" t="s">
        <v>1398</v>
      </c>
      <c r="AE881" t="str">
        <f t="shared" si="69"/>
        <v>Dwarfen Mountain HoldsWarriors of Chaos</v>
      </c>
    </row>
    <row r="882" spans="1:31" ht="15" customHeight="1" x14ac:dyDescent="0.25">
      <c r="A882">
        <v>422387</v>
      </c>
      <c r="B882">
        <v>1</v>
      </c>
      <c r="C882" t="s">
        <v>1362</v>
      </c>
      <c r="D882" t="s">
        <v>1363</v>
      </c>
      <c r="E882">
        <v>1</v>
      </c>
      <c r="F882">
        <v>1</v>
      </c>
      <c r="G882">
        <v>10</v>
      </c>
      <c r="H882">
        <v>10</v>
      </c>
      <c r="I882" t="s">
        <v>1264</v>
      </c>
      <c r="J882" s="21">
        <v>45372.583333333336</v>
      </c>
      <c r="K882" s="21">
        <v>45372.958333333336</v>
      </c>
      <c r="L882" t="s">
        <v>598</v>
      </c>
      <c r="M882" t="b">
        <v>0</v>
      </c>
      <c r="N882">
        <v>2023</v>
      </c>
      <c r="O882" t="s">
        <v>763</v>
      </c>
      <c r="Q882" t="s">
        <v>765</v>
      </c>
      <c r="S882" s="1" t="s">
        <v>1364</v>
      </c>
      <c r="T882" s="1" t="s">
        <v>1365</v>
      </c>
      <c r="U882" t="s">
        <v>27</v>
      </c>
      <c r="V882" s="9">
        <v>2000</v>
      </c>
      <c r="W882" s="2">
        <f t="shared" si="65"/>
        <v>3</v>
      </c>
      <c r="X882" s="2" t="s">
        <v>1887</v>
      </c>
      <c r="Y882" s="9" t="str">
        <f t="shared" si="66"/>
        <v>Y</v>
      </c>
      <c r="Z882" s="9" t="str">
        <f t="shared" si="67"/>
        <v>N</v>
      </c>
      <c r="AA882" s="9">
        <f t="shared" si="68"/>
        <v>62</v>
      </c>
      <c r="AB882" s="9" t="s">
        <v>1398</v>
      </c>
      <c r="AC882" s="9" t="s">
        <v>1399</v>
      </c>
      <c r="AD882" s="9" t="s">
        <v>1398</v>
      </c>
      <c r="AE882" t="str">
        <f t="shared" si="69"/>
        <v>High Elf RealmsEmpire of Man</v>
      </c>
    </row>
    <row r="883" spans="1:31" ht="15" hidden="1" customHeight="1" x14ac:dyDescent="0.25">
      <c r="A883">
        <v>422408</v>
      </c>
      <c r="B883">
        <v>1</v>
      </c>
      <c r="C883" t="s">
        <v>1366</v>
      </c>
      <c r="D883" t="s">
        <v>1367</v>
      </c>
      <c r="E883">
        <v>1</v>
      </c>
      <c r="F883">
        <v>1</v>
      </c>
      <c r="G883">
        <v>10</v>
      </c>
      <c r="H883">
        <v>10</v>
      </c>
      <c r="I883" t="s">
        <v>1264</v>
      </c>
      <c r="J883" s="21">
        <v>45372.583333333336</v>
      </c>
      <c r="K883" s="21">
        <v>45372.958333333336</v>
      </c>
      <c r="L883" t="s">
        <v>598</v>
      </c>
      <c r="M883" t="b">
        <v>0</v>
      </c>
      <c r="N883">
        <v>2023</v>
      </c>
      <c r="O883" t="s">
        <v>764</v>
      </c>
      <c r="Q883" t="s">
        <v>764</v>
      </c>
      <c r="S883" s="1" t="s">
        <v>1368</v>
      </c>
      <c r="T883" s="1" t="s">
        <v>1369</v>
      </c>
      <c r="U883" t="s">
        <v>27</v>
      </c>
      <c r="V883" s="9">
        <v>2000</v>
      </c>
      <c r="W883" s="2">
        <f t="shared" si="65"/>
        <v>3</v>
      </c>
      <c r="X883" s="2" t="s">
        <v>1887</v>
      </c>
      <c r="Y883" s="9" t="str">
        <f t="shared" si="66"/>
        <v>Y</v>
      </c>
      <c r="Z883" s="9" t="str">
        <f t="shared" si="67"/>
        <v>Y</v>
      </c>
      <c r="AA883" s="9">
        <f t="shared" si="68"/>
        <v>62</v>
      </c>
      <c r="AB883" s="9" t="s">
        <v>1398</v>
      </c>
      <c r="AC883" s="9" t="s">
        <v>1399</v>
      </c>
      <c r="AD883" s="9" t="s">
        <v>1398</v>
      </c>
      <c r="AE883" t="str">
        <f t="shared" si="69"/>
        <v>Tomb Kings of KhemriTomb Kings of Khemri</v>
      </c>
    </row>
    <row r="884" spans="1:31" ht="15" customHeight="1" x14ac:dyDescent="0.25">
      <c r="A884">
        <v>422435</v>
      </c>
      <c r="B884">
        <v>1</v>
      </c>
      <c r="C884" t="s">
        <v>950</v>
      </c>
      <c r="D884" t="s">
        <v>1370</v>
      </c>
      <c r="E884">
        <v>1</v>
      </c>
      <c r="F884">
        <v>1</v>
      </c>
      <c r="G884">
        <v>10</v>
      </c>
      <c r="H884">
        <v>10</v>
      </c>
      <c r="I884" t="s">
        <v>1264</v>
      </c>
      <c r="J884" s="21">
        <v>45372.583333333336</v>
      </c>
      <c r="K884" s="21">
        <v>45372.958333333336</v>
      </c>
      <c r="L884" t="s">
        <v>598</v>
      </c>
      <c r="M884" t="b">
        <v>0</v>
      </c>
      <c r="N884">
        <v>2023</v>
      </c>
      <c r="O884" t="s">
        <v>769</v>
      </c>
      <c r="Q884" t="s">
        <v>759</v>
      </c>
      <c r="S884" s="1" t="s">
        <v>1371</v>
      </c>
      <c r="T884" s="1" t="s">
        <v>1372</v>
      </c>
      <c r="U884" t="s">
        <v>27</v>
      </c>
      <c r="V884" s="9">
        <v>2000</v>
      </c>
      <c r="W884" s="2">
        <f t="shared" si="65"/>
        <v>3</v>
      </c>
      <c r="X884" s="2" t="s">
        <v>1887</v>
      </c>
      <c r="Y884" s="9" t="str">
        <f t="shared" si="66"/>
        <v>Y</v>
      </c>
      <c r="Z884" s="9" t="str">
        <f t="shared" si="67"/>
        <v>N</v>
      </c>
      <c r="AA884" s="9">
        <f t="shared" si="68"/>
        <v>62</v>
      </c>
      <c r="AB884" s="9" t="s">
        <v>1398</v>
      </c>
      <c r="AC884" s="9" t="s">
        <v>1399</v>
      </c>
      <c r="AD884" s="9" t="s">
        <v>1398</v>
      </c>
      <c r="AE884" t="str">
        <f t="shared" si="69"/>
        <v>Dwarfen Mountain HoldsWood Elf Realms</v>
      </c>
    </row>
    <row r="885" spans="1:31" ht="15" customHeight="1" x14ac:dyDescent="0.25">
      <c r="A885">
        <v>422452</v>
      </c>
      <c r="B885">
        <v>1</v>
      </c>
      <c r="C885" t="s">
        <v>1373</v>
      </c>
      <c r="D885" t="s">
        <v>1374</v>
      </c>
      <c r="E885">
        <v>2</v>
      </c>
      <c r="F885">
        <v>0</v>
      </c>
      <c r="G885">
        <v>15</v>
      </c>
      <c r="H885">
        <v>5</v>
      </c>
      <c r="I885" t="s">
        <v>1264</v>
      </c>
      <c r="J885" s="21">
        <v>45372.583333333336</v>
      </c>
      <c r="K885" s="21">
        <v>45372.958333333336</v>
      </c>
      <c r="L885" t="s">
        <v>598</v>
      </c>
      <c r="M885" t="b">
        <v>0</v>
      </c>
      <c r="N885">
        <v>2023</v>
      </c>
      <c r="O885" t="s">
        <v>761</v>
      </c>
      <c r="Q885" t="s">
        <v>762</v>
      </c>
      <c r="S885" s="1" t="s">
        <v>1375</v>
      </c>
      <c r="T885" s="1" t="s">
        <v>1376</v>
      </c>
      <c r="U885" t="s">
        <v>27</v>
      </c>
      <c r="V885" s="9">
        <v>2000</v>
      </c>
      <c r="W885" s="2">
        <f t="shared" si="65"/>
        <v>3</v>
      </c>
      <c r="X885" s="2" t="s">
        <v>1887</v>
      </c>
      <c r="Y885" s="9" t="str">
        <f t="shared" si="66"/>
        <v>Y</v>
      </c>
      <c r="Z885" s="9" t="str">
        <f t="shared" si="67"/>
        <v>N</v>
      </c>
      <c r="AA885" s="9">
        <f t="shared" si="68"/>
        <v>62</v>
      </c>
      <c r="AB885" s="9" t="s">
        <v>1398</v>
      </c>
      <c r="AC885" s="9" t="s">
        <v>1399</v>
      </c>
      <c r="AD885" s="9" t="s">
        <v>1398</v>
      </c>
      <c r="AE885" t="str">
        <f t="shared" si="69"/>
        <v>Orc and Goblin TribesWarriors of Chaos</v>
      </c>
    </row>
    <row r="886" spans="1:31" ht="15" hidden="1" customHeight="1" x14ac:dyDescent="0.25">
      <c r="A886">
        <v>422499</v>
      </c>
      <c r="B886">
        <v>2</v>
      </c>
      <c r="C886" t="s">
        <v>1349</v>
      </c>
      <c r="D886" t="s">
        <v>1263</v>
      </c>
      <c r="E886">
        <v>0</v>
      </c>
      <c r="F886">
        <v>2</v>
      </c>
      <c r="G886">
        <v>5</v>
      </c>
      <c r="H886">
        <v>20</v>
      </c>
      <c r="I886" t="s">
        <v>1264</v>
      </c>
      <c r="J886" s="21">
        <v>45372.583333333336</v>
      </c>
      <c r="K886" s="21">
        <v>45372.958333333336</v>
      </c>
      <c r="L886" t="s">
        <v>598</v>
      </c>
      <c r="M886" t="b">
        <v>0</v>
      </c>
      <c r="N886">
        <v>2023</v>
      </c>
      <c r="O886" t="s">
        <v>764</v>
      </c>
      <c r="Q886" t="s">
        <v>764</v>
      </c>
      <c r="S886" s="1" t="s">
        <v>1351</v>
      </c>
      <c r="T886" s="1" t="s">
        <v>1266</v>
      </c>
      <c r="U886" t="s">
        <v>27</v>
      </c>
      <c r="V886" s="9">
        <v>2000</v>
      </c>
      <c r="W886" s="2">
        <f t="shared" si="65"/>
        <v>3</v>
      </c>
      <c r="X886" s="2" t="s">
        <v>1887</v>
      </c>
      <c r="Y886" s="9" t="str">
        <f t="shared" si="66"/>
        <v>Y</v>
      </c>
      <c r="Z886" s="9" t="str">
        <f t="shared" si="67"/>
        <v>Y</v>
      </c>
      <c r="AA886" s="9">
        <f t="shared" si="68"/>
        <v>62</v>
      </c>
      <c r="AB886" s="9" t="s">
        <v>1398</v>
      </c>
      <c r="AC886" s="9" t="s">
        <v>1399</v>
      </c>
      <c r="AD886" s="9" t="s">
        <v>1398</v>
      </c>
      <c r="AE886" t="str">
        <f t="shared" si="69"/>
        <v>Tomb Kings of KhemriTomb Kings of Khemri</v>
      </c>
    </row>
    <row r="887" spans="1:31" ht="15" customHeight="1" x14ac:dyDescent="0.25">
      <c r="A887">
        <v>422523</v>
      </c>
      <c r="B887">
        <v>2</v>
      </c>
      <c r="C887" t="s">
        <v>505</v>
      </c>
      <c r="D887" t="s">
        <v>970</v>
      </c>
      <c r="E887">
        <v>0</v>
      </c>
      <c r="F887">
        <v>2</v>
      </c>
      <c r="G887">
        <v>5</v>
      </c>
      <c r="H887">
        <v>20</v>
      </c>
      <c r="I887" t="s">
        <v>1264</v>
      </c>
      <c r="J887" s="21">
        <v>45372.583333333336</v>
      </c>
      <c r="K887" s="21">
        <v>45372.958333333336</v>
      </c>
      <c r="L887" t="s">
        <v>598</v>
      </c>
      <c r="M887" t="b">
        <v>0</v>
      </c>
      <c r="N887">
        <v>2023</v>
      </c>
      <c r="O887" t="s">
        <v>766</v>
      </c>
      <c r="Q887" t="s">
        <v>758</v>
      </c>
      <c r="S887" s="1" t="s">
        <v>1311</v>
      </c>
      <c r="T887" s="1" t="s">
        <v>1304</v>
      </c>
      <c r="U887" t="s">
        <v>27</v>
      </c>
      <c r="V887" s="9">
        <v>2000</v>
      </c>
      <c r="W887" s="2">
        <f t="shared" si="65"/>
        <v>3</v>
      </c>
      <c r="X887" s="2" t="s">
        <v>1887</v>
      </c>
      <c r="Y887" s="9" t="str">
        <f t="shared" si="66"/>
        <v>Y</v>
      </c>
      <c r="Z887" s="9" t="str">
        <f t="shared" si="67"/>
        <v>N</v>
      </c>
      <c r="AA887" s="9">
        <f t="shared" si="68"/>
        <v>62</v>
      </c>
      <c r="AB887" s="9" t="s">
        <v>1398</v>
      </c>
      <c r="AC887" s="9" t="s">
        <v>1399</v>
      </c>
      <c r="AD887" s="9" t="s">
        <v>1398</v>
      </c>
      <c r="AE887" t="str">
        <f t="shared" si="69"/>
        <v>Chaos DwarfsKingdom of Bretonnia</v>
      </c>
    </row>
    <row r="888" spans="1:31" ht="15" customHeight="1" x14ac:dyDescent="0.25">
      <c r="A888">
        <v>422546</v>
      </c>
      <c r="B888">
        <v>2</v>
      </c>
      <c r="C888" t="s">
        <v>1317</v>
      </c>
      <c r="D888" t="s">
        <v>1359</v>
      </c>
      <c r="E888">
        <v>0</v>
      </c>
      <c r="F888">
        <v>2</v>
      </c>
      <c r="G888">
        <v>5</v>
      </c>
      <c r="H888">
        <v>15</v>
      </c>
      <c r="I888" t="s">
        <v>1264</v>
      </c>
      <c r="J888" s="21">
        <v>45372.583333333336</v>
      </c>
      <c r="K888" s="21">
        <v>45372.958333333336</v>
      </c>
      <c r="L888" t="s">
        <v>598</v>
      </c>
      <c r="M888" t="b">
        <v>0</v>
      </c>
      <c r="N888">
        <v>2023</v>
      </c>
      <c r="O888" t="s">
        <v>773</v>
      </c>
      <c r="Q888" t="s">
        <v>762</v>
      </c>
      <c r="S888" s="1" t="s">
        <v>1319</v>
      </c>
      <c r="T888" s="1" t="s">
        <v>1361</v>
      </c>
      <c r="U888" t="s">
        <v>27</v>
      </c>
      <c r="V888" s="9">
        <v>2000</v>
      </c>
      <c r="W888" s="2">
        <f t="shared" si="65"/>
        <v>3</v>
      </c>
      <c r="X888" s="2" t="s">
        <v>1887</v>
      </c>
      <c r="Y888" s="9" t="str">
        <f t="shared" si="66"/>
        <v>Y</v>
      </c>
      <c r="Z888" s="9" t="str">
        <f t="shared" si="67"/>
        <v>N</v>
      </c>
      <c r="AA888" s="9">
        <f t="shared" si="68"/>
        <v>62</v>
      </c>
      <c r="AB888" s="9" t="s">
        <v>1398</v>
      </c>
      <c r="AC888" s="9" t="s">
        <v>1399</v>
      </c>
      <c r="AD888" s="9" t="s">
        <v>1398</v>
      </c>
      <c r="AE888" t="str">
        <f t="shared" si="69"/>
        <v>Ogre KingdomsWarriors of Chaos</v>
      </c>
    </row>
    <row r="889" spans="1:31" ht="15" hidden="1" customHeight="1" x14ac:dyDescent="0.25">
      <c r="A889">
        <v>422565</v>
      </c>
      <c r="B889">
        <v>2</v>
      </c>
      <c r="C889" t="s">
        <v>1282</v>
      </c>
      <c r="D889" t="s">
        <v>1296</v>
      </c>
      <c r="E889">
        <v>0</v>
      </c>
      <c r="F889">
        <v>2</v>
      </c>
      <c r="G889">
        <v>5</v>
      </c>
      <c r="H889">
        <v>20</v>
      </c>
      <c r="I889" t="s">
        <v>1264</v>
      </c>
      <c r="J889" s="21">
        <v>45372.583333333336</v>
      </c>
      <c r="K889" s="21">
        <v>45372.958333333336</v>
      </c>
      <c r="L889" t="s">
        <v>598</v>
      </c>
      <c r="M889" t="b">
        <v>0</v>
      </c>
      <c r="N889">
        <v>2023</v>
      </c>
      <c r="Q889" t="s">
        <v>762</v>
      </c>
      <c r="T889" s="1" t="s">
        <v>1298</v>
      </c>
      <c r="U889" t="s">
        <v>27</v>
      </c>
      <c r="V889" s="9">
        <v>2000</v>
      </c>
      <c r="W889" s="2">
        <f t="shared" si="65"/>
        <v>3</v>
      </c>
      <c r="X889" s="2" t="s">
        <v>1887</v>
      </c>
      <c r="Y889" s="9" t="str">
        <f t="shared" si="66"/>
        <v>N</v>
      </c>
      <c r="Z889" s="9" t="str">
        <f t="shared" si="67"/>
        <v>N</v>
      </c>
      <c r="AA889" s="9">
        <f t="shared" si="68"/>
        <v>62</v>
      </c>
      <c r="AB889" s="9" t="s">
        <v>1398</v>
      </c>
      <c r="AC889" s="9" t="s">
        <v>1399</v>
      </c>
      <c r="AD889" s="9" t="s">
        <v>1398</v>
      </c>
      <c r="AE889" t="str">
        <f t="shared" si="69"/>
        <v>Warriors of Chaos</v>
      </c>
    </row>
    <row r="890" spans="1:31" ht="15" customHeight="1" x14ac:dyDescent="0.25">
      <c r="A890">
        <v>422594</v>
      </c>
      <c r="B890">
        <v>2</v>
      </c>
      <c r="C890" t="s">
        <v>1321</v>
      </c>
      <c r="D890" t="s">
        <v>1352</v>
      </c>
      <c r="E890">
        <v>2</v>
      </c>
      <c r="F890">
        <v>0</v>
      </c>
      <c r="G890">
        <v>20</v>
      </c>
      <c r="H890">
        <v>5</v>
      </c>
      <c r="I890" t="s">
        <v>1264</v>
      </c>
      <c r="J890" s="21">
        <v>45372.583333333336</v>
      </c>
      <c r="K890" s="21">
        <v>45372.958333333336</v>
      </c>
      <c r="L890" t="s">
        <v>598</v>
      </c>
      <c r="M890" t="b">
        <v>0</v>
      </c>
      <c r="N890">
        <v>2023</v>
      </c>
      <c r="O890" t="s">
        <v>771</v>
      </c>
      <c r="Q890" t="s">
        <v>764</v>
      </c>
      <c r="S890" s="1" t="s">
        <v>1323</v>
      </c>
      <c r="T890" s="1" t="s">
        <v>1353</v>
      </c>
      <c r="U890" t="s">
        <v>27</v>
      </c>
      <c r="V890" s="9">
        <v>2000</v>
      </c>
      <c r="W890" s="2">
        <f t="shared" si="65"/>
        <v>3</v>
      </c>
      <c r="X890" s="2" t="s">
        <v>1887</v>
      </c>
      <c r="Y890" s="9" t="str">
        <f t="shared" si="66"/>
        <v>Y</v>
      </c>
      <c r="Z890" s="9" t="str">
        <f t="shared" si="67"/>
        <v>N</v>
      </c>
      <c r="AA890" s="9">
        <f t="shared" si="68"/>
        <v>62</v>
      </c>
      <c r="AB890" s="9" t="s">
        <v>1398</v>
      </c>
      <c r="AC890" s="9" t="s">
        <v>1399</v>
      </c>
      <c r="AD890" s="9" t="s">
        <v>1398</v>
      </c>
      <c r="AE890" t="str">
        <f t="shared" si="69"/>
        <v>SkavenTomb Kings of Khemri</v>
      </c>
    </row>
    <row r="891" spans="1:31" ht="15" customHeight="1" x14ac:dyDescent="0.25">
      <c r="A891">
        <v>422623</v>
      </c>
      <c r="B891">
        <v>2</v>
      </c>
      <c r="C891" t="s">
        <v>1300</v>
      </c>
      <c r="D891" t="s">
        <v>1291</v>
      </c>
      <c r="E891">
        <v>0</v>
      </c>
      <c r="F891">
        <v>2</v>
      </c>
      <c r="G891">
        <v>5</v>
      </c>
      <c r="H891">
        <v>15</v>
      </c>
      <c r="I891" t="s">
        <v>1264</v>
      </c>
      <c r="J891" s="21">
        <v>45372.583333333336</v>
      </c>
      <c r="K891" s="21">
        <v>45372.958333333336</v>
      </c>
      <c r="L891" t="s">
        <v>598</v>
      </c>
      <c r="M891" t="b">
        <v>0</v>
      </c>
      <c r="N891">
        <v>2023</v>
      </c>
      <c r="O891" t="s">
        <v>769</v>
      </c>
      <c r="Q891" t="s">
        <v>761</v>
      </c>
      <c r="S891" s="1" t="s">
        <v>1302</v>
      </c>
      <c r="T891" s="1" t="s">
        <v>1293</v>
      </c>
      <c r="U891" t="s">
        <v>27</v>
      </c>
      <c r="V891" s="9">
        <v>2000</v>
      </c>
      <c r="W891" s="2">
        <f t="shared" si="65"/>
        <v>3</v>
      </c>
      <c r="X891" s="2" t="s">
        <v>1887</v>
      </c>
      <c r="Y891" s="9" t="str">
        <f t="shared" si="66"/>
        <v>Y</v>
      </c>
      <c r="Z891" s="9" t="str">
        <f t="shared" si="67"/>
        <v>N</v>
      </c>
      <c r="AA891" s="9">
        <f t="shared" si="68"/>
        <v>62</v>
      </c>
      <c r="AB891" s="9" t="s">
        <v>1398</v>
      </c>
      <c r="AC891" s="9" t="s">
        <v>1399</v>
      </c>
      <c r="AD891" s="9" t="s">
        <v>1398</v>
      </c>
      <c r="AE891" t="str">
        <f t="shared" si="69"/>
        <v>Dwarfen Mountain HoldsOrc and Goblin Tribes</v>
      </c>
    </row>
    <row r="892" spans="1:31" ht="15" customHeight="1" x14ac:dyDescent="0.25">
      <c r="A892">
        <v>422646</v>
      </c>
      <c r="B892">
        <v>2</v>
      </c>
      <c r="C892" t="s">
        <v>1363</v>
      </c>
      <c r="D892" t="s">
        <v>1367</v>
      </c>
      <c r="E892">
        <v>2</v>
      </c>
      <c r="F892">
        <v>0</v>
      </c>
      <c r="G892">
        <v>15</v>
      </c>
      <c r="H892">
        <v>5</v>
      </c>
      <c r="I892" t="s">
        <v>1264</v>
      </c>
      <c r="J892" s="21">
        <v>45372.583333333336</v>
      </c>
      <c r="K892" s="21">
        <v>45372.958333333336</v>
      </c>
      <c r="L892" t="s">
        <v>598</v>
      </c>
      <c r="M892" t="b">
        <v>0</v>
      </c>
      <c r="N892">
        <v>2023</v>
      </c>
      <c r="O892" t="s">
        <v>765</v>
      </c>
      <c r="Q892" t="s">
        <v>764</v>
      </c>
      <c r="S892" s="1" t="s">
        <v>1365</v>
      </c>
      <c r="T892" s="1" t="s">
        <v>1369</v>
      </c>
      <c r="U892" t="s">
        <v>27</v>
      </c>
      <c r="V892" s="9">
        <v>2000</v>
      </c>
      <c r="W892" s="2">
        <f t="shared" si="65"/>
        <v>3</v>
      </c>
      <c r="X892" s="2" t="s">
        <v>1887</v>
      </c>
      <c r="Y892" s="9" t="str">
        <f t="shared" si="66"/>
        <v>Y</v>
      </c>
      <c r="Z892" s="9" t="str">
        <f t="shared" si="67"/>
        <v>N</v>
      </c>
      <c r="AA892" s="9">
        <f t="shared" si="68"/>
        <v>62</v>
      </c>
      <c r="AB892" s="9" t="s">
        <v>1398</v>
      </c>
      <c r="AC892" s="9" t="s">
        <v>1399</v>
      </c>
      <c r="AD892" s="9" t="s">
        <v>1398</v>
      </c>
      <c r="AE892" t="str">
        <f t="shared" si="69"/>
        <v>Empire of ManTomb Kings of Khemri</v>
      </c>
    </row>
    <row r="893" spans="1:31" ht="15" customHeight="1" x14ac:dyDescent="0.25">
      <c r="A893">
        <v>422672</v>
      </c>
      <c r="B893">
        <v>2</v>
      </c>
      <c r="C893" t="s">
        <v>1336</v>
      </c>
      <c r="D893" t="s">
        <v>1183</v>
      </c>
      <c r="E893">
        <v>2</v>
      </c>
      <c r="F893">
        <v>0</v>
      </c>
      <c r="G893">
        <v>15</v>
      </c>
      <c r="H893">
        <v>5</v>
      </c>
      <c r="I893" t="s">
        <v>1264</v>
      </c>
      <c r="J893" s="21">
        <v>45372.583333333336</v>
      </c>
      <c r="K893" s="21">
        <v>45372.958333333336</v>
      </c>
      <c r="L893" t="s">
        <v>598</v>
      </c>
      <c r="M893" t="b">
        <v>0</v>
      </c>
      <c r="N893">
        <v>2023</v>
      </c>
      <c r="O893" t="s">
        <v>769</v>
      </c>
      <c r="Q893" t="s">
        <v>762</v>
      </c>
      <c r="S893" s="1" t="s">
        <v>1338</v>
      </c>
      <c r="T893" s="1" t="s">
        <v>1273</v>
      </c>
      <c r="U893" t="s">
        <v>27</v>
      </c>
      <c r="V893" s="9">
        <v>2000</v>
      </c>
      <c r="W893" s="2">
        <f t="shared" si="65"/>
        <v>3</v>
      </c>
      <c r="X893" s="2" t="s">
        <v>1887</v>
      </c>
      <c r="Y893" s="9" t="str">
        <f t="shared" si="66"/>
        <v>Y</v>
      </c>
      <c r="Z893" s="9" t="str">
        <f t="shared" si="67"/>
        <v>N</v>
      </c>
      <c r="AA893" s="9">
        <f t="shared" si="68"/>
        <v>62</v>
      </c>
      <c r="AB893" s="9" t="s">
        <v>1398</v>
      </c>
      <c r="AC893" s="9" t="s">
        <v>1399</v>
      </c>
      <c r="AD893" s="9" t="s">
        <v>1398</v>
      </c>
      <c r="AE893" t="str">
        <f t="shared" si="69"/>
        <v>Dwarfen Mountain HoldsWarriors of Chaos</v>
      </c>
    </row>
    <row r="894" spans="1:31" ht="15" customHeight="1" x14ac:dyDescent="0.25">
      <c r="A894">
        <v>422699</v>
      </c>
      <c r="B894">
        <v>2</v>
      </c>
      <c r="C894" t="s">
        <v>950</v>
      </c>
      <c r="D894" t="s">
        <v>820</v>
      </c>
      <c r="E894">
        <v>0</v>
      </c>
      <c r="F894">
        <v>2</v>
      </c>
      <c r="G894">
        <v>5</v>
      </c>
      <c r="H894">
        <v>20</v>
      </c>
      <c r="I894" t="s">
        <v>1264</v>
      </c>
      <c r="J894" s="21">
        <v>45372.583333333336</v>
      </c>
      <c r="K894" s="21">
        <v>45372.958333333336</v>
      </c>
      <c r="L894" t="s">
        <v>598</v>
      </c>
      <c r="M894" t="b">
        <v>0</v>
      </c>
      <c r="N894">
        <v>2023</v>
      </c>
      <c r="O894" t="s">
        <v>769</v>
      </c>
      <c r="Q894" t="s">
        <v>773</v>
      </c>
      <c r="S894" s="1" t="s">
        <v>1371</v>
      </c>
      <c r="T894" s="1" t="s">
        <v>1286</v>
      </c>
      <c r="U894" t="s">
        <v>27</v>
      </c>
      <c r="V894" s="9">
        <v>2000</v>
      </c>
      <c r="W894" s="2">
        <f t="shared" si="65"/>
        <v>3</v>
      </c>
      <c r="X894" s="2" t="s">
        <v>1887</v>
      </c>
      <c r="Y894" s="9" t="str">
        <f t="shared" si="66"/>
        <v>Y</v>
      </c>
      <c r="Z894" s="9" t="str">
        <f t="shared" si="67"/>
        <v>N</v>
      </c>
      <c r="AA894" s="9">
        <f t="shared" si="68"/>
        <v>62</v>
      </c>
      <c r="AB894" s="9" t="s">
        <v>1398</v>
      </c>
      <c r="AC894" s="9" t="s">
        <v>1399</v>
      </c>
      <c r="AD894" s="9" t="s">
        <v>1398</v>
      </c>
      <c r="AE894" t="str">
        <f t="shared" si="69"/>
        <v>Dwarfen Mountain HoldsOgre Kingdoms</v>
      </c>
    </row>
    <row r="895" spans="1:31" ht="15" customHeight="1" x14ac:dyDescent="0.25">
      <c r="A895">
        <v>422724</v>
      </c>
      <c r="B895">
        <v>2</v>
      </c>
      <c r="C895" t="s">
        <v>1307</v>
      </c>
      <c r="D895" t="s">
        <v>1274</v>
      </c>
      <c r="E895">
        <v>2</v>
      </c>
      <c r="F895">
        <v>0</v>
      </c>
      <c r="G895">
        <v>15</v>
      </c>
      <c r="H895">
        <v>5</v>
      </c>
      <c r="I895" t="s">
        <v>1264</v>
      </c>
      <c r="J895" s="21">
        <v>45372.583333333336</v>
      </c>
      <c r="K895" s="21">
        <v>45372.958333333336</v>
      </c>
      <c r="L895" t="s">
        <v>598</v>
      </c>
      <c r="M895" t="b">
        <v>0</v>
      </c>
      <c r="N895">
        <v>2023</v>
      </c>
      <c r="O895" t="s">
        <v>764</v>
      </c>
      <c r="Q895" t="s">
        <v>771</v>
      </c>
      <c r="S895" s="1" t="s">
        <v>1309</v>
      </c>
      <c r="T895" t="s">
        <v>1276</v>
      </c>
      <c r="U895" t="s">
        <v>27</v>
      </c>
      <c r="V895" s="9">
        <v>2000</v>
      </c>
      <c r="W895" s="2">
        <f t="shared" si="65"/>
        <v>3</v>
      </c>
      <c r="X895" s="2" t="s">
        <v>1887</v>
      </c>
      <c r="Y895" s="9" t="str">
        <f t="shared" si="66"/>
        <v>Y</v>
      </c>
      <c r="Z895" s="9" t="str">
        <f t="shared" si="67"/>
        <v>N</v>
      </c>
      <c r="AA895" s="9">
        <f t="shared" si="68"/>
        <v>62</v>
      </c>
      <c r="AB895" s="9" t="s">
        <v>1398</v>
      </c>
      <c r="AC895" s="9" t="s">
        <v>1399</v>
      </c>
      <c r="AD895" s="9" t="s">
        <v>1398</v>
      </c>
      <c r="AE895" t="str">
        <f t="shared" si="69"/>
        <v>Tomb Kings of KhemriSkaven</v>
      </c>
    </row>
    <row r="896" spans="1:31" ht="15" customHeight="1" x14ac:dyDescent="0.25">
      <c r="A896">
        <v>422753</v>
      </c>
      <c r="B896">
        <v>2</v>
      </c>
      <c r="C896" t="s">
        <v>1330</v>
      </c>
      <c r="D896" t="s">
        <v>1288</v>
      </c>
      <c r="E896">
        <v>2</v>
      </c>
      <c r="F896">
        <v>0</v>
      </c>
      <c r="G896">
        <v>20</v>
      </c>
      <c r="H896">
        <v>5</v>
      </c>
      <c r="I896" t="s">
        <v>1264</v>
      </c>
      <c r="J896" s="21">
        <v>45372.583333333336</v>
      </c>
      <c r="K896" s="21">
        <v>45372.958333333336</v>
      </c>
      <c r="L896" t="s">
        <v>598</v>
      </c>
      <c r="M896" t="b">
        <v>0</v>
      </c>
      <c r="N896">
        <v>2023</v>
      </c>
      <c r="O896" t="s">
        <v>763</v>
      </c>
      <c r="Q896" t="s">
        <v>765</v>
      </c>
      <c r="S896" s="1" t="s">
        <v>1332</v>
      </c>
      <c r="T896" s="1" t="s">
        <v>1290</v>
      </c>
      <c r="U896" t="s">
        <v>27</v>
      </c>
      <c r="V896" s="9">
        <v>2000</v>
      </c>
      <c r="W896" s="2">
        <f t="shared" si="65"/>
        <v>3</v>
      </c>
      <c r="X896" s="2" t="s">
        <v>1887</v>
      </c>
      <c r="Y896" s="9" t="str">
        <f t="shared" si="66"/>
        <v>Y</v>
      </c>
      <c r="Z896" s="9" t="str">
        <f t="shared" si="67"/>
        <v>N</v>
      </c>
      <c r="AA896" s="9">
        <f t="shared" si="68"/>
        <v>62</v>
      </c>
      <c r="AB896" s="9" t="s">
        <v>1398</v>
      </c>
      <c r="AC896" s="9" t="s">
        <v>1399</v>
      </c>
      <c r="AD896" s="9" t="s">
        <v>1398</v>
      </c>
      <c r="AE896" t="str">
        <f t="shared" si="69"/>
        <v>High Elf RealmsEmpire of Man</v>
      </c>
    </row>
    <row r="897" spans="1:31" ht="15" customHeight="1" x14ac:dyDescent="0.25">
      <c r="A897">
        <v>422777</v>
      </c>
      <c r="B897">
        <v>2</v>
      </c>
      <c r="C897" t="s">
        <v>1355</v>
      </c>
      <c r="D897" t="s">
        <v>1344</v>
      </c>
      <c r="E897">
        <v>0</v>
      </c>
      <c r="F897">
        <v>2</v>
      </c>
      <c r="G897">
        <v>5</v>
      </c>
      <c r="H897">
        <v>20</v>
      </c>
      <c r="I897" t="s">
        <v>1264</v>
      </c>
      <c r="J897" s="21">
        <v>45372.583333333336</v>
      </c>
      <c r="K897" s="21">
        <v>45372.958333333336</v>
      </c>
      <c r="L897" t="s">
        <v>598</v>
      </c>
      <c r="M897" t="b">
        <v>0</v>
      </c>
      <c r="N897">
        <v>2023</v>
      </c>
      <c r="O897" t="s">
        <v>774</v>
      </c>
      <c r="Q897" t="s">
        <v>764</v>
      </c>
      <c r="S897" s="1" t="s">
        <v>1357</v>
      </c>
      <c r="T897" s="1" t="s">
        <v>1346</v>
      </c>
      <c r="U897" t="s">
        <v>27</v>
      </c>
      <c r="V897" s="9">
        <v>2000</v>
      </c>
      <c r="W897" s="2">
        <f t="shared" si="65"/>
        <v>3</v>
      </c>
      <c r="X897" s="2" t="s">
        <v>1887</v>
      </c>
      <c r="Y897" s="9" t="str">
        <f t="shared" si="66"/>
        <v>Y</v>
      </c>
      <c r="Z897" s="9" t="str">
        <f t="shared" si="67"/>
        <v>N</v>
      </c>
      <c r="AA897" s="9">
        <f t="shared" si="68"/>
        <v>62</v>
      </c>
      <c r="AB897" s="9" t="s">
        <v>1398</v>
      </c>
      <c r="AC897" s="9" t="s">
        <v>1399</v>
      </c>
      <c r="AD897" s="9" t="s">
        <v>1398</v>
      </c>
      <c r="AE897" t="str">
        <f t="shared" si="69"/>
        <v>Beastmen BrayherdsTomb Kings of Khemri</v>
      </c>
    </row>
    <row r="898" spans="1:31" ht="15" customHeight="1" x14ac:dyDescent="0.25">
      <c r="A898">
        <v>422802</v>
      </c>
      <c r="B898">
        <v>2</v>
      </c>
      <c r="C898" t="s">
        <v>1374</v>
      </c>
      <c r="D898" t="s">
        <v>1340</v>
      </c>
      <c r="E898">
        <v>2</v>
      </c>
      <c r="F898">
        <v>0</v>
      </c>
      <c r="G898">
        <v>20</v>
      </c>
      <c r="H898">
        <v>5</v>
      </c>
      <c r="I898" t="s">
        <v>1264</v>
      </c>
      <c r="J898" s="21">
        <v>45372.583333333336</v>
      </c>
      <c r="K898" s="21">
        <v>45372.958333333336</v>
      </c>
      <c r="L898" t="s">
        <v>598</v>
      </c>
      <c r="M898" t="b">
        <v>0</v>
      </c>
      <c r="N898">
        <v>2023</v>
      </c>
      <c r="O898" t="s">
        <v>762</v>
      </c>
      <c r="Q898" t="s">
        <v>767</v>
      </c>
      <c r="S898" s="1" t="s">
        <v>1376</v>
      </c>
      <c r="T898" s="1" t="s">
        <v>1342</v>
      </c>
      <c r="U898" t="s">
        <v>27</v>
      </c>
      <c r="V898" s="9">
        <v>2000</v>
      </c>
      <c r="W898" s="2">
        <f t="shared" ref="W898:W961" si="70">_xlfn.MAXIFS(B:B,I:I,I898)</f>
        <v>3</v>
      </c>
      <c r="X898" s="2" t="s">
        <v>1887</v>
      </c>
      <c r="Y898" s="9" t="str">
        <f t="shared" ref="Y898:Y961" si="71">IF(S898="","N",(IF(T898&lt;&gt;"","Y","N")))</f>
        <v>Y</v>
      </c>
      <c r="Z898" s="9" t="str">
        <f t="shared" ref="Z898:Z961" si="72">IF(O898=Q898,"Y","N")</f>
        <v>N</v>
      </c>
      <c r="AA898" s="9">
        <f t="shared" ref="AA898:AA961" si="73">COUNTIFS(I:I,I898,B:B,1)*2</f>
        <v>62</v>
      </c>
      <c r="AB898" s="9" t="s">
        <v>1398</v>
      </c>
      <c r="AC898" s="9" t="s">
        <v>1399</v>
      </c>
      <c r="AD898" s="9" t="s">
        <v>1398</v>
      </c>
      <c r="AE898" t="str">
        <f t="shared" si="69"/>
        <v>Warriors of ChaosDaemons of Chaos</v>
      </c>
    </row>
    <row r="899" spans="1:31" ht="15" customHeight="1" x14ac:dyDescent="0.25">
      <c r="A899">
        <v>422826</v>
      </c>
      <c r="B899">
        <v>2</v>
      </c>
      <c r="C899" t="s">
        <v>1278</v>
      </c>
      <c r="D899" t="s">
        <v>1267</v>
      </c>
      <c r="E899">
        <v>1</v>
      </c>
      <c r="F899">
        <v>1</v>
      </c>
      <c r="G899">
        <v>10</v>
      </c>
      <c r="H899">
        <v>10</v>
      </c>
      <c r="I899" t="s">
        <v>1264</v>
      </c>
      <c r="J899" s="21">
        <v>45372.583333333336</v>
      </c>
      <c r="K899" s="21">
        <v>45372.958333333336</v>
      </c>
      <c r="L899" t="s">
        <v>598</v>
      </c>
      <c r="M899" t="b">
        <v>0</v>
      </c>
      <c r="N899">
        <v>2023</v>
      </c>
      <c r="O899" t="s">
        <v>761</v>
      </c>
      <c r="Q899" t="s">
        <v>768</v>
      </c>
      <c r="S899" s="1" t="s">
        <v>1280</v>
      </c>
      <c r="T899" s="1" t="s">
        <v>1269</v>
      </c>
      <c r="U899" t="s">
        <v>27</v>
      </c>
      <c r="V899" s="9">
        <v>2000</v>
      </c>
      <c r="W899" s="2">
        <f t="shared" si="70"/>
        <v>3</v>
      </c>
      <c r="X899" s="2" t="s">
        <v>1887</v>
      </c>
      <c r="Y899" s="9" t="str">
        <f t="shared" si="71"/>
        <v>Y</v>
      </c>
      <c r="Z899" s="9" t="str">
        <f t="shared" si="72"/>
        <v>N</v>
      </c>
      <c r="AA899" s="9">
        <f t="shared" si="73"/>
        <v>62</v>
      </c>
      <c r="AB899" s="9" t="s">
        <v>1398</v>
      </c>
      <c r="AC899" s="9" t="s">
        <v>1399</v>
      </c>
      <c r="AD899" s="9" t="s">
        <v>1398</v>
      </c>
      <c r="AE899" t="str">
        <f t="shared" ref="AE899:AE962" si="74">O899&amp;Q899</f>
        <v>Orc and Goblin TribesDark Elves</v>
      </c>
    </row>
    <row r="900" spans="1:31" ht="15" customHeight="1" x14ac:dyDescent="0.25">
      <c r="A900">
        <v>422848</v>
      </c>
      <c r="B900">
        <v>2</v>
      </c>
      <c r="C900" t="s">
        <v>1333</v>
      </c>
      <c r="D900" t="s">
        <v>1326</v>
      </c>
      <c r="E900">
        <v>2</v>
      </c>
      <c r="F900">
        <v>0</v>
      </c>
      <c r="G900">
        <v>15</v>
      </c>
      <c r="H900">
        <v>5</v>
      </c>
      <c r="I900" t="s">
        <v>1264</v>
      </c>
      <c r="J900" s="21">
        <v>45372.583333333336</v>
      </c>
      <c r="K900" s="21">
        <v>45372.958333333336</v>
      </c>
      <c r="L900" t="s">
        <v>598</v>
      </c>
      <c r="M900" t="b">
        <v>0</v>
      </c>
      <c r="N900">
        <v>2023</v>
      </c>
      <c r="O900" t="s">
        <v>758</v>
      </c>
      <c r="Q900" t="s">
        <v>764</v>
      </c>
      <c r="S900" s="1" t="s">
        <v>1335</v>
      </c>
      <c r="T900" s="1" t="s">
        <v>1328</v>
      </c>
      <c r="U900" t="s">
        <v>27</v>
      </c>
      <c r="V900" s="9">
        <v>2000</v>
      </c>
      <c r="W900" s="2">
        <f t="shared" si="70"/>
        <v>3</v>
      </c>
      <c r="X900" s="2" t="s">
        <v>1887</v>
      </c>
      <c r="Y900" s="9" t="str">
        <f t="shared" si="71"/>
        <v>Y</v>
      </c>
      <c r="Z900" s="9" t="str">
        <f t="shared" si="72"/>
        <v>N</v>
      </c>
      <c r="AA900" s="9">
        <f t="shared" si="73"/>
        <v>62</v>
      </c>
      <c r="AB900" s="9" t="s">
        <v>1398</v>
      </c>
      <c r="AC900" s="9" t="s">
        <v>1399</v>
      </c>
      <c r="AD900" s="9" t="s">
        <v>1398</v>
      </c>
      <c r="AE900" t="str">
        <f t="shared" si="74"/>
        <v>Kingdom of BretonniaTomb Kings of Khemri</v>
      </c>
    </row>
    <row r="901" spans="1:31" ht="15" customHeight="1" x14ac:dyDescent="0.25">
      <c r="A901">
        <v>422860</v>
      </c>
      <c r="B901">
        <v>2</v>
      </c>
      <c r="C901" t="s">
        <v>939</v>
      </c>
      <c r="D901" t="s">
        <v>1287</v>
      </c>
      <c r="E901">
        <v>2</v>
      </c>
      <c r="F901">
        <v>0</v>
      </c>
      <c r="G901">
        <v>20</v>
      </c>
      <c r="H901">
        <v>5</v>
      </c>
      <c r="I901" t="s">
        <v>1264</v>
      </c>
      <c r="J901" s="21">
        <v>45372.583333333336</v>
      </c>
      <c r="K901" s="21">
        <v>45372.958333333336</v>
      </c>
      <c r="L901" t="s">
        <v>598</v>
      </c>
      <c r="M901" t="b">
        <v>0</v>
      </c>
      <c r="N901">
        <v>2023</v>
      </c>
      <c r="O901" t="s">
        <v>761</v>
      </c>
      <c r="Q901" t="s">
        <v>768</v>
      </c>
      <c r="S901" s="1" t="s">
        <v>1354</v>
      </c>
      <c r="T901" s="1" t="s">
        <v>1289</v>
      </c>
      <c r="U901" t="s">
        <v>27</v>
      </c>
      <c r="V901" s="9">
        <v>2000</v>
      </c>
      <c r="W901" s="2">
        <f t="shared" si="70"/>
        <v>3</v>
      </c>
      <c r="X901" s="2" t="s">
        <v>1887</v>
      </c>
      <c r="Y901" s="9" t="str">
        <f t="shared" si="71"/>
        <v>Y</v>
      </c>
      <c r="Z901" s="9" t="str">
        <f t="shared" si="72"/>
        <v>N</v>
      </c>
      <c r="AA901" s="9">
        <f t="shared" si="73"/>
        <v>62</v>
      </c>
      <c r="AB901" s="9" t="s">
        <v>1398</v>
      </c>
      <c r="AC901" s="9" t="s">
        <v>1399</v>
      </c>
      <c r="AD901" s="9" t="s">
        <v>1398</v>
      </c>
      <c r="AE901" t="str">
        <f t="shared" si="74"/>
        <v>Orc and Goblin TribesDark Elves</v>
      </c>
    </row>
    <row r="902" spans="1:31" ht="15" customHeight="1" x14ac:dyDescent="0.25">
      <c r="A902">
        <v>422882</v>
      </c>
      <c r="B902">
        <v>2</v>
      </c>
      <c r="C902" t="s">
        <v>1310</v>
      </c>
      <c r="D902" t="s">
        <v>1281</v>
      </c>
      <c r="E902">
        <v>0</v>
      </c>
      <c r="F902">
        <v>2</v>
      </c>
      <c r="G902">
        <v>5</v>
      </c>
      <c r="H902">
        <v>20</v>
      </c>
      <c r="I902" t="s">
        <v>1264</v>
      </c>
      <c r="J902" s="21">
        <v>45372.583333333336</v>
      </c>
      <c r="K902" s="21">
        <v>45372.958333333336</v>
      </c>
      <c r="L902" t="s">
        <v>598</v>
      </c>
      <c r="M902" t="b">
        <v>0</v>
      </c>
      <c r="N902">
        <v>2023</v>
      </c>
      <c r="O902" t="s">
        <v>773</v>
      </c>
      <c r="Q902" t="s">
        <v>759</v>
      </c>
      <c r="S902" s="1" t="s">
        <v>1312</v>
      </c>
      <c r="T902" s="1" t="s">
        <v>1283</v>
      </c>
      <c r="U902" t="s">
        <v>27</v>
      </c>
      <c r="V902" s="9">
        <v>2000</v>
      </c>
      <c r="W902" s="2">
        <f t="shared" si="70"/>
        <v>3</v>
      </c>
      <c r="X902" s="2" t="s">
        <v>1887</v>
      </c>
      <c r="Y902" s="9" t="str">
        <f t="shared" si="71"/>
        <v>Y</v>
      </c>
      <c r="Z902" s="9" t="str">
        <f t="shared" si="72"/>
        <v>N</v>
      </c>
      <c r="AA902" s="9">
        <f t="shared" si="73"/>
        <v>62</v>
      </c>
      <c r="AB902" s="9" t="s">
        <v>1398</v>
      </c>
      <c r="AC902" s="9" t="s">
        <v>1399</v>
      </c>
      <c r="AD902" s="9" t="s">
        <v>1398</v>
      </c>
      <c r="AE902" t="str">
        <f t="shared" si="74"/>
        <v>Ogre KingdomsWood Elf Realms</v>
      </c>
    </row>
    <row r="903" spans="1:31" ht="15" customHeight="1" x14ac:dyDescent="0.25">
      <c r="A903">
        <v>422901</v>
      </c>
      <c r="B903">
        <v>2</v>
      </c>
      <c r="C903" t="s">
        <v>1325</v>
      </c>
      <c r="D903" t="s">
        <v>1277</v>
      </c>
      <c r="E903">
        <v>0</v>
      </c>
      <c r="F903">
        <v>2</v>
      </c>
      <c r="G903">
        <v>5</v>
      </c>
      <c r="H903">
        <v>20</v>
      </c>
      <c r="I903" t="s">
        <v>1264</v>
      </c>
      <c r="J903" s="21">
        <v>45372.583333333336</v>
      </c>
      <c r="K903" s="21">
        <v>45372.958333333336</v>
      </c>
      <c r="L903" t="s">
        <v>598</v>
      </c>
      <c r="M903" t="b">
        <v>0</v>
      </c>
      <c r="N903">
        <v>2023</v>
      </c>
      <c r="O903" t="s">
        <v>771</v>
      </c>
      <c r="Q903" t="s">
        <v>763</v>
      </c>
      <c r="S903" s="1" t="s">
        <v>1327</v>
      </c>
      <c r="T903" s="1" t="s">
        <v>1279</v>
      </c>
      <c r="U903" t="s">
        <v>27</v>
      </c>
      <c r="V903" s="9">
        <v>2000</v>
      </c>
      <c r="W903" s="2">
        <f t="shared" si="70"/>
        <v>3</v>
      </c>
      <c r="X903" s="2" t="s">
        <v>1887</v>
      </c>
      <c r="Y903" s="9" t="str">
        <f t="shared" si="71"/>
        <v>Y</v>
      </c>
      <c r="Z903" s="9" t="str">
        <f t="shared" si="72"/>
        <v>N</v>
      </c>
      <c r="AA903" s="9">
        <f t="shared" si="73"/>
        <v>62</v>
      </c>
      <c r="AB903" s="9" t="s">
        <v>1398</v>
      </c>
      <c r="AC903" s="9" t="s">
        <v>1399</v>
      </c>
      <c r="AD903" s="9" t="s">
        <v>1398</v>
      </c>
      <c r="AE903" t="str">
        <f t="shared" si="74"/>
        <v>SkavenHigh Elf Realms</v>
      </c>
    </row>
    <row r="904" spans="1:31" ht="15" customHeight="1" x14ac:dyDescent="0.25">
      <c r="A904">
        <v>422924</v>
      </c>
      <c r="B904">
        <v>2</v>
      </c>
      <c r="C904" t="s">
        <v>1292</v>
      </c>
      <c r="D904" t="s">
        <v>1362</v>
      </c>
      <c r="E904">
        <v>2</v>
      </c>
      <c r="F904">
        <v>0</v>
      </c>
      <c r="G904">
        <v>20</v>
      </c>
      <c r="H904">
        <v>5</v>
      </c>
      <c r="I904" t="s">
        <v>1264</v>
      </c>
      <c r="J904" s="21">
        <v>45372.583333333336</v>
      </c>
      <c r="K904" s="21">
        <v>45372.958333333336</v>
      </c>
      <c r="L904" t="s">
        <v>598</v>
      </c>
      <c r="M904" t="b">
        <v>0</v>
      </c>
      <c r="N904">
        <v>2023</v>
      </c>
      <c r="O904" t="s">
        <v>765</v>
      </c>
      <c r="Q904" t="s">
        <v>763</v>
      </c>
      <c r="S904" s="1" t="s">
        <v>1294</v>
      </c>
      <c r="T904" s="1" t="s">
        <v>1364</v>
      </c>
      <c r="U904" t="s">
        <v>27</v>
      </c>
      <c r="V904" s="9">
        <v>2000</v>
      </c>
      <c r="W904" s="2">
        <f t="shared" si="70"/>
        <v>3</v>
      </c>
      <c r="X904" s="2" t="s">
        <v>1887</v>
      </c>
      <c r="Y904" s="9" t="str">
        <f t="shared" si="71"/>
        <v>Y</v>
      </c>
      <c r="Z904" s="9" t="str">
        <f t="shared" si="72"/>
        <v>N</v>
      </c>
      <c r="AA904" s="9">
        <f t="shared" si="73"/>
        <v>62</v>
      </c>
      <c r="AB904" s="9" t="s">
        <v>1398</v>
      </c>
      <c r="AC904" s="9" t="s">
        <v>1399</v>
      </c>
      <c r="AD904" s="9" t="s">
        <v>1398</v>
      </c>
      <c r="AE904" t="str">
        <f t="shared" si="74"/>
        <v>Empire of ManHigh Elf Realms</v>
      </c>
    </row>
    <row r="905" spans="1:31" ht="15" hidden="1" customHeight="1" x14ac:dyDescent="0.25">
      <c r="A905">
        <v>422941</v>
      </c>
      <c r="B905">
        <v>2</v>
      </c>
      <c r="C905" t="s">
        <v>1345</v>
      </c>
      <c r="D905" t="s">
        <v>1295</v>
      </c>
      <c r="E905">
        <v>2</v>
      </c>
      <c r="F905">
        <v>0</v>
      </c>
      <c r="G905">
        <v>15</v>
      </c>
      <c r="H905">
        <v>5</v>
      </c>
      <c r="I905" t="s">
        <v>1264</v>
      </c>
      <c r="J905" s="21">
        <v>45372.583333333336</v>
      </c>
      <c r="K905" s="21">
        <v>45372.958333333336</v>
      </c>
      <c r="L905" t="s">
        <v>598</v>
      </c>
      <c r="M905" t="b">
        <v>0</v>
      </c>
      <c r="N905">
        <v>2023</v>
      </c>
      <c r="O905" t="s">
        <v>774</v>
      </c>
      <c r="Q905" t="s">
        <v>774</v>
      </c>
      <c r="S905" s="1" t="s">
        <v>1347</v>
      </c>
      <c r="T905" s="1" t="s">
        <v>1297</v>
      </c>
      <c r="U905" t="s">
        <v>27</v>
      </c>
      <c r="V905" s="9">
        <v>2000</v>
      </c>
      <c r="W905" s="2">
        <f t="shared" si="70"/>
        <v>3</v>
      </c>
      <c r="X905" s="2" t="s">
        <v>1887</v>
      </c>
      <c r="Y905" s="9" t="str">
        <f t="shared" si="71"/>
        <v>Y</v>
      </c>
      <c r="Z905" s="9" t="str">
        <f t="shared" si="72"/>
        <v>Y</v>
      </c>
      <c r="AA905" s="9">
        <f t="shared" si="73"/>
        <v>62</v>
      </c>
      <c r="AB905" s="9" t="s">
        <v>1398</v>
      </c>
      <c r="AC905" s="9" t="s">
        <v>1399</v>
      </c>
      <c r="AD905" s="9" t="s">
        <v>1398</v>
      </c>
      <c r="AE905" t="str">
        <f t="shared" si="74"/>
        <v>Beastmen BrayherdsBeastmen Brayherds</v>
      </c>
    </row>
    <row r="906" spans="1:31" ht="15" customHeight="1" x14ac:dyDescent="0.25">
      <c r="A906">
        <v>422957</v>
      </c>
      <c r="B906">
        <v>2</v>
      </c>
      <c r="C906" t="s">
        <v>1370</v>
      </c>
      <c r="D906" t="s">
        <v>1318</v>
      </c>
      <c r="E906">
        <v>0</v>
      </c>
      <c r="F906">
        <v>2</v>
      </c>
      <c r="G906">
        <v>5</v>
      </c>
      <c r="H906">
        <v>20</v>
      </c>
      <c r="I906" t="s">
        <v>1264</v>
      </c>
      <c r="J906" s="21">
        <v>45372.583333333336</v>
      </c>
      <c r="K906" s="21">
        <v>45372.958333333336</v>
      </c>
      <c r="L906" t="s">
        <v>598</v>
      </c>
      <c r="M906" t="b">
        <v>0</v>
      </c>
      <c r="N906">
        <v>2023</v>
      </c>
      <c r="O906" t="s">
        <v>759</v>
      </c>
      <c r="Q906" t="s">
        <v>771</v>
      </c>
      <c r="S906" s="1" t="s">
        <v>1372</v>
      </c>
      <c r="T906" s="1" t="s">
        <v>1320</v>
      </c>
      <c r="U906" t="s">
        <v>27</v>
      </c>
      <c r="V906" s="9">
        <v>2000</v>
      </c>
      <c r="W906" s="2">
        <f t="shared" si="70"/>
        <v>3</v>
      </c>
      <c r="X906" s="2" t="s">
        <v>1887</v>
      </c>
      <c r="Y906" s="9" t="str">
        <f t="shared" si="71"/>
        <v>Y</v>
      </c>
      <c r="Z906" s="9" t="str">
        <f t="shared" si="72"/>
        <v>N</v>
      </c>
      <c r="AA906" s="9">
        <f t="shared" si="73"/>
        <v>62</v>
      </c>
      <c r="AB906" s="9" t="s">
        <v>1398</v>
      </c>
      <c r="AC906" s="9" t="s">
        <v>1399</v>
      </c>
      <c r="AD906" s="9" t="s">
        <v>1398</v>
      </c>
      <c r="AE906" t="str">
        <f t="shared" si="74"/>
        <v>Wood Elf RealmsSkaven</v>
      </c>
    </row>
    <row r="907" spans="1:31" ht="15" customHeight="1" x14ac:dyDescent="0.25">
      <c r="A907">
        <v>422974</v>
      </c>
      <c r="B907">
        <v>2</v>
      </c>
      <c r="C907" t="s">
        <v>1271</v>
      </c>
      <c r="D907" t="s">
        <v>1268</v>
      </c>
      <c r="E907">
        <v>1</v>
      </c>
      <c r="F907">
        <v>1</v>
      </c>
      <c r="G907">
        <v>10</v>
      </c>
      <c r="H907">
        <v>10</v>
      </c>
      <c r="I907" t="s">
        <v>1264</v>
      </c>
      <c r="J907" s="21">
        <v>45372.583333333336</v>
      </c>
      <c r="K907" s="21">
        <v>45372.958333333336</v>
      </c>
      <c r="L907" t="s">
        <v>598</v>
      </c>
      <c r="M907" t="b">
        <v>0</v>
      </c>
      <c r="N907">
        <v>2023</v>
      </c>
      <c r="O907" t="s">
        <v>764</v>
      </c>
      <c r="Q907" t="s">
        <v>758</v>
      </c>
      <c r="S907" s="1" t="s">
        <v>1272</v>
      </c>
      <c r="T907" s="1" t="s">
        <v>1270</v>
      </c>
      <c r="U907" t="s">
        <v>27</v>
      </c>
      <c r="V907" s="9">
        <v>2000</v>
      </c>
      <c r="W907" s="2">
        <f t="shared" si="70"/>
        <v>3</v>
      </c>
      <c r="X907" s="2" t="s">
        <v>1887</v>
      </c>
      <c r="Y907" s="9" t="str">
        <f t="shared" si="71"/>
        <v>Y</v>
      </c>
      <c r="Z907" s="9" t="str">
        <f t="shared" si="72"/>
        <v>N</v>
      </c>
      <c r="AA907" s="9">
        <f t="shared" si="73"/>
        <v>62</v>
      </c>
      <c r="AB907" s="9" t="s">
        <v>1398</v>
      </c>
      <c r="AC907" s="9" t="s">
        <v>1399</v>
      </c>
      <c r="AD907" s="9" t="s">
        <v>1398</v>
      </c>
      <c r="AE907" t="str">
        <f t="shared" si="74"/>
        <v>Tomb Kings of KhemriKingdom of Bretonnia</v>
      </c>
    </row>
    <row r="908" spans="1:31" ht="15" customHeight="1" x14ac:dyDescent="0.25">
      <c r="A908">
        <v>422988</v>
      </c>
      <c r="B908">
        <v>2</v>
      </c>
      <c r="C908" t="s">
        <v>959</v>
      </c>
      <c r="D908" t="s">
        <v>1262</v>
      </c>
      <c r="E908">
        <v>0</v>
      </c>
      <c r="F908">
        <v>2</v>
      </c>
      <c r="G908">
        <v>5</v>
      </c>
      <c r="H908">
        <v>20</v>
      </c>
      <c r="I908" t="s">
        <v>1264</v>
      </c>
      <c r="J908" s="21">
        <v>45372.583333333336</v>
      </c>
      <c r="K908" s="21">
        <v>45372.958333333336</v>
      </c>
      <c r="L908" t="s">
        <v>598</v>
      </c>
      <c r="M908" t="b">
        <v>0</v>
      </c>
      <c r="N908">
        <v>2023</v>
      </c>
      <c r="O908" t="s">
        <v>762</v>
      </c>
      <c r="Q908" t="s">
        <v>764</v>
      </c>
      <c r="S908" s="1" t="s">
        <v>1275</v>
      </c>
      <c r="T908" s="1" t="s">
        <v>1265</v>
      </c>
      <c r="U908" t="s">
        <v>27</v>
      </c>
      <c r="V908" s="9">
        <v>2000</v>
      </c>
      <c r="W908" s="2">
        <f t="shared" si="70"/>
        <v>3</v>
      </c>
      <c r="X908" s="2" t="s">
        <v>1887</v>
      </c>
      <c r="Y908" s="9" t="str">
        <f t="shared" si="71"/>
        <v>Y</v>
      </c>
      <c r="Z908" s="9" t="str">
        <f t="shared" si="72"/>
        <v>N</v>
      </c>
      <c r="AA908" s="9">
        <f t="shared" si="73"/>
        <v>62</v>
      </c>
      <c r="AB908" s="9" t="s">
        <v>1398</v>
      </c>
      <c r="AC908" s="9" t="s">
        <v>1399</v>
      </c>
      <c r="AD908" s="9" t="s">
        <v>1398</v>
      </c>
      <c r="AE908" t="str">
        <f t="shared" si="74"/>
        <v>Warriors of ChaosTomb Kings of Khemri</v>
      </c>
    </row>
    <row r="909" spans="1:31" ht="15" customHeight="1" x14ac:dyDescent="0.25">
      <c r="A909">
        <v>423005</v>
      </c>
      <c r="B909">
        <v>2</v>
      </c>
      <c r="C909" t="s">
        <v>1322</v>
      </c>
      <c r="D909" t="s">
        <v>1303</v>
      </c>
      <c r="E909">
        <v>2</v>
      </c>
      <c r="F909">
        <v>0</v>
      </c>
      <c r="G909">
        <v>15</v>
      </c>
      <c r="H909">
        <v>5</v>
      </c>
      <c r="I909" t="s">
        <v>1264</v>
      </c>
      <c r="J909" s="21">
        <v>45372.583333333336</v>
      </c>
      <c r="K909" s="21">
        <v>45372.958333333336</v>
      </c>
      <c r="L909" t="s">
        <v>598</v>
      </c>
      <c r="M909" t="b">
        <v>0</v>
      </c>
      <c r="N909">
        <v>2023</v>
      </c>
      <c r="O909" t="s">
        <v>765</v>
      </c>
      <c r="Q909" t="s">
        <v>762</v>
      </c>
      <c r="S909" s="1" t="s">
        <v>1324</v>
      </c>
      <c r="T909" s="1" t="s">
        <v>1305</v>
      </c>
      <c r="U909" t="s">
        <v>27</v>
      </c>
      <c r="V909" s="9">
        <v>2000</v>
      </c>
      <c r="W909" s="2">
        <f t="shared" si="70"/>
        <v>3</v>
      </c>
      <c r="X909" s="2" t="s">
        <v>1887</v>
      </c>
      <c r="Y909" s="9" t="str">
        <f t="shared" si="71"/>
        <v>Y</v>
      </c>
      <c r="Z909" s="9" t="str">
        <f t="shared" si="72"/>
        <v>N</v>
      </c>
      <c r="AA909" s="9">
        <f t="shared" si="73"/>
        <v>62</v>
      </c>
      <c r="AB909" s="9" t="s">
        <v>1398</v>
      </c>
      <c r="AC909" s="9" t="s">
        <v>1399</v>
      </c>
      <c r="AD909" s="9" t="s">
        <v>1398</v>
      </c>
      <c r="AE909" t="str">
        <f t="shared" si="74"/>
        <v>Empire of ManWarriors of Chaos</v>
      </c>
    </row>
    <row r="910" spans="1:31" ht="15" customHeight="1" x14ac:dyDescent="0.25">
      <c r="A910">
        <v>423019</v>
      </c>
      <c r="B910">
        <v>2</v>
      </c>
      <c r="C910" t="s">
        <v>1337</v>
      </c>
      <c r="D910" t="s">
        <v>682</v>
      </c>
      <c r="E910">
        <v>0</v>
      </c>
      <c r="F910">
        <v>2</v>
      </c>
      <c r="G910">
        <v>5</v>
      </c>
      <c r="H910">
        <v>15</v>
      </c>
      <c r="I910" t="s">
        <v>1264</v>
      </c>
      <c r="J910" s="21">
        <v>45372.583333333336</v>
      </c>
      <c r="K910" s="21">
        <v>45372.958333333336</v>
      </c>
      <c r="L910" t="s">
        <v>598</v>
      </c>
      <c r="M910" t="b">
        <v>0</v>
      </c>
      <c r="N910">
        <v>2023</v>
      </c>
      <c r="O910" t="s">
        <v>758</v>
      </c>
      <c r="Q910" t="s">
        <v>764</v>
      </c>
      <c r="S910" s="1" t="s">
        <v>1339</v>
      </c>
      <c r="T910" s="1" t="s">
        <v>1334</v>
      </c>
      <c r="U910" t="s">
        <v>27</v>
      </c>
      <c r="V910" s="9">
        <v>2000</v>
      </c>
      <c r="W910" s="2">
        <f t="shared" si="70"/>
        <v>3</v>
      </c>
      <c r="X910" s="2" t="s">
        <v>1887</v>
      </c>
      <c r="Y910" s="9" t="str">
        <f t="shared" si="71"/>
        <v>Y</v>
      </c>
      <c r="Z910" s="9" t="str">
        <f t="shared" si="72"/>
        <v>N</v>
      </c>
      <c r="AA910" s="9">
        <f t="shared" si="73"/>
        <v>62</v>
      </c>
      <c r="AB910" s="9" t="s">
        <v>1398</v>
      </c>
      <c r="AC910" s="9" t="s">
        <v>1399</v>
      </c>
      <c r="AD910" s="9" t="s">
        <v>1398</v>
      </c>
      <c r="AE910" t="str">
        <f t="shared" si="74"/>
        <v>Kingdom of BretonniaTomb Kings of Khemri</v>
      </c>
    </row>
    <row r="911" spans="1:31" ht="15" customHeight="1" x14ac:dyDescent="0.25">
      <c r="A911">
        <v>423029</v>
      </c>
      <c r="B911">
        <v>2</v>
      </c>
      <c r="C911" t="s">
        <v>1373</v>
      </c>
      <c r="D911" t="s">
        <v>1341</v>
      </c>
      <c r="E911">
        <v>2</v>
      </c>
      <c r="F911">
        <v>0</v>
      </c>
      <c r="G911">
        <v>20</v>
      </c>
      <c r="H911">
        <v>5</v>
      </c>
      <c r="I911" t="s">
        <v>1264</v>
      </c>
      <c r="J911" s="21">
        <v>45372.583333333336</v>
      </c>
      <c r="K911" s="21">
        <v>45372.958333333336</v>
      </c>
      <c r="L911" t="s">
        <v>598</v>
      </c>
      <c r="M911" t="b">
        <v>0</v>
      </c>
      <c r="N911">
        <v>2023</v>
      </c>
      <c r="O911" t="s">
        <v>761</v>
      </c>
      <c r="Q911" t="s">
        <v>766</v>
      </c>
      <c r="S911" s="1" t="s">
        <v>1375</v>
      </c>
      <c r="T911" s="1" t="s">
        <v>1343</v>
      </c>
      <c r="U911" t="s">
        <v>27</v>
      </c>
      <c r="V911" s="9">
        <v>2000</v>
      </c>
      <c r="W911" s="2">
        <f t="shared" si="70"/>
        <v>3</v>
      </c>
      <c r="X911" s="2" t="s">
        <v>1887</v>
      </c>
      <c r="Y911" s="9" t="str">
        <f t="shared" si="71"/>
        <v>Y</v>
      </c>
      <c r="Z911" s="9" t="str">
        <f t="shared" si="72"/>
        <v>N</v>
      </c>
      <c r="AA911" s="9">
        <f t="shared" si="73"/>
        <v>62</v>
      </c>
      <c r="AB911" s="9" t="s">
        <v>1398</v>
      </c>
      <c r="AC911" s="9" t="s">
        <v>1399</v>
      </c>
      <c r="AD911" s="9" t="s">
        <v>1398</v>
      </c>
      <c r="AE911" t="str">
        <f t="shared" si="74"/>
        <v>Orc and Goblin TribesChaos Dwarfs</v>
      </c>
    </row>
    <row r="912" spans="1:31" ht="15" customHeight="1" x14ac:dyDescent="0.25">
      <c r="A912">
        <v>423042</v>
      </c>
      <c r="B912">
        <v>2</v>
      </c>
      <c r="C912" t="s">
        <v>1329</v>
      </c>
      <c r="D912" t="s">
        <v>1284</v>
      </c>
      <c r="E912">
        <v>2</v>
      </c>
      <c r="F912">
        <v>0</v>
      </c>
      <c r="G912">
        <v>20</v>
      </c>
      <c r="H912">
        <v>5</v>
      </c>
      <c r="I912" t="s">
        <v>1264</v>
      </c>
      <c r="J912" s="21">
        <v>45372.583333333336</v>
      </c>
      <c r="K912" s="21">
        <v>45372.958333333336</v>
      </c>
      <c r="L912" t="s">
        <v>598</v>
      </c>
      <c r="M912" t="b">
        <v>0</v>
      </c>
      <c r="N912">
        <v>2023</v>
      </c>
      <c r="O912" t="s">
        <v>764</v>
      </c>
      <c r="Q912" t="s">
        <v>761</v>
      </c>
      <c r="S912" s="1" t="s">
        <v>1331</v>
      </c>
      <c r="T912" s="1" t="s">
        <v>1285</v>
      </c>
      <c r="U912" t="s">
        <v>27</v>
      </c>
      <c r="V912" s="9">
        <v>2000</v>
      </c>
      <c r="W912" s="2">
        <f t="shared" si="70"/>
        <v>3</v>
      </c>
      <c r="X912" s="2" t="s">
        <v>1887</v>
      </c>
      <c r="Y912" s="9" t="str">
        <f t="shared" si="71"/>
        <v>Y</v>
      </c>
      <c r="Z912" s="9" t="str">
        <f t="shared" si="72"/>
        <v>N</v>
      </c>
      <c r="AA912" s="9">
        <f t="shared" si="73"/>
        <v>62</v>
      </c>
      <c r="AB912" s="9" t="s">
        <v>1398</v>
      </c>
      <c r="AC912" s="9" t="s">
        <v>1399</v>
      </c>
      <c r="AD912" s="9" t="s">
        <v>1398</v>
      </c>
      <c r="AE912" t="str">
        <f t="shared" si="74"/>
        <v>Tomb Kings of KhemriOrc and Goblin Tribes</v>
      </c>
    </row>
    <row r="913" spans="1:31" ht="15" customHeight="1" x14ac:dyDescent="0.25">
      <c r="A913">
        <v>423053</v>
      </c>
      <c r="B913">
        <v>2</v>
      </c>
      <c r="C913" t="s">
        <v>1299</v>
      </c>
      <c r="D913" t="s">
        <v>1314</v>
      </c>
      <c r="E913">
        <v>2</v>
      </c>
      <c r="F913">
        <v>0</v>
      </c>
      <c r="G913">
        <v>20</v>
      </c>
      <c r="H913">
        <v>5</v>
      </c>
      <c r="I913" t="s">
        <v>1264</v>
      </c>
      <c r="J913" s="21">
        <v>45372.583333333336</v>
      </c>
      <c r="K913" s="21">
        <v>45372.958333333336</v>
      </c>
      <c r="L913" t="s">
        <v>598</v>
      </c>
      <c r="M913" t="b">
        <v>0</v>
      </c>
      <c r="N913">
        <v>2023</v>
      </c>
      <c r="O913" t="s">
        <v>758</v>
      </c>
      <c r="Q913" t="s">
        <v>760</v>
      </c>
      <c r="S913" s="1" t="s">
        <v>1301</v>
      </c>
      <c r="T913" s="1" t="s">
        <v>1316</v>
      </c>
      <c r="U913" t="s">
        <v>27</v>
      </c>
      <c r="V913" s="9">
        <v>2000</v>
      </c>
      <c r="W913" s="2">
        <f t="shared" si="70"/>
        <v>3</v>
      </c>
      <c r="X913" s="2" t="s">
        <v>1887</v>
      </c>
      <c r="Y913" s="9" t="str">
        <f t="shared" si="71"/>
        <v>Y</v>
      </c>
      <c r="Z913" s="9" t="str">
        <f t="shared" si="72"/>
        <v>N</v>
      </c>
      <c r="AA913" s="9">
        <f t="shared" si="73"/>
        <v>62</v>
      </c>
      <c r="AB913" s="9" t="s">
        <v>1398</v>
      </c>
      <c r="AC913" s="9" t="s">
        <v>1399</v>
      </c>
      <c r="AD913" s="9" t="s">
        <v>1398</v>
      </c>
      <c r="AE913" t="str">
        <f t="shared" si="74"/>
        <v>Kingdom of BretonniaVampire Counts</v>
      </c>
    </row>
    <row r="914" spans="1:31" ht="15" customHeight="1" x14ac:dyDescent="0.25">
      <c r="A914">
        <v>423064</v>
      </c>
      <c r="B914">
        <v>2</v>
      </c>
      <c r="C914" t="s">
        <v>1358</v>
      </c>
      <c r="D914" t="s">
        <v>1366</v>
      </c>
      <c r="E914">
        <v>0</v>
      </c>
      <c r="F914">
        <v>2</v>
      </c>
      <c r="G914">
        <v>5</v>
      </c>
      <c r="H914">
        <v>20</v>
      </c>
      <c r="I914" t="s">
        <v>1264</v>
      </c>
      <c r="J914" s="21">
        <v>45372.583333333336</v>
      </c>
      <c r="K914" s="21">
        <v>45372.958333333336</v>
      </c>
      <c r="L914" t="s">
        <v>598</v>
      </c>
      <c r="M914" t="b">
        <v>0</v>
      </c>
      <c r="N914">
        <v>2023</v>
      </c>
      <c r="O914" t="s">
        <v>769</v>
      </c>
      <c r="Q914" t="s">
        <v>764</v>
      </c>
      <c r="S914" s="1" t="s">
        <v>1360</v>
      </c>
      <c r="T914" s="1" t="s">
        <v>1368</v>
      </c>
      <c r="U914" t="s">
        <v>27</v>
      </c>
      <c r="V914" s="9">
        <v>2000</v>
      </c>
      <c r="W914" s="2">
        <f t="shared" si="70"/>
        <v>3</v>
      </c>
      <c r="X914" s="2" t="s">
        <v>1887</v>
      </c>
      <c r="Y914" s="9" t="str">
        <f t="shared" si="71"/>
        <v>Y</v>
      </c>
      <c r="Z914" s="9" t="str">
        <f t="shared" si="72"/>
        <v>N</v>
      </c>
      <c r="AA914" s="9">
        <f t="shared" si="73"/>
        <v>62</v>
      </c>
      <c r="AB914" s="9" t="s">
        <v>1398</v>
      </c>
      <c r="AC914" s="9" t="s">
        <v>1399</v>
      </c>
      <c r="AD914" s="9" t="s">
        <v>1398</v>
      </c>
      <c r="AE914" t="str">
        <f t="shared" si="74"/>
        <v>Dwarfen Mountain HoldsTomb Kings of Khemri</v>
      </c>
    </row>
    <row r="915" spans="1:31" ht="15" customHeight="1" x14ac:dyDescent="0.25">
      <c r="A915">
        <v>423075</v>
      </c>
      <c r="B915">
        <v>2</v>
      </c>
      <c r="C915" t="s">
        <v>605</v>
      </c>
      <c r="D915" t="s">
        <v>1306</v>
      </c>
      <c r="E915">
        <v>2</v>
      </c>
      <c r="F915">
        <v>0</v>
      </c>
      <c r="G915">
        <v>20</v>
      </c>
      <c r="H915">
        <v>5</v>
      </c>
      <c r="I915" t="s">
        <v>1264</v>
      </c>
      <c r="J915" s="21">
        <v>45372.583333333336</v>
      </c>
      <c r="K915" s="21">
        <v>45372.958333333336</v>
      </c>
      <c r="L915" t="s">
        <v>598</v>
      </c>
      <c r="M915" t="b">
        <v>0</v>
      </c>
      <c r="N915">
        <v>2023</v>
      </c>
      <c r="O915" t="s">
        <v>761</v>
      </c>
      <c r="Q915" t="s">
        <v>764</v>
      </c>
      <c r="S915" s="1" t="s">
        <v>1356</v>
      </c>
      <c r="T915" s="1" t="s">
        <v>1308</v>
      </c>
      <c r="U915" t="s">
        <v>27</v>
      </c>
      <c r="V915" s="9">
        <v>2000</v>
      </c>
      <c r="W915" s="2">
        <f t="shared" si="70"/>
        <v>3</v>
      </c>
      <c r="X915" s="2" t="s">
        <v>1887</v>
      </c>
      <c r="Y915" s="9" t="str">
        <f t="shared" si="71"/>
        <v>Y</v>
      </c>
      <c r="Z915" s="9" t="str">
        <f t="shared" si="72"/>
        <v>N</v>
      </c>
      <c r="AA915" s="9">
        <f t="shared" si="73"/>
        <v>62</v>
      </c>
      <c r="AB915" s="9" t="s">
        <v>1398</v>
      </c>
      <c r="AC915" s="9" t="s">
        <v>1399</v>
      </c>
      <c r="AD915" s="9" t="s">
        <v>1398</v>
      </c>
      <c r="AE915" t="str">
        <f t="shared" si="74"/>
        <v>Orc and Goblin TribesTomb Kings of Khemri</v>
      </c>
    </row>
    <row r="916" spans="1:31" ht="15" customHeight="1" x14ac:dyDescent="0.25">
      <c r="A916">
        <v>423084</v>
      </c>
      <c r="B916">
        <v>2</v>
      </c>
      <c r="C916" t="s">
        <v>1348</v>
      </c>
      <c r="D916" t="s">
        <v>1313</v>
      </c>
      <c r="E916">
        <v>2</v>
      </c>
      <c r="F916">
        <v>0</v>
      </c>
      <c r="G916">
        <v>20</v>
      </c>
      <c r="H916">
        <v>5</v>
      </c>
      <c r="I916" t="s">
        <v>1264</v>
      </c>
      <c r="J916" s="21">
        <v>45372.583333333336</v>
      </c>
      <c r="K916" s="21">
        <v>45372.958333333336</v>
      </c>
      <c r="L916" t="s">
        <v>598</v>
      </c>
      <c r="M916" t="b">
        <v>0</v>
      </c>
      <c r="N916">
        <v>2023</v>
      </c>
      <c r="O916" t="s">
        <v>762</v>
      </c>
      <c r="Q916" t="s">
        <v>758</v>
      </c>
      <c r="S916" s="1" t="s">
        <v>1350</v>
      </c>
      <c r="T916" s="1" t="s">
        <v>1315</v>
      </c>
      <c r="U916" t="s">
        <v>27</v>
      </c>
      <c r="V916" s="9">
        <v>2000</v>
      </c>
      <c r="W916" s="2">
        <f t="shared" si="70"/>
        <v>3</v>
      </c>
      <c r="X916" s="2" t="s">
        <v>1887</v>
      </c>
      <c r="Y916" s="9" t="str">
        <f t="shared" si="71"/>
        <v>Y</v>
      </c>
      <c r="Z916" s="9" t="str">
        <f t="shared" si="72"/>
        <v>N</v>
      </c>
      <c r="AA916" s="9">
        <f t="shared" si="73"/>
        <v>62</v>
      </c>
      <c r="AB916" s="9" t="s">
        <v>1398</v>
      </c>
      <c r="AC916" s="9" t="s">
        <v>1399</v>
      </c>
      <c r="AD916" s="9" t="s">
        <v>1398</v>
      </c>
      <c r="AE916" t="str">
        <f t="shared" si="74"/>
        <v>Warriors of ChaosKingdom of Bretonnia</v>
      </c>
    </row>
    <row r="917" spans="1:31" ht="15" customHeight="1" x14ac:dyDescent="0.25">
      <c r="A917">
        <v>423095</v>
      </c>
      <c r="B917">
        <v>3</v>
      </c>
      <c r="C917" t="s">
        <v>1295</v>
      </c>
      <c r="D917" t="s">
        <v>1287</v>
      </c>
      <c r="E917">
        <v>2</v>
      </c>
      <c r="F917">
        <v>0</v>
      </c>
      <c r="G917">
        <v>20</v>
      </c>
      <c r="H917">
        <v>5</v>
      </c>
      <c r="I917" t="s">
        <v>1264</v>
      </c>
      <c r="J917" s="21">
        <v>45372.583333333336</v>
      </c>
      <c r="K917" s="21">
        <v>45372.958333333336</v>
      </c>
      <c r="L917" t="s">
        <v>598</v>
      </c>
      <c r="M917" t="b">
        <v>0</v>
      </c>
      <c r="N917">
        <v>2023</v>
      </c>
      <c r="O917" t="s">
        <v>774</v>
      </c>
      <c r="Q917" t="s">
        <v>768</v>
      </c>
      <c r="S917" s="1" t="s">
        <v>1297</v>
      </c>
      <c r="T917" s="1" t="s">
        <v>1289</v>
      </c>
      <c r="U917" t="s">
        <v>27</v>
      </c>
      <c r="V917" s="9">
        <v>2000</v>
      </c>
      <c r="W917" s="2">
        <f t="shared" si="70"/>
        <v>3</v>
      </c>
      <c r="X917" s="2" t="s">
        <v>1887</v>
      </c>
      <c r="Y917" s="9" t="str">
        <f t="shared" si="71"/>
        <v>Y</v>
      </c>
      <c r="Z917" s="9" t="str">
        <f t="shared" si="72"/>
        <v>N</v>
      </c>
      <c r="AA917" s="9">
        <f t="shared" si="73"/>
        <v>62</v>
      </c>
      <c r="AB917" s="9" t="s">
        <v>1398</v>
      </c>
      <c r="AC917" s="9" t="s">
        <v>1399</v>
      </c>
      <c r="AD917" s="9" t="s">
        <v>1398</v>
      </c>
      <c r="AE917" t="str">
        <f t="shared" si="74"/>
        <v>Beastmen BrayherdsDark Elves</v>
      </c>
    </row>
    <row r="918" spans="1:31" ht="15" customHeight="1" x14ac:dyDescent="0.25">
      <c r="A918">
        <v>423101</v>
      </c>
      <c r="B918">
        <v>3</v>
      </c>
      <c r="C918" t="s">
        <v>1278</v>
      </c>
      <c r="D918" t="s">
        <v>1370</v>
      </c>
      <c r="E918">
        <v>2</v>
      </c>
      <c r="F918">
        <v>0</v>
      </c>
      <c r="G918">
        <v>20</v>
      </c>
      <c r="H918">
        <v>5</v>
      </c>
      <c r="I918" t="s">
        <v>1264</v>
      </c>
      <c r="J918" s="21">
        <v>45372.583333333336</v>
      </c>
      <c r="K918" s="21">
        <v>45372.958333333336</v>
      </c>
      <c r="L918" t="s">
        <v>598</v>
      </c>
      <c r="M918" t="b">
        <v>0</v>
      </c>
      <c r="N918">
        <v>2023</v>
      </c>
      <c r="O918" t="s">
        <v>761</v>
      </c>
      <c r="Q918" t="s">
        <v>759</v>
      </c>
      <c r="S918" s="1" t="s">
        <v>1280</v>
      </c>
      <c r="T918" s="1" t="s">
        <v>1372</v>
      </c>
      <c r="U918" t="s">
        <v>27</v>
      </c>
      <c r="V918" s="9">
        <v>2000</v>
      </c>
      <c r="W918" s="2">
        <f t="shared" si="70"/>
        <v>3</v>
      </c>
      <c r="X918" s="2" t="s">
        <v>1887</v>
      </c>
      <c r="Y918" s="9" t="str">
        <f t="shared" si="71"/>
        <v>Y</v>
      </c>
      <c r="Z918" s="9" t="str">
        <f t="shared" si="72"/>
        <v>N</v>
      </c>
      <c r="AA918" s="9">
        <f t="shared" si="73"/>
        <v>62</v>
      </c>
      <c r="AB918" s="9" t="s">
        <v>1398</v>
      </c>
      <c r="AC918" s="9" t="s">
        <v>1399</v>
      </c>
      <c r="AD918" s="9" t="s">
        <v>1398</v>
      </c>
      <c r="AE918" t="str">
        <f t="shared" si="74"/>
        <v>Orc and Goblin TribesWood Elf Realms</v>
      </c>
    </row>
    <row r="919" spans="1:31" ht="15" customHeight="1" x14ac:dyDescent="0.25">
      <c r="A919">
        <v>423107</v>
      </c>
      <c r="B919">
        <v>3</v>
      </c>
      <c r="C919" t="s">
        <v>1296</v>
      </c>
      <c r="D919" t="s">
        <v>1306</v>
      </c>
      <c r="E919">
        <v>2</v>
      </c>
      <c r="F919">
        <v>0</v>
      </c>
      <c r="G919">
        <v>15</v>
      </c>
      <c r="H919">
        <v>5</v>
      </c>
      <c r="I919" t="s">
        <v>1264</v>
      </c>
      <c r="J919" s="21">
        <v>45372.583333333336</v>
      </c>
      <c r="K919" s="21">
        <v>45372.958333333336</v>
      </c>
      <c r="L919" t="s">
        <v>598</v>
      </c>
      <c r="M919" t="b">
        <v>0</v>
      </c>
      <c r="N919">
        <v>2023</v>
      </c>
      <c r="O919" t="s">
        <v>762</v>
      </c>
      <c r="Q919" t="s">
        <v>764</v>
      </c>
      <c r="S919" s="1" t="s">
        <v>1298</v>
      </c>
      <c r="T919" s="1" t="s">
        <v>1308</v>
      </c>
      <c r="U919" t="s">
        <v>27</v>
      </c>
      <c r="V919" s="9">
        <v>2000</v>
      </c>
      <c r="W919" s="2">
        <f t="shared" si="70"/>
        <v>3</v>
      </c>
      <c r="X919" s="2" t="s">
        <v>1887</v>
      </c>
      <c r="Y919" s="9" t="str">
        <f t="shared" si="71"/>
        <v>Y</v>
      </c>
      <c r="Z919" s="9" t="str">
        <f t="shared" si="72"/>
        <v>N</v>
      </c>
      <c r="AA919" s="9">
        <f t="shared" si="73"/>
        <v>62</v>
      </c>
      <c r="AB919" s="9" t="s">
        <v>1398</v>
      </c>
      <c r="AC919" s="9" t="s">
        <v>1399</v>
      </c>
      <c r="AD919" s="9" t="s">
        <v>1398</v>
      </c>
      <c r="AE919" t="str">
        <f t="shared" si="74"/>
        <v>Warriors of ChaosTomb Kings of Khemri</v>
      </c>
    </row>
    <row r="920" spans="1:31" ht="15" customHeight="1" x14ac:dyDescent="0.25">
      <c r="A920">
        <v>423114</v>
      </c>
      <c r="B920">
        <v>3</v>
      </c>
      <c r="C920" t="s">
        <v>1291</v>
      </c>
      <c r="D920" t="s">
        <v>1333</v>
      </c>
      <c r="E920">
        <v>2</v>
      </c>
      <c r="F920">
        <v>0</v>
      </c>
      <c r="G920">
        <v>20</v>
      </c>
      <c r="H920">
        <v>5</v>
      </c>
      <c r="I920" t="s">
        <v>1264</v>
      </c>
      <c r="J920" s="21">
        <v>45372.583333333336</v>
      </c>
      <c r="K920" s="21">
        <v>45372.958333333336</v>
      </c>
      <c r="L920" t="s">
        <v>598</v>
      </c>
      <c r="M920" t="b">
        <v>0</v>
      </c>
      <c r="N920">
        <v>2023</v>
      </c>
      <c r="O920" t="s">
        <v>761</v>
      </c>
      <c r="Q920" t="s">
        <v>758</v>
      </c>
      <c r="S920" s="1" t="s">
        <v>1293</v>
      </c>
      <c r="T920" s="1" t="s">
        <v>1335</v>
      </c>
      <c r="U920" t="s">
        <v>27</v>
      </c>
      <c r="V920" s="9">
        <v>2000</v>
      </c>
      <c r="W920" s="2">
        <f t="shared" si="70"/>
        <v>3</v>
      </c>
      <c r="X920" s="2" t="s">
        <v>1887</v>
      </c>
      <c r="Y920" s="9" t="str">
        <f t="shared" si="71"/>
        <v>Y</v>
      </c>
      <c r="Z920" s="9" t="str">
        <f t="shared" si="72"/>
        <v>N</v>
      </c>
      <c r="AA920" s="9">
        <f t="shared" si="73"/>
        <v>62</v>
      </c>
      <c r="AB920" s="9" t="s">
        <v>1398</v>
      </c>
      <c r="AC920" s="9" t="s">
        <v>1399</v>
      </c>
      <c r="AD920" s="9" t="s">
        <v>1398</v>
      </c>
      <c r="AE920" t="str">
        <f t="shared" si="74"/>
        <v>Orc and Goblin TribesKingdom of Bretonnia</v>
      </c>
    </row>
    <row r="921" spans="1:31" ht="15" customHeight="1" x14ac:dyDescent="0.25">
      <c r="A921">
        <v>423119</v>
      </c>
      <c r="B921">
        <v>3</v>
      </c>
      <c r="C921" t="s">
        <v>505</v>
      </c>
      <c r="D921" t="s">
        <v>1326</v>
      </c>
      <c r="E921">
        <v>0</v>
      </c>
      <c r="F921">
        <v>2</v>
      </c>
      <c r="G921">
        <v>5</v>
      </c>
      <c r="H921">
        <v>20</v>
      </c>
      <c r="I921" t="s">
        <v>1264</v>
      </c>
      <c r="J921" s="21">
        <v>45372.583333333336</v>
      </c>
      <c r="K921" s="21">
        <v>45372.958333333336</v>
      </c>
      <c r="L921" t="s">
        <v>598</v>
      </c>
      <c r="M921" t="b">
        <v>0</v>
      </c>
      <c r="N921">
        <v>2023</v>
      </c>
      <c r="O921" t="s">
        <v>766</v>
      </c>
      <c r="Q921" t="s">
        <v>764</v>
      </c>
      <c r="S921" s="1" t="s">
        <v>1311</v>
      </c>
      <c r="T921" s="1" t="s">
        <v>1328</v>
      </c>
      <c r="U921" t="s">
        <v>27</v>
      </c>
      <c r="V921" s="9">
        <v>2000</v>
      </c>
      <c r="W921" s="2">
        <f t="shared" si="70"/>
        <v>3</v>
      </c>
      <c r="X921" s="2" t="s">
        <v>1887</v>
      </c>
      <c r="Y921" s="9" t="str">
        <f t="shared" si="71"/>
        <v>Y</v>
      </c>
      <c r="Z921" s="9" t="str">
        <f t="shared" si="72"/>
        <v>N</v>
      </c>
      <c r="AA921" s="9">
        <f t="shared" si="73"/>
        <v>62</v>
      </c>
      <c r="AB921" s="9" t="s">
        <v>1398</v>
      </c>
      <c r="AC921" s="9" t="s">
        <v>1399</v>
      </c>
      <c r="AD921" s="9" t="s">
        <v>1398</v>
      </c>
      <c r="AE921" t="str">
        <f t="shared" si="74"/>
        <v>Chaos DwarfsTomb Kings of Khemri</v>
      </c>
    </row>
    <row r="922" spans="1:31" ht="15" customHeight="1" x14ac:dyDescent="0.25">
      <c r="A922">
        <v>423126</v>
      </c>
      <c r="B922">
        <v>3</v>
      </c>
      <c r="C922" t="s">
        <v>1307</v>
      </c>
      <c r="D922" t="s">
        <v>1284</v>
      </c>
      <c r="E922">
        <v>0</v>
      </c>
      <c r="F922">
        <v>2</v>
      </c>
      <c r="G922">
        <v>5</v>
      </c>
      <c r="H922">
        <v>20</v>
      </c>
      <c r="I922" t="s">
        <v>1264</v>
      </c>
      <c r="J922" s="21">
        <v>45372.583333333336</v>
      </c>
      <c r="K922" s="21">
        <v>45372.958333333336</v>
      </c>
      <c r="L922" t="s">
        <v>598</v>
      </c>
      <c r="M922" t="b">
        <v>0</v>
      </c>
      <c r="N922">
        <v>2023</v>
      </c>
      <c r="O922" t="s">
        <v>764</v>
      </c>
      <c r="Q922" t="s">
        <v>761</v>
      </c>
      <c r="S922" s="1" t="s">
        <v>1309</v>
      </c>
      <c r="T922" s="1" t="s">
        <v>1285</v>
      </c>
      <c r="U922" t="s">
        <v>27</v>
      </c>
      <c r="V922" s="9">
        <v>2000</v>
      </c>
      <c r="W922" s="2">
        <f t="shared" si="70"/>
        <v>3</v>
      </c>
      <c r="X922" s="2" t="s">
        <v>1887</v>
      </c>
      <c r="Y922" s="9" t="str">
        <f t="shared" si="71"/>
        <v>Y</v>
      </c>
      <c r="Z922" s="9" t="str">
        <f t="shared" si="72"/>
        <v>N</v>
      </c>
      <c r="AA922" s="9">
        <f t="shared" si="73"/>
        <v>62</v>
      </c>
      <c r="AB922" s="9" t="s">
        <v>1398</v>
      </c>
      <c r="AC922" s="9" t="s">
        <v>1399</v>
      </c>
      <c r="AD922" s="9" t="s">
        <v>1398</v>
      </c>
      <c r="AE922" t="str">
        <f t="shared" si="74"/>
        <v>Tomb Kings of KhemriOrc and Goblin Tribes</v>
      </c>
    </row>
    <row r="923" spans="1:31" ht="15" customHeight="1" x14ac:dyDescent="0.25">
      <c r="A923">
        <v>423132</v>
      </c>
      <c r="B923">
        <v>3</v>
      </c>
      <c r="C923" t="s">
        <v>1330</v>
      </c>
      <c r="D923" t="s">
        <v>1321</v>
      </c>
      <c r="E923">
        <v>2</v>
      </c>
      <c r="F923">
        <v>0</v>
      </c>
      <c r="G923">
        <v>20</v>
      </c>
      <c r="H923">
        <v>5</v>
      </c>
      <c r="I923" t="s">
        <v>1264</v>
      </c>
      <c r="J923" s="21">
        <v>45372.583333333336</v>
      </c>
      <c r="K923" s="21">
        <v>45372.958333333336</v>
      </c>
      <c r="L923" t="s">
        <v>598</v>
      </c>
      <c r="M923" t="b">
        <v>0</v>
      </c>
      <c r="N923">
        <v>2023</v>
      </c>
      <c r="O923" t="s">
        <v>763</v>
      </c>
      <c r="Q923" t="s">
        <v>771</v>
      </c>
      <c r="S923" s="1" t="s">
        <v>1332</v>
      </c>
      <c r="T923" s="1" t="s">
        <v>1323</v>
      </c>
      <c r="U923" t="s">
        <v>27</v>
      </c>
      <c r="V923" s="9">
        <v>2000</v>
      </c>
      <c r="W923" s="2">
        <f t="shared" si="70"/>
        <v>3</v>
      </c>
      <c r="X923" s="2" t="s">
        <v>1887</v>
      </c>
      <c r="Y923" s="9" t="str">
        <f t="shared" si="71"/>
        <v>Y</v>
      </c>
      <c r="Z923" s="9" t="str">
        <f t="shared" si="72"/>
        <v>N</v>
      </c>
      <c r="AA923" s="9">
        <f t="shared" si="73"/>
        <v>62</v>
      </c>
      <c r="AB923" s="9" t="s">
        <v>1398</v>
      </c>
      <c r="AC923" s="9" t="s">
        <v>1399</v>
      </c>
      <c r="AD923" s="9" t="s">
        <v>1398</v>
      </c>
      <c r="AE923" t="str">
        <f t="shared" si="74"/>
        <v>High Elf RealmsSkaven</v>
      </c>
    </row>
    <row r="924" spans="1:31" ht="15" customHeight="1" x14ac:dyDescent="0.25">
      <c r="A924">
        <v>423139</v>
      </c>
      <c r="B924">
        <v>3</v>
      </c>
      <c r="C924" t="s">
        <v>1362</v>
      </c>
      <c r="D924" t="s">
        <v>1358</v>
      </c>
      <c r="E924">
        <v>0</v>
      </c>
      <c r="F924">
        <v>2</v>
      </c>
      <c r="G924">
        <v>5</v>
      </c>
      <c r="H924">
        <v>15</v>
      </c>
      <c r="I924" t="s">
        <v>1264</v>
      </c>
      <c r="J924" s="21">
        <v>45372.583333333336</v>
      </c>
      <c r="K924" s="21">
        <v>45372.958333333336</v>
      </c>
      <c r="L924" t="s">
        <v>598</v>
      </c>
      <c r="M924" t="b">
        <v>0</v>
      </c>
      <c r="N924">
        <v>2023</v>
      </c>
      <c r="O924" t="s">
        <v>763</v>
      </c>
      <c r="Q924" t="s">
        <v>769</v>
      </c>
      <c r="S924" s="1" t="s">
        <v>1364</v>
      </c>
      <c r="T924" s="1" t="s">
        <v>1360</v>
      </c>
      <c r="U924" t="s">
        <v>27</v>
      </c>
      <c r="V924" s="9">
        <v>2000</v>
      </c>
      <c r="W924" s="2">
        <f t="shared" si="70"/>
        <v>3</v>
      </c>
      <c r="X924" s="2" t="s">
        <v>1887</v>
      </c>
      <c r="Y924" s="9" t="str">
        <f t="shared" si="71"/>
        <v>Y</v>
      </c>
      <c r="Z924" s="9" t="str">
        <f t="shared" si="72"/>
        <v>N</v>
      </c>
      <c r="AA924" s="9">
        <f t="shared" si="73"/>
        <v>62</v>
      </c>
      <c r="AB924" s="9" t="s">
        <v>1398</v>
      </c>
      <c r="AC924" s="9" t="s">
        <v>1399</v>
      </c>
      <c r="AD924" s="9" t="s">
        <v>1398</v>
      </c>
      <c r="AE924" t="str">
        <f t="shared" si="74"/>
        <v>High Elf RealmsDwarfen Mountain Holds</v>
      </c>
    </row>
    <row r="925" spans="1:31" ht="15" customHeight="1" x14ac:dyDescent="0.25">
      <c r="A925">
        <v>423146</v>
      </c>
      <c r="B925">
        <v>3</v>
      </c>
      <c r="C925" t="s">
        <v>959</v>
      </c>
      <c r="D925" t="s">
        <v>1325</v>
      </c>
      <c r="E925">
        <v>0</v>
      </c>
      <c r="F925">
        <v>2</v>
      </c>
      <c r="G925">
        <v>5</v>
      </c>
      <c r="H925">
        <v>20</v>
      </c>
      <c r="I925" t="s">
        <v>1264</v>
      </c>
      <c r="J925" s="21">
        <v>45372.583333333336</v>
      </c>
      <c r="K925" s="21">
        <v>45372.958333333336</v>
      </c>
      <c r="L925" t="s">
        <v>598</v>
      </c>
      <c r="M925" t="b">
        <v>0</v>
      </c>
      <c r="N925">
        <v>2023</v>
      </c>
      <c r="O925" t="s">
        <v>762</v>
      </c>
      <c r="Q925" t="s">
        <v>771</v>
      </c>
      <c r="S925" s="1" t="s">
        <v>1275</v>
      </c>
      <c r="T925" s="1" t="s">
        <v>1327</v>
      </c>
      <c r="U925" t="s">
        <v>27</v>
      </c>
      <c r="V925" s="9">
        <v>2000</v>
      </c>
      <c r="W925" s="2">
        <f t="shared" si="70"/>
        <v>3</v>
      </c>
      <c r="X925" s="2" t="s">
        <v>1887</v>
      </c>
      <c r="Y925" s="9" t="str">
        <f t="shared" si="71"/>
        <v>Y</v>
      </c>
      <c r="Z925" s="9" t="str">
        <f t="shared" si="72"/>
        <v>N</v>
      </c>
      <c r="AA925" s="9">
        <f t="shared" si="73"/>
        <v>62</v>
      </c>
      <c r="AB925" s="9" t="s">
        <v>1398</v>
      </c>
      <c r="AC925" s="9" t="s">
        <v>1399</v>
      </c>
      <c r="AD925" s="9" t="s">
        <v>1398</v>
      </c>
      <c r="AE925" t="str">
        <f t="shared" si="74"/>
        <v>Warriors of ChaosSkaven</v>
      </c>
    </row>
    <row r="926" spans="1:31" ht="15" customHeight="1" x14ac:dyDescent="0.25">
      <c r="A926">
        <v>423151</v>
      </c>
      <c r="B926">
        <v>3</v>
      </c>
      <c r="C926" t="s">
        <v>1267</v>
      </c>
      <c r="D926" t="s">
        <v>950</v>
      </c>
      <c r="E926">
        <v>2</v>
      </c>
      <c r="F926">
        <v>0</v>
      </c>
      <c r="G926">
        <v>20</v>
      </c>
      <c r="H926">
        <v>5</v>
      </c>
      <c r="I926" t="s">
        <v>1264</v>
      </c>
      <c r="J926" s="21">
        <v>45372.583333333336</v>
      </c>
      <c r="K926" s="21">
        <v>45372.958333333336</v>
      </c>
      <c r="L926" t="s">
        <v>598</v>
      </c>
      <c r="M926" t="b">
        <v>0</v>
      </c>
      <c r="N926">
        <v>2023</v>
      </c>
      <c r="O926" t="s">
        <v>768</v>
      </c>
      <c r="Q926" t="s">
        <v>769</v>
      </c>
      <c r="S926" s="1" t="s">
        <v>1269</v>
      </c>
      <c r="T926" s="1" t="s">
        <v>1371</v>
      </c>
      <c r="U926" t="s">
        <v>27</v>
      </c>
      <c r="V926" s="9">
        <v>2000</v>
      </c>
      <c r="W926" s="2">
        <f t="shared" si="70"/>
        <v>3</v>
      </c>
      <c r="X926" s="2" t="s">
        <v>1887</v>
      </c>
      <c r="Y926" s="9" t="str">
        <f t="shared" si="71"/>
        <v>Y</v>
      </c>
      <c r="Z926" s="9" t="str">
        <f t="shared" si="72"/>
        <v>N</v>
      </c>
      <c r="AA926" s="9">
        <f t="shared" si="73"/>
        <v>62</v>
      </c>
      <c r="AB926" s="9" t="s">
        <v>1398</v>
      </c>
      <c r="AC926" s="9" t="s">
        <v>1399</v>
      </c>
      <c r="AD926" s="9" t="s">
        <v>1398</v>
      </c>
      <c r="AE926" t="str">
        <f t="shared" si="74"/>
        <v>Dark ElvesDwarfen Mountain Holds</v>
      </c>
    </row>
    <row r="927" spans="1:31" ht="15" customHeight="1" x14ac:dyDescent="0.25">
      <c r="A927">
        <v>423156</v>
      </c>
      <c r="B927">
        <v>3</v>
      </c>
      <c r="C927" t="s">
        <v>1341</v>
      </c>
      <c r="D927" t="s">
        <v>1336</v>
      </c>
      <c r="E927">
        <v>0</v>
      </c>
      <c r="F927">
        <v>2</v>
      </c>
      <c r="G927">
        <v>5</v>
      </c>
      <c r="H927">
        <v>20</v>
      </c>
      <c r="I927" t="s">
        <v>1264</v>
      </c>
      <c r="J927" s="21">
        <v>45372.583333333336</v>
      </c>
      <c r="K927" s="21">
        <v>45372.958333333336</v>
      </c>
      <c r="L927" t="s">
        <v>598</v>
      </c>
      <c r="M927" t="b">
        <v>0</v>
      </c>
      <c r="N927">
        <v>2023</v>
      </c>
      <c r="O927" t="s">
        <v>766</v>
      </c>
      <c r="Q927" t="s">
        <v>769</v>
      </c>
      <c r="S927" s="1" t="s">
        <v>1343</v>
      </c>
      <c r="T927" s="1" t="s">
        <v>1338</v>
      </c>
      <c r="U927" t="s">
        <v>27</v>
      </c>
      <c r="V927" s="9">
        <v>2000</v>
      </c>
      <c r="W927" s="2">
        <f t="shared" si="70"/>
        <v>3</v>
      </c>
      <c r="X927" s="2" t="s">
        <v>1887</v>
      </c>
      <c r="Y927" s="9" t="str">
        <f t="shared" si="71"/>
        <v>Y</v>
      </c>
      <c r="Z927" s="9" t="str">
        <f t="shared" si="72"/>
        <v>N</v>
      </c>
      <c r="AA927" s="9">
        <f t="shared" si="73"/>
        <v>62</v>
      </c>
      <c r="AB927" s="9" t="s">
        <v>1398</v>
      </c>
      <c r="AC927" s="9" t="s">
        <v>1399</v>
      </c>
      <c r="AD927" s="9" t="s">
        <v>1398</v>
      </c>
      <c r="AE927" t="str">
        <f t="shared" si="74"/>
        <v>Chaos DwarfsDwarfen Mountain Holds</v>
      </c>
    </row>
    <row r="928" spans="1:31" ht="15" customHeight="1" x14ac:dyDescent="0.25">
      <c r="A928">
        <v>423163</v>
      </c>
      <c r="B928">
        <v>3</v>
      </c>
      <c r="C928" t="s">
        <v>1344</v>
      </c>
      <c r="D928" t="s">
        <v>970</v>
      </c>
      <c r="E928">
        <v>0</v>
      </c>
      <c r="F928">
        <v>2</v>
      </c>
      <c r="G928">
        <v>5</v>
      </c>
      <c r="H928">
        <v>20</v>
      </c>
      <c r="I928" t="s">
        <v>1264</v>
      </c>
      <c r="J928" s="21">
        <v>45372.583333333336</v>
      </c>
      <c r="K928" s="21">
        <v>45372.958333333336</v>
      </c>
      <c r="L928" t="s">
        <v>598</v>
      </c>
      <c r="M928" t="b">
        <v>0</v>
      </c>
      <c r="N928">
        <v>2023</v>
      </c>
      <c r="O928" t="s">
        <v>764</v>
      </c>
      <c r="Q928" t="s">
        <v>758</v>
      </c>
      <c r="S928" s="1" t="s">
        <v>1346</v>
      </c>
      <c r="T928" s="1" t="s">
        <v>1304</v>
      </c>
      <c r="U928" t="s">
        <v>27</v>
      </c>
      <c r="V928" s="9">
        <v>2000</v>
      </c>
      <c r="W928" s="2">
        <f t="shared" si="70"/>
        <v>3</v>
      </c>
      <c r="X928" s="2" t="s">
        <v>1887</v>
      </c>
      <c r="Y928" s="9" t="str">
        <f t="shared" si="71"/>
        <v>Y</v>
      </c>
      <c r="Z928" s="9" t="str">
        <f t="shared" si="72"/>
        <v>N</v>
      </c>
      <c r="AA928" s="9">
        <f t="shared" si="73"/>
        <v>62</v>
      </c>
      <c r="AB928" s="9" t="s">
        <v>1398</v>
      </c>
      <c r="AC928" s="9" t="s">
        <v>1399</v>
      </c>
      <c r="AD928" s="9" t="s">
        <v>1398</v>
      </c>
      <c r="AE928" t="str">
        <f t="shared" si="74"/>
        <v>Tomb Kings of KhemriKingdom of Bretonnia</v>
      </c>
    </row>
    <row r="929" spans="1:31" ht="15" customHeight="1" x14ac:dyDescent="0.25">
      <c r="A929">
        <v>423169</v>
      </c>
      <c r="B929">
        <v>3</v>
      </c>
      <c r="C929" t="s">
        <v>1355</v>
      </c>
      <c r="D929" t="s">
        <v>1314</v>
      </c>
      <c r="E929">
        <v>2</v>
      </c>
      <c r="F929">
        <v>0</v>
      </c>
      <c r="G929">
        <v>20</v>
      </c>
      <c r="H929">
        <v>5</v>
      </c>
      <c r="I929" t="s">
        <v>1264</v>
      </c>
      <c r="J929" s="21">
        <v>45372.583333333336</v>
      </c>
      <c r="K929" s="21">
        <v>45372.958333333336</v>
      </c>
      <c r="L929" t="s">
        <v>598</v>
      </c>
      <c r="M929" t="b">
        <v>0</v>
      </c>
      <c r="N929">
        <v>2023</v>
      </c>
      <c r="O929" t="s">
        <v>774</v>
      </c>
      <c r="Q929" t="s">
        <v>760</v>
      </c>
      <c r="S929" s="1" t="s">
        <v>1357</v>
      </c>
      <c r="T929" s="1" t="s">
        <v>1316</v>
      </c>
      <c r="U929" t="s">
        <v>27</v>
      </c>
      <c r="V929" s="9">
        <v>2000</v>
      </c>
      <c r="W929" s="2">
        <f t="shared" si="70"/>
        <v>3</v>
      </c>
      <c r="X929" s="2" t="s">
        <v>1887</v>
      </c>
      <c r="Y929" s="9" t="str">
        <f t="shared" si="71"/>
        <v>Y</v>
      </c>
      <c r="Z929" s="9" t="str">
        <f t="shared" si="72"/>
        <v>N</v>
      </c>
      <c r="AA929" s="9">
        <f t="shared" si="73"/>
        <v>62</v>
      </c>
      <c r="AB929" s="9" t="s">
        <v>1398</v>
      </c>
      <c r="AC929" s="9" t="s">
        <v>1399</v>
      </c>
      <c r="AD929" s="9" t="s">
        <v>1398</v>
      </c>
      <c r="AE929" t="str">
        <f t="shared" si="74"/>
        <v>Beastmen BrayherdsVampire Counts</v>
      </c>
    </row>
    <row r="930" spans="1:31" ht="15" customHeight="1" x14ac:dyDescent="0.25">
      <c r="A930">
        <v>423176</v>
      </c>
      <c r="B930">
        <v>3</v>
      </c>
      <c r="C930" t="s">
        <v>1367</v>
      </c>
      <c r="D930" t="s">
        <v>1317</v>
      </c>
      <c r="E930">
        <v>0</v>
      </c>
      <c r="F930">
        <v>2</v>
      </c>
      <c r="G930">
        <v>0</v>
      </c>
      <c r="H930">
        <v>20</v>
      </c>
      <c r="I930" t="s">
        <v>1264</v>
      </c>
      <c r="J930" s="21">
        <v>45372.583333333336</v>
      </c>
      <c r="K930" s="21">
        <v>45372.958333333336</v>
      </c>
      <c r="L930" t="s">
        <v>598</v>
      </c>
      <c r="M930" t="b">
        <v>0</v>
      </c>
      <c r="N930">
        <v>2023</v>
      </c>
      <c r="O930" t="s">
        <v>764</v>
      </c>
      <c r="Q930" t="s">
        <v>773</v>
      </c>
      <c r="S930" s="1" t="s">
        <v>1369</v>
      </c>
      <c r="T930" s="1" t="s">
        <v>1319</v>
      </c>
      <c r="U930" t="s">
        <v>27</v>
      </c>
      <c r="V930" s="9">
        <v>2000</v>
      </c>
      <c r="W930" s="2">
        <f t="shared" si="70"/>
        <v>3</v>
      </c>
      <c r="X930" s="2" t="s">
        <v>1887</v>
      </c>
      <c r="Y930" s="9" t="str">
        <f t="shared" si="71"/>
        <v>Y</v>
      </c>
      <c r="Z930" s="9" t="str">
        <f t="shared" si="72"/>
        <v>N</v>
      </c>
      <c r="AA930" s="9">
        <f t="shared" si="73"/>
        <v>62</v>
      </c>
      <c r="AB930" s="9" t="s">
        <v>1398</v>
      </c>
      <c r="AC930" s="9" t="s">
        <v>1399</v>
      </c>
      <c r="AD930" s="9" t="s">
        <v>1398</v>
      </c>
      <c r="AE930" t="str">
        <f t="shared" si="74"/>
        <v>Tomb Kings of KhemriOgre Kingdoms</v>
      </c>
    </row>
    <row r="931" spans="1:31" ht="15" customHeight="1" x14ac:dyDescent="0.25">
      <c r="A931">
        <v>423182</v>
      </c>
      <c r="B931">
        <v>3</v>
      </c>
      <c r="C931" t="s">
        <v>1310</v>
      </c>
      <c r="D931" t="s">
        <v>1374</v>
      </c>
      <c r="E931">
        <v>0</v>
      </c>
      <c r="F931">
        <v>2</v>
      </c>
      <c r="G931">
        <v>5</v>
      </c>
      <c r="H931">
        <v>20</v>
      </c>
      <c r="I931" t="s">
        <v>1264</v>
      </c>
      <c r="J931" s="21">
        <v>45372.583333333336</v>
      </c>
      <c r="K931" s="21">
        <v>45372.958333333336</v>
      </c>
      <c r="L931" t="s">
        <v>598</v>
      </c>
      <c r="M931" t="b">
        <v>0</v>
      </c>
      <c r="N931">
        <v>2023</v>
      </c>
      <c r="O931" t="s">
        <v>773</v>
      </c>
      <c r="Q931" t="s">
        <v>762</v>
      </c>
      <c r="S931" s="1" t="s">
        <v>1312</v>
      </c>
      <c r="T931" s="1" t="s">
        <v>1376</v>
      </c>
      <c r="U931" t="s">
        <v>27</v>
      </c>
      <c r="V931" s="9">
        <v>2000</v>
      </c>
      <c r="W931" s="2">
        <f t="shared" si="70"/>
        <v>3</v>
      </c>
      <c r="X931" s="2" t="s">
        <v>1887</v>
      </c>
      <c r="Y931" s="9" t="str">
        <f t="shared" si="71"/>
        <v>Y</v>
      </c>
      <c r="Z931" s="9" t="str">
        <f t="shared" si="72"/>
        <v>N</v>
      </c>
      <c r="AA931" s="9">
        <f t="shared" si="73"/>
        <v>62</v>
      </c>
      <c r="AB931" s="9" t="s">
        <v>1398</v>
      </c>
      <c r="AC931" s="9" t="s">
        <v>1399</v>
      </c>
      <c r="AD931" s="9" t="s">
        <v>1398</v>
      </c>
      <c r="AE931" t="str">
        <f t="shared" si="74"/>
        <v>Ogre KingdomsWarriors of Chaos</v>
      </c>
    </row>
    <row r="932" spans="1:31" ht="15" customHeight="1" x14ac:dyDescent="0.25">
      <c r="A932">
        <v>423186</v>
      </c>
      <c r="B932">
        <v>3</v>
      </c>
      <c r="C932" t="s">
        <v>1288</v>
      </c>
      <c r="D932" t="s">
        <v>1340</v>
      </c>
      <c r="E932">
        <v>2</v>
      </c>
      <c r="F932">
        <v>0</v>
      </c>
      <c r="G932">
        <v>20</v>
      </c>
      <c r="H932">
        <v>5</v>
      </c>
      <c r="I932" t="s">
        <v>1264</v>
      </c>
      <c r="J932" s="21">
        <v>45372.583333333336</v>
      </c>
      <c r="K932" s="21">
        <v>45372.958333333336</v>
      </c>
      <c r="L932" t="s">
        <v>598</v>
      </c>
      <c r="M932" t="b">
        <v>0</v>
      </c>
      <c r="N932">
        <v>2023</v>
      </c>
      <c r="O932" t="s">
        <v>765</v>
      </c>
      <c r="Q932" t="s">
        <v>767</v>
      </c>
      <c r="S932" s="1" t="s">
        <v>1290</v>
      </c>
      <c r="T932" s="1" t="s">
        <v>1342</v>
      </c>
      <c r="U932" t="s">
        <v>27</v>
      </c>
      <c r="V932" s="9">
        <v>2000</v>
      </c>
      <c r="W932" s="2">
        <f t="shared" si="70"/>
        <v>3</v>
      </c>
      <c r="X932" s="2" t="s">
        <v>1887</v>
      </c>
      <c r="Y932" s="9" t="str">
        <f t="shared" si="71"/>
        <v>Y</v>
      </c>
      <c r="Z932" s="9" t="str">
        <f t="shared" si="72"/>
        <v>N</v>
      </c>
      <c r="AA932" s="9">
        <f t="shared" si="73"/>
        <v>62</v>
      </c>
      <c r="AB932" s="9" t="s">
        <v>1398</v>
      </c>
      <c r="AC932" s="9" t="s">
        <v>1399</v>
      </c>
      <c r="AD932" s="9" t="s">
        <v>1398</v>
      </c>
      <c r="AE932" t="str">
        <f t="shared" si="74"/>
        <v>Empire of ManDaemons of Chaos</v>
      </c>
    </row>
    <row r="933" spans="1:31" ht="15" hidden="1" customHeight="1" x14ac:dyDescent="0.25">
      <c r="A933">
        <v>423191</v>
      </c>
      <c r="B933">
        <v>3</v>
      </c>
      <c r="C933" t="s">
        <v>1349</v>
      </c>
      <c r="D933" t="s">
        <v>1282</v>
      </c>
      <c r="E933">
        <v>2</v>
      </c>
      <c r="F933">
        <v>0</v>
      </c>
      <c r="G933">
        <v>15</v>
      </c>
      <c r="H933">
        <v>5</v>
      </c>
      <c r="I933" t="s">
        <v>1264</v>
      </c>
      <c r="J933" s="21">
        <v>45372.583333333336</v>
      </c>
      <c r="K933" s="21">
        <v>45372.958333333336</v>
      </c>
      <c r="L933" t="s">
        <v>598</v>
      </c>
      <c r="M933" t="b">
        <v>0</v>
      </c>
      <c r="N933">
        <v>2023</v>
      </c>
      <c r="O933" t="s">
        <v>764</v>
      </c>
      <c r="S933" s="1" t="s">
        <v>1351</v>
      </c>
      <c r="U933" t="s">
        <v>27</v>
      </c>
      <c r="V933" s="9">
        <v>2000</v>
      </c>
      <c r="W933" s="2">
        <f t="shared" si="70"/>
        <v>3</v>
      </c>
      <c r="X933" s="2" t="s">
        <v>1887</v>
      </c>
      <c r="Y933" s="9" t="str">
        <f t="shared" si="71"/>
        <v>N</v>
      </c>
      <c r="Z933" s="9" t="str">
        <f t="shared" si="72"/>
        <v>N</v>
      </c>
      <c r="AA933" s="9">
        <f t="shared" si="73"/>
        <v>62</v>
      </c>
      <c r="AB933" s="9" t="s">
        <v>1398</v>
      </c>
      <c r="AC933" s="9" t="s">
        <v>1399</v>
      </c>
      <c r="AD933" s="9" t="s">
        <v>1398</v>
      </c>
      <c r="AE933" t="str">
        <f t="shared" si="74"/>
        <v>Tomb Kings of Khemri</v>
      </c>
    </row>
    <row r="934" spans="1:31" ht="15" customHeight="1" x14ac:dyDescent="0.25">
      <c r="A934">
        <v>423197</v>
      </c>
      <c r="B934">
        <v>3</v>
      </c>
      <c r="C934" t="s">
        <v>1300</v>
      </c>
      <c r="D934" t="s">
        <v>1183</v>
      </c>
      <c r="E934">
        <v>2</v>
      </c>
      <c r="F934">
        <v>0</v>
      </c>
      <c r="G934">
        <v>20</v>
      </c>
      <c r="H934">
        <v>5</v>
      </c>
      <c r="I934" t="s">
        <v>1264</v>
      </c>
      <c r="J934" s="21">
        <v>45372.583333333336</v>
      </c>
      <c r="K934" s="21">
        <v>45372.958333333336</v>
      </c>
      <c r="L934" t="s">
        <v>598</v>
      </c>
      <c r="M934" t="b">
        <v>0</v>
      </c>
      <c r="N934">
        <v>2023</v>
      </c>
      <c r="O934" t="s">
        <v>769</v>
      </c>
      <c r="Q934" t="s">
        <v>762</v>
      </c>
      <c r="S934" s="1" t="s">
        <v>1302</v>
      </c>
      <c r="T934" s="1" t="s">
        <v>1273</v>
      </c>
      <c r="U934" t="s">
        <v>27</v>
      </c>
      <c r="V934" s="9">
        <v>2000</v>
      </c>
      <c r="W934" s="2">
        <f t="shared" si="70"/>
        <v>3</v>
      </c>
      <c r="X934" s="2" t="s">
        <v>1887</v>
      </c>
      <c r="Y934" s="9" t="str">
        <f t="shared" si="71"/>
        <v>Y</v>
      </c>
      <c r="Z934" s="9" t="str">
        <f t="shared" si="72"/>
        <v>N</v>
      </c>
      <c r="AA934" s="9">
        <f t="shared" si="73"/>
        <v>62</v>
      </c>
      <c r="AB934" s="9" t="s">
        <v>1398</v>
      </c>
      <c r="AC934" s="9" t="s">
        <v>1399</v>
      </c>
      <c r="AD934" s="9" t="s">
        <v>1398</v>
      </c>
      <c r="AE934" t="str">
        <f t="shared" si="74"/>
        <v>Dwarfen Mountain HoldsWarriors of Chaos</v>
      </c>
    </row>
    <row r="935" spans="1:31" ht="15" customHeight="1" x14ac:dyDescent="0.25">
      <c r="A935">
        <v>423201</v>
      </c>
      <c r="B935">
        <v>3</v>
      </c>
      <c r="C935" t="s">
        <v>1363</v>
      </c>
      <c r="D935" t="s">
        <v>1359</v>
      </c>
      <c r="E935">
        <v>0</v>
      </c>
      <c r="F935">
        <v>2</v>
      </c>
      <c r="G935">
        <v>5</v>
      </c>
      <c r="H935">
        <v>20</v>
      </c>
      <c r="I935" t="s">
        <v>1264</v>
      </c>
      <c r="J935" s="21">
        <v>45372.583333333336</v>
      </c>
      <c r="K935" s="21">
        <v>45372.958333333336</v>
      </c>
      <c r="L935" t="s">
        <v>598</v>
      </c>
      <c r="M935" t="b">
        <v>0</v>
      </c>
      <c r="N935">
        <v>2023</v>
      </c>
      <c r="O935" t="s">
        <v>765</v>
      </c>
      <c r="Q935" t="s">
        <v>762</v>
      </c>
      <c r="S935" s="1" t="s">
        <v>1365</v>
      </c>
      <c r="T935" s="1" t="s">
        <v>1361</v>
      </c>
      <c r="U935" t="s">
        <v>27</v>
      </c>
      <c r="V935" s="9">
        <v>2000</v>
      </c>
      <c r="W935" s="2">
        <f t="shared" si="70"/>
        <v>3</v>
      </c>
      <c r="X935" s="2" t="s">
        <v>1887</v>
      </c>
      <c r="Y935" s="9" t="str">
        <f t="shared" si="71"/>
        <v>Y</v>
      </c>
      <c r="Z935" s="9" t="str">
        <f t="shared" si="72"/>
        <v>N</v>
      </c>
      <c r="AA935" s="9">
        <f t="shared" si="73"/>
        <v>62</v>
      </c>
      <c r="AB935" s="9" t="s">
        <v>1398</v>
      </c>
      <c r="AC935" s="9" t="s">
        <v>1399</v>
      </c>
      <c r="AD935" s="9" t="s">
        <v>1398</v>
      </c>
      <c r="AE935" t="str">
        <f t="shared" si="74"/>
        <v>Empire of ManWarriors of Chaos</v>
      </c>
    </row>
    <row r="936" spans="1:31" ht="15" customHeight="1" x14ac:dyDescent="0.25">
      <c r="A936">
        <v>423206</v>
      </c>
      <c r="B936">
        <v>3</v>
      </c>
      <c r="C936" t="s">
        <v>1345</v>
      </c>
      <c r="D936" t="s">
        <v>1268</v>
      </c>
      <c r="E936">
        <v>0</v>
      </c>
      <c r="F936">
        <v>2</v>
      </c>
      <c r="G936">
        <v>5</v>
      </c>
      <c r="H936">
        <v>15</v>
      </c>
      <c r="I936" t="s">
        <v>1264</v>
      </c>
      <c r="J936" s="21">
        <v>45372.583333333336</v>
      </c>
      <c r="K936" s="21">
        <v>45372.958333333336</v>
      </c>
      <c r="L936" t="s">
        <v>598</v>
      </c>
      <c r="M936" t="b">
        <v>0</v>
      </c>
      <c r="N936">
        <v>2023</v>
      </c>
      <c r="O936" t="s">
        <v>774</v>
      </c>
      <c r="Q936" t="s">
        <v>758</v>
      </c>
      <c r="S936" s="1" t="s">
        <v>1347</v>
      </c>
      <c r="T936" s="1" t="s">
        <v>1270</v>
      </c>
      <c r="U936" t="s">
        <v>27</v>
      </c>
      <c r="V936" s="9">
        <v>2000</v>
      </c>
      <c r="W936" s="2">
        <f t="shared" si="70"/>
        <v>3</v>
      </c>
      <c r="X936" s="2" t="s">
        <v>1887</v>
      </c>
      <c r="Y936" s="9" t="str">
        <f t="shared" si="71"/>
        <v>Y</v>
      </c>
      <c r="Z936" s="9" t="str">
        <f t="shared" si="72"/>
        <v>N</v>
      </c>
      <c r="AA936" s="9">
        <f t="shared" si="73"/>
        <v>62</v>
      </c>
      <c r="AB936" s="9" t="s">
        <v>1398</v>
      </c>
      <c r="AC936" s="9" t="s">
        <v>1399</v>
      </c>
      <c r="AD936" s="9" t="s">
        <v>1398</v>
      </c>
      <c r="AE936" t="str">
        <f t="shared" si="74"/>
        <v>Beastmen BrayherdsKingdom of Bretonnia</v>
      </c>
    </row>
    <row r="937" spans="1:31" ht="15" hidden="1" customHeight="1" x14ac:dyDescent="0.25">
      <c r="A937">
        <v>423214</v>
      </c>
      <c r="B937">
        <v>3</v>
      </c>
      <c r="C937" t="s">
        <v>1271</v>
      </c>
      <c r="D937" t="s">
        <v>1366</v>
      </c>
      <c r="E937">
        <v>0</v>
      </c>
      <c r="F937">
        <v>2</v>
      </c>
      <c r="G937">
        <v>5</v>
      </c>
      <c r="H937">
        <v>20</v>
      </c>
      <c r="I937" t="s">
        <v>1264</v>
      </c>
      <c r="J937" s="21">
        <v>45372.583333333336</v>
      </c>
      <c r="K937" s="21">
        <v>45372.958333333336</v>
      </c>
      <c r="L937" t="s">
        <v>598</v>
      </c>
      <c r="M937" t="b">
        <v>0</v>
      </c>
      <c r="N937">
        <v>2023</v>
      </c>
      <c r="O937" t="s">
        <v>764</v>
      </c>
      <c r="Q937" t="s">
        <v>764</v>
      </c>
      <c r="S937" s="1" t="s">
        <v>1272</v>
      </c>
      <c r="T937" s="1" t="s">
        <v>1368</v>
      </c>
      <c r="U937" t="s">
        <v>27</v>
      </c>
      <c r="V937" s="9">
        <v>2000</v>
      </c>
      <c r="W937" s="2">
        <f t="shared" si="70"/>
        <v>3</v>
      </c>
      <c r="X937" s="2" t="s">
        <v>1887</v>
      </c>
      <c r="Y937" s="9" t="str">
        <f t="shared" si="71"/>
        <v>Y</v>
      </c>
      <c r="Z937" s="9" t="str">
        <f t="shared" si="72"/>
        <v>Y</v>
      </c>
      <c r="AA937" s="9">
        <f t="shared" si="73"/>
        <v>62</v>
      </c>
      <c r="AB937" s="9" t="s">
        <v>1398</v>
      </c>
      <c r="AC937" s="9" t="s">
        <v>1399</v>
      </c>
      <c r="AD937" s="9" t="s">
        <v>1398</v>
      </c>
      <c r="AE937" t="str">
        <f t="shared" si="74"/>
        <v>Tomb Kings of KhemriTomb Kings of Khemri</v>
      </c>
    </row>
    <row r="938" spans="1:31" ht="15" customHeight="1" x14ac:dyDescent="0.25">
      <c r="A938">
        <v>423217</v>
      </c>
      <c r="B938">
        <v>3</v>
      </c>
      <c r="C938" t="s">
        <v>820</v>
      </c>
      <c r="D938" t="s">
        <v>1318</v>
      </c>
      <c r="E938">
        <v>2</v>
      </c>
      <c r="F938">
        <v>0</v>
      </c>
      <c r="G938">
        <v>20</v>
      </c>
      <c r="H938">
        <v>5</v>
      </c>
      <c r="I938" t="s">
        <v>1264</v>
      </c>
      <c r="J938" s="21">
        <v>45372.583333333336</v>
      </c>
      <c r="K938" s="21">
        <v>45372.958333333336</v>
      </c>
      <c r="L938" t="s">
        <v>598</v>
      </c>
      <c r="M938" t="b">
        <v>0</v>
      </c>
      <c r="N938">
        <v>2023</v>
      </c>
      <c r="O938" t="s">
        <v>773</v>
      </c>
      <c r="Q938" t="s">
        <v>771</v>
      </c>
      <c r="S938" s="1" t="s">
        <v>1286</v>
      </c>
      <c r="T938" s="1" t="s">
        <v>1320</v>
      </c>
      <c r="U938" t="s">
        <v>27</v>
      </c>
      <c r="V938" s="9">
        <v>2000</v>
      </c>
      <c r="W938" s="2">
        <f t="shared" si="70"/>
        <v>3</v>
      </c>
      <c r="X938" s="2" t="s">
        <v>1887</v>
      </c>
      <c r="Y938" s="9" t="str">
        <f t="shared" si="71"/>
        <v>Y</v>
      </c>
      <c r="Z938" s="9" t="str">
        <f t="shared" si="72"/>
        <v>N</v>
      </c>
      <c r="AA938" s="9">
        <f t="shared" si="73"/>
        <v>62</v>
      </c>
      <c r="AB938" s="9" t="s">
        <v>1398</v>
      </c>
      <c r="AC938" s="9" t="s">
        <v>1399</v>
      </c>
      <c r="AD938" s="9" t="s">
        <v>1398</v>
      </c>
      <c r="AE938" t="str">
        <f t="shared" si="74"/>
        <v>Ogre KingdomsSkaven</v>
      </c>
    </row>
    <row r="939" spans="1:31" ht="15" customHeight="1" x14ac:dyDescent="0.25">
      <c r="A939">
        <v>423222</v>
      </c>
      <c r="B939">
        <v>3</v>
      </c>
      <c r="C939" t="s">
        <v>1329</v>
      </c>
      <c r="D939" t="s">
        <v>1292</v>
      </c>
      <c r="E939">
        <v>2</v>
      </c>
      <c r="F939">
        <v>0</v>
      </c>
      <c r="G939">
        <v>20</v>
      </c>
      <c r="H939">
        <v>5</v>
      </c>
      <c r="I939" t="s">
        <v>1264</v>
      </c>
      <c r="J939" s="21">
        <v>45372.583333333336</v>
      </c>
      <c r="K939" s="21">
        <v>45372.958333333336</v>
      </c>
      <c r="L939" t="s">
        <v>598</v>
      </c>
      <c r="M939" t="b">
        <v>0</v>
      </c>
      <c r="N939">
        <v>2023</v>
      </c>
      <c r="O939" t="s">
        <v>764</v>
      </c>
      <c r="Q939" t="s">
        <v>765</v>
      </c>
      <c r="S939" s="1" t="s">
        <v>1331</v>
      </c>
      <c r="T939" s="1" t="s">
        <v>1294</v>
      </c>
      <c r="U939" t="s">
        <v>27</v>
      </c>
      <c r="V939" s="9">
        <v>2000</v>
      </c>
      <c r="W939" s="2">
        <f t="shared" si="70"/>
        <v>3</v>
      </c>
      <c r="X939" s="2" t="s">
        <v>1887</v>
      </c>
      <c r="Y939" s="9" t="str">
        <f t="shared" si="71"/>
        <v>Y</v>
      </c>
      <c r="Z939" s="9" t="str">
        <f t="shared" si="72"/>
        <v>N</v>
      </c>
      <c r="AA939" s="9">
        <f t="shared" si="73"/>
        <v>62</v>
      </c>
      <c r="AB939" s="9" t="s">
        <v>1398</v>
      </c>
      <c r="AC939" s="9" t="s">
        <v>1399</v>
      </c>
      <c r="AD939" s="9" t="s">
        <v>1398</v>
      </c>
      <c r="AE939" t="str">
        <f t="shared" si="74"/>
        <v>Tomb Kings of KhemriEmpire of Man</v>
      </c>
    </row>
    <row r="940" spans="1:31" ht="15" customHeight="1" x14ac:dyDescent="0.25">
      <c r="A940">
        <v>423227</v>
      </c>
      <c r="B940">
        <v>3</v>
      </c>
      <c r="C940" t="s">
        <v>682</v>
      </c>
      <c r="D940" t="s">
        <v>1373</v>
      </c>
      <c r="E940">
        <v>0</v>
      </c>
      <c r="F940">
        <v>2</v>
      </c>
      <c r="G940">
        <v>5</v>
      </c>
      <c r="H940">
        <v>15</v>
      </c>
      <c r="I940" t="s">
        <v>1264</v>
      </c>
      <c r="J940" s="21">
        <v>45372.583333333336</v>
      </c>
      <c r="K940" s="21">
        <v>45372.958333333336</v>
      </c>
      <c r="L940" t="s">
        <v>598</v>
      </c>
      <c r="M940" t="b">
        <v>0</v>
      </c>
      <c r="N940">
        <v>2023</v>
      </c>
      <c r="O940" t="s">
        <v>764</v>
      </c>
      <c r="Q940" t="s">
        <v>761</v>
      </c>
      <c r="S940" s="1" t="s">
        <v>1334</v>
      </c>
      <c r="T940" s="1" t="s">
        <v>1375</v>
      </c>
      <c r="U940" t="s">
        <v>27</v>
      </c>
      <c r="V940" s="9">
        <v>2000</v>
      </c>
      <c r="W940" s="2">
        <f t="shared" si="70"/>
        <v>3</v>
      </c>
      <c r="X940" s="2" t="s">
        <v>1887</v>
      </c>
      <c r="Y940" s="9" t="str">
        <f t="shared" si="71"/>
        <v>Y</v>
      </c>
      <c r="Z940" s="9" t="str">
        <f t="shared" si="72"/>
        <v>N</v>
      </c>
      <c r="AA940" s="9">
        <f t="shared" si="73"/>
        <v>62</v>
      </c>
      <c r="AB940" s="9" t="s">
        <v>1398</v>
      </c>
      <c r="AC940" s="9" t="s">
        <v>1399</v>
      </c>
      <c r="AD940" s="9" t="s">
        <v>1398</v>
      </c>
      <c r="AE940" t="str">
        <f t="shared" si="74"/>
        <v>Tomb Kings of KhemriOrc and Goblin Tribes</v>
      </c>
    </row>
    <row r="941" spans="1:31" ht="15" customHeight="1" x14ac:dyDescent="0.25">
      <c r="A941">
        <v>423229</v>
      </c>
      <c r="B941">
        <v>3</v>
      </c>
      <c r="C941" t="s">
        <v>1263</v>
      </c>
      <c r="D941" t="s">
        <v>1313</v>
      </c>
      <c r="E941">
        <v>0</v>
      </c>
      <c r="F941">
        <v>2</v>
      </c>
      <c r="G941">
        <v>5</v>
      </c>
      <c r="H941">
        <v>20</v>
      </c>
      <c r="I941" t="s">
        <v>1264</v>
      </c>
      <c r="J941" s="21">
        <v>45372.583333333336</v>
      </c>
      <c r="K941" s="21">
        <v>45372.958333333336</v>
      </c>
      <c r="L941" t="s">
        <v>598</v>
      </c>
      <c r="M941" t="b">
        <v>0</v>
      </c>
      <c r="N941">
        <v>2023</v>
      </c>
      <c r="O941" t="s">
        <v>764</v>
      </c>
      <c r="Q941" t="s">
        <v>758</v>
      </c>
      <c r="S941" s="1" t="s">
        <v>1266</v>
      </c>
      <c r="T941" s="1" t="s">
        <v>1315</v>
      </c>
      <c r="U941" t="s">
        <v>27</v>
      </c>
      <c r="V941" s="9">
        <v>2000</v>
      </c>
      <c r="W941" s="2">
        <f t="shared" si="70"/>
        <v>3</v>
      </c>
      <c r="X941" s="2" t="s">
        <v>1887</v>
      </c>
      <c r="Y941" s="9" t="str">
        <f t="shared" si="71"/>
        <v>Y</v>
      </c>
      <c r="Z941" s="9" t="str">
        <f t="shared" si="72"/>
        <v>N</v>
      </c>
      <c r="AA941" s="9">
        <f t="shared" si="73"/>
        <v>62</v>
      </c>
      <c r="AB941" s="9" t="s">
        <v>1398</v>
      </c>
      <c r="AC941" s="9" t="s">
        <v>1399</v>
      </c>
      <c r="AD941" s="9" t="s">
        <v>1398</v>
      </c>
      <c r="AE941" t="str">
        <f t="shared" si="74"/>
        <v>Tomb Kings of KhemriKingdom of Bretonnia</v>
      </c>
    </row>
    <row r="942" spans="1:31" ht="15" customHeight="1" x14ac:dyDescent="0.25">
      <c r="A942">
        <v>423234</v>
      </c>
      <c r="B942">
        <v>3</v>
      </c>
      <c r="C942" t="s">
        <v>1303</v>
      </c>
      <c r="D942" t="s">
        <v>1337</v>
      </c>
      <c r="E942">
        <v>2</v>
      </c>
      <c r="F942">
        <v>0</v>
      </c>
      <c r="G942">
        <v>20</v>
      </c>
      <c r="H942">
        <v>5</v>
      </c>
      <c r="I942" t="s">
        <v>1264</v>
      </c>
      <c r="J942" s="21">
        <v>45372.583333333336</v>
      </c>
      <c r="K942" s="21">
        <v>45372.958333333336</v>
      </c>
      <c r="L942" t="s">
        <v>598</v>
      </c>
      <c r="M942" t="b">
        <v>0</v>
      </c>
      <c r="N942">
        <v>2023</v>
      </c>
      <c r="O942" t="s">
        <v>762</v>
      </c>
      <c r="Q942" t="s">
        <v>758</v>
      </c>
      <c r="S942" s="1" t="s">
        <v>1305</v>
      </c>
      <c r="T942" s="1" t="s">
        <v>1339</v>
      </c>
      <c r="U942" t="s">
        <v>27</v>
      </c>
      <c r="V942" s="9">
        <v>2000</v>
      </c>
      <c r="W942" s="2">
        <f t="shared" si="70"/>
        <v>3</v>
      </c>
      <c r="X942" s="2" t="s">
        <v>1887</v>
      </c>
      <c r="Y942" s="9" t="str">
        <f t="shared" si="71"/>
        <v>Y</v>
      </c>
      <c r="Z942" s="9" t="str">
        <f t="shared" si="72"/>
        <v>N</v>
      </c>
      <c r="AA942" s="9">
        <f t="shared" si="73"/>
        <v>62</v>
      </c>
      <c r="AB942" s="9" t="s">
        <v>1398</v>
      </c>
      <c r="AC942" s="9" t="s">
        <v>1399</v>
      </c>
      <c r="AD942" s="9" t="s">
        <v>1398</v>
      </c>
      <c r="AE942" t="str">
        <f t="shared" si="74"/>
        <v>Warriors of ChaosKingdom of Bretonnia</v>
      </c>
    </row>
    <row r="943" spans="1:31" ht="15" customHeight="1" x14ac:dyDescent="0.25">
      <c r="A943">
        <v>423237</v>
      </c>
      <c r="B943">
        <v>3</v>
      </c>
      <c r="C943" t="s">
        <v>605</v>
      </c>
      <c r="D943" t="s">
        <v>1299</v>
      </c>
      <c r="E943">
        <v>2</v>
      </c>
      <c r="F943">
        <v>0</v>
      </c>
      <c r="G943">
        <v>15</v>
      </c>
      <c r="H943">
        <v>5</v>
      </c>
      <c r="I943" t="s">
        <v>1264</v>
      </c>
      <c r="J943" s="21">
        <v>45372.583333333336</v>
      </c>
      <c r="K943" s="21">
        <v>45372.958333333336</v>
      </c>
      <c r="L943" t="s">
        <v>598</v>
      </c>
      <c r="M943" t="b">
        <v>0</v>
      </c>
      <c r="N943">
        <v>2023</v>
      </c>
      <c r="O943" t="s">
        <v>761</v>
      </c>
      <c r="Q943" t="s">
        <v>758</v>
      </c>
      <c r="S943" s="1" t="s">
        <v>1356</v>
      </c>
      <c r="T943" s="1" t="s">
        <v>1301</v>
      </c>
      <c r="U943" t="s">
        <v>27</v>
      </c>
      <c r="V943" s="9">
        <v>2000</v>
      </c>
      <c r="W943" s="2">
        <f t="shared" si="70"/>
        <v>3</v>
      </c>
      <c r="X943" s="2" t="s">
        <v>1887</v>
      </c>
      <c r="Y943" s="9" t="str">
        <f t="shared" si="71"/>
        <v>Y</v>
      </c>
      <c r="Z943" s="9" t="str">
        <f t="shared" si="72"/>
        <v>N</v>
      </c>
      <c r="AA943" s="9">
        <f t="shared" si="73"/>
        <v>62</v>
      </c>
      <c r="AB943" s="9" t="s">
        <v>1398</v>
      </c>
      <c r="AC943" s="9" t="s">
        <v>1399</v>
      </c>
      <c r="AD943" s="9" t="s">
        <v>1398</v>
      </c>
      <c r="AE943" t="str">
        <f t="shared" si="74"/>
        <v>Orc and Goblin TribesKingdom of Bretonnia</v>
      </c>
    </row>
    <row r="944" spans="1:31" ht="15" customHeight="1" x14ac:dyDescent="0.25">
      <c r="A944">
        <v>423243</v>
      </c>
      <c r="B944">
        <v>3</v>
      </c>
      <c r="C944" t="s">
        <v>1262</v>
      </c>
      <c r="D944" t="s">
        <v>1277</v>
      </c>
      <c r="E944">
        <v>0</v>
      </c>
      <c r="F944">
        <v>2</v>
      </c>
      <c r="G944">
        <v>5</v>
      </c>
      <c r="H944">
        <v>20</v>
      </c>
      <c r="I944" t="s">
        <v>1264</v>
      </c>
      <c r="J944" s="21">
        <v>45372.583333333336</v>
      </c>
      <c r="K944" s="21">
        <v>45372.958333333336</v>
      </c>
      <c r="L944" t="s">
        <v>598</v>
      </c>
      <c r="M944" t="b">
        <v>0</v>
      </c>
      <c r="N944">
        <v>2023</v>
      </c>
      <c r="O944" t="s">
        <v>764</v>
      </c>
      <c r="Q944" t="s">
        <v>763</v>
      </c>
      <c r="S944" s="1" t="s">
        <v>1265</v>
      </c>
      <c r="T944" s="1" t="s">
        <v>1279</v>
      </c>
      <c r="U944" t="s">
        <v>27</v>
      </c>
      <c r="V944" s="9">
        <v>2000</v>
      </c>
      <c r="W944" s="2">
        <f t="shared" si="70"/>
        <v>3</v>
      </c>
      <c r="X944" s="2" t="s">
        <v>1887</v>
      </c>
      <c r="Y944" s="9" t="str">
        <f t="shared" si="71"/>
        <v>Y</v>
      </c>
      <c r="Z944" s="9" t="str">
        <f t="shared" si="72"/>
        <v>N</v>
      </c>
      <c r="AA944" s="9">
        <f t="shared" si="73"/>
        <v>62</v>
      </c>
      <c r="AB944" s="9" t="s">
        <v>1398</v>
      </c>
      <c r="AC944" s="9" t="s">
        <v>1399</v>
      </c>
      <c r="AD944" s="9" t="s">
        <v>1398</v>
      </c>
      <c r="AE944" t="str">
        <f t="shared" si="74"/>
        <v>Tomb Kings of KhemriHigh Elf Realms</v>
      </c>
    </row>
    <row r="945" spans="1:31" ht="15" customHeight="1" x14ac:dyDescent="0.25">
      <c r="A945">
        <v>423246</v>
      </c>
      <c r="B945">
        <v>3</v>
      </c>
      <c r="C945" t="s">
        <v>1281</v>
      </c>
      <c r="D945" t="s">
        <v>1348</v>
      </c>
      <c r="E945">
        <v>0</v>
      </c>
      <c r="F945">
        <v>2</v>
      </c>
      <c r="G945">
        <v>5</v>
      </c>
      <c r="H945">
        <v>20</v>
      </c>
      <c r="I945" t="s">
        <v>1264</v>
      </c>
      <c r="J945" s="21">
        <v>45372.583333333336</v>
      </c>
      <c r="K945" s="21">
        <v>45372.958333333336</v>
      </c>
      <c r="L945" t="s">
        <v>598</v>
      </c>
      <c r="M945" t="b">
        <v>0</v>
      </c>
      <c r="N945">
        <v>2023</v>
      </c>
      <c r="O945" t="s">
        <v>759</v>
      </c>
      <c r="Q945" t="s">
        <v>762</v>
      </c>
      <c r="S945" s="1" t="s">
        <v>1283</v>
      </c>
      <c r="T945" s="1" t="s">
        <v>1350</v>
      </c>
      <c r="U945" t="s">
        <v>27</v>
      </c>
      <c r="V945" s="9">
        <v>2000</v>
      </c>
      <c r="W945" s="2">
        <f t="shared" si="70"/>
        <v>3</v>
      </c>
      <c r="X945" s="2" t="s">
        <v>1887</v>
      </c>
      <c r="Y945" s="9" t="str">
        <f t="shared" si="71"/>
        <v>Y</v>
      </c>
      <c r="Z945" s="9" t="str">
        <f t="shared" si="72"/>
        <v>N</v>
      </c>
      <c r="AA945" s="9">
        <f t="shared" si="73"/>
        <v>62</v>
      </c>
      <c r="AB945" s="9" t="s">
        <v>1398</v>
      </c>
      <c r="AC945" s="9" t="s">
        <v>1399</v>
      </c>
      <c r="AD945" s="9" t="s">
        <v>1398</v>
      </c>
      <c r="AE945" t="str">
        <f t="shared" si="74"/>
        <v>Wood Elf RealmsWarriors of Chaos</v>
      </c>
    </row>
    <row r="946" spans="1:31" ht="15" customHeight="1" x14ac:dyDescent="0.25">
      <c r="A946">
        <v>423251</v>
      </c>
      <c r="B946">
        <v>3</v>
      </c>
      <c r="C946" t="s">
        <v>939</v>
      </c>
      <c r="D946" t="s">
        <v>1322</v>
      </c>
      <c r="E946">
        <v>2</v>
      </c>
      <c r="F946">
        <v>0</v>
      </c>
      <c r="G946">
        <v>20</v>
      </c>
      <c r="H946">
        <v>5</v>
      </c>
      <c r="I946" t="s">
        <v>1264</v>
      </c>
      <c r="J946" s="21">
        <v>45372.583333333336</v>
      </c>
      <c r="K946" s="21">
        <v>45372.958333333336</v>
      </c>
      <c r="L946" t="s">
        <v>598</v>
      </c>
      <c r="M946" t="b">
        <v>0</v>
      </c>
      <c r="N946">
        <v>2023</v>
      </c>
      <c r="O946" t="s">
        <v>761</v>
      </c>
      <c r="Q946" t="s">
        <v>765</v>
      </c>
      <c r="S946" s="1" t="s">
        <v>1354</v>
      </c>
      <c r="T946" s="1" t="s">
        <v>1324</v>
      </c>
      <c r="U946" t="s">
        <v>27</v>
      </c>
      <c r="V946" s="9">
        <v>2000</v>
      </c>
      <c r="W946" s="2">
        <f t="shared" si="70"/>
        <v>3</v>
      </c>
      <c r="X946" s="2" t="s">
        <v>1887</v>
      </c>
      <c r="Y946" s="9" t="str">
        <f t="shared" si="71"/>
        <v>Y</v>
      </c>
      <c r="Z946" s="9" t="str">
        <f t="shared" si="72"/>
        <v>N</v>
      </c>
      <c r="AA946" s="9">
        <f t="shared" si="73"/>
        <v>62</v>
      </c>
      <c r="AB946" s="9" t="s">
        <v>1398</v>
      </c>
      <c r="AC946" s="9" t="s">
        <v>1399</v>
      </c>
      <c r="AD946" s="9" t="s">
        <v>1398</v>
      </c>
      <c r="AE946" t="str">
        <f t="shared" si="74"/>
        <v>Orc and Goblin TribesEmpire of Man</v>
      </c>
    </row>
    <row r="947" spans="1:31" ht="15" customHeight="1" x14ac:dyDescent="0.25">
      <c r="A947">
        <v>422392</v>
      </c>
      <c r="B947">
        <v>1</v>
      </c>
      <c r="C947" t="s">
        <v>219</v>
      </c>
      <c r="D947" t="s">
        <v>1170</v>
      </c>
      <c r="E947">
        <v>0</v>
      </c>
      <c r="F947">
        <v>2</v>
      </c>
      <c r="G947">
        <v>5</v>
      </c>
      <c r="H947">
        <v>15</v>
      </c>
      <c r="I947" t="s">
        <v>1171</v>
      </c>
      <c r="J947" s="21">
        <v>45374.666666666664</v>
      </c>
      <c r="K947" s="21">
        <v>45375.083333333336</v>
      </c>
      <c r="L947" t="s">
        <v>598</v>
      </c>
      <c r="M947" t="b">
        <v>0</v>
      </c>
      <c r="N947">
        <v>2023</v>
      </c>
      <c r="O947" t="s">
        <v>758</v>
      </c>
      <c r="Q947" t="s">
        <v>764</v>
      </c>
      <c r="S947" s="1" t="s">
        <v>1172</v>
      </c>
      <c r="T947" s="1" t="s">
        <v>1173</v>
      </c>
      <c r="U947" t="s">
        <v>27</v>
      </c>
      <c r="V947" s="9">
        <v>1500</v>
      </c>
      <c r="W947" s="2">
        <f t="shared" si="70"/>
        <v>3</v>
      </c>
      <c r="X947" s="2" t="s">
        <v>1887</v>
      </c>
      <c r="Y947" s="9" t="str">
        <f t="shared" si="71"/>
        <v>Y</v>
      </c>
      <c r="Z947" s="9" t="str">
        <f t="shared" si="72"/>
        <v>N</v>
      </c>
      <c r="AA947" s="9">
        <f t="shared" si="73"/>
        <v>10</v>
      </c>
      <c r="AB947" s="9" t="s">
        <v>1398</v>
      </c>
      <c r="AE947" t="str">
        <f t="shared" si="74"/>
        <v>Kingdom of BretonniaTomb Kings of Khemri</v>
      </c>
    </row>
    <row r="948" spans="1:31" ht="15" customHeight="1" x14ac:dyDescent="0.25">
      <c r="A948">
        <v>422407</v>
      </c>
      <c r="B948">
        <v>1</v>
      </c>
      <c r="C948" t="s">
        <v>1174</v>
      </c>
      <c r="D948" t="s">
        <v>239</v>
      </c>
      <c r="E948">
        <v>2</v>
      </c>
      <c r="F948">
        <v>0</v>
      </c>
      <c r="G948">
        <v>13</v>
      </c>
      <c r="H948">
        <v>7</v>
      </c>
      <c r="I948" t="s">
        <v>1171</v>
      </c>
      <c r="J948" s="21">
        <v>45374.666666666664</v>
      </c>
      <c r="K948" s="21">
        <v>45375.083333333336</v>
      </c>
      <c r="L948" t="s">
        <v>598</v>
      </c>
      <c r="M948" t="b">
        <v>0</v>
      </c>
      <c r="N948">
        <v>2023</v>
      </c>
      <c r="O948" t="s">
        <v>758</v>
      </c>
      <c r="Q948" t="s">
        <v>759</v>
      </c>
      <c r="S948" s="1" t="s">
        <v>1175</v>
      </c>
      <c r="T948" s="1" t="s">
        <v>1176</v>
      </c>
      <c r="U948" t="s">
        <v>27</v>
      </c>
      <c r="V948" s="9">
        <v>1500</v>
      </c>
      <c r="W948" s="2">
        <f t="shared" si="70"/>
        <v>3</v>
      </c>
      <c r="X948" s="2" t="s">
        <v>1887</v>
      </c>
      <c r="Y948" s="9" t="str">
        <f t="shared" si="71"/>
        <v>Y</v>
      </c>
      <c r="Z948" s="9" t="str">
        <f t="shared" si="72"/>
        <v>N</v>
      </c>
      <c r="AA948" s="9">
        <f t="shared" si="73"/>
        <v>10</v>
      </c>
      <c r="AB948" s="9" t="s">
        <v>1398</v>
      </c>
      <c r="AE948" t="str">
        <f t="shared" si="74"/>
        <v>Kingdom of BretonniaWood Elf Realms</v>
      </c>
    </row>
    <row r="949" spans="1:31" ht="15" customHeight="1" x14ac:dyDescent="0.25">
      <c r="A949">
        <v>422436</v>
      </c>
      <c r="B949">
        <v>1</v>
      </c>
      <c r="C949" t="s">
        <v>1177</v>
      </c>
      <c r="D949" t="s">
        <v>1178</v>
      </c>
      <c r="E949">
        <v>2</v>
      </c>
      <c r="F949">
        <v>0</v>
      </c>
      <c r="G949">
        <v>14</v>
      </c>
      <c r="H949">
        <v>6</v>
      </c>
      <c r="I949" t="s">
        <v>1171</v>
      </c>
      <c r="J949" s="21">
        <v>45374.666666666664</v>
      </c>
      <c r="K949" s="21">
        <v>45375.083333333336</v>
      </c>
      <c r="L949" t="s">
        <v>598</v>
      </c>
      <c r="M949" t="b">
        <v>0</v>
      </c>
      <c r="N949">
        <v>2023</v>
      </c>
      <c r="O949" t="s">
        <v>762</v>
      </c>
      <c r="Q949" t="s">
        <v>765</v>
      </c>
      <c r="S949" s="1" t="s">
        <v>1179</v>
      </c>
      <c r="T949" s="1" t="s">
        <v>1180</v>
      </c>
      <c r="U949" t="s">
        <v>27</v>
      </c>
      <c r="V949" s="9">
        <v>1500</v>
      </c>
      <c r="W949" s="2">
        <f t="shared" si="70"/>
        <v>3</v>
      </c>
      <c r="X949" s="2" t="s">
        <v>1887</v>
      </c>
      <c r="Y949" s="9" t="str">
        <f t="shared" si="71"/>
        <v>Y</v>
      </c>
      <c r="Z949" s="9" t="str">
        <f t="shared" si="72"/>
        <v>N</v>
      </c>
      <c r="AA949" s="9">
        <f t="shared" si="73"/>
        <v>10</v>
      </c>
      <c r="AB949" s="9" t="s">
        <v>1398</v>
      </c>
      <c r="AE949" t="str">
        <f t="shared" si="74"/>
        <v>Warriors of ChaosEmpire of Man</v>
      </c>
    </row>
    <row r="950" spans="1:31" ht="15" customHeight="1" x14ac:dyDescent="0.25">
      <c r="A950">
        <v>422457</v>
      </c>
      <c r="B950">
        <v>1</v>
      </c>
      <c r="C950" t="s">
        <v>223</v>
      </c>
      <c r="D950" t="s">
        <v>230</v>
      </c>
      <c r="E950">
        <v>0</v>
      </c>
      <c r="F950">
        <v>2</v>
      </c>
      <c r="G950">
        <v>5</v>
      </c>
      <c r="H950">
        <v>15</v>
      </c>
      <c r="I950" t="s">
        <v>1171</v>
      </c>
      <c r="J950" s="21">
        <v>45374.666666666664</v>
      </c>
      <c r="K950" s="21">
        <v>45375.083333333336</v>
      </c>
      <c r="L950" t="s">
        <v>598</v>
      </c>
      <c r="M950" t="b">
        <v>0</v>
      </c>
      <c r="N950">
        <v>2023</v>
      </c>
      <c r="O950" t="s">
        <v>764</v>
      </c>
      <c r="Q950" t="s">
        <v>770</v>
      </c>
      <c r="S950" s="1" t="s">
        <v>1181</v>
      </c>
      <c r="T950" s="1" t="s">
        <v>1182</v>
      </c>
      <c r="U950" t="s">
        <v>27</v>
      </c>
      <c r="V950" s="9">
        <v>1500</v>
      </c>
      <c r="W950" s="2">
        <f t="shared" si="70"/>
        <v>3</v>
      </c>
      <c r="X950" s="2" t="s">
        <v>1887</v>
      </c>
      <c r="Y950" s="9" t="str">
        <f t="shared" si="71"/>
        <v>Y</v>
      </c>
      <c r="Z950" s="9" t="str">
        <f t="shared" si="72"/>
        <v>N</v>
      </c>
      <c r="AA950" s="9">
        <f t="shared" si="73"/>
        <v>10</v>
      </c>
      <c r="AB950" s="9" t="s">
        <v>1398</v>
      </c>
      <c r="AE950" t="str">
        <f t="shared" si="74"/>
        <v>Tomb Kings of KhemriLizardmen</v>
      </c>
    </row>
    <row r="951" spans="1:31" ht="15" customHeight="1" x14ac:dyDescent="0.25">
      <c r="A951">
        <v>422474</v>
      </c>
      <c r="B951">
        <v>1</v>
      </c>
      <c r="C951" t="s">
        <v>1183</v>
      </c>
      <c r="D951" t="s">
        <v>1184</v>
      </c>
      <c r="E951">
        <v>0</v>
      </c>
      <c r="F951">
        <v>2</v>
      </c>
      <c r="G951">
        <v>7</v>
      </c>
      <c r="H951">
        <v>13</v>
      </c>
      <c r="I951" t="s">
        <v>1171</v>
      </c>
      <c r="J951" s="21">
        <v>45374.666666666664</v>
      </c>
      <c r="K951" s="21">
        <v>45375.083333333336</v>
      </c>
      <c r="L951" t="s">
        <v>598</v>
      </c>
      <c r="M951" t="b">
        <v>0</v>
      </c>
      <c r="N951">
        <v>2023</v>
      </c>
      <c r="O951" t="s">
        <v>762</v>
      </c>
      <c r="Q951" t="s">
        <v>765</v>
      </c>
      <c r="S951" s="1" t="s">
        <v>1185</v>
      </c>
      <c r="T951" s="1" t="s">
        <v>1186</v>
      </c>
      <c r="U951" t="s">
        <v>27</v>
      </c>
      <c r="V951" s="9">
        <v>1500</v>
      </c>
      <c r="W951" s="2">
        <f t="shared" si="70"/>
        <v>3</v>
      </c>
      <c r="X951" s="2" t="s">
        <v>1887</v>
      </c>
      <c r="Y951" s="9" t="str">
        <f t="shared" si="71"/>
        <v>Y</v>
      </c>
      <c r="Z951" s="9" t="str">
        <f t="shared" si="72"/>
        <v>N</v>
      </c>
      <c r="AA951" s="9">
        <f t="shared" si="73"/>
        <v>10</v>
      </c>
      <c r="AB951" s="9" t="s">
        <v>1398</v>
      </c>
      <c r="AE951" t="str">
        <f t="shared" si="74"/>
        <v>Warriors of ChaosEmpire of Man</v>
      </c>
    </row>
    <row r="952" spans="1:31" ht="15" customHeight="1" x14ac:dyDescent="0.25">
      <c r="A952">
        <v>422509</v>
      </c>
      <c r="B952">
        <v>2</v>
      </c>
      <c r="C952" t="s">
        <v>219</v>
      </c>
      <c r="D952" t="s">
        <v>223</v>
      </c>
      <c r="E952">
        <v>1</v>
      </c>
      <c r="F952">
        <v>1</v>
      </c>
      <c r="G952">
        <v>10</v>
      </c>
      <c r="H952">
        <v>10</v>
      </c>
      <c r="I952" t="s">
        <v>1171</v>
      </c>
      <c r="J952" s="21">
        <v>45374.666666666664</v>
      </c>
      <c r="K952" s="21">
        <v>45375.083333333336</v>
      </c>
      <c r="L952" t="s">
        <v>598</v>
      </c>
      <c r="M952" t="b">
        <v>0</v>
      </c>
      <c r="N952">
        <v>2023</v>
      </c>
      <c r="O952" t="s">
        <v>758</v>
      </c>
      <c r="Q952" t="s">
        <v>764</v>
      </c>
      <c r="S952" s="1" t="s">
        <v>1172</v>
      </c>
      <c r="T952" s="1" t="s">
        <v>1181</v>
      </c>
      <c r="U952" t="s">
        <v>27</v>
      </c>
      <c r="V952" s="9">
        <v>1500</v>
      </c>
      <c r="W952" s="2">
        <f t="shared" si="70"/>
        <v>3</v>
      </c>
      <c r="X952" s="2" t="s">
        <v>1887</v>
      </c>
      <c r="Y952" s="9" t="str">
        <f t="shared" si="71"/>
        <v>Y</v>
      </c>
      <c r="Z952" s="9" t="str">
        <f t="shared" si="72"/>
        <v>N</v>
      </c>
      <c r="AA952" s="9">
        <f t="shared" si="73"/>
        <v>10</v>
      </c>
      <c r="AB952" s="9" t="s">
        <v>1398</v>
      </c>
      <c r="AE952" t="str">
        <f t="shared" si="74"/>
        <v>Kingdom of BretonniaTomb Kings of Khemri</v>
      </c>
    </row>
    <row r="953" spans="1:31" ht="15" customHeight="1" x14ac:dyDescent="0.25">
      <c r="A953">
        <v>422531</v>
      </c>
      <c r="B953">
        <v>2</v>
      </c>
      <c r="C953" t="s">
        <v>230</v>
      </c>
      <c r="D953" t="s">
        <v>1170</v>
      </c>
      <c r="E953">
        <v>2</v>
      </c>
      <c r="F953">
        <v>0</v>
      </c>
      <c r="G953">
        <v>15</v>
      </c>
      <c r="H953">
        <v>5</v>
      </c>
      <c r="I953" t="s">
        <v>1171</v>
      </c>
      <c r="J953" s="21">
        <v>45374.666666666664</v>
      </c>
      <c r="K953" s="21">
        <v>45375.083333333336</v>
      </c>
      <c r="L953" t="s">
        <v>598</v>
      </c>
      <c r="M953" t="b">
        <v>0</v>
      </c>
      <c r="N953">
        <v>2023</v>
      </c>
      <c r="O953" t="s">
        <v>770</v>
      </c>
      <c r="Q953" t="s">
        <v>764</v>
      </c>
      <c r="S953" s="1" t="s">
        <v>1182</v>
      </c>
      <c r="T953" s="1" t="s">
        <v>1173</v>
      </c>
      <c r="U953" t="s">
        <v>27</v>
      </c>
      <c r="V953" s="9">
        <v>1500</v>
      </c>
      <c r="W953" s="2">
        <f t="shared" si="70"/>
        <v>3</v>
      </c>
      <c r="X953" s="2" t="s">
        <v>1887</v>
      </c>
      <c r="Y953" s="9" t="str">
        <f t="shared" si="71"/>
        <v>Y</v>
      </c>
      <c r="Z953" s="9" t="str">
        <f t="shared" si="72"/>
        <v>N</v>
      </c>
      <c r="AA953" s="9">
        <f t="shared" si="73"/>
        <v>10</v>
      </c>
      <c r="AB953" s="9" t="s">
        <v>1398</v>
      </c>
      <c r="AE953" t="str">
        <f t="shared" si="74"/>
        <v>LizardmenTomb Kings of Khemri</v>
      </c>
    </row>
    <row r="954" spans="1:31" ht="15" customHeight="1" x14ac:dyDescent="0.25">
      <c r="A954">
        <v>422550</v>
      </c>
      <c r="B954">
        <v>2</v>
      </c>
      <c r="C954" t="s">
        <v>1177</v>
      </c>
      <c r="D954" t="s">
        <v>239</v>
      </c>
      <c r="E954">
        <v>2</v>
      </c>
      <c r="F954">
        <v>0</v>
      </c>
      <c r="G954">
        <v>12</v>
      </c>
      <c r="H954">
        <v>8</v>
      </c>
      <c r="I954" t="s">
        <v>1171</v>
      </c>
      <c r="J954" s="21">
        <v>45374.666666666664</v>
      </c>
      <c r="K954" s="21">
        <v>45375.083333333336</v>
      </c>
      <c r="L954" t="s">
        <v>598</v>
      </c>
      <c r="M954" t="b">
        <v>0</v>
      </c>
      <c r="N954">
        <v>2023</v>
      </c>
      <c r="O954" t="s">
        <v>762</v>
      </c>
      <c r="Q954" t="s">
        <v>759</v>
      </c>
      <c r="S954" s="1" t="s">
        <v>1179</v>
      </c>
      <c r="T954" s="1" t="s">
        <v>1176</v>
      </c>
      <c r="U954" t="s">
        <v>27</v>
      </c>
      <c r="V954" s="9">
        <v>1500</v>
      </c>
      <c r="W954" s="2">
        <f t="shared" si="70"/>
        <v>3</v>
      </c>
      <c r="X954" s="2" t="s">
        <v>1887</v>
      </c>
      <c r="Y954" s="9" t="str">
        <f t="shared" si="71"/>
        <v>Y</v>
      </c>
      <c r="Z954" s="9" t="str">
        <f t="shared" si="72"/>
        <v>N</v>
      </c>
      <c r="AA954" s="9">
        <f t="shared" si="73"/>
        <v>10</v>
      </c>
      <c r="AB954" s="9" t="s">
        <v>1398</v>
      </c>
      <c r="AE954" t="str">
        <f t="shared" si="74"/>
        <v>Warriors of ChaosWood Elf Realms</v>
      </c>
    </row>
    <row r="955" spans="1:31" ht="15" customHeight="1" x14ac:dyDescent="0.25">
      <c r="A955">
        <v>422568</v>
      </c>
      <c r="B955">
        <v>2</v>
      </c>
      <c r="C955" t="s">
        <v>1183</v>
      </c>
      <c r="D955" t="s">
        <v>1178</v>
      </c>
      <c r="E955">
        <v>0</v>
      </c>
      <c r="F955">
        <v>2</v>
      </c>
      <c r="G955">
        <v>8</v>
      </c>
      <c r="H955">
        <v>12</v>
      </c>
      <c r="I955" t="s">
        <v>1171</v>
      </c>
      <c r="J955" s="21">
        <v>45374.666666666664</v>
      </c>
      <c r="K955" s="21">
        <v>45375.083333333336</v>
      </c>
      <c r="L955" t="s">
        <v>598</v>
      </c>
      <c r="M955" t="b">
        <v>0</v>
      </c>
      <c r="N955">
        <v>2023</v>
      </c>
      <c r="O955" t="s">
        <v>762</v>
      </c>
      <c r="Q955" t="s">
        <v>765</v>
      </c>
      <c r="S955" s="1" t="s">
        <v>1185</v>
      </c>
      <c r="T955" s="1" t="s">
        <v>1180</v>
      </c>
      <c r="U955" t="s">
        <v>27</v>
      </c>
      <c r="V955" s="9">
        <v>1500</v>
      </c>
      <c r="W955" s="2">
        <f t="shared" si="70"/>
        <v>3</v>
      </c>
      <c r="X955" s="2" t="s">
        <v>1887</v>
      </c>
      <c r="Y955" s="9" t="str">
        <f t="shared" si="71"/>
        <v>Y</v>
      </c>
      <c r="Z955" s="9" t="str">
        <f t="shared" si="72"/>
        <v>N</v>
      </c>
      <c r="AA955" s="9">
        <f t="shared" si="73"/>
        <v>10</v>
      </c>
      <c r="AB955" s="9" t="s">
        <v>1398</v>
      </c>
      <c r="AE955" t="str">
        <f t="shared" si="74"/>
        <v>Warriors of ChaosEmpire of Man</v>
      </c>
    </row>
    <row r="956" spans="1:31" ht="15" customHeight="1" x14ac:dyDescent="0.25">
      <c r="A956">
        <v>422596</v>
      </c>
      <c r="B956">
        <v>2</v>
      </c>
      <c r="C956" t="s">
        <v>1184</v>
      </c>
      <c r="D956" t="s">
        <v>1174</v>
      </c>
      <c r="E956">
        <v>2</v>
      </c>
      <c r="F956">
        <v>0</v>
      </c>
      <c r="G956">
        <v>18</v>
      </c>
      <c r="H956">
        <v>2</v>
      </c>
      <c r="I956" t="s">
        <v>1171</v>
      </c>
      <c r="J956" s="21">
        <v>45374.666666666664</v>
      </c>
      <c r="K956" s="21">
        <v>45375.083333333336</v>
      </c>
      <c r="L956" t="s">
        <v>598</v>
      </c>
      <c r="M956" t="b">
        <v>0</v>
      </c>
      <c r="N956">
        <v>2023</v>
      </c>
      <c r="O956" t="s">
        <v>765</v>
      </c>
      <c r="Q956" t="s">
        <v>758</v>
      </c>
      <c r="S956" s="1" t="s">
        <v>1186</v>
      </c>
      <c r="T956" s="1" t="s">
        <v>1175</v>
      </c>
      <c r="U956" t="s">
        <v>27</v>
      </c>
      <c r="V956" s="9">
        <v>1500</v>
      </c>
      <c r="W956" s="2">
        <f t="shared" si="70"/>
        <v>3</v>
      </c>
      <c r="X956" s="2" t="s">
        <v>1887</v>
      </c>
      <c r="Y956" s="9" t="str">
        <f t="shared" si="71"/>
        <v>Y</v>
      </c>
      <c r="Z956" s="9" t="str">
        <f t="shared" si="72"/>
        <v>N</v>
      </c>
      <c r="AA956" s="9">
        <f t="shared" si="73"/>
        <v>10</v>
      </c>
      <c r="AB956" s="9" t="s">
        <v>1398</v>
      </c>
      <c r="AE956" t="str">
        <f t="shared" si="74"/>
        <v>Empire of ManKingdom of Bretonnia</v>
      </c>
    </row>
    <row r="957" spans="1:31" ht="15" customHeight="1" x14ac:dyDescent="0.25">
      <c r="A957">
        <v>422642</v>
      </c>
      <c r="B957">
        <v>3</v>
      </c>
      <c r="C957" t="s">
        <v>223</v>
      </c>
      <c r="D957" t="s">
        <v>1183</v>
      </c>
      <c r="E957">
        <v>2</v>
      </c>
      <c r="F957">
        <v>0</v>
      </c>
      <c r="G957">
        <v>20</v>
      </c>
      <c r="H957">
        <v>0</v>
      </c>
      <c r="I957" t="s">
        <v>1171</v>
      </c>
      <c r="J957" s="21">
        <v>45374.666666666664</v>
      </c>
      <c r="K957" s="21">
        <v>45375.083333333336</v>
      </c>
      <c r="L957" t="s">
        <v>598</v>
      </c>
      <c r="M957" t="b">
        <v>0</v>
      </c>
      <c r="N957">
        <v>2023</v>
      </c>
      <c r="O957" t="s">
        <v>764</v>
      </c>
      <c r="Q957" t="s">
        <v>762</v>
      </c>
      <c r="S957" s="1" t="s">
        <v>1181</v>
      </c>
      <c r="T957" s="1" t="s">
        <v>1185</v>
      </c>
      <c r="U957" t="s">
        <v>27</v>
      </c>
      <c r="V957" s="9">
        <v>1500</v>
      </c>
      <c r="W957" s="2">
        <f t="shared" si="70"/>
        <v>3</v>
      </c>
      <c r="X957" s="2" t="s">
        <v>1887</v>
      </c>
      <c r="Y957" s="9" t="str">
        <f t="shared" si="71"/>
        <v>Y</v>
      </c>
      <c r="Z957" s="9" t="str">
        <f t="shared" si="72"/>
        <v>N</v>
      </c>
      <c r="AA957" s="9">
        <f t="shared" si="73"/>
        <v>10</v>
      </c>
      <c r="AB957" s="9" t="s">
        <v>1398</v>
      </c>
      <c r="AE957" t="str">
        <f t="shared" si="74"/>
        <v>Tomb Kings of KhemriWarriors of Chaos</v>
      </c>
    </row>
    <row r="958" spans="1:31" ht="15" customHeight="1" x14ac:dyDescent="0.25">
      <c r="A958">
        <v>422664</v>
      </c>
      <c r="B958">
        <v>3</v>
      </c>
      <c r="C958" t="s">
        <v>1178</v>
      </c>
      <c r="D958" t="s">
        <v>1174</v>
      </c>
      <c r="E958">
        <v>0</v>
      </c>
      <c r="F958">
        <v>2</v>
      </c>
      <c r="G958">
        <v>9</v>
      </c>
      <c r="H958">
        <v>11</v>
      </c>
      <c r="I958" t="s">
        <v>1171</v>
      </c>
      <c r="J958" s="21">
        <v>45374.666666666664</v>
      </c>
      <c r="K958" s="21">
        <v>45375.083333333336</v>
      </c>
      <c r="L958" t="s">
        <v>598</v>
      </c>
      <c r="M958" t="b">
        <v>0</v>
      </c>
      <c r="N958">
        <v>2023</v>
      </c>
      <c r="O958" t="s">
        <v>765</v>
      </c>
      <c r="Q958" t="s">
        <v>758</v>
      </c>
      <c r="S958" s="1" t="s">
        <v>1180</v>
      </c>
      <c r="T958" s="1" t="s">
        <v>1175</v>
      </c>
      <c r="U958" t="s">
        <v>27</v>
      </c>
      <c r="V958" s="9">
        <v>1500</v>
      </c>
      <c r="W958" s="2">
        <f t="shared" si="70"/>
        <v>3</v>
      </c>
      <c r="X958" s="2" t="s">
        <v>1887</v>
      </c>
      <c r="Y958" s="9" t="str">
        <f t="shared" si="71"/>
        <v>Y</v>
      </c>
      <c r="Z958" s="9" t="str">
        <f t="shared" si="72"/>
        <v>N</v>
      </c>
      <c r="AA958" s="9">
        <f t="shared" si="73"/>
        <v>10</v>
      </c>
      <c r="AB958" s="9" t="s">
        <v>1398</v>
      </c>
      <c r="AE958" t="str">
        <f t="shared" si="74"/>
        <v>Empire of ManKingdom of Bretonnia</v>
      </c>
    </row>
    <row r="959" spans="1:31" ht="15" customHeight="1" x14ac:dyDescent="0.25">
      <c r="A959">
        <v>422680</v>
      </c>
      <c r="B959">
        <v>3</v>
      </c>
      <c r="C959" t="s">
        <v>1177</v>
      </c>
      <c r="D959" t="s">
        <v>1170</v>
      </c>
      <c r="E959">
        <v>2</v>
      </c>
      <c r="F959">
        <v>0</v>
      </c>
      <c r="G959">
        <v>20</v>
      </c>
      <c r="H959">
        <v>0</v>
      </c>
      <c r="I959" t="s">
        <v>1171</v>
      </c>
      <c r="J959" s="21">
        <v>45374.666666666664</v>
      </c>
      <c r="K959" s="21">
        <v>45375.083333333336</v>
      </c>
      <c r="L959" t="s">
        <v>598</v>
      </c>
      <c r="M959" t="b">
        <v>0</v>
      </c>
      <c r="N959">
        <v>2023</v>
      </c>
      <c r="O959" t="s">
        <v>762</v>
      </c>
      <c r="Q959" t="s">
        <v>764</v>
      </c>
      <c r="S959" s="1" t="s">
        <v>1179</v>
      </c>
      <c r="T959" s="1" t="s">
        <v>1173</v>
      </c>
      <c r="U959" t="s">
        <v>27</v>
      </c>
      <c r="V959" s="9">
        <v>1500</v>
      </c>
      <c r="W959" s="2">
        <f t="shared" si="70"/>
        <v>3</v>
      </c>
      <c r="X959" s="2" t="s">
        <v>1887</v>
      </c>
      <c r="Y959" s="9" t="str">
        <f t="shared" si="71"/>
        <v>Y</v>
      </c>
      <c r="Z959" s="9" t="str">
        <f t="shared" si="72"/>
        <v>N</v>
      </c>
      <c r="AA959" s="9">
        <f t="shared" si="73"/>
        <v>10</v>
      </c>
      <c r="AB959" s="9" t="s">
        <v>1398</v>
      </c>
      <c r="AE959" t="str">
        <f t="shared" si="74"/>
        <v>Warriors of ChaosTomb Kings of Khemri</v>
      </c>
    </row>
    <row r="960" spans="1:31" ht="15" customHeight="1" x14ac:dyDescent="0.25">
      <c r="A960">
        <v>422706</v>
      </c>
      <c r="B960">
        <v>3</v>
      </c>
      <c r="C960" t="s">
        <v>1184</v>
      </c>
      <c r="D960" t="s">
        <v>230</v>
      </c>
      <c r="E960">
        <v>0</v>
      </c>
      <c r="F960">
        <v>2</v>
      </c>
      <c r="G960">
        <v>0</v>
      </c>
      <c r="H960">
        <v>20</v>
      </c>
      <c r="I960" t="s">
        <v>1171</v>
      </c>
      <c r="J960" s="21">
        <v>45374.666666666664</v>
      </c>
      <c r="K960" s="21">
        <v>45375.083333333336</v>
      </c>
      <c r="L960" t="s">
        <v>598</v>
      </c>
      <c r="M960" t="b">
        <v>0</v>
      </c>
      <c r="N960">
        <v>2023</v>
      </c>
      <c r="O960" t="s">
        <v>765</v>
      </c>
      <c r="Q960" t="s">
        <v>770</v>
      </c>
      <c r="S960" s="1" t="s">
        <v>1186</v>
      </c>
      <c r="T960" s="1" t="s">
        <v>1182</v>
      </c>
      <c r="U960" t="s">
        <v>27</v>
      </c>
      <c r="V960" s="9">
        <v>1500</v>
      </c>
      <c r="W960" s="2">
        <f t="shared" si="70"/>
        <v>3</v>
      </c>
      <c r="X960" s="2" t="s">
        <v>1887</v>
      </c>
      <c r="Y960" s="9" t="str">
        <f t="shared" si="71"/>
        <v>Y</v>
      </c>
      <c r="Z960" s="9" t="str">
        <f t="shared" si="72"/>
        <v>N</v>
      </c>
      <c r="AA960" s="9">
        <f t="shared" si="73"/>
        <v>10</v>
      </c>
      <c r="AB960" s="9" t="s">
        <v>1398</v>
      </c>
      <c r="AE960" t="str">
        <f t="shared" si="74"/>
        <v>Empire of ManLizardmen</v>
      </c>
    </row>
    <row r="961" spans="1:31" ht="15" customHeight="1" x14ac:dyDescent="0.25">
      <c r="A961">
        <v>422732</v>
      </c>
      <c r="B961">
        <v>3</v>
      </c>
      <c r="C961" t="s">
        <v>219</v>
      </c>
      <c r="D961" t="s">
        <v>239</v>
      </c>
      <c r="E961">
        <v>0</v>
      </c>
      <c r="F961">
        <v>2</v>
      </c>
      <c r="G961">
        <v>2</v>
      </c>
      <c r="H961">
        <v>18</v>
      </c>
      <c r="I961" t="s">
        <v>1171</v>
      </c>
      <c r="J961" s="21">
        <v>45374.666666666664</v>
      </c>
      <c r="K961" s="21">
        <v>45375.083333333336</v>
      </c>
      <c r="L961" t="s">
        <v>598</v>
      </c>
      <c r="M961" t="b">
        <v>0</v>
      </c>
      <c r="N961">
        <v>2023</v>
      </c>
      <c r="O961" t="s">
        <v>758</v>
      </c>
      <c r="Q961" t="s">
        <v>759</v>
      </c>
      <c r="S961" s="1" t="s">
        <v>1172</v>
      </c>
      <c r="T961" s="1" t="s">
        <v>1176</v>
      </c>
      <c r="U961" t="s">
        <v>27</v>
      </c>
      <c r="V961" s="9">
        <v>1500</v>
      </c>
      <c r="W961" s="2">
        <f t="shared" si="70"/>
        <v>3</v>
      </c>
      <c r="X961" s="2" t="s">
        <v>1887</v>
      </c>
      <c r="Y961" s="9" t="str">
        <f t="shared" si="71"/>
        <v>Y</v>
      </c>
      <c r="Z961" s="9" t="str">
        <f t="shared" si="72"/>
        <v>N</v>
      </c>
      <c r="AA961" s="9">
        <f t="shared" si="73"/>
        <v>10</v>
      </c>
      <c r="AB961" s="9" t="s">
        <v>1398</v>
      </c>
      <c r="AE961" t="str">
        <f t="shared" si="74"/>
        <v>Kingdom of BretonniaWood Elf Realms</v>
      </c>
    </row>
    <row r="962" spans="1:31" ht="15" hidden="1" customHeight="1" x14ac:dyDescent="0.25">
      <c r="A962">
        <v>422370</v>
      </c>
      <c r="B962">
        <v>1</v>
      </c>
      <c r="C962" t="s">
        <v>1187</v>
      </c>
      <c r="D962" t="s">
        <v>1188</v>
      </c>
      <c r="E962">
        <v>0</v>
      </c>
      <c r="F962">
        <v>2</v>
      </c>
      <c r="G962">
        <v>180</v>
      </c>
      <c r="H962">
        <v>584</v>
      </c>
      <c r="I962" t="s">
        <v>1189</v>
      </c>
      <c r="J962" s="21">
        <v>45374.666666666664</v>
      </c>
      <c r="K962" s="21">
        <v>45375.083333333336</v>
      </c>
      <c r="L962" t="s">
        <v>207</v>
      </c>
      <c r="M962" t="b">
        <v>0</v>
      </c>
      <c r="N962">
        <v>2023</v>
      </c>
      <c r="Q962" t="s">
        <v>758</v>
      </c>
      <c r="T962" s="1" t="s">
        <v>1190</v>
      </c>
      <c r="U962" t="s">
        <v>27</v>
      </c>
      <c r="V962" s="9">
        <v>1500</v>
      </c>
      <c r="W962" s="2">
        <f t="shared" ref="W962:W1025" si="75">_xlfn.MAXIFS(B:B,I:I,I962)</f>
        <v>3</v>
      </c>
      <c r="X962" s="2" t="s">
        <v>1887</v>
      </c>
      <c r="Y962" s="9" t="str">
        <f t="shared" ref="Y962:Y1025" si="76">IF(S962="","N",(IF(T962&lt;&gt;"","Y","N")))</f>
        <v>N</v>
      </c>
      <c r="Z962" s="9" t="str">
        <f t="shared" ref="Z962:Z1025" si="77">IF(O962=Q962,"Y","N")</f>
        <v>N</v>
      </c>
      <c r="AA962" s="9">
        <f t="shared" ref="AA962:AA1025" si="78">COUNTIFS(I:I,I962,B:B,1)*2</f>
        <v>10</v>
      </c>
      <c r="AB962" s="9" t="s">
        <v>1398</v>
      </c>
      <c r="AE962" t="str">
        <f t="shared" si="74"/>
        <v>Kingdom of Bretonnia</v>
      </c>
    </row>
    <row r="963" spans="1:31" ht="15" hidden="1" customHeight="1" x14ac:dyDescent="0.25">
      <c r="A963">
        <v>422388</v>
      </c>
      <c r="B963">
        <v>1</v>
      </c>
      <c r="C963" t="s">
        <v>1191</v>
      </c>
      <c r="D963" t="s">
        <v>1192</v>
      </c>
      <c r="E963">
        <v>1</v>
      </c>
      <c r="F963">
        <v>1</v>
      </c>
      <c r="G963">
        <v>202</v>
      </c>
      <c r="H963">
        <v>202</v>
      </c>
      <c r="I963" t="s">
        <v>1189</v>
      </c>
      <c r="J963" s="21">
        <v>45374.666666666664</v>
      </c>
      <c r="K963" s="21">
        <v>45375.083333333336</v>
      </c>
      <c r="L963" t="s">
        <v>207</v>
      </c>
      <c r="M963" t="b">
        <v>0</v>
      </c>
      <c r="N963">
        <v>2023</v>
      </c>
      <c r="O963" t="s">
        <v>760</v>
      </c>
      <c r="S963" s="1" t="s">
        <v>1193</v>
      </c>
      <c r="U963" t="s">
        <v>27</v>
      </c>
      <c r="V963" s="9">
        <v>1500</v>
      </c>
      <c r="W963" s="2">
        <f t="shared" si="75"/>
        <v>3</v>
      </c>
      <c r="X963" s="2" t="s">
        <v>1887</v>
      </c>
      <c r="Y963" s="9" t="str">
        <f t="shared" si="76"/>
        <v>N</v>
      </c>
      <c r="Z963" s="9" t="str">
        <f t="shared" si="77"/>
        <v>N</v>
      </c>
      <c r="AA963" s="9">
        <f t="shared" si="78"/>
        <v>10</v>
      </c>
      <c r="AB963" s="9" t="s">
        <v>1398</v>
      </c>
      <c r="AE963" t="str">
        <f t="shared" ref="AE963:AE1026" si="79">O963&amp;Q963</f>
        <v>Vampire Counts</v>
      </c>
    </row>
    <row r="964" spans="1:31" ht="15" hidden="1" customHeight="1" x14ac:dyDescent="0.25">
      <c r="A964">
        <v>422405</v>
      </c>
      <c r="B964">
        <v>1</v>
      </c>
      <c r="C964" t="s">
        <v>1194</v>
      </c>
      <c r="D964" t="s">
        <v>1195</v>
      </c>
      <c r="E964">
        <v>2</v>
      </c>
      <c r="F964">
        <v>0</v>
      </c>
      <c r="G964">
        <v>1555</v>
      </c>
      <c r="H964">
        <v>120</v>
      </c>
      <c r="I964" t="s">
        <v>1189</v>
      </c>
      <c r="J964" s="21">
        <v>45374.666666666664</v>
      </c>
      <c r="K964" s="21">
        <v>45375.083333333336</v>
      </c>
      <c r="L964" t="s">
        <v>207</v>
      </c>
      <c r="M964" t="b">
        <v>0</v>
      </c>
      <c r="N964">
        <v>2023</v>
      </c>
      <c r="O964" t="s">
        <v>769</v>
      </c>
      <c r="S964" s="1" t="s">
        <v>1196</v>
      </c>
      <c r="U964" t="s">
        <v>27</v>
      </c>
      <c r="V964" s="9">
        <v>1500</v>
      </c>
      <c r="W964" s="2">
        <f t="shared" si="75"/>
        <v>3</v>
      </c>
      <c r="X964" s="2" t="s">
        <v>1887</v>
      </c>
      <c r="Y964" s="9" t="str">
        <f t="shared" si="76"/>
        <v>N</v>
      </c>
      <c r="Z964" s="9" t="str">
        <f t="shared" si="77"/>
        <v>N</v>
      </c>
      <c r="AA964" s="9">
        <f t="shared" si="78"/>
        <v>10</v>
      </c>
      <c r="AB964" s="9" t="s">
        <v>1398</v>
      </c>
      <c r="AE964" t="str">
        <f t="shared" si="79"/>
        <v>Dwarfen Mountain Holds</v>
      </c>
    </row>
    <row r="965" spans="1:31" ht="15" hidden="1" customHeight="1" x14ac:dyDescent="0.25">
      <c r="A965">
        <v>422428</v>
      </c>
      <c r="B965">
        <v>1</v>
      </c>
      <c r="C965" t="s">
        <v>1197</v>
      </c>
      <c r="D965" t="s">
        <v>1198</v>
      </c>
      <c r="E965">
        <v>0</v>
      </c>
      <c r="F965">
        <v>2</v>
      </c>
      <c r="G965">
        <v>176</v>
      </c>
      <c r="H965">
        <v>990</v>
      </c>
      <c r="I965" t="s">
        <v>1189</v>
      </c>
      <c r="J965" s="21">
        <v>45374.666666666664</v>
      </c>
      <c r="K965" s="21">
        <v>45375.083333333336</v>
      </c>
      <c r="L965" t="s">
        <v>207</v>
      </c>
      <c r="M965" t="b">
        <v>0</v>
      </c>
      <c r="N965">
        <v>2023</v>
      </c>
      <c r="O965" t="s">
        <v>758</v>
      </c>
      <c r="S965" s="1" t="s">
        <v>1199</v>
      </c>
      <c r="U965" t="s">
        <v>27</v>
      </c>
      <c r="V965" s="9">
        <v>1500</v>
      </c>
      <c r="W965" s="2">
        <f t="shared" si="75"/>
        <v>3</v>
      </c>
      <c r="X965" s="2" t="s">
        <v>1887</v>
      </c>
      <c r="Y965" s="9" t="str">
        <f t="shared" si="76"/>
        <v>N</v>
      </c>
      <c r="Z965" s="9" t="str">
        <f t="shared" si="77"/>
        <v>N</v>
      </c>
      <c r="AA965" s="9">
        <f t="shared" si="78"/>
        <v>10</v>
      </c>
      <c r="AB965" s="9" t="s">
        <v>1398</v>
      </c>
      <c r="AE965" t="str">
        <f t="shared" si="79"/>
        <v>Kingdom of Bretonnia</v>
      </c>
    </row>
    <row r="966" spans="1:31" ht="15" customHeight="1" x14ac:dyDescent="0.25">
      <c r="A966">
        <v>422449</v>
      </c>
      <c r="B966">
        <v>1</v>
      </c>
      <c r="C966" t="s">
        <v>1200</v>
      </c>
      <c r="D966" t="s">
        <v>1201</v>
      </c>
      <c r="E966">
        <v>0</v>
      </c>
      <c r="F966">
        <v>2</v>
      </c>
      <c r="G966">
        <v>40</v>
      </c>
      <c r="H966">
        <v>397</v>
      </c>
      <c r="I966" t="s">
        <v>1189</v>
      </c>
      <c r="J966" s="21">
        <v>45374.666666666664</v>
      </c>
      <c r="K966" s="21">
        <v>45375.083333333336</v>
      </c>
      <c r="L966" t="s">
        <v>207</v>
      </c>
      <c r="M966" t="b">
        <v>0</v>
      </c>
      <c r="N966">
        <v>2023</v>
      </c>
      <c r="O966" t="s">
        <v>764</v>
      </c>
      <c r="Q966" t="s">
        <v>765</v>
      </c>
      <c r="S966" s="1" t="s">
        <v>1202</v>
      </c>
      <c r="T966" s="1" t="s">
        <v>1203</v>
      </c>
      <c r="U966" t="s">
        <v>27</v>
      </c>
      <c r="V966" s="9">
        <v>1500</v>
      </c>
      <c r="W966" s="2">
        <f t="shared" si="75"/>
        <v>3</v>
      </c>
      <c r="X966" s="2" t="s">
        <v>1887</v>
      </c>
      <c r="Y966" s="9" t="str">
        <f t="shared" si="76"/>
        <v>Y</v>
      </c>
      <c r="Z966" s="9" t="str">
        <f t="shared" si="77"/>
        <v>N</v>
      </c>
      <c r="AA966" s="9">
        <f t="shared" si="78"/>
        <v>10</v>
      </c>
      <c r="AB966" s="9" t="s">
        <v>1398</v>
      </c>
      <c r="AE966" t="str">
        <f t="shared" si="79"/>
        <v>Tomb Kings of KhemriEmpire of Man</v>
      </c>
    </row>
    <row r="967" spans="1:31" ht="15" hidden="1" customHeight="1" x14ac:dyDescent="0.25">
      <c r="A967">
        <v>422481</v>
      </c>
      <c r="B967">
        <v>2</v>
      </c>
      <c r="C967" t="s">
        <v>1195</v>
      </c>
      <c r="D967" t="s">
        <v>1191</v>
      </c>
      <c r="E967">
        <v>0</v>
      </c>
      <c r="F967">
        <v>2</v>
      </c>
      <c r="G967">
        <v>547</v>
      </c>
      <c r="H967">
        <v>1658</v>
      </c>
      <c r="I967" t="s">
        <v>1189</v>
      </c>
      <c r="J967" s="21">
        <v>45374.666666666664</v>
      </c>
      <c r="K967" s="21">
        <v>45375.083333333336</v>
      </c>
      <c r="L967" t="s">
        <v>207</v>
      </c>
      <c r="M967" t="b">
        <v>0</v>
      </c>
      <c r="N967">
        <v>2023</v>
      </c>
      <c r="Q967" t="s">
        <v>760</v>
      </c>
      <c r="T967" s="1" t="s">
        <v>1193</v>
      </c>
      <c r="U967" t="s">
        <v>27</v>
      </c>
      <c r="V967" s="9">
        <v>1500</v>
      </c>
      <c r="W967" s="2">
        <f t="shared" si="75"/>
        <v>3</v>
      </c>
      <c r="X967" s="2" t="s">
        <v>1887</v>
      </c>
      <c r="Y967" s="9" t="str">
        <f t="shared" si="76"/>
        <v>N</v>
      </c>
      <c r="Z967" s="9" t="str">
        <f t="shared" si="77"/>
        <v>N</v>
      </c>
      <c r="AA967" s="9">
        <f t="shared" si="78"/>
        <v>10</v>
      </c>
      <c r="AB967" s="9" t="s">
        <v>1398</v>
      </c>
      <c r="AE967" t="str">
        <f t="shared" si="79"/>
        <v>Vampire Counts</v>
      </c>
    </row>
    <row r="968" spans="1:31" ht="15" hidden="1" customHeight="1" x14ac:dyDescent="0.25">
      <c r="A968">
        <v>422484</v>
      </c>
      <c r="B968">
        <v>2</v>
      </c>
      <c r="C968" t="s">
        <v>1192</v>
      </c>
      <c r="D968" t="s">
        <v>1198</v>
      </c>
      <c r="E968">
        <v>0</v>
      </c>
      <c r="F968">
        <v>2</v>
      </c>
      <c r="G968">
        <v>72</v>
      </c>
      <c r="H968">
        <v>499</v>
      </c>
      <c r="I968" t="s">
        <v>1189</v>
      </c>
      <c r="J968" s="21">
        <v>45374.666666666664</v>
      </c>
      <c r="K968" s="21">
        <v>45375.083333333336</v>
      </c>
      <c r="L968" t="s">
        <v>207</v>
      </c>
      <c r="M968" t="b">
        <v>0</v>
      </c>
      <c r="N968">
        <v>2023</v>
      </c>
      <c r="U968" t="s">
        <v>27</v>
      </c>
      <c r="V968" s="9">
        <v>1500</v>
      </c>
      <c r="W968" s="2">
        <f t="shared" si="75"/>
        <v>3</v>
      </c>
      <c r="X968" s="2" t="s">
        <v>1887</v>
      </c>
      <c r="Y968" s="9" t="str">
        <f t="shared" si="76"/>
        <v>N</v>
      </c>
      <c r="Z968" s="9" t="str">
        <f t="shared" si="77"/>
        <v>Y</v>
      </c>
      <c r="AA968" s="9">
        <f t="shared" si="78"/>
        <v>10</v>
      </c>
      <c r="AB968" s="9" t="s">
        <v>1398</v>
      </c>
      <c r="AE968" t="str">
        <f t="shared" si="79"/>
        <v/>
      </c>
    </row>
    <row r="969" spans="1:31" ht="15" hidden="1" customHeight="1" x14ac:dyDescent="0.25">
      <c r="A969">
        <v>422508</v>
      </c>
      <c r="B969">
        <v>2</v>
      </c>
      <c r="C969" t="s">
        <v>1200</v>
      </c>
      <c r="D969" t="s">
        <v>1187</v>
      </c>
      <c r="E969">
        <v>0</v>
      </c>
      <c r="F969">
        <v>2</v>
      </c>
      <c r="G969">
        <v>0</v>
      </c>
      <c r="H969">
        <v>648</v>
      </c>
      <c r="I969" t="s">
        <v>1189</v>
      </c>
      <c r="J969" s="21">
        <v>45374.666666666664</v>
      </c>
      <c r="K969" s="21">
        <v>45375.083333333336</v>
      </c>
      <c r="L969" t="s">
        <v>207</v>
      </c>
      <c r="M969" t="b">
        <v>0</v>
      </c>
      <c r="N969">
        <v>2023</v>
      </c>
      <c r="O969" t="s">
        <v>764</v>
      </c>
      <c r="S969" s="1" t="s">
        <v>1202</v>
      </c>
      <c r="U969" t="s">
        <v>27</v>
      </c>
      <c r="V969" s="9">
        <v>1500</v>
      </c>
      <c r="W969" s="2">
        <f t="shared" si="75"/>
        <v>3</v>
      </c>
      <c r="X969" s="2" t="s">
        <v>1887</v>
      </c>
      <c r="Y969" s="9" t="str">
        <f t="shared" si="76"/>
        <v>N</v>
      </c>
      <c r="Z969" s="9" t="str">
        <f t="shared" si="77"/>
        <v>N</v>
      </c>
      <c r="AA969" s="9">
        <f t="shared" si="78"/>
        <v>10</v>
      </c>
      <c r="AB969" s="9" t="s">
        <v>1398</v>
      </c>
      <c r="AE969" t="str">
        <f t="shared" si="79"/>
        <v>Tomb Kings of Khemri</v>
      </c>
    </row>
    <row r="970" spans="1:31" ht="15" customHeight="1" x14ac:dyDescent="0.25">
      <c r="A970">
        <v>422529</v>
      </c>
      <c r="B970">
        <v>2</v>
      </c>
      <c r="C970" t="s">
        <v>1201</v>
      </c>
      <c r="D970" t="s">
        <v>1194</v>
      </c>
      <c r="E970">
        <v>0</v>
      </c>
      <c r="F970">
        <v>2</v>
      </c>
      <c r="G970">
        <v>727</v>
      </c>
      <c r="H970">
        <v>932</v>
      </c>
      <c r="I970" t="s">
        <v>1189</v>
      </c>
      <c r="J970" s="21">
        <v>45374.666666666664</v>
      </c>
      <c r="K970" s="21">
        <v>45375.083333333336</v>
      </c>
      <c r="L970" t="s">
        <v>207</v>
      </c>
      <c r="M970" t="b">
        <v>0</v>
      </c>
      <c r="N970">
        <v>2023</v>
      </c>
      <c r="O970" t="s">
        <v>765</v>
      </c>
      <c r="Q970" t="s">
        <v>769</v>
      </c>
      <c r="S970" s="1" t="s">
        <v>1203</v>
      </c>
      <c r="T970" s="1" t="s">
        <v>1196</v>
      </c>
      <c r="U970" t="s">
        <v>27</v>
      </c>
      <c r="V970" s="9">
        <v>1500</v>
      </c>
      <c r="W970" s="2">
        <f t="shared" si="75"/>
        <v>3</v>
      </c>
      <c r="X970" s="2" t="s">
        <v>1887</v>
      </c>
      <c r="Y970" s="9" t="str">
        <f t="shared" si="76"/>
        <v>Y</v>
      </c>
      <c r="Z970" s="9" t="str">
        <f t="shared" si="77"/>
        <v>N</v>
      </c>
      <c r="AA970" s="9">
        <f t="shared" si="78"/>
        <v>10</v>
      </c>
      <c r="AB970" s="9" t="s">
        <v>1398</v>
      </c>
      <c r="AE970" t="str">
        <f t="shared" si="79"/>
        <v>Empire of ManDwarfen Mountain Holds</v>
      </c>
    </row>
    <row r="971" spans="1:31" ht="15" hidden="1" customHeight="1" x14ac:dyDescent="0.25">
      <c r="A971">
        <v>422549</v>
      </c>
      <c r="B971">
        <v>2</v>
      </c>
      <c r="C971" t="s">
        <v>1188</v>
      </c>
      <c r="D971" t="s">
        <v>1197</v>
      </c>
      <c r="E971">
        <v>2</v>
      </c>
      <c r="F971">
        <v>0</v>
      </c>
      <c r="G971">
        <v>1735</v>
      </c>
      <c r="H971">
        <v>577</v>
      </c>
      <c r="I971" t="s">
        <v>1189</v>
      </c>
      <c r="J971" s="21">
        <v>45374.666666666664</v>
      </c>
      <c r="K971" s="21">
        <v>45375.083333333336</v>
      </c>
      <c r="L971" t="s">
        <v>207</v>
      </c>
      <c r="M971" t="b">
        <v>0</v>
      </c>
      <c r="N971">
        <v>2023</v>
      </c>
      <c r="O971" t="s">
        <v>758</v>
      </c>
      <c r="Q971" t="s">
        <v>758</v>
      </c>
      <c r="S971" s="1" t="s">
        <v>1190</v>
      </c>
      <c r="T971" s="1" t="s">
        <v>1199</v>
      </c>
      <c r="U971" t="s">
        <v>27</v>
      </c>
      <c r="V971" s="9">
        <v>1500</v>
      </c>
      <c r="W971" s="2">
        <f t="shared" si="75"/>
        <v>3</v>
      </c>
      <c r="X971" s="2" t="s">
        <v>1887</v>
      </c>
      <c r="Y971" s="9" t="str">
        <f t="shared" si="76"/>
        <v>Y</v>
      </c>
      <c r="Z971" s="9" t="str">
        <f t="shared" si="77"/>
        <v>Y</v>
      </c>
      <c r="AA971" s="9">
        <f t="shared" si="78"/>
        <v>10</v>
      </c>
      <c r="AB971" s="9" t="s">
        <v>1398</v>
      </c>
      <c r="AE971" t="str">
        <f t="shared" si="79"/>
        <v>Kingdom of BretonniaKingdom of Bretonnia</v>
      </c>
    </row>
    <row r="972" spans="1:31" ht="15" hidden="1" customHeight="1" x14ac:dyDescent="0.25">
      <c r="A972">
        <v>422580</v>
      </c>
      <c r="B972">
        <v>3</v>
      </c>
      <c r="C972" t="s">
        <v>1187</v>
      </c>
      <c r="D972" t="s">
        <v>1194</v>
      </c>
      <c r="E972">
        <v>2</v>
      </c>
      <c r="F972">
        <v>0</v>
      </c>
      <c r="G972">
        <v>640</v>
      </c>
      <c r="H972">
        <v>367</v>
      </c>
      <c r="I972" t="s">
        <v>1189</v>
      </c>
      <c r="J972" s="21">
        <v>45374.666666666664</v>
      </c>
      <c r="K972" s="21">
        <v>45375.083333333336</v>
      </c>
      <c r="L972" t="s">
        <v>207</v>
      </c>
      <c r="M972" t="b">
        <v>0</v>
      </c>
      <c r="N972">
        <v>2023</v>
      </c>
      <c r="Q972" t="s">
        <v>769</v>
      </c>
      <c r="T972" s="1" t="s">
        <v>1196</v>
      </c>
      <c r="U972" t="s">
        <v>27</v>
      </c>
      <c r="V972" s="9">
        <v>1500</v>
      </c>
      <c r="W972" s="2">
        <f t="shared" si="75"/>
        <v>3</v>
      </c>
      <c r="X972" s="2" t="s">
        <v>1887</v>
      </c>
      <c r="Y972" s="9" t="str">
        <f t="shared" si="76"/>
        <v>N</v>
      </c>
      <c r="Z972" s="9" t="str">
        <f t="shared" si="77"/>
        <v>N</v>
      </c>
      <c r="AA972" s="9">
        <f t="shared" si="78"/>
        <v>10</v>
      </c>
      <c r="AB972" s="9" t="s">
        <v>1398</v>
      </c>
      <c r="AE972" t="str">
        <f t="shared" si="79"/>
        <v>Dwarfen Mountain Holds</v>
      </c>
    </row>
    <row r="973" spans="1:31" ht="15" hidden="1" customHeight="1" x14ac:dyDescent="0.25">
      <c r="A973">
        <v>422586</v>
      </c>
      <c r="B973">
        <v>3</v>
      </c>
      <c r="C973" t="s">
        <v>1198</v>
      </c>
      <c r="D973" t="s">
        <v>1200</v>
      </c>
      <c r="E973">
        <v>2</v>
      </c>
      <c r="F973">
        <v>0</v>
      </c>
      <c r="G973">
        <v>585</v>
      </c>
      <c r="H973">
        <v>140</v>
      </c>
      <c r="I973" t="s">
        <v>1189</v>
      </c>
      <c r="J973" s="21">
        <v>45374.666666666664</v>
      </c>
      <c r="K973" s="21">
        <v>45375.083333333336</v>
      </c>
      <c r="L973" t="s">
        <v>207</v>
      </c>
      <c r="M973" t="b">
        <v>0</v>
      </c>
      <c r="N973">
        <v>2023</v>
      </c>
      <c r="Q973" t="s">
        <v>764</v>
      </c>
      <c r="T973" s="1" t="s">
        <v>1202</v>
      </c>
      <c r="U973" t="s">
        <v>27</v>
      </c>
      <c r="V973" s="9">
        <v>1500</v>
      </c>
      <c r="W973" s="2">
        <f t="shared" si="75"/>
        <v>3</v>
      </c>
      <c r="X973" s="2" t="s">
        <v>1887</v>
      </c>
      <c r="Y973" s="9" t="str">
        <f t="shared" si="76"/>
        <v>N</v>
      </c>
      <c r="Z973" s="9" t="str">
        <f t="shared" si="77"/>
        <v>N</v>
      </c>
      <c r="AA973" s="9">
        <f t="shared" si="78"/>
        <v>10</v>
      </c>
      <c r="AB973" s="9" t="s">
        <v>1398</v>
      </c>
      <c r="AE973" t="str">
        <f t="shared" si="79"/>
        <v>Tomb Kings of Khemri</v>
      </c>
    </row>
    <row r="974" spans="1:31" ht="15" hidden="1" customHeight="1" x14ac:dyDescent="0.25">
      <c r="A974">
        <v>422612</v>
      </c>
      <c r="B974">
        <v>3</v>
      </c>
      <c r="C974" t="s">
        <v>1195</v>
      </c>
      <c r="D974" t="s">
        <v>1188</v>
      </c>
      <c r="E974">
        <v>0</v>
      </c>
      <c r="F974">
        <v>2</v>
      </c>
      <c r="G974">
        <v>50</v>
      </c>
      <c r="H974">
        <v>1900</v>
      </c>
      <c r="I974" t="s">
        <v>1189</v>
      </c>
      <c r="J974" s="21">
        <v>45374.666666666664</v>
      </c>
      <c r="K974" s="21">
        <v>45375.083333333336</v>
      </c>
      <c r="L974" t="s">
        <v>207</v>
      </c>
      <c r="M974" t="b">
        <v>0</v>
      </c>
      <c r="N974">
        <v>2023</v>
      </c>
      <c r="Q974" t="s">
        <v>758</v>
      </c>
      <c r="T974" s="1" t="s">
        <v>1190</v>
      </c>
      <c r="U974" t="s">
        <v>27</v>
      </c>
      <c r="V974" s="9">
        <v>1500</v>
      </c>
      <c r="W974" s="2">
        <f t="shared" si="75"/>
        <v>3</v>
      </c>
      <c r="X974" s="2" t="s">
        <v>1887</v>
      </c>
      <c r="Y974" s="9" t="str">
        <f t="shared" si="76"/>
        <v>N</v>
      </c>
      <c r="Z974" s="9" t="str">
        <f t="shared" si="77"/>
        <v>N</v>
      </c>
      <c r="AA974" s="9">
        <f t="shared" si="78"/>
        <v>10</v>
      </c>
      <c r="AB974" s="9" t="s">
        <v>1398</v>
      </c>
      <c r="AE974" t="str">
        <f t="shared" si="79"/>
        <v>Kingdom of Bretonnia</v>
      </c>
    </row>
    <row r="975" spans="1:31" ht="15" hidden="1" customHeight="1" x14ac:dyDescent="0.25">
      <c r="A975">
        <v>422619</v>
      </c>
      <c r="B975">
        <v>3</v>
      </c>
      <c r="C975" t="s">
        <v>1192</v>
      </c>
      <c r="D975" t="s">
        <v>1201</v>
      </c>
      <c r="E975">
        <v>1</v>
      </c>
      <c r="F975">
        <v>1</v>
      </c>
      <c r="G975">
        <v>0</v>
      </c>
      <c r="H975">
        <v>0</v>
      </c>
      <c r="I975" t="s">
        <v>1189</v>
      </c>
      <c r="J975" s="21">
        <v>45374.666666666664</v>
      </c>
      <c r="K975" s="21">
        <v>45375.083333333336</v>
      </c>
      <c r="L975" t="s">
        <v>207</v>
      </c>
      <c r="M975" t="b">
        <v>0</v>
      </c>
      <c r="N975">
        <v>2023</v>
      </c>
      <c r="Q975" t="s">
        <v>765</v>
      </c>
      <c r="T975" s="1" t="s">
        <v>1203</v>
      </c>
      <c r="U975" t="s">
        <v>27</v>
      </c>
      <c r="V975" s="9">
        <v>1500</v>
      </c>
      <c r="W975" s="2">
        <f t="shared" si="75"/>
        <v>3</v>
      </c>
      <c r="X975" s="2" t="s">
        <v>1887</v>
      </c>
      <c r="Y975" s="9" t="str">
        <f t="shared" si="76"/>
        <v>N</v>
      </c>
      <c r="Z975" s="9" t="str">
        <f t="shared" si="77"/>
        <v>N</v>
      </c>
      <c r="AA975" s="9">
        <f t="shared" si="78"/>
        <v>10</v>
      </c>
      <c r="AB975" s="9" t="s">
        <v>1398</v>
      </c>
      <c r="AE975" t="str">
        <f t="shared" si="79"/>
        <v>Empire of Man</v>
      </c>
    </row>
    <row r="976" spans="1:31" ht="15" customHeight="1" x14ac:dyDescent="0.25">
      <c r="A976">
        <v>422643</v>
      </c>
      <c r="B976">
        <v>3</v>
      </c>
      <c r="C976" t="s">
        <v>1191</v>
      </c>
      <c r="D976" t="s">
        <v>1197</v>
      </c>
      <c r="E976">
        <v>2</v>
      </c>
      <c r="F976">
        <v>0</v>
      </c>
      <c r="G976">
        <v>1735</v>
      </c>
      <c r="H976">
        <v>839</v>
      </c>
      <c r="I976" t="s">
        <v>1189</v>
      </c>
      <c r="J976" s="21">
        <v>45374.666666666664</v>
      </c>
      <c r="K976" s="21">
        <v>45375.083333333336</v>
      </c>
      <c r="L976" t="s">
        <v>207</v>
      </c>
      <c r="M976" t="b">
        <v>0</v>
      </c>
      <c r="N976">
        <v>2023</v>
      </c>
      <c r="O976" t="s">
        <v>760</v>
      </c>
      <c r="Q976" t="s">
        <v>758</v>
      </c>
      <c r="S976" s="1" t="s">
        <v>1193</v>
      </c>
      <c r="T976" s="1" t="s">
        <v>1199</v>
      </c>
      <c r="U976" t="s">
        <v>27</v>
      </c>
      <c r="V976" s="9">
        <v>1500</v>
      </c>
      <c r="W976" s="2">
        <f t="shared" si="75"/>
        <v>3</v>
      </c>
      <c r="X976" s="2" t="s">
        <v>1887</v>
      </c>
      <c r="Y976" s="9" t="str">
        <f t="shared" si="76"/>
        <v>Y</v>
      </c>
      <c r="Z976" s="9" t="str">
        <f t="shared" si="77"/>
        <v>N</v>
      </c>
      <c r="AA976" s="9">
        <f t="shared" si="78"/>
        <v>10</v>
      </c>
      <c r="AB976" s="9" t="s">
        <v>1398</v>
      </c>
      <c r="AE976" t="str">
        <f t="shared" si="79"/>
        <v>Vampire CountsKingdom of Bretonnia</v>
      </c>
    </row>
    <row r="977" spans="1:31" ht="15" hidden="1" customHeight="1" x14ac:dyDescent="0.25">
      <c r="A977">
        <v>422365</v>
      </c>
      <c r="B977">
        <v>1</v>
      </c>
      <c r="C977" t="s">
        <v>1377</v>
      </c>
      <c r="D977" t="s">
        <v>1378</v>
      </c>
      <c r="E977">
        <v>2</v>
      </c>
      <c r="F977">
        <v>0</v>
      </c>
      <c r="G977">
        <v>2</v>
      </c>
      <c r="H977">
        <v>0</v>
      </c>
      <c r="I977" t="s">
        <v>1379</v>
      </c>
      <c r="J977" s="21">
        <v>45374.666666666664</v>
      </c>
      <c r="K977" s="21">
        <v>45375.041666666664</v>
      </c>
      <c r="L977" t="s">
        <v>207</v>
      </c>
      <c r="M977" t="b">
        <v>0</v>
      </c>
      <c r="N977">
        <v>2023</v>
      </c>
      <c r="O977" t="s">
        <v>765</v>
      </c>
      <c r="S977" s="1" t="s">
        <v>1380</v>
      </c>
      <c r="U977" t="s">
        <v>27</v>
      </c>
      <c r="V977" s="9">
        <v>2250</v>
      </c>
      <c r="W977" s="2">
        <f t="shared" si="75"/>
        <v>3</v>
      </c>
      <c r="X977" s="2" t="s">
        <v>1887</v>
      </c>
      <c r="Y977" s="9" t="str">
        <f t="shared" si="76"/>
        <v>N</v>
      </c>
      <c r="Z977" s="9" t="str">
        <f t="shared" si="77"/>
        <v>N</v>
      </c>
      <c r="AA977" s="9">
        <f t="shared" si="78"/>
        <v>10</v>
      </c>
      <c r="AB977" s="9" t="s">
        <v>1398</v>
      </c>
      <c r="AE977" t="str">
        <f t="shared" si="79"/>
        <v>Empire of Man</v>
      </c>
    </row>
    <row r="978" spans="1:31" ht="15" hidden="1" customHeight="1" x14ac:dyDescent="0.25">
      <c r="A978">
        <v>422379</v>
      </c>
      <c r="B978">
        <v>1</v>
      </c>
      <c r="C978" t="s">
        <v>1381</v>
      </c>
      <c r="D978" t="s">
        <v>1382</v>
      </c>
      <c r="E978">
        <v>0</v>
      </c>
      <c r="F978">
        <v>2</v>
      </c>
      <c r="G978">
        <v>0</v>
      </c>
      <c r="H978">
        <v>1</v>
      </c>
      <c r="I978" t="s">
        <v>1379</v>
      </c>
      <c r="J978" s="21">
        <v>45374.666666666664</v>
      </c>
      <c r="K978" s="21">
        <v>45375.041666666664</v>
      </c>
      <c r="L978" t="s">
        <v>207</v>
      </c>
      <c r="M978" t="b">
        <v>0</v>
      </c>
      <c r="N978">
        <v>2023</v>
      </c>
      <c r="U978" t="s">
        <v>27</v>
      </c>
      <c r="V978" s="9">
        <v>2250</v>
      </c>
      <c r="W978" s="2">
        <f t="shared" si="75"/>
        <v>3</v>
      </c>
      <c r="X978" s="2" t="s">
        <v>1887</v>
      </c>
      <c r="Y978" s="9" t="str">
        <f t="shared" si="76"/>
        <v>N</v>
      </c>
      <c r="Z978" s="9" t="str">
        <f t="shared" si="77"/>
        <v>Y</v>
      </c>
      <c r="AA978" s="9">
        <f t="shared" si="78"/>
        <v>10</v>
      </c>
      <c r="AB978" s="9" t="s">
        <v>1398</v>
      </c>
      <c r="AE978" t="str">
        <f t="shared" si="79"/>
        <v/>
      </c>
    </row>
    <row r="979" spans="1:31" ht="15" customHeight="1" x14ac:dyDescent="0.25">
      <c r="A979">
        <v>422399</v>
      </c>
      <c r="B979">
        <v>1</v>
      </c>
      <c r="C979" t="s">
        <v>1383</v>
      </c>
      <c r="D979" t="s">
        <v>1384</v>
      </c>
      <c r="E979">
        <v>0</v>
      </c>
      <c r="F979">
        <v>2</v>
      </c>
      <c r="G979">
        <v>0</v>
      </c>
      <c r="H979">
        <v>1</v>
      </c>
      <c r="I979" t="s">
        <v>1379</v>
      </c>
      <c r="J979" s="21">
        <v>45374.666666666664</v>
      </c>
      <c r="K979" s="21">
        <v>45375.041666666664</v>
      </c>
      <c r="L979" t="s">
        <v>207</v>
      </c>
      <c r="M979" t="b">
        <v>0</v>
      </c>
      <c r="N979">
        <v>2023</v>
      </c>
      <c r="O979" t="s">
        <v>761</v>
      </c>
      <c r="Q979" t="s">
        <v>768</v>
      </c>
      <c r="S979" s="1" t="s">
        <v>1385</v>
      </c>
      <c r="T979" s="1" t="s">
        <v>1386</v>
      </c>
      <c r="U979" t="s">
        <v>27</v>
      </c>
      <c r="V979" s="9">
        <v>2250</v>
      </c>
      <c r="W979" s="2">
        <f t="shared" si="75"/>
        <v>3</v>
      </c>
      <c r="X979" s="2" t="s">
        <v>1887</v>
      </c>
      <c r="Y979" s="9" t="str">
        <f t="shared" si="76"/>
        <v>Y</v>
      </c>
      <c r="Z979" s="9" t="str">
        <f t="shared" si="77"/>
        <v>N</v>
      </c>
      <c r="AA979" s="9">
        <f t="shared" si="78"/>
        <v>10</v>
      </c>
      <c r="AB979" s="9" t="s">
        <v>1398</v>
      </c>
      <c r="AE979" t="str">
        <f t="shared" si="79"/>
        <v>Orc and Goblin TribesDark Elves</v>
      </c>
    </row>
    <row r="980" spans="1:31" ht="15" hidden="1" customHeight="1" x14ac:dyDescent="0.25">
      <c r="A980">
        <v>422417</v>
      </c>
      <c r="B980">
        <v>1</v>
      </c>
      <c r="C980" t="s">
        <v>1387</v>
      </c>
      <c r="D980" t="s">
        <v>1388</v>
      </c>
      <c r="E980">
        <v>2</v>
      </c>
      <c r="F980">
        <v>0</v>
      </c>
      <c r="G980">
        <v>2</v>
      </c>
      <c r="H980">
        <v>0</v>
      </c>
      <c r="I980" t="s">
        <v>1379</v>
      </c>
      <c r="J980" s="21">
        <v>45374.666666666664</v>
      </c>
      <c r="K980" s="21">
        <v>45375.041666666664</v>
      </c>
      <c r="L980" t="s">
        <v>207</v>
      </c>
      <c r="M980" t="b">
        <v>0</v>
      </c>
      <c r="N980">
        <v>2023</v>
      </c>
      <c r="O980" t="s">
        <v>759</v>
      </c>
      <c r="S980" s="1" t="s">
        <v>1389</v>
      </c>
      <c r="U980" t="s">
        <v>27</v>
      </c>
      <c r="V980" s="9">
        <v>2250</v>
      </c>
      <c r="W980" s="2">
        <f t="shared" si="75"/>
        <v>3</v>
      </c>
      <c r="X980" s="2" t="s">
        <v>1887</v>
      </c>
      <c r="Y980" s="9" t="str">
        <f t="shared" si="76"/>
        <v>N</v>
      </c>
      <c r="Z980" s="9" t="str">
        <f t="shared" si="77"/>
        <v>N</v>
      </c>
      <c r="AA980" s="9">
        <f t="shared" si="78"/>
        <v>10</v>
      </c>
      <c r="AB980" s="9" t="s">
        <v>1398</v>
      </c>
      <c r="AE980" t="str">
        <f t="shared" si="79"/>
        <v>Wood Elf Realms</v>
      </c>
    </row>
    <row r="981" spans="1:31" ht="15" customHeight="1" x14ac:dyDescent="0.25">
      <c r="A981">
        <v>422439</v>
      </c>
      <c r="B981">
        <v>1</v>
      </c>
      <c r="C981" t="s">
        <v>1390</v>
      </c>
      <c r="D981" t="s">
        <v>1391</v>
      </c>
      <c r="E981">
        <v>2</v>
      </c>
      <c r="F981">
        <v>0</v>
      </c>
      <c r="G981">
        <v>1</v>
      </c>
      <c r="H981">
        <v>0</v>
      </c>
      <c r="I981" t="s">
        <v>1379</v>
      </c>
      <c r="J981" s="21">
        <v>45374.666666666664</v>
      </c>
      <c r="K981" s="21">
        <v>45375.041666666664</v>
      </c>
      <c r="L981" t="s">
        <v>207</v>
      </c>
      <c r="M981" t="b">
        <v>0</v>
      </c>
      <c r="N981">
        <v>2023</v>
      </c>
      <c r="O981" t="s">
        <v>758</v>
      </c>
      <c r="Q981" t="s">
        <v>762</v>
      </c>
      <c r="S981" s="1" t="s">
        <v>1392</v>
      </c>
      <c r="T981" s="1" t="s">
        <v>1393</v>
      </c>
      <c r="U981" t="s">
        <v>27</v>
      </c>
      <c r="V981" s="9">
        <v>2250</v>
      </c>
      <c r="W981" s="2">
        <f t="shared" si="75"/>
        <v>3</v>
      </c>
      <c r="X981" s="2" t="s">
        <v>1887</v>
      </c>
      <c r="Y981" s="9" t="str">
        <f t="shared" si="76"/>
        <v>Y</v>
      </c>
      <c r="Z981" s="9" t="str">
        <f t="shared" si="77"/>
        <v>N</v>
      </c>
      <c r="AA981" s="9">
        <f t="shared" si="78"/>
        <v>10</v>
      </c>
      <c r="AB981" s="9" t="s">
        <v>1398</v>
      </c>
      <c r="AE981" t="str">
        <f t="shared" si="79"/>
        <v>Kingdom of BretonniaWarriors of Chaos</v>
      </c>
    </row>
    <row r="982" spans="1:31" ht="15" hidden="1" customHeight="1" x14ac:dyDescent="0.25">
      <c r="A982">
        <v>422470</v>
      </c>
      <c r="B982">
        <v>2</v>
      </c>
      <c r="C982" t="s">
        <v>1384</v>
      </c>
      <c r="D982" t="s">
        <v>1382</v>
      </c>
      <c r="E982">
        <v>1</v>
      </c>
      <c r="F982">
        <v>1</v>
      </c>
      <c r="G982">
        <v>0</v>
      </c>
      <c r="H982">
        <v>0</v>
      </c>
      <c r="I982" t="s">
        <v>1379</v>
      </c>
      <c r="J982" s="21">
        <v>45374.666666666664</v>
      </c>
      <c r="K982" s="21">
        <v>45375.041666666664</v>
      </c>
      <c r="L982" t="s">
        <v>207</v>
      </c>
      <c r="M982" t="b">
        <v>0</v>
      </c>
      <c r="N982">
        <v>2023</v>
      </c>
      <c r="O982" t="s">
        <v>768</v>
      </c>
      <c r="S982" s="1" t="s">
        <v>1386</v>
      </c>
      <c r="U982" t="s">
        <v>27</v>
      </c>
      <c r="V982" s="9">
        <v>2250</v>
      </c>
      <c r="W982" s="2">
        <f t="shared" si="75"/>
        <v>3</v>
      </c>
      <c r="X982" s="2" t="s">
        <v>1887</v>
      </c>
      <c r="Y982" s="9" t="str">
        <f t="shared" si="76"/>
        <v>N</v>
      </c>
      <c r="Z982" s="9" t="str">
        <f t="shared" si="77"/>
        <v>N</v>
      </c>
      <c r="AA982" s="9">
        <f t="shared" si="78"/>
        <v>10</v>
      </c>
      <c r="AB982" s="9" t="s">
        <v>1398</v>
      </c>
      <c r="AE982" t="str">
        <f t="shared" si="79"/>
        <v>Dark Elves</v>
      </c>
    </row>
    <row r="983" spans="1:31" ht="15" customHeight="1" x14ac:dyDescent="0.25">
      <c r="A983">
        <v>422490</v>
      </c>
      <c r="B983">
        <v>2</v>
      </c>
      <c r="C983" t="s">
        <v>1391</v>
      </c>
      <c r="D983" t="s">
        <v>1383</v>
      </c>
      <c r="E983">
        <v>2</v>
      </c>
      <c r="F983">
        <v>0</v>
      </c>
      <c r="G983">
        <v>1</v>
      </c>
      <c r="H983">
        <v>0</v>
      </c>
      <c r="I983" t="s">
        <v>1379</v>
      </c>
      <c r="J983" s="21">
        <v>45374.666666666664</v>
      </c>
      <c r="K983" s="21">
        <v>45375.041666666664</v>
      </c>
      <c r="L983" t="s">
        <v>207</v>
      </c>
      <c r="M983" t="b">
        <v>0</v>
      </c>
      <c r="N983">
        <v>2023</v>
      </c>
      <c r="O983" t="s">
        <v>762</v>
      </c>
      <c r="Q983" t="s">
        <v>761</v>
      </c>
      <c r="S983" s="1" t="s">
        <v>1393</v>
      </c>
      <c r="T983" s="1" t="s">
        <v>1385</v>
      </c>
      <c r="U983" t="s">
        <v>27</v>
      </c>
      <c r="V983" s="9">
        <v>2250</v>
      </c>
      <c r="W983" s="2">
        <f t="shared" si="75"/>
        <v>3</v>
      </c>
      <c r="X983" s="2" t="s">
        <v>1887</v>
      </c>
      <c r="Y983" s="9" t="str">
        <f t="shared" si="76"/>
        <v>Y</v>
      </c>
      <c r="Z983" s="9" t="str">
        <f t="shared" si="77"/>
        <v>N</v>
      </c>
      <c r="AA983" s="9">
        <f t="shared" si="78"/>
        <v>10</v>
      </c>
      <c r="AB983" s="9" t="s">
        <v>1398</v>
      </c>
      <c r="AE983" t="str">
        <f t="shared" si="79"/>
        <v>Warriors of ChaosOrc and Goblin Tribes</v>
      </c>
    </row>
    <row r="984" spans="1:31" ht="15" hidden="1" customHeight="1" x14ac:dyDescent="0.25">
      <c r="A984">
        <v>422511</v>
      </c>
      <c r="B984">
        <v>2</v>
      </c>
      <c r="C984" t="s">
        <v>1390</v>
      </c>
      <c r="D984" t="s">
        <v>1388</v>
      </c>
      <c r="E984">
        <v>2</v>
      </c>
      <c r="F984">
        <v>0</v>
      </c>
      <c r="G984">
        <v>2</v>
      </c>
      <c r="H984">
        <v>0</v>
      </c>
      <c r="I984" t="s">
        <v>1379</v>
      </c>
      <c r="J984" s="21">
        <v>45374.666666666664</v>
      </c>
      <c r="K984" s="21">
        <v>45375.041666666664</v>
      </c>
      <c r="L984" t="s">
        <v>207</v>
      </c>
      <c r="M984" t="b">
        <v>0</v>
      </c>
      <c r="N984">
        <v>2023</v>
      </c>
      <c r="O984" t="s">
        <v>758</v>
      </c>
      <c r="S984" s="1" t="s">
        <v>1392</v>
      </c>
      <c r="U984" t="s">
        <v>27</v>
      </c>
      <c r="V984" s="9">
        <v>2250</v>
      </c>
      <c r="W984" s="2">
        <f t="shared" si="75"/>
        <v>3</v>
      </c>
      <c r="X984" s="2" t="s">
        <v>1887</v>
      </c>
      <c r="Y984" s="9" t="str">
        <f t="shared" si="76"/>
        <v>N</v>
      </c>
      <c r="Z984" s="9" t="str">
        <f t="shared" si="77"/>
        <v>N</v>
      </c>
      <c r="AA984" s="9">
        <f t="shared" si="78"/>
        <v>10</v>
      </c>
      <c r="AB984" s="9" t="s">
        <v>1398</v>
      </c>
      <c r="AE984" t="str">
        <f t="shared" si="79"/>
        <v>Kingdom of Bretonnia</v>
      </c>
    </row>
    <row r="985" spans="1:31" ht="15" customHeight="1" x14ac:dyDescent="0.25">
      <c r="A985">
        <v>422530</v>
      </c>
      <c r="B985">
        <v>2</v>
      </c>
      <c r="C985" t="s">
        <v>1377</v>
      </c>
      <c r="D985" t="s">
        <v>1387</v>
      </c>
      <c r="E985">
        <v>0</v>
      </c>
      <c r="F985">
        <v>2</v>
      </c>
      <c r="G985">
        <v>0</v>
      </c>
      <c r="H985">
        <v>2</v>
      </c>
      <c r="I985" t="s">
        <v>1379</v>
      </c>
      <c r="J985" s="21">
        <v>45374.666666666664</v>
      </c>
      <c r="K985" s="21">
        <v>45375.041666666664</v>
      </c>
      <c r="L985" t="s">
        <v>207</v>
      </c>
      <c r="M985" t="b">
        <v>0</v>
      </c>
      <c r="N985">
        <v>2023</v>
      </c>
      <c r="O985" t="s">
        <v>765</v>
      </c>
      <c r="Q985" t="s">
        <v>759</v>
      </c>
      <c r="S985" s="1" t="s">
        <v>1380</v>
      </c>
      <c r="T985" s="1" t="s">
        <v>1389</v>
      </c>
      <c r="U985" t="s">
        <v>27</v>
      </c>
      <c r="V985" s="9">
        <v>2250</v>
      </c>
      <c r="W985" s="2">
        <f t="shared" si="75"/>
        <v>3</v>
      </c>
      <c r="X985" s="2" t="s">
        <v>1887</v>
      </c>
      <c r="Y985" s="9" t="str">
        <f t="shared" si="76"/>
        <v>Y</v>
      </c>
      <c r="Z985" s="9" t="str">
        <f t="shared" si="77"/>
        <v>N</v>
      </c>
      <c r="AA985" s="9">
        <f t="shared" si="78"/>
        <v>10</v>
      </c>
      <c r="AB985" s="9" t="s">
        <v>1398</v>
      </c>
      <c r="AE985" t="str">
        <f t="shared" si="79"/>
        <v>Empire of ManWood Elf Realms</v>
      </c>
    </row>
    <row r="986" spans="1:31" ht="15" hidden="1" customHeight="1" x14ac:dyDescent="0.25">
      <c r="A986">
        <v>422536</v>
      </c>
      <c r="B986">
        <v>2</v>
      </c>
      <c r="C986" t="s">
        <v>1378</v>
      </c>
      <c r="D986" t="s">
        <v>1381</v>
      </c>
      <c r="E986">
        <v>2</v>
      </c>
      <c r="F986">
        <v>0</v>
      </c>
      <c r="G986">
        <v>2</v>
      </c>
      <c r="H986">
        <v>0</v>
      </c>
      <c r="I986" t="s">
        <v>1379</v>
      </c>
      <c r="J986" s="21">
        <v>45374.666666666664</v>
      </c>
      <c r="K986" s="21">
        <v>45375.041666666664</v>
      </c>
      <c r="L986" t="s">
        <v>207</v>
      </c>
      <c r="M986" t="b">
        <v>0</v>
      </c>
      <c r="N986">
        <v>2023</v>
      </c>
      <c r="U986" t="s">
        <v>27</v>
      </c>
      <c r="V986" s="9">
        <v>2250</v>
      </c>
      <c r="W986" s="2">
        <f t="shared" si="75"/>
        <v>3</v>
      </c>
      <c r="X986" s="2" t="s">
        <v>1887</v>
      </c>
      <c r="Y986" s="9" t="str">
        <f t="shared" si="76"/>
        <v>N</v>
      </c>
      <c r="Z986" s="9" t="str">
        <f t="shared" si="77"/>
        <v>Y</v>
      </c>
      <c r="AA986" s="9">
        <f t="shared" si="78"/>
        <v>10</v>
      </c>
      <c r="AB986" s="9" t="s">
        <v>1398</v>
      </c>
      <c r="AE986" t="str">
        <f t="shared" si="79"/>
        <v/>
      </c>
    </row>
    <row r="987" spans="1:31" ht="15" customHeight="1" x14ac:dyDescent="0.25">
      <c r="A987">
        <v>422577</v>
      </c>
      <c r="B987">
        <v>3</v>
      </c>
      <c r="C987" t="s">
        <v>1387</v>
      </c>
      <c r="D987" t="s">
        <v>1390</v>
      </c>
      <c r="E987">
        <v>2</v>
      </c>
      <c r="F987">
        <v>0</v>
      </c>
      <c r="G987">
        <v>1</v>
      </c>
      <c r="H987">
        <v>0</v>
      </c>
      <c r="I987" t="s">
        <v>1379</v>
      </c>
      <c r="J987" s="21">
        <v>45374.666666666664</v>
      </c>
      <c r="K987" s="21">
        <v>45375.041666666664</v>
      </c>
      <c r="L987" t="s">
        <v>207</v>
      </c>
      <c r="M987" t="b">
        <v>0</v>
      </c>
      <c r="N987">
        <v>2023</v>
      </c>
      <c r="O987" t="s">
        <v>759</v>
      </c>
      <c r="Q987" t="s">
        <v>758</v>
      </c>
      <c r="S987" s="1" t="s">
        <v>1389</v>
      </c>
      <c r="T987" s="1" t="s">
        <v>1392</v>
      </c>
      <c r="U987" t="s">
        <v>27</v>
      </c>
      <c r="V987" s="9">
        <v>2250</v>
      </c>
      <c r="W987" s="2">
        <f t="shared" si="75"/>
        <v>3</v>
      </c>
      <c r="X987" s="2" t="s">
        <v>1887</v>
      </c>
      <c r="Y987" s="9" t="str">
        <f t="shared" si="76"/>
        <v>Y</v>
      </c>
      <c r="Z987" s="9" t="str">
        <f t="shared" si="77"/>
        <v>N</v>
      </c>
      <c r="AA987" s="9">
        <f t="shared" si="78"/>
        <v>10</v>
      </c>
      <c r="AB987" s="9" t="s">
        <v>1398</v>
      </c>
      <c r="AE987" t="str">
        <f t="shared" si="79"/>
        <v>Wood Elf RealmsKingdom of Bretonnia</v>
      </c>
    </row>
    <row r="988" spans="1:31" ht="15" hidden="1" customHeight="1" x14ac:dyDescent="0.25">
      <c r="A988">
        <v>422584</v>
      </c>
      <c r="B988">
        <v>3</v>
      </c>
      <c r="C988" t="s">
        <v>1384</v>
      </c>
      <c r="D988" t="s">
        <v>1378</v>
      </c>
      <c r="E988">
        <v>1</v>
      </c>
      <c r="F988">
        <v>1</v>
      </c>
      <c r="G988">
        <v>0</v>
      </c>
      <c r="H988">
        <v>0</v>
      </c>
      <c r="I988" t="s">
        <v>1379</v>
      </c>
      <c r="J988" s="21">
        <v>45374.666666666664</v>
      </c>
      <c r="K988" s="21">
        <v>45375.041666666664</v>
      </c>
      <c r="L988" t="s">
        <v>207</v>
      </c>
      <c r="M988" t="b">
        <v>0</v>
      </c>
      <c r="N988">
        <v>2023</v>
      </c>
      <c r="O988" t="s">
        <v>768</v>
      </c>
      <c r="S988" s="1" t="s">
        <v>1386</v>
      </c>
      <c r="U988" t="s">
        <v>27</v>
      </c>
      <c r="V988" s="9">
        <v>2250</v>
      </c>
      <c r="W988" s="2">
        <f t="shared" si="75"/>
        <v>3</v>
      </c>
      <c r="X988" s="2" t="s">
        <v>1887</v>
      </c>
      <c r="Y988" s="9" t="str">
        <f t="shared" si="76"/>
        <v>N</v>
      </c>
      <c r="Z988" s="9" t="str">
        <f t="shared" si="77"/>
        <v>N</v>
      </c>
      <c r="AA988" s="9">
        <f t="shared" si="78"/>
        <v>10</v>
      </c>
      <c r="AB988" s="9" t="s">
        <v>1398</v>
      </c>
      <c r="AE988" t="str">
        <f t="shared" si="79"/>
        <v>Dark Elves</v>
      </c>
    </row>
    <row r="989" spans="1:31" ht="15" hidden="1" customHeight="1" x14ac:dyDescent="0.25">
      <c r="A989">
        <v>422611</v>
      </c>
      <c r="B989">
        <v>3</v>
      </c>
      <c r="C989" t="s">
        <v>1381</v>
      </c>
      <c r="D989" t="s">
        <v>1383</v>
      </c>
      <c r="E989">
        <v>2</v>
      </c>
      <c r="F989">
        <v>0</v>
      </c>
      <c r="G989">
        <v>2</v>
      </c>
      <c r="H989">
        <v>0</v>
      </c>
      <c r="I989" t="s">
        <v>1379</v>
      </c>
      <c r="J989" s="21">
        <v>45374.666666666664</v>
      </c>
      <c r="K989" s="21">
        <v>45375.041666666664</v>
      </c>
      <c r="L989" t="s">
        <v>207</v>
      </c>
      <c r="M989" t="b">
        <v>0</v>
      </c>
      <c r="N989">
        <v>2023</v>
      </c>
      <c r="Q989" t="s">
        <v>761</v>
      </c>
      <c r="T989" s="1" t="s">
        <v>1385</v>
      </c>
      <c r="U989" t="s">
        <v>27</v>
      </c>
      <c r="V989" s="9">
        <v>2250</v>
      </c>
      <c r="W989" s="2">
        <f t="shared" si="75"/>
        <v>3</v>
      </c>
      <c r="X989" s="2" t="s">
        <v>1887</v>
      </c>
      <c r="Y989" s="9" t="str">
        <f t="shared" si="76"/>
        <v>N</v>
      </c>
      <c r="Z989" s="9" t="str">
        <f t="shared" si="77"/>
        <v>N</v>
      </c>
      <c r="AA989" s="9">
        <f t="shared" si="78"/>
        <v>10</v>
      </c>
      <c r="AB989" s="9" t="s">
        <v>1398</v>
      </c>
      <c r="AE989" t="str">
        <f t="shared" si="79"/>
        <v>Orc and Goblin Tribes</v>
      </c>
    </row>
    <row r="990" spans="1:31" ht="15" hidden="1" customHeight="1" x14ac:dyDescent="0.25">
      <c r="A990">
        <v>422618</v>
      </c>
      <c r="B990">
        <v>3</v>
      </c>
      <c r="C990" t="s">
        <v>1382</v>
      </c>
      <c r="D990" t="s">
        <v>1377</v>
      </c>
      <c r="E990">
        <v>0</v>
      </c>
      <c r="F990">
        <v>2</v>
      </c>
      <c r="G990">
        <v>0</v>
      </c>
      <c r="H990">
        <v>2</v>
      </c>
      <c r="I990" t="s">
        <v>1379</v>
      </c>
      <c r="J990" s="21">
        <v>45374.666666666664</v>
      </c>
      <c r="K990" s="21">
        <v>45375.041666666664</v>
      </c>
      <c r="L990" t="s">
        <v>207</v>
      </c>
      <c r="M990" t="b">
        <v>0</v>
      </c>
      <c r="N990">
        <v>2023</v>
      </c>
      <c r="Q990" t="s">
        <v>765</v>
      </c>
      <c r="T990" s="1" t="s">
        <v>1380</v>
      </c>
      <c r="U990" t="s">
        <v>27</v>
      </c>
      <c r="V990" s="9">
        <v>2250</v>
      </c>
      <c r="W990" s="2">
        <f t="shared" si="75"/>
        <v>3</v>
      </c>
      <c r="X990" s="2" t="s">
        <v>1887</v>
      </c>
      <c r="Y990" s="9" t="str">
        <f t="shared" si="76"/>
        <v>N</v>
      </c>
      <c r="Z990" s="9" t="str">
        <f t="shared" si="77"/>
        <v>N</v>
      </c>
      <c r="AA990" s="9">
        <f t="shared" si="78"/>
        <v>10</v>
      </c>
      <c r="AB990" s="9" t="s">
        <v>1398</v>
      </c>
      <c r="AE990" t="str">
        <f t="shared" si="79"/>
        <v>Empire of Man</v>
      </c>
    </row>
    <row r="991" spans="1:31" ht="15" hidden="1" customHeight="1" x14ac:dyDescent="0.25">
      <c r="A991">
        <v>422641</v>
      </c>
      <c r="B991">
        <v>3</v>
      </c>
      <c r="C991" t="s">
        <v>1391</v>
      </c>
      <c r="D991" t="s">
        <v>1388</v>
      </c>
      <c r="E991">
        <v>0</v>
      </c>
      <c r="F991">
        <v>2</v>
      </c>
      <c r="G991">
        <v>0</v>
      </c>
      <c r="H991">
        <v>1</v>
      </c>
      <c r="I991" t="s">
        <v>1379</v>
      </c>
      <c r="J991" s="21">
        <v>45374.666666666664</v>
      </c>
      <c r="K991" s="21">
        <v>45375.041666666664</v>
      </c>
      <c r="L991" t="s">
        <v>207</v>
      </c>
      <c r="M991" t="b">
        <v>0</v>
      </c>
      <c r="N991">
        <v>2023</v>
      </c>
      <c r="O991" t="s">
        <v>762</v>
      </c>
      <c r="S991" s="1" t="s">
        <v>1393</v>
      </c>
      <c r="U991" t="s">
        <v>27</v>
      </c>
      <c r="V991" s="9">
        <v>2250</v>
      </c>
      <c r="W991" s="2">
        <f t="shared" si="75"/>
        <v>3</v>
      </c>
      <c r="X991" s="2" t="s">
        <v>1887</v>
      </c>
      <c r="Y991" s="9" t="str">
        <f t="shared" si="76"/>
        <v>N</v>
      </c>
      <c r="Z991" s="9" t="str">
        <f t="shared" si="77"/>
        <v>N</v>
      </c>
      <c r="AA991" s="9">
        <f t="shared" si="78"/>
        <v>10</v>
      </c>
      <c r="AB991" s="9" t="s">
        <v>1398</v>
      </c>
      <c r="AE991" t="str">
        <f t="shared" si="79"/>
        <v>Warriors of Chaos</v>
      </c>
    </row>
    <row r="992" spans="1:31" ht="15" customHeight="1" x14ac:dyDescent="0.25">
      <c r="A992">
        <v>422503</v>
      </c>
      <c r="B992">
        <v>1</v>
      </c>
      <c r="C992" t="s">
        <v>1204</v>
      </c>
      <c r="D992" t="s">
        <v>1205</v>
      </c>
      <c r="E992">
        <v>0</v>
      </c>
      <c r="F992">
        <v>2</v>
      </c>
      <c r="G992">
        <v>507</v>
      </c>
      <c r="H992">
        <v>1505</v>
      </c>
      <c r="I992" t="s">
        <v>1206</v>
      </c>
      <c r="J992" s="21">
        <v>45374.916666666664</v>
      </c>
      <c r="K992" s="21">
        <v>45375.332638888889</v>
      </c>
      <c r="L992" t="s">
        <v>283</v>
      </c>
      <c r="M992" t="b">
        <v>0</v>
      </c>
      <c r="N992">
        <v>2023</v>
      </c>
      <c r="O992" t="s">
        <v>768</v>
      </c>
      <c r="Q992" t="s">
        <v>762</v>
      </c>
      <c r="S992" s="1" t="s">
        <v>1207</v>
      </c>
      <c r="T992" s="1" t="s">
        <v>1208</v>
      </c>
      <c r="U992" t="s">
        <v>27</v>
      </c>
      <c r="V992" s="9">
        <v>1500</v>
      </c>
      <c r="W992" s="2">
        <f t="shared" si="75"/>
        <v>3</v>
      </c>
      <c r="X992" s="2" t="s">
        <v>1887</v>
      </c>
      <c r="Y992" s="9" t="str">
        <f t="shared" si="76"/>
        <v>Y</v>
      </c>
      <c r="Z992" s="9" t="str">
        <f t="shared" si="77"/>
        <v>N</v>
      </c>
      <c r="AA992" s="9">
        <f t="shared" si="78"/>
        <v>20</v>
      </c>
      <c r="AB992" s="9" t="s">
        <v>1398</v>
      </c>
      <c r="AE992" t="str">
        <f t="shared" si="79"/>
        <v>Dark ElvesWarriors of Chaos</v>
      </c>
    </row>
    <row r="993" spans="1:31" ht="15" customHeight="1" x14ac:dyDescent="0.25">
      <c r="A993">
        <v>422525</v>
      </c>
      <c r="B993">
        <v>1</v>
      </c>
      <c r="C993" t="s">
        <v>1209</v>
      </c>
      <c r="D993" t="s">
        <v>1210</v>
      </c>
      <c r="E993">
        <v>0</v>
      </c>
      <c r="F993">
        <v>2</v>
      </c>
      <c r="G993">
        <v>558</v>
      </c>
      <c r="H993">
        <v>1278</v>
      </c>
      <c r="I993" t="s">
        <v>1206</v>
      </c>
      <c r="J993" s="21">
        <v>45374.916666666664</v>
      </c>
      <c r="K993" s="21">
        <v>45375.332638888889</v>
      </c>
      <c r="L993" t="s">
        <v>283</v>
      </c>
      <c r="M993" t="b">
        <v>0</v>
      </c>
      <c r="N993">
        <v>2023</v>
      </c>
      <c r="O993" t="s">
        <v>768</v>
      </c>
      <c r="Q993" t="s">
        <v>761</v>
      </c>
      <c r="S993" s="1" t="s">
        <v>1211</v>
      </c>
      <c r="T993" s="1" t="s">
        <v>1212</v>
      </c>
      <c r="U993" t="s">
        <v>27</v>
      </c>
      <c r="V993" s="9">
        <v>1500</v>
      </c>
      <c r="W993" s="2">
        <f t="shared" si="75"/>
        <v>3</v>
      </c>
      <c r="X993" s="2" t="s">
        <v>1887</v>
      </c>
      <c r="Y993" s="9" t="str">
        <f t="shared" si="76"/>
        <v>Y</v>
      </c>
      <c r="Z993" s="9" t="str">
        <f t="shared" si="77"/>
        <v>N</v>
      </c>
      <c r="AA993" s="9">
        <f t="shared" si="78"/>
        <v>20</v>
      </c>
      <c r="AB993" s="9" t="s">
        <v>1398</v>
      </c>
      <c r="AE993" t="str">
        <f t="shared" si="79"/>
        <v>Dark ElvesOrc and Goblin Tribes</v>
      </c>
    </row>
    <row r="994" spans="1:31" ht="15" customHeight="1" x14ac:dyDescent="0.25">
      <c r="A994">
        <v>422553</v>
      </c>
      <c r="B994">
        <v>1</v>
      </c>
      <c r="C994" t="s">
        <v>1213</v>
      </c>
      <c r="D994" t="s">
        <v>1214</v>
      </c>
      <c r="E994">
        <v>2</v>
      </c>
      <c r="F994">
        <v>0</v>
      </c>
      <c r="G994">
        <v>720</v>
      </c>
      <c r="H994">
        <v>400</v>
      </c>
      <c r="I994" t="s">
        <v>1206</v>
      </c>
      <c r="J994" s="21">
        <v>45374.916666666664</v>
      </c>
      <c r="K994" s="21">
        <v>45375.332638888889</v>
      </c>
      <c r="L994" t="s">
        <v>283</v>
      </c>
      <c r="M994" t="b">
        <v>0</v>
      </c>
      <c r="N994">
        <v>2023</v>
      </c>
      <c r="O994" t="s">
        <v>758</v>
      </c>
      <c r="Q994" t="s">
        <v>769</v>
      </c>
      <c r="S994" s="1" t="s">
        <v>1215</v>
      </c>
      <c r="T994" s="1" t="s">
        <v>1216</v>
      </c>
      <c r="U994" t="s">
        <v>27</v>
      </c>
      <c r="V994" s="9">
        <v>1500</v>
      </c>
      <c r="W994" s="2">
        <f t="shared" si="75"/>
        <v>3</v>
      </c>
      <c r="X994" s="2" t="s">
        <v>1887</v>
      </c>
      <c r="Y994" s="9" t="str">
        <f t="shared" si="76"/>
        <v>Y</v>
      </c>
      <c r="Z994" s="9" t="str">
        <f t="shared" si="77"/>
        <v>N</v>
      </c>
      <c r="AA994" s="9">
        <f t="shared" si="78"/>
        <v>20</v>
      </c>
      <c r="AB994" s="9" t="s">
        <v>1398</v>
      </c>
      <c r="AE994" t="str">
        <f t="shared" si="79"/>
        <v>Kingdom of BretonniaDwarfen Mountain Holds</v>
      </c>
    </row>
    <row r="995" spans="1:31" ht="15" customHeight="1" x14ac:dyDescent="0.25">
      <c r="A995">
        <v>422575</v>
      </c>
      <c r="B995">
        <v>1</v>
      </c>
      <c r="C995" t="s">
        <v>1217</v>
      </c>
      <c r="D995" t="s">
        <v>1218</v>
      </c>
      <c r="E995">
        <v>0</v>
      </c>
      <c r="F995">
        <v>2</v>
      </c>
      <c r="G995">
        <v>410</v>
      </c>
      <c r="H995">
        <v>564</v>
      </c>
      <c r="I995" t="s">
        <v>1206</v>
      </c>
      <c r="J995" s="21">
        <v>45374.916666666664</v>
      </c>
      <c r="K995" s="21">
        <v>45375.332638888889</v>
      </c>
      <c r="L995" t="s">
        <v>283</v>
      </c>
      <c r="M995" t="b">
        <v>0</v>
      </c>
      <c r="N995">
        <v>2023</v>
      </c>
      <c r="O995" t="s">
        <v>761</v>
      </c>
      <c r="Q995" t="s">
        <v>762</v>
      </c>
      <c r="S995" s="1" t="s">
        <v>1219</v>
      </c>
      <c r="T995" s="1" t="s">
        <v>1220</v>
      </c>
      <c r="U995" t="s">
        <v>27</v>
      </c>
      <c r="V995" s="9">
        <v>1500</v>
      </c>
      <c r="W995" s="2">
        <f t="shared" si="75"/>
        <v>3</v>
      </c>
      <c r="X995" s="2" t="s">
        <v>1887</v>
      </c>
      <c r="Y995" s="9" t="str">
        <f t="shared" si="76"/>
        <v>Y</v>
      </c>
      <c r="Z995" s="9" t="str">
        <f t="shared" si="77"/>
        <v>N</v>
      </c>
      <c r="AA995" s="9">
        <f t="shared" si="78"/>
        <v>20</v>
      </c>
      <c r="AB995" s="9" t="s">
        <v>1398</v>
      </c>
      <c r="AE995" t="str">
        <f t="shared" si="79"/>
        <v>Orc and Goblin TribesWarriors of Chaos</v>
      </c>
    </row>
    <row r="996" spans="1:31" ht="15" customHeight="1" x14ac:dyDescent="0.25">
      <c r="A996">
        <v>422604</v>
      </c>
      <c r="B996">
        <v>1</v>
      </c>
      <c r="C996" t="s">
        <v>1221</v>
      </c>
      <c r="D996" t="s">
        <v>1222</v>
      </c>
      <c r="E996">
        <v>0</v>
      </c>
      <c r="F996">
        <v>2</v>
      </c>
      <c r="G996">
        <v>25</v>
      </c>
      <c r="H996">
        <v>1276</v>
      </c>
      <c r="I996" t="s">
        <v>1206</v>
      </c>
      <c r="J996" s="21">
        <v>45374.916666666664</v>
      </c>
      <c r="K996" s="21">
        <v>45375.332638888889</v>
      </c>
      <c r="L996" t="s">
        <v>283</v>
      </c>
      <c r="M996" t="b">
        <v>0</v>
      </c>
      <c r="N996">
        <v>2023</v>
      </c>
      <c r="O996" t="s">
        <v>765</v>
      </c>
      <c r="Q996" t="s">
        <v>764</v>
      </c>
      <c r="S996" s="1" t="s">
        <v>1223</v>
      </c>
      <c r="T996" s="1" t="s">
        <v>1224</v>
      </c>
      <c r="U996" t="s">
        <v>27</v>
      </c>
      <c r="V996" s="9">
        <v>1500</v>
      </c>
      <c r="W996" s="2">
        <f t="shared" si="75"/>
        <v>3</v>
      </c>
      <c r="X996" s="2" t="s">
        <v>1887</v>
      </c>
      <c r="Y996" s="9" t="str">
        <f t="shared" si="76"/>
        <v>Y</v>
      </c>
      <c r="Z996" s="9" t="str">
        <f t="shared" si="77"/>
        <v>N</v>
      </c>
      <c r="AA996" s="9">
        <f t="shared" si="78"/>
        <v>20</v>
      </c>
      <c r="AB996" s="9" t="s">
        <v>1398</v>
      </c>
      <c r="AE996" t="str">
        <f t="shared" si="79"/>
        <v>Empire of ManTomb Kings of Khemri</v>
      </c>
    </row>
    <row r="997" spans="1:31" ht="15" customHeight="1" x14ac:dyDescent="0.25">
      <c r="A997">
        <v>422633</v>
      </c>
      <c r="B997">
        <v>1</v>
      </c>
      <c r="C997" t="s">
        <v>1225</v>
      </c>
      <c r="D997" t="s">
        <v>1226</v>
      </c>
      <c r="E997">
        <v>0</v>
      </c>
      <c r="F997">
        <v>2</v>
      </c>
      <c r="G997">
        <v>416</v>
      </c>
      <c r="H997">
        <v>928</v>
      </c>
      <c r="I997" t="s">
        <v>1206</v>
      </c>
      <c r="J997" s="21">
        <v>45374.916666666664</v>
      </c>
      <c r="K997" s="21">
        <v>45375.332638888889</v>
      </c>
      <c r="L997" t="s">
        <v>283</v>
      </c>
      <c r="M997" t="b">
        <v>0</v>
      </c>
      <c r="N997">
        <v>2023</v>
      </c>
      <c r="O997" t="s">
        <v>764</v>
      </c>
      <c r="Q997" t="s">
        <v>769</v>
      </c>
      <c r="S997" s="1" t="s">
        <v>1227</v>
      </c>
      <c r="T997" s="1" t="s">
        <v>1228</v>
      </c>
      <c r="U997" t="s">
        <v>27</v>
      </c>
      <c r="V997" s="9">
        <v>1500</v>
      </c>
      <c r="W997" s="2">
        <f t="shared" si="75"/>
        <v>3</v>
      </c>
      <c r="X997" s="2" t="s">
        <v>1887</v>
      </c>
      <c r="Y997" s="9" t="str">
        <f t="shared" si="76"/>
        <v>Y</v>
      </c>
      <c r="Z997" s="9" t="str">
        <f t="shared" si="77"/>
        <v>N</v>
      </c>
      <c r="AA997" s="9">
        <f t="shared" si="78"/>
        <v>20</v>
      </c>
      <c r="AB997" s="9" t="s">
        <v>1398</v>
      </c>
      <c r="AE997" t="str">
        <f t="shared" si="79"/>
        <v>Tomb Kings of KhemriDwarfen Mountain Holds</v>
      </c>
    </row>
    <row r="998" spans="1:31" ht="15" customHeight="1" x14ac:dyDescent="0.25">
      <c r="A998">
        <v>422648</v>
      </c>
      <c r="B998">
        <v>1</v>
      </c>
      <c r="C998" t="s">
        <v>1229</v>
      </c>
      <c r="D998" t="s">
        <v>1230</v>
      </c>
      <c r="E998">
        <v>2</v>
      </c>
      <c r="F998">
        <v>0</v>
      </c>
      <c r="G998">
        <v>560</v>
      </c>
      <c r="H998">
        <v>495</v>
      </c>
      <c r="I998" t="s">
        <v>1206</v>
      </c>
      <c r="J998" s="21">
        <v>45374.916666666664</v>
      </c>
      <c r="K998" s="21">
        <v>45375.332638888889</v>
      </c>
      <c r="L998" t="s">
        <v>283</v>
      </c>
      <c r="M998" t="b">
        <v>0</v>
      </c>
      <c r="N998">
        <v>2023</v>
      </c>
      <c r="O998" t="s">
        <v>758</v>
      </c>
      <c r="Q998" t="s">
        <v>762</v>
      </c>
      <c r="S998" s="1" t="s">
        <v>1231</v>
      </c>
      <c r="T998" s="1" t="s">
        <v>1232</v>
      </c>
      <c r="U998" t="s">
        <v>27</v>
      </c>
      <c r="V998" s="9">
        <v>1500</v>
      </c>
      <c r="W998" s="2">
        <f t="shared" si="75"/>
        <v>3</v>
      </c>
      <c r="X998" s="2" t="s">
        <v>1887</v>
      </c>
      <c r="Y998" s="9" t="str">
        <f t="shared" si="76"/>
        <v>Y</v>
      </c>
      <c r="Z998" s="9" t="str">
        <f t="shared" si="77"/>
        <v>N</v>
      </c>
      <c r="AA998" s="9">
        <f t="shared" si="78"/>
        <v>20</v>
      </c>
      <c r="AB998" s="9" t="s">
        <v>1398</v>
      </c>
      <c r="AE998" t="str">
        <f t="shared" si="79"/>
        <v>Kingdom of BretonniaWarriors of Chaos</v>
      </c>
    </row>
    <row r="999" spans="1:31" ht="15" customHeight="1" x14ac:dyDescent="0.25">
      <c r="A999">
        <v>422676</v>
      </c>
      <c r="B999">
        <v>1</v>
      </c>
      <c r="C999" t="s">
        <v>1233</v>
      </c>
      <c r="D999" t="s">
        <v>1234</v>
      </c>
      <c r="E999">
        <v>0</v>
      </c>
      <c r="F999">
        <v>2</v>
      </c>
      <c r="G999">
        <v>538</v>
      </c>
      <c r="H999">
        <v>609</v>
      </c>
      <c r="I999" t="s">
        <v>1206</v>
      </c>
      <c r="J999" s="21">
        <v>45374.916666666664</v>
      </c>
      <c r="K999" s="21">
        <v>45375.332638888889</v>
      </c>
      <c r="L999" t="s">
        <v>283</v>
      </c>
      <c r="M999" t="b">
        <v>0</v>
      </c>
      <c r="N999">
        <v>2023</v>
      </c>
      <c r="O999" t="s">
        <v>758</v>
      </c>
      <c r="Q999" t="s">
        <v>765</v>
      </c>
      <c r="S999" s="1" t="s">
        <v>1235</v>
      </c>
      <c r="T999" s="1" t="s">
        <v>1236</v>
      </c>
      <c r="U999" t="s">
        <v>27</v>
      </c>
      <c r="V999" s="9">
        <v>1500</v>
      </c>
      <c r="W999" s="2">
        <f t="shared" si="75"/>
        <v>3</v>
      </c>
      <c r="X999" s="2" t="s">
        <v>1887</v>
      </c>
      <c r="Y999" s="9" t="str">
        <f t="shared" si="76"/>
        <v>Y</v>
      </c>
      <c r="Z999" s="9" t="str">
        <f t="shared" si="77"/>
        <v>N</v>
      </c>
      <c r="AA999" s="9">
        <f t="shared" si="78"/>
        <v>20</v>
      </c>
      <c r="AB999" s="9" t="s">
        <v>1398</v>
      </c>
      <c r="AE999" t="str">
        <f t="shared" si="79"/>
        <v>Kingdom of BretonniaEmpire of Man</v>
      </c>
    </row>
    <row r="1000" spans="1:31" ht="15" customHeight="1" x14ac:dyDescent="0.25">
      <c r="A1000">
        <v>422701</v>
      </c>
      <c r="B1000">
        <v>1</v>
      </c>
      <c r="C1000" t="s">
        <v>1237</v>
      </c>
      <c r="D1000" t="s">
        <v>1238</v>
      </c>
      <c r="E1000">
        <v>2</v>
      </c>
      <c r="F1000">
        <v>0</v>
      </c>
      <c r="G1000">
        <v>1725</v>
      </c>
      <c r="H1000">
        <v>0</v>
      </c>
      <c r="I1000" t="s">
        <v>1206</v>
      </c>
      <c r="J1000" s="21">
        <v>45374.916666666664</v>
      </c>
      <c r="K1000" s="21">
        <v>45375.332638888889</v>
      </c>
      <c r="L1000" t="s">
        <v>283</v>
      </c>
      <c r="M1000" t="b">
        <v>0</v>
      </c>
      <c r="N1000">
        <v>2023</v>
      </c>
      <c r="O1000" t="s">
        <v>761</v>
      </c>
      <c r="Q1000" t="s">
        <v>765</v>
      </c>
      <c r="S1000" s="1" t="s">
        <v>1239</v>
      </c>
      <c r="T1000" s="1" t="s">
        <v>1240</v>
      </c>
      <c r="U1000" t="s">
        <v>27</v>
      </c>
      <c r="V1000" s="9">
        <v>1500</v>
      </c>
      <c r="W1000" s="2">
        <f t="shared" si="75"/>
        <v>3</v>
      </c>
      <c r="X1000" s="2" t="s">
        <v>1887</v>
      </c>
      <c r="Y1000" s="9" t="str">
        <f t="shared" si="76"/>
        <v>Y</v>
      </c>
      <c r="Z1000" s="9" t="str">
        <f t="shared" si="77"/>
        <v>N</v>
      </c>
      <c r="AA1000" s="9">
        <f t="shared" si="78"/>
        <v>20</v>
      </c>
      <c r="AB1000" s="9" t="s">
        <v>1398</v>
      </c>
      <c r="AE1000" t="str">
        <f t="shared" si="79"/>
        <v>Orc and Goblin TribesEmpire of Man</v>
      </c>
    </row>
    <row r="1001" spans="1:31" ht="15" customHeight="1" x14ac:dyDescent="0.25">
      <c r="A1001">
        <v>422730</v>
      </c>
      <c r="B1001">
        <v>1</v>
      </c>
      <c r="C1001" t="s">
        <v>1241</v>
      </c>
      <c r="D1001" t="s">
        <v>1242</v>
      </c>
      <c r="E1001">
        <v>0</v>
      </c>
      <c r="F1001">
        <v>2</v>
      </c>
      <c r="G1001">
        <v>710</v>
      </c>
      <c r="H1001">
        <v>887</v>
      </c>
      <c r="I1001" t="s">
        <v>1206</v>
      </c>
      <c r="J1001" s="21">
        <v>45374.916666666664</v>
      </c>
      <c r="K1001" s="21">
        <v>45375.332638888889</v>
      </c>
      <c r="L1001" t="s">
        <v>283</v>
      </c>
      <c r="M1001" t="b">
        <v>0</v>
      </c>
      <c r="N1001">
        <v>2023</v>
      </c>
      <c r="O1001" t="s">
        <v>765</v>
      </c>
      <c r="Q1001" t="s">
        <v>759</v>
      </c>
      <c r="S1001" s="1" t="s">
        <v>1243</v>
      </c>
      <c r="T1001" s="1" t="s">
        <v>1244</v>
      </c>
      <c r="U1001" t="s">
        <v>27</v>
      </c>
      <c r="V1001" s="9">
        <v>1500</v>
      </c>
      <c r="W1001" s="2">
        <f t="shared" si="75"/>
        <v>3</v>
      </c>
      <c r="X1001" s="2" t="s">
        <v>1887</v>
      </c>
      <c r="Y1001" s="9" t="str">
        <f t="shared" si="76"/>
        <v>Y</v>
      </c>
      <c r="Z1001" s="9" t="str">
        <f t="shared" si="77"/>
        <v>N</v>
      </c>
      <c r="AA1001" s="9">
        <f t="shared" si="78"/>
        <v>20</v>
      </c>
      <c r="AB1001" s="9" t="s">
        <v>1398</v>
      </c>
      <c r="AE1001" t="str">
        <f t="shared" si="79"/>
        <v>Empire of ManWood Elf Realms</v>
      </c>
    </row>
    <row r="1002" spans="1:31" ht="15" customHeight="1" x14ac:dyDescent="0.25">
      <c r="A1002">
        <v>422780</v>
      </c>
      <c r="B1002">
        <v>2</v>
      </c>
      <c r="C1002" t="s">
        <v>1217</v>
      </c>
      <c r="D1002" t="s">
        <v>1214</v>
      </c>
      <c r="E1002">
        <v>2</v>
      </c>
      <c r="F1002">
        <v>0</v>
      </c>
      <c r="G1002">
        <v>1115</v>
      </c>
      <c r="H1002">
        <v>808</v>
      </c>
      <c r="I1002" t="s">
        <v>1206</v>
      </c>
      <c r="J1002" s="21">
        <v>45374.916666666664</v>
      </c>
      <c r="K1002" s="21">
        <v>45375.332638888889</v>
      </c>
      <c r="L1002" t="s">
        <v>283</v>
      </c>
      <c r="M1002" t="b">
        <v>0</v>
      </c>
      <c r="N1002">
        <v>2023</v>
      </c>
      <c r="O1002" t="s">
        <v>761</v>
      </c>
      <c r="Q1002" t="s">
        <v>769</v>
      </c>
      <c r="S1002" s="1" t="s">
        <v>1219</v>
      </c>
      <c r="T1002" s="1" t="s">
        <v>1216</v>
      </c>
      <c r="U1002" t="s">
        <v>27</v>
      </c>
      <c r="V1002" s="9">
        <v>1500</v>
      </c>
      <c r="W1002" s="2">
        <f t="shared" si="75"/>
        <v>3</v>
      </c>
      <c r="X1002" s="2" t="s">
        <v>1887</v>
      </c>
      <c r="Y1002" s="9" t="str">
        <f t="shared" si="76"/>
        <v>Y</v>
      </c>
      <c r="Z1002" s="9" t="str">
        <f t="shared" si="77"/>
        <v>N</v>
      </c>
      <c r="AA1002" s="9">
        <f t="shared" si="78"/>
        <v>20</v>
      </c>
      <c r="AB1002" s="9" t="s">
        <v>1398</v>
      </c>
      <c r="AE1002" t="str">
        <f t="shared" si="79"/>
        <v>Orc and Goblin TribesDwarfen Mountain Holds</v>
      </c>
    </row>
    <row r="1003" spans="1:31" ht="15" customHeight="1" x14ac:dyDescent="0.25">
      <c r="A1003">
        <v>422803</v>
      </c>
      <c r="B1003">
        <v>2</v>
      </c>
      <c r="C1003" t="s">
        <v>1210</v>
      </c>
      <c r="D1003" t="s">
        <v>1222</v>
      </c>
      <c r="E1003">
        <v>0</v>
      </c>
      <c r="F1003">
        <v>2</v>
      </c>
      <c r="G1003">
        <v>405</v>
      </c>
      <c r="H1003">
        <v>628</v>
      </c>
      <c r="I1003" t="s">
        <v>1206</v>
      </c>
      <c r="J1003" s="21">
        <v>45374.916666666664</v>
      </c>
      <c r="K1003" s="21">
        <v>45375.332638888889</v>
      </c>
      <c r="L1003" t="s">
        <v>283</v>
      </c>
      <c r="M1003" t="b">
        <v>0</v>
      </c>
      <c r="N1003">
        <v>2023</v>
      </c>
      <c r="O1003" t="s">
        <v>761</v>
      </c>
      <c r="Q1003" t="s">
        <v>764</v>
      </c>
      <c r="S1003" s="1" t="s">
        <v>1212</v>
      </c>
      <c r="T1003" s="1" t="s">
        <v>1224</v>
      </c>
      <c r="U1003" t="s">
        <v>27</v>
      </c>
      <c r="V1003" s="9">
        <v>1500</v>
      </c>
      <c r="W1003" s="2">
        <f t="shared" si="75"/>
        <v>3</v>
      </c>
      <c r="X1003" s="2" t="s">
        <v>1887</v>
      </c>
      <c r="Y1003" s="9" t="str">
        <f t="shared" si="76"/>
        <v>Y</v>
      </c>
      <c r="Z1003" s="9" t="str">
        <f t="shared" si="77"/>
        <v>N</v>
      </c>
      <c r="AA1003" s="9">
        <f t="shared" si="78"/>
        <v>20</v>
      </c>
      <c r="AB1003" s="9" t="s">
        <v>1398</v>
      </c>
      <c r="AE1003" t="str">
        <f t="shared" si="79"/>
        <v>Orc and Goblin TribesTomb Kings of Khemri</v>
      </c>
    </row>
    <row r="1004" spans="1:31" ht="15" hidden="1" customHeight="1" x14ac:dyDescent="0.25">
      <c r="A1004">
        <v>422829</v>
      </c>
      <c r="B1004">
        <v>2</v>
      </c>
      <c r="C1004" t="s">
        <v>1221</v>
      </c>
      <c r="D1004" t="s">
        <v>1238</v>
      </c>
      <c r="E1004">
        <v>0</v>
      </c>
      <c r="F1004">
        <v>2</v>
      </c>
      <c r="G1004">
        <v>425</v>
      </c>
      <c r="H1004">
        <v>1650</v>
      </c>
      <c r="I1004" t="s">
        <v>1206</v>
      </c>
      <c r="J1004" s="21">
        <v>45374.916666666664</v>
      </c>
      <c r="K1004" s="21">
        <v>45375.332638888889</v>
      </c>
      <c r="L1004" t="s">
        <v>283</v>
      </c>
      <c r="M1004" t="b">
        <v>0</v>
      </c>
      <c r="N1004">
        <v>2023</v>
      </c>
      <c r="O1004" t="s">
        <v>765</v>
      </c>
      <c r="Q1004" t="s">
        <v>765</v>
      </c>
      <c r="S1004" s="1" t="s">
        <v>1223</v>
      </c>
      <c r="T1004" s="1" t="s">
        <v>1240</v>
      </c>
      <c r="U1004" t="s">
        <v>27</v>
      </c>
      <c r="V1004" s="9">
        <v>1500</v>
      </c>
      <c r="W1004" s="2">
        <f t="shared" si="75"/>
        <v>3</v>
      </c>
      <c r="X1004" s="2" t="s">
        <v>1887</v>
      </c>
      <c r="Y1004" s="9" t="str">
        <f t="shared" si="76"/>
        <v>Y</v>
      </c>
      <c r="Z1004" s="9" t="str">
        <f t="shared" si="77"/>
        <v>Y</v>
      </c>
      <c r="AA1004" s="9">
        <f t="shared" si="78"/>
        <v>20</v>
      </c>
      <c r="AB1004" s="9" t="s">
        <v>1398</v>
      </c>
      <c r="AE1004" t="str">
        <f t="shared" si="79"/>
        <v>Empire of ManEmpire of Man</v>
      </c>
    </row>
    <row r="1005" spans="1:31" ht="15" customHeight="1" x14ac:dyDescent="0.25">
      <c r="A1005">
        <v>422851</v>
      </c>
      <c r="B1005">
        <v>2</v>
      </c>
      <c r="C1005" t="s">
        <v>1213</v>
      </c>
      <c r="D1005" t="s">
        <v>1234</v>
      </c>
      <c r="E1005">
        <v>2</v>
      </c>
      <c r="F1005">
        <v>0</v>
      </c>
      <c r="G1005">
        <v>1311</v>
      </c>
      <c r="H1005">
        <v>453</v>
      </c>
      <c r="I1005" t="s">
        <v>1206</v>
      </c>
      <c r="J1005" s="21">
        <v>45374.916666666664</v>
      </c>
      <c r="K1005" s="21">
        <v>45375.332638888889</v>
      </c>
      <c r="L1005" t="s">
        <v>283</v>
      </c>
      <c r="M1005" t="b">
        <v>0</v>
      </c>
      <c r="N1005">
        <v>2023</v>
      </c>
      <c r="O1005" t="s">
        <v>758</v>
      </c>
      <c r="Q1005" t="s">
        <v>765</v>
      </c>
      <c r="S1005" s="1" t="s">
        <v>1215</v>
      </c>
      <c r="T1005" s="1" t="s">
        <v>1236</v>
      </c>
      <c r="U1005" t="s">
        <v>27</v>
      </c>
      <c r="V1005" s="9">
        <v>1500</v>
      </c>
      <c r="W1005" s="2">
        <f t="shared" si="75"/>
        <v>3</v>
      </c>
      <c r="X1005" s="2" t="s">
        <v>1887</v>
      </c>
      <c r="Y1005" s="9" t="str">
        <f t="shared" si="76"/>
        <v>Y</v>
      </c>
      <c r="Z1005" s="9" t="str">
        <f t="shared" si="77"/>
        <v>N</v>
      </c>
      <c r="AA1005" s="9">
        <f t="shared" si="78"/>
        <v>20</v>
      </c>
      <c r="AB1005" s="9" t="s">
        <v>1398</v>
      </c>
      <c r="AE1005" t="str">
        <f t="shared" si="79"/>
        <v>Kingdom of BretonniaEmpire of Man</v>
      </c>
    </row>
    <row r="1006" spans="1:31" ht="15" customHeight="1" x14ac:dyDescent="0.25">
      <c r="A1006">
        <v>422871</v>
      </c>
      <c r="B1006">
        <v>2</v>
      </c>
      <c r="C1006" t="s">
        <v>1218</v>
      </c>
      <c r="D1006" t="s">
        <v>1229</v>
      </c>
      <c r="E1006">
        <v>1</v>
      </c>
      <c r="F1006">
        <v>1</v>
      </c>
      <c r="G1006">
        <v>988</v>
      </c>
      <c r="H1006">
        <v>988</v>
      </c>
      <c r="I1006" t="s">
        <v>1206</v>
      </c>
      <c r="J1006" s="21">
        <v>45374.916666666664</v>
      </c>
      <c r="K1006" s="21">
        <v>45375.332638888889</v>
      </c>
      <c r="L1006" t="s">
        <v>283</v>
      </c>
      <c r="M1006" t="b">
        <v>0</v>
      </c>
      <c r="N1006">
        <v>2023</v>
      </c>
      <c r="O1006" t="s">
        <v>762</v>
      </c>
      <c r="Q1006" t="s">
        <v>758</v>
      </c>
      <c r="S1006" s="1" t="s">
        <v>1220</v>
      </c>
      <c r="T1006" s="1" t="s">
        <v>1231</v>
      </c>
      <c r="U1006" t="s">
        <v>27</v>
      </c>
      <c r="V1006" s="9">
        <v>1500</v>
      </c>
      <c r="W1006" s="2">
        <f t="shared" si="75"/>
        <v>3</v>
      </c>
      <c r="X1006" s="2" t="s">
        <v>1887</v>
      </c>
      <c r="Y1006" s="9" t="str">
        <f t="shared" si="76"/>
        <v>Y</v>
      </c>
      <c r="Z1006" s="9" t="str">
        <f t="shared" si="77"/>
        <v>N</v>
      </c>
      <c r="AA1006" s="9">
        <f t="shared" si="78"/>
        <v>20</v>
      </c>
      <c r="AB1006" s="9" t="s">
        <v>1398</v>
      </c>
      <c r="AE1006" t="str">
        <f t="shared" si="79"/>
        <v>Warriors of ChaosKingdom of Bretonnia</v>
      </c>
    </row>
    <row r="1007" spans="1:31" ht="15" customHeight="1" x14ac:dyDescent="0.25">
      <c r="A1007">
        <v>422896</v>
      </c>
      <c r="B1007">
        <v>2</v>
      </c>
      <c r="C1007" t="s">
        <v>1237</v>
      </c>
      <c r="D1007" t="s">
        <v>1205</v>
      </c>
      <c r="E1007">
        <v>2</v>
      </c>
      <c r="F1007">
        <v>0</v>
      </c>
      <c r="G1007">
        <v>1123</v>
      </c>
      <c r="H1007">
        <v>844</v>
      </c>
      <c r="I1007" t="s">
        <v>1206</v>
      </c>
      <c r="J1007" s="21">
        <v>45374.916666666664</v>
      </c>
      <c r="K1007" s="21">
        <v>45375.332638888889</v>
      </c>
      <c r="L1007" t="s">
        <v>283</v>
      </c>
      <c r="M1007" t="b">
        <v>0</v>
      </c>
      <c r="N1007">
        <v>2023</v>
      </c>
      <c r="O1007" t="s">
        <v>761</v>
      </c>
      <c r="Q1007" t="s">
        <v>762</v>
      </c>
      <c r="S1007" s="1" t="s">
        <v>1239</v>
      </c>
      <c r="T1007" s="1" t="s">
        <v>1208</v>
      </c>
      <c r="U1007" t="s">
        <v>27</v>
      </c>
      <c r="V1007" s="9">
        <v>1500</v>
      </c>
      <c r="W1007" s="2">
        <f t="shared" si="75"/>
        <v>3</v>
      </c>
      <c r="X1007" s="2" t="s">
        <v>1887</v>
      </c>
      <c r="Y1007" s="9" t="str">
        <f t="shared" si="76"/>
        <v>Y</v>
      </c>
      <c r="Z1007" s="9" t="str">
        <f t="shared" si="77"/>
        <v>N</v>
      </c>
      <c r="AA1007" s="9">
        <f t="shared" si="78"/>
        <v>20</v>
      </c>
      <c r="AB1007" s="9" t="s">
        <v>1398</v>
      </c>
      <c r="AE1007" t="str">
        <f t="shared" si="79"/>
        <v>Orc and Goblin TribesWarriors of Chaos</v>
      </c>
    </row>
    <row r="1008" spans="1:31" ht="15" customHeight="1" x14ac:dyDescent="0.25">
      <c r="A1008">
        <v>422917</v>
      </c>
      <c r="B1008">
        <v>2</v>
      </c>
      <c r="C1008" t="s">
        <v>1241</v>
      </c>
      <c r="D1008" t="s">
        <v>1209</v>
      </c>
      <c r="E1008">
        <v>2</v>
      </c>
      <c r="F1008">
        <v>0</v>
      </c>
      <c r="G1008">
        <v>932</v>
      </c>
      <c r="H1008">
        <v>488</v>
      </c>
      <c r="I1008" t="s">
        <v>1206</v>
      </c>
      <c r="J1008" s="21">
        <v>45374.916666666664</v>
      </c>
      <c r="K1008" s="21">
        <v>45375.332638888889</v>
      </c>
      <c r="L1008" t="s">
        <v>283</v>
      </c>
      <c r="M1008" t="b">
        <v>0</v>
      </c>
      <c r="N1008">
        <v>2023</v>
      </c>
      <c r="O1008" t="s">
        <v>765</v>
      </c>
      <c r="Q1008" t="s">
        <v>768</v>
      </c>
      <c r="S1008" s="1" t="s">
        <v>1243</v>
      </c>
      <c r="T1008" s="1" t="s">
        <v>1211</v>
      </c>
      <c r="U1008" t="s">
        <v>27</v>
      </c>
      <c r="V1008" s="9">
        <v>1500</v>
      </c>
      <c r="W1008" s="2">
        <f t="shared" si="75"/>
        <v>3</v>
      </c>
      <c r="X1008" s="2" t="s">
        <v>1887</v>
      </c>
      <c r="Y1008" s="9" t="str">
        <f t="shared" si="76"/>
        <v>Y</v>
      </c>
      <c r="Z1008" s="9" t="str">
        <f t="shared" si="77"/>
        <v>N</v>
      </c>
      <c r="AA1008" s="9">
        <f t="shared" si="78"/>
        <v>20</v>
      </c>
      <c r="AB1008" s="9" t="s">
        <v>1398</v>
      </c>
      <c r="AE1008" t="str">
        <f t="shared" si="79"/>
        <v>Empire of ManDark Elves</v>
      </c>
    </row>
    <row r="1009" spans="1:31" ht="15" customHeight="1" x14ac:dyDescent="0.25">
      <c r="A1009">
        <v>422932</v>
      </c>
      <c r="B1009">
        <v>2</v>
      </c>
      <c r="C1009" t="s">
        <v>1233</v>
      </c>
      <c r="D1009" t="s">
        <v>1204</v>
      </c>
      <c r="E1009">
        <v>2</v>
      </c>
      <c r="F1009">
        <v>0</v>
      </c>
      <c r="G1009">
        <v>1016</v>
      </c>
      <c r="H1009">
        <v>66</v>
      </c>
      <c r="I1009" t="s">
        <v>1206</v>
      </c>
      <c r="J1009" s="21">
        <v>45374.916666666664</v>
      </c>
      <c r="K1009" s="21">
        <v>45375.332638888889</v>
      </c>
      <c r="L1009" t="s">
        <v>283</v>
      </c>
      <c r="M1009" t="b">
        <v>0</v>
      </c>
      <c r="N1009">
        <v>2023</v>
      </c>
      <c r="O1009" t="s">
        <v>758</v>
      </c>
      <c r="Q1009" t="s">
        <v>768</v>
      </c>
      <c r="S1009" s="1" t="s">
        <v>1235</v>
      </c>
      <c r="T1009" s="1" t="s">
        <v>1207</v>
      </c>
      <c r="U1009" t="s">
        <v>27</v>
      </c>
      <c r="V1009" s="9">
        <v>1500</v>
      </c>
      <c r="W1009" s="2">
        <f t="shared" si="75"/>
        <v>3</v>
      </c>
      <c r="X1009" s="2" t="s">
        <v>1887</v>
      </c>
      <c r="Y1009" s="9" t="str">
        <f t="shared" si="76"/>
        <v>Y</v>
      </c>
      <c r="Z1009" s="9" t="str">
        <f t="shared" si="77"/>
        <v>N</v>
      </c>
      <c r="AA1009" s="9">
        <f t="shared" si="78"/>
        <v>20</v>
      </c>
      <c r="AB1009" s="9" t="s">
        <v>1398</v>
      </c>
      <c r="AE1009" t="str">
        <f t="shared" si="79"/>
        <v>Kingdom of BretonniaDark Elves</v>
      </c>
    </row>
    <row r="1010" spans="1:31" ht="15" customHeight="1" x14ac:dyDescent="0.25">
      <c r="A1010">
        <v>422947</v>
      </c>
      <c r="B1010">
        <v>2</v>
      </c>
      <c r="C1010" t="s">
        <v>1226</v>
      </c>
      <c r="D1010" t="s">
        <v>1242</v>
      </c>
      <c r="E1010">
        <v>2</v>
      </c>
      <c r="F1010">
        <v>0</v>
      </c>
      <c r="G1010">
        <v>1600</v>
      </c>
      <c r="H1010">
        <v>60</v>
      </c>
      <c r="I1010" t="s">
        <v>1206</v>
      </c>
      <c r="J1010" s="21">
        <v>45374.916666666664</v>
      </c>
      <c r="K1010" s="21">
        <v>45375.332638888889</v>
      </c>
      <c r="L1010" t="s">
        <v>283</v>
      </c>
      <c r="M1010" t="b">
        <v>0</v>
      </c>
      <c r="N1010">
        <v>2023</v>
      </c>
      <c r="O1010" t="s">
        <v>769</v>
      </c>
      <c r="Q1010" t="s">
        <v>759</v>
      </c>
      <c r="S1010" s="1" t="s">
        <v>1228</v>
      </c>
      <c r="T1010" s="1" t="s">
        <v>1244</v>
      </c>
      <c r="U1010" t="s">
        <v>27</v>
      </c>
      <c r="V1010" s="9">
        <v>1500</v>
      </c>
      <c r="W1010" s="2">
        <f t="shared" si="75"/>
        <v>3</v>
      </c>
      <c r="X1010" s="2" t="s">
        <v>1887</v>
      </c>
      <c r="Y1010" s="9" t="str">
        <f t="shared" si="76"/>
        <v>Y</v>
      </c>
      <c r="Z1010" s="9" t="str">
        <f t="shared" si="77"/>
        <v>N</v>
      </c>
      <c r="AA1010" s="9">
        <f t="shared" si="78"/>
        <v>20</v>
      </c>
      <c r="AB1010" s="9" t="s">
        <v>1398</v>
      </c>
      <c r="AE1010" t="str">
        <f t="shared" si="79"/>
        <v>Dwarfen Mountain HoldsWood Elf Realms</v>
      </c>
    </row>
    <row r="1011" spans="1:31" ht="15" customHeight="1" x14ac:dyDescent="0.25">
      <c r="A1011">
        <v>422962</v>
      </c>
      <c r="B1011">
        <v>2</v>
      </c>
      <c r="C1011" t="s">
        <v>1230</v>
      </c>
      <c r="D1011" t="s">
        <v>1225</v>
      </c>
      <c r="E1011">
        <v>1</v>
      </c>
      <c r="F1011">
        <v>1</v>
      </c>
      <c r="G1011">
        <v>429</v>
      </c>
      <c r="H1011">
        <v>429</v>
      </c>
      <c r="I1011" t="s">
        <v>1206</v>
      </c>
      <c r="J1011" s="21">
        <v>45374.916666666664</v>
      </c>
      <c r="K1011" s="21">
        <v>45375.332638888889</v>
      </c>
      <c r="L1011" t="s">
        <v>283</v>
      </c>
      <c r="M1011" t="b">
        <v>0</v>
      </c>
      <c r="N1011">
        <v>2023</v>
      </c>
      <c r="O1011" t="s">
        <v>762</v>
      </c>
      <c r="Q1011" t="s">
        <v>764</v>
      </c>
      <c r="S1011" s="1" t="s">
        <v>1232</v>
      </c>
      <c r="T1011" s="1" t="s">
        <v>1227</v>
      </c>
      <c r="U1011" t="s">
        <v>27</v>
      </c>
      <c r="V1011" s="9">
        <v>1500</v>
      </c>
      <c r="W1011" s="2">
        <f t="shared" si="75"/>
        <v>3</v>
      </c>
      <c r="X1011" s="2" t="s">
        <v>1887</v>
      </c>
      <c r="Y1011" s="9" t="str">
        <f t="shared" si="76"/>
        <v>Y</v>
      </c>
      <c r="Z1011" s="9" t="str">
        <f t="shared" si="77"/>
        <v>N</v>
      </c>
      <c r="AA1011" s="9">
        <f t="shared" si="78"/>
        <v>20</v>
      </c>
      <c r="AB1011" s="9" t="s">
        <v>1398</v>
      </c>
      <c r="AE1011" t="str">
        <f t="shared" si="79"/>
        <v>Warriors of ChaosTomb Kings of Khemri</v>
      </c>
    </row>
    <row r="1012" spans="1:31" ht="15" hidden="1" customHeight="1" x14ac:dyDescent="0.25">
      <c r="A1012">
        <v>422985</v>
      </c>
      <c r="B1012">
        <v>3</v>
      </c>
      <c r="C1012" t="s">
        <v>1218</v>
      </c>
      <c r="D1012" t="s">
        <v>1205</v>
      </c>
      <c r="E1012">
        <v>2</v>
      </c>
      <c r="F1012">
        <v>0</v>
      </c>
      <c r="G1012">
        <v>905</v>
      </c>
      <c r="H1012">
        <v>620</v>
      </c>
      <c r="I1012" t="s">
        <v>1206</v>
      </c>
      <c r="J1012" s="21">
        <v>45374.916666666664</v>
      </c>
      <c r="K1012" s="21">
        <v>45375.332638888889</v>
      </c>
      <c r="L1012" t="s">
        <v>283</v>
      </c>
      <c r="M1012" t="b">
        <v>0</v>
      </c>
      <c r="N1012">
        <v>2023</v>
      </c>
      <c r="O1012" t="s">
        <v>762</v>
      </c>
      <c r="Q1012" t="s">
        <v>762</v>
      </c>
      <c r="S1012" s="1" t="s">
        <v>1220</v>
      </c>
      <c r="T1012" s="1" t="s">
        <v>1208</v>
      </c>
      <c r="U1012" t="s">
        <v>27</v>
      </c>
      <c r="V1012" s="9">
        <v>1500</v>
      </c>
      <c r="W1012" s="2">
        <f t="shared" si="75"/>
        <v>3</v>
      </c>
      <c r="X1012" s="2" t="s">
        <v>1887</v>
      </c>
      <c r="Y1012" s="9" t="str">
        <f t="shared" si="76"/>
        <v>Y</v>
      </c>
      <c r="Z1012" s="9" t="str">
        <f t="shared" si="77"/>
        <v>Y</v>
      </c>
      <c r="AA1012" s="9">
        <f t="shared" si="78"/>
        <v>20</v>
      </c>
      <c r="AB1012" s="9" t="s">
        <v>1398</v>
      </c>
      <c r="AE1012" t="str">
        <f t="shared" si="79"/>
        <v>Warriors of ChaosWarriors of Chaos</v>
      </c>
    </row>
    <row r="1013" spans="1:31" ht="15" customHeight="1" x14ac:dyDescent="0.25">
      <c r="A1013">
        <v>422998</v>
      </c>
      <c r="B1013">
        <v>3</v>
      </c>
      <c r="C1013" t="s">
        <v>1233</v>
      </c>
      <c r="D1013" t="s">
        <v>1217</v>
      </c>
      <c r="E1013">
        <v>0</v>
      </c>
      <c r="F1013">
        <v>2</v>
      </c>
      <c r="G1013">
        <v>450</v>
      </c>
      <c r="H1013">
        <v>654</v>
      </c>
      <c r="I1013" t="s">
        <v>1206</v>
      </c>
      <c r="J1013" s="21">
        <v>45374.916666666664</v>
      </c>
      <c r="K1013" s="21">
        <v>45375.332638888889</v>
      </c>
      <c r="L1013" t="s">
        <v>283</v>
      </c>
      <c r="M1013" t="b">
        <v>0</v>
      </c>
      <c r="N1013">
        <v>2023</v>
      </c>
      <c r="O1013" t="s">
        <v>758</v>
      </c>
      <c r="Q1013" t="s">
        <v>761</v>
      </c>
      <c r="S1013" s="1" t="s">
        <v>1235</v>
      </c>
      <c r="T1013" s="1" t="s">
        <v>1219</v>
      </c>
      <c r="U1013" t="s">
        <v>27</v>
      </c>
      <c r="V1013" s="9">
        <v>1500</v>
      </c>
      <c r="W1013" s="2">
        <f t="shared" si="75"/>
        <v>3</v>
      </c>
      <c r="X1013" s="2" t="s">
        <v>1887</v>
      </c>
      <c r="Y1013" s="9" t="str">
        <f t="shared" si="76"/>
        <v>Y</v>
      </c>
      <c r="Z1013" s="9" t="str">
        <f t="shared" si="77"/>
        <v>N</v>
      </c>
      <c r="AA1013" s="9">
        <f t="shared" si="78"/>
        <v>20</v>
      </c>
      <c r="AB1013" s="9" t="s">
        <v>1398</v>
      </c>
      <c r="AE1013" t="str">
        <f t="shared" si="79"/>
        <v>Kingdom of BretonniaOrc and Goblin Tribes</v>
      </c>
    </row>
    <row r="1014" spans="1:31" ht="15" customHeight="1" x14ac:dyDescent="0.25">
      <c r="A1014">
        <v>423011</v>
      </c>
      <c r="B1014">
        <v>3</v>
      </c>
      <c r="C1014" t="s">
        <v>1204</v>
      </c>
      <c r="D1014" t="s">
        <v>1221</v>
      </c>
      <c r="E1014">
        <v>2</v>
      </c>
      <c r="F1014">
        <v>0</v>
      </c>
      <c r="G1014">
        <v>802</v>
      </c>
      <c r="H1014">
        <v>589</v>
      </c>
      <c r="I1014" t="s">
        <v>1206</v>
      </c>
      <c r="J1014" s="21">
        <v>45374.916666666664</v>
      </c>
      <c r="K1014" s="21">
        <v>45375.332638888889</v>
      </c>
      <c r="L1014" t="s">
        <v>283</v>
      </c>
      <c r="M1014" t="b">
        <v>0</v>
      </c>
      <c r="N1014">
        <v>2023</v>
      </c>
      <c r="O1014" t="s">
        <v>768</v>
      </c>
      <c r="Q1014" t="s">
        <v>765</v>
      </c>
      <c r="S1014" s="1" t="s">
        <v>1207</v>
      </c>
      <c r="T1014" s="1" t="s">
        <v>1223</v>
      </c>
      <c r="U1014" t="s">
        <v>27</v>
      </c>
      <c r="V1014" s="9">
        <v>1500</v>
      </c>
      <c r="W1014" s="2">
        <f t="shared" si="75"/>
        <v>3</v>
      </c>
      <c r="X1014" s="2" t="s">
        <v>1887</v>
      </c>
      <c r="Y1014" s="9" t="str">
        <f t="shared" si="76"/>
        <v>Y</v>
      </c>
      <c r="Z1014" s="9" t="str">
        <f t="shared" si="77"/>
        <v>N</v>
      </c>
      <c r="AA1014" s="9">
        <f t="shared" si="78"/>
        <v>20</v>
      </c>
      <c r="AB1014" s="9" t="s">
        <v>1398</v>
      </c>
      <c r="AE1014" t="str">
        <f t="shared" si="79"/>
        <v>Dark ElvesEmpire of Man</v>
      </c>
    </row>
    <row r="1015" spans="1:31" ht="15" customHeight="1" x14ac:dyDescent="0.25">
      <c r="A1015">
        <v>423025</v>
      </c>
      <c r="B1015">
        <v>3</v>
      </c>
      <c r="C1015" t="s">
        <v>1234</v>
      </c>
      <c r="D1015" t="s">
        <v>1242</v>
      </c>
      <c r="E1015">
        <v>0</v>
      </c>
      <c r="F1015">
        <v>2</v>
      </c>
      <c r="G1015">
        <v>561</v>
      </c>
      <c r="H1015">
        <v>615</v>
      </c>
      <c r="I1015" t="s">
        <v>1206</v>
      </c>
      <c r="J1015" s="21">
        <v>45374.916666666664</v>
      </c>
      <c r="K1015" s="21">
        <v>45375.332638888889</v>
      </c>
      <c r="L1015" t="s">
        <v>283</v>
      </c>
      <c r="M1015" t="b">
        <v>0</v>
      </c>
      <c r="N1015">
        <v>2023</v>
      </c>
      <c r="O1015" t="s">
        <v>765</v>
      </c>
      <c r="Q1015" t="s">
        <v>759</v>
      </c>
      <c r="S1015" s="1" t="s">
        <v>1236</v>
      </c>
      <c r="T1015" s="1" t="s">
        <v>1244</v>
      </c>
      <c r="U1015" t="s">
        <v>27</v>
      </c>
      <c r="V1015" s="9">
        <v>1500</v>
      </c>
      <c r="W1015" s="2">
        <f t="shared" si="75"/>
        <v>3</v>
      </c>
      <c r="X1015" s="2" t="s">
        <v>1887</v>
      </c>
      <c r="Y1015" s="9" t="str">
        <f t="shared" si="76"/>
        <v>Y</v>
      </c>
      <c r="Z1015" s="9" t="str">
        <f t="shared" si="77"/>
        <v>N</v>
      </c>
      <c r="AA1015" s="9">
        <f t="shared" si="78"/>
        <v>20</v>
      </c>
      <c r="AB1015" s="9" t="s">
        <v>1398</v>
      </c>
      <c r="AE1015" t="str">
        <f t="shared" si="79"/>
        <v>Empire of ManWood Elf Realms</v>
      </c>
    </row>
    <row r="1016" spans="1:31" ht="15" customHeight="1" x14ac:dyDescent="0.25">
      <c r="A1016">
        <v>423037</v>
      </c>
      <c r="B1016">
        <v>3</v>
      </c>
      <c r="C1016" t="s">
        <v>1230</v>
      </c>
      <c r="D1016" t="s">
        <v>1214</v>
      </c>
      <c r="E1016">
        <v>2</v>
      </c>
      <c r="F1016">
        <v>0</v>
      </c>
      <c r="G1016">
        <v>1723</v>
      </c>
      <c r="H1016">
        <v>145</v>
      </c>
      <c r="I1016" t="s">
        <v>1206</v>
      </c>
      <c r="J1016" s="21">
        <v>45374.916666666664</v>
      </c>
      <c r="K1016" s="21">
        <v>45375.332638888889</v>
      </c>
      <c r="L1016" t="s">
        <v>283</v>
      </c>
      <c r="M1016" t="b">
        <v>0</v>
      </c>
      <c r="N1016">
        <v>2023</v>
      </c>
      <c r="O1016" t="s">
        <v>762</v>
      </c>
      <c r="Q1016" t="s">
        <v>769</v>
      </c>
      <c r="S1016" s="1" t="s">
        <v>1232</v>
      </c>
      <c r="T1016" s="1" t="s">
        <v>1216</v>
      </c>
      <c r="U1016" t="s">
        <v>27</v>
      </c>
      <c r="V1016" s="9">
        <v>1500</v>
      </c>
      <c r="W1016" s="2">
        <f t="shared" si="75"/>
        <v>3</v>
      </c>
      <c r="X1016" s="2" t="s">
        <v>1887</v>
      </c>
      <c r="Y1016" s="9" t="str">
        <f t="shared" si="76"/>
        <v>Y</v>
      </c>
      <c r="Z1016" s="9" t="str">
        <f t="shared" si="77"/>
        <v>N</v>
      </c>
      <c r="AA1016" s="9">
        <f t="shared" si="78"/>
        <v>20</v>
      </c>
      <c r="AB1016" s="9" t="s">
        <v>1398</v>
      </c>
      <c r="AE1016" t="str">
        <f t="shared" si="79"/>
        <v>Warriors of ChaosDwarfen Mountain Holds</v>
      </c>
    </row>
    <row r="1017" spans="1:31" ht="15" customHeight="1" x14ac:dyDescent="0.25">
      <c r="A1017">
        <v>423049</v>
      </c>
      <c r="B1017">
        <v>3</v>
      </c>
      <c r="C1017" t="s">
        <v>1213</v>
      </c>
      <c r="D1017" t="s">
        <v>1222</v>
      </c>
      <c r="E1017">
        <v>0</v>
      </c>
      <c r="F1017">
        <v>2</v>
      </c>
      <c r="G1017">
        <v>220</v>
      </c>
      <c r="H1017">
        <v>1524</v>
      </c>
      <c r="I1017" t="s">
        <v>1206</v>
      </c>
      <c r="J1017" s="21">
        <v>45374.916666666664</v>
      </c>
      <c r="K1017" s="21">
        <v>45375.332638888889</v>
      </c>
      <c r="L1017" t="s">
        <v>283</v>
      </c>
      <c r="M1017" t="b">
        <v>0</v>
      </c>
      <c r="N1017">
        <v>2023</v>
      </c>
      <c r="O1017" t="s">
        <v>758</v>
      </c>
      <c r="Q1017" t="s">
        <v>764</v>
      </c>
      <c r="S1017" s="1" t="s">
        <v>1215</v>
      </c>
      <c r="T1017" s="1" t="s">
        <v>1224</v>
      </c>
      <c r="U1017" t="s">
        <v>27</v>
      </c>
      <c r="V1017" s="9">
        <v>1500</v>
      </c>
      <c r="W1017" s="2">
        <f t="shared" si="75"/>
        <v>3</v>
      </c>
      <c r="X1017" s="2" t="s">
        <v>1887</v>
      </c>
      <c r="Y1017" s="9" t="str">
        <f t="shared" si="76"/>
        <v>Y</v>
      </c>
      <c r="Z1017" s="9" t="str">
        <f t="shared" si="77"/>
        <v>N</v>
      </c>
      <c r="AA1017" s="9">
        <f t="shared" si="78"/>
        <v>20</v>
      </c>
      <c r="AB1017" s="9" t="s">
        <v>1398</v>
      </c>
      <c r="AE1017" t="str">
        <f t="shared" si="79"/>
        <v>Kingdom of BretonniaTomb Kings of Khemri</v>
      </c>
    </row>
    <row r="1018" spans="1:31" ht="15" customHeight="1" x14ac:dyDescent="0.25">
      <c r="A1018">
        <v>423060</v>
      </c>
      <c r="B1018">
        <v>3</v>
      </c>
      <c r="C1018" t="s">
        <v>1225</v>
      </c>
      <c r="D1018" t="s">
        <v>1209</v>
      </c>
      <c r="E1018">
        <v>2</v>
      </c>
      <c r="F1018">
        <v>0</v>
      </c>
      <c r="G1018">
        <v>1360</v>
      </c>
      <c r="H1018">
        <v>403</v>
      </c>
      <c r="I1018" t="s">
        <v>1206</v>
      </c>
      <c r="J1018" s="21">
        <v>45374.916666666664</v>
      </c>
      <c r="K1018" s="21">
        <v>45375.332638888889</v>
      </c>
      <c r="L1018" t="s">
        <v>283</v>
      </c>
      <c r="M1018" t="b">
        <v>0</v>
      </c>
      <c r="N1018">
        <v>2023</v>
      </c>
      <c r="O1018" t="s">
        <v>764</v>
      </c>
      <c r="Q1018" t="s">
        <v>768</v>
      </c>
      <c r="S1018" s="1" t="s">
        <v>1227</v>
      </c>
      <c r="T1018" s="1" t="s">
        <v>1211</v>
      </c>
      <c r="U1018" t="s">
        <v>27</v>
      </c>
      <c r="V1018" s="9">
        <v>1500</v>
      </c>
      <c r="W1018" s="2">
        <f t="shared" si="75"/>
        <v>3</v>
      </c>
      <c r="X1018" s="2" t="s">
        <v>1887</v>
      </c>
      <c r="Y1018" s="9" t="str">
        <f t="shared" si="76"/>
        <v>Y</v>
      </c>
      <c r="Z1018" s="9" t="str">
        <f t="shared" si="77"/>
        <v>N</v>
      </c>
      <c r="AA1018" s="9">
        <f t="shared" si="78"/>
        <v>20</v>
      </c>
      <c r="AB1018" s="9" t="s">
        <v>1398</v>
      </c>
      <c r="AE1018" t="str">
        <f t="shared" si="79"/>
        <v>Tomb Kings of KhemriDark Elves</v>
      </c>
    </row>
    <row r="1019" spans="1:31" ht="15" customHeight="1" x14ac:dyDescent="0.25">
      <c r="A1019">
        <v>423071</v>
      </c>
      <c r="B1019">
        <v>3</v>
      </c>
      <c r="C1019" t="s">
        <v>1229</v>
      </c>
      <c r="D1019" t="s">
        <v>1210</v>
      </c>
      <c r="E1019">
        <v>0</v>
      </c>
      <c r="F1019">
        <v>2</v>
      </c>
      <c r="G1019">
        <v>545</v>
      </c>
      <c r="H1019">
        <v>1661</v>
      </c>
      <c r="I1019" t="s">
        <v>1206</v>
      </c>
      <c r="J1019" s="21">
        <v>45374.916666666664</v>
      </c>
      <c r="K1019" s="21">
        <v>45375.332638888889</v>
      </c>
      <c r="L1019" t="s">
        <v>283</v>
      </c>
      <c r="M1019" t="b">
        <v>0</v>
      </c>
      <c r="N1019">
        <v>2023</v>
      </c>
      <c r="O1019" t="s">
        <v>758</v>
      </c>
      <c r="Q1019" t="s">
        <v>761</v>
      </c>
      <c r="S1019" s="1" t="s">
        <v>1231</v>
      </c>
      <c r="T1019" s="1" t="s">
        <v>1212</v>
      </c>
      <c r="U1019" t="s">
        <v>27</v>
      </c>
      <c r="V1019" s="9">
        <v>1500</v>
      </c>
      <c r="W1019" s="2">
        <f t="shared" si="75"/>
        <v>3</v>
      </c>
      <c r="X1019" s="2" t="s">
        <v>1887</v>
      </c>
      <c r="Y1019" s="9" t="str">
        <f t="shared" si="76"/>
        <v>Y</v>
      </c>
      <c r="Z1019" s="9" t="str">
        <f t="shared" si="77"/>
        <v>N</v>
      </c>
      <c r="AA1019" s="9">
        <f t="shared" si="78"/>
        <v>20</v>
      </c>
      <c r="AB1019" s="9" t="s">
        <v>1398</v>
      </c>
      <c r="AE1019" t="str">
        <f t="shared" si="79"/>
        <v>Kingdom of BretonniaOrc and Goblin Tribes</v>
      </c>
    </row>
    <row r="1020" spans="1:31" ht="15" customHeight="1" x14ac:dyDescent="0.25">
      <c r="A1020">
        <v>423081</v>
      </c>
      <c r="B1020">
        <v>3</v>
      </c>
      <c r="C1020" t="s">
        <v>1237</v>
      </c>
      <c r="D1020" t="s">
        <v>1226</v>
      </c>
      <c r="E1020">
        <v>0</v>
      </c>
      <c r="F1020">
        <v>2</v>
      </c>
      <c r="G1020">
        <v>254</v>
      </c>
      <c r="H1020">
        <v>757</v>
      </c>
      <c r="I1020" t="s">
        <v>1206</v>
      </c>
      <c r="J1020" s="21">
        <v>45374.916666666664</v>
      </c>
      <c r="K1020" s="21">
        <v>45375.332638888889</v>
      </c>
      <c r="L1020" t="s">
        <v>283</v>
      </c>
      <c r="M1020" t="b">
        <v>0</v>
      </c>
      <c r="N1020">
        <v>2023</v>
      </c>
      <c r="O1020" t="s">
        <v>761</v>
      </c>
      <c r="Q1020" t="s">
        <v>769</v>
      </c>
      <c r="S1020" s="1" t="s">
        <v>1239</v>
      </c>
      <c r="T1020" s="1" t="s">
        <v>1228</v>
      </c>
      <c r="U1020" t="s">
        <v>27</v>
      </c>
      <c r="V1020" s="9">
        <v>1500</v>
      </c>
      <c r="W1020" s="2">
        <f t="shared" si="75"/>
        <v>3</v>
      </c>
      <c r="X1020" s="2" t="s">
        <v>1887</v>
      </c>
      <c r="Y1020" s="9" t="str">
        <f t="shared" si="76"/>
        <v>Y</v>
      </c>
      <c r="Z1020" s="9" t="str">
        <f t="shared" si="77"/>
        <v>N</v>
      </c>
      <c r="AA1020" s="9">
        <f t="shared" si="78"/>
        <v>20</v>
      </c>
      <c r="AB1020" s="9" t="s">
        <v>1398</v>
      </c>
      <c r="AE1020" t="str">
        <f t="shared" si="79"/>
        <v>Orc and Goblin TribesDwarfen Mountain Holds</v>
      </c>
    </row>
    <row r="1021" spans="1:31" ht="15" hidden="1" customHeight="1" x14ac:dyDescent="0.25">
      <c r="A1021">
        <v>423090</v>
      </c>
      <c r="B1021">
        <v>3</v>
      </c>
      <c r="C1021" t="s">
        <v>1238</v>
      </c>
      <c r="D1021" t="s">
        <v>1241</v>
      </c>
      <c r="E1021">
        <v>2</v>
      </c>
      <c r="F1021">
        <v>0</v>
      </c>
      <c r="G1021">
        <v>836</v>
      </c>
      <c r="H1021">
        <v>788</v>
      </c>
      <c r="I1021" t="s">
        <v>1206</v>
      </c>
      <c r="J1021" s="21">
        <v>45374.916666666664</v>
      </c>
      <c r="K1021" s="21">
        <v>45375.332638888889</v>
      </c>
      <c r="L1021" t="s">
        <v>283</v>
      </c>
      <c r="M1021" t="b">
        <v>0</v>
      </c>
      <c r="N1021">
        <v>2023</v>
      </c>
      <c r="O1021" t="s">
        <v>765</v>
      </c>
      <c r="Q1021" t="s">
        <v>765</v>
      </c>
      <c r="S1021" s="1" t="s">
        <v>1240</v>
      </c>
      <c r="T1021" s="1" t="s">
        <v>1243</v>
      </c>
      <c r="U1021" t="s">
        <v>27</v>
      </c>
      <c r="V1021" s="9">
        <v>1500</v>
      </c>
      <c r="W1021" s="2">
        <f t="shared" si="75"/>
        <v>3</v>
      </c>
      <c r="X1021" s="2" t="s">
        <v>1887</v>
      </c>
      <c r="Y1021" s="9" t="str">
        <f t="shared" si="76"/>
        <v>Y</v>
      </c>
      <c r="Z1021" s="9" t="str">
        <f t="shared" si="77"/>
        <v>Y</v>
      </c>
      <c r="AA1021" s="9">
        <f t="shared" si="78"/>
        <v>20</v>
      </c>
      <c r="AB1021" s="9" t="s">
        <v>1398</v>
      </c>
      <c r="AE1021" t="str">
        <f t="shared" si="79"/>
        <v>Empire of ManEmpire of Man</v>
      </c>
    </row>
    <row r="1022" spans="1:31" ht="15" customHeight="1" x14ac:dyDescent="0.25">
      <c r="A1022">
        <v>424881</v>
      </c>
      <c r="B1022">
        <v>1</v>
      </c>
      <c r="C1022" t="s">
        <v>1494</v>
      </c>
      <c r="D1022" t="s">
        <v>1495</v>
      </c>
      <c r="E1022">
        <v>0</v>
      </c>
      <c r="F1022">
        <v>2</v>
      </c>
      <c r="G1022">
        <v>0</v>
      </c>
      <c r="H1022">
        <v>3</v>
      </c>
      <c r="I1022" t="s">
        <v>1496</v>
      </c>
      <c r="J1022" s="21">
        <v>45381.375</v>
      </c>
      <c r="K1022" s="21">
        <v>45381.78125</v>
      </c>
      <c r="L1022" t="s">
        <v>63</v>
      </c>
      <c r="M1022" t="b">
        <v>0</v>
      </c>
      <c r="N1022">
        <v>2023</v>
      </c>
      <c r="O1022" t="s">
        <v>762</v>
      </c>
      <c r="Q1022" t="s">
        <v>758</v>
      </c>
      <c r="S1022" s="1" t="s">
        <v>1497</v>
      </c>
      <c r="T1022" s="1" t="s">
        <v>1498</v>
      </c>
      <c r="U1022" t="s">
        <v>27</v>
      </c>
      <c r="V1022" s="9">
        <v>1250</v>
      </c>
      <c r="W1022" s="2">
        <f t="shared" si="75"/>
        <v>3</v>
      </c>
      <c r="X1022" s="2" t="s">
        <v>1887</v>
      </c>
      <c r="Y1022" s="9" t="str">
        <f t="shared" si="76"/>
        <v>Y</v>
      </c>
      <c r="Z1022" s="9" t="str">
        <f t="shared" si="77"/>
        <v>N</v>
      </c>
      <c r="AA1022" s="9">
        <f t="shared" si="78"/>
        <v>60</v>
      </c>
      <c r="AB1022" s="9" t="s">
        <v>1398</v>
      </c>
      <c r="AE1022" t="str">
        <f t="shared" si="79"/>
        <v>Warriors of ChaosKingdom of Bretonnia</v>
      </c>
    </row>
    <row r="1023" spans="1:31" ht="15" hidden="1" customHeight="1" x14ac:dyDescent="0.25">
      <c r="A1023">
        <v>424894</v>
      </c>
      <c r="B1023">
        <v>1</v>
      </c>
      <c r="C1023" t="s">
        <v>1499</v>
      </c>
      <c r="D1023" t="s">
        <v>1500</v>
      </c>
      <c r="E1023">
        <v>1</v>
      </c>
      <c r="F1023">
        <v>1</v>
      </c>
      <c r="G1023">
        <v>1</v>
      </c>
      <c r="H1023">
        <v>1</v>
      </c>
      <c r="I1023" t="s">
        <v>1496</v>
      </c>
      <c r="J1023" s="21">
        <v>45381.375</v>
      </c>
      <c r="K1023" s="21">
        <v>45381.78125</v>
      </c>
      <c r="L1023" t="s">
        <v>63</v>
      </c>
      <c r="M1023" t="b">
        <v>0</v>
      </c>
      <c r="N1023">
        <v>2023</v>
      </c>
      <c r="Q1023" t="s">
        <v>762</v>
      </c>
      <c r="T1023" s="1" t="s">
        <v>1501</v>
      </c>
      <c r="U1023" t="s">
        <v>27</v>
      </c>
      <c r="V1023" s="9">
        <v>1250</v>
      </c>
      <c r="W1023" s="2">
        <f t="shared" si="75"/>
        <v>3</v>
      </c>
      <c r="X1023" s="2" t="s">
        <v>1887</v>
      </c>
      <c r="Y1023" s="9" t="str">
        <f t="shared" si="76"/>
        <v>N</v>
      </c>
      <c r="Z1023" s="9" t="str">
        <f t="shared" si="77"/>
        <v>N</v>
      </c>
      <c r="AA1023" s="9">
        <f t="shared" si="78"/>
        <v>60</v>
      </c>
      <c r="AB1023" s="9" t="s">
        <v>1398</v>
      </c>
      <c r="AE1023" t="str">
        <f t="shared" si="79"/>
        <v>Warriors of Chaos</v>
      </c>
    </row>
    <row r="1024" spans="1:31" ht="15" hidden="1" customHeight="1" x14ac:dyDescent="0.25">
      <c r="A1024">
        <v>424906</v>
      </c>
      <c r="B1024">
        <v>1</v>
      </c>
      <c r="C1024" t="s">
        <v>1502</v>
      </c>
      <c r="D1024" t="s">
        <v>1503</v>
      </c>
      <c r="E1024">
        <v>2</v>
      </c>
      <c r="F1024">
        <v>0</v>
      </c>
      <c r="G1024">
        <v>3</v>
      </c>
      <c r="H1024">
        <v>0</v>
      </c>
      <c r="I1024" t="s">
        <v>1496</v>
      </c>
      <c r="J1024" s="21">
        <v>45381.375</v>
      </c>
      <c r="K1024" s="21">
        <v>45381.78125</v>
      </c>
      <c r="L1024" t="s">
        <v>63</v>
      </c>
      <c r="M1024" t="b">
        <v>0</v>
      </c>
      <c r="N1024">
        <v>2023</v>
      </c>
      <c r="O1024" t="s">
        <v>761</v>
      </c>
      <c r="S1024" s="1" t="s">
        <v>1504</v>
      </c>
      <c r="U1024" t="s">
        <v>27</v>
      </c>
      <c r="V1024" s="9">
        <v>1250</v>
      </c>
      <c r="W1024" s="2">
        <f t="shared" si="75"/>
        <v>3</v>
      </c>
      <c r="X1024" s="2" t="s">
        <v>1887</v>
      </c>
      <c r="Y1024" s="9" t="str">
        <f t="shared" si="76"/>
        <v>N</v>
      </c>
      <c r="Z1024" s="9" t="str">
        <f t="shared" si="77"/>
        <v>N</v>
      </c>
      <c r="AA1024" s="9">
        <f t="shared" si="78"/>
        <v>60</v>
      </c>
      <c r="AB1024" s="9" t="s">
        <v>1398</v>
      </c>
      <c r="AE1024" t="str">
        <f t="shared" si="79"/>
        <v>Orc and Goblin Tribes</v>
      </c>
    </row>
    <row r="1025" spans="1:31" ht="15" hidden="1" customHeight="1" x14ac:dyDescent="0.25">
      <c r="A1025">
        <v>424910</v>
      </c>
      <c r="B1025">
        <v>1</v>
      </c>
      <c r="C1025" t="s">
        <v>1505</v>
      </c>
      <c r="D1025" t="s">
        <v>1506</v>
      </c>
      <c r="E1025">
        <v>2</v>
      </c>
      <c r="F1025">
        <v>0</v>
      </c>
      <c r="G1025">
        <v>3</v>
      </c>
      <c r="H1025">
        <v>0</v>
      </c>
      <c r="I1025" t="s">
        <v>1496</v>
      </c>
      <c r="J1025" s="21">
        <v>45381.375</v>
      </c>
      <c r="K1025" s="21">
        <v>45381.78125</v>
      </c>
      <c r="L1025" t="s">
        <v>63</v>
      </c>
      <c r="M1025" t="b">
        <v>0</v>
      </c>
      <c r="N1025">
        <v>2023</v>
      </c>
      <c r="U1025" t="s">
        <v>27</v>
      </c>
      <c r="V1025" s="9">
        <v>1250</v>
      </c>
      <c r="W1025" s="2">
        <f t="shared" si="75"/>
        <v>3</v>
      </c>
      <c r="X1025" s="2" t="s">
        <v>1887</v>
      </c>
      <c r="Y1025" s="9" t="str">
        <f t="shared" si="76"/>
        <v>N</v>
      </c>
      <c r="Z1025" s="9" t="str">
        <f t="shared" si="77"/>
        <v>Y</v>
      </c>
      <c r="AA1025" s="9">
        <f t="shared" si="78"/>
        <v>60</v>
      </c>
      <c r="AB1025" s="9" t="s">
        <v>1398</v>
      </c>
      <c r="AE1025" t="str">
        <f t="shared" si="79"/>
        <v/>
      </c>
    </row>
    <row r="1026" spans="1:31" ht="15" hidden="1" customHeight="1" x14ac:dyDescent="0.25">
      <c r="A1026">
        <v>424922</v>
      </c>
      <c r="B1026">
        <v>1</v>
      </c>
      <c r="C1026" t="s">
        <v>1507</v>
      </c>
      <c r="D1026" t="s">
        <v>1508</v>
      </c>
      <c r="E1026">
        <v>2</v>
      </c>
      <c r="F1026">
        <v>0</v>
      </c>
      <c r="G1026">
        <v>3</v>
      </c>
      <c r="H1026">
        <v>0</v>
      </c>
      <c r="I1026" t="s">
        <v>1496</v>
      </c>
      <c r="J1026" s="21">
        <v>45381.375</v>
      </c>
      <c r="K1026" s="21">
        <v>45381.78125</v>
      </c>
      <c r="L1026" t="s">
        <v>63</v>
      </c>
      <c r="M1026" t="b">
        <v>0</v>
      </c>
      <c r="N1026">
        <v>2023</v>
      </c>
      <c r="O1026" t="s">
        <v>760</v>
      </c>
      <c r="S1026" s="1" t="s">
        <v>1509</v>
      </c>
      <c r="U1026" t="s">
        <v>27</v>
      </c>
      <c r="V1026" s="9">
        <v>1250</v>
      </c>
      <c r="W1026" s="2">
        <f t="shared" ref="W1026:W1089" si="80">_xlfn.MAXIFS(B:B,I:I,I1026)</f>
        <v>3</v>
      </c>
      <c r="X1026" s="2" t="s">
        <v>1887</v>
      </c>
      <c r="Y1026" s="9" t="str">
        <f t="shared" ref="Y1026:Y1089" si="81">IF(S1026="","N",(IF(T1026&lt;&gt;"","Y","N")))</f>
        <v>N</v>
      </c>
      <c r="Z1026" s="9" t="str">
        <f t="shared" ref="Z1026:Z1089" si="82">IF(O1026=Q1026,"Y","N")</f>
        <v>N</v>
      </c>
      <c r="AA1026" s="9">
        <f t="shared" ref="AA1026:AA1089" si="83">COUNTIFS(I:I,I1026,B:B,1)*2</f>
        <v>60</v>
      </c>
      <c r="AB1026" s="9" t="s">
        <v>1398</v>
      </c>
      <c r="AE1026" t="str">
        <f t="shared" si="79"/>
        <v>Vampire Counts</v>
      </c>
    </row>
    <row r="1027" spans="1:31" ht="15" hidden="1" customHeight="1" x14ac:dyDescent="0.25">
      <c r="A1027">
        <v>424930</v>
      </c>
      <c r="B1027">
        <v>1</v>
      </c>
      <c r="C1027" t="s">
        <v>1510</v>
      </c>
      <c r="D1027" t="s">
        <v>1511</v>
      </c>
      <c r="E1027">
        <v>0</v>
      </c>
      <c r="F1027">
        <v>2</v>
      </c>
      <c r="G1027">
        <v>0</v>
      </c>
      <c r="H1027">
        <v>3</v>
      </c>
      <c r="I1027" t="s">
        <v>1496</v>
      </c>
      <c r="J1027" s="21">
        <v>45381.375</v>
      </c>
      <c r="K1027" s="21">
        <v>45381.78125</v>
      </c>
      <c r="L1027" t="s">
        <v>63</v>
      </c>
      <c r="M1027" t="b">
        <v>0</v>
      </c>
      <c r="N1027">
        <v>2023</v>
      </c>
      <c r="U1027" t="s">
        <v>27</v>
      </c>
      <c r="V1027" s="9">
        <v>1250</v>
      </c>
      <c r="W1027" s="2">
        <f t="shared" si="80"/>
        <v>3</v>
      </c>
      <c r="X1027" s="2" t="s">
        <v>1887</v>
      </c>
      <c r="Y1027" s="9" t="str">
        <f t="shared" si="81"/>
        <v>N</v>
      </c>
      <c r="Z1027" s="9" t="str">
        <f t="shared" si="82"/>
        <v>Y</v>
      </c>
      <c r="AA1027" s="9">
        <f t="shared" si="83"/>
        <v>60</v>
      </c>
      <c r="AB1027" s="9" t="s">
        <v>1398</v>
      </c>
      <c r="AE1027" t="str">
        <f t="shared" ref="AE1027:AE1090" si="84">O1027&amp;Q1027</f>
        <v/>
      </c>
    </row>
    <row r="1028" spans="1:31" ht="15" hidden="1" customHeight="1" x14ac:dyDescent="0.25">
      <c r="A1028">
        <v>424938</v>
      </c>
      <c r="B1028">
        <v>1</v>
      </c>
      <c r="C1028" t="s">
        <v>1512</v>
      </c>
      <c r="D1028" t="s">
        <v>1513</v>
      </c>
      <c r="E1028">
        <v>2</v>
      </c>
      <c r="F1028">
        <v>0</v>
      </c>
      <c r="G1028">
        <v>3</v>
      </c>
      <c r="H1028">
        <v>0</v>
      </c>
      <c r="I1028" t="s">
        <v>1496</v>
      </c>
      <c r="J1028" s="21">
        <v>45381.375</v>
      </c>
      <c r="K1028" s="21">
        <v>45381.78125</v>
      </c>
      <c r="L1028" t="s">
        <v>63</v>
      </c>
      <c r="M1028" t="b">
        <v>0</v>
      </c>
      <c r="N1028">
        <v>2023</v>
      </c>
      <c r="U1028" t="s">
        <v>27</v>
      </c>
      <c r="V1028" s="9">
        <v>1250</v>
      </c>
      <c r="W1028" s="2">
        <f t="shared" si="80"/>
        <v>3</v>
      </c>
      <c r="X1028" s="2" t="s">
        <v>1887</v>
      </c>
      <c r="Y1028" s="9" t="str">
        <f t="shared" si="81"/>
        <v>N</v>
      </c>
      <c r="Z1028" s="9" t="str">
        <f t="shared" si="82"/>
        <v>Y</v>
      </c>
      <c r="AA1028" s="9">
        <f t="shared" si="83"/>
        <v>60</v>
      </c>
      <c r="AB1028" s="9" t="s">
        <v>1398</v>
      </c>
      <c r="AE1028" t="str">
        <f t="shared" si="84"/>
        <v/>
      </c>
    </row>
    <row r="1029" spans="1:31" ht="15" hidden="1" customHeight="1" x14ac:dyDescent="0.25">
      <c r="A1029">
        <v>424952</v>
      </c>
      <c r="B1029">
        <v>1</v>
      </c>
      <c r="C1029" t="s">
        <v>1514</v>
      </c>
      <c r="D1029" t="s">
        <v>1515</v>
      </c>
      <c r="E1029">
        <v>2</v>
      </c>
      <c r="F1029">
        <v>0</v>
      </c>
      <c r="G1029">
        <v>3</v>
      </c>
      <c r="H1029">
        <v>0</v>
      </c>
      <c r="I1029" t="s">
        <v>1496</v>
      </c>
      <c r="J1029" s="21">
        <v>45381.375</v>
      </c>
      <c r="K1029" s="21">
        <v>45381.78125</v>
      </c>
      <c r="L1029" t="s">
        <v>63</v>
      </c>
      <c r="M1029" t="b">
        <v>0</v>
      </c>
      <c r="N1029">
        <v>2023</v>
      </c>
      <c r="Q1029" t="s">
        <v>758</v>
      </c>
      <c r="T1029" s="1" t="s">
        <v>1516</v>
      </c>
      <c r="U1029" t="s">
        <v>27</v>
      </c>
      <c r="V1029" s="9">
        <v>1250</v>
      </c>
      <c r="W1029" s="2">
        <f t="shared" si="80"/>
        <v>3</v>
      </c>
      <c r="X1029" s="2" t="s">
        <v>1887</v>
      </c>
      <c r="Y1029" s="9" t="str">
        <f t="shared" si="81"/>
        <v>N</v>
      </c>
      <c r="Z1029" s="9" t="str">
        <f t="shared" si="82"/>
        <v>N</v>
      </c>
      <c r="AA1029" s="9">
        <f t="shared" si="83"/>
        <v>60</v>
      </c>
      <c r="AB1029" s="9" t="s">
        <v>1398</v>
      </c>
      <c r="AE1029" t="str">
        <f t="shared" si="84"/>
        <v>Kingdom of Bretonnia</v>
      </c>
    </row>
    <row r="1030" spans="1:31" ht="15" hidden="1" customHeight="1" x14ac:dyDescent="0.25">
      <c r="A1030">
        <v>424966</v>
      </c>
      <c r="B1030">
        <v>1</v>
      </c>
      <c r="C1030" t="s">
        <v>1517</v>
      </c>
      <c r="D1030" t="s">
        <v>1518</v>
      </c>
      <c r="E1030">
        <v>0</v>
      </c>
      <c r="F1030">
        <v>2</v>
      </c>
      <c r="G1030">
        <v>0</v>
      </c>
      <c r="H1030">
        <v>2</v>
      </c>
      <c r="I1030" t="s">
        <v>1496</v>
      </c>
      <c r="J1030" s="21">
        <v>45381.375</v>
      </c>
      <c r="K1030" s="21">
        <v>45381.78125</v>
      </c>
      <c r="L1030" t="s">
        <v>63</v>
      </c>
      <c r="M1030" t="b">
        <v>0</v>
      </c>
      <c r="N1030">
        <v>2023</v>
      </c>
      <c r="O1030" t="s">
        <v>773</v>
      </c>
      <c r="S1030" s="1" t="s">
        <v>1519</v>
      </c>
      <c r="U1030" t="s">
        <v>27</v>
      </c>
      <c r="V1030" s="9">
        <v>1250</v>
      </c>
      <c r="W1030" s="2">
        <f t="shared" si="80"/>
        <v>3</v>
      </c>
      <c r="X1030" s="2" t="s">
        <v>1887</v>
      </c>
      <c r="Y1030" s="9" t="str">
        <f t="shared" si="81"/>
        <v>N</v>
      </c>
      <c r="Z1030" s="9" t="str">
        <f t="shared" si="82"/>
        <v>N</v>
      </c>
      <c r="AA1030" s="9">
        <f t="shared" si="83"/>
        <v>60</v>
      </c>
      <c r="AB1030" s="9" t="s">
        <v>1398</v>
      </c>
      <c r="AE1030" t="str">
        <f t="shared" si="84"/>
        <v>Ogre Kingdoms</v>
      </c>
    </row>
    <row r="1031" spans="1:31" ht="15" customHeight="1" x14ac:dyDescent="0.25">
      <c r="A1031">
        <v>424987</v>
      </c>
      <c r="B1031">
        <v>1</v>
      </c>
      <c r="C1031" t="s">
        <v>1520</v>
      </c>
      <c r="D1031" t="s">
        <v>1521</v>
      </c>
      <c r="E1031">
        <v>0</v>
      </c>
      <c r="F1031">
        <v>2</v>
      </c>
      <c r="G1031">
        <v>0</v>
      </c>
      <c r="H1031">
        <v>2</v>
      </c>
      <c r="I1031" t="s">
        <v>1496</v>
      </c>
      <c r="J1031" s="21">
        <v>45381.375</v>
      </c>
      <c r="K1031" s="21">
        <v>45381.78125</v>
      </c>
      <c r="L1031" t="s">
        <v>63</v>
      </c>
      <c r="M1031" t="b">
        <v>0</v>
      </c>
      <c r="N1031">
        <v>2023</v>
      </c>
      <c r="O1031" t="s">
        <v>768</v>
      </c>
      <c r="Q1031" t="s">
        <v>769</v>
      </c>
      <c r="S1031" s="1" t="s">
        <v>1522</v>
      </c>
      <c r="T1031" s="1" t="s">
        <v>1523</v>
      </c>
      <c r="U1031" t="s">
        <v>27</v>
      </c>
      <c r="V1031" s="9">
        <v>1250</v>
      </c>
      <c r="W1031" s="2">
        <f t="shared" si="80"/>
        <v>3</v>
      </c>
      <c r="X1031" s="2" t="s">
        <v>1887</v>
      </c>
      <c r="Y1031" s="9" t="str">
        <f t="shared" si="81"/>
        <v>Y</v>
      </c>
      <c r="Z1031" s="9" t="str">
        <f t="shared" si="82"/>
        <v>N</v>
      </c>
      <c r="AA1031" s="9">
        <f t="shared" si="83"/>
        <v>60</v>
      </c>
      <c r="AB1031" s="9" t="s">
        <v>1398</v>
      </c>
      <c r="AE1031" t="str">
        <f t="shared" si="84"/>
        <v>Dark ElvesDwarfen Mountain Holds</v>
      </c>
    </row>
    <row r="1032" spans="1:31" ht="15" hidden="1" customHeight="1" x14ac:dyDescent="0.25">
      <c r="A1032">
        <v>425004</v>
      </c>
      <c r="B1032">
        <v>1</v>
      </c>
      <c r="C1032" t="s">
        <v>1524</v>
      </c>
      <c r="D1032" t="s">
        <v>86</v>
      </c>
      <c r="E1032">
        <v>2</v>
      </c>
      <c r="F1032">
        <v>0</v>
      </c>
      <c r="G1032">
        <v>3</v>
      </c>
      <c r="H1032">
        <v>0</v>
      </c>
      <c r="I1032" t="s">
        <v>1496</v>
      </c>
      <c r="J1032" s="21">
        <v>45381.375</v>
      </c>
      <c r="K1032" s="21">
        <v>45381.78125</v>
      </c>
      <c r="L1032" t="s">
        <v>63</v>
      </c>
      <c r="M1032" t="b">
        <v>0</v>
      </c>
      <c r="N1032">
        <v>2023</v>
      </c>
      <c r="O1032" t="s">
        <v>774</v>
      </c>
      <c r="S1032" s="1" t="s">
        <v>1525</v>
      </c>
      <c r="U1032" t="s">
        <v>27</v>
      </c>
      <c r="V1032" s="9">
        <v>1250</v>
      </c>
      <c r="W1032" s="2">
        <f t="shared" si="80"/>
        <v>3</v>
      </c>
      <c r="X1032" s="2" t="s">
        <v>1887</v>
      </c>
      <c r="Y1032" s="9" t="str">
        <f t="shared" si="81"/>
        <v>N</v>
      </c>
      <c r="Z1032" s="9" t="str">
        <f t="shared" si="82"/>
        <v>N</v>
      </c>
      <c r="AA1032" s="9">
        <f t="shared" si="83"/>
        <v>60</v>
      </c>
      <c r="AB1032" s="9" t="s">
        <v>1398</v>
      </c>
      <c r="AE1032" t="str">
        <f t="shared" si="84"/>
        <v>Beastmen Brayherds</v>
      </c>
    </row>
    <row r="1033" spans="1:31" ht="15" hidden="1" customHeight="1" x14ac:dyDescent="0.25">
      <c r="A1033">
        <v>425015</v>
      </c>
      <c r="B1033">
        <v>1</v>
      </c>
      <c r="C1033" t="s">
        <v>1526</v>
      </c>
      <c r="D1033" t="s">
        <v>1527</v>
      </c>
      <c r="E1033">
        <v>2</v>
      </c>
      <c r="F1033">
        <v>0</v>
      </c>
      <c r="G1033">
        <v>2</v>
      </c>
      <c r="H1033">
        <v>0</v>
      </c>
      <c r="I1033" t="s">
        <v>1496</v>
      </c>
      <c r="J1033" s="21">
        <v>45381.375</v>
      </c>
      <c r="K1033" s="21">
        <v>45381.78125</v>
      </c>
      <c r="L1033" t="s">
        <v>63</v>
      </c>
      <c r="M1033" t="b">
        <v>0</v>
      </c>
      <c r="N1033">
        <v>2023</v>
      </c>
      <c r="Q1033" t="s">
        <v>761</v>
      </c>
      <c r="T1033" s="1" t="s">
        <v>1528</v>
      </c>
      <c r="U1033" t="s">
        <v>27</v>
      </c>
      <c r="V1033" s="9">
        <v>1250</v>
      </c>
      <c r="W1033" s="2">
        <f t="shared" si="80"/>
        <v>3</v>
      </c>
      <c r="X1033" s="2" t="s">
        <v>1887</v>
      </c>
      <c r="Y1033" s="9" t="str">
        <f t="shared" si="81"/>
        <v>N</v>
      </c>
      <c r="Z1033" s="9" t="str">
        <f t="shared" si="82"/>
        <v>N</v>
      </c>
      <c r="AA1033" s="9">
        <f t="shared" si="83"/>
        <v>60</v>
      </c>
      <c r="AB1033" s="9" t="s">
        <v>1398</v>
      </c>
      <c r="AE1033" t="str">
        <f t="shared" si="84"/>
        <v>Orc and Goblin Tribes</v>
      </c>
    </row>
    <row r="1034" spans="1:31" ht="15" hidden="1" customHeight="1" x14ac:dyDescent="0.25">
      <c r="A1034">
        <v>425035</v>
      </c>
      <c r="B1034">
        <v>1</v>
      </c>
      <c r="C1034" t="s">
        <v>1529</v>
      </c>
      <c r="D1034" t="s">
        <v>1530</v>
      </c>
      <c r="E1034">
        <v>0</v>
      </c>
      <c r="F1034">
        <v>2</v>
      </c>
      <c r="G1034">
        <v>0</v>
      </c>
      <c r="H1034">
        <v>3</v>
      </c>
      <c r="I1034" t="s">
        <v>1496</v>
      </c>
      <c r="J1034" s="21">
        <v>45381.375</v>
      </c>
      <c r="K1034" s="21">
        <v>45381.78125</v>
      </c>
      <c r="L1034" t="s">
        <v>63</v>
      </c>
      <c r="M1034" t="b">
        <v>0</v>
      </c>
      <c r="N1034">
        <v>2023</v>
      </c>
      <c r="Q1034" t="s">
        <v>774</v>
      </c>
      <c r="T1034" s="1" t="s">
        <v>1531</v>
      </c>
      <c r="U1034" t="s">
        <v>27</v>
      </c>
      <c r="V1034" s="9">
        <v>1250</v>
      </c>
      <c r="W1034" s="2">
        <f t="shared" si="80"/>
        <v>3</v>
      </c>
      <c r="X1034" s="2" t="s">
        <v>1887</v>
      </c>
      <c r="Y1034" s="9" t="str">
        <f t="shared" si="81"/>
        <v>N</v>
      </c>
      <c r="Z1034" s="9" t="str">
        <f t="shared" si="82"/>
        <v>N</v>
      </c>
      <c r="AA1034" s="9">
        <f t="shared" si="83"/>
        <v>60</v>
      </c>
      <c r="AB1034" s="9" t="s">
        <v>1398</v>
      </c>
      <c r="AE1034" t="str">
        <f t="shared" si="84"/>
        <v>Beastmen Brayherds</v>
      </c>
    </row>
    <row r="1035" spans="1:31" ht="15" hidden="1" customHeight="1" x14ac:dyDescent="0.25">
      <c r="A1035">
        <v>425042</v>
      </c>
      <c r="B1035">
        <v>1</v>
      </c>
      <c r="C1035" t="s">
        <v>1532</v>
      </c>
      <c r="D1035" t="s">
        <v>1533</v>
      </c>
      <c r="E1035">
        <v>0</v>
      </c>
      <c r="F1035">
        <v>2</v>
      </c>
      <c r="G1035">
        <v>0</v>
      </c>
      <c r="H1035">
        <v>3</v>
      </c>
      <c r="I1035" t="s">
        <v>1496</v>
      </c>
      <c r="J1035" s="21">
        <v>45381.375</v>
      </c>
      <c r="K1035" s="21">
        <v>45381.78125</v>
      </c>
      <c r="L1035" t="s">
        <v>63</v>
      </c>
      <c r="M1035" t="b">
        <v>0</v>
      </c>
      <c r="N1035">
        <v>2023</v>
      </c>
      <c r="Q1035" t="s">
        <v>761</v>
      </c>
      <c r="T1035" s="1" t="s">
        <v>1534</v>
      </c>
      <c r="U1035" t="s">
        <v>27</v>
      </c>
      <c r="V1035" s="9">
        <v>1250</v>
      </c>
      <c r="W1035" s="2">
        <f t="shared" si="80"/>
        <v>3</v>
      </c>
      <c r="X1035" s="2" t="s">
        <v>1887</v>
      </c>
      <c r="Y1035" s="9" t="str">
        <f t="shared" si="81"/>
        <v>N</v>
      </c>
      <c r="Z1035" s="9" t="str">
        <f t="shared" si="82"/>
        <v>N</v>
      </c>
      <c r="AA1035" s="9">
        <f t="shared" si="83"/>
        <v>60</v>
      </c>
      <c r="AB1035" s="9" t="s">
        <v>1398</v>
      </c>
      <c r="AE1035" t="str">
        <f t="shared" si="84"/>
        <v>Orc and Goblin Tribes</v>
      </c>
    </row>
    <row r="1036" spans="1:31" ht="15" hidden="1" customHeight="1" x14ac:dyDescent="0.25">
      <c r="A1036">
        <v>425063</v>
      </c>
      <c r="B1036">
        <v>1</v>
      </c>
      <c r="C1036" t="s">
        <v>1535</v>
      </c>
      <c r="D1036" t="s">
        <v>1536</v>
      </c>
      <c r="E1036">
        <v>2</v>
      </c>
      <c r="F1036">
        <v>0</v>
      </c>
      <c r="G1036">
        <v>2</v>
      </c>
      <c r="H1036">
        <v>0</v>
      </c>
      <c r="I1036" t="s">
        <v>1496</v>
      </c>
      <c r="J1036" s="21">
        <v>45381.375</v>
      </c>
      <c r="K1036" s="21">
        <v>45381.78125</v>
      </c>
      <c r="L1036" t="s">
        <v>63</v>
      </c>
      <c r="M1036" t="b">
        <v>0</v>
      </c>
      <c r="N1036">
        <v>2023</v>
      </c>
      <c r="O1036" t="s">
        <v>758</v>
      </c>
      <c r="Q1036" t="s">
        <v>758</v>
      </c>
      <c r="S1036" s="1" t="s">
        <v>1537</v>
      </c>
      <c r="T1036" s="1" t="s">
        <v>1538</v>
      </c>
      <c r="U1036" t="s">
        <v>27</v>
      </c>
      <c r="V1036" s="9">
        <v>1250</v>
      </c>
      <c r="W1036" s="2">
        <f t="shared" si="80"/>
        <v>3</v>
      </c>
      <c r="X1036" s="2" t="s">
        <v>1887</v>
      </c>
      <c r="Y1036" s="9" t="str">
        <f t="shared" si="81"/>
        <v>Y</v>
      </c>
      <c r="Z1036" s="9" t="str">
        <f t="shared" si="82"/>
        <v>Y</v>
      </c>
      <c r="AA1036" s="9">
        <f t="shared" si="83"/>
        <v>60</v>
      </c>
      <c r="AB1036" s="9" t="s">
        <v>1398</v>
      </c>
      <c r="AE1036" t="str">
        <f t="shared" si="84"/>
        <v>Kingdom of BretonniaKingdom of Bretonnia</v>
      </c>
    </row>
    <row r="1037" spans="1:31" ht="15" customHeight="1" x14ac:dyDescent="0.25">
      <c r="A1037">
        <v>425091</v>
      </c>
      <c r="B1037">
        <v>1</v>
      </c>
      <c r="C1037" t="s">
        <v>1539</v>
      </c>
      <c r="D1037" t="s">
        <v>1540</v>
      </c>
      <c r="E1037">
        <v>2</v>
      </c>
      <c r="F1037">
        <v>0</v>
      </c>
      <c r="G1037">
        <v>3</v>
      </c>
      <c r="H1037">
        <v>0</v>
      </c>
      <c r="I1037" t="s">
        <v>1496</v>
      </c>
      <c r="J1037" s="21">
        <v>45381.375</v>
      </c>
      <c r="K1037" s="21">
        <v>45381.78125</v>
      </c>
      <c r="L1037" t="s">
        <v>63</v>
      </c>
      <c r="M1037" t="b">
        <v>0</v>
      </c>
      <c r="N1037">
        <v>2023</v>
      </c>
      <c r="O1037" t="s">
        <v>762</v>
      </c>
      <c r="Q1037" t="s">
        <v>768</v>
      </c>
      <c r="S1037" s="1" t="s">
        <v>1541</v>
      </c>
      <c r="T1037" s="1" t="s">
        <v>1542</v>
      </c>
      <c r="U1037" t="s">
        <v>27</v>
      </c>
      <c r="V1037" s="9">
        <v>1250</v>
      </c>
      <c r="W1037" s="2">
        <f t="shared" si="80"/>
        <v>3</v>
      </c>
      <c r="X1037" s="2" t="s">
        <v>1887</v>
      </c>
      <c r="Y1037" s="9" t="str">
        <f t="shared" si="81"/>
        <v>Y</v>
      </c>
      <c r="Z1037" s="9" t="str">
        <f t="shared" si="82"/>
        <v>N</v>
      </c>
      <c r="AA1037" s="9">
        <f t="shared" si="83"/>
        <v>60</v>
      </c>
      <c r="AB1037" s="9" t="s">
        <v>1398</v>
      </c>
      <c r="AE1037" t="str">
        <f t="shared" si="84"/>
        <v>Warriors of ChaosDark Elves</v>
      </c>
    </row>
    <row r="1038" spans="1:31" ht="15" hidden="1" customHeight="1" x14ac:dyDescent="0.25">
      <c r="A1038">
        <v>425093</v>
      </c>
      <c r="B1038">
        <v>1</v>
      </c>
      <c r="C1038" t="s">
        <v>1543</v>
      </c>
      <c r="D1038" t="s">
        <v>1544</v>
      </c>
      <c r="E1038">
        <v>2</v>
      </c>
      <c r="F1038">
        <v>0</v>
      </c>
      <c r="G1038">
        <v>3</v>
      </c>
      <c r="H1038">
        <v>0</v>
      </c>
      <c r="I1038" t="s">
        <v>1496</v>
      </c>
      <c r="J1038" s="21">
        <v>45381.375</v>
      </c>
      <c r="K1038" s="21">
        <v>45381.78125</v>
      </c>
      <c r="L1038" t="s">
        <v>63</v>
      </c>
      <c r="M1038" t="b">
        <v>0</v>
      </c>
      <c r="N1038">
        <v>2023</v>
      </c>
      <c r="U1038" t="s">
        <v>27</v>
      </c>
      <c r="V1038" s="9">
        <v>1250</v>
      </c>
      <c r="W1038" s="2">
        <f t="shared" si="80"/>
        <v>3</v>
      </c>
      <c r="X1038" s="2" t="s">
        <v>1887</v>
      </c>
      <c r="Y1038" s="9" t="str">
        <f t="shared" si="81"/>
        <v>N</v>
      </c>
      <c r="Z1038" s="9" t="str">
        <f t="shared" si="82"/>
        <v>Y</v>
      </c>
      <c r="AA1038" s="9">
        <f t="shared" si="83"/>
        <v>60</v>
      </c>
      <c r="AB1038" s="9" t="s">
        <v>1398</v>
      </c>
      <c r="AE1038" t="str">
        <f t="shared" si="84"/>
        <v/>
      </c>
    </row>
    <row r="1039" spans="1:31" ht="15" customHeight="1" x14ac:dyDescent="0.25">
      <c r="A1039">
        <v>425119</v>
      </c>
      <c r="B1039">
        <v>1</v>
      </c>
      <c r="C1039" t="s">
        <v>1545</v>
      </c>
      <c r="D1039" t="s">
        <v>1546</v>
      </c>
      <c r="E1039">
        <v>0</v>
      </c>
      <c r="F1039">
        <v>2</v>
      </c>
      <c r="G1039">
        <v>0</v>
      </c>
      <c r="H1039">
        <v>2</v>
      </c>
      <c r="I1039" t="s">
        <v>1496</v>
      </c>
      <c r="J1039" s="21">
        <v>45381.375</v>
      </c>
      <c r="K1039" s="21">
        <v>45381.78125</v>
      </c>
      <c r="L1039" t="s">
        <v>63</v>
      </c>
      <c r="M1039" t="b">
        <v>0</v>
      </c>
      <c r="N1039">
        <v>2023</v>
      </c>
      <c r="O1039" t="s">
        <v>761</v>
      </c>
      <c r="Q1039" t="s">
        <v>758</v>
      </c>
      <c r="S1039" s="1" t="s">
        <v>1547</v>
      </c>
      <c r="T1039" s="1" t="s">
        <v>1548</v>
      </c>
      <c r="U1039" t="s">
        <v>27</v>
      </c>
      <c r="V1039" s="9">
        <v>1250</v>
      </c>
      <c r="W1039" s="2">
        <f t="shared" si="80"/>
        <v>3</v>
      </c>
      <c r="X1039" s="2" t="s">
        <v>1887</v>
      </c>
      <c r="Y1039" s="9" t="str">
        <f t="shared" si="81"/>
        <v>Y</v>
      </c>
      <c r="Z1039" s="9" t="str">
        <f t="shared" si="82"/>
        <v>N</v>
      </c>
      <c r="AA1039" s="9">
        <f t="shared" si="83"/>
        <v>60</v>
      </c>
      <c r="AB1039" s="9" t="s">
        <v>1398</v>
      </c>
      <c r="AE1039" t="str">
        <f t="shared" si="84"/>
        <v>Orc and Goblin TribesKingdom of Bretonnia</v>
      </c>
    </row>
    <row r="1040" spans="1:31" ht="15" hidden="1" customHeight="1" x14ac:dyDescent="0.25">
      <c r="A1040">
        <v>425138</v>
      </c>
      <c r="B1040">
        <v>1</v>
      </c>
      <c r="C1040" t="s">
        <v>1549</v>
      </c>
      <c r="D1040" t="s">
        <v>1550</v>
      </c>
      <c r="E1040">
        <v>0</v>
      </c>
      <c r="F1040">
        <v>2</v>
      </c>
      <c r="G1040">
        <v>0</v>
      </c>
      <c r="H1040">
        <v>3</v>
      </c>
      <c r="I1040" t="s">
        <v>1496</v>
      </c>
      <c r="J1040" s="21">
        <v>45381.375</v>
      </c>
      <c r="K1040" s="21">
        <v>45381.78125</v>
      </c>
      <c r="L1040" t="s">
        <v>63</v>
      </c>
      <c r="M1040" t="b">
        <v>0</v>
      </c>
      <c r="N1040">
        <v>2023</v>
      </c>
      <c r="U1040" t="s">
        <v>27</v>
      </c>
      <c r="V1040" s="9">
        <v>1250</v>
      </c>
      <c r="W1040" s="2">
        <f t="shared" si="80"/>
        <v>3</v>
      </c>
      <c r="X1040" s="2" t="s">
        <v>1887</v>
      </c>
      <c r="Y1040" s="9" t="str">
        <f t="shared" si="81"/>
        <v>N</v>
      </c>
      <c r="Z1040" s="9" t="str">
        <f t="shared" si="82"/>
        <v>Y</v>
      </c>
      <c r="AA1040" s="9">
        <f t="shared" si="83"/>
        <v>60</v>
      </c>
      <c r="AB1040" s="9" t="s">
        <v>1398</v>
      </c>
      <c r="AE1040" t="str">
        <f t="shared" si="84"/>
        <v/>
      </c>
    </row>
    <row r="1041" spans="1:31" ht="15" hidden="1" customHeight="1" x14ac:dyDescent="0.25">
      <c r="A1041">
        <v>425145</v>
      </c>
      <c r="B1041">
        <v>1</v>
      </c>
      <c r="C1041" t="s">
        <v>1551</v>
      </c>
      <c r="D1041" t="s">
        <v>1552</v>
      </c>
      <c r="E1041">
        <v>2</v>
      </c>
      <c r="F1041">
        <v>0</v>
      </c>
      <c r="G1041">
        <v>2</v>
      </c>
      <c r="H1041">
        <v>0</v>
      </c>
      <c r="I1041" t="s">
        <v>1496</v>
      </c>
      <c r="J1041" s="21">
        <v>45381.375</v>
      </c>
      <c r="K1041" s="21">
        <v>45381.78125</v>
      </c>
      <c r="L1041" t="s">
        <v>63</v>
      </c>
      <c r="M1041" t="b">
        <v>0</v>
      </c>
      <c r="N1041">
        <v>2023</v>
      </c>
      <c r="U1041" t="s">
        <v>27</v>
      </c>
      <c r="V1041" s="9">
        <v>1250</v>
      </c>
      <c r="W1041" s="2">
        <f t="shared" si="80"/>
        <v>3</v>
      </c>
      <c r="X1041" s="2" t="s">
        <v>1887</v>
      </c>
      <c r="Y1041" s="9" t="str">
        <f t="shared" si="81"/>
        <v>N</v>
      </c>
      <c r="Z1041" s="9" t="str">
        <f t="shared" si="82"/>
        <v>Y</v>
      </c>
      <c r="AA1041" s="9">
        <f t="shared" si="83"/>
        <v>60</v>
      </c>
      <c r="AB1041" s="9" t="s">
        <v>1398</v>
      </c>
      <c r="AE1041" t="str">
        <f t="shared" si="84"/>
        <v/>
      </c>
    </row>
    <row r="1042" spans="1:31" ht="15" hidden="1" customHeight="1" x14ac:dyDescent="0.25">
      <c r="A1042">
        <v>425163</v>
      </c>
      <c r="B1042">
        <v>1</v>
      </c>
      <c r="C1042" t="s">
        <v>1553</v>
      </c>
      <c r="D1042" t="s">
        <v>1554</v>
      </c>
      <c r="E1042">
        <v>0</v>
      </c>
      <c r="F1042">
        <v>2</v>
      </c>
      <c r="G1042">
        <v>0</v>
      </c>
      <c r="H1042">
        <v>3</v>
      </c>
      <c r="I1042" t="s">
        <v>1496</v>
      </c>
      <c r="J1042" s="21">
        <v>45381.375</v>
      </c>
      <c r="K1042" s="21">
        <v>45381.78125</v>
      </c>
      <c r="L1042" t="s">
        <v>63</v>
      </c>
      <c r="M1042" t="b">
        <v>0</v>
      </c>
      <c r="N1042">
        <v>2023</v>
      </c>
      <c r="Q1042" t="s">
        <v>760</v>
      </c>
      <c r="T1042" s="1" t="s">
        <v>1555</v>
      </c>
      <c r="U1042" t="s">
        <v>27</v>
      </c>
      <c r="V1042" s="9">
        <v>1250</v>
      </c>
      <c r="W1042" s="2">
        <f t="shared" si="80"/>
        <v>3</v>
      </c>
      <c r="X1042" s="2" t="s">
        <v>1887</v>
      </c>
      <c r="Y1042" s="9" t="str">
        <f t="shared" si="81"/>
        <v>N</v>
      </c>
      <c r="Z1042" s="9" t="str">
        <f t="shared" si="82"/>
        <v>N</v>
      </c>
      <c r="AA1042" s="9">
        <f t="shared" si="83"/>
        <v>60</v>
      </c>
      <c r="AB1042" s="9" t="s">
        <v>1398</v>
      </c>
      <c r="AE1042" t="str">
        <f t="shared" si="84"/>
        <v>Vampire Counts</v>
      </c>
    </row>
    <row r="1043" spans="1:31" ht="15" customHeight="1" x14ac:dyDescent="0.25">
      <c r="A1043">
        <v>425184</v>
      </c>
      <c r="B1043">
        <v>1</v>
      </c>
      <c r="C1043" t="s">
        <v>1556</v>
      </c>
      <c r="D1043" t="s">
        <v>1557</v>
      </c>
      <c r="E1043">
        <v>2</v>
      </c>
      <c r="F1043">
        <v>0</v>
      </c>
      <c r="G1043">
        <v>3</v>
      </c>
      <c r="H1043">
        <v>0</v>
      </c>
      <c r="I1043" t="s">
        <v>1496</v>
      </c>
      <c r="J1043" s="21">
        <v>45381.375</v>
      </c>
      <c r="K1043" s="21">
        <v>45381.78125</v>
      </c>
      <c r="L1043" t="s">
        <v>63</v>
      </c>
      <c r="M1043" t="b">
        <v>0</v>
      </c>
      <c r="N1043">
        <v>2023</v>
      </c>
      <c r="O1043" t="s">
        <v>760</v>
      </c>
      <c r="Q1043" t="s">
        <v>774</v>
      </c>
      <c r="S1043" s="1" t="s">
        <v>1558</v>
      </c>
      <c r="T1043" s="1" t="s">
        <v>1559</v>
      </c>
      <c r="U1043" t="s">
        <v>27</v>
      </c>
      <c r="V1043" s="9">
        <v>1250</v>
      </c>
      <c r="W1043" s="2">
        <f t="shared" si="80"/>
        <v>3</v>
      </c>
      <c r="X1043" s="2" t="s">
        <v>1887</v>
      </c>
      <c r="Y1043" s="9" t="str">
        <f t="shared" si="81"/>
        <v>Y</v>
      </c>
      <c r="Z1043" s="9" t="str">
        <f t="shared" si="82"/>
        <v>N</v>
      </c>
      <c r="AA1043" s="9">
        <f t="shared" si="83"/>
        <v>60</v>
      </c>
      <c r="AB1043" s="9" t="s">
        <v>1398</v>
      </c>
      <c r="AE1043" t="str">
        <f t="shared" si="84"/>
        <v>Vampire CountsBeastmen Brayherds</v>
      </c>
    </row>
    <row r="1044" spans="1:31" ht="15" hidden="1" customHeight="1" x14ac:dyDescent="0.25">
      <c r="A1044">
        <v>425200</v>
      </c>
      <c r="B1044">
        <v>1</v>
      </c>
      <c r="C1044" t="s">
        <v>90</v>
      </c>
      <c r="D1044" t="s">
        <v>1560</v>
      </c>
      <c r="E1044">
        <v>0</v>
      </c>
      <c r="F1044">
        <v>2</v>
      </c>
      <c r="G1044">
        <v>0</v>
      </c>
      <c r="H1044">
        <v>2</v>
      </c>
      <c r="I1044" t="s">
        <v>1496</v>
      </c>
      <c r="J1044" s="21">
        <v>45381.375</v>
      </c>
      <c r="K1044" s="21">
        <v>45381.78125</v>
      </c>
      <c r="L1044" t="s">
        <v>63</v>
      </c>
      <c r="M1044" t="b">
        <v>0</v>
      </c>
      <c r="N1044">
        <v>2023</v>
      </c>
      <c r="U1044" t="s">
        <v>27</v>
      </c>
      <c r="V1044" s="9">
        <v>1250</v>
      </c>
      <c r="W1044" s="2">
        <f t="shared" si="80"/>
        <v>3</v>
      </c>
      <c r="X1044" s="2" t="s">
        <v>1887</v>
      </c>
      <c r="Y1044" s="9" t="str">
        <f t="shared" si="81"/>
        <v>N</v>
      </c>
      <c r="Z1044" s="9" t="str">
        <f t="shared" si="82"/>
        <v>Y</v>
      </c>
      <c r="AA1044" s="9">
        <f t="shared" si="83"/>
        <v>60</v>
      </c>
      <c r="AB1044" s="9" t="s">
        <v>1398</v>
      </c>
      <c r="AE1044" t="str">
        <f t="shared" si="84"/>
        <v/>
      </c>
    </row>
    <row r="1045" spans="1:31" ht="15" customHeight="1" x14ac:dyDescent="0.25">
      <c r="A1045">
        <v>425225</v>
      </c>
      <c r="B1045">
        <v>1</v>
      </c>
      <c r="C1045" t="s">
        <v>1561</v>
      </c>
      <c r="D1045" t="s">
        <v>1562</v>
      </c>
      <c r="E1045">
        <v>2</v>
      </c>
      <c r="F1045">
        <v>0</v>
      </c>
      <c r="G1045">
        <v>2</v>
      </c>
      <c r="H1045">
        <v>0</v>
      </c>
      <c r="I1045" t="s">
        <v>1496</v>
      </c>
      <c r="J1045" s="21">
        <v>45381.375</v>
      </c>
      <c r="K1045" s="21">
        <v>45381.78125</v>
      </c>
      <c r="L1045" t="s">
        <v>63</v>
      </c>
      <c r="M1045" t="b">
        <v>0</v>
      </c>
      <c r="N1045">
        <v>2023</v>
      </c>
      <c r="O1045" t="s">
        <v>758</v>
      </c>
      <c r="Q1045" t="s">
        <v>768</v>
      </c>
      <c r="S1045" s="1" t="s">
        <v>1563</v>
      </c>
      <c r="T1045" s="1" t="s">
        <v>1564</v>
      </c>
      <c r="U1045" t="s">
        <v>27</v>
      </c>
      <c r="V1045" s="9">
        <v>1250</v>
      </c>
      <c r="W1045" s="2">
        <f t="shared" si="80"/>
        <v>3</v>
      </c>
      <c r="X1045" s="2" t="s">
        <v>1887</v>
      </c>
      <c r="Y1045" s="9" t="str">
        <f t="shared" si="81"/>
        <v>Y</v>
      </c>
      <c r="Z1045" s="9" t="str">
        <f t="shared" si="82"/>
        <v>N</v>
      </c>
      <c r="AA1045" s="9">
        <f t="shared" si="83"/>
        <v>60</v>
      </c>
      <c r="AB1045" s="9" t="s">
        <v>1398</v>
      </c>
      <c r="AE1045" t="str">
        <f t="shared" si="84"/>
        <v>Kingdom of BretonniaDark Elves</v>
      </c>
    </row>
    <row r="1046" spans="1:31" ht="15" hidden="1" customHeight="1" x14ac:dyDescent="0.25">
      <c r="A1046">
        <v>425231</v>
      </c>
      <c r="B1046">
        <v>1</v>
      </c>
      <c r="C1046" t="s">
        <v>1565</v>
      </c>
      <c r="D1046" t="s">
        <v>1566</v>
      </c>
      <c r="E1046">
        <v>2</v>
      </c>
      <c r="F1046">
        <v>0</v>
      </c>
      <c r="G1046">
        <v>3</v>
      </c>
      <c r="H1046">
        <v>0</v>
      </c>
      <c r="I1046" t="s">
        <v>1496</v>
      </c>
      <c r="J1046" s="21">
        <v>45381.375</v>
      </c>
      <c r="K1046" s="21">
        <v>45381.78125</v>
      </c>
      <c r="L1046" t="s">
        <v>63</v>
      </c>
      <c r="M1046" t="b">
        <v>0</v>
      </c>
      <c r="N1046">
        <v>2023</v>
      </c>
      <c r="U1046" t="s">
        <v>27</v>
      </c>
      <c r="V1046" s="9">
        <v>1250</v>
      </c>
      <c r="W1046" s="2">
        <f t="shared" si="80"/>
        <v>3</v>
      </c>
      <c r="X1046" s="2" t="s">
        <v>1887</v>
      </c>
      <c r="Y1046" s="9" t="str">
        <f t="shared" si="81"/>
        <v>N</v>
      </c>
      <c r="Z1046" s="9" t="str">
        <f t="shared" si="82"/>
        <v>Y</v>
      </c>
      <c r="AA1046" s="9">
        <f t="shared" si="83"/>
        <v>60</v>
      </c>
      <c r="AB1046" s="9" t="s">
        <v>1398</v>
      </c>
      <c r="AE1046" t="str">
        <f t="shared" si="84"/>
        <v/>
      </c>
    </row>
    <row r="1047" spans="1:31" ht="15" customHeight="1" x14ac:dyDescent="0.25">
      <c r="A1047">
        <v>425256</v>
      </c>
      <c r="B1047">
        <v>1</v>
      </c>
      <c r="C1047" t="s">
        <v>1567</v>
      </c>
      <c r="D1047" t="s">
        <v>106</v>
      </c>
      <c r="E1047">
        <v>2</v>
      </c>
      <c r="F1047">
        <v>0</v>
      </c>
      <c r="G1047">
        <v>3</v>
      </c>
      <c r="H1047">
        <v>0</v>
      </c>
      <c r="I1047" t="s">
        <v>1496</v>
      </c>
      <c r="J1047" s="21">
        <v>45381.375</v>
      </c>
      <c r="K1047" s="21">
        <v>45381.78125</v>
      </c>
      <c r="L1047" t="s">
        <v>63</v>
      </c>
      <c r="M1047" t="b">
        <v>0</v>
      </c>
      <c r="N1047">
        <v>2023</v>
      </c>
      <c r="O1047" t="s">
        <v>761</v>
      </c>
      <c r="Q1047" t="s">
        <v>759</v>
      </c>
      <c r="S1047" s="1" t="s">
        <v>1568</v>
      </c>
      <c r="T1047" s="1" t="s">
        <v>1569</v>
      </c>
      <c r="U1047" t="s">
        <v>27</v>
      </c>
      <c r="V1047" s="9">
        <v>1250</v>
      </c>
      <c r="W1047" s="2">
        <f t="shared" si="80"/>
        <v>3</v>
      </c>
      <c r="X1047" s="2" t="s">
        <v>1887</v>
      </c>
      <c r="Y1047" s="9" t="str">
        <f t="shared" si="81"/>
        <v>Y</v>
      </c>
      <c r="Z1047" s="9" t="str">
        <f t="shared" si="82"/>
        <v>N</v>
      </c>
      <c r="AA1047" s="9">
        <f t="shared" si="83"/>
        <v>60</v>
      </c>
      <c r="AB1047" s="9" t="s">
        <v>1398</v>
      </c>
      <c r="AE1047" t="str">
        <f t="shared" si="84"/>
        <v>Orc and Goblin TribesWood Elf Realms</v>
      </c>
    </row>
    <row r="1048" spans="1:31" ht="15" hidden="1" customHeight="1" x14ac:dyDescent="0.25">
      <c r="A1048">
        <v>425276</v>
      </c>
      <c r="B1048">
        <v>1</v>
      </c>
      <c r="C1048" t="s">
        <v>1570</v>
      </c>
      <c r="D1048" t="s">
        <v>1571</v>
      </c>
      <c r="E1048">
        <v>0</v>
      </c>
      <c r="F1048">
        <v>2</v>
      </c>
      <c r="G1048">
        <v>0</v>
      </c>
      <c r="H1048">
        <v>3</v>
      </c>
      <c r="I1048" t="s">
        <v>1496</v>
      </c>
      <c r="J1048" s="21">
        <v>45381.375</v>
      </c>
      <c r="K1048" s="21">
        <v>45381.78125</v>
      </c>
      <c r="L1048" t="s">
        <v>63</v>
      </c>
      <c r="M1048" t="b">
        <v>0</v>
      </c>
      <c r="N1048">
        <v>2023</v>
      </c>
      <c r="O1048" t="s">
        <v>769</v>
      </c>
      <c r="S1048" s="1" t="s">
        <v>1572</v>
      </c>
      <c r="U1048" t="s">
        <v>27</v>
      </c>
      <c r="V1048" s="9">
        <v>1250</v>
      </c>
      <c r="W1048" s="2">
        <f t="shared" si="80"/>
        <v>3</v>
      </c>
      <c r="X1048" s="2" t="s">
        <v>1887</v>
      </c>
      <c r="Y1048" s="9" t="str">
        <f t="shared" si="81"/>
        <v>N</v>
      </c>
      <c r="Z1048" s="9" t="str">
        <f t="shared" si="82"/>
        <v>N</v>
      </c>
      <c r="AA1048" s="9">
        <f t="shared" si="83"/>
        <v>60</v>
      </c>
      <c r="AB1048" s="9" t="s">
        <v>1398</v>
      </c>
      <c r="AE1048" t="str">
        <f t="shared" si="84"/>
        <v>Dwarfen Mountain Holds</v>
      </c>
    </row>
    <row r="1049" spans="1:31" ht="15" hidden="1" customHeight="1" x14ac:dyDescent="0.25">
      <c r="A1049">
        <v>425293</v>
      </c>
      <c r="B1049">
        <v>1</v>
      </c>
      <c r="C1049" t="s">
        <v>1573</v>
      </c>
      <c r="D1049" t="s">
        <v>1574</v>
      </c>
      <c r="E1049">
        <v>0</v>
      </c>
      <c r="F1049">
        <v>2</v>
      </c>
      <c r="G1049">
        <v>0</v>
      </c>
      <c r="H1049">
        <v>2</v>
      </c>
      <c r="I1049" t="s">
        <v>1496</v>
      </c>
      <c r="J1049" s="21">
        <v>45381.375</v>
      </c>
      <c r="K1049" s="21">
        <v>45381.78125</v>
      </c>
      <c r="L1049" t="s">
        <v>63</v>
      </c>
      <c r="M1049" t="b">
        <v>0</v>
      </c>
      <c r="N1049">
        <v>2023</v>
      </c>
      <c r="O1049" t="s">
        <v>768</v>
      </c>
      <c r="S1049" s="1" t="s">
        <v>1575</v>
      </c>
      <c r="U1049" t="s">
        <v>27</v>
      </c>
      <c r="V1049" s="9">
        <v>1250</v>
      </c>
      <c r="W1049" s="2">
        <f t="shared" si="80"/>
        <v>3</v>
      </c>
      <c r="X1049" s="2" t="s">
        <v>1887</v>
      </c>
      <c r="Y1049" s="9" t="str">
        <f t="shared" si="81"/>
        <v>N</v>
      </c>
      <c r="Z1049" s="9" t="str">
        <f t="shared" si="82"/>
        <v>N</v>
      </c>
      <c r="AA1049" s="9">
        <f t="shared" si="83"/>
        <v>60</v>
      </c>
      <c r="AB1049" s="9" t="s">
        <v>1398</v>
      </c>
      <c r="AE1049" t="str">
        <f t="shared" si="84"/>
        <v>Dark Elves</v>
      </c>
    </row>
    <row r="1050" spans="1:31" ht="15" customHeight="1" x14ac:dyDescent="0.25">
      <c r="A1050">
        <v>425312</v>
      </c>
      <c r="B1050">
        <v>1</v>
      </c>
      <c r="C1050" t="s">
        <v>70</v>
      </c>
      <c r="D1050" t="s">
        <v>1576</v>
      </c>
      <c r="E1050">
        <v>0</v>
      </c>
      <c r="F1050">
        <v>2</v>
      </c>
      <c r="G1050">
        <v>0</v>
      </c>
      <c r="H1050">
        <v>2</v>
      </c>
      <c r="I1050" t="s">
        <v>1496</v>
      </c>
      <c r="J1050" s="21">
        <v>45381.375</v>
      </c>
      <c r="K1050" s="21">
        <v>45381.78125</v>
      </c>
      <c r="L1050" t="s">
        <v>63</v>
      </c>
      <c r="M1050" t="b">
        <v>0</v>
      </c>
      <c r="N1050">
        <v>2023</v>
      </c>
      <c r="O1050" t="s">
        <v>774</v>
      </c>
      <c r="Q1050" t="s">
        <v>765</v>
      </c>
      <c r="S1050" s="1" t="s">
        <v>1577</v>
      </c>
      <c r="T1050" s="1" t="s">
        <v>1578</v>
      </c>
      <c r="U1050" t="s">
        <v>27</v>
      </c>
      <c r="V1050" s="9">
        <v>1250</v>
      </c>
      <c r="W1050" s="2">
        <f t="shared" si="80"/>
        <v>3</v>
      </c>
      <c r="X1050" s="2" t="s">
        <v>1887</v>
      </c>
      <c r="Y1050" s="9" t="str">
        <f t="shared" si="81"/>
        <v>Y</v>
      </c>
      <c r="Z1050" s="9" t="str">
        <f t="shared" si="82"/>
        <v>N</v>
      </c>
      <c r="AA1050" s="9">
        <f t="shared" si="83"/>
        <v>60</v>
      </c>
      <c r="AB1050" s="9" t="s">
        <v>1398</v>
      </c>
      <c r="AE1050" t="str">
        <f t="shared" si="84"/>
        <v>Beastmen BrayherdsEmpire of Man</v>
      </c>
    </row>
    <row r="1051" spans="1:31" ht="15" hidden="1" customHeight="1" x14ac:dyDescent="0.25">
      <c r="A1051">
        <v>425330</v>
      </c>
      <c r="B1051">
        <v>1</v>
      </c>
      <c r="C1051" t="s">
        <v>1579</v>
      </c>
      <c r="D1051" t="s">
        <v>1580</v>
      </c>
      <c r="E1051">
        <v>0</v>
      </c>
      <c r="F1051">
        <v>2</v>
      </c>
      <c r="G1051">
        <v>0</v>
      </c>
      <c r="H1051">
        <v>2</v>
      </c>
      <c r="I1051" t="s">
        <v>1496</v>
      </c>
      <c r="J1051" s="21">
        <v>45381.375</v>
      </c>
      <c r="K1051" s="21">
        <v>45381.78125</v>
      </c>
      <c r="L1051" t="s">
        <v>63</v>
      </c>
      <c r="M1051" t="b">
        <v>0</v>
      </c>
      <c r="N1051">
        <v>2023</v>
      </c>
      <c r="Q1051" t="s">
        <v>769</v>
      </c>
      <c r="T1051" s="1" t="s">
        <v>1581</v>
      </c>
      <c r="U1051" t="s">
        <v>27</v>
      </c>
      <c r="V1051" s="9">
        <v>1250</v>
      </c>
      <c r="W1051" s="2">
        <f t="shared" si="80"/>
        <v>3</v>
      </c>
      <c r="X1051" s="2" t="s">
        <v>1887</v>
      </c>
      <c r="Y1051" s="9" t="str">
        <f t="shared" si="81"/>
        <v>N</v>
      </c>
      <c r="Z1051" s="9" t="str">
        <f t="shared" si="82"/>
        <v>N</v>
      </c>
      <c r="AA1051" s="9">
        <f t="shared" si="83"/>
        <v>60</v>
      </c>
      <c r="AB1051" s="9" t="s">
        <v>1398</v>
      </c>
      <c r="AE1051" t="str">
        <f t="shared" si="84"/>
        <v>Dwarfen Mountain Holds</v>
      </c>
    </row>
    <row r="1052" spans="1:31" ht="15" hidden="1" customHeight="1" x14ac:dyDescent="0.25">
      <c r="A1052">
        <v>425371</v>
      </c>
      <c r="B1052">
        <v>2</v>
      </c>
      <c r="C1052" t="s">
        <v>1544</v>
      </c>
      <c r="D1052" t="s">
        <v>1540</v>
      </c>
      <c r="E1052">
        <v>2</v>
      </c>
      <c r="F1052">
        <v>0</v>
      </c>
      <c r="G1052">
        <v>3</v>
      </c>
      <c r="H1052">
        <v>0</v>
      </c>
      <c r="I1052" t="s">
        <v>1496</v>
      </c>
      <c r="J1052" s="21">
        <v>45381.375</v>
      </c>
      <c r="K1052" s="21">
        <v>45381.78125</v>
      </c>
      <c r="L1052" t="s">
        <v>63</v>
      </c>
      <c r="M1052" t="b">
        <v>0</v>
      </c>
      <c r="N1052">
        <v>2023</v>
      </c>
      <c r="Q1052" t="s">
        <v>768</v>
      </c>
      <c r="T1052" s="1" t="s">
        <v>1542</v>
      </c>
      <c r="U1052" t="s">
        <v>27</v>
      </c>
      <c r="V1052" s="9">
        <v>1250</v>
      </c>
      <c r="W1052" s="2">
        <f t="shared" si="80"/>
        <v>3</v>
      </c>
      <c r="X1052" s="2" t="s">
        <v>1887</v>
      </c>
      <c r="Y1052" s="9" t="str">
        <f t="shared" si="81"/>
        <v>N</v>
      </c>
      <c r="Z1052" s="9" t="str">
        <f t="shared" si="82"/>
        <v>N</v>
      </c>
      <c r="AA1052" s="9">
        <f t="shared" si="83"/>
        <v>60</v>
      </c>
      <c r="AB1052" s="9" t="s">
        <v>1398</v>
      </c>
      <c r="AE1052" t="str">
        <f t="shared" si="84"/>
        <v>Dark Elves</v>
      </c>
    </row>
    <row r="1053" spans="1:31" ht="15" hidden="1" customHeight="1" x14ac:dyDescent="0.25">
      <c r="A1053">
        <v>425389</v>
      </c>
      <c r="B1053">
        <v>2</v>
      </c>
      <c r="C1053" t="s">
        <v>1513</v>
      </c>
      <c r="D1053" t="s">
        <v>1510</v>
      </c>
      <c r="E1053">
        <v>2</v>
      </c>
      <c r="F1053">
        <v>0</v>
      </c>
      <c r="G1053">
        <v>3</v>
      </c>
      <c r="H1053">
        <v>0</v>
      </c>
      <c r="I1053" t="s">
        <v>1496</v>
      </c>
      <c r="J1053" s="21">
        <v>45381.375</v>
      </c>
      <c r="K1053" s="21">
        <v>45381.78125</v>
      </c>
      <c r="L1053" t="s">
        <v>63</v>
      </c>
      <c r="M1053" t="b">
        <v>0</v>
      </c>
      <c r="N1053">
        <v>2023</v>
      </c>
      <c r="U1053" t="s">
        <v>27</v>
      </c>
      <c r="V1053" s="9">
        <v>1250</v>
      </c>
      <c r="W1053" s="2">
        <f t="shared" si="80"/>
        <v>3</v>
      </c>
      <c r="X1053" s="2" t="s">
        <v>1887</v>
      </c>
      <c r="Y1053" s="9" t="str">
        <f t="shared" si="81"/>
        <v>N</v>
      </c>
      <c r="Z1053" s="9" t="str">
        <f t="shared" si="82"/>
        <v>Y</v>
      </c>
      <c r="AA1053" s="9">
        <f t="shared" si="83"/>
        <v>60</v>
      </c>
      <c r="AB1053" s="9" t="s">
        <v>1398</v>
      </c>
      <c r="AE1053" t="str">
        <f t="shared" si="84"/>
        <v/>
      </c>
    </row>
    <row r="1054" spans="1:31" ht="15" customHeight="1" x14ac:dyDescent="0.25">
      <c r="A1054">
        <v>425415</v>
      </c>
      <c r="B1054">
        <v>2</v>
      </c>
      <c r="C1054" t="s">
        <v>1527</v>
      </c>
      <c r="D1054" t="s">
        <v>1573</v>
      </c>
      <c r="E1054">
        <v>0</v>
      </c>
      <c r="F1054">
        <v>2</v>
      </c>
      <c r="G1054">
        <v>0</v>
      </c>
      <c r="H1054">
        <v>2</v>
      </c>
      <c r="I1054" t="s">
        <v>1496</v>
      </c>
      <c r="J1054" s="21">
        <v>45381.375</v>
      </c>
      <c r="K1054" s="21">
        <v>45381.78125</v>
      </c>
      <c r="L1054" t="s">
        <v>63</v>
      </c>
      <c r="M1054" t="b">
        <v>0</v>
      </c>
      <c r="N1054">
        <v>2023</v>
      </c>
      <c r="O1054" t="s">
        <v>761</v>
      </c>
      <c r="Q1054" t="s">
        <v>768</v>
      </c>
      <c r="S1054" s="1" t="s">
        <v>1528</v>
      </c>
      <c r="T1054" s="1" t="s">
        <v>1575</v>
      </c>
      <c r="U1054" t="s">
        <v>27</v>
      </c>
      <c r="V1054" s="9">
        <v>1250</v>
      </c>
      <c r="W1054" s="2">
        <f t="shared" si="80"/>
        <v>3</v>
      </c>
      <c r="X1054" s="2" t="s">
        <v>1887</v>
      </c>
      <c r="Y1054" s="9" t="str">
        <f t="shared" si="81"/>
        <v>Y</v>
      </c>
      <c r="Z1054" s="9" t="str">
        <f t="shared" si="82"/>
        <v>N</v>
      </c>
      <c r="AA1054" s="9">
        <f t="shared" si="83"/>
        <v>60</v>
      </c>
      <c r="AB1054" s="9" t="s">
        <v>1398</v>
      </c>
      <c r="AE1054" t="str">
        <f t="shared" si="84"/>
        <v>Orc and Goblin TribesDark Elves</v>
      </c>
    </row>
    <row r="1055" spans="1:31" ht="15" customHeight="1" x14ac:dyDescent="0.25">
      <c r="A1055">
        <v>425439</v>
      </c>
      <c r="B1055">
        <v>2</v>
      </c>
      <c r="C1055" t="s">
        <v>1562</v>
      </c>
      <c r="D1055" t="s">
        <v>70</v>
      </c>
      <c r="E1055">
        <v>0</v>
      </c>
      <c r="F1055">
        <v>2</v>
      </c>
      <c r="G1055">
        <v>0</v>
      </c>
      <c r="H1055">
        <v>3</v>
      </c>
      <c r="I1055" t="s">
        <v>1496</v>
      </c>
      <c r="J1055" s="21">
        <v>45381.375</v>
      </c>
      <c r="K1055" s="21">
        <v>45381.78125</v>
      </c>
      <c r="L1055" t="s">
        <v>63</v>
      </c>
      <c r="M1055" t="b">
        <v>0</v>
      </c>
      <c r="N1055">
        <v>2023</v>
      </c>
      <c r="O1055" t="s">
        <v>768</v>
      </c>
      <c r="Q1055" t="s">
        <v>774</v>
      </c>
      <c r="S1055" s="1" t="s">
        <v>1564</v>
      </c>
      <c r="T1055" s="1" t="s">
        <v>1577</v>
      </c>
      <c r="U1055" t="s">
        <v>27</v>
      </c>
      <c r="V1055" s="9">
        <v>1250</v>
      </c>
      <c r="W1055" s="2">
        <f t="shared" si="80"/>
        <v>3</v>
      </c>
      <c r="X1055" s="2" t="s">
        <v>1887</v>
      </c>
      <c r="Y1055" s="9" t="str">
        <f t="shared" si="81"/>
        <v>Y</v>
      </c>
      <c r="Z1055" s="9" t="str">
        <f t="shared" si="82"/>
        <v>N</v>
      </c>
      <c r="AA1055" s="9">
        <f t="shared" si="83"/>
        <v>60</v>
      </c>
      <c r="AB1055" s="9" t="s">
        <v>1398</v>
      </c>
      <c r="AE1055" t="str">
        <f t="shared" si="84"/>
        <v>Dark ElvesBeastmen Brayherds</v>
      </c>
    </row>
    <row r="1056" spans="1:31" ht="15" hidden="1" customHeight="1" x14ac:dyDescent="0.25">
      <c r="A1056">
        <v>425451</v>
      </c>
      <c r="B1056">
        <v>2</v>
      </c>
      <c r="C1056" t="s">
        <v>86</v>
      </c>
      <c r="D1056" t="s">
        <v>1579</v>
      </c>
      <c r="E1056">
        <v>0</v>
      </c>
      <c r="F1056">
        <v>2</v>
      </c>
      <c r="G1056">
        <v>0</v>
      </c>
      <c r="H1056">
        <v>2</v>
      </c>
      <c r="I1056" t="s">
        <v>1496</v>
      </c>
      <c r="J1056" s="21">
        <v>45381.375</v>
      </c>
      <c r="K1056" s="21">
        <v>45381.78125</v>
      </c>
      <c r="L1056" t="s">
        <v>63</v>
      </c>
      <c r="M1056" t="b">
        <v>0</v>
      </c>
      <c r="N1056">
        <v>2023</v>
      </c>
      <c r="U1056" t="s">
        <v>27</v>
      </c>
      <c r="V1056" s="9">
        <v>1250</v>
      </c>
      <c r="W1056" s="2">
        <f t="shared" si="80"/>
        <v>3</v>
      </c>
      <c r="X1056" s="2" t="s">
        <v>1887</v>
      </c>
      <c r="Y1056" s="9" t="str">
        <f t="shared" si="81"/>
        <v>N</v>
      </c>
      <c r="Z1056" s="9" t="str">
        <f t="shared" si="82"/>
        <v>Y</v>
      </c>
      <c r="AA1056" s="9">
        <f t="shared" si="83"/>
        <v>60</v>
      </c>
      <c r="AB1056" s="9" t="s">
        <v>1398</v>
      </c>
      <c r="AE1056" t="str">
        <f t="shared" si="84"/>
        <v/>
      </c>
    </row>
    <row r="1057" spans="1:31" ht="15" hidden="1" customHeight="1" x14ac:dyDescent="0.25">
      <c r="A1057">
        <v>425469</v>
      </c>
      <c r="B1057">
        <v>2</v>
      </c>
      <c r="C1057" t="s">
        <v>1506</v>
      </c>
      <c r="D1057" t="s">
        <v>1566</v>
      </c>
      <c r="E1057">
        <v>2</v>
      </c>
      <c r="F1057">
        <v>0</v>
      </c>
      <c r="G1057">
        <v>3</v>
      </c>
      <c r="H1057">
        <v>0</v>
      </c>
      <c r="I1057" t="s">
        <v>1496</v>
      </c>
      <c r="J1057" s="21">
        <v>45381.375</v>
      </c>
      <c r="K1057" s="21">
        <v>45381.78125</v>
      </c>
      <c r="L1057" t="s">
        <v>63</v>
      </c>
      <c r="M1057" t="b">
        <v>0</v>
      </c>
      <c r="N1057">
        <v>2023</v>
      </c>
      <c r="U1057" t="s">
        <v>27</v>
      </c>
      <c r="V1057" s="9">
        <v>1250</v>
      </c>
      <c r="W1057" s="2">
        <f t="shared" si="80"/>
        <v>3</v>
      </c>
      <c r="X1057" s="2" t="s">
        <v>1887</v>
      </c>
      <c r="Y1057" s="9" t="str">
        <f t="shared" si="81"/>
        <v>N</v>
      </c>
      <c r="Z1057" s="9" t="str">
        <f t="shared" si="82"/>
        <v>Y</v>
      </c>
      <c r="AA1057" s="9">
        <f t="shared" si="83"/>
        <v>60</v>
      </c>
      <c r="AB1057" s="9" t="s">
        <v>1398</v>
      </c>
      <c r="AE1057" t="str">
        <f t="shared" si="84"/>
        <v/>
      </c>
    </row>
    <row r="1058" spans="1:31" ht="15" hidden="1" customHeight="1" x14ac:dyDescent="0.25">
      <c r="A1058">
        <v>425487</v>
      </c>
      <c r="B1058">
        <v>2</v>
      </c>
      <c r="C1058" t="s">
        <v>1494</v>
      </c>
      <c r="D1058" t="s">
        <v>1529</v>
      </c>
      <c r="E1058">
        <v>2</v>
      </c>
      <c r="F1058">
        <v>0</v>
      </c>
      <c r="G1058">
        <v>3</v>
      </c>
      <c r="H1058">
        <v>0</v>
      </c>
      <c r="I1058" t="s">
        <v>1496</v>
      </c>
      <c r="J1058" s="21">
        <v>45381.375</v>
      </c>
      <c r="K1058" s="21">
        <v>45381.78125</v>
      </c>
      <c r="L1058" t="s">
        <v>63</v>
      </c>
      <c r="M1058" t="b">
        <v>0</v>
      </c>
      <c r="N1058">
        <v>2023</v>
      </c>
      <c r="O1058" t="s">
        <v>762</v>
      </c>
      <c r="S1058" s="1" t="s">
        <v>1497</v>
      </c>
      <c r="U1058" t="s">
        <v>27</v>
      </c>
      <c r="V1058" s="9">
        <v>1250</v>
      </c>
      <c r="W1058" s="2">
        <f t="shared" si="80"/>
        <v>3</v>
      </c>
      <c r="X1058" s="2" t="s">
        <v>1887</v>
      </c>
      <c r="Y1058" s="9" t="str">
        <f t="shared" si="81"/>
        <v>N</v>
      </c>
      <c r="Z1058" s="9" t="str">
        <f t="shared" si="82"/>
        <v>N</v>
      </c>
      <c r="AA1058" s="9">
        <f t="shared" si="83"/>
        <v>60</v>
      </c>
      <c r="AB1058" s="9" t="s">
        <v>1398</v>
      </c>
      <c r="AE1058" t="str">
        <f t="shared" si="84"/>
        <v>Warriors of Chaos</v>
      </c>
    </row>
    <row r="1059" spans="1:31" ht="15" customHeight="1" x14ac:dyDescent="0.25">
      <c r="A1059">
        <v>425510</v>
      </c>
      <c r="B1059">
        <v>2</v>
      </c>
      <c r="C1059" t="s">
        <v>1517</v>
      </c>
      <c r="D1059" t="s">
        <v>1545</v>
      </c>
      <c r="E1059">
        <v>0</v>
      </c>
      <c r="F1059">
        <v>2</v>
      </c>
      <c r="G1059">
        <v>0</v>
      </c>
      <c r="H1059">
        <v>3</v>
      </c>
      <c r="I1059" t="s">
        <v>1496</v>
      </c>
      <c r="J1059" s="21">
        <v>45381.375</v>
      </c>
      <c r="K1059" s="21">
        <v>45381.78125</v>
      </c>
      <c r="L1059" t="s">
        <v>63</v>
      </c>
      <c r="M1059" t="b">
        <v>0</v>
      </c>
      <c r="N1059">
        <v>2023</v>
      </c>
      <c r="O1059" t="s">
        <v>773</v>
      </c>
      <c r="Q1059" t="s">
        <v>761</v>
      </c>
      <c r="S1059" s="1" t="s">
        <v>1519</v>
      </c>
      <c r="T1059" s="1" t="s">
        <v>1547</v>
      </c>
      <c r="U1059" t="s">
        <v>27</v>
      </c>
      <c r="V1059" s="9">
        <v>1250</v>
      </c>
      <c r="W1059" s="2">
        <f t="shared" si="80"/>
        <v>3</v>
      </c>
      <c r="X1059" s="2" t="s">
        <v>1887</v>
      </c>
      <c r="Y1059" s="9" t="str">
        <f t="shared" si="81"/>
        <v>Y</v>
      </c>
      <c r="Z1059" s="9" t="str">
        <f t="shared" si="82"/>
        <v>N</v>
      </c>
      <c r="AA1059" s="9">
        <f t="shared" si="83"/>
        <v>60</v>
      </c>
      <c r="AB1059" s="9" t="s">
        <v>1398</v>
      </c>
      <c r="AE1059" t="str">
        <f t="shared" si="84"/>
        <v>Ogre KingdomsOrc and Goblin Tribes</v>
      </c>
    </row>
    <row r="1060" spans="1:31" ht="15" hidden="1" customHeight="1" x14ac:dyDescent="0.25">
      <c r="A1060">
        <v>425531</v>
      </c>
      <c r="B1060">
        <v>2</v>
      </c>
      <c r="C1060" t="s">
        <v>1549</v>
      </c>
      <c r="D1060" t="s">
        <v>106</v>
      </c>
      <c r="E1060">
        <v>0</v>
      </c>
      <c r="F1060">
        <v>2</v>
      </c>
      <c r="G1060">
        <v>0</v>
      </c>
      <c r="H1060">
        <v>3</v>
      </c>
      <c r="I1060" t="s">
        <v>1496</v>
      </c>
      <c r="J1060" s="21">
        <v>45381.375</v>
      </c>
      <c r="K1060" s="21">
        <v>45381.78125</v>
      </c>
      <c r="L1060" t="s">
        <v>63</v>
      </c>
      <c r="M1060" t="b">
        <v>0</v>
      </c>
      <c r="N1060">
        <v>2023</v>
      </c>
      <c r="Q1060" t="s">
        <v>759</v>
      </c>
      <c r="T1060" s="1" t="s">
        <v>1569</v>
      </c>
      <c r="U1060" t="s">
        <v>27</v>
      </c>
      <c r="V1060" s="9">
        <v>1250</v>
      </c>
      <c r="W1060" s="2">
        <f t="shared" si="80"/>
        <v>3</v>
      </c>
      <c r="X1060" s="2" t="s">
        <v>1887</v>
      </c>
      <c r="Y1060" s="9" t="str">
        <f t="shared" si="81"/>
        <v>N</v>
      </c>
      <c r="Z1060" s="9" t="str">
        <f t="shared" si="82"/>
        <v>N</v>
      </c>
      <c r="AA1060" s="9">
        <f t="shared" si="83"/>
        <v>60</v>
      </c>
      <c r="AB1060" s="9" t="s">
        <v>1398</v>
      </c>
      <c r="AE1060" t="str">
        <f t="shared" si="84"/>
        <v>Wood Elf Realms</v>
      </c>
    </row>
    <row r="1061" spans="1:31" ht="15" hidden="1" customHeight="1" x14ac:dyDescent="0.25">
      <c r="A1061">
        <v>425551</v>
      </c>
      <c r="B1061">
        <v>2</v>
      </c>
      <c r="C1061" t="s">
        <v>1553</v>
      </c>
      <c r="D1061" t="s">
        <v>1570</v>
      </c>
      <c r="E1061">
        <v>2</v>
      </c>
      <c r="F1061">
        <v>0</v>
      </c>
      <c r="G1061">
        <v>3</v>
      </c>
      <c r="H1061">
        <v>0</v>
      </c>
      <c r="I1061" t="s">
        <v>1496</v>
      </c>
      <c r="J1061" s="21">
        <v>45381.375</v>
      </c>
      <c r="K1061" s="21">
        <v>45381.78125</v>
      </c>
      <c r="L1061" t="s">
        <v>63</v>
      </c>
      <c r="M1061" t="b">
        <v>0</v>
      </c>
      <c r="N1061">
        <v>2023</v>
      </c>
      <c r="Q1061" t="s">
        <v>769</v>
      </c>
      <c r="T1061" s="1" t="s">
        <v>1572</v>
      </c>
      <c r="U1061" t="s">
        <v>27</v>
      </c>
      <c r="V1061" s="9">
        <v>1250</v>
      </c>
      <c r="W1061" s="2">
        <f t="shared" si="80"/>
        <v>3</v>
      </c>
      <c r="X1061" s="2" t="s">
        <v>1887</v>
      </c>
      <c r="Y1061" s="9" t="str">
        <f t="shared" si="81"/>
        <v>N</v>
      </c>
      <c r="Z1061" s="9" t="str">
        <f t="shared" si="82"/>
        <v>N</v>
      </c>
      <c r="AA1061" s="9">
        <f t="shared" si="83"/>
        <v>60</v>
      </c>
      <c r="AB1061" s="9" t="s">
        <v>1398</v>
      </c>
      <c r="AE1061" t="str">
        <f t="shared" si="84"/>
        <v>Dwarfen Mountain Holds</v>
      </c>
    </row>
    <row r="1062" spans="1:31" ht="15" hidden="1" customHeight="1" x14ac:dyDescent="0.25">
      <c r="A1062">
        <v>425574</v>
      </c>
      <c r="B1062">
        <v>2</v>
      </c>
      <c r="C1062" t="s">
        <v>90</v>
      </c>
      <c r="D1062" t="s">
        <v>1520</v>
      </c>
      <c r="E1062">
        <v>2</v>
      </c>
      <c r="F1062">
        <v>0</v>
      </c>
      <c r="G1062">
        <v>3</v>
      </c>
      <c r="H1062">
        <v>0</v>
      </c>
      <c r="I1062" t="s">
        <v>1496</v>
      </c>
      <c r="J1062" s="21">
        <v>45381.375</v>
      </c>
      <c r="K1062" s="21">
        <v>45381.78125</v>
      </c>
      <c r="L1062" t="s">
        <v>63</v>
      </c>
      <c r="M1062" t="b">
        <v>0</v>
      </c>
      <c r="N1062">
        <v>2023</v>
      </c>
      <c r="Q1062" t="s">
        <v>768</v>
      </c>
      <c r="T1062" s="1" t="s">
        <v>1522</v>
      </c>
      <c r="U1062" t="s">
        <v>27</v>
      </c>
      <c r="V1062" s="9">
        <v>1250</v>
      </c>
      <c r="W1062" s="2">
        <f t="shared" si="80"/>
        <v>3</v>
      </c>
      <c r="X1062" s="2" t="s">
        <v>1887</v>
      </c>
      <c r="Y1062" s="9" t="str">
        <f t="shared" si="81"/>
        <v>N</v>
      </c>
      <c r="Z1062" s="9" t="str">
        <f t="shared" si="82"/>
        <v>N</v>
      </c>
      <c r="AA1062" s="9">
        <f t="shared" si="83"/>
        <v>60</v>
      </c>
      <c r="AB1062" s="9" t="s">
        <v>1398</v>
      </c>
      <c r="AE1062" t="str">
        <f t="shared" si="84"/>
        <v>Dark Elves</v>
      </c>
    </row>
    <row r="1063" spans="1:31" ht="15" customHeight="1" x14ac:dyDescent="0.25">
      <c r="A1063">
        <v>425599</v>
      </c>
      <c r="B1063">
        <v>2</v>
      </c>
      <c r="C1063" t="s">
        <v>1515</v>
      </c>
      <c r="D1063" t="s">
        <v>1557</v>
      </c>
      <c r="E1063">
        <v>2</v>
      </c>
      <c r="F1063">
        <v>0</v>
      </c>
      <c r="G1063">
        <v>2</v>
      </c>
      <c r="H1063">
        <v>0</v>
      </c>
      <c r="I1063" t="s">
        <v>1496</v>
      </c>
      <c r="J1063" s="21">
        <v>45381.375</v>
      </c>
      <c r="K1063" s="21">
        <v>45381.78125</v>
      </c>
      <c r="L1063" t="s">
        <v>63</v>
      </c>
      <c r="M1063" t="b">
        <v>0</v>
      </c>
      <c r="N1063">
        <v>2023</v>
      </c>
      <c r="O1063" t="s">
        <v>758</v>
      </c>
      <c r="Q1063" t="s">
        <v>774</v>
      </c>
      <c r="S1063" s="1" t="s">
        <v>1516</v>
      </c>
      <c r="T1063" s="1" t="s">
        <v>1559</v>
      </c>
      <c r="U1063" t="s">
        <v>27</v>
      </c>
      <c r="V1063" s="9">
        <v>1250</v>
      </c>
      <c r="W1063" s="2">
        <f t="shared" si="80"/>
        <v>3</v>
      </c>
      <c r="X1063" s="2" t="s">
        <v>1887</v>
      </c>
      <c r="Y1063" s="9" t="str">
        <f t="shared" si="81"/>
        <v>Y</v>
      </c>
      <c r="Z1063" s="9" t="str">
        <f t="shared" si="82"/>
        <v>N</v>
      </c>
      <c r="AA1063" s="9">
        <f t="shared" si="83"/>
        <v>60</v>
      </c>
      <c r="AB1063" s="9" t="s">
        <v>1398</v>
      </c>
      <c r="AE1063" t="str">
        <f t="shared" si="84"/>
        <v>Kingdom of BretonniaBeastmen Brayherds</v>
      </c>
    </row>
    <row r="1064" spans="1:31" ht="15" hidden="1" customHeight="1" x14ac:dyDescent="0.25">
      <c r="A1064">
        <v>425609</v>
      </c>
      <c r="B1064">
        <v>2</v>
      </c>
      <c r="C1064" t="s">
        <v>1499</v>
      </c>
      <c r="D1064" t="s">
        <v>1508</v>
      </c>
      <c r="E1064">
        <v>0</v>
      </c>
      <c r="F1064">
        <v>2</v>
      </c>
      <c r="G1064">
        <v>0</v>
      </c>
      <c r="H1064">
        <v>2</v>
      </c>
      <c r="I1064" t="s">
        <v>1496</v>
      </c>
      <c r="J1064" s="21">
        <v>45381.375</v>
      </c>
      <c r="K1064" s="21">
        <v>45381.78125</v>
      </c>
      <c r="L1064" t="s">
        <v>63</v>
      </c>
      <c r="M1064" t="b">
        <v>0</v>
      </c>
      <c r="N1064">
        <v>2023</v>
      </c>
      <c r="U1064" t="s">
        <v>27</v>
      </c>
      <c r="V1064" s="9">
        <v>1250</v>
      </c>
      <c r="W1064" s="2">
        <f t="shared" si="80"/>
        <v>3</v>
      </c>
      <c r="X1064" s="2" t="s">
        <v>1887</v>
      </c>
      <c r="Y1064" s="9" t="str">
        <f t="shared" si="81"/>
        <v>N</v>
      </c>
      <c r="Z1064" s="9" t="str">
        <f t="shared" si="82"/>
        <v>Y</v>
      </c>
      <c r="AA1064" s="9">
        <f t="shared" si="83"/>
        <v>60</v>
      </c>
      <c r="AB1064" s="9" t="s">
        <v>1398</v>
      </c>
      <c r="AE1064" t="str">
        <f t="shared" si="84"/>
        <v/>
      </c>
    </row>
    <row r="1065" spans="1:31" ht="15" hidden="1" customHeight="1" x14ac:dyDescent="0.25">
      <c r="A1065">
        <v>425626</v>
      </c>
      <c r="B1065">
        <v>2</v>
      </c>
      <c r="C1065" t="s">
        <v>1503</v>
      </c>
      <c r="D1065" t="s">
        <v>1532</v>
      </c>
      <c r="E1065">
        <v>0</v>
      </c>
      <c r="F1065">
        <v>2</v>
      </c>
      <c r="G1065">
        <v>0</v>
      </c>
      <c r="H1065">
        <v>3</v>
      </c>
      <c r="I1065" t="s">
        <v>1496</v>
      </c>
      <c r="J1065" s="21">
        <v>45381.375</v>
      </c>
      <c r="K1065" s="21">
        <v>45381.78125</v>
      </c>
      <c r="L1065" t="s">
        <v>63</v>
      </c>
      <c r="M1065" t="b">
        <v>0</v>
      </c>
      <c r="N1065">
        <v>2023</v>
      </c>
      <c r="U1065" t="s">
        <v>27</v>
      </c>
      <c r="V1065" s="9">
        <v>1250</v>
      </c>
      <c r="W1065" s="2">
        <f t="shared" si="80"/>
        <v>3</v>
      </c>
      <c r="X1065" s="2" t="s">
        <v>1887</v>
      </c>
      <c r="Y1065" s="9" t="str">
        <f t="shared" si="81"/>
        <v>N</v>
      </c>
      <c r="Z1065" s="9" t="str">
        <f t="shared" si="82"/>
        <v>Y</v>
      </c>
      <c r="AA1065" s="9">
        <f t="shared" si="83"/>
        <v>60</v>
      </c>
      <c r="AB1065" s="9" t="s">
        <v>1398</v>
      </c>
      <c r="AE1065" t="str">
        <f t="shared" si="84"/>
        <v/>
      </c>
    </row>
    <row r="1066" spans="1:31" ht="15" hidden="1" customHeight="1" x14ac:dyDescent="0.25">
      <c r="A1066">
        <v>425645</v>
      </c>
      <c r="B1066">
        <v>2</v>
      </c>
      <c r="C1066" t="s">
        <v>1552</v>
      </c>
      <c r="D1066" t="s">
        <v>1536</v>
      </c>
      <c r="E1066">
        <v>0</v>
      </c>
      <c r="F1066">
        <v>2</v>
      </c>
      <c r="G1066">
        <v>0</v>
      </c>
      <c r="H1066">
        <v>3</v>
      </c>
      <c r="I1066" t="s">
        <v>1496</v>
      </c>
      <c r="J1066" s="21">
        <v>45381.375</v>
      </c>
      <c r="K1066" s="21">
        <v>45381.78125</v>
      </c>
      <c r="L1066" t="s">
        <v>63</v>
      </c>
      <c r="M1066" t="b">
        <v>0</v>
      </c>
      <c r="N1066">
        <v>2023</v>
      </c>
      <c r="Q1066" t="s">
        <v>758</v>
      </c>
      <c r="T1066" s="1" t="s">
        <v>1538</v>
      </c>
      <c r="U1066" t="s">
        <v>27</v>
      </c>
      <c r="V1066" s="9">
        <v>1250</v>
      </c>
      <c r="W1066" s="2">
        <f t="shared" si="80"/>
        <v>3</v>
      </c>
      <c r="X1066" s="2" t="s">
        <v>1887</v>
      </c>
      <c r="Y1066" s="9" t="str">
        <f t="shared" si="81"/>
        <v>N</v>
      </c>
      <c r="Z1066" s="9" t="str">
        <f t="shared" si="82"/>
        <v>N</v>
      </c>
      <c r="AA1066" s="9">
        <f t="shared" si="83"/>
        <v>60</v>
      </c>
      <c r="AB1066" s="9" t="s">
        <v>1398</v>
      </c>
      <c r="AE1066" t="str">
        <f t="shared" si="84"/>
        <v>Kingdom of Bretonnia</v>
      </c>
    </row>
    <row r="1067" spans="1:31" ht="15" hidden="1" customHeight="1" x14ac:dyDescent="0.25">
      <c r="A1067">
        <v>425666</v>
      </c>
      <c r="B1067">
        <v>2</v>
      </c>
      <c r="C1067" t="s">
        <v>1507</v>
      </c>
      <c r="D1067" t="s">
        <v>1554</v>
      </c>
      <c r="E1067">
        <v>0</v>
      </c>
      <c r="F1067">
        <v>2</v>
      </c>
      <c r="G1067">
        <v>0</v>
      </c>
      <c r="H1067">
        <v>3</v>
      </c>
      <c r="I1067" t="s">
        <v>1496</v>
      </c>
      <c r="J1067" s="21">
        <v>45381.375</v>
      </c>
      <c r="K1067" s="21">
        <v>45381.78125</v>
      </c>
      <c r="L1067" t="s">
        <v>63</v>
      </c>
      <c r="M1067" t="b">
        <v>0</v>
      </c>
      <c r="N1067">
        <v>2023</v>
      </c>
      <c r="O1067" t="s">
        <v>760</v>
      </c>
      <c r="Q1067" t="s">
        <v>760</v>
      </c>
      <c r="S1067" s="1" t="s">
        <v>1509</v>
      </c>
      <c r="T1067" s="1" t="s">
        <v>1555</v>
      </c>
      <c r="U1067" t="s">
        <v>27</v>
      </c>
      <c r="V1067" s="9">
        <v>1250</v>
      </c>
      <c r="W1067" s="2">
        <f t="shared" si="80"/>
        <v>3</v>
      </c>
      <c r="X1067" s="2" t="s">
        <v>1887</v>
      </c>
      <c r="Y1067" s="9" t="str">
        <f t="shared" si="81"/>
        <v>Y</v>
      </c>
      <c r="Z1067" s="9" t="str">
        <f t="shared" si="82"/>
        <v>Y</v>
      </c>
      <c r="AA1067" s="9">
        <f t="shared" si="83"/>
        <v>60</v>
      </c>
      <c r="AB1067" s="9" t="s">
        <v>1398</v>
      </c>
      <c r="AE1067" t="str">
        <f t="shared" si="84"/>
        <v>Vampire CountsVampire Counts</v>
      </c>
    </row>
    <row r="1068" spans="1:31" ht="15" hidden="1" customHeight="1" x14ac:dyDescent="0.25">
      <c r="A1068">
        <v>425687</v>
      </c>
      <c r="B1068">
        <v>2</v>
      </c>
      <c r="C1068" t="s">
        <v>1543</v>
      </c>
      <c r="D1068" t="s">
        <v>1514</v>
      </c>
      <c r="E1068">
        <v>0</v>
      </c>
      <c r="F1068">
        <v>2</v>
      </c>
      <c r="G1068">
        <v>0</v>
      </c>
      <c r="H1068">
        <v>3</v>
      </c>
      <c r="I1068" t="s">
        <v>1496</v>
      </c>
      <c r="J1068" s="21">
        <v>45381.375</v>
      </c>
      <c r="K1068" s="21">
        <v>45381.78125</v>
      </c>
      <c r="L1068" t="s">
        <v>63</v>
      </c>
      <c r="M1068" t="b">
        <v>0</v>
      </c>
      <c r="N1068">
        <v>2023</v>
      </c>
      <c r="U1068" t="s">
        <v>27</v>
      </c>
      <c r="V1068" s="9">
        <v>1250</v>
      </c>
      <c r="W1068" s="2">
        <f t="shared" si="80"/>
        <v>3</v>
      </c>
      <c r="X1068" s="2" t="s">
        <v>1887</v>
      </c>
      <c r="Y1068" s="9" t="str">
        <f t="shared" si="81"/>
        <v>N</v>
      </c>
      <c r="Z1068" s="9" t="str">
        <f t="shared" si="82"/>
        <v>Y</v>
      </c>
      <c r="AA1068" s="9">
        <f t="shared" si="83"/>
        <v>60</v>
      </c>
      <c r="AB1068" s="9" t="s">
        <v>1398</v>
      </c>
      <c r="AE1068" t="str">
        <f t="shared" si="84"/>
        <v/>
      </c>
    </row>
    <row r="1069" spans="1:31" ht="15" hidden="1" customHeight="1" x14ac:dyDescent="0.25">
      <c r="A1069">
        <v>425710</v>
      </c>
      <c r="B1069">
        <v>2</v>
      </c>
      <c r="C1069" t="s">
        <v>1546</v>
      </c>
      <c r="D1069" t="s">
        <v>1561</v>
      </c>
      <c r="E1069">
        <v>2</v>
      </c>
      <c r="F1069">
        <v>0</v>
      </c>
      <c r="G1069">
        <v>3</v>
      </c>
      <c r="H1069">
        <v>0</v>
      </c>
      <c r="I1069" t="s">
        <v>1496</v>
      </c>
      <c r="J1069" s="21">
        <v>45381.375</v>
      </c>
      <c r="K1069" s="21">
        <v>45381.78125</v>
      </c>
      <c r="L1069" t="s">
        <v>63</v>
      </c>
      <c r="M1069" t="b">
        <v>0</v>
      </c>
      <c r="N1069">
        <v>2023</v>
      </c>
      <c r="O1069" t="s">
        <v>758</v>
      </c>
      <c r="Q1069" t="s">
        <v>758</v>
      </c>
      <c r="S1069" s="1" t="s">
        <v>1548</v>
      </c>
      <c r="T1069" s="1" t="s">
        <v>1563</v>
      </c>
      <c r="U1069" t="s">
        <v>27</v>
      </c>
      <c r="V1069" s="9">
        <v>1250</v>
      </c>
      <c r="W1069" s="2">
        <f t="shared" si="80"/>
        <v>3</v>
      </c>
      <c r="X1069" s="2" t="s">
        <v>1887</v>
      </c>
      <c r="Y1069" s="9" t="str">
        <f t="shared" si="81"/>
        <v>Y</v>
      </c>
      <c r="Z1069" s="9" t="str">
        <f t="shared" si="82"/>
        <v>Y</v>
      </c>
      <c r="AA1069" s="9">
        <f t="shared" si="83"/>
        <v>60</v>
      </c>
      <c r="AB1069" s="9" t="s">
        <v>1398</v>
      </c>
      <c r="AE1069" t="str">
        <f t="shared" si="84"/>
        <v>Kingdom of BretonniaKingdom of Bretonnia</v>
      </c>
    </row>
    <row r="1070" spans="1:31" ht="15" hidden="1" customHeight="1" x14ac:dyDescent="0.25">
      <c r="A1070">
        <v>425732</v>
      </c>
      <c r="B1070">
        <v>2</v>
      </c>
      <c r="C1070" t="s">
        <v>1565</v>
      </c>
      <c r="D1070" t="s">
        <v>1567</v>
      </c>
      <c r="E1070">
        <v>0</v>
      </c>
      <c r="F1070">
        <v>2</v>
      </c>
      <c r="G1070">
        <v>0</v>
      </c>
      <c r="H1070">
        <v>3</v>
      </c>
      <c r="I1070" t="s">
        <v>1496</v>
      </c>
      <c r="J1070" s="21">
        <v>45381.375</v>
      </c>
      <c r="K1070" s="21">
        <v>45381.78125</v>
      </c>
      <c r="L1070" t="s">
        <v>63</v>
      </c>
      <c r="M1070" t="b">
        <v>0</v>
      </c>
      <c r="N1070">
        <v>2023</v>
      </c>
      <c r="Q1070" t="s">
        <v>761</v>
      </c>
      <c r="T1070" s="1" t="s">
        <v>1568</v>
      </c>
      <c r="U1070" t="s">
        <v>27</v>
      </c>
      <c r="V1070" s="9">
        <v>1250</v>
      </c>
      <c r="W1070" s="2">
        <f t="shared" si="80"/>
        <v>3</v>
      </c>
      <c r="X1070" s="2" t="s">
        <v>1887</v>
      </c>
      <c r="Y1070" s="9" t="str">
        <f t="shared" si="81"/>
        <v>N</v>
      </c>
      <c r="Z1070" s="9" t="str">
        <f t="shared" si="82"/>
        <v>N</v>
      </c>
      <c r="AA1070" s="9">
        <f t="shared" si="83"/>
        <v>60</v>
      </c>
      <c r="AB1070" s="9" t="s">
        <v>1398</v>
      </c>
      <c r="AE1070" t="str">
        <f t="shared" si="84"/>
        <v>Orc and Goblin Tribes</v>
      </c>
    </row>
    <row r="1071" spans="1:31" ht="15" customHeight="1" x14ac:dyDescent="0.25">
      <c r="A1071">
        <v>425755</v>
      </c>
      <c r="B1071">
        <v>2</v>
      </c>
      <c r="C1071" t="s">
        <v>1576</v>
      </c>
      <c r="D1071" t="s">
        <v>1535</v>
      </c>
      <c r="E1071">
        <v>0</v>
      </c>
      <c r="F1071">
        <v>2</v>
      </c>
      <c r="G1071">
        <v>0</v>
      </c>
      <c r="H1071">
        <v>3</v>
      </c>
      <c r="I1071" t="s">
        <v>1496</v>
      </c>
      <c r="J1071" s="21">
        <v>45381.375</v>
      </c>
      <c r="K1071" s="21">
        <v>45381.78125</v>
      </c>
      <c r="L1071" t="s">
        <v>63</v>
      </c>
      <c r="M1071" t="b">
        <v>0</v>
      </c>
      <c r="N1071">
        <v>2023</v>
      </c>
      <c r="O1071" t="s">
        <v>765</v>
      </c>
      <c r="Q1071" t="s">
        <v>758</v>
      </c>
      <c r="S1071" s="1" t="s">
        <v>1578</v>
      </c>
      <c r="T1071" s="1" t="s">
        <v>1537</v>
      </c>
      <c r="U1071" t="s">
        <v>27</v>
      </c>
      <c r="V1071" s="9">
        <v>1250</v>
      </c>
      <c r="W1071" s="2">
        <f t="shared" si="80"/>
        <v>3</v>
      </c>
      <c r="X1071" s="2" t="s">
        <v>1887</v>
      </c>
      <c r="Y1071" s="9" t="str">
        <f t="shared" si="81"/>
        <v>Y</v>
      </c>
      <c r="Z1071" s="9" t="str">
        <f t="shared" si="82"/>
        <v>N</v>
      </c>
      <c r="AA1071" s="9">
        <f t="shared" si="83"/>
        <v>60</v>
      </c>
      <c r="AB1071" s="9" t="s">
        <v>1398</v>
      </c>
      <c r="AE1071" t="str">
        <f t="shared" si="84"/>
        <v>Empire of ManKingdom of Bretonnia</v>
      </c>
    </row>
    <row r="1072" spans="1:31" ht="15" hidden="1" customHeight="1" x14ac:dyDescent="0.25">
      <c r="A1072">
        <v>425762</v>
      </c>
      <c r="B1072">
        <v>2</v>
      </c>
      <c r="C1072" t="s">
        <v>1539</v>
      </c>
      <c r="D1072" t="s">
        <v>1550</v>
      </c>
      <c r="E1072">
        <v>2</v>
      </c>
      <c r="F1072">
        <v>0</v>
      </c>
      <c r="G1072">
        <v>3</v>
      </c>
      <c r="H1072">
        <v>0</v>
      </c>
      <c r="I1072" t="s">
        <v>1496</v>
      </c>
      <c r="J1072" s="21">
        <v>45381.375</v>
      </c>
      <c r="K1072" s="21">
        <v>45381.78125</v>
      </c>
      <c r="L1072" t="s">
        <v>63</v>
      </c>
      <c r="M1072" t="b">
        <v>0</v>
      </c>
      <c r="N1072">
        <v>2023</v>
      </c>
      <c r="O1072" t="s">
        <v>762</v>
      </c>
      <c r="S1072" s="1" t="s">
        <v>1541</v>
      </c>
      <c r="U1072" t="s">
        <v>27</v>
      </c>
      <c r="V1072" s="9">
        <v>1250</v>
      </c>
      <c r="W1072" s="2">
        <f t="shared" si="80"/>
        <v>3</v>
      </c>
      <c r="X1072" s="2" t="s">
        <v>1887</v>
      </c>
      <c r="Y1072" s="9" t="str">
        <f t="shared" si="81"/>
        <v>N</v>
      </c>
      <c r="Z1072" s="9" t="str">
        <f t="shared" si="82"/>
        <v>N</v>
      </c>
      <c r="AA1072" s="9">
        <f t="shared" si="83"/>
        <v>60</v>
      </c>
      <c r="AB1072" s="9" t="s">
        <v>1398</v>
      </c>
      <c r="AE1072" t="str">
        <f t="shared" si="84"/>
        <v>Warriors of Chaos</v>
      </c>
    </row>
    <row r="1073" spans="1:31" ht="15" hidden="1" customHeight="1" x14ac:dyDescent="0.25">
      <c r="A1073">
        <v>425789</v>
      </c>
      <c r="B1073">
        <v>2</v>
      </c>
      <c r="C1073" t="s">
        <v>1518</v>
      </c>
      <c r="D1073" t="s">
        <v>1521</v>
      </c>
      <c r="E1073">
        <v>0</v>
      </c>
      <c r="F1073">
        <v>2</v>
      </c>
      <c r="G1073">
        <v>0</v>
      </c>
      <c r="H1073">
        <v>3</v>
      </c>
      <c r="I1073" t="s">
        <v>1496</v>
      </c>
      <c r="J1073" s="21">
        <v>45381.375</v>
      </c>
      <c r="K1073" s="21">
        <v>45381.78125</v>
      </c>
      <c r="L1073" t="s">
        <v>63</v>
      </c>
      <c r="M1073" t="b">
        <v>0</v>
      </c>
      <c r="N1073">
        <v>2023</v>
      </c>
      <c r="Q1073" t="s">
        <v>769</v>
      </c>
      <c r="T1073" s="1" t="s">
        <v>1523</v>
      </c>
      <c r="U1073" t="s">
        <v>27</v>
      </c>
      <c r="V1073" s="9">
        <v>1250</v>
      </c>
      <c r="W1073" s="2">
        <f t="shared" si="80"/>
        <v>3</v>
      </c>
      <c r="X1073" s="2" t="s">
        <v>1887</v>
      </c>
      <c r="Y1073" s="9" t="str">
        <f t="shared" si="81"/>
        <v>N</v>
      </c>
      <c r="Z1073" s="9" t="str">
        <f t="shared" si="82"/>
        <v>N</v>
      </c>
      <c r="AA1073" s="9">
        <f t="shared" si="83"/>
        <v>60</v>
      </c>
      <c r="AB1073" s="9" t="s">
        <v>1398</v>
      </c>
      <c r="AE1073" t="str">
        <f t="shared" si="84"/>
        <v>Dwarfen Mountain Holds</v>
      </c>
    </row>
    <row r="1074" spans="1:31" ht="15" hidden="1" customHeight="1" x14ac:dyDescent="0.25">
      <c r="A1074">
        <v>425811</v>
      </c>
      <c r="B1074">
        <v>2</v>
      </c>
      <c r="C1074" t="s">
        <v>1526</v>
      </c>
      <c r="D1074" t="s">
        <v>1574</v>
      </c>
      <c r="E1074">
        <v>2</v>
      </c>
      <c r="F1074">
        <v>0</v>
      </c>
      <c r="G1074">
        <v>3</v>
      </c>
      <c r="H1074">
        <v>0</v>
      </c>
      <c r="I1074" t="s">
        <v>1496</v>
      </c>
      <c r="J1074" s="21">
        <v>45381.375</v>
      </c>
      <c r="K1074" s="21">
        <v>45381.78125</v>
      </c>
      <c r="L1074" t="s">
        <v>63</v>
      </c>
      <c r="M1074" t="b">
        <v>0</v>
      </c>
      <c r="N1074">
        <v>2023</v>
      </c>
      <c r="U1074" t="s">
        <v>27</v>
      </c>
      <c r="V1074" s="9">
        <v>1250</v>
      </c>
      <c r="W1074" s="2">
        <f t="shared" si="80"/>
        <v>3</v>
      </c>
      <c r="X1074" s="2" t="s">
        <v>1887</v>
      </c>
      <c r="Y1074" s="9" t="str">
        <f t="shared" si="81"/>
        <v>N</v>
      </c>
      <c r="Z1074" s="9" t="str">
        <f t="shared" si="82"/>
        <v>Y</v>
      </c>
      <c r="AA1074" s="9">
        <f t="shared" si="83"/>
        <v>60</v>
      </c>
      <c r="AB1074" s="9" t="s">
        <v>1398</v>
      </c>
      <c r="AE1074" t="str">
        <f t="shared" si="84"/>
        <v/>
      </c>
    </row>
    <row r="1075" spans="1:31" ht="15" hidden="1" customHeight="1" x14ac:dyDescent="0.25">
      <c r="A1075">
        <v>425822</v>
      </c>
      <c r="B1075">
        <v>2</v>
      </c>
      <c r="C1075" t="s">
        <v>1551</v>
      </c>
      <c r="D1075" t="s">
        <v>1580</v>
      </c>
      <c r="E1075">
        <v>2</v>
      </c>
      <c r="F1075">
        <v>0</v>
      </c>
      <c r="G1075">
        <v>3</v>
      </c>
      <c r="H1075">
        <v>0</v>
      </c>
      <c r="I1075" t="s">
        <v>1496</v>
      </c>
      <c r="J1075" s="21">
        <v>45381.375</v>
      </c>
      <c r="K1075" s="21">
        <v>45381.78125</v>
      </c>
      <c r="L1075" t="s">
        <v>63</v>
      </c>
      <c r="M1075" t="b">
        <v>0</v>
      </c>
      <c r="N1075">
        <v>2023</v>
      </c>
      <c r="Q1075" t="s">
        <v>769</v>
      </c>
      <c r="T1075" s="1" t="s">
        <v>1581</v>
      </c>
      <c r="U1075" t="s">
        <v>27</v>
      </c>
      <c r="V1075" s="9">
        <v>1250</v>
      </c>
      <c r="W1075" s="2">
        <f t="shared" si="80"/>
        <v>3</v>
      </c>
      <c r="X1075" s="2" t="s">
        <v>1887</v>
      </c>
      <c r="Y1075" s="9" t="str">
        <f t="shared" si="81"/>
        <v>N</v>
      </c>
      <c r="Z1075" s="9" t="str">
        <f t="shared" si="82"/>
        <v>N</v>
      </c>
      <c r="AA1075" s="9">
        <f t="shared" si="83"/>
        <v>60</v>
      </c>
      <c r="AB1075" s="9" t="s">
        <v>1398</v>
      </c>
      <c r="AE1075" t="str">
        <f t="shared" si="84"/>
        <v>Dwarfen Mountain Holds</v>
      </c>
    </row>
    <row r="1076" spans="1:31" ht="15" customHeight="1" x14ac:dyDescent="0.25">
      <c r="A1076">
        <v>425847</v>
      </c>
      <c r="B1076">
        <v>2</v>
      </c>
      <c r="C1076" t="s">
        <v>1556</v>
      </c>
      <c r="D1076" t="s">
        <v>1502</v>
      </c>
      <c r="E1076">
        <v>0</v>
      </c>
      <c r="F1076">
        <v>2</v>
      </c>
      <c r="G1076">
        <v>0</v>
      </c>
      <c r="H1076">
        <v>2</v>
      </c>
      <c r="I1076" t="s">
        <v>1496</v>
      </c>
      <c r="J1076" s="21">
        <v>45381.375</v>
      </c>
      <c r="K1076" s="21">
        <v>45381.78125</v>
      </c>
      <c r="L1076" t="s">
        <v>63</v>
      </c>
      <c r="M1076" t="b">
        <v>0</v>
      </c>
      <c r="N1076">
        <v>2023</v>
      </c>
      <c r="O1076" t="s">
        <v>760</v>
      </c>
      <c r="Q1076" t="s">
        <v>761</v>
      </c>
      <c r="S1076" s="1" t="s">
        <v>1558</v>
      </c>
      <c r="T1076" s="1" t="s">
        <v>1504</v>
      </c>
      <c r="U1076" t="s">
        <v>27</v>
      </c>
      <c r="V1076" s="9">
        <v>1250</v>
      </c>
      <c r="W1076" s="2">
        <f t="shared" si="80"/>
        <v>3</v>
      </c>
      <c r="X1076" s="2" t="s">
        <v>1887</v>
      </c>
      <c r="Y1076" s="9" t="str">
        <f t="shared" si="81"/>
        <v>Y</v>
      </c>
      <c r="Z1076" s="9" t="str">
        <f t="shared" si="82"/>
        <v>N</v>
      </c>
      <c r="AA1076" s="9">
        <f t="shared" si="83"/>
        <v>60</v>
      </c>
      <c r="AB1076" s="9" t="s">
        <v>1398</v>
      </c>
      <c r="AE1076" t="str">
        <f t="shared" si="84"/>
        <v>Vampire CountsOrc and Goblin Tribes</v>
      </c>
    </row>
    <row r="1077" spans="1:31" ht="15" hidden="1" customHeight="1" x14ac:dyDescent="0.25">
      <c r="A1077">
        <v>425866</v>
      </c>
      <c r="B1077">
        <v>2</v>
      </c>
      <c r="C1077" t="s">
        <v>1505</v>
      </c>
      <c r="D1077" t="s">
        <v>1512</v>
      </c>
      <c r="E1077">
        <v>2</v>
      </c>
      <c r="F1077">
        <v>0</v>
      </c>
      <c r="G1077">
        <v>3</v>
      </c>
      <c r="H1077">
        <v>0</v>
      </c>
      <c r="I1077" t="s">
        <v>1496</v>
      </c>
      <c r="J1077" s="21">
        <v>45381.375</v>
      </c>
      <c r="K1077" s="21">
        <v>45381.78125</v>
      </c>
      <c r="L1077" t="s">
        <v>63</v>
      </c>
      <c r="M1077" t="b">
        <v>0</v>
      </c>
      <c r="N1077">
        <v>2023</v>
      </c>
      <c r="U1077" t="s">
        <v>27</v>
      </c>
      <c r="V1077" s="9">
        <v>1250</v>
      </c>
      <c r="W1077" s="2">
        <f t="shared" si="80"/>
        <v>3</v>
      </c>
      <c r="X1077" s="2" t="s">
        <v>1887</v>
      </c>
      <c r="Y1077" s="9" t="str">
        <f t="shared" si="81"/>
        <v>N</v>
      </c>
      <c r="Z1077" s="9" t="str">
        <f t="shared" si="82"/>
        <v>Y</v>
      </c>
      <c r="AA1077" s="9">
        <f t="shared" si="83"/>
        <v>60</v>
      </c>
      <c r="AB1077" s="9" t="s">
        <v>1398</v>
      </c>
      <c r="AE1077" t="str">
        <f t="shared" si="84"/>
        <v/>
      </c>
    </row>
    <row r="1078" spans="1:31" ht="15" hidden="1" customHeight="1" x14ac:dyDescent="0.25">
      <c r="A1078">
        <v>425876</v>
      </c>
      <c r="B1078">
        <v>2</v>
      </c>
      <c r="C1078" t="s">
        <v>1560</v>
      </c>
      <c r="D1078" t="s">
        <v>1500</v>
      </c>
      <c r="E1078">
        <v>2</v>
      </c>
      <c r="F1078">
        <v>0</v>
      </c>
      <c r="G1078">
        <v>3</v>
      </c>
      <c r="H1078">
        <v>0</v>
      </c>
      <c r="I1078" t="s">
        <v>1496</v>
      </c>
      <c r="J1078" s="21">
        <v>45381.375</v>
      </c>
      <c r="K1078" s="21">
        <v>45381.78125</v>
      </c>
      <c r="L1078" t="s">
        <v>63</v>
      </c>
      <c r="M1078" t="b">
        <v>0</v>
      </c>
      <c r="N1078">
        <v>2023</v>
      </c>
      <c r="Q1078" t="s">
        <v>762</v>
      </c>
      <c r="T1078" s="1" t="s">
        <v>1501</v>
      </c>
      <c r="U1078" t="s">
        <v>27</v>
      </c>
      <c r="V1078" s="9">
        <v>1250</v>
      </c>
      <c r="W1078" s="2">
        <f t="shared" si="80"/>
        <v>3</v>
      </c>
      <c r="X1078" s="2" t="s">
        <v>1887</v>
      </c>
      <c r="Y1078" s="9" t="str">
        <f t="shared" si="81"/>
        <v>N</v>
      </c>
      <c r="Z1078" s="9" t="str">
        <f t="shared" si="82"/>
        <v>N</v>
      </c>
      <c r="AA1078" s="9">
        <f t="shared" si="83"/>
        <v>60</v>
      </c>
      <c r="AB1078" s="9" t="s">
        <v>1398</v>
      </c>
      <c r="AE1078" t="str">
        <f t="shared" si="84"/>
        <v>Warriors of Chaos</v>
      </c>
    </row>
    <row r="1079" spans="1:31" ht="15" hidden="1" customHeight="1" x14ac:dyDescent="0.25">
      <c r="A1079">
        <v>425898</v>
      </c>
      <c r="B1079">
        <v>2</v>
      </c>
      <c r="C1079" t="s">
        <v>1530</v>
      </c>
      <c r="D1079" t="s">
        <v>1511</v>
      </c>
      <c r="E1079">
        <v>0</v>
      </c>
      <c r="F1079">
        <v>2</v>
      </c>
      <c r="G1079">
        <v>0</v>
      </c>
      <c r="H1079">
        <v>3</v>
      </c>
      <c r="I1079" t="s">
        <v>1496</v>
      </c>
      <c r="J1079" s="21">
        <v>45381.375</v>
      </c>
      <c r="K1079" s="21">
        <v>45381.78125</v>
      </c>
      <c r="L1079" t="s">
        <v>63</v>
      </c>
      <c r="M1079" t="b">
        <v>0</v>
      </c>
      <c r="N1079">
        <v>2023</v>
      </c>
      <c r="O1079" t="s">
        <v>774</v>
      </c>
      <c r="S1079" s="1" t="s">
        <v>1531</v>
      </c>
      <c r="U1079" t="s">
        <v>27</v>
      </c>
      <c r="V1079" s="9">
        <v>1250</v>
      </c>
      <c r="W1079" s="2">
        <f t="shared" si="80"/>
        <v>3</v>
      </c>
      <c r="X1079" s="2" t="s">
        <v>1887</v>
      </c>
      <c r="Y1079" s="9" t="str">
        <f t="shared" si="81"/>
        <v>N</v>
      </c>
      <c r="Z1079" s="9" t="str">
        <f t="shared" si="82"/>
        <v>N</v>
      </c>
      <c r="AA1079" s="9">
        <f t="shared" si="83"/>
        <v>60</v>
      </c>
      <c r="AB1079" s="9" t="s">
        <v>1398</v>
      </c>
      <c r="AE1079" t="str">
        <f t="shared" si="84"/>
        <v>Beastmen Brayherds</v>
      </c>
    </row>
    <row r="1080" spans="1:31" ht="15" customHeight="1" x14ac:dyDescent="0.25">
      <c r="A1080">
        <v>425919</v>
      </c>
      <c r="B1080">
        <v>2</v>
      </c>
      <c r="C1080" t="s">
        <v>1495</v>
      </c>
      <c r="D1080" t="s">
        <v>1524</v>
      </c>
      <c r="E1080">
        <v>2</v>
      </c>
      <c r="F1080">
        <v>0</v>
      </c>
      <c r="G1080">
        <v>3</v>
      </c>
      <c r="H1080">
        <v>0</v>
      </c>
      <c r="I1080" t="s">
        <v>1496</v>
      </c>
      <c r="J1080" s="21">
        <v>45381.375</v>
      </c>
      <c r="K1080" s="21">
        <v>45381.78125</v>
      </c>
      <c r="L1080" t="s">
        <v>63</v>
      </c>
      <c r="M1080" t="b">
        <v>0</v>
      </c>
      <c r="N1080">
        <v>2023</v>
      </c>
      <c r="O1080" t="s">
        <v>758</v>
      </c>
      <c r="Q1080" t="s">
        <v>774</v>
      </c>
      <c r="S1080" s="1" t="s">
        <v>1498</v>
      </c>
      <c r="T1080" s="1" t="s">
        <v>1525</v>
      </c>
      <c r="U1080" t="s">
        <v>27</v>
      </c>
      <c r="V1080" s="9">
        <v>1250</v>
      </c>
      <c r="W1080" s="2">
        <f t="shared" si="80"/>
        <v>3</v>
      </c>
      <c r="X1080" s="2" t="s">
        <v>1887</v>
      </c>
      <c r="Y1080" s="9" t="str">
        <f t="shared" si="81"/>
        <v>Y</v>
      </c>
      <c r="Z1080" s="9" t="str">
        <f t="shared" si="82"/>
        <v>N</v>
      </c>
      <c r="AA1080" s="9">
        <f t="shared" si="83"/>
        <v>60</v>
      </c>
      <c r="AB1080" s="9" t="s">
        <v>1398</v>
      </c>
      <c r="AE1080" t="str">
        <f t="shared" si="84"/>
        <v>Kingdom of BretonniaBeastmen Brayherds</v>
      </c>
    </row>
    <row r="1081" spans="1:31" ht="15" hidden="1" customHeight="1" x14ac:dyDescent="0.25">
      <c r="A1081">
        <v>425934</v>
      </c>
      <c r="B1081">
        <v>2</v>
      </c>
      <c r="C1081" t="s">
        <v>1533</v>
      </c>
      <c r="D1081" t="s">
        <v>1571</v>
      </c>
      <c r="E1081">
        <v>2</v>
      </c>
      <c r="F1081">
        <v>0</v>
      </c>
      <c r="G1081">
        <v>3</v>
      </c>
      <c r="H1081">
        <v>0</v>
      </c>
      <c r="I1081" t="s">
        <v>1496</v>
      </c>
      <c r="J1081" s="21">
        <v>45381.375</v>
      </c>
      <c r="K1081" s="21">
        <v>45381.78125</v>
      </c>
      <c r="L1081" t="s">
        <v>63</v>
      </c>
      <c r="M1081" t="b">
        <v>0</v>
      </c>
      <c r="N1081">
        <v>2023</v>
      </c>
      <c r="O1081" t="s">
        <v>761</v>
      </c>
      <c r="S1081" s="1" t="s">
        <v>1534</v>
      </c>
      <c r="U1081" t="s">
        <v>27</v>
      </c>
      <c r="V1081" s="9">
        <v>1250</v>
      </c>
      <c r="W1081" s="2">
        <f t="shared" si="80"/>
        <v>3</v>
      </c>
      <c r="X1081" s="2" t="s">
        <v>1887</v>
      </c>
      <c r="Y1081" s="9" t="str">
        <f t="shared" si="81"/>
        <v>N</v>
      </c>
      <c r="Z1081" s="9" t="str">
        <f t="shared" si="82"/>
        <v>N</v>
      </c>
      <c r="AA1081" s="9">
        <f t="shared" si="83"/>
        <v>60</v>
      </c>
      <c r="AB1081" s="9" t="s">
        <v>1398</v>
      </c>
      <c r="AE1081" t="str">
        <f t="shared" si="84"/>
        <v>Orc and Goblin Tribes</v>
      </c>
    </row>
    <row r="1082" spans="1:31" ht="15" hidden="1" customHeight="1" x14ac:dyDescent="0.25">
      <c r="A1082">
        <v>425980</v>
      </c>
      <c r="B1082">
        <v>3</v>
      </c>
      <c r="C1082" t="s">
        <v>1533</v>
      </c>
      <c r="D1082" t="s">
        <v>1567</v>
      </c>
      <c r="E1082">
        <v>2</v>
      </c>
      <c r="F1082">
        <v>0</v>
      </c>
      <c r="G1082">
        <v>3</v>
      </c>
      <c r="H1082">
        <v>0</v>
      </c>
      <c r="I1082" t="s">
        <v>1496</v>
      </c>
      <c r="J1082" s="21">
        <v>45381.375</v>
      </c>
      <c r="K1082" s="21">
        <v>45381.78125</v>
      </c>
      <c r="L1082" t="s">
        <v>63</v>
      </c>
      <c r="M1082" t="b">
        <v>0</v>
      </c>
      <c r="N1082">
        <v>2023</v>
      </c>
      <c r="O1082" t="s">
        <v>761</v>
      </c>
      <c r="Q1082" t="s">
        <v>761</v>
      </c>
      <c r="S1082" s="1" t="s">
        <v>1534</v>
      </c>
      <c r="T1082" s="1" t="s">
        <v>1568</v>
      </c>
      <c r="U1082" t="s">
        <v>27</v>
      </c>
      <c r="V1082" s="9">
        <v>1250</v>
      </c>
      <c r="W1082" s="2">
        <f t="shared" si="80"/>
        <v>3</v>
      </c>
      <c r="X1082" s="2" t="s">
        <v>1887</v>
      </c>
      <c r="Y1082" s="9" t="str">
        <f t="shared" si="81"/>
        <v>Y</v>
      </c>
      <c r="Z1082" s="9" t="str">
        <f t="shared" si="82"/>
        <v>Y</v>
      </c>
      <c r="AA1082" s="9">
        <f t="shared" si="83"/>
        <v>60</v>
      </c>
      <c r="AB1082" s="9" t="s">
        <v>1398</v>
      </c>
      <c r="AE1082" t="str">
        <f t="shared" si="84"/>
        <v>Orc and Goblin TribesOrc and Goblin Tribes</v>
      </c>
    </row>
    <row r="1083" spans="1:31" ht="15" customHeight="1" x14ac:dyDescent="0.25">
      <c r="A1083">
        <v>426004</v>
      </c>
      <c r="B1083">
        <v>3</v>
      </c>
      <c r="C1083" t="s">
        <v>1524</v>
      </c>
      <c r="D1083" t="s">
        <v>1515</v>
      </c>
      <c r="E1083">
        <v>2</v>
      </c>
      <c r="F1083">
        <v>0</v>
      </c>
      <c r="G1083">
        <v>3</v>
      </c>
      <c r="H1083">
        <v>0</v>
      </c>
      <c r="I1083" t="s">
        <v>1496</v>
      </c>
      <c r="J1083" s="21">
        <v>45381.375</v>
      </c>
      <c r="K1083" s="21">
        <v>45381.78125</v>
      </c>
      <c r="L1083" t="s">
        <v>63</v>
      </c>
      <c r="M1083" t="b">
        <v>0</v>
      </c>
      <c r="N1083">
        <v>2023</v>
      </c>
      <c r="O1083" t="s">
        <v>774</v>
      </c>
      <c r="Q1083" t="s">
        <v>758</v>
      </c>
      <c r="S1083" s="1" t="s">
        <v>1525</v>
      </c>
      <c r="T1083" s="1" t="s">
        <v>1516</v>
      </c>
      <c r="U1083" t="s">
        <v>27</v>
      </c>
      <c r="V1083" s="9">
        <v>1250</v>
      </c>
      <c r="W1083" s="2">
        <f t="shared" si="80"/>
        <v>3</v>
      </c>
      <c r="X1083" s="2" t="s">
        <v>1887</v>
      </c>
      <c r="Y1083" s="9" t="str">
        <f t="shared" si="81"/>
        <v>Y</v>
      </c>
      <c r="Z1083" s="9" t="str">
        <f t="shared" si="82"/>
        <v>N</v>
      </c>
      <c r="AA1083" s="9">
        <f t="shared" si="83"/>
        <v>60</v>
      </c>
      <c r="AB1083" s="9" t="s">
        <v>1398</v>
      </c>
      <c r="AE1083" t="str">
        <f t="shared" si="84"/>
        <v>Beastmen BrayherdsKingdom of Bretonnia</v>
      </c>
    </row>
    <row r="1084" spans="1:31" ht="15" hidden="1" customHeight="1" x14ac:dyDescent="0.25">
      <c r="A1084">
        <v>426024</v>
      </c>
      <c r="B1084">
        <v>3</v>
      </c>
      <c r="C1084" t="s">
        <v>1520</v>
      </c>
      <c r="D1084" t="s">
        <v>1552</v>
      </c>
      <c r="E1084">
        <v>0</v>
      </c>
      <c r="F1084">
        <v>2</v>
      </c>
      <c r="G1084">
        <v>0</v>
      </c>
      <c r="H1084">
        <v>3</v>
      </c>
      <c r="I1084" t="s">
        <v>1496</v>
      </c>
      <c r="J1084" s="21">
        <v>45381.375</v>
      </c>
      <c r="K1084" s="21">
        <v>45381.78125</v>
      </c>
      <c r="L1084" t="s">
        <v>63</v>
      </c>
      <c r="M1084" t="b">
        <v>0</v>
      </c>
      <c r="N1084">
        <v>2023</v>
      </c>
      <c r="O1084" t="s">
        <v>768</v>
      </c>
      <c r="S1084" s="1" t="s">
        <v>1522</v>
      </c>
      <c r="U1084" t="s">
        <v>27</v>
      </c>
      <c r="V1084" s="9">
        <v>1250</v>
      </c>
      <c r="W1084" s="2">
        <f t="shared" si="80"/>
        <v>3</v>
      </c>
      <c r="X1084" s="2" t="s">
        <v>1887</v>
      </c>
      <c r="Y1084" s="9" t="str">
        <f t="shared" si="81"/>
        <v>N</v>
      </c>
      <c r="Z1084" s="9" t="str">
        <f t="shared" si="82"/>
        <v>N</v>
      </c>
      <c r="AA1084" s="9">
        <f t="shared" si="83"/>
        <v>60</v>
      </c>
      <c r="AB1084" s="9" t="s">
        <v>1398</v>
      </c>
      <c r="AE1084" t="str">
        <f t="shared" si="84"/>
        <v>Dark Elves</v>
      </c>
    </row>
    <row r="1085" spans="1:31" ht="15" hidden="1" customHeight="1" x14ac:dyDescent="0.25">
      <c r="A1085">
        <v>426044</v>
      </c>
      <c r="B1085">
        <v>3</v>
      </c>
      <c r="C1085" t="s">
        <v>1521</v>
      </c>
      <c r="D1085" t="s">
        <v>1512</v>
      </c>
      <c r="E1085">
        <v>2</v>
      </c>
      <c r="F1085">
        <v>0</v>
      </c>
      <c r="G1085">
        <v>3</v>
      </c>
      <c r="H1085">
        <v>0</v>
      </c>
      <c r="I1085" t="s">
        <v>1496</v>
      </c>
      <c r="J1085" s="21">
        <v>45381.375</v>
      </c>
      <c r="K1085" s="21">
        <v>45381.78125</v>
      </c>
      <c r="L1085" t="s">
        <v>63</v>
      </c>
      <c r="M1085" t="b">
        <v>0</v>
      </c>
      <c r="N1085">
        <v>2023</v>
      </c>
      <c r="O1085" t="s">
        <v>769</v>
      </c>
      <c r="S1085" s="1" t="s">
        <v>1523</v>
      </c>
      <c r="U1085" t="s">
        <v>27</v>
      </c>
      <c r="V1085" s="9">
        <v>1250</v>
      </c>
      <c r="W1085" s="2">
        <f t="shared" si="80"/>
        <v>3</v>
      </c>
      <c r="X1085" s="2" t="s">
        <v>1887</v>
      </c>
      <c r="Y1085" s="9" t="str">
        <f t="shared" si="81"/>
        <v>N</v>
      </c>
      <c r="Z1085" s="9" t="str">
        <f t="shared" si="82"/>
        <v>N</v>
      </c>
      <c r="AA1085" s="9">
        <f t="shared" si="83"/>
        <v>60</v>
      </c>
      <c r="AB1085" s="9" t="s">
        <v>1398</v>
      </c>
      <c r="AE1085" t="str">
        <f t="shared" si="84"/>
        <v>Dwarfen Mountain Holds</v>
      </c>
    </row>
    <row r="1086" spans="1:31" ht="15" hidden="1" customHeight="1" x14ac:dyDescent="0.25">
      <c r="A1086">
        <v>426057</v>
      </c>
      <c r="B1086">
        <v>3</v>
      </c>
      <c r="C1086" t="s">
        <v>1565</v>
      </c>
      <c r="D1086" t="s">
        <v>1553</v>
      </c>
      <c r="E1086">
        <v>0</v>
      </c>
      <c r="F1086">
        <v>2</v>
      </c>
      <c r="G1086">
        <v>0</v>
      </c>
      <c r="H1086">
        <v>3</v>
      </c>
      <c r="I1086" t="s">
        <v>1496</v>
      </c>
      <c r="J1086" s="21">
        <v>45381.375</v>
      </c>
      <c r="K1086" s="21">
        <v>45381.78125</v>
      </c>
      <c r="L1086" t="s">
        <v>63</v>
      </c>
      <c r="M1086" t="b">
        <v>0</v>
      </c>
      <c r="N1086">
        <v>2023</v>
      </c>
      <c r="U1086" t="s">
        <v>27</v>
      </c>
      <c r="V1086" s="9">
        <v>1250</v>
      </c>
      <c r="W1086" s="2">
        <f t="shared" si="80"/>
        <v>3</v>
      </c>
      <c r="X1086" s="2" t="s">
        <v>1887</v>
      </c>
      <c r="Y1086" s="9" t="str">
        <f t="shared" si="81"/>
        <v>N</v>
      </c>
      <c r="Z1086" s="9" t="str">
        <f t="shared" si="82"/>
        <v>Y</v>
      </c>
      <c r="AA1086" s="9">
        <f t="shared" si="83"/>
        <v>60</v>
      </c>
      <c r="AB1086" s="9" t="s">
        <v>1398</v>
      </c>
      <c r="AE1086" t="str">
        <f t="shared" si="84"/>
        <v/>
      </c>
    </row>
    <row r="1087" spans="1:31" ht="15" hidden="1" customHeight="1" x14ac:dyDescent="0.25">
      <c r="A1087">
        <v>426066</v>
      </c>
      <c r="B1087">
        <v>3</v>
      </c>
      <c r="C1087" t="s">
        <v>1556</v>
      </c>
      <c r="D1087" t="s">
        <v>1518</v>
      </c>
      <c r="E1087">
        <v>2</v>
      </c>
      <c r="F1087">
        <v>0</v>
      </c>
      <c r="G1087">
        <v>2</v>
      </c>
      <c r="H1087">
        <v>0</v>
      </c>
      <c r="I1087" t="s">
        <v>1496</v>
      </c>
      <c r="J1087" s="21">
        <v>45381.375</v>
      </c>
      <c r="K1087" s="21">
        <v>45381.78125</v>
      </c>
      <c r="L1087" t="s">
        <v>63</v>
      </c>
      <c r="M1087" t="b">
        <v>0</v>
      </c>
      <c r="N1087">
        <v>2023</v>
      </c>
      <c r="O1087" t="s">
        <v>760</v>
      </c>
      <c r="S1087" s="1" t="s">
        <v>1558</v>
      </c>
      <c r="U1087" t="s">
        <v>27</v>
      </c>
      <c r="V1087" s="9">
        <v>1250</v>
      </c>
      <c r="W1087" s="2">
        <f t="shared" si="80"/>
        <v>3</v>
      </c>
      <c r="X1087" s="2" t="s">
        <v>1887</v>
      </c>
      <c r="Y1087" s="9" t="str">
        <f t="shared" si="81"/>
        <v>N</v>
      </c>
      <c r="Z1087" s="9" t="str">
        <f t="shared" si="82"/>
        <v>N</v>
      </c>
      <c r="AA1087" s="9">
        <f t="shared" si="83"/>
        <v>60</v>
      </c>
      <c r="AB1087" s="9" t="s">
        <v>1398</v>
      </c>
      <c r="AE1087" t="str">
        <f t="shared" si="84"/>
        <v>Vampire Counts</v>
      </c>
    </row>
    <row r="1088" spans="1:31" ht="15" customHeight="1" x14ac:dyDescent="0.25">
      <c r="A1088">
        <v>426090</v>
      </c>
      <c r="B1088">
        <v>3</v>
      </c>
      <c r="C1088" t="s">
        <v>1545</v>
      </c>
      <c r="D1088" t="s">
        <v>1561</v>
      </c>
      <c r="E1088">
        <v>2</v>
      </c>
      <c r="F1088">
        <v>0</v>
      </c>
      <c r="G1088">
        <v>2</v>
      </c>
      <c r="H1088">
        <v>0</v>
      </c>
      <c r="I1088" t="s">
        <v>1496</v>
      </c>
      <c r="J1088" s="21">
        <v>45381.375</v>
      </c>
      <c r="K1088" s="21">
        <v>45381.78125</v>
      </c>
      <c r="L1088" t="s">
        <v>63</v>
      </c>
      <c r="M1088" t="b">
        <v>0</v>
      </c>
      <c r="N1088">
        <v>2023</v>
      </c>
      <c r="O1088" t="s">
        <v>761</v>
      </c>
      <c r="Q1088" t="s">
        <v>758</v>
      </c>
      <c r="S1088" s="1" t="s">
        <v>1547</v>
      </c>
      <c r="T1088" s="1" t="s">
        <v>1563</v>
      </c>
      <c r="U1088" t="s">
        <v>27</v>
      </c>
      <c r="V1088" s="9">
        <v>1250</v>
      </c>
      <c r="W1088" s="2">
        <f t="shared" si="80"/>
        <v>3</v>
      </c>
      <c r="X1088" s="2" t="s">
        <v>1887</v>
      </c>
      <c r="Y1088" s="9" t="str">
        <f t="shared" si="81"/>
        <v>Y</v>
      </c>
      <c r="Z1088" s="9" t="str">
        <f t="shared" si="82"/>
        <v>N</v>
      </c>
      <c r="AA1088" s="9">
        <f t="shared" si="83"/>
        <v>60</v>
      </c>
      <c r="AB1088" s="9" t="s">
        <v>1398</v>
      </c>
      <c r="AE1088" t="str">
        <f t="shared" si="84"/>
        <v>Orc and Goblin TribesKingdom of Bretonnia</v>
      </c>
    </row>
    <row r="1089" spans="1:31" ht="15" hidden="1" customHeight="1" x14ac:dyDescent="0.25">
      <c r="A1089">
        <v>426115</v>
      </c>
      <c r="B1089">
        <v>3</v>
      </c>
      <c r="C1089" t="s">
        <v>1499</v>
      </c>
      <c r="D1089" t="s">
        <v>1540</v>
      </c>
      <c r="E1089">
        <v>2</v>
      </c>
      <c r="F1089">
        <v>0</v>
      </c>
      <c r="G1089">
        <v>3</v>
      </c>
      <c r="H1089">
        <v>0</v>
      </c>
      <c r="I1089" t="s">
        <v>1496</v>
      </c>
      <c r="J1089" s="21">
        <v>45381.375</v>
      </c>
      <c r="K1089" s="21">
        <v>45381.78125</v>
      </c>
      <c r="L1089" t="s">
        <v>63</v>
      </c>
      <c r="M1089" t="b">
        <v>0</v>
      </c>
      <c r="N1089">
        <v>2023</v>
      </c>
      <c r="Q1089" t="s">
        <v>768</v>
      </c>
      <c r="T1089" s="1" t="s">
        <v>1542</v>
      </c>
      <c r="U1089" t="s">
        <v>27</v>
      </c>
      <c r="V1089" s="9">
        <v>1250</v>
      </c>
      <c r="W1089" s="2">
        <f t="shared" si="80"/>
        <v>3</v>
      </c>
      <c r="X1089" s="2" t="s">
        <v>1887</v>
      </c>
      <c r="Y1089" s="9" t="str">
        <f t="shared" si="81"/>
        <v>N</v>
      </c>
      <c r="Z1089" s="9" t="str">
        <f t="shared" si="82"/>
        <v>N</v>
      </c>
      <c r="AA1089" s="9">
        <f t="shared" si="83"/>
        <v>60</v>
      </c>
      <c r="AB1089" s="9" t="s">
        <v>1398</v>
      </c>
      <c r="AE1089" t="str">
        <f t="shared" si="84"/>
        <v>Dark Elves</v>
      </c>
    </row>
    <row r="1090" spans="1:31" ht="15" hidden="1" customHeight="1" x14ac:dyDescent="0.25">
      <c r="A1090">
        <v>426131</v>
      </c>
      <c r="B1090">
        <v>3</v>
      </c>
      <c r="C1090" t="s">
        <v>1511</v>
      </c>
      <c r="D1090" t="s">
        <v>1502</v>
      </c>
      <c r="E1090">
        <v>2</v>
      </c>
      <c r="F1090">
        <v>0</v>
      </c>
      <c r="G1090">
        <v>3</v>
      </c>
      <c r="H1090">
        <v>0</v>
      </c>
      <c r="I1090" t="s">
        <v>1496</v>
      </c>
      <c r="J1090" s="21">
        <v>45381.375</v>
      </c>
      <c r="K1090" s="21">
        <v>45381.78125</v>
      </c>
      <c r="L1090" t="s">
        <v>63</v>
      </c>
      <c r="M1090" t="b">
        <v>0</v>
      </c>
      <c r="N1090">
        <v>2023</v>
      </c>
      <c r="Q1090" t="s">
        <v>761</v>
      </c>
      <c r="T1090" s="1" t="s">
        <v>1504</v>
      </c>
      <c r="U1090" t="s">
        <v>27</v>
      </c>
      <c r="V1090" s="9">
        <v>1250</v>
      </c>
      <c r="W1090" s="2">
        <f t="shared" ref="W1090:W1153" si="85">_xlfn.MAXIFS(B:B,I:I,I1090)</f>
        <v>3</v>
      </c>
      <c r="X1090" s="2" t="s">
        <v>1887</v>
      </c>
      <c r="Y1090" s="9" t="str">
        <f t="shared" ref="Y1090:Y1153" si="86">IF(S1090="","N",(IF(T1090&lt;&gt;"","Y","N")))</f>
        <v>N</v>
      </c>
      <c r="Z1090" s="9" t="str">
        <f t="shared" ref="Z1090:Z1153" si="87">IF(O1090=Q1090,"Y","N")</f>
        <v>N</v>
      </c>
      <c r="AA1090" s="9">
        <f t="shared" ref="AA1090:AA1153" si="88">COUNTIFS(I:I,I1090,B:B,1)*2</f>
        <v>60</v>
      </c>
      <c r="AB1090" s="9" t="s">
        <v>1398</v>
      </c>
      <c r="AE1090" t="str">
        <f t="shared" si="84"/>
        <v>Orc and Goblin Tribes</v>
      </c>
    </row>
    <row r="1091" spans="1:31" ht="15" hidden="1" customHeight="1" x14ac:dyDescent="0.25">
      <c r="A1091">
        <v>426142</v>
      </c>
      <c r="B1091">
        <v>3</v>
      </c>
      <c r="C1091" t="s">
        <v>1527</v>
      </c>
      <c r="D1091" t="s">
        <v>1529</v>
      </c>
      <c r="E1091">
        <v>0</v>
      </c>
      <c r="F1091">
        <v>2</v>
      </c>
      <c r="G1091">
        <v>0</v>
      </c>
      <c r="H1091">
        <v>3</v>
      </c>
      <c r="I1091" t="s">
        <v>1496</v>
      </c>
      <c r="J1091" s="21">
        <v>45381.375</v>
      </c>
      <c r="K1091" s="21">
        <v>45381.78125</v>
      </c>
      <c r="L1091" t="s">
        <v>63</v>
      </c>
      <c r="M1091" t="b">
        <v>0</v>
      </c>
      <c r="N1091">
        <v>2023</v>
      </c>
      <c r="O1091" t="s">
        <v>761</v>
      </c>
      <c r="S1091" s="1" t="s">
        <v>1528</v>
      </c>
      <c r="U1091" t="s">
        <v>27</v>
      </c>
      <c r="V1091" s="9">
        <v>1250</v>
      </c>
      <c r="W1091" s="2">
        <f t="shared" si="85"/>
        <v>3</v>
      </c>
      <c r="X1091" s="2" t="s">
        <v>1887</v>
      </c>
      <c r="Y1091" s="9" t="str">
        <f t="shared" si="86"/>
        <v>N</v>
      </c>
      <c r="Z1091" s="9" t="str">
        <f t="shared" si="87"/>
        <v>N</v>
      </c>
      <c r="AA1091" s="9">
        <f t="shared" si="88"/>
        <v>60</v>
      </c>
      <c r="AB1091" s="9" t="s">
        <v>1398</v>
      </c>
      <c r="AE1091" t="str">
        <f t="shared" ref="AE1091:AE1154" si="89">O1091&amp;Q1091</f>
        <v>Orc and Goblin Tribes</v>
      </c>
    </row>
    <row r="1092" spans="1:31" ht="15" hidden="1" customHeight="1" x14ac:dyDescent="0.25">
      <c r="A1092">
        <v>426157</v>
      </c>
      <c r="B1092">
        <v>3</v>
      </c>
      <c r="C1092" t="s">
        <v>1549</v>
      </c>
      <c r="D1092" t="s">
        <v>1570</v>
      </c>
      <c r="E1092">
        <v>2</v>
      </c>
      <c r="F1092">
        <v>0</v>
      </c>
      <c r="G1092">
        <v>3</v>
      </c>
      <c r="H1092">
        <v>0</v>
      </c>
      <c r="I1092" t="s">
        <v>1496</v>
      </c>
      <c r="J1092" s="21">
        <v>45381.375</v>
      </c>
      <c r="K1092" s="21">
        <v>45381.78125</v>
      </c>
      <c r="L1092" t="s">
        <v>63</v>
      </c>
      <c r="M1092" t="b">
        <v>0</v>
      </c>
      <c r="N1092">
        <v>2023</v>
      </c>
      <c r="Q1092" t="s">
        <v>769</v>
      </c>
      <c r="T1092" s="1" t="s">
        <v>1572</v>
      </c>
      <c r="U1092" t="s">
        <v>27</v>
      </c>
      <c r="V1092" s="9">
        <v>1250</v>
      </c>
      <c r="W1092" s="2">
        <f t="shared" si="85"/>
        <v>3</v>
      </c>
      <c r="X1092" s="2" t="s">
        <v>1887</v>
      </c>
      <c r="Y1092" s="9" t="str">
        <f t="shared" si="86"/>
        <v>N</v>
      </c>
      <c r="Z1092" s="9" t="str">
        <f t="shared" si="87"/>
        <v>N</v>
      </c>
      <c r="AA1092" s="9">
        <f t="shared" si="88"/>
        <v>60</v>
      </c>
      <c r="AB1092" s="9" t="s">
        <v>1398</v>
      </c>
      <c r="AE1092" t="str">
        <f t="shared" si="89"/>
        <v>Dwarfen Mountain Holds</v>
      </c>
    </row>
    <row r="1093" spans="1:31" ht="15" hidden="1" customHeight="1" x14ac:dyDescent="0.25">
      <c r="A1093">
        <v>426171</v>
      </c>
      <c r="B1093">
        <v>3</v>
      </c>
      <c r="C1093" t="s">
        <v>1551</v>
      </c>
      <c r="D1093" t="s">
        <v>1526</v>
      </c>
      <c r="E1093">
        <v>0</v>
      </c>
      <c r="F1093">
        <v>2</v>
      </c>
      <c r="G1093">
        <v>0</v>
      </c>
      <c r="H1093">
        <v>3</v>
      </c>
      <c r="I1093" t="s">
        <v>1496</v>
      </c>
      <c r="J1093" s="21">
        <v>45381.375</v>
      </c>
      <c r="K1093" s="21">
        <v>45381.78125</v>
      </c>
      <c r="L1093" t="s">
        <v>63</v>
      </c>
      <c r="M1093" t="b">
        <v>0</v>
      </c>
      <c r="N1093">
        <v>2023</v>
      </c>
      <c r="U1093" t="s">
        <v>27</v>
      </c>
      <c r="V1093" s="9">
        <v>1250</v>
      </c>
      <c r="W1093" s="2">
        <f t="shared" si="85"/>
        <v>3</v>
      </c>
      <c r="X1093" s="2" t="s">
        <v>1887</v>
      </c>
      <c r="Y1093" s="9" t="str">
        <f t="shared" si="86"/>
        <v>N</v>
      </c>
      <c r="Z1093" s="9" t="str">
        <f t="shared" si="87"/>
        <v>Y</v>
      </c>
      <c r="AA1093" s="9">
        <f t="shared" si="88"/>
        <v>60</v>
      </c>
      <c r="AB1093" s="9" t="s">
        <v>1398</v>
      </c>
      <c r="AE1093" t="str">
        <f t="shared" si="89"/>
        <v/>
      </c>
    </row>
    <row r="1094" spans="1:31" ht="15" hidden="1" customHeight="1" x14ac:dyDescent="0.25">
      <c r="A1094">
        <v>426187</v>
      </c>
      <c r="B1094">
        <v>3</v>
      </c>
      <c r="C1094" t="s">
        <v>1505</v>
      </c>
      <c r="D1094" t="s">
        <v>1554</v>
      </c>
      <c r="E1094">
        <v>2</v>
      </c>
      <c r="F1094">
        <v>0</v>
      </c>
      <c r="G1094">
        <v>2</v>
      </c>
      <c r="H1094">
        <v>0</v>
      </c>
      <c r="I1094" t="s">
        <v>1496</v>
      </c>
      <c r="J1094" s="21">
        <v>45381.375</v>
      </c>
      <c r="K1094" s="21">
        <v>45381.78125</v>
      </c>
      <c r="L1094" t="s">
        <v>63</v>
      </c>
      <c r="M1094" t="b">
        <v>0</v>
      </c>
      <c r="N1094">
        <v>2023</v>
      </c>
      <c r="Q1094" t="s">
        <v>760</v>
      </c>
      <c r="T1094" s="1" t="s">
        <v>1555</v>
      </c>
      <c r="U1094" t="s">
        <v>27</v>
      </c>
      <c r="V1094" s="9">
        <v>1250</v>
      </c>
      <c r="W1094" s="2">
        <f t="shared" si="85"/>
        <v>3</v>
      </c>
      <c r="X1094" s="2" t="s">
        <v>1887</v>
      </c>
      <c r="Y1094" s="9" t="str">
        <f t="shared" si="86"/>
        <v>N</v>
      </c>
      <c r="Z1094" s="9" t="str">
        <f t="shared" si="87"/>
        <v>N</v>
      </c>
      <c r="AA1094" s="9">
        <f t="shared" si="88"/>
        <v>60</v>
      </c>
      <c r="AB1094" s="9" t="s">
        <v>1398</v>
      </c>
      <c r="AE1094" t="str">
        <f t="shared" si="89"/>
        <v>Vampire Counts</v>
      </c>
    </row>
    <row r="1095" spans="1:31" ht="15" hidden="1" customHeight="1" x14ac:dyDescent="0.25">
      <c r="A1095">
        <v>426210</v>
      </c>
      <c r="B1095">
        <v>3</v>
      </c>
      <c r="C1095" t="s">
        <v>1574</v>
      </c>
      <c r="D1095" t="s">
        <v>1532</v>
      </c>
      <c r="E1095">
        <v>0</v>
      </c>
      <c r="F1095">
        <v>2</v>
      </c>
      <c r="G1095">
        <v>0</v>
      </c>
      <c r="H1095">
        <v>3</v>
      </c>
      <c r="I1095" t="s">
        <v>1496</v>
      </c>
      <c r="J1095" s="21">
        <v>45381.375</v>
      </c>
      <c r="K1095" s="21">
        <v>45381.78125</v>
      </c>
      <c r="L1095" t="s">
        <v>63</v>
      </c>
      <c r="M1095" t="b">
        <v>0</v>
      </c>
      <c r="N1095">
        <v>2023</v>
      </c>
      <c r="U1095" t="s">
        <v>27</v>
      </c>
      <c r="V1095" s="9">
        <v>1250</v>
      </c>
      <c r="W1095" s="2">
        <f t="shared" si="85"/>
        <v>3</v>
      </c>
      <c r="X1095" s="2" t="s">
        <v>1887</v>
      </c>
      <c r="Y1095" s="9" t="str">
        <f t="shared" si="86"/>
        <v>N</v>
      </c>
      <c r="Z1095" s="9" t="str">
        <f t="shared" si="87"/>
        <v>Y</v>
      </c>
      <c r="AA1095" s="9">
        <f t="shared" si="88"/>
        <v>60</v>
      </c>
      <c r="AB1095" s="9" t="s">
        <v>1398</v>
      </c>
      <c r="AE1095" t="str">
        <f t="shared" si="89"/>
        <v/>
      </c>
    </row>
    <row r="1096" spans="1:31" ht="15" hidden="1" customHeight="1" x14ac:dyDescent="0.25">
      <c r="A1096">
        <v>426222</v>
      </c>
      <c r="B1096">
        <v>3</v>
      </c>
      <c r="C1096" t="s">
        <v>1513</v>
      </c>
      <c r="D1096" t="s">
        <v>1573</v>
      </c>
      <c r="E1096">
        <v>0</v>
      </c>
      <c r="F1096">
        <v>2</v>
      </c>
      <c r="G1096">
        <v>0</v>
      </c>
      <c r="H1096">
        <v>2</v>
      </c>
      <c r="I1096" t="s">
        <v>1496</v>
      </c>
      <c r="J1096" s="21">
        <v>45381.375</v>
      </c>
      <c r="K1096" s="21">
        <v>45381.78125</v>
      </c>
      <c r="L1096" t="s">
        <v>63</v>
      </c>
      <c r="M1096" t="b">
        <v>0</v>
      </c>
      <c r="N1096">
        <v>2023</v>
      </c>
      <c r="Q1096" t="s">
        <v>768</v>
      </c>
      <c r="T1096" s="1" t="s">
        <v>1575</v>
      </c>
      <c r="U1096" t="s">
        <v>27</v>
      </c>
      <c r="V1096" s="9">
        <v>1250</v>
      </c>
      <c r="W1096" s="2">
        <f t="shared" si="85"/>
        <v>3</v>
      </c>
      <c r="X1096" s="2" t="s">
        <v>1887</v>
      </c>
      <c r="Y1096" s="9" t="str">
        <f t="shared" si="86"/>
        <v>N</v>
      </c>
      <c r="Z1096" s="9" t="str">
        <f t="shared" si="87"/>
        <v>N</v>
      </c>
      <c r="AA1096" s="9">
        <f t="shared" si="88"/>
        <v>60</v>
      </c>
      <c r="AB1096" s="9" t="s">
        <v>1398</v>
      </c>
      <c r="AE1096" t="str">
        <f t="shared" si="89"/>
        <v>Dark Elves</v>
      </c>
    </row>
    <row r="1097" spans="1:31" ht="15" hidden="1" customHeight="1" x14ac:dyDescent="0.25">
      <c r="A1097">
        <v>426242</v>
      </c>
      <c r="B1097">
        <v>3</v>
      </c>
      <c r="C1097" t="s">
        <v>1579</v>
      </c>
      <c r="D1097" t="s">
        <v>1500</v>
      </c>
      <c r="E1097">
        <v>2</v>
      </c>
      <c r="F1097">
        <v>0</v>
      </c>
      <c r="G1097">
        <v>2</v>
      </c>
      <c r="H1097">
        <v>0</v>
      </c>
      <c r="I1097" t="s">
        <v>1496</v>
      </c>
      <c r="J1097" s="21">
        <v>45381.375</v>
      </c>
      <c r="K1097" s="21">
        <v>45381.78125</v>
      </c>
      <c r="L1097" t="s">
        <v>63</v>
      </c>
      <c r="M1097" t="b">
        <v>0</v>
      </c>
      <c r="N1097">
        <v>2023</v>
      </c>
      <c r="Q1097" t="s">
        <v>762</v>
      </c>
      <c r="T1097" s="1" t="s">
        <v>1501</v>
      </c>
      <c r="U1097" t="s">
        <v>27</v>
      </c>
      <c r="V1097" s="9">
        <v>1250</v>
      </c>
      <c r="W1097" s="2">
        <f t="shared" si="85"/>
        <v>3</v>
      </c>
      <c r="X1097" s="2" t="s">
        <v>1887</v>
      </c>
      <c r="Y1097" s="9" t="str">
        <f t="shared" si="86"/>
        <v>N</v>
      </c>
      <c r="Z1097" s="9" t="str">
        <f t="shared" si="87"/>
        <v>N</v>
      </c>
      <c r="AA1097" s="9">
        <f t="shared" si="88"/>
        <v>60</v>
      </c>
      <c r="AB1097" s="9" t="s">
        <v>1398</v>
      </c>
      <c r="AE1097" t="str">
        <f t="shared" si="89"/>
        <v>Warriors of Chaos</v>
      </c>
    </row>
    <row r="1098" spans="1:31" ht="15" hidden="1" customHeight="1" x14ac:dyDescent="0.25">
      <c r="A1098">
        <v>426263</v>
      </c>
      <c r="B1098">
        <v>3</v>
      </c>
      <c r="C1098" t="s">
        <v>1506</v>
      </c>
      <c r="D1098" t="s">
        <v>106</v>
      </c>
      <c r="E1098">
        <v>0</v>
      </c>
      <c r="F1098">
        <v>2</v>
      </c>
      <c r="G1098">
        <v>0</v>
      </c>
      <c r="H1098">
        <v>3</v>
      </c>
      <c r="I1098" t="s">
        <v>1496</v>
      </c>
      <c r="J1098" s="21">
        <v>45381.375</v>
      </c>
      <c r="K1098" s="21">
        <v>45381.78125</v>
      </c>
      <c r="L1098" t="s">
        <v>63</v>
      </c>
      <c r="M1098" t="b">
        <v>0</v>
      </c>
      <c r="N1098">
        <v>2023</v>
      </c>
      <c r="Q1098" t="s">
        <v>759</v>
      </c>
      <c r="T1098" s="1" t="s">
        <v>1569</v>
      </c>
      <c r="U1098" t="s">
        <v>27</v>
      </c>
      <c r="V1098" s="9">
        <v>1250</v>
      </c>
      <c r="W1098" s="2">
        <f t="shared" si="85"/>
        <v>3</v>
      </c>
      <c r="X1098" s="2" t="s">
        <v>1887</v>
      </c>
      <c r="Y1098" s="9" t="str">
        <f t="shared" si="86"/>
        <v>N</v>
      </c>
      <c r="Z1098" s="9" t="str">
        <f t="shared" si="87"/>
        <v>N</v>
      </c>
      <c r="AA1098" s="9">
        <f t="shared" si="88"/>
        <v>60</v>
      </c>
      <c r="AB1098" s="9" t="s">
        <v>1398</v>
      </c>
      <c r="AE1098" t="str">
        <f t="shared" si="89"/>
        <v>Wood Elf Realms</v>
      </c>
    </row>
    <row r="1099" spans="1:31" ht="15" customHeight="1" x14ac:dyDescent="0.25">
      <c r="A1099">
        <v>426286</v>
      </c>
      <c r="B1099">
        <v>3</v>
      </c>
      <c r="C1099" t="s">
        <v>1576</v>
      </c>
      <c r="D1099" t="s">
        <v>1580</v>
      </c>
      <c r="E1099">
        <v>2</v>
      </c>
      <c r="F1099">
        <v>0</v>
      </c>
      <c r="G1099">
        <v>3</v>
      </c>
      <c r="H1099">
        <v>0</v>
      </c>
      <c r="I1099" t="s">
        <v>1496</v>
      </c>
      <c r="J1099" s="21">
        <v>45381.375</v>
      </c>
      <c r="K1099" s="21">
        <v>45381.78125</v>
      </c>
      <c r="L1099" t="s">
        <v>63</v>
      </c>
      <c r="M1099" t="b">
        <v>0</v>
      </c>
      <c r="N1099">
        <v>2023</v>
      </c>
      <c r="O1099" t="s">
        <v>765</v>
      </c>
      <c r="Q1099" t="s">
        <v>769</v>
      </c>
      <c r="S1099" s="1" t="s">
        <v>1578</v>
      </c>
      <c r="T1099" s="1" t="s">
        <v>1581</v>
      </c>
      <c r="U1099" t="s">
        <v>27</v>
      </c>
      <c r="V1099" s="9">
        <v>1250</v>
      </c>
      <c r="W1099" s="2">
        <f t="shared" si="85"/>
        <v>3</v>
      </c>
      <c r="X1099" s="2" t="s">
        <v>1887</v>
      </c>
      <c r="Y1099" s="9" t="str">
        <f t="shared" si="86"/>
        <v>Y</v>
      </c>
      <c r="Z1099" s="9" t="str">
        <f t="shared" si="87"/>
        <v>N</v>
      </c>
      <c r="AA1099" s="9">
        <f t="shared" si="88"/>
        <v>60</v>
      </c>
      <c r="AB1099" s="9" t="s">
        <v>1398</v>
      </c>
      <c r="AE1099" t="str">
        <f t="shared" si="89"/>
        <v>Empire of ManDwarfen Mountain Holds</v>
      </c>
    </row>
    <row r="1100" spans="1:31" ht="15" hidden="1" customHeight="1" x14ac:dyDescent="0.25">
      <c r="A1100">
        <v>426301</v>
      </c>
      <c r="B1100">
        <v>3</v>
      </c>
      <c r="C1100" t="s">
        <v>1536</v>
      </c>
      <c r="D1100" t="s">
        <v>90</v>
      </c>
      <c r="E1100">
        <v>0</v>
      </c>
      <c r="F1100">
        <v>2</v>
      </c>
      <c r="G1100">
        <v>0</v>
      </c>
      <c r="H1100">
        <v>3</v>
      </c>
      <c r="I1100" t="s">
        <v>1496</v>
      </c>
      <c r="J1100" s="21">
        <v>45381.375</v>
      </c>
      <c r="K1100" s="21">
        <v>45381.78125</v>
      </c>
      <c r="L1100" t="s">
        <v>63</v>
      </c>
      <c r="M1100" t="b">
        <v>0</v>
      </c>
      <c r="N1100">
        <v>2023</v>
      </c>
      <c r="O1100" t="s">
        <v>758</v>
      </c>
      <c r="S1100" s="1" t="s">
        <v>1538</v>
      </c>
      <c r="U1100" t="s">
        <v>27</v>
      </c>
      <c r="V1100" s="9">
        <v>1250</v>
      </c>
      <c r="W1100" s="2">
        <f t="shared" si="85"/>
        <v>3</v>
      </c>
      <c r="X1100" s="2" t="s">
        <v>1887</v>
      </c>
      <c r="Y1100" s="9" t="str">
        <f t="shared" si="86"/>
        <v>N</v>
      </c>
      <c r="Z1100" s="9" t="str">
        <f t="shared" si="87"/>
        <v>N</v>
      </c>
      <c r="AA1100" s="9">
        <f t="shared" si="88"/>
        <v>60</v>
      </c>
      <c r="AB1100" s="9" t="s">
        <v>1398</v>
      </c>
      <c r="AE1100" t="str">
        <f t="shared" si="89"/>
        <v>Kingdom of Bretonnia</v>
      </c>
    </row>
    <row r="1101" spans="1:31" ht="15" hidden="1" customHeight="1" x14ac:dyDescent="0.25">
      <c r="A1101">
        <v>426315</v>
      </c>
      <c r="B1101">
        <v>3</v>
      </c>
      <c r="C1101" t="s">
        <v>1543</v>
      </c>
      <c r="D1101" t="s">
        <v>1507</v>
      </c>
      <c r="E1101">
        <v>2</v>
      </c>
      <c r="F1101">
        <v>0</v>
      </c>
      <c r="G1101">
        <v>3</v>
      </c>
      <c r="H1101">
        <v>0</v>
      </c>
      <c r="I1101" t="s">
        <v>1496</v>
      </c>
      <c r="J1101" s="21">
        <v>45381.375</v>
      </c>
      <c r="K1101" s="21">
        <v>45381.78125</v>
      </c>
      <c r="L1101" t="s">
        <v>63</v>
      </c>
      <c r="M1101" t="b">
        <v>0</v>
      </c>
      <c r="N1101">
        <v>2023</v>
      </c>
      <c r="Q1101" t="s">
        <v>760</v>
      </c>
      <c r="T1101" s="1" t="s">
        <v>1509</v>
      </c>
      <c r="U1101" t="s">
        <v>27</v>
      </c>
      <c r="V1101" s="9">
        <v>1250</v>
      </c>
      <c r="W1101" s="2">
        <f t="shared" si="85"/>
        <v>3</v>
      </c>
      <c r="X1101" s="2" t="s">
        <v>1887</v>
      </c>
      <c r="Y1101" s="9" t="str">
        <f t="shared" si="86"/>
        <v>N</v>
      </c>
      <c r="Z1101" s="9" t="str">
        <f t="shared" si="87"/>
        <v>N</v>
      </c>
      <c r="AA1101" s="9">
        <f t="shared" si="88"/>
        <v>60</v>
      </c>
      <c r="AB1101" s="9" t="s">
        <v>1398</v>
      </c>
      <c r="AE1101" t="str">
        <f t="shared" si="89"/>
        <v>Vampire Counts</v>
      </c>
    </row>
    <row r="1102" spans="1:31" ht="15" hidden="1" customHeight="1" x14ac:dyDescent="0.25">
      <c r="A1102">
        <v>426336</v>
      </c>
      <c r="B1102">
        <v>3</v>
      </c>
      <c r="C1102" t="s">
        <v>1560</v>
      </c>
      <c r="D1102" t="s">
        <v>1539</v>
      </c>
      <c r="E1102">
        <v>0</v>
      </c>
      <c r="F1102">
        <v>2</v>
      </c>
      <c r="G1102">
        <v>0</v>
      </c>
      <c r="H1102">
        <v>3</v>
      </c>
      <c r="I1102" t="s">
        <v>1496</v>
      </c>
      <c r="J1102" s="21">
        <v>45381.375</v>
      </c>
      <c r="K1102" s="21">
        <v>45381.78125</v>
      </c>
      <c r="L1102" t="s">
        <v>63</v>
      </c>
      <c r="M1102" t="b">
        <v>0</v>
      </c>
      <c r="N1102">
        <v>2023</v>
      </c>
      <c r="Q1102" t="s">
        <v>762</v>
      </c>
      <c r="T1102" s="1" t="s">
        <v>1541</v>
      </c>
      <c r="U1102" t="s">
        <v>27</v>
      </c>
      <c r="V1102" s="9">
        <v>1250</v>
      </c>
      <c r="W1102" s="2">
        <f t="shared" si="85"/>
        <v>3</v>
      </c>
      <c r="X1102" s="2" t="s">
        <v>1887</v>
      </c>
      <c r="Y1102" s="9" t="str">
        <f t="shared" si="86"/>
        <v>N</v>
      </c>
      <c r="Z1102" s="9" t="str">
        <f t="shared" si="87"/>
        <v>N</v>
      </c>
      <c r="AA1102" s="9">
        <f t="shared" si="88"/>
        <v>60</v>
      </c>
      <c r="AB1102" s="9" t="s">
        <v>1398</v>
      </c>
      <c r="AE1102" t="str">
        <f t="shared" si="89"/>
        <v>Warriors of Chaos</v>
      </c>
    </row>
    <row r="1103" spans="1:31" ht="15" hidden="1" customHeight="1" x14ac:dyDescent="0.25">
      <c r="A1103">
        <v>426354</v>
      </c>
      <c r="B1103">
        <v>3</v>
      </c>
      <c r="C1103" t="s">
        <v>1495</v>
      </c>
      <c r="D1103" t="s">
        <v>1514</v>
      </c>
      <c r="E1103">
        <v>2</v>
      </c>
      <c r="F1103">
        <v>0</v>
      </c>
      <c r="G1103">
        <v>3</v>
      </c>
      <c r="H1103">
        <v>0</v>
      </c>
      <c r="I1103" t="s">
        <v>1496</v>
      </c>
      <c r="J1103" s="21">
        <v>45381.375</v>
      </c>
      <c r="K1103" s="21">
        <v>45381.78125</v>
      </c>
      <c r="L1103" t="s">
        <v>63</v>
      </c>
      <c r="M1103" t="b">
        <v>0</v>
      </c>
      <c r="N1103">
        <v>2023</v>
      </c>
      <c r="O1103" t="s">
        <v>758</v>
      </c>
      <c r="S1103" s="1" t="s">
        <v>1498</v>
      </c>
      <c r="U1103" t="s">
        <v>27</v>
      </c>
      <c r="V1103" s="9">
        <v>1250</v>
      </c>
      <c r="W1103" s="2">
        <f t="shared" si="85"/>
        <v>3</v>
      </c>
      <c r="X1103" s="2" t="s">
        <v>1887</v>
      </c>
      <c r="Y1103" s="9" t="str">
        <f t="shared" si="86"/>
        <v>N</v>
      </c>
      <c r="Z1103" s="9" t="str">
        <f t="shared" si="87"/>
        <v>N</v>
      </c>
      <c r="AA1103" s="9">
        <f t="shared" si="88"/>
        <v>60</v>
      </c>
      <c r="AB1103" s="9" t="s">
        <v>1398</v>
      </c>
      <c r="AE1103" t="str">
        <f t="shared" si="89"/>
        <v>Kingdom of Bretonnia</v>
      </c>
    </row>
    <row r="1104" spans="1:31" ht="15" hidden="1" customHeight="1" x14ac:dyDescent="0.25">
      <c r="A1104">
        <v>426369</v>
      </c>
      <c r="B1104">
        <v>3</v>
      </c>
      <c r="C1104" t="s">
        <v>1571</v>
      </c>
      <c r="D1104" t="s">
        <v>1494</v>
      </c>
      <c r="E1104">
        <v>2</v>
      </c>
      <c r="F1104">
        <v>0</v>
      </c>
      <c r="G1104">
        <v>3</v>
      </c>
      <c r="H1104">
        <v>0</v>
      </c>
      <c r="I1104" t="s">
        <v>1496</v>
      </c>
      <c r="J1104" s="21">
        <v>45381.375</v>
      </c>
      <c r="K1104" s="21">
        <v>45381.78125</v>
      </c>
      <c r="L1104" t="s">
        <v>63</v>
      </c>
      <c r="M1104" t="b">
        <v>0</v>
      </c>
      <c r="N1104">
        <v>2023</v>
      </c>
      <c r="Q1104" t="s">
        <v>762</v>
      </c>
      <c r="T1104" s="1" t="s">
        <v>1497</v>
      </c>
      <c r="U1104" t="s">
        <v>27</v>
      </c>
      <c r="V1104" s="9">
        <v>1250</v>
      </c>
      <c r="W1104" s="2">
        <f t="shared" si="85"/>
        <v>3</v>
      </c>
      <c r="X1104" s="2" t="s">
        <v>1887</v>
      </c>
      <c r="Y1104" s="9" t="str">
        <f t="shared" si="86"/>
        <v>N</v>
      </c>
      <c r="Z1104" s="9" t="str">
        <f t="shared" si="87"/>
        <v>N</v>
      </c>
      <c r="AA1104" s="9">
        <f t="shared" si="88"/>
        <v>60</v>
      </c>
      <c r="AB1104" s="9" t="s">
        <v>1398</v>
      </c>
      <c r="AE1104" t="str">
        <f t="shared" si="89"/>
        <v>Warriors of Chaos</v>
      </c>
    </row>
    <row r="1105" spans="1:31" ht="15" hidden="1" customHeight="1" x14ac:dyDescent="0.25">
      <c r="A1105">
        <v>426389</v>
      </c>
      <c r="B1105">
        <v>3</v>
      </c>
      <c r="C1105" t="s">
        <v>1510</v>
      </c>
      <c r="D1105" t="s">
        <v>1503</v>
      </c>
      <c r="E1105">
        <v>0</v>
      </c>
      <c r="F1105">
        <v>2</v>
      </c>
      <c r="G1105">
        <v>0</v>
      </c>
      <c r="H1105">
        <v>2</v>
      </c>
      <c r="I1105" t="s">
        <v>1496</v>
      </c>
      <c r="J1105" s="21">
        <v>45381.375</v>
      </c>
      <c r="K1105" s="21">
        <v>45381.78125</v>
      </c>
      <c r="L1105" t="s">
        <v>63</v>
      </c>
      <c r="M1105" t="b">
        <v>0</v>
      </c>
      <c r="N1105">
        <v>2023</v>
      </c>
      <c r="U1105" t="s">
        <v>27</v>
      </c>
      <c r="V1105" s="9">
        <v>1250</v>
      </c>
      <c r="W1105" s="2">
        <f t="shared" si="85"/>
        <v>3</v>
      </c>
      <c r="X1105" s="2" t="s">
        <v>1887</v>
      </c>
      <c r="Y1105" s="9" t="str">
        <f t="shared" si="86"/>
        <v>N</v>
      </c>
      <c r="Z1105" s="9" t="str">
        <f t="shared" si="87"/>
        <v>Y</v>
      </c>
      <c r="AA1105" s="9">
        <f t="shared" si="88"/>
        <v>60</v>
      </c>
      <c r="AB1105" s="9" t="s">
        <v>1398</v>
      </c>
      <c r="AE1105" t="str">
        <f t="shared" si="89"/>
        <v/>
      </c>
    </row>
    <row r="1106" spans="1:31" ht="15" hidden="1" customHeight="1" x14ac:dyDescent="0.25">
      <c r="A1106">
        <v>426416</v>
      </c>
      <c r="B1106">
        <v>3</v>
      </c>
      <c r="C1106" t="s">
        <v>1535</v>
      </c>
      <c r="D1106" t="s">
        <v>1546</v>
      </c>
      <c r="E1106">
        <v>2</v>
      </c>
      <c r="F1106">
        <v>0</v>
      </c>
      <c r="G1106">
        <v>3</v>
      </c>
      <c r="H1106">
        <v>0</v>
      </c>
      <c r="I1106" t="s">
        <v>1496</v>
      </c>
      <c r="J1106" s="21">
        <v>45381.375</v>
      </c>
      <c r="K1106" s="21">
        <v>45381.78125</v>
      </c>
      <c r="L1106" t="s">
        <v>63</v>
      </c>
      <c r="M1106" t="b">
        <v>0</v>
      </c>
      <c r="N1106">
        <v>2023</v>
      </c>
      <c r="O1106" t="s">
        <v>758</v>
      </c>
      <c r="Q1106" t="s">
        <v>758</v>
      </c>
      <c r="S1106" s="1" t="s">
        <v>1537</v>
      </c>
      <c r="T1106" s="1" t="s">
        <v>1548</v>
      </c>
      <c r="U1106" t="s">
        <v>27</v>
      </c>
      <c r="V1106" s="9">
        <v>1250</v>
      </c>
      <c r="W1106" s="2">
        <f t="shared" si="85"/>
        <v>3</v>
      </c>
      <c r="X1106" s="2" t="s">
        <v>1887</v>
      </c>
      <c r="Y1106" s="9" t="str">
        <f t="shared" si="86"/>
        <v>Y</v>
      </c>
      <c r="Z1106" s="9" t="str">
        <f t="shared" si="87"/>
        <v>Y</v>
      </c>
      <c r="AA1106" s="9">
        <f t="shared" si="88"/>
        <v>60</v>
      </c>
      <c r="AB1106" s="9" t="s">
        <v>1398</v>
      </c>
      <c r="AE1106" t="str">
        <f t="shared" si="89"/>
        <v>Kingdom of BretonniaKingdom of Bretonnia</v>
      </c>
    </row>
    <row r="1107" spans="1:31" ht="15" hidden="1" customHeight="1" x14ac:dyDescent="0.25">
      <c r="A1107">
        <v>426438</v>
      </c>
      <c r="B1107">
        <v>3</v>
      </c>
      <c r="C1107" t="s">
        <v>1508</v>
      </c>
      <c r="D1107" t="s">
        <v>1544</v>
      </c>
      <c r="E1107">
        <v>2</v>
      </c>
      <c r="F1107">
        <v>0</v>
      </c>
      <c r="G1107">
        <v>2</v>
      </c>
      <c r="H1107">
        <v>0</v>
      </c>
      <c r="I1107" t="s">
        <v>1496</v>
      </c>
      <c r="J1107" s="21">
        <v>45381.375</v>
      </c>
      <c r="K1107" s="21">
        <v>45381.78125</v>
      </c>
      <c r="L1107" t="s">
        <v>63</v>
      </c>
      <c r="M1107" t="b">
        <v>0</v>
      </c>
      <c r="N1107">
        <v>2023</v>
      </c>
      <c r="U1107" t="s">
        <v>27</v>
      </c>
      <c r="V1107" s="9">
        <v>1250</v>
      </c>
      <c r="W1107" s="2">
        <f t="shared" si="85"/>
        <v>3</v>
      </c>
      <c r="X1107" s="2" t="s">
        <v>1887</v>
      </c>
      <c r="Y1107" s="9" t="str">
        <f t="shared" si="86"/>
        <v>N</v>
      </c>
      <c r="Z1107" s="9" t="str">
        <f t="shared" si="87"/>
        <v>Y</v>
      </c>
      <c r="AA1107" s="9">
        <f t="shared" si="88"/>
        <v>60</v>
      </c>
      <c r="AB1107" s="9" t="s">
        <v>1398</v>
      </c>
      <c r="AE1107" t="str">
        <f t="shared" si="89"/>
        <v/>
      </c>
    </row>
    <row r="1108" spans="1:31" ht="15" hidden="1" customHeight="1" x14ac:dyDescent="0.25">
      <c r="A1108">
        <v>426447</v>
      </c>
      <c r="B1108">
        <v>3</v>
      </c>
      <c r="C1108" t="s">
        <v>1530</v>
      </c>
      <c r="D1108" t="s">
        <v>1550</v>
      </c>
      <c r="E1108">
        <v>0</v>
      </c>
      <c r="F1108">
        <v>2</v>
      </c>
      <c r="G1108">
        <v>0</v>
      </c>
      <c r="H1108">
        <v>3</v>
      </c>
      <c r="I1108" t="s">
        <v>1496</v>
      </c>
      <c r="J1108" s="21">
        <v>45381.375</v>
      </c>
      <c r="K1108" s="21">
        <v>45381.78125</v>
      </c>
      <c r="L1108" t="s">
        <v>63</v>
      </c>
      <c r="M1108" t="b">
        <v>0</v>
      </c>
      <c r="N1108">
        <v>2023</v>
      </c>
      <c r="O1108" t="s">
        <v>774</v>
      </c>
      <c r="S1108" s="1" t="s">
        <v>1531</v>
      </c>
      <c r="U1108" t="s">
        <v>27</v>
      </c>
      <c r="V1108" s="9">
        <v>1250</v>
      </c>
      <c r="W1108" s="2">
        <f t="shared" si="85"/>
        <v>3</v>
      </c>
      <c r="X1108" s="2" t="s">
        <v>1887</v>
      </c>
      <c r="Y1108" s="9" t="str">
        <f t="shared" si="86"/>
        <v>N</v>
      </c>
      <c r="Z1108" s="9" t="str">
        <f t="shared" si="87"/>
        <v>N</v>
      </c>
      <c r="AA1108" s="9">
        <f t="shared" si="88"/>
        <v>60</v>
      </c>
      <c r="AB1108" s="9" t="s">
        <v>1398</v>
      </c>
      <c r="AE1108" t="str">
        <f t="shared" si="89"/>
        <v>Beastmen Brayherds</v>
      </c>
    </row>
    <row r="1109" spans="1:31" ht="15" hidden="1" customHeight="1" x14ac:dyDescent="0.25">
      <c r="A1109">
        <v>426467</v>
      </c>
      <c r="B1109">
        <v>3</v>
      </c>
      <c r="C1109" t="s">
        <v>1517</v>
      </c>
      <c r="D1109" t="s">
        <v>86</v>
      </c>
      <c r="E1109">
        <v>0</v>
      </c>
      <c r="F1109">
        <v>2</v>
      </c>
      <c r="G1109">
        <v>0</v>
      </c>
      <c r="H1109">
        <v>3</v>
      </c>
      <c r="I1109" t="s">
        <v>1496</v>
      </c>
      <c r="J1109" s="21">
        <v>45381.375</v>
      </c>
      <c r="K1109" s="21">
        <v>45381.78125</v>
      </c>
      <c r="L1109" t="s">
        <v>63</v>
      </c>
      <c r="M1109" t="b">
        <v>0</v>
      </c>
      <c r="N1109">
        <v>2023</v>
      </c>
      <c r="O1109" t="s">
        <v>773</v>
      </c>
      <c r="S1109" s="1" t="s">
        <v>1519</v>
      </c>
      <c r="U1109" t="s">
        <v>27</v>
      </c>
      <c r="V1109" s="9">
        <v>1250</v>
      </c>
      <c r="W1109" s="2">
        <f t="shared" si="85"/>
        <v>3</v>
      </c>
      <c r="X1109" s="2" t="s">
        <v>1887</v>
      </c>
      <c r="Y1109" s="9" t="str">
        <f t="shared" si="86"/>
        <v>N</v>
      </c>
      <c r="Z1109" s="9" t="str">
        <f t="shared" si="87"/>
        <v>N</v>
      </c>
      <c r="AA1109" s="9">
        <f t="shared" si="88"/>
        <v>60</v>
      </c>
      <c r="AB1109" s="9" t="s">
        <v>1398</v>
      </c>
      <c r="AE1109" t="str">
        <f t="shared" si="89"/>
        <v>Ogre Kingdoms</v>
      </c>
    </row>
    <row r="1110" spans="1:31" ht="15" hidden="1" customHeight="1" x14ac:dyDescent="0.25">
      <c r="A1110">
        <v>426490</v>
      </c>
      <c r="B1110">
        <v>3</v>
      </c>
      <c r="C1110" t="s">
        <v>1566</v>
      </c>
      <c r="D1110" t="s">
        <v>1557</v>
      </c>
      <c r="E1110">
        <v>1</v>
      </c>
      <c r="F1110">
        <v>1</v>
      </c>
      <c r="G1110">
        <v>1</v>
      </c>
      <c r="H1110">
        <v>1</v>
      </c>
      <c r="I1110" t="s">
        <v>1496</v>
      </c>
      <c r="J1110" s="21">
        <v>45381.375</v>
      </c>
      <c r="K1110" s="21">
        <v>45381.78125</v>
      </c>
      <c r="L1110" t="s">
        <v>63</v>
      </c>
      <c r="M1110" t="b">
        <v>0</v>
      </c>
      <c r="N1110">
        <v>2023</v>
      </c>
      <c r="Q1110" t="s">
        <v>774</v>
      </c>
      <c r="T1110" s="1" t="s">
        <v>1559</v>
      </c>
      <c r="U1110" t="s">
        <v>27</v>
      </c>
      <c r="V1110" s="9">
        <v>1250</v>
      </c>
      <c r="W1110" s="2">
        <f t="shared" si="85"/>
        <v>3</v>
      </c>
      <c r="X1110" s="2" t="s">
        <v>1887</v>
      </c>
      <c r="Y1110" s="9" t="str">
        <f t="shared" si="86"/>
        <v>N</v>
      </c>
      <c r="Z1110" s="9" t="str">
        <f t="shared" si="87"/>
        <v>N</v>
      </c>
      <c r="AA1110" s="9">
        <f t="shared" si="88"/>
        <v>60</v>
      </c>
      <c r="AB1110" s="9" t="s">
        <v>1398</v>
      </c>
      <c r="AE1110" t="str">
        <f t="shared" si="89"/>
        <v>Beastmen Brayherds</v>
      </c>
    </row>
    <row r="1111" spans="1:31" ht="15" customHeight="1" x14ac:dyDescent="0.25">
      <c r="A1111">
        <v>424889</v>
      </c>
      <c r="B1111">
        <v>1</v>
      </c>
      <c r="C1111" t="s">
        <v>1620</v>
      </c>
      <c r="D1111" t="s">
        <v>334</v>
      </c>
      <c r="E1111">
        <v>0</v>
      </c>
      <c r="F1111">
        <v>2</v>
      </c>
      <c r="G1111">
        <v>0</v>
      </c>
      <c r="H1111">
        <v>1446</v>
      </c>
      <c r="I1111" t="s">
        <v>1621</v>
      </c>
      <c r="J1111" s="21">
        <v>45381.375</v>
      </c>
      <c r="K1111" s="21">
        <v>45381.791666666664</v>
      </c>
      <c r="L1111" t="s">
        <v>147</v>
      </c>
      <c r="M1111" t="b">
        <v>0</v>
      </c>
      <c r="N1111">
        <v>2023</v>
      </c>
      <c r="O1111" t="s">
        <v>774</v>
      </c>
      <c r="Q1111" t="s">
        <v>758</v>
      </c>
      <c r="S1111" s="1" t="s">
        <v>1622</v>
      </c>
      <c r="T1111" s="1" t="s">
        <v>1623</v>
      </c>
      <c r="U1111" t="s">
        <v>27</v>
      </c>
      <c r="V1111" s="9">
        <v>1500</v>
      </c>
      <c r="W1111" s="2">
        <f t="shared" si="85"/>
        <v>3</v>
      </c>
      <c r="X1111" s="2" t="s">
        <v>1887</v>
      </c>
      <c r="Y1111" s="9" t="str">
        <f t="shared" si="86"/>
        <v>Y</v>
      </c>
      <c r="Z1111" s="9" t="str">
        <f t="shared" si="87"/>
        <v>N</v>
      </c>
      <c r="AA1111" s="9">
        <f t="shared" si="88"/>
        <v>12</v>
      </c>
      <c r="AB1111" s="9" t="s">
        <v>1398</v>
      </c>
      <c r="AE1111" t="str">
        <f t="shared" si="89"/>
        <v>Beastmen BrayherdsKingdom of Bretonnia</v>
      </c>
    </row>
    <row r="1112" spans="1:31" ht="15" customHeight="1" x14ac:dyDescent="0.25">
      <c r="A1112">
        <v>424903</v>
      </c>
      <c r="B1112">
        <v>1</v>
      </c>
      <c r="C1112" t="s">
        <v>1624</v>
      </c>
      <c r="D1112" t="s">
        <v>1625</v>
      </c>
      <c r="E1112">
        <v>0</v>
      </c>
      <c r="F1112">
        <v>2</v>
      </c>
      <c r="G1112">
        <v>612</v>
      </c>
      <c r="H1112">
        <v>662</v>
      </c>
      <c r="I1112" t="s">
        <v>1621</v>
      </c>
      <c r="J1112" s="21">
        <v>45381.375</v>
      </c>
      <c r="K1112" s="21">
        <v>45381.791666666664</v>
      </c>
      <c r="L1112" t="s">
        <v>147</v>
      </c>
      <c r="M1112" t="b">
        <v>0</v>
      </c>
      <c r="N1112">
        <v>2023</v>
      </c>
      <c r="O1112" t="s">
        <v>764</v>
      </c>
      <c r="Q1112" t="s">
        <v>758</v>
      </c>
      <c r="S1112" s="1" t="s">
        <v>1626</v>
      </c>
      <c r="T1112" s="1" t="s">
        <v>1627</v>
      </c>
      <c r="U1112" t="s">
        <v>27</v>
      </c>
      <c r="V1112" s="9">
        <v>1500</v>
      </c>
      <c r="W1112" s="2">
        <f t="shared" si="85"/>
        <v>3</v>
      </c>
      <c r="X1112" s="2" t="s">
        <v>1887</v>
      </c>
      <c r="Y1112" s="9" t="str">
        <f t="shared" si="86"/>
        <v>Y</v>
      </c>
      <c r="Z1112" s="9" t="str">
        <f t="shared" si="87"/>
        <v>N</v>
      </c>
      <c r="AA1112" s="9">
        <f t="shared" si="88"/>
        <v>12</v>
      </c>
      <c r="AB1112" s="9" t="s">
        <v>1398</v>
      </c>
      <c r="AE1112" t="str">
        <f t="shared" si="89"/>
        <v>Tomb Kings of KhemriKingdom of Bretonnia</v>
      </c>
    </row>
    <row r="1113" spans="1:31" ht="15" customHeight="1" x14ac:dyDescent="0.25">
      <c r="A1113">
        <v>424917</v>
      </c>
      <c r="B1113">
        <v>1</v>
      </c>
      <c r="C1113" t="s">
        <v>1628</v>
      </c>
      <c r="D1113" t="s">
        <v>1629</v>
      </c>
      <c r="E1113">
        <v>0</v>
      </c>
      <c r="F1113">
        <v>2</v>
      </c>
      <c r="G1113">
        <v>0</v>
      </c>
      <c r="H1113">
        <v>350</v>
      </c>
      <c r="I1113" t="s">
        <v>1621</v>
      </c>
      <c r="J1113" s="21">
        <v>45381.375</v>
      </c>
      <c r="K1113" s="21">
        <v>45381.791666666664</v>
      </c>
      <c r="L1113" t="s">
        <v>147</v>
      </c>
      <c r="M1113" t="b">
        <v>0</v>
      </c>
      <c r="N1113">
        <v>2023</v>
      </c>
      <c r="O1113" t="s">
        <v>763</v>
      </c>
      <c r="Q1113" t="s">
        <v>761</v>
      </c>
      <c r="S1113" s="1" t="s">
        <v>1630</v>
      </c>
      <c r="T1113" s="1" t="s">
        <v>1631</v>
      </c>
      <c r="U1113" t="s">
        <v>27</v>
      </c>
      <c r="V1113" s="9">
        <v>1500</v>
      </c>
      <c r="W1113" s="2">
        <f t="shared" si="85"/>
        <v>3</v>
      </c>
      <c r="X1113" s="2" t="s">
        <v>1887</v>
      </c>
      <c r="Y1113" s="9" t="str">
        <f t="shared" si="86"/>
        <v>Y</v>
      </c>
      <c r="Z1113" s="9" t="str">
        <f t="shared" si="87"/>
        <v>N</v>
      </c>
      <c r="AA1113" s="9">
        <f t="shared" si="88"/>
        <v>12</v>
      </c>
      <c r="AB1113" s="9" t="s">
        <v>1398</v>
      </c>
      <c r="AE1113" t="str">
        <f t="shared" si="89"/>
        <v>High Elf RealmsOrc and Goblin Tribes</v>
      </c>
    </row>
    <row r="1114" spans="1:31" ht="15" customHeight="1" x14ac:dyDescent="0.25">
      <c r="A1114">
        <v>424931</v>
      </c>
      <c r="B1114">
        <v>1</v>
      </c>
      <c r="C1114" t="s">
        <v>1632</v>
      </c>
      <c r="D1114" t="s">
        <v>1633</v>
      </c>
      <c r="E1114">
        <v>2</v>
      </c>
      <c r="F1114">
        <v>0</v>
      </c>
      <c r="G1114">
        <v>1248</v>
      </c>
      <c r="H1114">
        <v>644</v>
      </c>
      <c r="I1114" t="s">
        <v>1621</v>
      </c>
      <c r="J1114" s="21">
        <v>45381.375</v>
      </c>
      <c r="K1114" s="21">
        <v>45381.791666666664</v>
      </c>
      <c r="L1114" t="s">
        <v>147</v>
      </c>
      <c r="M1114" t="b">
        <v>0</v>
      </c>
      <c r="N1114">
        <v>2023</v>
      </c>
      <c r="O1114" t="s">
        <v>759</v>
      </c>
      <c r="Q1114" t="s">
        <v>758</v>
      </c>
      <c r="S1114" s="1" t="s">
        <v>1634</v>
      </c>
      <c r="T1114" s="1" t="s">
        <v>1635</v>
      </c>
      <c r="U1114" t="s">
        <v>27</v>
      </c>
      <c r="V1114" s="9">
        <v>1500</v>
      </c>
      <c r="W1114" s="2">
        <f t="shared" si="85"/>
        <v>3</v>
      </c>
      <c r="X1114" s="2" t="s">
        <v>1887</v>
      </c>
      <c r="Y1114" s="9" t="str">
        <f t="shared" si="86"/>
        <v>Y</v>
      </c>
      <c r="Z1114" s="9" t="str">
        <f t="shared" si="87"/>
        <v>N</v>
      </c>
      <c r="AA1114" s="9">
        <f t="shared" si="88"/>
        <v>12</v>
      </c>
      <c r="AB1114" s="9" t="s">
        <v>1398</v>
      </c>
      <c r="AE1114" t="str">
        <f t="shared" si="89"/>
        <v>Wood Elf RealmsKingdom of Bretonnia</v>
      </c>
    </row>
    <row r="1115" spans="1:31" ht="15" customHeight="1" x14ac:dyDescent="0.25">
      <c r="A1115">
        <v>424948</v>
      </c>
      <c r="B1115">
        <v>1</v>
      </c>
      <c r="C1115" t="s">
        <v>1636</v>
      </c>
      <c r="D1115" t="s">
        <v>1637</v>
      </c>
      <c r="E1115">
        <v>2</v>
      </c>
      <c r="F1115">
        <v>0</v>
      </c>
      <c r="G1115">
        <v>1456</v>
      </c>
      <c r="H1115">
        <v>580</v>
      </c>
      <c r="I1115" t="s">
        <v>1621</v>
      </c>
      <c r="J1115" s="21">
        <v>45381.375</v>
      </c>
      <c r="K1115" s="21">
        <v>45381.791666666664</v>
      </c>
      <c r="L1115" t="s">
        <v>147</v>
      </c>
      <c r="M1115" t="b">
        <v>0</v>
      </c>
      <c r="N1115">
        <v>2023</v>
      </c>
      <c r="O1115" t="s">
        <v>760</v>
      </c>
      <c r="Q1115" t="s">
        <v>769</v>
      </c>
      <c r="S1115" s="1" t="s">
        <v>1638</v>
      </c>
      <c r="T1115" s="1" t="s">
        <v>1639</v>
      </c>
      <c r="U1115" t="s">
        <v>27</v>
      </c>
      <c r="V1115" s="9">
        <v>1500</v>
      </c>
      <c r="W1115" s="2">
        <f t="shared" si="85"/>
        <v>3</v>
      </c>
      <c r="X1115" s="2" t="s">
        <v>1887</v>
      </c>
      <c r="Y1115" s="9" t="str">
        <f t="shared" si="86"/>
        <v>Y</v>
      </c>
      <c r="Z1115" s="9" t="str">
        <f t="shared" si="87"/>
        <v>N</v>
      </c>
      <c r="AA1115" s="9">
        <f t="shared" si="88"/>
        <v>12</v>
      </c>
      <c r="AB1115" s="9" t="s">
        <v>1398</v>
      </c>
      <c r="AE1115" t="str">
        <f t="shared" si="89"/>
        <v>Vampire CountsDwarfen Mountain Holds</v>
      </c>
    </row>
    <row r="1116" spans="1:31" ht="15" customHeight="1" x14ac:dyDescent="0.25">
      <c r="A1116">
        <v>424972</v>
      </c>
      <c r="B1116">
        <v>1</v>
      </c>
      <c r="C1116" t="s">
        <v>1640</v>
      </c>
      <c r="D1116" t="s">
        <v>1641</v>
      </c>
      <c r="E1116">
        <v>2</v>
      </c>
      <c r="F1116">
        <v>0</v>
      </c>
      <c r="G1116">
        <v>919</v>
      </c>
      <c r="H1116">
        <v>291</v>
      </c>
      <c r="I1116" t="s">
        <v>1621</v>
      </c>
      <c r="J1116" s="21">
        <v>45381.375</v>
      </c>
      <c r="K1116" s="21">
        <v>45381.791666666664</v>
      </c>
      <c r="L1116" t="s">
        <v>147</v>
      </c>
      <c r="M1116" t="b">
        <v>0</v>
      </c>
      <c r="N1116">
        <v>2023</v>
      </c>
      <c r="O1116" t="s">
        <v>769</v>
      </c>
      <c r="Q1116" t="s">
        <v>758</v>
      </c>
      <c r="S1116" s="1" t="s">
        <v>1642</v>
      </c>
      <c r="T1116" s="1" t="s">
        <v>1643</v>
      </c>
      <c r="U1116" t="s">
        <v>27</v>
      </c>
      <c r="V1116" s="9">
        <v>1500</v>
      </c>
      <c r="W1116" s="2">
        <f t="shared" si="85"/>
        <v>3</v>
      </c>
      <c r="X1116" s="2" t="s">
        <v>1887</v>
      </c>
      <c r="Y1116" s="9" t="str">
        <f t="shared" si="86"/>
        <v>Y</v>
      </c>
      <c r="Z1116" s="9" t="str">
        <f t="shared" si="87"/>
        <v>N</v>
      </c>
      <c r="AA1116" s="9">
        <f t="shared" si="88"/>
        <v>12</v>
      </c>
      <c r="AB1116" s="9" t="s">
        <v>1398</v>
      </c>
      <c r="AE1116" t="str">
        <f t="shared" si="89"/>
        <v>Dwarfen Mountain HoldsKingdom of Bretonnia</v>
      </c>
    </row>
    <row r="1117" spans="1:31" ht="15" customHeight="1" x14ac:dyDescent="0.25">
      <c r="A1117">
        <v>425011</v>
      </c>
      <c r="B1117">
        <v>2</v>
      </c>
      <c r="C1117" t="s">
        <v>1632</v>
      </c>
      <c r="D1117" t="s">
        <v>1640</v>
      </c>
      <c r="E1117">
        <v>0</v>
      </c>
      <c r="F1117">
        <v>2</v>
      </c>
      <c r="G1117">
        <v>799</v>
      </c>
      <c r="H1117">
        <v>846</v>
      </c>
      <c r="I1117" t="s">
        <v>1621</v>
      </c>
      <c r="J1117" s="21">
        <v>45381.375</v>
      </c>
      <c r="K1117" s="21">
        <v>45381.791666666664</v>
      </c>
      <c r="L1117" t="s">
        <v>147</v>
      </c>
      <c r="M1117" t="b">
        <v>0</v>
      </c>
      <c r="N1117">
        <v>2023</v>
      </c>
      <c r="O1117" t="s">
        <v>759</v>
      </c>
      <c r="Q1117" t="s">
        <v>769</v>
      </c>
      <c r="S1117" s="1" t="s">
        <v>1634</v>
      </c>
      <c r="T1117" s="1" t="s">
        <v>1642</v>
      </c>
      <c r="U1117" t="s">
        <v>27</v>
      </c>
      <c r="V1117" s="9">
        <v>1500</v>
      </c>
      <c r="W1117" s="2">
        <f t="shared" si="85"/>
        <v>3</v>
      </c>
      <c r="X1117" s="2" t="s">
        <v>1887</v>
      </c>
      <c r="Y1117" s="9" t="str">
        <f t="shared" si="86"/>
        <v>Y</v>
      </c>
      <c r="Z1117" s="9" t="str">
        <f t="shared" si="87"/>
        <v>N</v>
      </c>
      <c r="AA1117" s="9">
        <f t="shared" si="88"/>
        <v>12</v>
      </c>
      <c r="AB1117" s="9" t="s">
        <v>1398</v>
      </c>
      <c r="AE1117" t="str">
        <f t="shared" si="89"/>
        <v>Wood Elf RealmsDwarfen Mountain Holds</v>
      </c>
    </row>
    <row r="1118" spans="1:31" ht="15" customHeight="1" x14ac:dyDescent="0.25">
      <c r="A1118">
        <v>425030</v>
      </c>
      <c r="B1118">
        <v>2</v>
      </c>
      <c r="C1118" t="s">
        <v>1637</v>
      </c>
      <c r="D1118" t="s">
        <v>1641</v>
      </c>
      <c r="E1118">
        <v>2</v>
      </c>
      <c r="F1118">
        <v>0</v>
      </c>
      <c r="G1118">
        <v>1266</v>
      </c>
      <c r="H1118">
        <v>453</v>
      </c>
      <c r="I1118" t="s">
        <v>1621</v>
      </c>
      <c r="J1118" s="21">
        <v>45381.375</v>
      </c>
      <c r="K1118" s="21">
        <v>45381.791666666664</v>
      </c>
      <c r="L1118" t="s">
        <v>147</v>
      </c>
      <c r="M1118" t="b">
        <v>0</v>
      </c>
      <c r="N1118">
        <v>2023</v>
      </c>
      <c r="O1118" t="s">
        <v>769</v>
      </c>
      <c r="Q1118" t="s">
        <v>758</v>
      </c>
      <c r="S1118" s="1" t="s">
        <v>1639</v>
      </c>
      <c r="T1118" s="1" t="s">
        <v>1643</v>
      </c>
      <c r="U1118" t="s">
        <v>27</v>
      </c>
      <c r="V1118" s="9">
        <v>1500</v>
      </c>
      <c r="W1118" s="2">
        <f t="shared" si="85"/>
        <v>3</v>
      </c>
      <c r="X1118" s="2" t="s">
        <v>1887</v>
      </c>
      <c r="Y1118" s="9" t="str">
        <f t="shared" si="86"/>
        <v>Y</v>
      </c>
      <c r="Z1118" s="9" t="str">
        <f t="shared" si="87"/>
        <v>N</v>
      </c>
      <c r="AA1118" s="9">
        <f t="shared" si="88"/>
        <v>12</v>
      </c>
      <c r="AB1118" s="9" t="s">
        <v>1398</v>
      </c>
      <c r="AE1118" t="str">
        <f t="shared" si="89"/>
        <v>Dwarfen Mountain HoldsKingdom of Bretonnia</v>
      </c>
    </row>
    <row r="1119" spans="1:31" ht="15" customHeight="1" x14ac:dyDescent="0.25">
      <c r="A1119">
        <v>425040</v>
      </c>
      <c r="B1119">
        <v>2</v>
      </c>
      <c r="C1119" t="s">
        <v>1620</v>
      </c>
      <c r="D1119" t="s">
        <v>1628</v>
      </c>
      <c r="E1119">
        <v>0</v>
      </c>
      <c r="F1119">
        <v>2</v>
      </c>
      <c r="G1119">
        <v>100</v>
      </c>
      <c r="H1119">
        <v>1650</v>
      </c>
      <c r="I1119" t="s">
        <v>1621</v>
      </c>
      <c r="J1119" s="21">
        <v>45381.375</v>
      </c>
      <c r="K1119" s="21">
        <v>45381.791666666664</v>
      </c>
      <c r="L1119" t="s">
        <v>147</v>
      </c>
      <c r="M1119" t="b">
        <v>0</v>
      </c>
      <c r="N1119">
        <v>2023</v>
      </c>
      <c r="O1119" t="s">
        <v>774</v>
      </c>
      <c r="Q1119" t="s">
        <v>763</v>
      </c>
      <c r="S1119" s="1" t="s">
        <v>1622</v>
      </c>
      <c r="T1119" s="1" t="s">
        <v>1630</v>
      </c>
      <c r="U1119" t="s">
        <v>27</v>
      </c>
      <c r="V1119" s="9">
        <v>1500</v>
      </c>
      <c r="W1119" s="2">
        <f t="shared" si="85"/>
        <v>3</v>
      </c>
      <c r="X1119" s="2" t="s">
        <v>1887</v>
      </c>
      <c r="Y1119" s="9" t="str">
        <f t="shared" si="86"/>
        <v>Y</v>
      </c>
      <c r="Z1119" s="9" t="str">
        <f t="shared" si="87"/>
        <v>N</v>
      </c>
      <c r="AA1119" s="9">
        <f t="shared" si="88"/>
        <v>12</v>
      </c>
      <c r="AB1119" s="9" t="s">
        <v>1398</v>
      </c>
      <c r="AE1119" t="str">
        <f t="shared" si="89"/>
        <v>Beastmen BrayherdsHigh Elf Realms</v>
      </c>
    </row>
    <row r="1120" spans="1:31" ht="15" customHeight="1" x14ac:dyDescent="0.25">
      <c r="A1120">
        <v>425065</v>
      </c>
      <c r="B1120">
        <v>2</v>
      </c>
      <c r="C1120" t="s">
        <v>1636</v>
      </c>
      <c r="D1120" t="s">
        <v>334</v>
      </c>
      <c r="E1120">
        <v>0</v>
      </c>
      <c r="F1120">
        <v>2</v>
      </c>
      <c r="G1120">
        <v>586</v>
      </c>
      <c r="H1120">
        <v>1120</v>
      </c>
      <c r="I1120" t="s">
        <v>1621</v>
      </c>
      <c r="J1120" s="21">
        <v>45381.375</v>
      </c>
      <c r="K1120" s="21">
        <v>45381.791666666664</v>
      </c>
      <c r="L1120" t="s">
        <v>147</v>
      </c>
      <c r="M1120" t="b">
        <v>0</v>
      </c>
      <c r="N1120">
        <v>2023</v>
      </c>
      <c r="O1120" t="s">
        <v>760</v>
      </c>
      <c r="Q1120" t="s">
        <v>758</v>
      </c>
      <c r="S1120" s="1" t="s">
        <v>1638</v>
      </c>
      <c r="T1120" s="1" t="s">
        <v>1623</v>
      </c>
      <c r="U1120" t="s">
        <v>27</v>
      </c>
      <c r="V1120" s="9">
        <v>1500</v>
      </c>
      <c r="W1120" s="2">
        <f t="shared" si="85"/>
        <v>3</v>
      </c>
      <c r="X1120" s="2" t="s">
        <v>1887</v>
      </c>
      <c r="Y1120" s="9" t="str">
        <f t="shared" si="86"/>
        <v>Y</v>
      </c>
      <c r="Z1120" s="9" t="str">
        <f t="shared" si="87"/>
        <v>N</v>
      </c>
      <c r="AA1120" s="9">
        <f t="shared" si="88"/>
        <v>12</v>
      </c>
      <c r="AB1120" s="9" t="s">
        <v>1398</v>
      </c>
      <c r="AE1120" t="str">
        <f t="shared" si="89"/>
        <v>Vampire CountsKingdom of Bretonnia</v>
      </c>
    </row>
    <row r="1121" spans="1:31" ht="15" customHeight="1" x14ac:dyDescent="0.25">
      <c r="A1121">
        <v>425090</v>
      </c>
      <c r="B1121">
        <v>2</v>
      </c>
      <c r="C1121" t="s">
        <v>1633</v>
      </c>
      <c r="D1121" t="s">
        <v>1624</v>
      </c>
      <c r="E1121">
        <v>0</v>
      </c>
      <c r="F1121">
        <v>2</v>
      </c>
      <c r="G1121">
        <v>100</v>
      </c>
      <c r="H1121">
        <v>1750</v>
      </c>
      <c r="I1121" t="s">
        <v>1621</v>
      </c>
      <c r="J1121" s="21">
        <v>45381.375</v>
      </c>
      <c r="K1121" s="21">
        <v>45381.791666666664</v>
      </c>
      <c r="L1121" t="s">
        <v>147</v>
      </c>
      <c r="M1121" t="b">
        <v>0</v>
      </c>
      <c r="N1121">
        <v>2023</v>
      </c>
      <c r="O1121" t="s">
        <v>758</v>
      </c>
      <c r="Q1121" t="s">
        <v>764</v>
      </c>
      <c r="S1121" s="1" t="s">
        <v>1635</v>
      </c>
      <c r="T1121" s="1" t="s">
        <v>1626</v>
      </c>
      <c r="U1121" t="s">
        <v>27</v>
      </c>
      <c r="V1121" s="9">
        <v>1500</v>
      </c>
      <c r="W1121" s="2">
        <f t="shared" si="85"/>
        <v>3</v>
      </c>
      <c r="X1121" s="2" t="s">
        <v>1887</v>
      </c>
      <c r="Y1121" s="9" t="str">
        <f t="shared" si="86"/>
        <v>Y</v>
      </c>
      <c r="Z1121" s="9" t="str">
        <f t="shared" si="87"/>
        <v>N</v>
      </c>
      <c r="AA1121" s="9">
        <f t="shared" si="88"/>
        <v>12</v>
      </c>
      <c r="AB1121" s="9" t="s">
        <v>1398</v>
      </c>
      <c r="AE1121" t="str">
        <f t="shared" si="89"/>
        <v>Kingdom of BretonniaTomb Kings of Khemri</v>
      </c>
    </row>
    <row r="1122" spans="1:31" ht="15" customHeight="1" x14ac:dyDescent="0.25">
      <c r="A1122">
        <v>425111</v>
      </c>
      <c r="B1122">
        <v>2</v>
      </c>
      <c r="C1122" t="s">
        <v>1625</v>
      </c>
      <c r="D1122" t="s">
        <v>1629</v>
      </c>
      <c r="E1122">
        <v>0</v>
      </c>
      <c r="F1122">
        <v>2</v>
      </c>
      <c r="G1122">
        <v>538</v>
      </c>
      <c r="H1122">
        <v>1009</v>
      </c>
      <c r="I1122" t="s">
        <v>1621</v>
      </c>
      <c r="J1122" s="21">
        <v>45381.375</v>
      </c>
      <c r="K1122" s="21">
        <v>45381.791666666664</v>
      </c>
      <c r="L1122" t="s">
        <v>147</v>
      </c>
      <c r="M1122" t="b">
        <v>0</v>
      </c>
      <c r="N1122">
        <v>2023</v>
      </c>
      <c r="O1122" t="s">
        <v>758</v>
      </c>
      <c r="Q1122" t="s">
        <v>761</v>
      </c>
      <c r="S1122" s="1" t="s">
        <v>1627</v>
      </c>
      <c r="T1122" s="1" t="s">
        <v>1631</v>
      </c>
      <c r="U1122" t="s">
        <v>27</v>
      </c>
      <c r="V1122" s="9">
        <v>1500</v>
      </c>
      <c r="W1122" s="2">
        <f t="shared" si="85"/>
        <v>3</v>
      </c>
      <c r="X1122" s="2" t="s">
        <v>1887</v>
      </c>
      <c r="Y1122" s="9" t="str">
        <f t="shared" si="86"/>
        <v>Y</v>
      </c>
      <c r="Z1122" s="9" t="str">
        <f t="shared" si="87"/>
        <v>N</v>
      </c>
      <c r="AA1122" s="9">
        <f t="shared" si="88"/>
        <v>12</v>
      </c>
      <c r="AB1122" s="9" t="s">
        <v>1398</v>
      </c>
      <c r="AE1122" t="str">
        <f t="shared" si="89"/>
        <v>Kingdom of BretonniaOrc and Goblin Tribes</v>
      </c>
    </row>
    <row r="1123" spans="1:31" ht="15" hidden="1" customHeight="1" x14ac:dyDescent="0.25">
      <c r="A1123">
        <v>425151</v>
      </c>
      <c r="B1123">
        <v>3</v>
      </c>
      <c r="C1123" t="s">
        <v>1625</v>
      </c>
      <c r="D1123" t="s">
        <v>1641</v>
      </c>
      <c r="E1123">
        <v>2</v>
      </c>
      <c r="F1123">
        <v>0</v>
      </c>
      <c r="G1123">
        <v>1750</v>
      </c>
      <c r="H1123">
        <v>0</v>
      </c>
      <c r="I1123" t="s">
        <v>1621</v>
      </c>
      <c r="J1123" s="21">
        <v>45381.375</v>
      </c>
      <c r="K1123" s="21">
        <v>45381.791666666664</v>
      </c>
      <c r="L1123" t="s">
        <v>147</v>
      </c>
      <c r="M1123" t="b">
        <v>0</v>
      </c>
      <c r="N1123">
        <v>2023</v>
      </c>
      <c r="O1123" t="s">
        <v>758</v>
      </c>
      <c r="Q1123" t="s">
        <v>758</v>
      </c>
      <c r="S1123" s="1" t="s">
        <v>1627</v>
      </c>
      <c r="T1123" s="1" t="s">
        <v>1643</v>
      </c>
      <c r="U1123" t="s">
        <v>27</v>
      </c>
      <c r="V1123" s="9">
        <v>1500</v>
      </c>
      <c r="W1123" s="2">
        <f t="shared" si="85"/>
        <v>3</v>
      </c>
      <c r="X1123" s="2" t="s">
        <v>1887</v>
      </c>
      <c r="Y1123" s="9" t="str">
        <f t="shared" si="86"/>
        <v>Y</v>
      </c>
      <c r="Z1123" s="9" t="str">
        <f t="shared" si="87"/>
        <v>Y</v>
      </c>
      <c r="AA1123" s="9">
        <f t="shared" si="88"/>
        <v>12</v>
      </c>
      <c r="AB1123" s="9" t="s">
        <v>1398</v>
      </c>
      <c r="AE1123" t="str">
        <f t="shared" si="89"/>
        <v>Kingdom of BretonniaKingdom of Bretonnia</v>
      </c>
    </row>
    <row r="1124" spans="1:31" ht="15" customHeight="1" x14ac:dyDescent="0.25">
      <c r="A1124">
        <v>425173</v>
      </c>
      <c r="B1124">
        <v>3</v>
      </c>
      <c r="C1124" t="s">
        <v>1632</v>
      </c>
      <c r="D1124" t="s">
        <v>1636</v>
      </c>
      <c r="E1124">
        <v>2</v>
      </c>
      <c r="F1124">
        <v>0</v>
      </c>
      <c r="G1124">
        <v>987</v>
      </c>
      <c r="H1124">
        <v>142</v>
      </c>
      <c r="I1124" t="s">
        <v>1621</v>
      </c>
      <c r="J1124" s="21">
        <v>45381.375</v>
      </c>
      <c r="K1124" s="21">
        <v>45381.791666666664</v>
      </c>
      <c r="L1124" t="s">
        <v>147</v>
      </c>
      <c r="M1124" t="b">
        <v>0</v>
      </c>
      <c r="N1124">
        <v>2023</v>
      </c>
      <c r="O1124" t="s">
        <v>759</v>
      </c>
      <c r="Q1124" t="s">
        <v>760</v>
      </c>
      <c r="S1124" s="1" t="s">
        <v>1634</v>
      </c>
      <c r="T1124" s="1" t="s">
        <v>1638</v>
      </c>
      <c r="U1124" t="s">
        <v>27</v>
      </c>
      <c r="V1124" s="9">
        <v>1500</v>
      </c>
      <c r="W1124" s="2">
        <f t="shared" si="85"/>
        <v>3</v>
      </c>
      <c r="X1124" s="2" t="s">
        <v>1887</v>
      </c>
      <c r="Y1124" s="9" t="str">
        <f t="shared" si="86"/>
        <v>Y</v>
      </c>
      <c r="Z1124" s="9" t="str">
        <f t="shared" si="87"/>
        <v>N</v>
      </c>
      <c r="AA1124" s="9">
        <f t="shared" si="88"/>
        <v>12</v>
      </c>
      <c r="AB1124" s="9" t="s">
        <v>1398</v>
      </c>
      <c r="AE1124" t="str">
        <f t="shared" si="89"/>
        <v>Wood Elf RealmsVampire Counts</v>
      </c>
    </row>
    <row r="1125" spans="1:31" ht="15" customHeight="1" x14ac:dyDescent="0.25">
      <c r="A1125">
        <v>425196</v>
      </c>
      <c r="B1125">
        <v>3</v>
      </c>
      <c r="C1125" t="s">
        <v>334</v>
      </c>
      <c r="D1125" t="s">
        <v>1640</v>
      </c>
      <c r="E1125">
        <v>2</v>
      </c>
      <c r="F1125">
        <v>0</v>
      </c>
      <c r="G1125">
        <v>426</v>
      </c>
      <c r="H1125">
        <v>176</v>
      </c>
      <c r="I1125" t="s">
        <v>1621</v>
      </c>
      <c r="J1125" s="21">
        <v>45381.375</v>
      </c>
      <c r="K1125" s="21">
        <v>45381.791666666664</v>
      </c>
      <c r="L1125" t="s">
        <v>147</v>
      </c>
      <c r="M1125" t="b">
        <v>0</v>
      </c>
      <c r="N1125">
        <v>2023</v>
      </c>
      <c r="O1125" t="s">
        <v>758</v>
      </c>
      <c r="Q1125" t="s">
        <v>769</v>
      </c>
      <c r="S1125" s="1" t="s">
        <v>1623</v>
      </c>
      <c r="T1125" s="1" t="s">
        <v>1642</v>
      </c>
      <c r="U1125" t="s">
        <v>27</v>
      </c>
      <c r="V1125" s="9">
        <v>1500</v>
      </c>
      <c r="W1125" s="2">
        <f t="shared" si="85"/>
        <v>3</v>
      </c>
      <c r="X1125" s="2" t="s">
        <v>1887</v>
      </c>
      <c r="Y1125" s="9" t="str">
        <f t="shared" si="86"/>
        <v>Y</v>
      </c>
      <c r="Z1125" s="9" t="str">
        <f t="shared" si="87"/>
        <v>N</v>
      </c>
      <c r="AA1125" s="9">
        <f t="shared" si="88"/>
        <v>12</v>
      </c>
      <c r="AB1125" s="9" t="s">
        <v>1398</v>
      </c>
      <c r="AE1125" t="str">
        <f t="shared" si="89"/>
        <v>Kingdom of BretonniaDwarfen Mountain Holds</v>
      </c>
    </row>
    <row r="1126" spans="1:31" ht="15" customHeight="1" x14ac:dyDescent="0.25">
      <c r="A1126">
        <v>425222</v>
      </c>
      <c r="B1126">
        <v>3</v>
      </c>
      <c r="C1126" t="s">
        <v>1633</v>
      </c>
      <c r="D1126" t="s">
        <v>1620</v>
      </c>
      <c r="E1126">
        <v>2</v>
      </c>
      <c r="F1126">
        <v>0</v>
      </c>
      <c r="G1126">
        <v>1487</v>
      </c>
      <c r="H1126">
        <v>623</v>
      </c>
      <c r="I1126" t="s">
        <v>1621</v>
      </c>
      <c r="J1126" s="21">
        <v>45381.375</v>
      </c>
      <c r="K1126" s="21">
        <v>45381.791666666664</v>
      </c>
      <c r="L1126" t="s">
        <v>147</v>
      </c>
      <c r="M1126" t="b">
        <v>0</v>
      </c>
      <c r="N1126">
        <v>2023</v>
      </c>
      <c r="O1126" t="s">
        <v>758</v>
      </c>
      <c r="Q1126" t="s">
        <v>774</v>
      </c>
      <c r="S1126" s="1" t="s">
        <v>1635</v>
      </c>
      <c r="T1126" s="1" t="s">
        <v>1622</v>
      </c>
      <c r="U1126" t="s">
        <v>27</v>
      </c>
      <c r="V1126" s="9">
        <v>1500</v>
      </c>
      <c r="W1126" s="2">
        <f t="shared" si="85"/>
        <v>3</v>
      </c>
      <c r="X1126" s="2" t="s">
        <v>1887</v>
      </c>
      <c r="Y1126" s="9" t="str">
        <f t="shared" si="86"/>
        <v>Y</v>
      </c>
      <c r="Z1126" s="9" t="str">
        <f t="shared" si="87"/>
        <v>N</v>
      </c>
      <c r="AA1126" s="9">
        <f t="shared" si="88"/>
        <v>12</v>
      </c>
      <c r="AB1126" s="9" t="s">
        <v>1398</v>
      </c>
      <c r="AE1126" t="str">
        <f t="shared" si="89"/>
        <v>Kingdom of BretonniaBeastmen Brayherds</v>
      </c>
    </row>
    <row r="1127" spans="1:31" ht="15" customHeight="1" x14ac:dyDescent="0.25">
      <c r="A1127">
        <v>425242</v>
      </c>
      <c r="B1127">
        <v>3</v>
      </c>
      <c r="C1127" t="s">
        <v>1637</v>
      </c>
      <c r="D1127" t="s">
        <v>1628</v>
      </c>
      <c r="E1127">
        <v>2</v>
      </c>
      <c r="F1127">
        <v>0</v>
      </c>
      <c r="G1127">
        <v>1850</v>
      </c>
      <c r="H1127">
        <v>60</v>
      </c>
      <c r="I1127" t="s">
        <v>1621</v>
      </c>
      <c r="J1127" s="21">
        <v>45381.375</v>
      </c>
      <c r="K1127" s="21">
        <v>45381.791666666664</v>
      </c>
      <c r="L1127" t="s">
        <v>147</v>
      </c>
      <c r="M1127" t="b">
        <v>0</v>
      </c>
      <c r="N1127">
        <v>2023</v>
      </c>
      <c r="O1127" t="s">
        <v>769</v>
      </c>
      <c r="Q1127" t="s">
        <v>763</v>
      </c>
      <c r="S1127" s="1" t="s">
        <v>1639</v>
      </c>
      <c r="T1127" s="1" t="s">
        <v>1630</v>
      </c>
      <c r="U1127" t="s">
        <v>27</v>
      </c>
      <c r="V1127" s="9">
        <v>1500</v>
      </c>
      <c r="W1127" s="2">
        <f t="shared" si="85"/>
        <v>3</v>
      </c>
      <c r="X1127" s="2" t="s">
        <v>1887</v>
      </c>
      <c r="Y1127" s="9" t="str">
        <f t="shared" si="86"/>
        <v>Y</v>
      </c>
      <c r="Z1127" s="9" t="str">
        <f t="shared" si="87"/>
        <v>N</v>
      </c>
      <c r="AA1127" s="9">
        <f t="shared" si="88"/>
        <v>12</v>
      </c>
      <c r="AB1127" s="9" t="s">
        <v>1398</v>
      </c>
      <c r="AE1127" t="str">
        <f t="shared" si="89"/>
        <v>Dwarfen Mountain HoldsHigh Elf Realms</v>
      </c>
    </row>
    <row r="1128" spans="1:31" ht="15" customHeight="1" x14ac:dyDescent="0.25">
      <c r="A1128">
        <v>425264</v>
      </c>
      <c r="B1128">
        <v>3</v>
      </c>
      <c r="C1128" t="s">
        <v>1629</v>
      </c>
      <c r="D1128" t="s">
        <v>1624</v>
      </c>
      <c r="E1128">
        <v>0</v>
      </c>
      <c r="F1128">
        <v>2</v>
      </c>
      <c r="G1128">
        <v>441</v>
      </c>
      <c r="H1128">
        <v>640</v>
      </c>
      <c r="I1128" t="s">
        <v>1621</v>
      </c>
      <c r="J1128" s="21">
        <v>45381.375</v>
      </c>
      <c r="K1128" s="21">
        <v>45381.791666666664</v>
      </c>
      <c r="L1128" t="s">
        <v>147</v>
      </c>
      <c r="M1128" t="b">
        <v>0</v>
      </c>
      <c r="N1128">
        <v>2023</v>
      </c>
      <c r="O1128" t="s">
        <v>761</v>
      </c>
      <c r="Q1128" t="s">
        <v>764</v>
      </c>
      <c r="S1128" s="1" t="s">
        <v>1631</v>
      </c>
      <c r="T1128" s="1" t="s">
        <v>1626</v>
      </c>
      <c r="U1128" t="s">
        <v>27</v>
      </c>
      <c r="V1128" s="9">
        <v>1500</v>
      </c>
      <c r="W1128" s="2">
        <f t="shared" si="85"/>
        <v>3</v>
      </c>
      <c r="X1128" s="2" t="s">
        <v>1887</v>
      </c>
      <c r="Y1128" s="9" t="str">
        <f t="shared" si="86"/>
        <v>Y</v>
      </c>
      <c r="Z1128" s="9" t="str">
        <f t="shared" si="87"/>
        <v>N</v>
      </c>
      <c r="AA1128" s="9">
        <f t="shared" si="88"/>
        <v>12</v>
      </c>
      <c r="AB1128" s="9" t="s">
        <v>1398</v>
      </c>
      <c r="AE1128" t="str">
        <f t="shared" si="89"/>
        <v>Orc and Goblin TribesTomb Kings of Khemri</v>
      </c>
    </row>
    <row r="1129" spans="1:31" ht="15" customHeight="1" x14ac:dyDescent="0.25">
      <c r="A1129">
        <v>424928</v>
      </c>
      <c r="B1129">
        <v>1</v>
      </c>
      <c r="C1129" t="s">
        <v>1669</v>
      </c>
      <c r="D1129" t="s">
        <v>1670</v>
      </c>
      <c r="E1129">
        <v>2</v>
      </c>
      <c r="F1129">
        <v>0</v>
      </c>
      <c r="G1129">
        <v>20</v>
      </c>
      <c r="H1129">
        <v>0</v>
      </c>
      <c r="I1129" t="s">
        <v>1671</v>
      </c>
      <c r="J1129" s="21">
        <v>45381.396527777775</v>
      </c>
      <c r="K1129" s="21">
        <v>45382.688194444447</v>
      </c>
      <c r="L1129" t="s">
        <v>63</v>
      </c>
      <c r="M1129" t="b">
        <v>0</v>
      </c>
      <c r="N1129">
        <v>2023</v>
      </c>
      <c r="O1129" t="s">
        <v>764</v>
      </c>
      <c r="Q1129" t="s">
        <v>762</v>
      </c>
      <c r="S1129" s="1" t="s">
        <v>1672</v>
      </c>
      <c r="T1129" s="1" t="s">
        <v>1673</v>
      </c>
      <c r="U1129" t="s">
        <v>27</v>
      </c>
      <c r="V1129" s="9">
        <v>2000</v>
      </c>
      <c r="W1129" s="2">
        <f t="shared" si="85"/>
        <v>5</v>
      </c>
      <c r="X1129" s="2" t="s">
        <v>1887</v>
      </c>
      <c r="Y1129" s="9" t="str">
        <f t="shared" si="86"/>
        <v>Y</v>
      </c>
      <c r="Z1129" s="9" t="str">
        <f t="shared" si="87"/>
        <v>N</v>
      </c>
      <c r="AA1129" s="9">
        <f t="shared" si="88"/>
        <v>24</v>
      </c>
      <c r="AB1129" s="9" t="s">
        <v>1398</v>
      </c>
      <c r="AE1129" t="str">
        <f t="shared" si="89"/>
        <v>Tomb Kings of KhemriWarriors of Chaos</v>
      </c>
    </row>
    <row r="1130" spans="1:31" ht="15" hidden="1" customHeight="1" x14ac:dyDescent="0.25">
      <c r="A1130">
        <v>424944</v>
      </c>
      <c r="B1130">
        <v>1</v>
      </c>
      <c r="C1130" t="s">
        <v>1674</v>
      </c>
      <c r="D1130" t="s">
        <v>1675</v>
      </c>
      <c r="E1130">
        <v>0</v>
      </c>
      <c r="F1130">
        <v>2</v>
      </c>
      <c r="G1130">
        <v>9</v>
      </c>
      <c r="H1130">
        <v>11</v>
      </c>
      <c r="I1130" t="s">
        <v>1671</v>
      </c>
      <c r="J1130" s="21">
        <v>45381.396527777775</v>
      </c>
      <c r="K1130" s="21">
        <v>45382.688194444447</v>
      </c>
      <c r="L1130" t="s">
        <v>63</v>
      </c>
      <c r="M1130" t="b">
        <v>0</v>
      </c>
      <c r="N1130">
        <v>2023</v>
      </c>
      <c r="O1130" t="s">
        <v>758</v>
      </c>
      <c r="S1130" s="1" t="s">
        <v>1676</v>
      </c>
      <c r="U1130" t="s">
        <v>27</v>
      </c>
      <c r="V1130" s="9">
        <v>2000</v>
      </c>
      <c r="W1130" s="2">
        <f t="shared" si="85"/>
        <v>5</v>
      </c>
      <c r="X1130" s="2" t="s">
        <v>1887</v>
      </c>
      <c r="Y1130" s="9" t="str">
        <f t="shared" si="86"/>
        <v>N</v>
      </c>
      <c r="Z1130" s="9" t="str">
        <f t="shared" si="87"/>
        <v>N</v>
      </c>
      <c r="AA1130" s="9">
        <f t="shared" si="88"/>
        <v>24</v>
      </c>
      <c r="AB1130" s="9" t="s">
        <v>1398</v>
      </c>
      <c r="AE1130" t="str">
        <f t="shared" si="89"/>
        <v>Kingdom of Bretonnia</v>
      </c>
    </row>
    <row r="1131" spans="1:31" ht="15" customHeight="1" x14ac:dyDescent="0.25">
      <c r="A1131">
        <v>424956</v>
      </c>
      <c r="B1131">
        <v>1</v>
      </c>
      <c r="C1131" t="s">
        <v>635</v>
      </c>
      <c r="D1131" t="s">
        <v>1066</v>
      </c>
      <c r="E1131">
        <v>2</v>
      </c>
      <c r="F1131">
        <v>0</v>
      </c>
      <c r="G1131">
        <v>20</v>
      </c>
      <c r="H1131">
        <v>0</v>
      </c>
      <c r="I1131" t="s">
        <v>1671</v>
      </c>
      <c r="J1131" s="21">
        <v>45381.396527777775</v>
      </c>
      <c r="K1131" s="21">
        <v>45382.688194444447</v>
      </c>
      <c r="L1131" t="s">
        <v>63</v>
      </c>
      <c r="M1131" t="b">
        <v>0</v>
      </c>
      <c r="N1131">
        <v>2023</v>
      </c>
      <c r="O1131" t="s">
        <v>761</v>
      </c>
      <c r="Q1131" t="s">
        <v>759</v>
      </c>
      <c r="S1131" s="1" t="s">
        <v>1677</v>
      </c>
      <c r="T1131" s="1" t="s">
        <v>1678</v>
      </c>
      <c r="U1131" t="s">
        <v>27</v>
      </c>
      <c r="V1131" s="9">
        <v>2000</v>
      </c>
      <c r="W1131" s="2">
        <f t="shared" si="85"/>
        <v>5</v>
      </c>
      <c r="X1131" s="2" t="s">
        <v>1887</v>
      </c>
      <c r="Y1131" s="9" t="str">
        <f t="shared" si="86"/>
        <v>Y</v>
      </c>
      <c r="Z1131" s="9" t="str">
        <f t="shared" si="87"/>
        <v>N</v>
      </c>
      <c r="AA1131" s="9">
        <f t="shared" si="88"/>
        <v>24</v>
      </c>
      <c r="AB1131" s="9" t="s">
        <v>1398</v>
      </c>
      <c r="AE1131" t="str">
        <f t="shared" si="89"/>
        <v>Orc and Goblin TribesWood Elf Realms</v>
      </c>
    </row>
    <row r="1132" spans="1:31" ht="15" customHeight="1" x14ac:dyDescent="0.25">
      <c r="A1132">
        <v>424979</v>
      </c>
      <c r="B1132">
        <v>1</v>
      </c>
      <c r="C1132" t="s">
        <v>1124</v>
      </c>
      <c r="D1132" t="s">
        <v>921</v>
      </c>
      <c r="E1132">
        <v>2</v>
      </c>
      <c r="F1132">
        <v>0</v>
      </c>
      <c r="G1132">
        <v>17</v>
      </c>
      <c r="H1132">
        <v>3</v>
      </c>
      <c r="I1132" t="s">
        <v>1671</v>
      </c>
      <c r="J1132" s="21">
        <v>45381.396527777775</v>
      </c>
      <c r="K1132" s="21">
        <v>45382.688194444447</v>
      </c>
      <c r="L1132" t="s">
        <v>63</v>
      </c>
      <c r="M1132" t="b">
        <v>0</v>
      </c>
      <c r="N1132">
        <v>2023</v>
      </c>
      <c r="O1132" t="s">
        <v>774</v>
      </c>
      <c r="Q1132" t="s">
        <v>759</v>
      </c>
      <c r="S1132" s="1" t="s">
        <v>1679</v>
      </c>
      <c r="T1132" s="1" t="s">
        <v>1680</v>
      </c>
      <c r="U1132" t="s">
        <v>27</v>
      </c>
      <c r="V1132" s="9">
        <v>2000</v>
      </c>
      <c r="W1132" s="2">
        <f t="shared" si="85"/>
        <v>5</v>
      </c>
      <c r="X1132" s="2" t="s">
        <v>1887</v>
      </c>
      <c r="Y1132" s="9" t="str">
        <f t="shared" si="86"/>
        <v>Y</v>
      </c>
      <c r="Z1132" s="9" t="str">
        <f t="shared" si="87"/>
        <v>N</v>
      </c>
      <c r="AA1132" s="9">
        <f t="shared" si="88"/>
        <v>24</v>
      </c>
      <c r="AB1132" s="9" t="s">
        <v>1398</v>
      </c>
      <c r="AE1132" t="str">
        <f t="shared" si="89"/>
        <v>Beastmen BrayherdsWood Elf Realms</v>
      </c>
    </row>
    <row r="1133" spans="1:31" ht="15" customHeight="1" x14ac:dyDescent="0.25">
      <c r="A1133">
        <v>424999</v>
      </c>
      <c r="B1133">
        <v>1</v>
      </c>
      <c r="C1133" t="s">
        <v>1681</v>
      </c>
      <c r="D1133" t="s">
        <v>1682</v>
      </c>
      <c r="E1133">
        <v>2</v>
      </c>
      <c r="F1133">
        <v>0</v>
      </c>
      <c r="G1133">
        <v>20</v>
      </c>
      <c r="H1133">
        <v>0</v>
      </c>
      <c r="I1133" t="s">
        <v>1671</v>
      </c>
      <c r="J1133" s="21">
        <v>45381.396527777775</v>
      </c>
      <c r="K1133" s="21">
        <v>45382.688194444447</v>
      </c>
      <c r="L1133" t="s">
        <v>63</v>
      </c>
      <c r="M1133" t="b">
        <v>0</v>
      </c>
      <c r="N1133">
        <v>2023</v>
      </c>
      <c r="O1133" t="s">
        <v>763</v>
      </c>
      <c r="Q1133" t="s">
        <v>768</v>
      </c>
      <c r="S1133" s="1" t="s">
        <v>1683</v>
      </c>
      <c r="T1133" s="1" t="s">
        <v>1684</v>
      </c>
      <c r="U1133" t="s">
        <v>27</v>
      </c>
      <c r="V1133" s="9">
        <v>2000</v>
      </c>
      <c r="W1133" s="2">
        <f t="shared" si="85"/>
        <v>5</v>
      </c>
      <c r="X1133" s="2" t="s">
        <v>1887</v>
      </c>
      <c r="Y1133" s="9" t="str">
        <f t="shared" si="86"/>
        <v>Y</v>
      </c>
      <c r="Z1133" s="9" t="str">
        <f t="shared" si="87"/>
        <v>N</v>
      </c>
      <c r="AA1133" s="9">
        <f t="shared" si="88"/>
        <v>24</v>
      </c>
      <c r="AB1133" s="9" t="s">
        <v>1398</v>
      </c>
      <c r="AE1133" t="str">
        <f t="shared" si="89"/>
        <v>High Elf RealmsDark Elves</v>
      </c>
    </row>
    <row r="1134" spans="1:31" ht="15" customHeight="1" x14ac:dyDescent="0.25">
      <c r="A1134">
        <v>425022</v>
      </c>
      <c r="B1134">
        <v>1</v>
      </c>
      <c r="C1134" t="s">
        <v>1058</v>
      </c>
      <c r="D1134" t="s">
        <v>1685</v>
      </c>
      <c r="E1134">
        <v>2</v>
      </c>
      <c r="F1134">
        <v>0</v>
      </c>
      <c r="G1134">
        <v>20</v>
      </c>
      <c r="H1134">
        <v>0</v>
      </c>
      <c r="I1134" t="s">
        <v>1671</v>
      </c>
      <c r="J1134" s="21">
        <v>45381.396527777775</v>
      </c>
      <c r="K1134" s="21">
        <v>45382.688194444447</v>
      </c>
      <c r="L1134" t="s">
        <v>63</v>
      </c>
      <c r="M1134" t="b">
        <v>0</v>
      </c>
      <c r="N1134">
        <v>2023</v>
      </c>
      <c r="O1134" t="s">
        <v>758</v>
      </c>
      <c r="Q1134" t="s">
        <v>763</v>
      </c>
      <c r="S1134" s="1" t="s">
        <v>1686</v>
      </c>
      <c r="T1134" s="1" t="s">
        <v>1687</v>
      </c>
      <c r="U1134" t="s">
        <v>27</v>
      </c>
      <c r="V1134" s="9">
        <v>2000</v>
      </c>
      <c r="W1134" s="2">
        <f t="shared" si="85"/>
        <v>5</v>
      </c>
      <c r="X1134" s="2" t="s">
        <v>1887</v>
      </c>
      <c r="Y1134" s="9" t="str">
        <f t="shared" si="86"/>
        <v>Y</v>
      </c>
      <c r="Z1134" s="9" t="str">
        <f t="shared" si="87"/>
        <v>N</v>
      </c>
      <c r="AA1134" s="9">
        <f t="shared" si="88"/>
        <v>24</v>
      </c>
      <c r="AB1134" s="9" t="s">
        <v>1398</v>
      </c>
      <c r="AE1134" t="str">
        <f t="shared" si="89"/>
        <v>Kingdom of BretonniaHigh Elf Realms</v>
      </c>
    </row>
    <row r="1135" spans="1:31" ht="15" customHeight="1" x14ac:dyDescent="0.25">
      <c r="A1135">
        <v>425046</v>
      </c>
      <c r="B1135">
        <v>1</v>
      </c>
      <c r="C1135" t="s">
        <v>1688</v>
      </c>
      <c r="D1135" t="s">
        <v>1689</v>
      </c>
      <c r="E1135">
        <v>2</v>
      </c>
      <c r="F1135">
        <v>0</v>
      </c>
      <c r="G1135">
        <v>20</v>
      </c>
      <c r="H1135">
        <v>0</v>
      </c>
      <c r="I1135" t="s">
        <v>1671</v>
      </c>
      <c r="J1135" s="21">
        <v>45381.396527777775</v>
      </c>
      <c r="K1135" s="21">
        <v>45382.688194444447</v>
      </c>
      <c r="L1135" t="s">
        <v>63</v>
      </c>
      <c r="M1135" t="b">
        <v>0</v>
      </c>
      <c r="N1135">
        <v>2023</v>
      </c>
      <c r="O1135" t="s">
        <v>758</v>
      </c>
      <c r="Q1135" t="s">
        <v>765</v>
      </c>
      <c r="S1135" s="1" t="s">
        <v>1690</v>
      </c>
      <c r="T1135" s="1" t="s">
        <v>1691</v>
      </c>
      <c r="U1135" t="s">
        <v>27</v>
      </c>
      <c r="V1135" s="9">
        <v>2000</v>
      </c>
      <c r="W1135" s="2">
        <f t="shared" si="85"/>
        <v>5</v>
      </c>
      <c r="X1135" s="2" t="s">
        <v>1887</v>
      </c>
      <c r="Y1135" s="9" t="str">
        <f t="shared" si="86"/>
        <v>Y</v>
      </c>
      <c r="Z1135" s="9" t="str">
        <f t="shared" si="87"/>
        <v>N</v>
      </c>
      <c r="AA1135" s="9">
        <f t="shared" si="88"/>
        <v>24</v>
      </c>
      <c r="AB1135" s="9" t="s">
        <v>1398</v>
      </c>
      <c r="AE1135" t="str">
        <f t="shared" si="89"/>
        <v>Kingdom of BretonniaEmpire of Man</v>
      </c>
    </row>
    <row r="1136" spans="1:31" ht="15" hidden="1" customHeight="1" x14ac:dyDescent="0.25">
      <c r="A1136">
        <v>425068</v>
      </c>
      <c r="B1136">
        <v>1</v>
      </c>
      <c r="C1136" t="s">
        <v>1692</v>
      </c>
      <c r="D1136" t="s">
        <v>1693</v>
      </c>
      <c r="E1136">
        <v>2</v>
      </c>
      <c r="F1136">
        <v>0</v>
      </c>
      <c r="G1136">
        <v>20</v>
      </c>
      <c r="H1136">
        <v>0</v>
      </c>
      <c r="I1136" t="s">
        <v>1671</v>
      </c>
      <c r="J1136" s="21">
        <v>45381.396527777775</v>
      </c>
      <c r="K1136" s="21">
        <v>45382.688194444447</v>
      </c>
      <c r="L1136" t="s">
        <v>63</v>
      </c>
      <c r="M1136" t="b">
        <v>0</v>
      </c>
      <c r="N1136">
        <v>2023</v>
      </c>
      <c r="O1136" t="s">
        <v>764</v>
      </c>
      <c r="Q1136" t="s">
        <v>764</v>
      </c>
      <c r="S1136" s="1" t="s">
        <v>1694</v>
      </c>
      <c r="T1136" s="1" t="s">
        <v>1695</v>
      </c>
      <c r="U1136" t="s">
        <v>27</v>
      </c>
      <c r="V1136" s="9">
        <v>2000</v>
      </c>
      <c r="W1136" s="2">
        <f t="shared" si="85"/>
        <v>5</v>
      </c>
      <c r="X1136" s="2" t="s">
        <v>1887</v>
      </c>
      <c r="Y1136" s="9" t="str">
        <f t="shared" si="86"/>
        <v>Y</v>
      </c>
      <c r="Z1136" s="9" t="str">
        <f t="shared" si="87"/>
        <v>Y</v>
      </c>
      <c r="AA1136" s="9">
        <f t="shared" si="88"/>
        <v>24</v>
      </c>
      <c r="AB1136" s="9" t="s">
        <v>1398</v>
      </c>
      <c r="AE1136" t="str">
        <f t="shared" si="89"/>
        <v>Tomb Kings of KhemriTomb Kings of Khemri</v>
      </c>
    </row>
    <row r="1137" spans="1:31" ht="15" customHeight="1" x14ac:dyDescent="0.25">
      <c r="A1137">
        <v>425097</v>
      </c>
      <c r="B1137">
        <v>1</v>
      </c>
      <c r="C1137" t="s">
        <v>1696</v>
      </c>
      <c r="D1137" t="s">
        <v>1697</v>
      </c>
      <c r="E1137">
        <v>2</v>
      </c>
      <c r="F1137">
        <v>0</v>
      </c>
      <c r="G1137">
        <v>20</v>
      </c>
      <c r="H1137">
        <v>0</v>
      </c>
      <c r="I1137" t="s">
        <v>1671</v>
      </c>
      <c r="J1137" s="21">
        <v>45381.396527777775</v>
      </c>
      <c r="K1137" s="21">
        <v>45382.688194444447</v>
      </c>
      <c r="L1137" t="s">
        <v>63</v>
      </c>
      <c r="M1137" t="b">
        <v>0</v>
      </c>
      <c r="N1137">
        <v>2023</v>
      </c>
      <c r="O1137" t="s">
        <v>762</v>
      </c>
      <c r="Q1137" t="s">
        <v>769</v>
      </c>
      <c r="S1137" s="1" t="s">
        <v>1698</v>
      </c>
      <c r="T1137" s="1" t="s">
        <v>1699</v>
      </c>
      <c r="U1137" t="s">
        <v>27</v>
      </c>
      <c r="V1137" s="9">
        <v>2000</v>
      </c>
      <c r="W1137" s="2">
        <f t="shared" si="85"/>
        <v>5</v>
      </c>
      <c r="X1137" s="2" t="s">
        <v>1887</v>
      </c>
      <c r="Y1137" s="9" t="str">
        <f t="shared" si="86"/>
        <v>Y</v>
      </c>
      <c r="Z1137" s="9" t="str">
        <f t="shared" si="87"/>
        <v>N</v>
      </c>
      <c r="AA1137" s="9">
        <f t="shared" si="88"/>
        <v>24</v>
      </c>
      <c r="AB1137" s="9" t="s">
        <v>1398</v>
      </c>
      <c r="AE1137" t="str">
        <f t="shared" si="89"/>
        <v>Warriors of ChaosDwarfen Mountain Holds</v>
      </c>
    </row>
    <row r="1138" spans="1:31" ht="15" customHeight="1" x14ac:dyDescent="0.25">
      <c r="A1138">
        <v>425120</v>
      </c>
      <c r="B1138">
        <v>1</v>
      </c>
      <c r="C1138" t="s">
        <v>1700</v>
      </c>
      <c r="D1138" t="s">
        <v>1701</v>
      </c>
      <c r="E1138">
        <v>1</v>
      </c>
      <c r="F1138">
        <v>1</v>
      </c>
      <c r="G1138">
        <v>10</v>
      </c>
      <c r="H1138">
        <v>10</v>
      </c>
      <c r="I1138" t="s">
        <v>1671</v>
      </c>
      <c r="J1138" s="21">
        <v>45381.396527777775</v>
      </c>
      <c r="K1138" s="21">
        <v>45382.688194444447</v>
      </c>
      <c r="L1138" t="s">
        <v>63</v>
      </c>
      <c r="M1138" t="b">
        <v>0</v>
      </c>
      <c r="N1138">
        <v>2023</v>
      </c>
      <c r="O1138" t="s">
        <v>759</v>
      </c>
      <c r="Q1138" t="s">
        <v>769</v>
      </c>
      <c r="S1138" s="1" t="s">
        <v>1702</v>
      </c>
      <c r="T1138" s="1" t="s">
        <v>1703</v>
      </c>
      <c r="U1138" t="s">
        <v>27</v>
      </c>
      <c r="V1138" s="9">
        <v>2000</v>
      </c>
      <c r="W1138" s="2">
        <f t="shared" si="85"/>
        <v>5</v>
      </c>
      <c r="X1138" s="2" t="s">
        <v>1887</v>
      </c>
      <c r="Y1138" s="9" t="str">
        <f t="shared" si="86"/>
        <v>Y</v>
      </c>
      <c r="Z1138" s="9" t="str">
        <f t="shared" si="87"/>
        <v>N</v>
      </c>
      <c r="AA1138" s="9">
        <f t="shared" si="88"/>
        <v>24</v>
      </c>
      <c r="AB1138" s="9" t="s">
        <v>1398</v>
      </c>
      <c r="AE1138" t="str">
        <f t="shared" si="89"/>
        <v>Wood Elf RealmsDwarfen Mountain Holds</v>
      </c>
    </row>
    <row r="1139" spans="1:31" ht="15" customHeight="1" x14ac:dyDescent="0.25">
      <c r="A1139">
        <v>425141</v>
      </c>
      <c r="B1139">
        <v>1</v>
      </c>
      <c r="C1139" t="s">
        <v>1704</v>
      </c>
      <c r="D1139" t="s">
        <v>1705</v>
      </c>
      <c r="E1139">
        <v>2</v>
      </c>
      <c r="F1139">
        <v>0</v>
      </c>
      <c r="G1139">
        <v>20</v>
      </c>
      <c r="H1139">
        <v>0</v>
      </c>
      <c r="I1139" t="s">
        <v>1671</v>
      </c>
      <c r="J1139" s="21">
        <v>45381.396527777775</v>
      </c>
      <c r="K1139" s="21">
        <v>45382.688194444447</v>
      </c>
      <c r="L1139" t="s">
        <v>63</v>
      </c>
      <c r="M1139" t="b">
        <v>0</v>
      </c>
      <c r="N1139">
        <v>2023</v>
      </c>
      <c r="O1139" t="s">
        <v>762</v>
      </c>
      <c r="Q1139" t="s">
        <v>760</v>
      </c>
      <c r="S1139" s="1" t="s">
        <v>1706</v>
      </c>
      <c r="T1139" s="1" t="s">
        <v>1707</v>
      </c>
      <c r="U1139" t="s">
        <v>27</v>
      </c>
      <c r="V1139" s="9">
        <v>2000</v>
      </c>
      <c r="W1139" s="2">
        <f t="shared" si="85"/>
        <v>5</v>
      </c>
      <c r="X1139" s="2" t="s">
        <v>1887</v>
      </c>
      <c r="Y1139" s="9" t="str">
        <f t="shared" si="86"/>
        <v>Y</v>
      </c>
      <c r="Z1139" s="9" t="str">
        <f t="shared" si="87"/>
        <v>N</v>
      </c>
      <c r="AA1139" s="9">
        <f t="shared" si="88"/>
        <v>24</v>
      </c>
      <c r="AB1139" s="9" t="s">
        <v>1398</v>
      </c>
      <c r="AE1139" t="str">
        <f t="shared" si="89"/>
        <v>Warriors of ChaosVampire Counts</v>
      </c>
    </row>
    <row r="1140" spans="1:31" ht="15" customHeight="1" x14ac:dyDescent="0.25">
      <c r="A1140">
        <v>425168</v>
      </c>
      <c r="B1140">
        <v>1</v>
      </c>
      <c r="C1140" t="s">
        <v>1708</v>
      </c>
      <c r="D1140" t="s">
        <v>1062</v>
      </c>
      <c r="E1140">
        <v>0</v>
      </c>
      <c r="F1140">
        <v>2</v>
      </c>
      <c r="G1140">
        <v>0</v>
      </c>
      <c r="H1140">
        <v>20</v>
      </c>
      <c r="I1140" t="s">
        <v>1671</v>
      </c>
      <c r="J1140" s="21">
        <v>45381.396527777775</v>
      </c>
      <c r="K1140" s="21">
        <v>45382.688194444447</v>
      </c>
      <c r="L1140" t="s">
        <v>63</v>
      </c>
      <c r="M1140" t="b">
        <v>0</v>
      </c>
      <c r="N1140">
        <v>2023</v>
      </c>
      <c r="O1140" t="s">
        <v>765</v>
      </c>
      <c r="Q1140" t="s">
        <v>764</v>
      </c>
      <c r="S1140" s="1" t="s">
        <v>1709</v>
      </c>
      <c r="T1140" s="1" t="s">
        <v>1710</v>
      </c>
      <c r="U1140" t="s">
        <v>27</v>
      </c>
      <c r="V1140" s="9">
        <v>2000</v>
      </c>
      <c r="W1140" s="2">
        <f t="shared" si="85"/>
        <v>5</v>
      </c>
      <c r="X1140" s="2" t="s">
        <v>1887</v>
      </c>
      <c r="Y1140" s="9" t="str">
        <f t="shared" si="86"/>
        <v>Y</v>
      </c>
      <c r="Z1140" s="9" t="str">
        <f t="shared" si="87"/>
        <v>N</v>
      </c>
      <c r="AA1140" s="9">
        <f t="shared" si="88"/>
        <v>24</v>
      </c>
      <c r="AB1140" s="9" t="s">
        <v>1398</v>
      </c>
      <c r="AE1140" t="str">
        <f t="shared" si="89"/>
        <v>Empire of ManTomb Kings of Khemri</v>
      </c>
    </row>
    <row r="1141" spans="1:31" ht="15" hidden="1" customHeight="1" x14ac:dyDescent="0.25">
      <c r="A1141">
        <v>425198</v>
      </c>
      <c r="B1141">
        <v>2</v>
      </c>
      <c r="C1141" t="s">
        <v>1700</v>
      </c>
      <c r="D1141" t="s">
        <v>1675</v>
      </c>
      <c r="E1141">
        <v>0</v>
      </c>
      <c r="F1141">
        <v>2</v>
      </c>
      <c r="G1141">
        <v>3</v>
      </c>
      <c r="H1141">
        <v>17</v>
      </c>
      <c r="I1141" t="s">
        <v>1671</v>
      </c>
      <c r="J1141" s="21">
        <v>45381.396527777775</v>
      </c>
      <c r="K1141" s="21">
        <v>45382.688194444447</v>
      </c>
      <c r="L1141" t="s">
        <v>63</v>
      </c>
      <c r="M1141" t="b">
        <v>0</v>
      </c>
      <c r="N1141">
        <v>2023</v>
      </c>
      <c r="O1141" t="s">
        <v>759</v>
      </c>
      <c r="S1141" s="1" t="s">
        <v>1702</v>
      </c>
      <c r="U1141" t="s">
        <v>27</v>
      </c>
      <c r="V1141" s="9">
        <v>2000</v>
      </c>
      <c r="W1141" s="2">
        <f t="shared" si="85"/>
        <v>5</v>
      </c>
      <c r="X1141" s="2" t="s">
        <v>1887</v>
      </c>
      <c r="Y1141" s="9" t="str">
        <f t="shared" si="86"/>
        <v>N</v>
      </c>
      <c r="Z1141" s="9" t="str">
        <f t="shared" si="87"/>
        <v>N</v>
      </c>
      <c r="AA1141" s="9">
        <f t="shared" si="88"/>
        <v>24</v>
      </c>
      <c r="AB1141" s="9" t="s">
        <v>1398</v>
      </c>
      <c r="AE1141" t="str">
        <f t="shared" si="89"/>
        <v>Wood Elf Realms</v>
      </c>
    </row>
    <row r="1142" spans="1:31" ht="15" customHeight="1" x14ac:dyDescent="0.25">
      <c r="A1142">
        <v>425220</v>
      </c>
      <c r="B1142">
        <v>2</v>
      </c>
      <c r="C1142" t="s">
        <v>1696</v>
      </c>
      <c r="D1142" t="s">
        <v>1681</v>
      </c>
      <c r="E1142">
        <v>2</v>
      </c>
      <c r="F1142">
        <v>0</v>
      </c>
      <c r="G1142">
        <v>18</v>
      </c>
      <c r="H1142">
        <v>2</v>
      </c>
      <c r="I1142" t="s">
        <v>1671</v>
      </c>
      <c r="J1142" s="21">
        <v>45381.396527777775</v>
      </c>
      <c r="K1142" s="21">
        <v>45382.688194444447</v>
      </c>
      <c r="L1142" t="s">
        <v>63</v>
      </c>
      <c r="M1142" t="b">
        <v>0</v>
      </c>
      <c r="N1142">
        <v>2023</v>
      </c>
      <c r="O1142" t="s">
        <v>762</v>
      </c>
      <c r="Q1142" t="s">
        <v>763</v>
      </c>
      <c r="S1142" s="1" t="s">
        <v>1698</v>
      </c>
      <c r="T1142" s="1" t="s">
        <v>1683</v>
      </c>
      <c r="U1142" t="s">
        <v>27</v>
      </c>
      <c r="V1142" s="9">
        <v>2000</v>
      </c>
      <c r="W1142" s="2">
        <f t="shared" si="85"/>
        <v>5</v>
      </c>
      <c r="X1142" s="2" t="s">
        <v>1887</v>
      </c>
      <c r="Y1142" s="9" t="str">
        <f t="shared" si="86"/>
        <v>Y</v>
      </c>
      <c r="Z1142" s="9" t="str">
        <f t="shared" si="87"/>
        <v>N</v>
      </c>
      <c r="AA1142" s="9">
        <f t="shared" si="88"/>
        <v>24</v>
      </c>
      <c r="AB1142" s="9" t="s">
        <v>1398</v>
      </c>
      <c r="AE1142" t="str">
        <f t="shared" si="89"/>
        <v>Warriors of ChaosHigh Elf Realms</v>
      </c>
    </row>
    <row r="1143" spans="1:31" ht="15" customHeight="1" x14ac:dyDescent="0.25">
      <c r="A1143">
        <v>425233</v>
      </c>
      <c r="B1143">
        <v>2</v>
      </c>
      <c r="C1143" t="s">
        <v>1682</v>
      </c>
      <c r="D1143" t="s">
        <v>1697</v>
      </c>
      <c r="E1143">
        <v>2</v>
      </c>
      <c r="F1143">
        <v>0</v>
      </c>
      <c r="G1143">
        <v>20</v>
      </c>
      <c r="H1143">
        <v>0</v>
      </c>
      <c r="I1143" t="s">
        <v>1671</v>
      </c>
      <c r="J1143" s="21">
        <v>45381.396527777775</v>
      </c>
      <c r="K1143" s="21">
        <v>45382.688194444447</v>
      </c>
      <c r="L1143" t="s">
        <v>63</v>
      </c>
      <c r="M1143" t="b">
        <v>0</v>
      </c>
      <c r="N1143">
        <v>2023</v>
      </c>
      <c r="O1143" t="s">
        <v>768</v>
      </c>
      <c r="Q1143" t="s">
        <v>769</v>
      </c>
      <c r="S1143" s="1" t="s">
        <v>1684</v>
      </c>
      <c r="T1143" s="1" t="s">
        <v>1699</v>
      </c>
      <c r="U1143" t="s">
        <v>27</v>
      </c>
      <c r="V1143" s="9">
        <v>2000</v>
      </c>
      <c r="W1143" s="2">
        <f t="shared" si="85"/>
        <v>5</v>
      </c>
      <c r="X1143" s="2" t="s">
        <v>1887</v>
      </c>
      <c r="Y1143" s="9" t="str">
        <f t="shared" si="86"/>
        <v>Y</v>
      </c>
      <c r="Z1143" s="9" t="str">
        <f t="shared" si="87"/>
        <v>N</v>
      </c>
      <c r="AA1143" s="9">
        <f t="shared" si="88"/>
        <v>24</v>
      </c>
      <c r="AB1143" s="9" t="s">
        <v>1398</v>
      </c>
      <c r="AE1143" t="str">
        <f t="shared" si="89"/>
        <v>Dark ElvesDwarfen Mountain Holds</v>
      </c>
    </row>
    <row r="1144" spans="1:31" ht="15" customHeight="1" x14ac:dyDescent="0.25">
      <c r="A1144">
        <v>425258</v>
      </c>
      <c r="B1144">
        <v>2</v>
      </c>
      <c r="C1144" t="s">
        <v>921</v>
      </c>
      <c r="D1144" t="s">
        <v>1685</v>
      </c>
      <c r="E1144">
        <v>2</v>
      </c>
      <c r="F1144">
        <v>0</v>
      </c>
      <c r="G1144">
        <v>19</v>
      </c>
      <c r="H1144">
        <v>1</v>
      </c>
      <c r="I1144" t="s">
        <v>1671</v>
      </c>
      <c r="J1144" s="21">
        <v>45381.396527777775</v>
      </c>
      <c r="K1144" s="21">
        <v>45382.688194444447</v>
      </c>
      <c r="L1144" t="s">
        <v>63</v>
      </c>
      <c r="M1144" t="b">
        <v>0</v>
      </c>
      <c r="N1144">
        <v>2023</v>
      </c>
      <c r="O1144" t="s">
        <v>759</v>
      </c>
      <c r="Q1144" t="s">
        <v>763</v>
      </c>
      <c r="S1144" s="1" t="s">
        <v>1680</v>
      </c>
      <c r="T1144" s="1" t="s">
        <v>1687</v>
      </c>
      <c r="U1144" t="s">
        <v>27</v>
      </c>
      <c r="V1144" s="9">
        <v>2000</v>
      </c>
      <c r="W1144" s="2">
        <f t="shared" si="85"/>
        <v>5</v>
      </c>
      <c r="X1144" s="2" t="s">
        <v>1887</v>
      </c>
      <c r="Y1144" s="9" t="str">
        <f t="shared" si="86"/>
        <v>Y</v>
      </c>
      <c r="Z1144" s="9" t="str">
        <f t="shared" si="87"/>
        <v>N</v>
      </c>
      <c r="AA1144" s="9">
        <f t="shared" si="88"/>
        <v>24</v>
      </c>
      <c r="AB1144" s="9" t="s">
        <v>1398</v>
      </c>
      <c r="AE1144" t="str">
        <f t="shared" si="89"/>
        <v>Wood Elf RealmsHigh Elf Realms</v>
      </c>
    </row>
    <row r="1145" spans="1:31" ht="15" customHeight="1" x14ac:dyDescent="0.25">
      <c r="A1145">
        <v>425283</v>
      </c>
      <c r="B1145">
        <v>2</v>
      </c>
      <c r="C1145" t="s">
        <v>1674</v>
      </c>
      <c r="D1145" t="s">
        <v>1701</v>
      </c>
      <c r="E1145">
        <v>1</v>
      </c>
      <c r="F1145">
        <v>1</v>
      </c>
      <c r="G1145">
        <v>10</v>
      </c>
      <c r="H1145">
        <v>10</v>
      </c>
      <c r="I1145" t="s">
        <v>1671</v>
      </c>
      <c r="J1145" s="21">
        <v>45381.396527777775</v>
      </c>
      <c r="K1145" s="21">
        <v>45382.688194444447</v>
      </c>
      <c r="L1145" t="s">
        <v>63</v>
      </c>
      <c r="M1145" t="b">
        <v>0</v>
      </c>
      <c r="N1145">
        <v>2023</v>
      </c>
      <c r="O1145" t="s">
        <v>758</v>
      </c>
      <c r="Q1145" t="s">
        <v>769</v>
      </c>
      <c r="S1145" s="1" t="s">
        <v>1676</v>
      </c>
      <c r="T1145" s="1" t="s">
        <v>1703</v>
      </c>
      <c r="U1145" t="s">
        <v>27</v>
      </c>
      <c r="V1145" s="9">
        <v>2000</v>
      </c>
      <c r="W1145" s="2">
        <f t="shared" si="85"/>
        <v>5</v>
      </c>
      <c r="X1145" s="2" t="s">
        <v>1887</v>
      </c>
      <c r="Y1145" s="9" t="str">
        <f t="shared" si="86"/>
        <v>Y</v>
      </c>
      <c r="Z1145" s="9" t="str">
        <f t="shared" si="87"/>
        <v>N</v>
      </c>
      <c r="AA1145" s="9">
        <f t="shared" si="88"/>
        <v>24</v>
      </c>
      <c r="AB1145" s="9" t="s">
        <v>1398</v>
      </c>
      <c r="AE1145" t="str">
        <f t="shared" si="89"/>
        <v>Kingdom of BretonniaDwarfen Mountain Holds</v>
      </c>
    </row>
    <row r="1146" spans="1:31" ht="15" customHeight="1" x14ac:dyDescent="0.25">
      <c r="A1146">
        <v>425306</v>
      </c>
      <c r="B1146">
        <v>2</v>
      </c>
      <c r="C1146" t="s">
        <v>1689</v>
      </c>
      <c r="D1146" t="s">
        <v>1066</v>
      </c>
      <c r="E1146">
        <v>0</v>
      </c>
      <c r="F1146">
        <v>2</v>
      </c>
      <c r="G1146">
        <v>8</v>
      </c>
      <c r="H1146">
        <v>12</v>
      </c>
      <c r="I1146" t="s">
        <v>1671</v>
      </c>
      <c r="J1146" s="21">
        <v>45381.396527777775</v>
      </c>
      <c r="K1146" s="21">
        <v>45382.688194444447</v>
      </c>
      <c r="L1146" t="s">
        <v>63</v>
      </c>
      <c r="M1146" t="b">
        <v>0</v>
      </c>
      <c r="N1146">
        <v>2023</v>
      </c>
      <c r="O1146" t="s">
        <v>765</v>
      </c>
      <c r="Q1146" t="s">
        <v>759</v>
      </c>
      <c r="S1146" s="1" t="s">
        <v>1691</v>
      </c>
      <c r="T1146" s="1" t="s">
        <v>1678</v>
      </c>
      <c r="U1146" t="s">
        <v>27</v>
      </c>
      <c r="V1146" s="9">
        <v>2000</v>
      </c>
      <c r="W1146" s="2">
        <f t="shared" si="85"/>
        <v>5</v>
      </c>
      <c r="X1146" s="2" t="s">
        <v>1887</v>
      </c>
      <c r="Y1146" s="9" t="str">
        <f t="shared" si="86"/>
        <v>Y</v>
      </c>
      <c r="Z1146" s="9" t="str">
        <f t="shared" si="87"/>
        <v>N</v>
      </c>
      <c r="AA1146" s="9">
        <f t="shared" si="88"/>
        <v>24</v>
      </c>
      <c r="AB1146" s="9" t="s">
        <v>1398</v>
      </c>
      <c r="AE1146" t="str">
        <f t="shared" si="89"/>
        <v>Empire of ManWood Elf Realms</v>
      </c>
    </row>
    <row r="1147" spans="1:31" ht="15" customHeight="1" x14ac:dyDescent="0.25">
      <c r="A1147">
        <v>425321</v>
      </c>
      <c r="B1147">
        <v>2</v>
      </c>
      <c r="C1147" t="s">
        <v>1670</v>
      </c>
      <c r="D1147" t="s">
        <v>1708</v>
      </c>
      <c r="E1147">
        <v>0</v>
      </c>
      <c r="F1147">
        <v>2</v>
      </c>
      <c r="G1147">
        <v>3</v>
      </c>
      <c r="H1147">
        <v>17</v>
      </c>
      <c r="I1147" t="s">
        <v>1671</v>
      </c>
      <c r="J1147" s="21">
        <v>45381.396527777775</v>
      </c>
      <c r="K1147" s="21">
        <v>45382.688194444447</v>
      </c>
      <c r="L1147" t="s">
        <v>63</v>
      </c>
      <c r="M1147" t="b">
        <v>0</v>
      </c>
      <c r="N1147">
        <v>2023</v>
      </c>
      <c r="O1147" t="s">
        <v>762</v>
      </c>
      <c r="Q1147" t="s">
        <v>765</v>
      </c>
      <c r="S1147" s="1" t="s">
        <v>1673</v>
      </c>
      <c r="T1147" s="1" t="s">
        <v>1709</v>
      </c>
      <c r="U1147" t="s">
        <v>27</v>
      </c>
      <c r="V1147" s="9">
        <v>2000</v>
      </c>
      <c r="W1147" s="2">
        <f t="shared" si="85"/>
        <v>5</v>
      </c>
      <c r="X1147" s="2" t="s">
        <v>1887</v>
      </c>
      <c r="Y1147" s="9" t="str">
        <f t="shared" si="86"/>
        <v>Y</v>
      </c>
      <c r="Z1147" s="9" t="str">
        <f t="shared" si="87"/>
        <v>N</v>
      </c>
      <c r="AA1147" s="9">
        <f t="shared" si="88"/>
        <v>24</v>
      </c>
      <c r="AB1147" s="9" t="s">
        <v>1398</v>
      </c>
      <c r="AE1147" t="str">
        <f t="shared" si="89"/>
        <v>Warriors of ChaosEmpire of Man</v>
      </c>
    </row>
    <row r="1148" spans="1:31" ht="15" customHeight="1" x14ac:dyDescent="0.25">
      <c r="A1148">
        <v>425340</v>
      </c>
      <c r="B1148">
        <v>2</v>
      </c>
      <c r="C1148" t="s">
        <v>1062</v>
      </c>
      <c r="D1148" t="s">
        <v>635</v>
      </c>
      <c r="E1148">
        <v>0</v>
      </c>
      <c r="F1148">
        <v>2</v>
      </c>
      <c r="G1148">
        <v>0</v>
      </c>
      <c r="H1148">
        <v>20</v>
      </c>
      <c r="I1148" t="s">
        <v>1671</v>
      </c>
      <c r="J1148" s="21">
        <v>45381.396527777775</v>
      </c>
      <c r="K1148" s="21">
        <v>45382.688194444447</v>
      </c>
      <c r="L1148" t="s">
        <v>63</v>
      </c>
      <c r="M1148" t="b">
        <v>0</v>
      </c>
      <c r="N1148">
        <v>2023</v>
      </c>
      <c r="O1148" t="s">
        <v>764</v>
      </c>
      <c r="Q1148" t="s">
        <v>761</v>
      </c>
      <c r="S1148" s="1" t="s">
        <v>1710</v>
      </c>
      <c r="T1148" s="1" t="s">
        <v>1677</v>
      </c>
      <c r="U1148" t="s">
        <v>27</v>
      </c>
      <c r="V1148" s="9">
        <v>2000</v>
      </c>
      <c r="W1148" s="2">
        <f t="shared" si="85"/>
        <v>5</v>
      </c>
      <c r="X1148" s="2" t="s">
        <v>1887</v>
      </c>
      <c r="Y1148" s="9" t="str">
        <f t="shared" si="86"/>
        <v>Y</v>
      </c>
      <c r="Z1148" s="9" t="str">
        <f t="shared" si="87"/>
        <v>N</v>
      </c>
      <c r="AA1148" s="9">
        <f t="shared" si="88"/>
        <v>24</v>
      </c>
      <c r="AB1148" s="9" t="s">
        <v>1398</v>
      </c>
      <c r="AE1148" t="str">
        <f t="shared" si="89"/>
        <v>Tomb Kings of KhemriOrc and Goblin Tribes</v>
      </c>
    </row>
    <row r="1149" spans="1:31" ht="15" customHeight="1" x14ac:dyDescent="0.25">
      <c r="A1149">
        <v>425365</v>
      </c>
      <c r="B1149">
        <v>2</v>
      </c>
      <c r="C1149" t="s">
        <v>1058</v>
      </c>
      <c r="D1149" t="s">
        <v>1692</v>
      </c>
      <c r="E1149">
        <v>0</v>
      </c>
      <c r="F1149">
        <v>2</v>
      </c>
      <c r="G1149">
        <v>0</v>
      </c>
      <c r="H1149">
        <v>20</v>
      </c>
      <c r="I1149" t="s">
        <v>1671</v>
      </c>
      <c r="J1149" s="21">
        <v>45381.396527777775</v>
      </c>
      <c r="K1149" s="21">
        <v>45382.688194444447</v>
      </c>
      <c r="L1149" t="s">
        <v>63</v>
      </c>
      <c r="M1149" t="b">
        <v>0</v>
      </c>
      <c r="N1149">
        <v>2023</v>
      </c>
      <c r="O1149" t="s">
        <v>758</v>
      </c>
      <c r="Q1149" t="s">
        <v>764</v>
      </c>
      <c r="S1149" s="1" t="s">
        <v>1686</v>
      </c>
      <c r="T1149" s="1" t="s">
        <v>1694</v>
      </c>
      <c r="U1149" t="s">
        <v>27</v>
      </c>
      <c r="V1149" s="9">
        <v>2000</v>
      </c>
      <c r="W1149" s="2">
        <f t="shared" si="85"/>
        <v>5</v>
      </c>
      <c r="X1149" s="2" t="s">
        <v>1887</v>
      </c>
      <c r="Y1149" s="9" t="str">
        <f t="shared" si="86"/>
        <v>Y</v>
      </c>
      <c r="Z1149" s="9" t="str">
        <f t="shared" si="87"/>
        <v>N</v>
      </c>
      <c r="AA1149" s="9">
        <f t="shared" si="88"/>
        <v>24</v>
      </c>
      <c r="AB1149" s="9" t="s">
        <v>1398</v>
      </c>
      <c r="AE1149" t="str">
        <f t="shared" si="89"/>
        <v>Kingdom of BretonniaTomb Kings of Khemri</v>
      </c>
    </row>
    <row r="1150" spans="1:31" ht="15" customHeight="1" x14ac:dyDescent="0.25">
      <c r="A1150">
        <v>425393</v>
      </c>
      <c r="B1150">
        <v>2</v>
      </c>
      <c r="C1150" t="s">
        <v>1705</v>
      </c>
      <c r="D1150" t="s">
        <v>1693</v>
      </c>
      <c r="E1150">
        <v>0</v>
      </c>
      <c r="F1150">
        <v>2</v>
      </c>
      <c r="G1150">
        <v>0</v>
      </c>
      <c r="H1150">
        <v>20</v>
      </c>
      <c r="I1150" t="s">
        <v>1671</v>
      </c>
      <c r="J1150" s="21">
        <v>45381.396527777775</v>
      </c>
      <c r="K1150" s="21">
        <v>45382.688194444447</v>
      </c>
      <c r="L1150" t="s">
        <v>63</v>
      </c>
      <c r="M1150" t="b">
        <v>0</v>
      </c>
      <c r="N1150">
        <v>2023</v>
      </c>
      <c r="O1150" t="s">
        <v>760</v>
      </c>
      <c r="Q1150" t="s">
        <v>764</v>
      </c>
      <c r="S1150" s="1" t="s">
        <v>1707</v>
      </c>
      <c r="T1150" s="1" t="s">
        <v>1695</v>
      </c>
      <c r="U1150" t="s">
        <v>27</v>
      </c>
      <c r="V1150" s="9">
        <v>2000</v>
      </c>
      <c r="W1150" s="2">
        <f t="shared" si="85"/>
        <v>5</v>
      </c>
      <c r="X1150" s="2" t="s">
        <v>1887</v>
      </c>
      <c r="Y1150" s="9" t="str">
        <f t="shared" si="86"/>
        <v>Y</v>
      </c>
      <c r="Z1150" s="9" t="str">
        <f t="shared" si="87"/>
        <v>N</v>
      </c>
      <c r="AA1150" s="9">
        <f t="shared" si="88"/>
        <v>24</v>
      </c>
      <c r="AB1150" s="9" t="s">
        <v>1398</v>
      </c>
      <c r="AE1150" t="str">
        <f t="shared" si="89"/>
        <v>Vampire CountsTomb Kings of Khemri</v>
      </c>
    </row>
    <row r="1151" spans="1:31" ht="15" customHeight="1" x14ac:dyDescent="0.25">
      <c r="A1151">
        <v>425419</v>
      </c>
      <c r="B1151">
        <v>2</v>
      </c>
      <c r="C1151" t="s">
        <v>1669</v>
      </c>
      <c r="D1151" t="s">
        <v>1688</v>
      </c>
      <c r="E1151">
        <v>2</v>
      </c>
      <c r="F1151">
        <v>0</v>
      </c>
      <c r="G1151">
        <v>16</v>
      </c>
      <c r="H1151">
        <v>4</v>
      </c>
      <c r="I1151" t="s">
        <v>1671</v>
      </c>
      <c r="J1151" s="21">
        <v>45381.396527777775</v>
      </c>
      <c r="K1151" s="21">
        <v>45382.688194444447</v>
      </c>
      <c r="L1151" t="s">
        <v>63</v>
      </c>
      <c r="M1151" t="b">
        <v>0</v>
      </c>
      <c r="N1151">
        <v>2023</v>
      </c>
      <c r="O1151" t="s">
        <v>764</v>
      </c>
      <c r="Q1151" t="s">
        <v>758</v>
      </c>
      <c r="S1151" s="1" t="s">
        <v>1672</v>
      </c>
      <c r="T1151" s="1" t="s">
        <v>1690</v>
      </c>
      <c r="U1151" t="s">
        <v>27</v>
      </c>
      <c r="V1151" s="9">
        <v>2000</v>
      </c>
      <c r="W1151" s="2">
        <f t="shared" si="85"/>
        <v>5</v>
      </c>
      <c r="X1151" s="2" t="s">
        <v>1887</v>
      </c>
      <c r="Y1151" s="9" t="str">
        <f t="shared" si="86"/>
        <v>Y</v>
      </c>
      <c r="Z1151" s="9" t="str">
        <f t="shared" si="87"/>
        <v>N</v>
      </c>
      <c r="AA1151" s="9">
        <f t="shared" si="88"/>
        <v>24</v>
      </c>
      <c r="AB1151" s="9" t="s">
        <v>1398</v>
      </c>
      <c r="AE1151" t="str">
        <f t="shared" si="89"/>
        <v>Tomb Kings of KhemriKingdom of Bretonnia</v>
      </c>
    </row>
    <row r="1152" spans="1:31" ht="15" customHeight="1" x14ac:dyDescent="0.25">
      <c r="A1152">
        <v>425440</v>
      </c>
      <c r="B1152">
        <v>2</v>
      </c>
      <c r="C1152" t="s">
        <v>1704</v>
      </c>
      <c r="D1152" t="s">
        <v>1124</v>
      </c>
      <c r="E1152">
        <v>0</v>
      </c>
      <c r="F1152">
        <v>2</v>
      </c>
      <c r="G1152">
        <v>4</v>
      </c>
      <c r="H1152">
        <v>16</v>
      </c>
      <c r="I1152" t="s">
        <v>1671</v>
      </c>
      <c r="J1152" s="21">
        <v>45381.396527777775</v>
      </c>
      <c r="K1152" s="21">
        <v>45382.688194444447</v>
      </c>
      <c r="L1152" t="s">
        <v>63</v>
      </c>
      <c r="M1152" t="b">
        <v>0</v>
      </c>
      <c r="N1152">
        <v>2023</v>
      </c>
      <c r="O1152" t="s">
        <v>762</v>
      </c>
      <c r="Q1152" t="s">
        <v>774</v>
      </c>
      <c r="S1152" s="1" t="s">
        <v>1706</v>
      </c>
      <c r="T1152" s="1" t="s">
        <v>1679</v>
      </c>
      <c r="U1152" t="s">
        <v>27</v>
      </c>
      <c r="V1152" s="9">
        <v>2000</v>
      </c>
      <c r="W1152" s="2">
        <f t="shared" si="85"/>
        <v>5</v>
      </c>
      <c r="X1152" s="2" t="s">
        <v>1887</v>
      </c>
      <c r="Y1152" s="9" t="str">
        <f t="shared" si="86"/>
        <v>Y</v>
      </c>
      <c r="Z1152" s="9" t="str">
        <f t="shared" si="87"/>
        <v>N</v>
      </c>
      <c r="AA1152" s="9">
        <f t="shared" si="88"/>
        <v>24</v>
      </c>
      <c r="AB1152" s="9" t="s">
        <v>1398</v>
      </c>
      <c r="AE1152" t="str">
        <f t="shared" si="89"/>
        <v>Warriors of ChaosBeastmen Brayherds</v>
      </c>
    </row>
    <row r="1153" spans="1:31" ht="15" customHeight="1" x14ac:dyDescent="0.25">
      <c r="A1153">
        <v>425475</v>
      </c>
      <c r="B1153">
        <v>3</v>
      </c>
      <c r="C1153" t="s">
        <v>1693</v>
      </c>
      <c r="D1153" t="s">
        <v>1701</v>
      </c>
      <c r="E1153">
        <v>1</v>
      </c>
      <c r="F1153">
        <v>1</v>
      </c>
      <c r="G1153">
        <v>10</v>
      </c>
      <c r="H1153">
        <v>10</v>
      </c>
      <c r="I1153" t="s">
        <v>1671</v>
      </c>
      <c r="J1153" s="21">
        <v>45381.396527777775</v>
      </c>
      <c r="K1153" s="21">
        <v>45382.688194444447</v>
      </c>
      <c r="L1153" t="s">
        <v>63</v>
      </c>
      <c r="M1153" t="b">
        <v>0</v>
      </c>
      <c r="N1153">
        <v>2023</v>
      </c>
      <c r="O1153" t="s">
        <v>764</v>
      </c>
      <c r="Q1153" t="s">
        <v>769</v>
      </c>
      <c r="S1153" s="1" t="s">
        <v>1695</v>
      </c>
      <c r="T1153" s="1" t="s">
        <v>1703</v>
      </c>
      <c r="U1153" t="s">
        <v>27</v>
      </c>
      <c r="V1153" s="9">
        <v>2000</v>
      </c>
      <c r="W1153" s="2">
        <f t="shared" si="85"/>
        <v>5</v>
      </c>
      <c r="X1153" s="2" t="s">
        <v>1887</v>
      </c>
      <c r="Y1153" s="9" t="str">
        <f t="shared" si="86"/>
        <v>Y</v>
      </c>
      <c r="Z1153" s="9" t="str">
        <f t="shared" si="87"/>
        <v>N</v>
      </c>
      <c r="AA1153" s="9">
        <f t="shared" si="88"/>
        <v>24</v>
      </c>
      <c r="AB1153" s="9" t="s">
        <v>1398</v>
      </c>
      <c r="AE1153" t="str">
        <f t="shared" si="89"/>
        <v>Tomb Kings of KhemriDwarfen Mountain Holds</v>
      </c>
    </row>
    <row r="1154" spans="1:31" ht="15" customHeight="1" x14ac:dyDescent="0.25">
      <c r="A1154">
        <v>425495</v>
      </c>
      <c r="B1154">
        <v>3</v>
      </c>
      <c r="C1154" t="s">
        <v>1670</v>
      </c>
      <c r="D1154" t="s">
        <v>1685</v>
      </c>
      <c r="E1154">
        <v>2</v>
      </c>
      <c r="F1154">
        <v>0</v>
      </c>
      <c r="G1154">
        <v>11</v>
      </c>
      <c r="H1154">
        <v>9</v>
      </c>
      <c r="I1154" t="s">
        <v>1671</v>
      </c>
      <c r="J1154" s="21">
        <v>45381.396527777775</v>
      </c>
      <c r="K1154" s="21">
        <v>45382.688194444447</v>
      </c>
      <c r="L1154" t="s">
        <v>63</v>
      </c>
      <c r="M1154" t="b">
        <v>0</v>
      </c>
      <c r="N1154">
        <v>2023</v>
      </c>
      <c r="O1154" t="s">
        <v>762</v>
      </c>
      <c r="Q1154" t="s">
        <v>763</v>
      </c>
      <c r="S1154" s="1" t="s">
        <v>1673</v>
      </c>
      <c r="T1154" s="1" t="s">
        <v>1687</v>
      </c>
      <c r="U1154" t="s">
        <v>27</v>
      </c>
      <c r="V1154" s="9">
        <v>2000</v>
      </c>
      <c r="W1154" s="2">
        <f t="shared" ref="W1154:W1217" si="90">_xlfn.MAXIFS(B:B,I:I,I1154)</f>
        <v>5</v>
      </c>
      <c r="X1154" s="2" t="s">
        <v>1887</v>
      </c>
      <c r="Y1154" s="9" t="str">
        <f t="shared" ref="Y1154:Y1217" si="91">IF(S1154="","N",(IF(T1154&lt;&gt;"","Y","N")))</f>
        <v>Y</v>
      </c>
      <c r="Z1154" s="9" t="str">
        <f t="shared" ref="Z1154:Z1217" si="92">IF(O1154=Q1154,"Y","N")</f>
        <v>N</v>
      </c>
      <c r="AA1154" s="9">
        <f t="shared" ref="AA1154:AA1217" si="93">COUNTIFS(I:I,I1154,B:B,1)*2</f>
        <v>24</v>
      </c>
      <c r="AB1154" s="9" t="s">
        <v>1398</v>
      </c>
      <c r="AE1154" t="str">
        <f t="shared" si="89"/>
        <v>Warriors of ChaosHigh Elf Realms</v>
      </c>
    </row>
    <row r="1155" spans="1:31" ht="15" customHeight="1" x14ac:dyDescent="0.25">
      <c r="A1155">
        <v>425521</v>
      </c>
      <c r="B1155">
        <v>3</v>
      </c>
      <c r="C1155" t="s">
        <v>1066</v>
      </c>
      <c r="D1155" t="s">
        <v>1674</v>
      </c>
      <c r="E1155">
        <v>0</v>
      </c>
      <c r="F1155">
        <v>2</v>
      </c>
      <c r="G1155">
        <v>2</v>
      </c>
      <c r="H1155">
        <v>18</v>
      </c>
      <c r="I1155" t="s">
        <v>1671</v>
      </c>
      <c r="J1155" s="21">
        <v>45381.396527777775</v>
      </c>
      <c r="K1155" s="21">
        <v>45382.688194444447</v>
      </c>
      <c r="L1155" t="s">
        <v>63</v>
      </c>
      <c r="M1155" t="b">
        <v>0</v>
      </c>
      <c r="N1155">
        <v>2023</v>
      </c>
      <c r="O1155" t="s">
        <v>759</v>
      </c>
      <c r="Q1155" t="s">
        <v>758</v>
      </c>
      <c r="S1155" s="1" t="s">
        <v>1678</v>
      </c>
      <c r="T1155" s="1" t="s">
        <v>1676</v>
      </c>
      <c r="U1155" t="s">
        <v>27</v>
      </c>
      <c r="V1155" s="9">
        <v>2000</v>
      </c>
      <c r="W1155" s="2">
        <f t="shared" si="90"/>
        <v>5</v>
      </c>
      <c r="X1155" s="2" t="s">
        <v>1887</v>
      </c>
      <c r="Y1155" s="9" t="str">
        <f t="shared" si="91"/>
        <v>Y</v>
      </c>
      <c r="Z1155" s="9" t="str">
        <f t="shared" si="92"/>
        <v>N</v>
      </c>
      <c r="AA1155" s="9">
        <f t="shared" si="93"/>
        <v>24</v>
      </c>
      <c r="AB1155" s="9" t="s">
        <v>1398</v>
      </c>
      <c r="AE1155" t="str">
        <f t="shared" ref="AE1155:AE1218" si="94">O1155&amp;Q1155</f>
        <v>Wood Elf RealmsKingdom of Bretonnia</v>
      </c>
    </row>
    <row r="1156" spans="1:31" ht="15" customHeight="1" x14ac:dyDescent="0.25">
      <c r="A1156">
        <v>425543</v>
      </c>
      <c r="B1156">
        <v>3</v>
      </c>
      <c r="C1156" t="s">
        <v>1697</v>
      </c>
      <c r="D1156" t="s">
        <v>1705</v>
      </c>
      <c r="E1156">
        <v>1</v>
      </c>
      <c r="F1156">
        <v>1</v>
      </c>
      <c r="G1156">
        <v>10</v>
      </c>
      <c r="H1156">
        <v>10</v>
      </c>
      <c r="I1156" t="s">
        <v>1671</v>
      </c>
      <c r="J1156" s="21">
        <v>45381.396527777775</v>
      </c>
      <c r="K1156" s="21">
        <v>45382.688194444447</v>
      </c>
      <c r="L1156" t="s">
        <v>63</v>
      </c>
      <c r="M1156" t="b">
        <v>0</v>
      </c>
      <c r="N1156">
        <v>2023</v>
      </c>
      <c r="O1156" t="s">
        <v>769</v>
      </c>
      <c r="Q1156" t="s">
        <v>760</v>
      </c>
      <c r="S1156" s="1" t="s">
        <v>1699</v>
      </c>
      <c r="T1156" s="1" t="s">
        <v>1707</v>
      </c>
      <c r="U1156" t="s">
        <v>27</v>
      </c>
      <c r="V1156" s="9">
        <v>2000</v>
      </c>
      <c r="W1156" s="2">
        <f t="shared" si="90"/>
        <v>5</v>
      </c>
      <c r="X1156" s="2" t="s">
        <v>1887</v>
      </c>
      <c r="Y1156" s="9" t="str">
        <f t="shared" si="91"/>
        <v>Y</v>
      </c>
      <c r="Z1156" s="9" t="str">
        <f t="shared" si="92"/>
        <v>N</v>
      </c>
      <c r="AA1156" s="9">
        <f t="shared" si="93"/>
        <v>24</v>
      </c>
      <c r="AB1156" s="9" t="s">
        <v>1398</v>
      </c>
      <c r="AE1156" t="str">
        <f t="shared" si="94"/>
        <v>Dwarfen Mountain HoldsVampire Counts</v>
      </c>
    </row>
    <row r="1157" spans="1:31" ht="15" customHeight="1" x14ac:dyDescent="0.25">
      <c r="A1157">
        <v>425567</v>
      </c>
      <c r="B1157">
        <v>3</v>
      </c>
      <c r="C1157" t="s">
        <v>1700</v>
      </c>
      <c r="D1157" t="s">
        <v>1689</v>
      </c>
      <c r="E1157">
        <v>2</v>
      </c>
      <c r="F1157">
        <v>0</v>
      </c>
      <c r="G1157">
        <v>20</v>
      </c>
      <c r="H1157">
        <v>0</v>
      </c>
      <c r="I1157" t="s">
        <v>1671</v>
      </c>
      <c r="J1157" s="21">
        <v>45381.396527777775</v>
      </c>
      <c r="K1157" s="21">
        <v>45382.688194444447</v>
      </c>
      <c r="L1157" t="s">
        <v>63</v>
      </c>
      <c r="M1157" t="b">
        <v>0</v>
      </c>
      <c r="N1157">
        <v>2023</v>
      </c>
      <c r="O1157" t="s">
        <v>759</v>
      </c>
      <c r="Q1157" t="s">
        <v>765</v>
      </c>
      <c r="S1157" s="1" t="s">
        <v>1702</v>
      </c>
      <c r="T1157" s="1" t="s">
        <v>1691</v>
      </c>
      <c r="U1157" t="s">
        <v>27</v>
      </c>
      <c r="V1157" s="9">
        <v>2000</v>
      </c>
      <c r="W1157" s="2">
        <f t="shared" si="90"/>
        <v>5</v>
      </c>
      <c r="X1157" s="2" t="s">
        <v>1887</v>
      </c>
      <c r="Y1157" s="9" t="str">
        <f t="shared" si="91"/>
        <v>Y</v>
      </c>
      <c r="Z1157" s="9" t="str">
        <f t="shared" si="92"/>
        <v>N</v>
      </c>
      <c r="AA1157" s="9">
        <f t="shared" si="93"/>
        <v>24</v>
      </c>
      <c r="AB1157" s="9" t="s">
        <v>1398</v>
      </c>
      <c r="AE1157" t="str">
        <f t="shared" si="94"/>
        <v>Wood Elf RealmsEmpire of Man</v>
      </c>
    </row>
    <row r="1158" spans="1:31" ht="15" customHeight="1" x14ac:dyDescent="0.25">
      <c r="A1158">
        <v>425588</v>
      </c>
      <c r="B1158">
        <v>3</v>
      </c>
      <c r="C1158" t="s">
        <v>1682</v>
      </c>
      <c r="D1158" t="s">
        <v>1708</v>
      </c>
      <c r="E1158">
        <v>2</v>
      </c>
      <c r="F1158">
        <v>0</v>
      </c>
      <c r="G1158">
        <v>20</v>
      </c>
      <c r="H1158">
        <v>0</v>
      </c>
      <c r="I1158" t="s">
        <v>1671</v>
      </c>
      <c r="J1158" s="21">
        <v>45381.396527777775</v>
      </c>
      <c r="K1158" s="21">
        <v>45382.688194444447</v>
      </c>
      <c r="L1158" t="s">
        <v>63</v>
      </c>
      <c r="M1158" t="b">
        <v>0</v>
      </c>
      <c r="N1158">
        <v>2023</v>
      </c>
      <c r="O1158" t="s">
        <v>768</v>
      </c>
      <c r="Q1158" t="s">
        <v>765</v>
      </c>
      <c r="S1158" s="1" t="s">
        <v>1684</v>
      </c>
      <c r="T1158" s="1" t="s">
        <v>1709</v>
      </c>
      <c r="U1158" t="s">
        <v>27</v>
      </c>
      <c r="V1158" s="9">
        <v>2000</v>
      </c>
      <c r="W1158" s="2">
        <f t="shared" si="90"/>
        <v>5</v>
      </c>
      <c r="X1158" s="2" t="s">
        <v>1887</v>
      </c>
      <c r="Y1158" s="9" t="str">
        <f t="shared" si="91"/>
        <v>Y</v>
      </c>
      <c r="Z1158" s="9" t="str">
        <f t="shared" si="92"/>
        <v>N</v>
      </c>
      <c r="AA1158" s="9">
        <f t="shared" si="93"/>
        <v>24</v>
      </c>
      <c r="AB1158" s="9" t="s">
        <v>1398</v>
      </c>
      <c r="AE1158" t="str">
        <f t="shared" si="94"/>
        <v>Dark ElvesEmpire of Man</v>
      </c>
    </row>
    <row r="1159" spans="1:31" ht="15" customHeight="1" x14ac:dyDescent="0.25">
      <c r="A1159">
        <v>425616</v>
      </c>
      <c r="B1159">
        <v>3</v>
      </c>
      <c r="C1159" t="s">
        <v>1688</v>
      </c>
      <c r="D1159" t="s">
        <v>1704</v>
      </c>
      <c r="E1159">
        <v>1</v>
      </c>
      <c r="F1159">
        <v>1</v>
      </c>
      <c r="G1159">
        <v>10</v>
      </c>
      <c r="H1159">
        <v>10</v>
      </c>
      <c r="I1159" t="s">
        <v>1671</v>
      </c>
      <c r="J1159" s="21">
        <v>45381.396527777775</v>
      </c>
      <c r="K1159" s="21">
        <v>45382.688194444447</v>
      </c>
      <c r="L1159" t="s">
        <v>63</v>
      </c>
      <c r="M1159" t="b">
        <v>0</v>
      </c>
      <c r="N1159">
        <v>2023</v>
      </c>
      <c r="O1159" t="s">
        <v>758</v>
      </c>
      <c r="Q1159" t="s">
        <v>762</v>
      </c>
      <c r="S1159" s="1" t="s">
        <v>1690</v>
      </c>
      <c r="T1159" s="1" t="s">
        <v>1706</v>
      </c>
      <c r="U1159" t="s">
        <v>27</v>
      </c>
      <c r="V1159" s="9">
        <v>2000</v>
      </c>
      <c r="W1159" s="2">
        <f t="shared" si="90"/>
        <v>5</v>
      </c>
      <c r="X1159" s="2" t="s">
        <v>1887</v>
      </c>
      <c r="Y1159" s="9" t="str">
        <f t="shared" si="91"/>
        <v>Y</v>
      </c>
      <c r="Z1159" s="9" t="str">
        <f t="shared" si="92"/>
        <v>N</v>
      </c>
      <c r="AA1159" s="9">
        <f t="shared" si="93"/>
        <v>24</v>
      </c>
      <c r="AB1159" s="9" t="s">
        <v>1398</v>
      </c>
      <c r="AE1159" t="str">
        <f t="shared" si="94"/>
        <v>Kingdom of BretonniaWarriors of Chaos</v>
      </c>
    </row>
    <row r="1160" spans="1:31" ht="15" customHeight="1" x14ac:dyDescent="0.25">
      <c r="A1160">
        <v>425642</v>
      </c>
      <c r="B1160">
        <v>3</v>
      </c>
      <c r="C1160" t="s">
        <v>1062</v>
      </c>
      <c r="D1160" t="s">
        <v>1058</v>
      </c>
      <c r="E1160">
        <v>0</v>
      </c>
      <c r="F1160">
        <v>2</v>
      </c>
      <c r="G1160">
        <v>3</v>
      </c>
      <c r="H1160">
        <v>17</v>
      </c>
      <c r="I1160" t="s">
        <v>1671</v>
      </c>
      <c r="J1160" s="21">
        <v>45381.396527777775</v>
      </c>
      <c r="K1160" s="21">
        <v>45382.688194444447</v>
      </c>
      <c r="L1160" t="s">
        <v>63</v>
      </c>
      <c r="M1160" t="b">
        <v>0</v>
      </c>
      <c r="N1160">
        <v>2023</v>
      </c>
      <c r="O1160" t="s">
        <v>764</v>
      </c>
      <c r="Q1160" t="s">
        <v>758</v>
      </c>
      <c r="S1160" s="1" t="s">
        <v>1710</v>
      </c>
      <c r="T1160" s="1" t="s">
        <v>1686</v>
      </c>
      <c r="U1160" t="s">
        <v>27</v>
      </c>
      <c r="V1160" s="9">
        <v>2000</v>
      </c>
      <c r="W1160" s="2">
        <f t="shared" si="90"/>
        <v>5</v>
      </c>
      <c r="X1160" s="2" t="s">
        <v>1887</v>
      </c>
      <c r="Y1160" s="9" t="str">
        <f t="shared" si="91"/>
        <v>Y</v>
      </c>
      <c r="Z1160" s="9" t="str">
        <f t="shared" si="92"/>
        <v>N</v>
      </c>
      <c r="AA1160" s="9">
        <f t="shared" si="93"/>
        <v>24</v>
      </c>
      <c r="AB1160" s="9" t="s">
        <v>1398</v>
      </c>
      <c r="AE1160" t="str">
        <f t="shared" si="94"/>
        <v>Tomb Kings of KhemriKingdom of Bretonnia</v>
      </c>
    </row>
    <row r="1161" spans="1:31" ht="15" hidden="1" customHeight="1" x14ac:dyDescent="0.25">
      <c r="A1161">
        <v>425661</v>
      </c>
      <c r="B1161">
        <v>3</v>
      </c>
      <c r="C1161" t="s">
        <v>1124</v>
      </c>
      <c r="D1161" t="s">
        <v>1675</v>
      </c>
      <c r="E1161">
        <v>2</v>
      </c>
      <c r="F1161">
        <v>0</v>
      </c>
      <c r="G1161">
        <v>20</v>
      </c>
      <c r="H1161">
        <v>0</v>
      </c>
      <c r="I1161" t="s">
        <v>1671</v>
      </c>
      <c r="J1161" s="21">
        <v>45381.396527777775</v>
      </c>
      <c r="K1161" s="21">
        <v>45382.688194444447</v>
      </c>
      <c r="L1161" t="s">
        <v>63</v>
      </c>
      <c r="M1161" t="b">
        <v>0</v>
      </c>
      <c r="N1161">
        <v>2023</v>
      </c>
      <c r="O1161" t="s">
        <v>774</v>
      </c>
      <c r="S1161" s="1" t="s">
        <v>1679</v>
      </c>
      <c r="U1161" t="s">
        <v>27</v>
      </c>
      <c r="V1161" s="9">
        <v>2000</v>
      </c>
      <c r="W1161" s="2">
        <f t="shared" si="90"/>
        <v>5</v>
      </c>
      <c r="X1161" s="2" t="s">
        <v>1887</v>
      </c>
      <c r="Y1161" s="9" t="str">
        <f t="shared" si="91"/>
        <v>N</v>
      </c>
      <c r="Z1161" s="9" t="str">
        <f t="shared" si="92"/>
        <v>N</v>
      </c>
      <c r="AA1161" s="9">
        <f t="shared" si="93"/>
        <v>24</v>
      </c>
      <c r="AB1161" s="9" t="s">
        <v>1398</v>
      </c>
      <c r="AE1161" t="str">
        <f t="shared" si="94"/>
        <v>Beastmen Brayherds</v>
      </c>
    </row>
    <row r="1162" spans="1:31" ht="15" customHeight="1" x14ac:dyDescent="0.25">
      <c r="A1162">
        <v>425685</v>
      </c>
      <c r="B1162">
        <v>3</v>
      </c>
      <c r="C1162" t="s">
        <v>1696</v>
      </c>
      <c r="D1162" t="s">
        <v>1669</v>
      </c>
      <c r="E1162">
        <v>1</v>
      </c>
      <c r="F1162">
        <v>1</v>
      </c>
      <c r="G1162">
        <v>10</v>
      </c>
      <c r="H1162">
        <v>10</v>
      </c>
      <c r="I1162" t="s">
        <v>1671</v>
      </c>
      <c r="J1162" s="21">
        <v>45381.396527777775</v>
      </c>
      <c r="K1162" s="21">
        <v>45382.688194444447</v>
      </c>
      <c r="L1162" t="s">
        <v>63</v>
      </c>
      <c r="M1162" t="b">
        <v>0</v>
      </c>
      <c r="N1162">
        <v>2023</v>
      </c>
      <c r="O1162" t="s">
        <v>762</v>
      </c>
      <c r="Q1162" t="s">
        <v>764</v>
      </c>
      <c r="S1162" s="1" t="s">
        <v>1698</v>
      </c>
      <c r="T1162" s="1" t="s">
        <v>1672</v>
      </c>
      <c r="U1162" t="s">
        <v>27</v>
      </c>
      <c r="V1162" s="9">
        <v>2000</v>
      </c>
      <c r="W1162" s="2">
        <f t="shared" si="90"/>
        <v>5</v>
      </c>
      <c r="X1162" s="2" t="s">
        <v>1887</v>
      </c>
      <c r="Y1162" s="9" t="str">
        <f t="shared" si="91"/>
        <v>Y</v>
      </c>
      <c r="Z1162" s="9" t="str">
        <f t="shared" si="92"/>
        <v>N</v>
      </c>
      <c r="AA1162" s="9">
        <f t="shared" si="93"/>
        <v>24</v>
      </c>
      <c r="AB1162" s="9" t="s">
        <v>1398</v>
      </c>
      <c r="AE1162" t="str">
        <f t="shared" si="94"/>
        <v>Warriors of ChaosTomb Kings of Khemri</v>
      </c>
    </row>
    <row r="1163" spans="1:31" ht="15" customHeight="1" x14ac:dyDescent="0.25">
      <c r="A1163">
        <v>425708</v>
      </c>
      <c r="B1163">
        <v>3</v>
      </c>
      <c r="C1163" t="s">
        <v>1681</v>
      </c>
      <c r="D1163" t="s">
        <v>921</v>
      </c>
      <c r="E1163">
        <v>2</v>
      </c>
      <c r="F1163">
        <v>0</v>
      </c>
      <c r="G1163">
        <v>20</v>
      </c>
      <c r="H1163">
        <v>0</v>
      </c>
      <c r="I1163" t="s">
        <v>1671</v>
      </c>
      <c r="J1163" s="21">
        <v>45381.396527777775</v>
      </c>
      <c r="K1163" s="21">
        <v>45382.688194444447</v>
      </c>
      <c r="L1163" t="s">
        <v>63</v>
      </c>
      <c r="M1163" t="b">
        <v>0</v>
      </c>
      <c r="N1163">
        <v>2023</v>
      </c>
      <c r="O1163" t="s">
        <v>763</v>
      </c>
      <c r="Q1163" t="s">
        <v>759</v>
      </c>
      <c r="S1163" s="1" t="s">
        <v>1683</v>
      </c>
      <c r="T1163" s="1" t="s">
        <v>1680</v>
      </c>
      <c r="U1163" t="s">
        <v>27</v>
      </c>
      <c r="V1163" s="9">
        <v>2000</v>
      </c>
      <c r="W1163" s="2">
        <f t="shared" si="90"/>
        <v>5</v>
      </c>
      <c r="X1163" s="2" t="s">
        <v>1887</v>
      </c>
      <c r="Y1163" s="9" t="str">
        <f t="shared" si="91"/>
        <v>Y</v>
      </c>
      <c r="Z1163" s="9" t="str">
        <f t="shared" si="92"/>
        <v>N</v>
      </c>
      <c r="AA1163" s="9">
        <f t="shared" si="93"/>
        <v>24</v>
      </c>
      <c r="AB1163" s="9" t="s">
        <v>1398</v>
      </c>
      <c r="AE1163" t="str">
        <f t="shared" si="94"/>
        <v>High Elf RealmsWood Elf Realms</v>
      </c>
    </row>
    <row r="1164" spans="1:31" ht="15" customHeight="1" x14ac:dyDescent="0.25">
      <c r="A1164">
        <v>425737</v>
      </c>
      <c r="B1164">
        <v>3</v>
      </c>
      <c r="C1164" t="s">
        <v>1692</v>
      </c>
      <c r="D1164" t="s">
        <v>635</v>
      </c>
      <c r="E1164">
        <v>2</v>
      </c>
      <c r="F1164">
        <v>0</v>
      </c>
      <c r="G1164">
        <v>14</v>
      </c>
      <c r="H1164">
        <v>6</v>
      </c>
      <c r="I1164" t="s">
        <v>1671</v>
      </c>
      <c r="J1164" s="21">
        <v>45381.396527777775</v>
      </c>
      <c r="K1164" s="21">
        <v>45382.688194444447</v>
      </c>
      <c r="L1164" t="s">
        <v>63</v>
      </c>
      <c r="M1164" t="b">
        <v>0</v>
      </c>
      <c r="N1164">
        <v>2023</v>
      </c>
      <c r="O1164" t="s">
        <v>764</v>
      </c>
      <c r="Q1164" t="s">
        <v>761</v>
      </c>
      <c r="S1164" s="1" t="s">
        <v>1694</v>
      </c>
      <c r="T1164" s="1" t="s">
        <v>1677</v>
      </c>
      <c r="U1164" t="s">
        <v>27</v>
      </c>
      <c r="V1164" s="9">
        <v>2000</v>
      </c>
      <c r="W1164" s="2">
        <f t="shared" si="90"/>
        <v>5</v>
      </c>
      <c r="X1164" s="2" t="s">
        <v>1887</v>
      </c>
      <c r="Y1164" s="9" t="str">
        <f t="shared" si="91"/>
        <v>Y</v>
      </c>
      <c r="Z1164" s="9" t="str">
        <f t="shared" si="92"/>
        <v>N</v>
      </c>
      <c r="AA1164" s="9">
        <f t="shared" si="93"/>
        <v>24</v>
      </c>
      <c r="AB1164" s="9" t="s">
        <v>1398</v>
      </c>
      <c r="AE1164" t="str">
        <f t="shared" si="94"/>
        <v>Tomb Kings of KhemriOrc and Goblin Tribes</v>
      </c>
    </row>
    <row r="1165" spans="1:31" ht="15" customHeight="1" x14ac:dyDescent="0.25">
      <c r="A1165">
        <v>425784</v>
      </c>
      <c r="B1165">
        <v>4</v>
      </c>
      <c r="C1165" t="s">
        <v>1669</v>
      </c>
      <c r="D1165" t="s">
        <v>1681</v>
      </c>
      <c r="E1165">
        <v>0</v>
      </c>
      <c r="F1165">
        <v>2</v>
      </c>
      <c r="G1165">
        <v>0</v>
      </c>
      <c r="H1165">
        <v>20</v>
      </c>
      <c r="I1165" t="s">
        <v>1671</v>
      </c>
      <c r="J1165" s="21">
        <v>45381.396527777775</v>
      </c>
      <c r="K1165" s="21">
        <v>45382.688194444447</v>
      </c>
      <c r="L1165" t="s">
        <v>63</v>
      </c>
      <c r="M1165" t="b">
        <v>0</v>
      </c>
      <c r="N1165">
        <v>2023</v>
      </c>
      <c r="O1165" t="s">
        <v>764</v>
      </c>
      <c r="Q1165" t="s">
        <v>763</v>
      </c>
      <c r="S1165" s="1" t="s">
        <v>1672</v>
      </c>
      <c r="T1165" s="1" t="s">
        <v>1683</v>
      </c>
      <c r="U1165" t="s">
        <v>27</v>
      </c>
      <c r="V1165" s="9">
        <v>2000</v>
      </c>
      <c r="W1165" s="2">
        <f t="shared" si="90"/>
        <v>5</v>
      </c>
      <c r="X1165" s="2" t="s">
        <v>1887</v>
      </c>
      <c r="Y1165" s="9" t="str">
        <f t="shared" si="91"/>
        <v>Y</v>
      </c>
      <c r="Z1165" s="9" t="str">
        <f t="shared" si="92"/>
        <v>N</v>
      </c>
      <c r="AA1165" s="9">
        <f t="shared" si="93"/>
        <v>24</v>
      </c>
      <c r="AB1165" s="9" t="s">
        <v>1398</v>
      </c>
      <c r="AE1165" t="str">
        <f t="shared" si="94"/>
        <v>Tomb Kings of KhemriHigh Elf Realms</v>
      </c>
    </row>
    <row r="1166" spans="1:31" ht="15" customHeight="1" x14ac:dyDescent="0.25">
      <c r="A1166">
        <v>425802</v>
      </c>
      <c r="B1166">
        <v>4</v>
      </c>
      <c r="C1166" t="s">
        <v>1700</v>
      </c>
      <c r="D1166" t="s">
        <v>1693</v>
      </c>
      <c r="E1166">
        <v>0</v>
      </c>
      <c r="F1166">
        <v>2</v>
      </c>
      <c r="G1166">
        <v>6</v>
      </c>
      <c r="H1166">
        <v>14</v>
      </c>
      <c r="I1166" t="s">
        <v>1671</v>
      </c>
      <c r="J1166" s="21">
        <v>45381.396527777775</v>
      </c>
      <c r="K1166" s="21">
        <v>45382.688194444447</v>
      </c>
      <c r="L1166" t="s">
        <v>63</v>
      </c>
      <c r="M1166" t="b">
        <v>0</v>
      </c>
      <c r="N1166">
        <v>2023</v>
      </c>
      <c r="O1166" t="s">
        <v>759</v>
      </c>
      <c r="Q1166" t="s">
        <v>764</v>
      </c>
      <c r="S1166" s="1" t="s">
        <v>1702</v>
      </c>
      <c r="T1166" s="1" t="s">
        <v>1695</v>
      </c>
      <c r="U1166" t="s">
        <v>27</v>
      </c>
      <c r="V1166" s="9">
        <v>2000</v>
      </c>
      <c r="W1166" s="2">
        <f t="shared" si="90"/>
        <v>5</v>
      </c>
      <c r="X1166" s="2" t="s">
        <v>1887</v>
      </c>
      <c r="Y1166" s="9" t="str">
        <f t="shared" si="91"/>
        <v>Y</v>
      </c>
      <c r="Z1166" s="9" t="str">
        <f t="shared" si="92"/>
        <v>N</v>
      </c>
      <c r="AA1166" s="9">
        <f t="shared" si="93"/>
        <v>24</v>
      </c>
      <c r="AB1166" s="9" t="s">
        <v>1398</v>
      </c>
      <c r="AE1166" t="str">
        <f t="shared" si="94"/>
        <v>Wood Elf RealmsTomb Kings of Khemri</v>
      </c>
    </row>
    <row r="1167" spans="1:31" ht="15" hidden="1" customHeight="1" x14ac:dyDescent="0.25">
      <c r="A1167">
        <v>425821</v>
      </c>
      <c r="B1167">
        <v>4</v>
      </c>
      <c r="C1167" t="s">
        <v>1675</v>
      </c>
      <c r="D1167" t="s">
        <v>1704</v>
      </c>
      <c r="E1167">
        <v>0</v>
      </c>
      <c r="F1167">
        <v>2</v>
      </c>
      <c r="G1167">
        <v>3</v>
      </c>
      <c r="H1167">
        <v>17</v>
      </c>
      <c r="I1167" t="s">
        <v>1671</v>
      </c>
      <c r="J1167" s="21">
        <v>45381.396527777775</v>
      </c>
      <c r="K1167" s="21">
        <v>45382.688194444447</v>
      </c>
      <c r="L1167" t="s">
        <v>63</v>
      </c>
      <c r="M1167" t="b">
        <v>0</v>
      </c>
      <c r="N1167">
        <v>2023</v>
      </c>
      <c r="Q1167" t="s">
        <v>762</v>
      </c>
      <c r="T1167" s="1" t="s">
        <v>1706</v>
      </c>
      <c r="U1167" t="s">
        <v>27</v>
      </c>
      <c r="V1167" s="9">
        <v>2000</v>
      </c>
      <c r="W1167" s="2">
        <f t="shared" si="90"/>
        <v>5</v>
      </c>
      <c r="X1167" s="2" t="s">
        <v>1887</v>
      </c>
      <c r="Y1167" s="9" t="str">
        <f t="shared" si="91"/>
        <v>N</v>
      </c>
      <c r="Z1167" s="9" t="str">
        <f t="shared" si="92"/>
        <v>N</v>
      </c>
      <c r="AA1167" s="9">
        <f t="shared" si="93"/>
        <v>24</v>
      </c>
      <c r="AB1167" s="9" t="s">
        <v>1398</v>
      </c>
      <c r="AE1167" t="str">
        <f t="shared" si="94"/>
        <v>Warriors of Chaos</v>
      </c>
    </row>
    <row r="1168" spans="1:31" ht="15" customHeight="1" x14ac:dyDescent="0.25">
      <c r="A1168">
        <v>425846</v>
      </c>
      <c r="B1168">
        <v>4</v>
      </c>
      <c r="C1168" t="s">
        <v>1696</v>
      </c>
      <c r="D1168" t="s">
        <v>635</v>
      </c>
      <c r="E1168">
        <v>2</v>
      </c>
      <c r="F1168">
        <v>0</v>
      </c>
      <c r="G1168">
        <v>20</v>
      </c>
      <c r="H1168">
        <v>0</v>
      </c>
      <c r="I1168" t="s">
        <v>1671</v>
      </c>
      <c r="J1168" s="21">
        <v>45381.396527777775</v>
      </c>
      <c r="K1168" s="21">
        <v>45382.688194444447</v>
      </c>
      <c r="L1168" t="s">
        <v>63</v>
      </c>
      <c r="M1168" t="b">
        <v>0</v>
      </c>
      <c r="N1168">
        <v>2023</v>
      </c>
      <c r="O1168" t="s">
        <v>762</v>
      </c>
      <c r="Q1168" t="s">
        <v>761</v>
      </c>
      <c r="S1168" s="1" t="s">
        <v>1698</v>
      </c>
      <c r="T1168" s="1" t="s">
        <v>1677</v>
      </c>
      <c r="U1168" t="s">
        <v>27</v>
      </c>
      <c r="V1168" s="9">
        <v>2000</v>
      </c>
      <c r="W1168" s="2">
        <f t="shared" si="90"/>
        <v>5</v>
      </c>
      <c r="X1168" s="2" t="s">
        <v>1887</v>
      </c>
      <c r="Y1168" s="9" t="str">
        <f t="shared" si="91"/>
        <v>Y</v>
      </c>
      <c r="Z1168" s="9" t="str">
        <f t="shared" si="92"/>
        <v>N</v>
      </c>
      <c r="AA1168" s="9">
        <f t="shared" si="93"/>
        <v>24</v>
      </c>
      <c r="AB1168" s="9" t="s">
        <v>1398</v>
      </c>
      <c r="AE1168" t="str">
        <f t="shared" si="94"/>
        <v>Warriors of ChaosOrc and Goblin Tribes</v>
      </c>
    </row>
    <row r="1169" spans="1:31" ht="15" hidden="1" customHeight="1" x14ac:dyDescent="0.25">
      <c r="A1169">
        <v>425870</v>
      </c>
      <c r="B1169">
        <v>4</v>
      </c>
      <c r="C1169" t="s">
        <v>1674</v>
      </c>
      <c r="D1169" t="s">
        <v>1688</v>
      </c>
      <c r="E1169">
        <v>0</v>
      </c>
      <c r="F1169">
        <v>2</v>
      </c>
      <c r="G1169">
        <v>0</v>
      </c>
      <c r="H1169">
        <v>20</v>
      </c>
      <c r="I1169" t="s">
        <v>1671</v>
      </c>
      <c r="J1169" s="21">
        <v>45381.396527777775</v>
      </c>
      <c r="K1169" s="21">
        <v>45382.688194444447</v>
      </c>
      <c r="L1169" t="s">
        <v>63</v>
      </c>
      <c r="M1169" t="b">
        <v>0</v>
      </c>
      <c r="N1169">
        <v>2023</v>
      </c>
      <c r="O1169" t="s">
        <v>758</v>
      </c>
      <c r="Q1169" t="s">
        <v>758</v>
      </c>
      <c r="S1169" s="1" t="s">
        <v>1676</v>
      </c>
      <c r="T1169" s="1" t="s">
        <v>1690</v>
      </c>
      <c r="U1169" t="s">
        <v>27</v>
      </c>
      <c r="V1169" s="9">
        <v>2000</v>
      </c>
      <c r="W1169" s="2">
        <f t="shared" si="90"/>
        <v>5</v>
      </c>
      <c r="X1169" s="2" t="s">
        <v>1887</v>
      </c>
      <c r="Y1169" s="9" t="str">
        <f t="shared" si="91"/>
        <v>Y</v>
      </c>
      <c r="Z1169" s="9" t="str">
        <f t="shared" si="92"/>
        <v>Y</v>
      </c>
      <c r="AA1169" s="9">
        <f t="shared" si="93"/>
        <v>24</v>
      </c>
      <c r="AB1169" s="9" t="s">
        <v>1398</v>
      </c>
      <c r="AE1169" t="str">
        <f t="shared" si="94"/>
        <v>Kingdom of BretonniaKingdom of Bretonnia</v>
      </c>
    </row>
    <row r="1170" spans="1:31" ht="15" customHeight="1" x14ac:dyDescent="0.25">
      <c r="A1170">
        <v>425896</v>
      </c>
      <c r="B1170">
        <v>4</v>
      </c>
      <c r="C1170" t="s">
        <v>1701</v>
      </c>
      <c r="D1170" t="s">
        <v>1062</v>
      </c>
      <c r="E1170">
        <v>2</v>
      </c>
      <c r="F1170">
        <v>0</v>
      </c>
      <c r="G1170">
        <v>20</v>
      </c>
      <c r="H1170">
        <v>0</v>
      </c>
      <c r="I1170" t="s">
        <v>1671</v>
      </c>
      <c r="J1170" s="21">
        <v>45381.396527777775</v>
      </c>
      <c r="K1170" s="21">
        <v>45382.688194444447</v>
      </c>
      <c r="L1170" t="s">
        <v>63</v>
      </c>
      <c r="M1170" t="b">
        <v>0</v>
      </c>
      <c r="N1170">
        <v>2023</v>
      </c>
      <c r="O1170" t="s">
        <v>769</v>
      </c>
      <c r="Q1170" t="s">
        <v>764</v>
      </c>
      <c r="S1170" s="1" t="s">
        <v>1703</v>
      </c>
      <c r="T1170" s="1" t="s">
        <v>1710</v>
      </c>
      <c r="U1170" t="s">
        <v>27</v>
      </c>
      <c r="V1170" s="9">
        <v>2000</v>
      </c>
      <c r="W1170" s="2">
        <f t="shared" si="90"/>
        <v>5</v>
      </c>
      <c r="X1170" s="2" t="s">
        <v>1887</v>
      </c>
      <c r="Y1170" s="9" t="str">
        <f t="shared" si="91"/>
        <v>Y</v>
      </c>
      <c r="Z1170" s="9" t="str">
        <f t="shared" si="92"/>
        <v>N</v>
      </c>
      <c r="AA1170" s="9">
        <f t="shared" si="93"/>
        <v>24</v>
      </c>
      <c r="AB1170" s="9" t="s">
        <v>1398</v>
      </c>
      <c r="AE1170" t="str">
        <f t="shared" si="94"/>
        <v>Dwarfen Mountain HoldsTomb Kings of Khemri</v>
      </c>
    </row>
    <row r="1171" spans="1:31" ht="15" customHeight="1" x14ac:dyDescent="0.25">
      <c r="A1171">
        <v>425923</v>
      </c>
      <c r="B1171">
        <v>4</v>
      </c>
      <c r="C1171" t="s">
        <v>1705</v>
      </c>
      <c r="D1171" t="s">
        <v>1689</v>
      </c>
      <c r="E1171">
        <v>2</v>
      </c>
      <c r="F1171">
        <v>0</v>
      </c>
      <c r="G1171">
        <v>20</v>
      </c>
      <c r="H1171">
        <v>0</v>
      </c>
      <c r="I1171" t="s">
        <v>1671</v>
      </c>
      <c r="J1171" s="21">
        <v>45381.396527777775</v>
      </c>
      <c r="K1171" s="21">
        <v>45382.688194444447</v>
      </c>
      <c r="L1171" t="s">
        <v>63</v>
      </c>
      <c r="M1171" t="b">
        <v>0</v>
      </c>
      <c r="N1171">
        <v>2023</v>
      </c>
      <c r="O1171" t="s">
        <v>760</v>
      </c>
      <c r="Q1171" t="s">
        <v>765</v>
      </c>
      <c r="S1171" s="1" t="s">
        <v>1707</v>
      </c>
      <c r="T1171" s="1" t="s">
        <v>1691</v>
      </c>
      <c r="U1171" t="s">
        <v>27</v>
      </c>
      <c r="V1171" s="9">
        <v>2000</v>
      </c>
      <c r="W1171" s="2">
        <f t="shared" si="90"/>
        <v>5</v>
      </c>
      <c r="X1171" s="2" t="s">
        <v>1887</v>
      </c>
      <c r="Y1171" s="9" t="str">
        <f t="shared" si="91"/>
        <v>Y</v>
      </c>
      <c r="Z1171" s="9" t="str">
        <f t="shared" si="92"/>
        <v>N</v>
      </c>
      <c r="AA1171" s="9">
        <f t="shared" si="93"/>
        <v>24</v>
      </c>
      <c r="AB1171" s="9" t="s">
        <v>1398</v>
      </c>
      <c r="AE1171" t="str">
        <f t="shared" si="94"/>
        <v>Vampire CountsEmpire of Man</v>
      </c>
    </row>
    <row r="1172" spans="1:31" ht="15" customHeight="1" x14ac:dyDescent="0.25">
      <c r="A1172">
        <v>425946</v>
      </c>
      <c r="B1172">
        <v>4</v>
      </c>
      <c r="C1172" t="s">
        <v>1692</v>
      </c>
      <c r="D1172" t="s">
        <v>1124</v>
      </c>
      <c r="E1172">
        <v>0</v>
      </c>
      <c r="F1172">
        <v>2</v>
      </c>
      <c r="G1172">
        <v>8</v>
      </c>
      <c r="H1172">
        <v>12</v>
      </c>
      <c r="I1172" t="s">
        <v>1671</v>
      </c>
      <c r="J1172" s="21">
        <v>45381.396527777775</v>
      </c>
      <c r="K1172" s="21">
        <v>45382.688194444447</v>
      </c>
      <c r="L1172" t="s">
        <v>63</v>
      </c>
      <c r="M1172" t="b">
        <v>0</v>
      </c>
      <c r="N1172">
        <v>2023</v>
      </c>
      <c r="O1172" t="s">
        <v>764</v>
      </c>
      <c r="Q1172" t="s">
        <v>774</v>
      </c>
      <c r="S1172" s="1" t="s">
        <v>1694</v>
      </c>
      <c r="T1172" s="1" t="s">
        <v>1679</v>
      </c>
      <c r="U1172" t="s">
        <v>27</v>
      </c>
      <c r="V1172" s="9">
        <v>2000</v>
      </c>
      <c r="W1172" s="2">
        <f t="shared" si="90"/>
        <v>5</v>
      </c>
      <c r="X1172" s="2" t="s">
        <v>1887</v>
      </c>
      <c r="Y1172" s="9" t="str">
        <f t="shared" si="91"/>
        <v>Y</v>
      </c>
      <c r="Z1172" s="9" t="str">
        <f t="shared" si="92"/>
        <v>N</v>
      </c>
      <c r="AA1172" s="9">
        <f t="shared" si="93"/>
        <v>24</v>
      </c>
      <c r="AB1172" s="9" t="s">
        <v>1398</v>
      </c>
      <c r="AE1172" t="str">
        <f t="shared" si="94"/>
        <v>Tomb Kings of KhemriBeastmen Brayherds</v>
      </c>
    </row>
    <row r="1173" spans="1:31" ht="15" customHeight="1" x14ac:dyDescent="0.25">
      <c r="A1173">
        <v>425970</v>
      </c>
      <c r="B1173">
        <v>4</v>
      </c>
      <c r="C1173" t="s">
        <v>921</v>
      </c>
      <c r="D1173" t="s">
        <v>1708</v>
      </c>
      <c r="E1173">
        <v>2</v>
      </c>
      <c r="F1173">
        <v>0</v>
      </c>
      <c r="G1173">
        <v>20</v>
      </c>
      <c r="H1173">
        <v>0</v>
      </c>
      <c r="I1173" t="s">
        <v>1671</v>
      </c>
      <c r="J1173" s="21">
        <v>45381.396527777775</v>
      </c>
      <c r="K1173" s="21">
        <v>45382.688194444447</v>
      </c>
      <c r="L1173" t="s">
        <v>63</v>
      </c>
      <c r="M1173" t="b">
        <v>0</v>
      </c>
      <c r="N1173">
        <v>2023</v>
      </c>
      <c r="O1173" t="s">
        <v>759</v>
      </c>
      <c r="Q1173" t="s">
        <v>765</v>
      </c>
      <c r="S1173" s="1" t="s">
        <v>1680</v>
      </c>
      <c r="T1173" s="1" t="s">
        <v>1709</v>
      </c>
      <c r="U1173" t="s">
        <v>27</v>
      </c>
      <c r="V1173" s="9">
        <v>2000</v>
      </c>
      <c r="W1173" s="2">
        <f t="shared" si="90"/>
        <v>5</v>
      </c>
      <c r="X1173" s="2" t="s">
        <v>1887</v>
      </c>
      <c r="Y1173" s="9" t="str">
        <f t="shared" si="91"/>
        <v>Y</v>
      </c>
      <c r="Z1173" s="9" t="str">
        <f t="shared" si="92"/>
        <v>N</v>
      </c>
      <c r="AA1173" s="9">
        <f t="shared" si="93"/>
        <v>24</v>
      </c>
      <c r="AB1173" s="9" t="s">
        <v>1398</v>
      </c>
      <c r="AE1173" t="str">
        <f t="shared" si="94"/>
        <v>Wood Elf RealmsEmpire of Man</v>
      </c>
    </row>
    <row r="1174" spans="1:31" ht="15" customHeight="1" x14ac:dyDescent="0.25">
      <c r="A1174">
        <v>425992</v>
      </c>
      <c r="B1174">
        <v>4</v>
      </c>
      <c r="C1174" t="s">
        <v>1066</v>
      </c>
      <c r="D1174" t="s">
        <v>1670</v>
      </c>
      <c r="E1174">
        <v>2</v>
      </c>
      <c r="F1174">
        <v>0</v>
      </c>
      <c r="G1174">
        <v>20</v>
      </c>
      <c r="H1174">
        <v>0</v>
      </c>
      <c r="I1174" t="s">
        <v>1671</v>
      </c>
      <c r="J1174" s="21">
        <v>45381.396527777775</v>
      </c>
      <c r="K1174" s="21">
        <v>45382.688194444447</v>
      </c>
      <c r="L1174" t="s">
        <v>63</v>
      </c>
      <c r="M1174" t="b">
        <v>0</v>
      </c>
      <c r="N1174">
        <v>2023</v>
      </c>
      <c r="O1174" t="s">
        <v>759</v>
      </c>
      <c r="Q1174" t="s">
        <v>762</v>
      </c>
      <c r="S1174" s="1" t="s">
        <v>1678</v>
      </c>
      <c r="T1174" s="1" t="s">
        <v>1673</v>
      </c>
      <c r="U1174" t="s">
        <v>27</v>
      </c>
      <c r="V1174" s="9">
        <v>2000</v>
      </c>
      <c r="W1174" s="2">
        <f t="shared" si="90"/>
        <v>5</v>
      </c>
      <c r="X1174" s="2" t="s">
        <v>1887</v>
      </c>
      <c r="Y1174" s="9" t="str">
        <f t="shared" si="91"/>
        <v>Y</v>
      </c>
      <c r="Z1174" s="9" t="str">
        <f t="shared" si="92"/>
        <v>N</v>
      </c>
      <c r="AA1174" s="9">
        <f t="shared" si="93"/>
        <v>24</v>
      </c>
      <c r="AB1174" s="9" t="s">
        <v>1398</v>
      </c>
      <c r="AE1174" t="str">
        <f t="shared" si="94"/>
        <v>Wood Elf RealmsWarriors of Chaos</v>
      </c>
    </row>
    <row r="1175" spans="1:31" ht="15" customHeight="1" x14ac:dyDescent="0.25">
      <c r="A1175">
        <v>426014</v>
      </c>
      <c r="B1175">
        <v>4</v>
      </c>
      <c r="C1175" t="s">
        <v>1697</v>
      </c>
      <c r="D1175" t="s">
        <v>1685</v>
      </c>
      <c r="E1175">
        <v>1</v>
      </c>
      <c r="F1175">
        <v>1</v>
      </c>
      <c r="G1175">
        <v>10</v>
      </c>
      <c r="H1175">
        <v>10</v>
      </c>
      <c r="I1175" t="s">
        <v>1671</v>
      </c>
      <c r="J1175" s="21">
        <v>45381.396527777775</v>
      </c>
      <c r="K1175" s="21">
        <v>45382.688194444447</v>
      </c>
      <c r="L1175" t="s">
        <v>63</v>
      </c>
      <c r="M1175" t="b">
        <v>0</v>
      </c>
      <c r="N1175">
        <v>2023</v>
      </c>
      <c r="O1175" t="s">
        <v>769</v>
      </c>
      <c r="Q1175" t="s">
        <v>763</v>
      </c>
      <c r="S1175" s="1" t="s">
        <v>1699</v>
      </c>
      <c r="T1175" s="1" t="s">
        <v>1687</v>
      </c>
      <c r="U1175" t="s">
        <v>27</v>
      </c>
      <c r="V1175" s="9">
        <v>2000</v>
      </c>
      <c r="W1175" s="2">
        <f t="shared" si="90"/>
        <v>5</v>
      </c>
      <c r="X1175" s="2" t="s">
        <v>1887</v>
      </c>
      <c r="Y1175" s="9" t="str">
        <f t="shared" si="91"/>
        <v>Y</v>
      </c>
      <c r="Z1175" s="9" t="str">
        <f t="shared" si="92"/>
        <v>N</v>
      </c>
      <c r="AA1175" s="9">
        <f t="shared" si="93"/>
        <v>24</v>
      </c>
      <c r="AB1175" s="9" t="s">
        <v>1398</v>
      </c>
      <c r="AE1175" t="str">
        <f t="shared" si="94"/>
        <v>Dwarfen Mountain HoldsHigh Elf Realms</v>
      </c>
    </row>
    <row r="1176" spans="1:31" ht="15" customHeight="1" x14ac:dyDescent="0.25">
      <c r="A1176">
        <v>426037</v>
      </c>
      <c r="B1176">
        <v>4</v>
      </c>
      <c r="C1176" t="s">
        <v>1682</v>
      </c>
      <c r="D1176" t="s">
        <v>1058</v>
      </c>
      <c r="E1176">
        <v>2</v>
      </c>
      <c r="F1176">
        <v>0</v>
      </c>
      <c r="G1176">
        <v>20</v>
      </c>
      <c r="H1176">
        <v>0</v>
      </c>
      <c r="I1176" t="s">
        <v>1671</v>
      </c>
      <c r="J1176" s="21">
        <v>45381.396527777775</v>
      </c>
      <c r="K1176" s="21">
        <v>45382.688194444447</v>
      </c>
      <c r="L1176" t="s">
        <v>63</v>
      </c>
      <c r="M1176" t="b">
        <v>0</v>
      </c>
      <c r="N1176">
        <v>2023</v>
      </c>
      <c r="O1176" t="s">
        <v>768</v>
      </c>
      <c r="Q1176" t="s">
        <v>758</v>
      </c>
      <c r="S1176" s="1" t="s">
        <v>1684</v>
      </c>
      <c r="T1176" s="1" t="s">
        <v>1686</v>
      </c>
      <c r="U1176" t="s">
        <v>27</v>
      </c>
      <c r="V1176" s="9">
        <v>2000</v>
      </c>
      <c r="W1176" s="2">
        <f t="shared" si="90"/>
        <v>5</v>
      </c>
      <c r="X1176" s="2" t="s">
        <v>1887</v>
      </c>
      <c r="Y1176" s="9" t="str">
        <f t="shared" si="91"/>
        <v>Y</v>
      </c>
      <c r="Z1176" s="9" t="str">
        <f t="shared" si="92"/>
        <v>N</v>
      </c>
      <c r="AA1176" s="9">
        <f t="shared" si="93"/>
        <v>24</v>
      </c>
      <c r="AB1176" s="9" t="s">
        <v>1398</v>
      </c>
      <c r="AE1176" t="str">
        <f t="shared" si="94"/>
        <v>Dark ElvesKingdom of Bretonnia</v>
      </c>
    </row>
    <row r="1177" spans="1:31" ht="15" customHeight="1" x14ac:dyDescent="0.25">
      <c r="A1177">
        <v>426077</v>
      </c>
      <c r="B1177">
        <v>5</v>
      </c>
      <c r="C1177" t="s">
        <v>635</v>
      </c>
      <c r="D1177" t="s">
        <v>921</v>
      </c>
      <c r="E1177">
        <v>2</v>
      </c>
      <c r="F1177">
        <v>0</v>
      </c>
      <c r="G1177">
        <v>20</v>
      </c>
      <c r="H1177">
        <v>0</v>
      </c>
      <c r="I1177" t="s">
        <v>1671</v>
      </c>
      <c r="J1177" s="21">
        <v>45381.396527777775</v>
      </c>
      <c r="K1177" s="21">
        <v>45382.688194444447</v>
      </c>
      <c r="L1177" t="s">
        <v>63</v>
      </c>
      <c r="M1177" t="b">
        <v>0</v>
      </c>
      <c r="N1177">
        <v>2023</v>
      </c>
      <c r="O1177" t="s">
        <v>761</v>
      </c>
      <c r="Q1177" t="s">
        <v>759</v>
      </c>
      <c r="S1177" s="1" t="s">
        <v>1677</v>
      </c>
      <c r="T1177" s="1" t="s">
        <v>1680</v>
      </c>
      <c r="U1177" t="s">
        <v>27</v>
      </c>
      <c r="V1177" s="9">
        <v>2000</v>
      </c>
      <c r="W1177" s="2">
        <f t="shared" si="90"/>
        <v>5</v>
      </c>
      <c r="X1177" s="2" t="s">
        <v>1887</v>
      </c>
      <c r="Y1177" s="9" t="str">
        <f t="shared" si="91"/>
        <v>Y</v>
      </c>
      <c r="Z1177" s="9" t="str">
        <f t="shared" si="92"/>
        <v>N</v>
      </c>
      <c r="AA1177" s="9">
        <f t="shared" si="93"/>
        <v>24</v>
      </c>
      <c r="AB1177" s="9" t="s">
        <v>1398</v>
      </c>
      <c r="AE1177" t="str">
        <f t="shared" si="94"/>
        <v>Orc and Goblin TribesWood Elf Realms</v>
      </c>
    </row>
    <row r="1178" spans="1:31" ht="15" hidden="1" customHeight="1" x14ac:dyDescent="0.25">
      <c r="A1178">
        <v>426106</v>
      </c>
      <c r="B1178">
        <v>5</v>
      </c>
      <c r="C1178" t="s">
        <v>1669</v>
      </c>
      <c r="D1178" t="s">
        <v>1693</v>
      </c>
      <c r="E1178">
        <v>2</v>
      </c>
      <c r="F1178">
        <v>0</v>
      </c>
      <c r="G1178">
        <v>20</v>
      </c>
      <c r="H1178">
        <v>0</v>
      </c>
      <c r="I1178" t="s">
        <v>1671</v>
      </c>
      <c r="J1178" s="21">
        <v>45381.396527777775</v>
      </c>
      <c r="K1178" s="21">
        <v>45382.688194444447</v>
      </c>
      <c r="L1178" t="s">
        <v>63</v>
      </c>
      <c r="M1178" t="b">
        <v>0</v>
      </c>
      <c r="N1178">
        <v>2023</v>
      </c>
      <c r="O1178" t="s">
        <v>764</v>
      </c>
      <c r="Q1178" t="s">
        <v>764</v>
      </c>
      <c r="S1178" s="1" t="s">
        <v>1672</v>
      </c>
      <c r="T1178" s="1" t="s">
        <v>1695</v>
      </c>
      <c r="U1178" t="s">
        <v>27</v>
      </c>
      <c r="V1178" s="9">
        <v>2000</v>
      </c>
      <c r="W1178" s="2">
        <f t="shared" si="90"/>
        <v>5</v>
      </c>
      <c r="X1178" s="2" t="s">
        <v>1887</v>
      </c>
      <c r="Y1178" s="9" t="str">
        <f t="shared" si="91"/>
        <v>Y</v>
      </c>
      <c r="Z1178" s="9" t="str">
        <f t="shared" si="92"/>
        <v>Y</v>
      </c>
      <c r="AA1178" s="9">
        <f t="shared" si="93"/>
        <v>24</v>
      </c>
      <c r="AB1178" s="9" t="s">
        <v>1398</v>
      </c>
      <c r="AE1178" t="str">
        <f t="shared" si="94"/>
        <v>Tomb Kings of KhemriTomb Kings of Khemri</v>
      </c>
    </row>
    <row r="1179" spans="1:31" ht="15" customHeight="1" x14ac:dyDescent="0.25">
      <c r="A1179">
        <v>426130</v>
      </c>
      <c r="B1179">
        <v>5</v>
      </c>
      <c r="C1179" t="s">
        <v>1682</v>
      </c>
      <c r="D1179" t="s">
        <v>1688</v>
      </c>
      <c r="E1179">
        <v>2</v>
      </c>
      <c r="F1179">
        <v>0</v>
      </c>
      <c r="G1179">
        <v>20</v>
      </c>
      <c r="H1179">
        <v>0</v>
      </c>
      <c r="I1179" t="s">
        <v>1671</v>
      </c>
      <c r="J1179" s="21">
        <v>45381.396527777775</v>
      </c>
      <c r="K1179" s="21">
        <v>45382.688194444447</v>
      </c>
      <c r="L1179" t="s">
        <v>63</v>
      </c>
      <c r="M1179" t="b">
        <v>0</v>
      </c>
      <c r="N1179">
        <v>2023</v>
      </c>
      <c r="O1179" t="s">
        <v>768</v>
      </c>
      <c r="Q1179" t="s">
        <v>758</v>
      </c>
      <c r="S1179" s="1" t="s">
        <v>1684</v>
      </c>
      <c r="T1179" s="1" t="s">
        <v>1690</v>
      </c>
      <c r="U1179" t="s">
        <v>27</v>
      </c>
      <c r="V1179" s="9">
        <v>2000</v>
      </c>
      <c r="W1179" s="2">
        <f t="shared" si="90"/>
        <v>5</v>
      </c>
      <c r="X1179" s="2" t="s">
        <v>1887</v>
      </c>
      <c r="Y1179" s="9" t="str">
        <f t="shared" si="91"/>
        <v>Y</v>
      </c>
      <c r="Z1179" s="9" t="str">
        <f t="shared" si="92"/>
        <v>N</v>
      </c>
      <c r="AA1179" s="9">
        <f t="shared" si="93"/>
        <v>24</v>
      </c>
      <c r="AB1179" s="9" t="s">
        <v>1398</v>
      </c>
      <c r="AE1179" t="str">
        <f t="shared" si="94"/>
        <v>Dark ElvesKingdom of Bretonnia</v>
      </c>
    </row>
    <row r="1180" spans="1:31" ht="15" customHeight="1" x14ac:dyDescent="0.25">
      <c r="A1180">
        <v>426148</v>
      </c>
      <c r="B1180">
        <v>5</v>
      </c>
      <c r="C1180" t="s">
        <v>1058</v>
      </c>
      <c r="D1180" t="s">
        <v>1066</v>
      </c>
      <c r="E1180">
        <v>1</v>
      </c>
      <c r="F1180">
        <v>1</v>
      </c>
      <c r="G1180">
        <v>10</v>
      </c>
      <c r="H1180">
        <v>10</v>
      </c>
      <c r="I1180" t="s">
        <v>1671</v>
      </c>
      <c r="J1180" s="21">
        <v>45381.396527777775</v>
      </c>
      <c r="K1180" s="21">
        <v>45382.688194444447</v>
      </c>
      <c r="L1180" t="s">
        <v>63</v>
      </c>
      <c r="M1180" t="b">
        <v>0</v>
      </c>
      <c r="N1180">
        <v>2023</v>
      </c>
      <c r="O1180" t="s">
        <v>758</v>
      </c>
      <c r="Q1180" t="s">
        <v>759</v>
      </c>
      <c r="S1180" s="1" t="s">
        <v>1686</v>
      </c>
      <c r="T1180" s="1" t="s">
        <v>1678</v>
      </c>
      <c r="U1180" t="s">
        <v>27</v>
      </c>
      <c r="V1180" s="9">
        <v>2000</v>
      </c>
      <c r="W1180" s="2">
        <f t="shared" si="90"/>
        <v>5</v>
      </c>
      <c r="X1180" s="2" t="s">
        <v>1887</v>
      </c>
      <c r="Y1180" s="9" t="str">
        <f t="shared" si="91"/>
        <v>Y</v>
      </c>
      <c r="Z1180" s="9" t="str">
        <f t="shared" si="92"/>
        <v>N</v>
      </c>
      <c r="AA1180" s="9">
        <f t="shared" si="93"/>
        <v>24</v>
      </c>
      <c r="AB1180" s="9" t="s">
        <v>1398</v>
      </c>
      <c r="AE1180" t="str">
        <f t="shared" si="94"/>
        <v>Kingdom of BretonniaWood Elf Realms</v>
      </c>
    </row>
    <row r="1181" spans="1:31" ht="15" hidden="1" customHeight="1" x14ac:dyDescent="0.25">
      <c r="A1181">
        <v>426170</v>
      </c>
      <c r="B1181">
        <v>5</v>
      </c>
      <c r="C1181" t="s">
        <v>1675</v>
      </c>
      <c r="D1181" t="s">
        <v>1705</v>
      </c>
      <c r="E1181">
        <v>2</v>
      </c>
      <c r="F1181">
        <v>0</v>
      </c>
      <c r="G1181">
        <v>13</v>
      </c>
      <c r="H1181">
        <v>7</v>
      </c>
      <c r="I1181" t="s">
        <v>1671</v>
      </c>
      <c r="J1181" s="21">
        <v>45381.396527777775</v>
      </c>
      <c r="K1181" s="21">
        <v>45382.688194444447</v>
      </c>
      <c r="L1181" t="s">
        <v>63</v>
      </c>
      <c r="M1181" t="b">
        <v>0</v>
      </c>
      <c r="N1181">
        <v>2023</v>
      </c>
      <c r="Q1181" t="s">
        <v>760</v>
      </c>
      <c r="T1181" s="1" t="s">
        <v>1707</v>
      </c>
      <c r="U1181" t="s">
        <v>27</v>
      </c>
      <c r="V1181" s="9">
        <v>2000</v>
      </c>
      <c r="W1181" s="2">
        <f t="shared" si="90"/>
        <v>5</v>
      </c>
      <c r="X1181" s="2" t="s">
        <v>1887</v>
      </c>
      <c r="Y1181" s="9" t="str">
        <f t="shared" si="91"/>
        <v>N</v>
      </c>
      <c r="Z1181" s="9" t="str">
        <f t="shared" si="92"/>
        <v>N</v>
      </c>
      <c r="AA1181" s="9">
        <f t="shared" si="93"/>
        <v>24</v>
      </c>
      <c r="AB1181" s="9" t="s">
        <v>1398</v>
      </c>
      <c r="AE1181" t="str">
        <f t="shared" si="94"/>
        <v>Vampire Counts</v>
      </c>
    </row>
    <row r="1182" spans="1:31" ht="15" customHeight="1" x14ac:dyDescent="0.25">
      <c r="A1182">
        <v>426195</v>
      </c>
      <c r="B1182">
        <v>5</v>
      </c>
      <c r="C1182" t="s">
        <v>1700</v>
      </c>
      <c r="D1182" t="s">
        <v>1674</v>
      </c>
      <c r="E1182">
        <v>2</v>
      </c>
      <c r="F1182">
        <v>0</v>
      </c>
      <c r="G1182">
        <v>20</v>
      </c>
      <c r="H1182">
        <v>0</v>
      </c>
      <c r="I1182" t="s">
        <v>1671</v>
      </c>
      <c r="J1182" s="21">
        <v>45381.396527777775</v>
      </c>
      <c r="K1182" s="21">
        <v>45382.688194444447</v>
      </c>
      <c r="L1182" t="s">
        <v>63</v>
      </c>
      <c r="M1182" t="b">
        <v>0</v>
      </c>
      <c r="N1182">
        <v>2023</v>
      </c>
      <c r="O1182" t="s">
        <v>759</v>
      </c>
      <c r="Q1182" t="s">
        <v>758</v>
      </c>
      <c r="S1182" s="1" t="s">
        <v>1702</v>
      </c>
      <c r="T1182" s="1" t="s">
        <v>1676</v>
      </c>
      <c r="U1182" t="s">
        <v>27</v>
      </c>
      <c r="V1182" s="9">
        <v>2000</v>
      </c>
      <c r="W1182" s="2">
        <f t="shared" si="90"/>
        <v>5</v>
      </c>
      <c r="X1182" s="2" t="s">
        <v>1887</v>
      </c>
      <c r="Y1182" s="9" t="str">
        <f t="shared" si="91"/>
        <v>Y</v>
      </c>
      <c r="Z1182" s="9" t="str">
        <f t="shared" si="92"/>
        <v>N</v>
      </c>
      <c r="AA1182" s="9">
        <f t="shared" si="93"/>
        <v>24</v>
      </c>
      <c r="AB1182" s="9" t="s">
        <v>1398</v>
      </c>
      <c r="AE1182" t="str">
        <f t="shared" si="94"/>
        <v>Wood Elf RealmsKingdom of Bretonnia</v>
      </c>
    </row>
    <row r="1183" spans="1:31" ht="15" customHeight="1" x14ac:dyDescent="0.25">
      <c r="A1183">
        <v>426218</v>
      </c>
      <c r="B1183">
        <v>5</v>
      </c>
      <c r="C1183" t="s">
        <v>1696</v>
      </c>
      <c r="D1183" t="s">
        <v>1692</v>
      </c>
      <c r="E1183">
        <v>2</v>
      </c>
      <c r="F1183">
        <v>0</v>
      </c>
      <c r="G1183">
        <v>20</v>
      </c>
      <c r="H1183">
        <v>0</v>
      </c>
      <c r="I1183" t="s">
        <v>1671</v>
      </c>
      <c r="J1183" s="21">
        <v>45381.396527777775</v>
      </c>
      <c r="K1183" s="21">
        <v>45382.688194444447</v>
      </c>
      <c r="L1183" t="s">
        <v>63</v>
      </c>
      <c r="M1183" t="b">
        <v>0</v>
      </c>
      <c r="N1183">
        <v>2023</v>
      </c>
      <c r="O1183" t="s">
        <v>762</v>
      </c>
      <c r="Q1183" t="s">
        <v>764</v>
      </c>
      <c r="S1183" s="1" t="s">
        <v>1698</v>
      </c>
      <c r="T1183" s="1" t="s">
        <v>1694</v>
      </c>
      <c r="U1183" t="s">
        <v>27</v>
      </c>
      <c r="V1183" s="9">
        <v>2000</v>
      </c>
      <c r="W1183" s="2">
        <f t="shared" si="90"/>
        <v>5</v>
      </c>
      <c r="X1183" s="2" t="s">
        <v>1887</v>
      </c>
      <c r="Y1183" s="9" t="str">
        <f t="shared" si="91"/>
        <v>Y</v>
      </c>
      <c r="Z1183" s="9" t="str">
        <f t="shared" si="92"/>
        <v>N</v>
      </c>
      <c r="AA1183" s="9">
        <f t="shared" si="93"/>
        <v>24</v>
      </c>
      <c r="AB1183" s="9" t="s">
        <v>1398</v>
      </c>
      <c r="AE1183" t="str">
        <f t="shared" si="94"/>
        <v>Warriors of ChaosTomb Kings of Khemri</v>
      </c>
    </row>
    <row r="1184" spans="1:31" ht="15" customHeight="1" x14ac:dyDescent="0.25">
      <c r="A1184">
        <v>426248</v>
      </c>
      <c r="B1184">
        <v>5</v>
      </c>
      <c r="C1184" t="s">
        <v>1708</v>
      </c>
      <c r="D1184" t="s">
        <v>1685</v>
      </c>
      <c r="E1184">
        <v>0</v>
      </c>
      <c r="F1184">
        <v>2</v>
      </c>
      <c r="G1184">
        <v>7</v>
      </c>
      <c r="H1184">
        <v>13</v>
      </c>
      <c r="I1184" t="s">
        <v>1671</v>
      </c>
      <c r="J1184" s="21">
        <v>45381.396527777775</v>
      </c>
      <c r="K1184" s="21">
        <v>45382.688194444447</v>
      </c>
      <c r="L1184" t="s">
        <v>63</v>
      </c>
      <c r="M1184" t="b">
        <v>0</v>
      </c>
      <c r="N1184">
        <v>2023</v>
      </c>
      <c r="O1184" t="s">
        <v>765</v>
      </c>
      <c r="Q1184" t="s">
        <v>763</v>
      </c>
      <c r="S1184" s="1" t="s">
        <v>1709</v>
      </c>
      <c r="T1184" s="1" t="s">
        <v>1687</v>
      </c>
      <c r="U1184" t="s">
        <v>27</v>
      </c>
      <c r="V1184" s="9">
        <v>2000</v>
      </c>
      <c r="W1184" s="2">
        <f t="shared" si="90"/>
        <v>5</v>
      </c>
      <c r="X1184" s="2" t="s">
        <v>1887</v>
      </c>
      <c r="Y1184" s="9" t="str">
        <f t="shared" si="91"/>
        <v>Y</v>
      </c>
      <c r="Z1184" s="9" t="str">
        <f t="shared" si="92"/>
        <v>N</v>
      </c>
      <c r="AA1184" s="9">
        <f t="shared" si="93"/>
        <v>24</v>
      </c>
      <c r="AB1184" s="9" t="s">
        <v>1398</v>
      </c>
      <c r="AE1184" t="str">
        <f t="shared" si="94"/>
        <v>Empire of ManHigh Elf Realms</v>
      </c>
    </row>
    <row r="1185" spans="1:31" ht="15" customHeight="1" x14ac:dyDescent="0.25">
      <c r="A1185">
        <v>426271</v>
      </c>
      <c r="B1185">
        <v>5</v>
      </c>
      <c r="C1185" t="s">
        <v>1062</v>
      </c>
      <c r="D1185" t="s">
        <v>1697</v>
      </c>
      <c r="E1185">
        <v>1</v>
      </c>
      <c r="F1185">
        <v>1</v>
      </c>
      <c r="G1185">
        <v>10</v>
      </c>
      <c r="H1185">
        <v>10</v>
      </c>
      <c r="I1185" t="s">
        <v>1671</v>
      </c>
      <c r="J1185" s="21">
        <v>45381.396527777775</v>
      </c>
      <c r="K1185" s="21">
        <v>45382.688194444447</v>
      </c>
      <c r="L1185" t="s">
        <v>63</v>
      </c>
      <c r="M1185" t="b">
        <v>0</v>
      </c>
      <c r="N1185">
        <v>2023</v>
      </c>
      <c r="O1185" t="s">
        <v>764</v>
      </c>
      <c r="Q1185" t="s">
        <v>769</v>
      </c>
      <c r="S1185" s="1" t="s">
        <v>1710</v>
      </c>
      <c r="T1185" s="1" t="s">
        <v>1699</v>
      </c>
      <c r="U1185" t="s">
        <v>27</v>
      </c>
      <c r="V1185" s="9">
        <v>2000</v>
      </c>
      <c r="W1185" s="2">
        <f t="shared" si="90"/>
        <v>5</v>
      </c>
      <c r="X1185" s="2" t="s">
        <v>1887</v>
      </c>
      <c r="Y1185" s="9" t="str">
        <f t="shared" si="91"/>
        <v>Y</v>
      </c>
      <c r="Z1185" s="9" t="str">
        <f t="shared" si="92"/>
        <v>N</v>
      </c>
      <c r="AA1185" s="9">
        <f t="shared" si="93"/>
        <v>24</v>
      </c>
      <c r="AB1185" s="9" t="s">
        <v>1398</v>
      </c>
      <c r="AE1185" t="str">
        <f t="shared" si="94"/>
        <v>Tomb Kings of KhemriDwarfen Mountain Holds</v>
      </c>
    </row>
    <row r="1186" spans="1:31" ht="15" customHeight="1" x14ac:dyDescent="0.25">
      <c r="A1186">
        <v>426297</v>
      </c>
      <c r="B1186">
        <v>5</v>
      </c>
      <c r="C1186" t="s">
        <v>1670</v>
      </c>
      <c r="D1186" t="s">
        <v>1689</v>
      </c>
      <c r="E1186">
        <v>2</v>
      </c>
      <c r="F1186">
        <v>0</v>
      </c>
      <c r="G1186">
        <v>17</v>
      </c>
      <c r="H1186">
        <v>3</v>
      </c>
      <c r="I1186" t="s">
        <v>1671</v>
      </c>
      <c r="J1186" s="21">
        <v>45381.396527777775</v>
      </c>
      <c r="K1186" s="21">
        <v>45382.688194444447</v>
      </c>
      <c r="L1186" t="s">
        <v>63</v>
      </c>
      <c r="M1186" t="b">
        <v>0</v>
      </c>
      <c r="N1186">
        <v>2023</v>
      </c>
      <c r="O1186" t="s">
        <v>762</v>
      </c>
      <c r="Q1186" t="s">
        <v>765</v>
      </c>
      <c r="S1186" s="1" t="s">
        <v>1673</v>
      </c>
      <c r="T1186" s="1" t="s">
        <v>1691</v>
      </c>
      <c r="U1186" t="s">
        <v>27</v>
      </c>
      <c r="V1186" s="9">
        <v>2000</v>
      </c>
      <c r="W1186" s="2">
        <f t="shared" si="90"/>
        <v>5</v>
      </c>
      <c r="X1186" s="2" t="s">
        <v>1887</v>
      </c>
      <c r="Y1186" s="9" t="str">
        <f t="shared" si="91"/>
        <v>Y</v>
      </c>
      <c r="Z1186" s="9" t="str">
        <f t="shared" si="92"/>
        <v>N</v>
      </c>
      <c r="AA1186" s="9">
        <f t="shared" si="93"/>
        <v>24</v>
      </c>
      <c r="AB1186" s="9" t="s">
        <v>1398</v>
      </c>
      <c r="AE1186" t="str">
        <f t="shared" si="94"/>
        <v>Warriors of ChaosEmpire of Man</v>
      </c>
    </row>
    <row r="1187" spans="1:31" ht="15" customHeight="1" x14ac:dyDescent="0.25">
      <c r="A1187">
        <v>426321</v>
      </c>
      <c r="B1187">
        <v>5</v>
      </c>
      <c r="C1187" t="s">
        <v>1704</v>
      </c>
      <c r="D1187" t="s">
        <v>1701</v>
      </c>
      <c r="E1187">
        <v>0</v>
      </c>
      <c r="F1187">
        <v>2</v>
      </c>
      <c r="G1187">
        <v>0</v>
      </c>
      <c r="H1187">
        <v>20</v>
      </c>
      <c r="I1187" t="s">
        <v>1671</v>
      </c>
      <c r="J1187" s="21">
        <v>45381.396527777775</v>
      </c>
      <c r="K1187" s="21">
        <v>45382.688194444447</v>
      </c>
      <c r="L1187" t="s">
        <v>63</v>
      </c>
      <c r="M1187" t="b">
        <v>0</v>
      </c>
      <c r="N1187">
        <v>2023</v>
      </c>
      <c r="O1187" t="s">
        <v>762</v>
      </c>
      <c r="Q1187" t="s">
        <v>769</v>
      </c>
      <c r="S1187" s="1" t="s">
        <v>1706</v>
      </c>
      <c r="T1187" s="1" t="s">
        <v>1703</v>
      </c>
      <c r="U1187" t="s">
        <v>27</v>
      </c>
      <c r="V1187" s="9">
        <v>2000</v>
      </c>
      <c r="W1187" s="2">
        <f t="shared" si="90"/>
        <v>5</v>
      </c>
      <c r="X1187" s="2" t="s">
        <v>1887</v>
      </c>
      <c r="Y1187" s="9" t="str">
        <f t="shared" si="91"/>
        <v>Y</v>
      </c>
      <c r="Z1187" s="9" t="str">
        <f t="shared" si="92"/>
        <v>N</v>
      </c>
      <c r="AA1187" s="9">
        <f t="shared" si="93"/>
        <v>24</v>
      </c>
      <c r="AB1187" s="9" t="s">
        <v>1398</v>
      </c>
      <c r="AE1187" t="str">
        <f t="shared" si="94"/>
        <v>Warriors of ChaosDwarfen Mountain Holds</v>
      </c>
    </row>
    <row r="1188" spans="1:31" ht="15" customHeight="1" x14ac:dyDescent="0.25">
      <c r="A1188">
        <v>426349</v>
      </c>
      <c r="B1188">
        <v>5</v>
      </c>
      <c r="C1188" t="s">
        <v>1124</v>
      </c>
      <c r="D1188" t="s">
        <v>1681</v>
      </c>
      <c r="E1188">
        <v>0</v>
      </c>
      <c r="F1188">
        <v>2</v>
      </c>
      <c r="G1188">
        <v>9</v>
      </c>
      <c r="H1188">
        <v>11</v>
      </c>
      <c r="I1188" t="s">
        <v>1671</v>
      </c>
      <c r="J1188" s="21">
        <v>45381.396527777775</v>
      </c>
      <c r="K1188" s="21">
        <v>45382.688194444447</v>
      </c>
      <c r="L1188" t="s">
        <v>63</v>
      </c>
      <c r="M1188" t="b">
        <v>0</v>
      </c>
      <c r="N1188">
        <v>2023</v>
      </c>
      <c r="O1188" t="s">
        <v>774</v>
      </c>
      <c r="Q1188" t="s">
        <v>763</v>
      </c>
      <c r="S1188" s="1" t="s">
        <v>1679</v>
      </c>
      <c r="T1188" s="1" t="s">
        <v>1683</v>
      </c>
      <c r="U1188" t="s">
        <v>27</v>
      </c>
      <c r="V1188" s="9">
        <v>2000</v>
      </c>
      <c r="W1188" s="2">
        <f t="shared" si="90"/>
        <v>5</v>
      </c>
      <c r="X1188" s="2" t="s">
        <v>1887</v>
      </c>
      <c r="Y1188" s="9" t="str">
        <f t="shared" si="91"/>
        <v>Y</v>
      </c>
      <c r="Z1188" s="9" t="str">
        <f t="shared" si="92"/>
        <v>N</v>
      </c>
      <c r="AA1188" s="9">
        <f t="shared" si="93"/>
        <v>24</v>
      </c>
      <c r="AB1188" s="9" t="s">
        <v>1398</v>
      </c>
      <c r="AE1188" t="str">
        <f t="shared" si="94"/>
        <v>Beastmen BrayherdsHigh Elf Realms</v>
      </c>
    </row>
    <row r="1189" spans="1:31" ht="15" customHeight="1" x14ac:dyDescent="0.25">
      <c r="A1189">
        <v>424943</v>
      </c>
      <c r="B1189">
        <v>1</v>
      </c>
      <c r="C1189" t="s">
        <v>514</v>
      </c>
      <c r="D1189" t="s">
        <v>524</v>
      </c>
      <c r="E1189">
        <v>2</v>
      </c>
      <c r="F1189">
        <v>0</v>
      </c>
      <c r="G1189">
        <v>2500</v>
      </c>
      <c r="H1189">
        <v>441</v>
      </c>
      <c r="I1189" t="s">
        <v>1604</v>
      </c>
      <c r="J1189" s="21">
        <v>45381.541666666664</v>
      </c>
      <c r="K1189" s="21">
        <v>45381.958333333336</v>
      </c>
      <c r="L1189" t="s">
        <v>507</v>
      </c>
      <c r="M1189" t="b">
        <v>0</v>
      </c>
      <c r="N1189">
        <v>2023</v>
      </c>
      <c r="O1189" t="s">
        <v>758</v>
      </c>
      <c r="Q1189" t="s">
        <v>764</v>
      </c>
      <c r="S1189" s="1" t="s">
        <v>1605</v>
      </c>
      <c r="T1189" s="1" t="s">
        <v>1606</v>
      </c>
      <c r="U1189" t="s">
        <v>27</v>
      </c>
      <c r="V1189" s="9">
        <v>2000</v>
      </c>
      <c r="W1189" s="2">
        <f t="shared" si="90"/>
        <v>3</v>
      </c>
      <c r="X1189" s="2" t="s">
        <v>1887</v>
      </c>
      <c r="Y1189" s="9" t="str">
        <f t="shared" si="91"/>
        <v>Y</v>
      </c>
      <c r="Z1189" s="9" t="str">
        <f t="shared" si="92"/>
        <v>N</v>
      </c>
      <c r="AA1189" s="9">
        <f t="shared" si="93"/>
        <v>4</v>
      </c>
      <c r="AB1189" s="9" t="s">
        <v>1398</v>
      </c>
      <c r="AE1189" t="str">
        <f t="shared" si="94"/>
        <v>Kingdom of BretonniaTomb Kings of Khemri</v>
      </c>
    </row>
    <row r="1190" spans="1:31" ht="15" customHeight="1" x14ac:dyDescent="0.25">
      <c r="A1190">
        <v>424957</v>
      </c>
      <c r="B1190">
        <v>1</v>
      </c>
      <c r="C1190" t="s">
        <v>509</v>
      </c>
      <c r="D1190" t="s">
        <v>121</v>
      </c>
      <c r="E1190">
        <v>0</v>
      </c>
      <c r="F1190">
        <v>2</v>
      </c>
      <c r="G1190">
        <v>810</v>
      </c>
      <c r="H1190">
        <v>2193</v>
      </c>
      <c r="I1190" t="s">
        <v>1604</v>
      </c>
      <c r="J1190" s="21">
        <v>45381.541666666664</v>
      </c>
      <c r="K1190" s="21">
        <v>45381.958333333336</v>
      </c>
      <c r="L1190" t="s">
        <v>507</v>
      </c>
      <c r="M1190" t="b">
        <v>0</v>
      </c>
      <c r="N1190">
        <v>2023</v>
      </c>
      <c r="O1190" t="s">
        <v>770</v>
      </c>
      <c r="Q1190" t="s">
        <v>771</v>
      </c>
      <c r="S1190" s="1" t="s">
        <v>1607</v>
      </c>
      <c r="T1190" s="1" t="s">
        <v>1608</v>
      </c>
      <c r="U1190" t="s">
        <v>27</v>
      </c>
      <c r="V1190" s="9">
        <v>2000</v>
      </c>
      <c r="W1190" s="2">
        <f t="shared" si="90"/>
        <v>3</v>
      </c>
      <c r="X1190" s="2" t="s">
        <v>1887</v>
      </c>
      <c r="Y1190" s="9" t="str">
        <f t="shared" si="91"/>
        <v>Y</v>
      </c>
      <c r="Z1190" s="9" t="str">
        <f t="shared" si="92"/>
        <v>N</v>
      </c>
      <c r="AA1190" s="9">
        <f t="shared" si="93"/>
        <v>4</v>
      </c>
      <c r="AB1190" s="9" t="s">
        <v>1398</v>
      </c>
      <c r="AE1190" t="str">
        <f t="shared" si="94"/>
        <v>LizardmenSkaven</v>
      </c>
    </row>
    <row r="1191" spans="1:31" ht="15" customHeight="1" x14ac:dyDescent="0.25">
      <c r="A1191">
        <v>424995</v>
      </c>
      <c r="B1191">
        <v>2</v>
      </c>
      <c r="C1191" t="s">
        <v>1609</v>
      </c>
      <c r="D1191" t="s">
        <v>509</v>
      </c>
      <c r="E1191">
        <v>2</v>
      </c>
      <c r="F1191">
        <v>0</v>
      </c>
      <c r="G1191">
        <v>1057</v>
      </c>
      <c r="H1191">
        <v>855</v>
      </c>
      <c r="I1191" t="s">
        <v>1604</v>
      </c>
      <c r="J1191" s="21">
        <v>45381.541666666664</v>
      </c>
      <c r="K1191" s="21">
        <v>45381.958333333336</v>
      </c>
      <c r="L1191" t="s">
        <v>507</v>
      </c>
      <c r="M1191" t="b">
        <v>0</v>
      </c>
      <c r="N1191">
        <v>2023</v>
      </c>
      <c r="O1191" t="s">
        <v>773</v>
      </c>
      <c r="Q1191" t="s">
        <v>770</v>
      </c>
      <c r="S1191" s="1" t="s">
        <v>1610</v>
      </c>
      <c r="T1191" s="1" t="s">
        <v>1607</v>
      </c>
      <c r="U1191" t="s">
        <v>27</v>
      </c>
      <c r="V1191" s="9">
        <v>2000</v>
      </c>
      <c r="W1191" s="2">
        <f t="shared" si="90"/>
        <v>3</v>
      </c>
      <c r="X1191" s="2" t="s">
        <v>1887</v>
      </c>
      <c r="Y1191" s="9" t="str">
        <f t="shared" si="91"/>
        <v>Y</v>
      </c>
      <c r="Z1191" s="9" t="str">
        <f t="shared" si="92"/>
        <v>N</v>
      </c>
      <c r="AA1191" s="9">
        <f t="shared" si="93"/>
        <v>4</v>
      </c>
      <c r="AB1191" s="9" t="s">
        <v>1398</v>
      </c>
      <c r="AE1191" t="str">
        <f t="shared" si="94"/>
        <v>Ogre KingdomsLizardmen</v>
      </c>
    </row>
    <row r="1192" spans="1:31" ht="15" customHeight="1" x14ac:dyDescent="0.25">
      <c r="A1192">
        <v>425019</v>
      </c>
      <c r="B1192">
        <v>2</v>
      </c>
      <c r="C1192" t="s">
        <v>514</v>
      </c>
      <c r="D1192" t="s">
        <v>121</v>
      </c>
      <c r="E1192">
        <v>0</v>
      </c>
      <c r="F1192">
        <v>2</v>
      </c>
      <c r="G1192">
        <v>418</v>
      </c>
      <c r="H1192">
        <v>1379</v>
      </c>
      <c r="I1192" t="s">
        <v>1604</v>
      </c>
      <c r="J1192" s="21">
        <v>45381.541666666664</v>
      </c>
      <c r="K1192" s="21">
        <v>45381.958333333336</v>
      </c>
      <c r="L1192" t="s">
        <v>507</v>
      </c>
      <c r="M1192" t="b">
        <v>0</v>
      </c>
      <c r="N1192">
        <v>2023</v>
      </c>
      <c r="O1192" t="s">
        <v>758</v>
      </c>
      <c r="Q1192" t="s">
        <v>771</v>
      </c>
      <c r="S1192" s="1" t="s">
        <v>1605</v>
      </c>
      <c r="T1192" s="1" t="s">
        <v>1608</v>
      </c>
      <c r="U1192" t="s">
        <v>27</v>
      </c>
      <c r="V1192" s="9">
        <v>2000</v>
      </c>
      <c r="W1192" s="2">
        <f t="shared" si="90"/>
        <v>3</v>
      </c>
      <c r="X1192" s="2" t="s">
        <v>1887</v>
      </c>
      <c r="Y1192" s="9" t="str">
        <f t="shared" si="91"/>
        <v>Y</v>
      </c>
      <c r="Z1192" s="9" t="str">
        <f t="shared" si="92"/>
        <v>N</v>
      </c>
      <c r="AA1192" s="9">
        <f t="shared" si="93"/>
        <v>4</v>
      </c>
      <c r="AB1192" s="9" t="s">
        <v>1398</v>
      </c>
      <c r="AE1192" t="str">
        <f t="shared" si="94"/>
        <v>Kingdom of BretonniaSkaven</v>
      </c>
    </row>
    <row r="1193" spans="1:31" ht="15" customHeight="1" x14ac:dyDescent="0.25">
      <c r="A1193">
        <v>425059</v>
      </c>
      <c r="B1193">
        <v>3</v>
      </c>
      <c r="C1193" t="s">
        <v>121</v>
      </c>
      <c r="D1193" t="s">
        <v>1609</v>
      </c>
      <c r="E1193">
        <v>2</v>
      </c>
      <c r="F1193">
        <v>0</v>
      </c>
      <c r="G1193">
        <v>2300</v>
      </c>
      <c r="H1193">
        <v>100</v>
      </c>
      <c r="I1193" t="s">
        <v>1604</v>
      </c>
      <c r="J1193" s="21">
        <v>45381.541666666664</v>
      </c>
      <c r="K1193" s="21">
        <v>45381.958333333336</v>
      </c>
      <c r="L1193" t="s">
        <v>507</v>
      </c>
      <c r="M1193" t="b">
        <v>0</v>
      </c>
      <c r="N1193">
        <v>2023</v>
      </c>
      <c r="O1193" t="s">
        <v>771</v>
      </c>
      <c r="Q1193" t="s">
        <v>773</v>
      </c>
      <c r="S1193" s="1" t="s">
        <v>1608</v>
      </c>
      <c r="T1193" s="1" t="s">
        <v>1610</v>
      </c>
      <c r="U1193" t="s">
        <v>27</v>
      </c>
      <c r="V1193" s="9">
        <v>2000</v>
      </c>
      <c r="W1193" s="2">
        <f t="shared" si="90"/>
        <v>3</v>
      </c>
      <c r="X1193" s="2" t="s">
        <v>1887</v>
      </c>
      <c r="Y1193" s="9" t="str">
        <f t="shared" si="91"/>
        <v>Y</v>
      </c>
      <c r="Z1193" s="9" t="str">
        <f t="shared" si="92"/>
        <v>N</v>
      </c>
      <c r="AA1193" s="9">
        <f t="shared" si="93"/>
        <v>4</v>
      </c>
      <c r="AB1193" s="9" t="s">
        <v>1398</v>
      </c>
      <c r="AE1193" t="str">
        <f t="shared" si="94"/>
        <v>SkavenOgre Kingdoms</v>
      </c>
    </row>
    <row r="1194" spans="1:31" ht="15" customHeight="1" x14ac:dyDescent="0.25">
      <c r="A1194">
        <v>425079</v>
      </c>
      <c r="B1194">
        <v>3</v>
      </c>
      <c r="C1194" t="s">
        <v>524</v>
      </c>
      <c r="D1194" t="s">
        <v>509</v>
      </c>
      <c r="E1194">
        <v>2</v>
      </c>
      <c r="F1194">
        <v>0</v>
      </c>
      <c r="G1194">
        <v>2150</v>
      </c>
      <c r="H1194">
        <v>365</v>
      </c>
      <c r="I1194" t="s">
        <v>1604</v>
      </c>
      <c r="J1194" s="21">
        <v>45381.541666666664</v>
      </c>
      <c r="K1194" s="21">
        <v>45381.958333333336</v>
      </c>
      <c r="L1194" t="s">
        <v>507</v>
      </c>
      <c r="M1194" t="b">
        <v>0</v>
      </c>
      <c r="N1194">
        <v>2023</v>
      </c>
      <c r="O1194" t="s">
        <v>764</v>
      </c>
      <c r="Q1194" t="s">
        <v>770</v>
      </c>
      <c r="S1194" s="1" t="s">
        <v>1606</v>
      </c>
      <c r="T1194" s="1" t="s">
        <v>1607</v>
      </c>
      <c r="U1194" t="s">
        <v>27</v>
      </c>
      <c r="V1194" s="9">
        <v>2000</v>
      </c>
      <c r="W1194" s="2">
        <f t="shared" si="90"/>
        <v>3</v>
      </c>
      <c r="X1194" s="2" t="s">
        <v>1887</v>
      </c>
      <c r="Y1194" s="9" t="str">
        <f t="shared" si="91"/>
        <v>Y</v>
      </c>
      <c r="Z1194" s="9" t="str">
        <f t="shared" si="92"/>
        <v>N</v>
      </c>
      <c r="AA1194" s="9">
        <f t="shared" si="93"/>
        <v>4</v>
      </c>
      <c r="AB1194" s="9" t="s">
        <v>1398</v>
      </c>
      <c r="AE1194" t="str">
        <f t="shared" si="94"/>
        <v>Tomb Kings of KhemriLizardmen</v>
      </c>
    </row>
    <row r="1195" spans="1:31" ht="15" hidden="1" customHeight="1" x14ac:dyDescent="0.25">
      <c r="A1195">
        <v>425205</v>
      </c>
      <c r="B1195">
        <v>1</v>
      </c>
      <c r="C1195" t="s">
        <v>1582</v>
      </c>
      <c r="D1195" t="s">
        <v>1583</v>
      </c>
      <c r="E1195">
        <v>0</v>
      </c>
      <c r="F1195">
        <v>2</v>
      </c>
      <c r="G1195">
        <v>437</v>
      </c>
      <c r="H1195">
        <v>1600</v>
      </c>
      <c r="I1195" t="s">
        <v>1584</v>
      </c>
      <c r="J1195" s="21">
        <v>45381.666666666664</v>
      </c>
      <c r="K1195" s="21">
        <v>45382.041666666664</v>
      </c>
      <c r="L1195" t="s">
        <v>207</v>
      </c>
      <c r="M1195" t="b">
        <v>0</v>
      </c>
      <c r="N1195">
        <v>2023</v>
      </c>
      <c r="U1195" t="s">
        <v>27</v>
      </c>
      <c r="V1195" s="9">
        <v>1500</v>
      </c>
      <c r="W1195" s="2">
        <f t="shared" si="90"/>
        <v>3</v>
      </c>
      <c r="X1195" s="2" t="s">
        <v>1887</v>
      </c>
      <c r="Y1195" s="9" t="str">
        <f t="shared" si="91"/>
        <v>N</v>
      </c>
      <c r="Z1195" s="9" t="str">
        <f t="shared" si="92"/>
        <v>Y</v>
      </c>
      <c r="AA1195" s="9">
        <f t="shared" si="93"/>
        <v>8</v>
      </c>
      <c r="AB1195" s="9" t="s">
        <v>1399</v>
      </c>
      <c r="AE1195" t="str">
        <f t="shared" si="94"/>
        <v/>
      </c>
    </row>
    <row r="1196" spans="1:31" ht="15" customHeight="1" x14ac:dyDescent="0.25">
      <c r="A1196">
        <v>425230</v>
      </c>
      <c r="B1196">
        <v>1</v>
      </c>
      <c r="C1196" t="s">
        <v>1585</v>
      </c>
      <c r="D1196" t="s">
        <v>1586</v>
      </c>
      <c r="E1196">
        <v>2</v>
      </c>
      <c r="F1196">
        <v>0</v>
      </c>
      <c r="G1196">
        <v>1500</v>
      </c>
      <c r="H1196">
        <v>0</v>
      </c>
      <c r="I1196" t="s">
        <v>1584</v>
      </c>
      <c r="J1196" s="21">
        <v>45381.666666666664</v>
      </c>
      <c r="K1196" s="21">
        <v>45382.041666666664</v>
      </c>
      <c r="L1196" t="s">
        <v>207</v>
      </c>
      <c r="M1196" t="b">
        <v>0</v>
      </c>
      <c r="N1196">
        <v>2023</v>
      </c>
      <c r="O1196" t="s">
        <v>759</v>
      </c>
      <c r="Q1196" t="s">
        <v>758</v>
      </c>
      <c r="S1196" s="1" t="s">
        <v>1587</v>
      </c>
      <c r="T1196" s="1" t="s">
        <v>1588</v>
      </c>
      <c r="U1196" t="s">
        <v>27</v>
      </c>
      <c r="V1196" s="9">
        <v>1500</v>
      </c>
      <c r="W1196" s="2">
        <f t="shared" si="90"/>
        <v>3</v>
      </c>
      <c r="X1196" s="2" t="s">
        <v>1887</v>
      </c>
      <c r="Y1196" s="9" t="str">
        <f t="shared" si="91"/>
        <v>Y</v>
      </c>
      <c r="Z1196" s="9" t="str">
        <f t="shared" si="92"/>
        <v>N</v>
      </c>
      <c r="AA1196" s="9">
        <f t="shared" si="93"/>
        <v>8</v>
      </c>
      <c r="AB1196" s="9" t="s">
        <v>1399</v>
      </c>
      <c r="AE1196" t="str">
        <f t="shared" si="94"/>
        <v>Wood Elf RealmsKingdom of Bretonnia</v>
      </c>
    </row>
    <row r="1197" spans="1:31" ht="15" hidden="1" customHeight="1" x14ac:dyDescent="0.25">
      <c r="A1197">
        <v>425232</v>
      </c>
      <c r="B1197">
        <v>1</v>
      </c>
      <c r="C1197" t="s">
        <v>695</v>
      </c>
      <c r="D1197" t="s">
        <v>1589</v>
      </c>
      <c r="E1197">
        <v>0</v>
      </c>
      <c r="F1197">
        <v>2</v>
      </c>
      <c r="G1197">
        <v>279</v>
      </c>
      <c r="H1197">
        <v>1500</v>
      </c>
      <c r="I1197" t="s">
        <v>1584</v>
      </c>
      <c r="J1197" s="21">
        <v>45381.666666666664</v>
      </c>
      <c r="K1197" s="21">
        <v>45382.041666666664</v>
      </c>
      <c r="L1197" t="s">
        <v>207</v>
      </c>
      <c r="M1197" t="b">
        <v>0</v>
      </c>
      <c r="N1197">
        <v>2023</v>
      </c>
      <c r="U1197" t="s">
        <v>27</v>
      </c>
      <c r="V1197" s="9">
        <v>1500</v>
      </c>
      <c r="W1197" s="2">
        <f t="shared" si="90"/>
        <v>3</v>
      </c>
      <c r="X1197" s="2" t="s">
        <v>1887</v>
      </c>
      <c r="Y1197" s="9" t="str">
        <f t="shared" si="91"/>
        <v>N</v>
      </c>
      <c r="Z1197" s="9" t="str">
        <f t="shared" si="92"/>
        <v>Y</v>
      </c>
      <c r="AA1197" s="9">
        <f t="shared" si="93"/>
        <v>8</v>
      </c>
      <c r="AB1197" s="9" t="s">
        <v>1399</v>
      </c>
      <c r="AE1197" t="str">
        <f t="shared" si="94"/>
        <v/>
      </c>
    </row>
    <row r="1198" spans="1:31" ht="15" hidden="1" customHeight="1" x14ac:dyDescent="0.25">
      <c r="A1198">
        <v>425252</v>
      </c>
      <c r="B1198">
        <v>1</v>
      </c>
      <c r="C1198" t="s">
        <v>700</v>
      </c>
      <c r="D1198" t="s">
        <v>1590</v>
      </c>
      <c r="E1198">
        <v>2</v>
      </c>
      <c r="F1198">
        <v>0</v>
      </c>
      <c r="G1198">
        <v>1499</v>
      </c>
      <c r="H1198">
        <v>316</v>
      </c>
      <c r="I1198" t="s">
        <v>1584</v>
      </c>
      <c r="J1198" s="21">
        <v>45381.666666666664</v>
      </c>
      <c r="K1198" s="21">
        <v>45382.041666666664</v>
      </c>
      <c r="L1198" t="s">
        <v>207</v>
      </c>
      <c r="M1198" t="b">
        <v>0</v>
      </c>
      <c r="N1198">
        <v>2023</v>
      </c>
      <c r="U1198" t="s">
        <v>27</v>
      </c>
      <c r="V1198" s="9">
        <v>1500</v>
      </c>
      <c r="W1198" s="2">
        <f t="shared" si="90"/>
        <v>3</v>
      </c>
      <c r="X1198" s="2" t="s">
        <v>1887</v>
      </c>
      <c r="Y1198" s="9" t="str">
        <f t="shared" si="91"/>
        <v>N</v>
      </c>
      <c r="Z1198" s="9" t="str">
        <f t="shared" si="92"/>
        <v>Y</v>
      </c>
      <c r="AA1198" s="9">
        <f t="shared" si="93"/>
        <v>8</v>
      </c>
      <c r="AB1198" s="9" t="s">
        <v>1399</v>
      </c>
      <c r="AE1198" t="str">
        <f t="shared" si="94"/>
        <v/>
      </c>
    </row>
    <row r="1199" spans="1:31" ht="15" hidden="1" customHeight="1" x14ac:dyDescent="0.25">
      <c r="A1199">
        <v>425286</v>
      </c>
      <c r="B1199">
        <v>2</v>
      </c>
      <c r="C1199" t="s">
        <v>1585</v>
      </c>
      <c r="D1199" t="s">
        <v>700</v>
      </c>
      <c r="E1199">
        <v>2</v>
      </c>
      <c r="F1199">
        <v>0</v>
      </c>
      <c r="G1199">
        <v>1650</v>
      </c>
      <c r="H1199">
        <v>151</v>
      </c>
      <c r="I1199" t="s">
        <v>1584</v>
      </c>
      <c r="J1199" s="21">
        <v>45381.666666666664</v>
      </c>
      <c r="K1199" s="21">
        <v>45382.041666666664</v>
      </c>
      <c r="L1199" t="s">
        <v>207</v>
      </c>
      <c r="M1199" t="b">
        <v>0</v>
      </c>
      <c r="N1199">
        <v>2023</v>
      </c>
      <c r="O1199" t="s">
        <v>759</v>
      </c>
      <c r="S1199" s="1" t="s">
        <v>1587</v>
      </c>
      <c r="U1199" t="s">
        <v>27</v>
      </c>
      <c r="V1199" s="9">
        <v>1500</v>
      </c>
      <c r="W1199" s="2">
        <f t="shared" si="90"/>
        <v>3</v>
      </c>
      <c r="X1199" s="2" t="s">
        <v>1887</v>
      </c>
      <c r="Y1199" s="9" t="str">
        <f t="shared" si="91"/>
        <v>N</v>
      </c>
      <c r="Z1199" s="9" t="str">
        <f t="shared" si="92"/>
        <v>N</v>
      </c>
      <c r="AA1199" s="9">
        <f t="shared" si="93"/>
        <v>8</v>
      </c>
      <c r="AB1199" s="9" t="s">
        <v>1399</v>
      </c>
      <c r="AE1199" t="str">
        <f t="shared" si="94"/>
        <v>Wood Elf Realms</v>
      </c>
    </row>
    <row r="1200" spans="1:31" ht="15" hidden="1" customHeight="1" x14ac:dyDescent="0.25">
      <c r="A1200">
        <v>425303</v>
      </c>
      <c r="B1200">
        <v>2</v>
      </c>
      <c r="C1200" t="s">
        <v>1583</v>
      </c>
      <c r="D1200" t="s">
        <v>1589</v>
      </c>
      <c r="E1200">
        <v>2</v>
      </c>
      <c r="F1200">
        <v>0</v>
      </c>
      <c r="G1200">
        <v>1013</v>
      </c>
      <c r="H1200">
        <v>818</v>
      </c>
      <c r="I1200" t="s">
        <v>1584</v>
      </c>
      <c r="J1200" s="21">
        <v>45381.666666666664</v>
      </c>
      <c r="K1200" s="21">
        <v>45382.041666666664</v>
      </c>
      <c r="L1200" t="s">
        <v>207</v>
      </c>
      <c r="M1200" t="b">
        <v>0</v>
      </c>
      <c r="N1200">
        <v>2023</v>
      </c>
      <c r="U1200" t="s">
        <v>27</v>
      </c>
      <c r="V1200" s="9">
        <v>1500</v>
      </c>
      <c r="W1200" s="2">
        <f t="shared" si="90"/>
        <v>3</v>
      </c>
      <c r="X1200" s="2" t="s">
        <v>1887</v>
      </c>
      <c r="Y1200" s="9" t="str">
        <f t="shared" si="91"/>
        <v>N</v>
      </c>
      <c r="Z1200" s="9" t="str">
        <f t="shared" si="92"/>
        <v>Y</v>
      </c>
      <c r="AA1200" s="9">
        <f t="shared" si="93"/>
        <v>8</v>
      </c>
      <c r="AB1200" s="9" t="s">
        <v>1399</v>
      </c>
      <c r="AE1200" t="str">
        <f t="shared" si="94"/>
        <v/>
      </c>
    </row>
    <row r="1201" spans="1:31" ht="15" hidden="1" customHeight="1" x14ac:dyDescent="0.25">
      <c r="A1201">
        <v>425311</v>
      </c>
      <c r="B1201">
        <v>2</v>
      </c>
      <c r="C1201" t="s">
        <v>1590</v>
      </c>
      <c r="D1201" t="s">
        <v>695</v>
      </c>
      <c r="E1201">
        <v>2</v>
      </c>
      <c r="F1201">
        <v>0</v>
      </c>
      <c r="G1201">
        <v>1047</v>
      </c>
      <c r="H1201">
        <v>602</v>
      </c>
      <c r="I1201" t="s">
        <v>1584</v>
      </c>
      <c r="J1201" s="21">
        <v>45381.666666666664</v>
      </c>
      <c r="K1201" s="21">
        <v>45382.041666666664</v>
      </c>
      <c r="L1201" t="s">
        <v>207</v>
      </c>
      <c r="M1201" t="b">
        <v>0</v>
      </c>
      <c r="N1201">
        <v>2023</v>
      </c>
      <c r="U1201" t="s">
        <v>27</v>
      </c>
      <c r="V1201" s="9">
        <v>1500</v>
      </c>
      <c r="W1201" s="2">
        <f t="shared" si="90"/>
        <v>3</v>
      </c>
      <c r="X1201" s="2" t="s">
        <v>1887</v>
      </c>
      <c r="Y1201" s="9" t="str">
        <f t="shared" si="91"/>
        <v>N</v>
      </c>
      <c r="Z1201" s="9" t="str">
        <f t="shared" si="92"/>
        <v>Y</v>
      </c>
      <c r="AA1201" s="9">
        <f t="shared" si="93"/>
        <v>8</v>
      </c>
      <c r="AB1201" s="9" t="s">
        <v>1399</v>
      </c>
      <c r="AE1201" t="str">
        <f t="shared" si="94"/>
        <v/>
      </c>
    </row>
    <row r="1202" spans="1:31" ht="15" hidden="1" customHeight="1" x14ac:dyDescent="0.25">
      <c r="A1202">
        <v>425331</v>
      </c>
      <c r="B1202">
        <v>3</v>
      </c>
      <c r="C1202" t="s">
        <v>1585</v>
      </c>
      <c r="D1202" t="s">
        <v>1583</v>
      </c>
      <c r="E1202">
        <v>2</v>
      </c>
      <c r="F1202">
        <v>0</v>
      </c>
      <c r="G1202">
        <v>1217</v>
      </c>
      <c r="H1202">
        <v>372</v>
      </c>
      <c r="I1202" t="s">
        <v>1584</v>
      </c>
      <c r="J1202" s="21">
        <v>45381.666666666664</v>
      </c>
      <c r="K1202" s="21">
        <v>45382.041666666664</v>
      </c>
      <c r="L1202" t="s">
        <v>207</v>
      </c>
      <c r="M1202" t="b">
        <v>0</v>
      </c>
      <c r="N1202">
        <v>2023</v>
      </c>
      <c r="O1202" t="s">
        <v>759</v>
      </c>
      <c r="S1202" s="1" t="s">
        <v>1587</v>
      </c>
      <c r="U1202" t="s">
        <v>27</v>
      </c>
      <c r="V1202" s="9">
        <v>1500</v>
      </c>
      <c r="W1202" s="2">
        <f t="shared" si="90"/>
        <v>3</v>
      </c>
      <c r="X1202" s="2" t="s">
        <v>1887</v>
      </c>
      <c r="Y1202" s="9" t="str">
        <f t="shared" si="91"/>
        <v>N</v>
      </c>
      <c r="Z1202" s="9" t="str">
        <f t="shared" si="92"/>
        <v>N</v>
      </c>
      <c r="AA1202" s="9">
        <f t="shared" si="93"/>
        <v>8</v>
      </c>
      <c r="AB1202" s="9" t="s">
        <v>1399</v>
      </c>
      <c r="AE1202" t="str">
        <f t="shared" si="94"/>
        <v>Wood Elf Realms</v>
      </c>
    </row>
    <row r="1203" spans="1:31" ht="15" hidden="1" customHeight="1" x14ac:dyDescent="0.25">
      <c r="A1203">
        <v>425350</v>
      </c>
      <c r="B1203">
        <v>3</v>
      </c>
      <c r="C1203" t="s">
        <v>1589</v>
      </c>
      <c r="D1203" t="s">
        <v>1590</v>
      </c>
      <c r="E1203">
        <v>0</v>
      </c>
      <c r="F1203">
        <v>2</v>
      </c>
      <c r="G1203">
        <v>0</v>
      </c>
      <c r="H1203">
        <v>1000</v>
      </c>
      <c r="I1203" t="s">
        <v>1584</v>
      </c>
      <c r="J1203" s="21">
        <v>45381.666666666664</v>
      </c>
      <c r="K1203" s="21">
        <v>45382.041666666664</v>
      </c>
      <c r="L1203" t="s">
        <v>207</v>
      </c>
      <c r="M1203" t="b">
        <v>0</v>
      </c>
      <c r="N1203">
        <v>2023</v>
      </c>
      <c r="U1203" t="s">
        <v>27</v>
      </c>
      <c r="V1203" s="9">
        <v>1500</v>
      </c>
      <c r="W1203" s="2">
        <f t="shared" si="90"/>
        <v>3</v>
      </c>
      <c r="X1203" s="2" t="s">
        <v>1887</v>
      </c>
      <c r="Y1203" s="9" t="str">
        <f t="shared" si="91"/>
        <v>N</v>
      </c>
      <c r="Z1203" s="9" t="str">
        <f t="shared" si="92"/>
        <v>Y</v>
      </c>
      <c r="AA1203" s="9">
        <f t="shared" si="93"/>
        <v>8</v>
      </c>
      <c r="AB1203" s="9" t="s">
        <v>1399</v>
      </c>
      <c r="AE1203" t="str">
        <f t="shared" si="94"/>
        <v/>
      </c>
    </row>
    <row r="1204" spans="1:31" ht="15" hidden="1" customHeight="1" x14ac:dyDescent="0.25">
      <c r="A1204">
        <v>425362</v>
      </c>
      <c r="B1204">
        <v>3</v>
      </c>
      <c r="C1204" t="s">
        <v>700</v>
      </c>
      <c r="D1204" t="s">
        <v>695</v>
      </c>
      <c r="E1204">
        <v>2</v>
      </c>
      <c r="F1204">
        <v>0</v>
      </c>
      <c r="G1204">
        <v>682</v>
      </c>
      <c r="H1204">
        <v>65</v>
      </c>
      <c r="I1204" t="s">
        <v>1584</v>
      </c>
      <c r="J1204" s="21">
        <v>45381.666666666664</v>
      </c>
      <c r="K1204" s="21">
        <v>45382.041666666664</v>
      </c>
      <c r="L1204" t="s">
        <v>207</v>
      </c>
      <c r="M1204" t="b">
        <v>0</v>
      </c>
      <c r="N1204">
        <v>2023</v>
      </c>
      <c r="U1204" t="s">
        <v>27</v>
      </c>
      <c r="V1204" s="9">
        <v>1500</v>
      </c>
      <c r="W1204" s="2">
        <f t="shared" si="90"/>
        <v>3</v>
      </c>
      <c r="X1204" s="2" t="s">
        <v>1887</v>
      </c>
      <c r="Y1204" s="9" t="str">
        <f t="shared" si="91"/>
        <v>N</v>
      </c>
      <c r="Z1204" s="9" t="str">
        <f t="shared" si="92"/>
        <v>Y</v>
      </c>
      <c r="AA1204" s="9">
        <f t="shared" si="93"/>
        <v>8</v>
      </c>
      <c r="AB1204" s="9" t="s">
        <v>1399</v>
      </c>
      <c r="AE1204" t="str">
        <f t="shared" si="94"/>
        <v/>
      </c>
    </row>
    <row r="1205" spans="1:31" ht="15" customHeight="1" x14ac:dyDescent="0.25">
      <c r="A1205">
        <v>425335</v>
      </c>
      <c r="B1205">
        <v>1</v>
      </c>
      <c r="C1205" t="s">
        <v>1794</v>
      </c>
      <c r="D1205" t="s">
        <v>1795</v>
      </c>
      <c r="E1205">
        <v>2</v>
      </c>
      <c r="F1205">
        <v>0</v>
      </c>
      <c r="G1205">
        <v>2399</v>
      </c>
      <c r="H1205">
        <v>163</v>
      </c>
      <c r="I1205" t="s">
        <v>1796</v>
      </c>
      <c r="J1205" s="21">
        <v>45381.708333333336</v>
      </c>
      <c r="K1205" s="21">
        <v>45382.125</v>
      </c>
      <c r="L1205" t="s">
        <v>598</v>
      </c>
      <c r="M1205" t="b">
        <v>0</v>
      </c>
      <c r="N1205">
        <v>2023</v>
      </c>
      <c r="O1205" t="s">
        <v>763</v>
      </c>
      <c r="Q1205" t="s">
        <v>767</v>
      </c>
      <c r="S1205" s="1" t="s">
        <v>1797</v>
      </c>
      <c r="T1205" s="1" t="s">
        <v>1798</v>
      </c>
      <c r="U1205" t="s">
        <v>27</v>
      </c>
      <c r="V1205" s="9">
        <v>2000</v>
      </c>
      <c r="W1205" s="2">
        <f t="shared" si="90"/>
        <v>3</v>
      </c>
      <c r="X1205" s="2" t="s">
        <v>1887</v>
      </c>
      <c r="Y1205" s="9" t="str">
        <f t="shared" si="91"/>
        <v>Y</v>
      </c>
      <c r="Z1205" s="9" t="str">
        <f t="shared" si="92"/>
        <v>N</v>
      </c>
      <c r="AA1205" s="9">
        <f t="shared" si="93"/>
        <v>8</v>
      </c>
      <c r="AB1205" s="9" t="s">
        <v>1398</v>
      </c>
      <c r="AE1205" t="str">
        <f t="shared" si="94"/>
        <v>High Elf RealmsDaemons of Chaos</v>
      </c>
    </row>
    <row r="1206" spans="1:31" ht="15" hidden="1" customHeight="1" x14ac:dyDescent="0.25">
      <c r="A1206">
        <v>425358</v>
      </c>
      <c r="B1206">
        <v>1</v>
      </c>
      <c r="C1206" t="s">
        <v>1799</v>
      </c>
      <c r="D1206" t="s">
        <v>796</v>
      </c>
      <c r="E1206">
        <v>2</v>
      </c>
      <c r="F1206">
        <v>0</v>
      </c>
      <c r="G1206">
        <v>2246</v>
      </c>
      <c r="H1206">
        <v>299</v>
      </c>
      <c r="I1206" t="s">
        <v>1796</v>
      </c>
      <c r="J1206" s="21">
        <v>45381.708333333336</v>
      </c>
      <c r="K1206" s="21">
        <v>45382.125</v>
      </c>
      <c r="L1206" t="s">
        <v>598</v>
      </c>
      <c r="M1206" t="b">
        <v>0</v>
      </c>
      <c r="N1206">
        <v>2023</v>
      </c>
      <c r="O1206" t="s">
        <v>761</v>
      </c>
      <c r="Q1206" t="s">
        <v>761</v>
      </c>
      <c r="S1206" s="1" t="s">
        <v>1800</v>
      </c>
      <c r="T1206" s="1" t="s">
        <v>1801</v>
      </c>
      <c r="U1206" t="s">
        <v>27</v>
      </c>
      <c r="V1206" s="9">
        <v>2000</v>
      </c>
      <c r="W1206" s="2">
        <f t="shared" si="90"/>
        <v>3</v>
      </c>
      <c r="X1206" s="2" t="s">
        <v>1887</v>
      </c>
      <c r="Y1206" s="9" t="str">
        <f t="shared" si="91"/>
        <v>Y</v>
      </c>
      <c r="Z1206" s="9" t="str">
        <f t="shared" si="92"/>
        <v>Y</v>
      </c>
      <c r="AA1206" s="9">
        <f t="shared" si="93"/>
        <v>8</v>
      </c>
      <c r="AB1206" s="9" t="s">
        <v>1398</v>
      </c>
      <c r="AE1206" t="str">
        <f t="shared" si="94"/>
        <v>Orc and Goblin TribesOrc and Goblin Tribes</v>
      </c>
    </row>
    <row r="1207" spans="1:31" ht="15" customHeight="1" x14ac:dyDescent="0.25">
      <c r="A1207">
        <v>425385</v>
      </c>
      <c r="B1207">
        <v>1</v>
      </c>
      <c r="C1207" t="s">
        <v>1802</v>
      </c>
      <c r="D1207" t="s">
        <v>1803</v>
      </c>
      <c r="E1207">
        <v>0</v>
      </c>
      <c r="F1207">
        <v>2</v>
      </c>
      <c r="G1207">
        <v>245</v>
      </c>
      <c r="H1207">
        <v>1749</v>
      </c>
      <c r="I1207" t="s">
        <v>1796</v>
      </c>
      <c r="J1207" s="21">
        <v>45381.708333333336</v>
      </c>
      <c r="K1207" s="21">
        <v>45382.125</v>
      </c>
      <c r="L1207" t="s">
        <v>598</v>
      </c>
      <c r="M1207" t="b">
        <v>0</v>
      </c>
      <c r="N1207">
        <v>2023</v>
      </c>
      <c r="O1207" t="s">
        <v>771</v>
      </c>
      <c r="Q1207" t="s">
        <v>769</v>
      </c>
      <c r="S1207" s="1" t="s">
        <v>1804</v>
      </c>
      <c r="T1207" s="1" t="s">
        <v>1805</v>
      </c>
      <c r="U1207" t="s">
        <v>27</v>
      </c>
      <c r="V1207" s="9">
        <v>2000</v>
      </c>
      <c r="W1207" s="2">
        <f t="shared" si="90"/>
        <v>3</v>
      </c>
      <c r="X1207" s="2" t="s">
        <v>1887</v>
      </c>
      <c r="Y1207" s="9" t="str">
        <f t="shared" si="91"/>
        <v>Y</v>
      </c>
      <c r="Z1207" s="9" t="str">
        <f t="shared" si="92"/>
        <v>N</v>
      </c>
      <c r="AA1207" s="9">
        <f t="shared" si="93"/>
        <v>8</v>
      </c>
      <c r="AB1207" s="9" t="s">
        <v>1398</v>
      </c>
      <c r="AE1207" t="str">
        <f t="shared" si="94"/>
        <v>SkavenDwarfen Mountain Holds</v>
      </c>
    </row>
    <row r="1208" spans="1:31" ht="15" customHeight="1" x14ac:dyDescent="0.25">
      <c r="A1208">
        <v>425409</v>
      </c>
      <c r="B1208">
        <v>1</v>
      </c>
      <c r="C1208" t="s">
        <v>1806</v>
      </c>
      <c r="D1208" t="s">
        <v>801</v>
      </c>
      <c r="E1208">
        <v>2</v>
      </c>
      <c r="F1208">
        <v>0</v>
      </c>
      <c r="G1208">
        <v>2348</v>
      </c>
      <c r="H1208">
        <v>30</v>
      </c>
      <c r="I1208" t="s">
        <v>1796</v>
      </c>
      <c r="J1208" s="21">
        <v>45381.708333333336</v>
      </c>
      <c r="K1208" s="21">
        <v>45382.125</v>
      </c>
      <c r="L1208" t="s">
        <v>598</v>
      </c>
      <c r="M1208" t="b">
        <v>0</v>
      </c>
      <c r="N1208">
        <v>2023</v>
      </c>
      <c r="O1208" t="s">
        <v>774</v>
      </c>
      <c r="Q1208" t="s">
        <v>764</v>
      </c>
      <c r="S1208" s="1" t="s">
        <v>1807</v>
      </c>
      <c r="T1208" s="1" t="s">
        <v>1808</v>
      </c>
      <c r="U1208" t="s">
        <v>27</v>
      </c>
      <c r="V1208" s="9">
        <v>2000</v>
      </c>
      <c r="W1208" s="2">
        <f t="shared" si="90"/>
        <v>3</v>
      </c>
      <c r="X1208" s="2" t="s">
        <v>1887</v>
      </c>
      <c r="Y1208" s="9" t="str">
        <f t="shared" si="91"/>
        <v>Y</v>
      </c>
      <c r="Z1208" s="9" t="str">
        <f t="shared" si="92"/>
        <v>N</v>
      </c>
      <c r="AA1208" s="9">
        <f t="shared" si="93"/>
        <v>8</v>
      </c>
      <c r="AB1208" s="9" t="s">
        <v>1398</v>
      </c>
      <c r="AE1208" t="str">
        <f t="shared" si="94"/>
        <v>Beastmen BrayherdsTomb Kings of Khemri</v>
      </c>
    </row>
    <row r="1209" spans="1:31" ht="15" customHeight="1" x14ac:dyDescent="0.25">
      <c r="A1209">
        <v>425450</v>
      </c>
      <c r="B1209">
        <v>2</v>
      </c>
      <c r="C1209" t="s">
        <v>1795</v>
      </c>
      <c r="D1209" t="s">
        <v>801</v>
      </c>
      <c r="E1209">
        <v>2</v>
      </c>
      <c r="F1209">
        <v>0</v>
      </c>
      <c r="G1209">
        <v>1221</v>
      </c>
      <c r="H1209">
        <v>352</v>
      </c>
      <c r="I1209" t="s">
        <v>1796</v>
      </c>
      <c r="J1209" s="21">
        <v>45381.708333333336</v>
      </c>
      <c r="K1209" s="21">
        <v>45382.125</v>
      </c>
      <c r="L1209" t="s">
        <v>598</v>
      </c>
      <c r="M1209" t="b">
        <v>0</v>
      </c>
      <c r="N1209">
        <v>2023</v>
      </c>
      <c r="O1209" t="s">
        <v>767</v>
      </c>
      <c r="Q1209" t="s">
        <v>764</v>
      </c>
      <c r="S1209" s="1" t="s">
        <v>1798</v>
      </c>
      <c r="T1209" s="1" t="s">
        <v>1808</v>
      </c>
      <c r="U1209" t="s">
        <v>27</v>
      </c>
      <c r="V1209" s="9">
        <v>2000</v>
      </c>
      <c r="W1209" s="2">
        <f t="shared" si="90"/>
        <v>3</v>
      </c>
      <c r="X1209" s="2" t="s">
        <v>1887</v>
      </c>
      <c r="Y1209" s="9" t="str">
        <f t="shared" si="91"/>
        <v>Y</v>
      </c>
      <c r="Z1209" s="9" t="str">
        <f t="shared" si="92"/>
        <v>N</v>
      </c>
      <c r="AA1209" s="9">
        <f t="shared" si="93"/>
        <v>8</v>
      </c>
      <c r="AB1209" s="9" t="s">
        <v>1398</v>
      </c>
      <c r="AE1209" t="str">
        <f t="shared" si="94"/>
        <v>Daemons of ChaosTomb Kings of Khemri</v>
      </c>
    </row>
    <row r="1210" spans="1:31" ht="15" customHeight="1" x14ac:dyDescent="0.25">
      <c r="A1210">
        <v>425474</v>
      </c>
      <c r="B1210">
        <v>2</v>
      </c>
      <c r="C1210" t="s">
        <v>796</v>
      </c>
      <c r="D1210" t="s">
        <v>1802</v>
      </c>
      <c r="E1210">
        <v>0</v>
      </c>
      <c r="F1210">
        <v>2</v>
      </c>
      <c r="G1210">
        <v>797</v>
      </c>
      <c r="H1210">
        <v>1337</v>
      </c>
      <c r="I1210" t="s">
        <v>1796</v>
      </c>
      <c r="J1210" s="21">
        <v>45381.708333333336</v>
      </c>
      <c r="K1210" s="21">
        <v>45382.125</v>
      </c>
      <c r="L1210" t="s">
        <v>598</v>
      </c>
      <c r="M1210" t="b">
        <v>0</v>
      </c>
      <c r="N1210">
        <v>2023</v>
      </c>
      <c r="O1210" t="s">
        <v>761</v>
      </c>
      <c r="Q1210" t="s">
        <v>771</v>
      </c>
      <c r="S1210" s="1" t="s">
        <v>1801</v>
      </c>
      <c r="T1210" s="1" t="s">
        <v>1804</v>
      </c>
      <c r="U1210" t="s">
        <v>27</v>
      </c>
      <c r="V1210" s="9">
        <v>2000</v>
      </c>
      <c r="W1210" s="2">
        <f t="shared" si="90"/>
        <v>3</v>
      </c>
      <c r="X1210" s="2" t="s">
        <v>1887</v>
      </c>
      <c r="Y1210" s="9" t="str">
        <f t="shared" si="91"/>
        <v>Y</v>
      </c>
      <c r="Z1210" s="9" t="str">
        <f t="shared" si="92"/>
        <v>N</v>
      </c>
      <c r="AA1210" s="9">
        <f t="shared" si="93"/>
        <v>8</v>
      </c>
      <c r="AB1210" s="9" t="s">
        <v>1398</v>
      </c>
      <c r="AE1210" t="str">
        <f t="shared" si="94"/>
        <v>Orc and Goblin TribesSkaven</v>
      </c>
    </row>
    <row r="1211" spans="1:31" ht="15" customHeight="1" x14ac:dyDescent="0.25">
      <c r="A1211">
        <v>425494</v>
      </c>
      <c r="B1211">
        <v>2</v>
      </c>
      <c r="C1211" t="s">
        <v>1794</v>
      </c>
      <c r="D1211" t="s">
        <v>1806</v>
      </c>
      <c r="E1211">
        <v>2</v>
      </c>
      <c r="F1211">
        <v>0</v>
      </c>
      <c r="G1211">
        <v>2146</v>
      </c>
      <c r="H1211">
        <v>591</v>
      </c>
      <c r="I1211" t="s">
        <v>1796</v>
      </c>
      <c r="J1211" s="21">
        <v>45381.708333333336</v>
      </c>
      <c r="K1211" s="21">
        <v>45382.125</v>
      </c>
      <c r="L1211" t="s">
        <v>598</v>
      </c>
      <c r="M1211" t="b">
        <v>0</v>
      </c>
      <c r="N1211">
        <v>2023</v>
      </c>
      <c r="O1211" t="s">
        <v>763</v>
      </c>
      <c r="Q1211" t="s">
        <v>774</v>
      </c>
      <c r="S1211" s="1" t="s">
        <v>1797</v>
      </c>
      <c r="T1211" s="1" t="s">
        <v>1807</v>
      </c>
      <c r="U1211" t="s">
        <v>27</v>
      </c>
      <c r="V1211" s="9">
        <v>2000</v>
      </c>
      <c r="W1211" s="2">
        <f t="shared" si="90"/>
        <v>3</v>
      </c>
      <c r="X1211" s="2" t="s">
        <v>1887</v>
      </c>
      <c r="Y1211" s="9" t="str">
        <f t="shared" si="91"/>
        <v>Y</v>
      </c>
      <c r="Z1211" s="9" t="str">
        <f t="shared" si="92"/>
        <v>N</v>
      </c>
      <c r="AA1211" s="9">
        <f t="shared" si="93"/>
        <v>8</v>
      </c>
      <c r="AB1211" s="9" t="s">
        <v>1398</v>
      </c>
      <c r="AE1211" t="str">
        <f t="shared" si="94"/>
        <v>High Elf RealmsBeastmen Brayherds</v>
      </c>
    </row>
    <row r="1212" spans="1:31" ht="15" customHeight="1" x14ac:dyDescent="0.25">
      <c r="A1212">
        <v>425520</v>
      </c>
      <c r="B1212">
        <v>2</v>
      </c>
      <c r="C1212" t="s">
        <v>1799</v>
      </c>
      <c r="D1212" t="s">
        <v>1803</v>
      </c>
      <c r="E1212">
        <v>2</v>
      </c>
      <c r="F1212">
        <v>0</v>
      </c>
      <c r="G1212">
        <v>2350</v>
      </c>
      <c r="H1212">
        <v>1082</v>
      </c>
      <c r="I1212" t="s">
        <v>1796</v>
      </c>
      <c r="J1212" s="21">
        <v>45381.708333333336</v>
      </c>
      <c r="K1212" s="21">
        <v>45382.125</v>
      </c>
      <c r="L1212" t="s">
        <v>598</v>
      </c>
      <c r="M1212" t="b">
        <v>0</v>
      </c>
      <c r="N1212">
        <v>2023</v>
      </c>
      <c r="O1212" t="s">
        <v>761</v>
      </c>
      <c r="Q1212" t="s">
        <v>769</v>
      </c>
      <c r="S1212" s="1" t="s">
        <v>1800</v>
      </c>
      <c r="T1212" s="1" t="s">
        <v>1805</v>
      </c>
      <c r="U1212" t="s">
        <v>27</v>
      </c>
      <c r="V1212" s="9">
        <v>2000</v>
      </c>
      <c r="W1212" s="2">
        <f t="shared" si="90"/>
        <v>3</v>
      </c>
      <c r="X1212" s="2" t="s">
        <v>1887</v>
      </c>
      <c r="Y1212" s="9" t="str">
        <f t="shared" si="91"/>
        <v>Y</v>
      </c>
      <c r="Z1212" s="9" t="str">
        <f t="shared" si="92"/>
        <v>N</v>
      </c>
      <c r="AA1212" s="9">
        <f t="shared" si="93"/>
        <v>8</v>
      </c>
      <c r="AB1212" s="9" t="s">
        <v>1398</v>
      </c>
      <c r="AE1212" t="str">
        <f t="shared" si="94"/>
        <v>Orc and Goblin TribesDwarfen Mountain Holds</v>
      </c>
    </row>
    <row r="1213" spans="1:31" ht="15" customHeight="1" x14ac:dyDescent="0.25">
      <c r="A1213">
        <v>425550</v>
      </c>
      <c r="B1213">
        <v>3</v>
      </c>
      <c r="C1213" t="s">
        <v>1799</v>
      </c>
      <c r="D1213" t="s">
        <v>1794</v>
      </c>
      <c r="E1213">
        <v>0</v>
      </c>
      <c r="F1213">
        <v>2</v>
      </c>
      <c r="G1213">
        <v>794</v>
      </c>
      <c r="H1213">
        <v>1764</v>
      </c>
      <c r="I1213" t="s">
        <v>1796</v>
      </c>
      <c r="J1213" s="21">
        <v>45381.708333333336</v>
      </c>
      <c r="K1213" s="21">
        <v>45382.125</v>
      </c>
      <c r="L1213" t="s">
        <v>598</v>
      </c>
      <c r="M1213" t="b">
        <v>0</v>
      </c>
      <c r="N1213">
        <v>2023</v>
      </c>
      <c r="O1213" t="s">
        <v>761</v>
      </c>
      <c r="Q1213" t="s">
        <v>763</v>
      </c>
      <c r="S1213" s="1" t="s">
        <v>1800</v>
      </c>
      <c r="T1213" s="1" t="s">
        <v>1797</v>
      </c>
      <c r="U1213" t="s">
        <v>27</v>
      </c>
      <c r="V1213" s="9">
        <v>2000</v>
      </c>
      <c r="W1213" s="2">
        <f t="shared" si="90"/>
        <v>3</v>
      </c>
      <c r="X1213" s="2" t="s">
        <v>1887</v>
      </c>
      <c r="Y1213" s="9" t="str">
        <f t="shared" si="91"/>
        <v>Y</v>
      </c>
      <c r="Z1213" s="9" t="str">
        <f t="shared" si="92"/>
        <v>N</v>
      </c>
      <c r="AA1213" s="9">
        <f t="shared" si="93"/>
        <v>8</v>
      </c>
      <c r="AB1213" s="9" t="s">
        <v>1398</v>
      </c>
      <c r="AE1213" t="str">
        <f t="shared" si="94"/>
        <v>Orc and Goblin TribesHigh Elf Realms</v>
      </c>
    </row>
    <row r="1214" spans="1:31" ht="15" customHeight="1" x14ac:dyDescent="0.25">
      <c r="A1214">
        <v>425573</v>
      </c>
      <c r="B1214">
        <v>3</v>
      </c>
      <c r="C1214" t="s">
        <v>1806</v>
      </c>
      <c r="D1214" t="s">
        <v>1803</v>
      </c>
      <c r="E1214">
        <v>2</v>
      </c>
      <c r="F1214">
        <v>0</v>
      </c>
      <c r="G1214">
        <v>1900</v>
      </c>
      <c r="H1214">
        <v>963</v>
      </c>
      <c r="I1214" t="s">
        <v>1796</v>
      </c>
      <c r="J1214" s="21">
        <v>45381.708333333336</v>
      </c>
      <c r="K1214" s="21">
        <v>45382.125</v>
      </c>
      <c r="L1214" t="s">
        <v>598</v>
      </c>
      <c r="M1214" t="b">
        <v>0</v>
      </c>
      <c r="N1214">
        <v>2023</v>
      </c>
      <c r="O1214" t="s">
        <v>774</v>
      </c>
      <c r="Q1214" t="s">
        <v>769</v>
      </c>
      <c r="S1214" s="1" t="s">
        <v>1807</v>
      </c>
      <c r="T1214" s="1" t="s">
        <v>1805</v>
      </c>
      <c r="U1214" t="s">
        <v>27</v>
      </c>
      <c r="V1214" s="9">
        <v>2000</v>
      </c>
      <c r="W1214" s="2">
        <f t="shared" si="90"/>
        <v>3</v>
      </c>
      <c r="X1214" s="2" t="s">
        <v>1887</v>
      </c>
      <c r="Y1214" s="9" t="str">
        <f t="shared" si="91"/>
        <v>Y</v>
      </c>
      <c r="Z1214" s="9" t="str">
        <f t="shared" si="92"/>
        <v>N</v>
      </c>
      <c r="AA1214" s="9">
        <f t="shared" si="93"/>
        <v>8</v>
      </c>
      <c r="AB1214" s="9" t="s">
        <v>1398</v>
      </c>
      <c r="AE1214" t="str">
        <f t="shared" si="94"/>
        <v>Beastmen BrayherdsDwarfen Mountain Holds</v>
      </c>
    </row>
    <row r="1215" spans="1:31" ht="15" customHeight="1" x14ac:dyDescent="0.25">
      <c r="A1215">
        <v>425598</v>
      </c>
      <c r="B1215">
        <v>3</v>
      </c>
      <c r="C1215" t="s">
        <v>1802</v>
      </c>
      <c r="D1215" t="s">
        <v>1795</v>
      </c>
      <c r="E1215">
        <v>0</v>
      </c>
      <c r="F1215">
        <v>2</v>
      </c>
      <c r="G1215">
        <v>0</v>
      </c>
      <c r="H1215">
        <v>1574</v>
      </c>
      <c r="I1215" t="s">
        <v>1796</v>
      </c>
      <c r="J1215" s="21">
        <v>45381.708333333336</v>
      </c>
      <c r="K1215" s="21">
        <v>45382.125</v>
      </c>
      <c r="L1215" t="s">
        <v>598</v>
      </c>
      <c r="M1215" t="b">
        <v>0</v>
      </c>
      <c r="N1215">
        <v>2023</v>
      </c>
      <c r="O1215" t="s">
        <v>771</v>
      </c>
      <c r="Q1215" t="s">
        <v>767</v>
      </c>
      <c r="S1215" s="1" t="s">
        <v>1804</v>
      </c>
      <c r="T1215" s="1" t="s">
        <v>1798</v>
      </c>
      <c r="U1215" t="s">
        <v>27</v>
      </c>
      <c r="V1215" s="9">
        <v>2000</v>
      </c>
      <c r="W1215" s="2">
        <f t="shared" si="90"/>
        <v>3</v>
      </c>
      <c r="X1215" s="2" t="s">
        <v>1887</v>
      </c>
      <c r="Y1215" s="9" t="str">
        <f t="shared" si="91"/>
        <v>Y</v>
      </c>
      <c r="Z1215" s="9" t="str">
        <f t="shared" si="92"/>
        <v>N</v>
      </c>
      <c r="AA1215" s="9">
        <f t="shared" si="93"/>
        <v>8</v>
      </c>
      <c r="AB1215" s="9" t="s">
        <v>1398</v>
      </c>
      <c r="AE1215" t="str">
        <f t="shared" si="94"/>
        <v>SkavenDaemons of Chaos</v>
      </c>
    </row>
    <row r="1216" spans="1:31" ht="15" customHeight="1" x14ac:dyDescent="0.25">
      <c r="A1216">
        <v>425619</v>
      </c>
      <c r="B1216">
        <v>3</v>
      </c>
      <c r="C1216" t="s">
        <v>796</v>
      </c>
      <c r="D1216" t="s">
        <v>801</v>
      </c>
      <c r="E1216">
        <v>0</v>
      </c>
      <c r="F1216">
        <v>0</v>
      </c>
      <c r="G1216">
        <v>0</v>
      </c>
      <c r="H1216">
        <v>0</v>
      </c>
      <c r="I1216" t="s">
        <v>1796</v>
      </c>
      <c r="J1216" s="21">
        <v>45381.708333333336</v>
      </c>
      <c r="K1216" s="21">
        <v>45382.125</v>
      </c>
      <c r="L1216" t="s">
        <v>598</v>
      </c>
      <c r="M1216" t="b">
        <v>0</v>
      </c>
      <c r="N1216">
        <v>2023</v>
      </c>
      <c r="O1216" t="s">
        <v>761</v>
      </c>
      <c r="Q1216" t="s">
        <v>764</v>
      </c>
      <c r="S1216" s="1" t="s">
        <v>1801</v>
      </c>
      <c r="T1216" s="1" t="s">
        <v>1808</v>
      </c>
      <c r="U1216" t="s">
        <v>27</v>
      </c>
      <c r="V1216" s="9">
        <v>2000</v>
      </c>
      <c r="W1216" s="2">
        <f t="shared" si="90"/>
        <v>3</v>
      </c>
      <c r="X1216" s="2" t="s">
        <v>1887</v>
      </c>
      <c r="Y1216" s="9" t="str">
        <f t="shared" si="91"/>
        <v>Y</v>
      </c>
      <c r="Z1216" s="9" t="str">
        <f t="shared" si="92"/>
        <v>N</v>
      </c>
      <c r="AA1216" s="9">
        <f t="shared" si="93"/>
        <v>8</v>
      </c>
      <c r="AB1216" s="9" t="s">
        <v>1398</v>
      </c>
      <c r="AE1216" t="str">
        <f t="shared" si="94"/>
        <v>Orc and Goblin TribesTomb Kings of Khemri</v>
      </c>
    </row>
    <row r="1217" spans="1:31" ht="15" hidden="1" customHeight="1" x14ac:dyDescent="0.25">
      <c r="A1217">
        <v>425345</v>
      </c>
      <c r="B1217">
        <v>1</v>
      </c>
      <c r="C1217" t="s">
        <v>563</v>
      </c>
      <c r="D1217" t="s">
        <v>532</v>
      </c>
      <c r="E1217">
        <v>0</v>
      </c>
      <c r="F1217">
        <v>2</v>
      </c>
      <c r="G1217">
        <v>7</v>
      </c>
      <c r="H1217">
        <v>13</v>
      </c>
      <c r="I1217" t="s">
        <v>1666</v>
      </c>
      <c r="J1217" s="21">
        <v>45382.291666666664</v>
      </c>
      <c r="K1217" s="21">
        <v>45382.791666666664</v>
      </c>
      <c r="L1217" t="s">
        <v>125</v>
      </c>
      <c r="M1217" t="b">
        <v>0</v>
      </c>
      <c r="N1217">
        <v>2023</v>
      </c>
      <c r="U1217" t="s">
        <v>27</v>
      </c>
      <c r="V1217" s="9">
        <v>1999</v>
      </c>
      <c r="W1217" s="2">
        <f t="shared" si="90"/>
        <v>3</v>
      </c>
      <c r="X1217" s="2" t="s">
        <v>1887</v>
      </c>
      <c r="Y1217" s="9" t="str">
        <f t="shared" si="91"/>
        <v>N</v>
      </c>
      <c r="Z1217" s="9" t="str">
        <f t="shared" si="92"/>
        <v>Y</v>
      </c>
      <c r="AA1217" s="9">
        <f t="shared" si="93"/>
        <v>6</v>
      </c>
      <c r="AB1217" s="9" t="s">
        <v>1398</v>
      </c>
      <c r="AE1217" t="str">
        <f t="shared" si="94"/>
        <v/>
      </c>
    </row>
    <row r="1218" spans="1:31" ht="15" hidden="1" customHeight="1" x14ac:dyDescent="0.25">
      <c r="A1218">
        <v>425356</v>
      </c>
      <c r="B1218">
        <v>1</v>
      </c>
      <c r="C1218" t="s">
        <v>535</v>
      </c>
      <c r="D1218" t="s">
        <v>575</v>
      </c>
      <c r="E1218">
        <v>2</v>
      </c>
      <c r="F1218">
        <v>0</v>
      </c>
      <c r="G1218">
        <v>12</v>
      </c>
      <c r="H1218">
        <v>8</v>
      </c>
      <c r="I1218" t="s">
        <v>1666</v>
      </c>
      <c r="J1218" s="21">
        <v>45382.291666666664</v>
      </c>
      <c r="K1218" s="21">
        <v>45382.791666666664</v>
      </c>
      <c r="L1218" t="s">
        <v>125</v>
      </c>
      <c r="M1218" t="b">
        <v>0</v>
      </c>
      <c r="N1218">
        <v>2023</v>
      </c>
      <c r="U1218" t="s">
        <v>27</v>
      </c>
      <c r="V1218" s="9">
        <v>1999</v>
      </c>
      <c r="W1218" s="2">
        <f t="shared" ref="W1218:W1281" si="95">_xlfn.MAXIFS(B:B,I:I,I1218)</f>
        <v>3</v>
      </c>
      <c r="X1218" s="2" t="s">
        <v>1887</v>
      </c>
      <c r="Y1218" s="9" t="str">
        <f t="shared" ref="Y1218:Y1281" si="96">IF(S1218="","N",(IF(T1218&lt;&gt;"","Y","N")))</f>
        <v>N</v>
      </c>
      <c r="Z1218" s="9" t="str">
        <f t="shared" ref="Z1218:Z1281" si="97">IF(O1218=Q1218,"Y","N")</f>
        <v>Y</v>
      </c>
      <c r="AA1218" s="9">
        <f t="shared" ref="AA1218:AA1281" si="98">COUNTIFS(I:I,I1218,B:B,1)*2</f>
        <v>6</v>
      </c>
      <c r="AB1218" s="9" t="s">
        <v>1398</v>
      </c>
      <c r="AE1218" t="str">
        <f t="shared" si="94"/>
        <v/>
      </c>
    </row>
    <row r="1219" spans="1:31" ht="15" hidden="1" customHeight="1" x14ac:dyDescent="0.25">
      <c r="A1219">
        <v>425373</v>
      </c>
      <c r="B1219">
        <v>1</v>
      </c>
      <c r="C1219" t="s">
        <v>587</v>
      </c>
      <c r="D1219" t="s">
        <v>1667</v>
      </c>
      <c r="E1219">
        <v>2</v>
      </c>
      <c r="F1219">
        <v>0</v>
      </c>
      <c r="G1219">
        <v>13</v>
      </c>
      <c r="H1219">
        <v>7</v>
      </c>
      <c r="I1219" t="s">
        <v>1666</v>
      </c>
      <c r="J1219" s="21">
        <v>45382.291666666664</v>
      </c>
      <c r="K1219" s="21">
        <v>45382.791666666664</v>
      </c>
      <c r="L1219" t="s">
        <v>125</v>
      </c>
      <c r="M1219" t="b">
        <v>0</v>
      </c>
      <c r="N1219">
        <v>2023</v>
      </c>
      <c r="O1219" t="s">
        <v>770</v>
      </c>
      <c r="S1219" s="1" t="s">
        <v>1668</v>
      </c>
      <c r="U1219" t="s">
        <v>27</v>
      </c>
      <c r="V1219" s="9">
        <v>1999</v>
      </c>
      <c r="W1219" s="2">
        <f t="shared" si="95"/>
        <v>3</v>
      </c>
      <c r="X1219" s="2" t="s">
        <v>1887</v>
      </c>
      <c r="Y1219" s="9" t="str">
        <f t="shared" si="96"/>
        <v>N</v>
      </c>
      <c r="Z1219" s="9" t="str">
        <f t="shared" si="97"/>
        <v>N</v>
      </c>
      <c r="AA1219" s="9">
        <f t="shared" si="98"/>
        <v>6</v>
      </c>
      <c r="AB1219" s="9" t="s">
        <v>1398</v>
      </c>
      <c r="AE1219" t="str">
        <f t="shared" ref="AE1219:AE1282" si="99">O1219&amp;Q1219</f>
        <v>Lizardmen</v>
      </c>
    </row>
    <row r="1220" spans="1:31" ht="15" hidden="1" customHeight="1" x14ac:dyDescent="0.25">
      <c r="A1220">
        <v>425414</v>
      </c>
      <c r="B1220">
        <v>2</v>
      </c>
      <c r="C1220" t="s">
        <v>587</v>
      </c>
      <c r="D1220" t="s">
        <v>532</v>
      </c>
      <c r="E1220">
        <v>0</v>
      </c>
      <c r="F1220">
        <v>2</v>
      </c>
      <c r="G1220">
        <v>3</v>
      </c>
      <c r="H1220">
        <v>17</v>
      </c>
      <c r="I1220" t="s">
        <v>1666</v>
      </c>
      <c r="J1220" s="21">
        <v>45382.291666666664</v>
      </c>
      <c r="K1220" s="21">
        <v>45382.791666666664</v>
      </c>
      <c r="L1220" t="s">
        <v>125</v>
      </c>
      <c r="M1220" t="b">
        <v>0</v>
      </c>
      <c r="N1220">
        <v>2023</v>
      </c>
      <c r="O1220" t="s">
        <v>770</v>
      </c>
      <c r="S1220" s="1" t="s">
        <v>1668</v>
      </c>
      <c r="U1220" t="s">
        <v>27</v>
      </c>
      <c r="V1220" s="9">
        <v>1999</v>
      </c>
      <c r="W1220" s="2">
        <f t="shared" si="95"/>
        <v>3</v>
      </c>
      <c r="X1220" s="2" t="s">
        <v>1887</v>
      </c>
      <c r="Y1220" s="9" t="str">
        <f t="shared" si="96"/>
        <v>N</v>
      </c>
      <c r="Z1220" s="9" t="str">
        <f t="shared" si="97"/>
        <v>N</v>
      </c>
      <c r="AA1220" s="9">
        <f t="shared" si="98"/>
        <v>6</v>
      </c>
      <c r="AB1220" s="9" t="s">
        <v>1398</v>
      </c>
      <c r="AE1220" t="str">
        <f t="shared" si="99"/>
        <v>Lizardmen</v>
      </c>
    </row>
    <row r="1221" spans="1:31" ht="15" hidden="1" customHeight="1" x14ac:dyDescent="0.25">
      <c r="A1221">
        <v>425426</v>
      </c>
      <c r="B1221">
        <v>2</v>
      </c>
      <c r="C1221" t="s">
        <v>535</v>
      </c>
      <c r="D1221" t="s">
        <v>563</v>
      </c>
      <c r="E1221">
        <v>0</v>
      </c>
      <c r="F1221">
        <v>2</v>
      </c>
      <c r="G1221">
        <v>8</v>
      </c>
      <c r="H1221">
        <v>12</v>
      </c>
      <c r="I1221" t="s">
        <v>1666</v>
      </c>
      <c r="J1221" s="21">
        <v>45382.291666666664</v>
      </c>
      <c r="K1221" s="21">
        <v>45382.791666666664</v>
      </c>
      <c r="L1221" t="s">
        <v>125</v>
      </c>
      <c r="M1221" t="b">
        <v>0</v>
      </c>
      <c r="N1221">
        <v>2023</v>
      </c>
      <c r="U1221" t="s">
        <v>27</v>
      </c>
      <c r="V1221" s="9">
        <v>1999</v>
      </c>
      <c r="W1221" s="2">
        <f t="shared" si="95"/>
        <v>3</v>
      </c>
      <c r="X1221" s="2" t="s">
        <v>1887</v>
      </c>
      <c r="Y1221" s="9" t="str">
        <f t="shared" si="96"/>
        <v>N</v>
      </c>
      <c r="Z1221" s="9" t="str">
        <f t="shared" si="97"/>
        <v>Y</v>
      </c>
      <c r="AA1221" s="9">
        <f t="shared" si="98"/>
        <v>6</v>
      </c>
      <c r="AB1221" s="9" t="s">
        <v>1398</v>
      </c>
      <c r="AE1221" t="str">
        <f t="shared" si="99"/>
        <v/>
      </c>
    </row>
    <row r="1222" spans="1:31" ht="15" hidden="1" customHeight="1" x14ac:dyDescent="0.25">
      <c r="A1222">
        <v>425446</v>
      </c>
      <c r="B1222">
        <v>2</v>
      </c>
      <c r="C1222" t="s">
        <v>575</v>
      </c>
      <c r="D1222" t="s">
        <v>1667</v>
      </c>
      <c r="E1222">
        <v>2</v>
      </c>
      <c r="F1222">
        <v>0</v>
      </c>
      <c r="G1222">
        <v>12</v>
      </c>
      <c r="H1222">
        <v>8</v>
      </c>
      <c r="I1222" t="s">
        <v>1666</v>
      </c>
      <c r="J1222" s="21">
        <v>45382.291666666664</v>
      </c>
      <c r="K1222" s="21">
        <v>45382.791666666664</v>
      </c>
      <c r="L1222" t="s">
        <v>125</v>
      </c>
      <c r="M1222" t="b">
        <v>0</v>
      </c>
      <c r="N1222">
        <v>2023</v>
      </c>
      <c r="U1222" t="s">
        <v>27</v>
      </c>
      <c r="V1222" s="9">
        <v>1999</v>
      </c>
      <c r="W1222" s="2">
        <f t="shared" si="95"/>
        <v>3</v>
      </c>
      <c r="X1222" s="2" t="s">
        <v>1887</v>
      </c>
      <c r="Y1222" s="9" t="str">
        <f t="shared" si="96"/>
        <v>N</v>
      </c>
      <c r="Z1222" s="9" t="str">
        <f t="shared" si="97"/>
        <v>Y</v>
      </c>
      <c r="AA1222" s="9">
        <f t="shared" si="98"/>
        <v>6</v>
      </c>
      <c r="AB1222" s="9" t="s">
        <v>1398</v>
      </c>
      <c r="AE1222" t="str">
        <f t="shared" si="99"/>
        <v/>
      </c>
    </row>
    <row r="1223" spans="1:31" ht="15" hidden="1" customHeight="1" x14ac:dyDescent="0.25">
      <c r="A1223">
        <v>425470</v>
      </c>
      <c r="B1223">
        <v>3</v>
      </c>
      <c r="C1223" t="s">
        <v>532</v>
      </c>
      <c r="D1223" t="s">
        <v>575</v>
      </c>
      <c r="E1223">
        <v>2</v>
      </c>
      <c r="F1223">
        <v>0</v>
      </c>
      <c r="G1223">
        <v>14</v>
      </c>
      <c r="H1223">
        <v>6</v>
      </c>
      <c r="I1223" t="s">
        <v>1666</v>
      </c>
      <c r="J1223" s="21">
        <v>45382.291666666664</v>
      </c>
      <c r="K1223" s="21">
        <v>45382.791666666664</v>
      </c>
      <c r="L1223" t="s">
        <v>125</v>
      </c>
      <c r="M1223" t="b">
        <v>0</v>
      </c>
      <c r="N1223">
        <v>2023</v>
      </c>
      <c r="U1223" t="s">
        <v>27</v>
      </c>
      <c r="V1223" s="9">
        <v>1999</v>
      </c>
      <c r="W1223" s="2">
        <f t="shared" si="95"/>
        <v>3</v>
      </c>
      <c r="X1223" s="2" t="s">
        <v>1887</v>
      </c>
      <c r="Y1223" s="9" t="str">
        <f t="shared" si="96"/>
        <v>N</v>
      </c>
      <c r="Z1223" s="9" t="str">
        <f t="shared" si="97"/>
        <v>Y</v>
      </c>
      <c r="AA1223" s="9">
        <f t="shared" si="98"/>
        <v>6</v>
      </c>
      <c r="AB1223" s="9" t="s">
        <v>1398</v>
      </c>
      <c r="AE1223" t="str">
        <f t="shared" si="99"/>
        <v/>
      </c>
    </row>
    <row r="1224" spans="1:31" ht="15" hidden="1" customHeight="1" x14ac:dyDescent="0.25">
      <c r="A1224">
        <v>425488</v>
      </c>
      <c r="B1224">
        <v>3</v>
      </c>
      <c r="C1224" t="s">
        <v>535</v>
      </c>
      <c r="D1224" t="s">
        <v>587</v>
      </c>
      <c r="E1224">
        <v>0</v>
      </c>
      <c r="F1224">
        <v>2</v>
      </c>
      <c r="G1224">
        <v>6</v>
      </c>
      <c r="H1224">
        <v>14</v>
      </c>
      <c r="I1224" t="s">
        <v>1666</v>
      </c>
      <c r="J1224" s="21">
        <v>45382.291666666664</v>
      </c>
      <c r="K1224" s="21">
        <v>45382.791666666664</v>
      </c>
      <c r="L1224" t="s">
        <v>125</v>
      </c>
      <c r="M1224" t="b">
        <v>0</v>
      </c>
      <c r="N1224">
        <v>2023</v>
      </c>
      <c r="Q1224" t="s">
        <v>770</v>
      </c>
      <c r="T1224" s="1" t="s">
        <v>1668</v>
      </c>
      <c r="U1224" t="s">
        <v>27</v>
      </c>
      <c r="V1224" s="9">
        <v>1999</v>
      </c>
      <c r="W1224" s="2">
        <f t="shared" si="95"/>
        <v>3</v>
      </c>
      <c r="X1224" s="2" t="s">
        <v>1887</v>
      </c>
      <c r="Y1224" s="9" t="str">
        <f t="shared" si="96"/>
        <v>N</v>
      </c>
      <c r="Z1224" s="9" t="str">
        <f t="shared" si="97"/>
        <v>N</v>
      </c>
      <c r="AA1224" s="9">
        <f t="shared" si="98"/>
        <v>6</v>
      </c>
      <c r="AB1224" s="9" t="s">
        <v>1398</v>
      </c>
      <c r="AE1224" t="str">
        <f t="shared" si="99"/>
        <v>Lizardmen</v>
      </c>
    </row>
    <row r="1225" spans="1:31" ht="15" hidden="1" customHeight="1" x14ac:dyDescent="0.25">
      <c r="A1225">
        <v>425499</v>
      </c>
      <c r="B1225">
        <v>3</v>
      </c>
      <c r="C1225" t="s">
        <v>563</v>
      </c>
      <c r="D1225" t="s">
        <v>1667</v>
      </c>
      <c r="E1225">
        <v>2</v>
      </c>
      <c r="F1225">
        <v>0</v>
      </c>
      <c r="G1225">
        <v>15</v>
      </c>
      <c r="H1225">
        <v>5</v>
      </c>
      <c r="I1225" t="s">
        <v>1666</v>
      </c>
      <c r="J1225" s="21">
        <v>45382.291666666664</v>
      </c>
      <c r="K1225" s="21">
        <v>45382.791666666664</v>
      </c>
      <c r="L1225" t="s">
        <v>125</v>
      </c>
      <c r="M1225" t="b">
        <v>0</v>
      </c>
      <c r="N1225">
        <v>2023</v>
      </c>
      <c r="U1225" t="s">
        <v>27</v>
      </c>
      <c r="V1225" s="9">
        <v>1999</v>
      </c>
      <c r="W1225" s="2">
        <f t="shared" si="95"/>
        <v>3</v>
      </c>
      <c r="X1225" s="2" t="s">
        <v>1887</v>
      </c>
      <c r="Y1225" s="9" t="str">
        <f t="shared" si="96"/>
        <v>N</v>
      </c>
      <c r="Z1225" s="9" t="str">
        <f t="shared" si="97"/>
        <v>Y</v>
      </c>
      <c r="AA1225" s="9">
        <f t="shared" si="98"/>
        <v>6</v>
      </c>
      <c r="AB1225" s="9" t="s">
        <v>1398</v>
      </c>
      <c r="AE1225" t="str">
        <f t="shared" si="99"/>
        <v/>
      </c>
    </row>
    <row r="1226" spans="1:31" ht="15" customHeight="1" x14ac:dyDescent="0.25">
      <c r="A1226">
        <v>425511</v>
      </c>
      <c r="B1226">
        <v>1</v>
      </c>
      <c r="C1226" t="s">
        <v>1245</v>
      </c>
      <c r="D1226" t="s">
        <v>1246</v>
      </c>
      <c r="E1226">
        <v>2</v>
      </c>
      <c r="F1226">
        <v>0</v>
      </c>
      <c r="G1226">
        <v>3</v>
      </c>
      <c r="H1226">
        <v>0</v>
      </c>
      <c r="I1226" t="s">
        <v>1831</v>
      </c>
      <c r="J1226" s="21">
        <v>45384.333333333336</v>
      </c>
      <c r="K1226" s="21">
        <v>45384.708333333336</v>
      </c>
      <c r="L1226" t="s">
        <v>24</v>
      </c>
      <c r="M1226" t="b">
        <v>0</v>
      </c>
      <c r="N1226">
        <v>2023</v>
      </c>
      <c r="O1226" t="s">
        <v>764</v>
      </c>
      <c r="Q1226" t="s">
        <v>762</v>
      </c>
      <c r="S1226" s="1" t="s">
        <v>1832</v>
      </c>
      <c r="T1226" s="1" t="s">
        <v>1833</v>
      </c>
      <c r="U1226" t="s">
        <v>27</v>
      </c>
      <c r="V1226" s="9">
        <v>2500</v>
      </c>
      <c r="W1226" s="2">
        <f t="shared" si="95"/>
        <v>3</v>
      </c>
      <c r="X1226" s="2" t="s">
        <v>1887</v>
      </c>
      <c r="Y1226" s="9" t="str">
        <f t="shared" si="96"/>
        <v>Y</v>
      </c>
      <c r="Z1226" s="9" t="str">
        <f t="shared" si="97"/>
        <v>N</v>
      </c>
      <c r="AA1226" s="9">
        <f t="shared" si="98"/>
        <v>12</v>
      </c>
      <c r="AB1226" s="9" t="s">
        <v>1398</v>
      </c>
      <c r="AE1226" t="str">
        <f t="shared" si="99"/>
        <v>Tomb Kings of KhemriWarriors of Chaos</v>
      </c>
    </row>
    <row r="1227" spans="1:31" ht="15" customHeight="1" x14ac:dyDescent="0.25">
      <c r="A1227">
        <v>425542</v>
      </c>
      <c r="B1227">
        <v>1</v>
      </c>
      <c r="C1227" t="s">
        <v>1834</v>
      </c>
      <c r="D1227" t="s">
        <v>1835</v>
      </c>
      <c r="E1227">
        <v>2</v>
      </c>
      <c r="F1227">
        <v>0</v>
      </c>
      <c r="G1227">
        <v>3</v>
      </c>
      <c r="H1227">
        <v>0</v>
      </c>
      <c r="I1227" t="s">
        <v>1831</v>
      </c>
      <c r="J1227" s="21">
        <v>45384.333333333336</v>
      </c>
      <c r="K1227" s="21">
        <v>45384.708333333336</v>
      </c>
      <c r="L1227" t="s">
        <v>24</v>
      </c>
      <c r="M1227" t="b">
        <v>0</v>
      </c>
      <c r="N1227">
        <v>2023</v>
      </c>
      <c r="O1227" t="s">
        <v>763</v>
      </c>
      <c r="Q1227" t="s">
        <v>765</v>
      </c>
      <c r="S1227" s="1" t="s">
        <v>1836</v>
      </c>
      <c r="T1227" s="1" t="s">
        <v>1837</v>
      </c>
      <c r="U1227" t="s">
        <v>27</v>
      </c>
      <c r="V1227" s="9">
        <v>2500</v>
      </c>
      <c r="W1227" s="2">
        <f t="shared" si="95"/>
        <v>3</v>
      </c>
      <c r="X1227" s="2" t="s">
        <v>1887</v>
      </c>
      <c r="Y1227" s="9" t="str">
        <f t="shared" si="96"/>
        <v>Y</v>
      </c>
      <c r="Z1227" s="9" t="str">
        <f t="shared" si="97"/>
        <v>N</v>
      </c>
      <c r="AA1227" s="9">
        <f t="shared" si="98"/>
        <v>12</v>
      </c>
      <c r="AB1227" s="9" t="s">
        <v>1398</v>
      </c>
      <c r="AE1227" t="str">
        <f t="shared" si="99"/>
        <v>High Elf RealmsEmpire of Man</v>
      </c>
    </row>
    <row r="1228" spans="1:31" ht="15" customHeight="1" x14ac:dyDescent="0.25">
      <c r="A1228">
        <v>425564</v>
      </c>
      <c r="B1228">
        <v>1</v>
      </c>
      <c r="C1228" t="s">
        <v>1838</v>
      </c>
      <c r="D1228" t="s">
        <v>1839</v>
      </c>
      <c r="E1228">
        <v>0</v>
      </c>
      <c r="F1228">
        <v>2</v>
      </c>
      <c r="G1228">
        <v>0</v>
      </c>
      <c r="H1228">
        <v>3</v>
      </c>
      <c r="I1228" t="s">
        <v>1831</v>
      </c>
      <c r="J1228" s="21">
        <v>45384.333333333336</v>
      </c>
      <c r="K1228" s="21">
        <v>45384.708333333336</v>
      </c>
      <c r="L1228" t="s">
        <v>24</v>
      </c>
      <c r="M1228" t="b">
        <v>0</v>
      </c>
      <c r="N1228">
        <v>2023</v>
      </c>
      <c r="O1228" t="s">
        <v>768</v>
      </c>
      <c r="Q1228" t="s">
        <v>762</v>
      </c>
      <c r="S1228" s="1" t="s">
        <v>1840</v>
      </c>
      <c r="T1228" s="1" t="s">
        <v>1841</v>
      </c>
      <c r="U1228" t="s">
        <v>27</v>
      </c>
      <c r="V1228" s="9">
        <v>2500</v>
      </c>
      <c r="W1228" s="2">
        <f t="shared" si="95"/>
        <v>3</v>
      </c>
      <c r="X1228" s="2" t="s">
        <v>1887</v>
      </c>
      <c r="Y1228" s="9" t="str">
        <f t="shared" si="96"/>
        <v>Y</v>
      </c>
      <c r="Z1228" s="9" t="str">
        <f t="shared" si="97"/>
        <v>N</v>
      </c>
      <c r="AA1228" s="9">
        <f t="shared" si="98"/>
        <v>12</v>
      </c>
      <c r="AB1228" s="9" t="s">
        <v>1398</v>
      </c>
      <c r="AE1228" t="str">
        <f t="shared" si="99"/>
        <v>Dark ElvesWarriors of Chaos</v>
      </c>
    </row>
    <row r="1229" spans="1:31" ht="15" customHeight="1" x14ac:dyDescent="0.25">
      <c r="A1229">
        <v>425591</v>
      </c>
      <c r="B1229">
        <v>1</v>
      </c>
      <c r="C1229" t="s">
        <v>1842</v>
      </c>
      <c r="D1229" t="s">
        <v>1843</v>
      </c>
      <c r="E1229">
        <v>0</v>
      </c>
      <c r="F1229">
        <v>2</v>
      </c>
      <c r="G1229">
        <v>0</v>
      </c>
      <c r="H1229">
        <v>3</v>
      </c>
      <c r="I1229" t="s">
        <v>1831</v>
      </c>
      <c r="J1229" s="21">
        <v>45384.333333333336</v>
      </c>
      <c r="K1229" s="21">
        <v>45384.708333333336</v>
      </c>
      <c r="L1229" t="s">
        <v>24</v>
      </c>
      <c r="M1229" t="b">
        <v>0</v>
      </c>
      <c r="N1229">
        <v>2023</v>
      </c>
      <c r="O1229" t="s">
        <v>760</v>
      </c>
      <c r="Q1229" t="s">
        <v>765</v>
      </c>
      <c r="S1229" s="1" t="s">
        <v>1844</v>
      </c>
      <c r="T1229" s="1" t="s">
        <v>1845</v>
      </c>
      <c r="U1229" t="s">
        <v>27</v>
      </c>
      <c r="V1229" s="9">
        <v>2500</v>
      </c>
      <c r="W1229" s="2">
        <f t="shared" si="95"/>
        <v>3</v>
      </c>
      <c r="X1229" s="2" t="s">
        <v>1887</v>
      </c>
      <c r="Y1229" s="9" t="str">
        <f t="shared" si="96"/>
        <v>Y</v>
      </c>
      <c r="Z1229" s="9" t="str">
        <f t="shared" si="97"/>
        <v>N</v>
      </c>
      <c r="AA1229" s="9">
        <f t="shared" si="98"/>
        <v>12</v>
      </c>
      <c r="AB1229" s="9" t="s">
        <v>1398</v>
      </c>
      <c r="AE1229" t="str">
        <f t="shared" si="99"/>
        <v>Vampire CountsEmpire of Man</v>
      </c>
    </row>
    <row r="1230" spans="1:31" ht="15" hidden="1" customHeight="1" x14ac:dyDescent="0.25">
      <c r="A1230">
        <v>425620</v>
      </c>
      <c r="B1230">
        <v>1</v>
      </c>
      <c r="C1230" t="s">
        <v>1846</v>
      </c>
      <c r="D1230" t="s">
        <v>1847</v>
      </c>
      <c r="E1230">
        <v>2</v>
      </c>
      <c r="F1230">
        <v>0</v>
      </c>
      <c r="G1230">
        <v>3</v>
      </c>
      <c r="H1230">
        <v>0</v>
      </c>
      <c r="I1230" t="s">
        <v>1831</v>
      </c>
      <c r="J1230" s="21">
        <v>45384.333333333336</v>
      </c>
      <c r="K1230" s="21">
        <v>45384.708333333336</v>
      </c>
      <c r="L1230" t="s">
        <v>24</v>
      </c>
      <c r="M1230" t="b">
        <v>0</v>
      </c>
      <c r="N1230">
        <v>2023</v>
      </c>
      <c r="O1230" t="s">
        <v>770</v>
      </c>
      <c r="Q1230" t="s">
        <v>770</v>
      </c>
      <c r="S1230" s="1" t="s">
        <v>1848</v>
      </c>
      <c r="T1230" s="1" t="s">
        <v>1849</v>
      </c>
      <c r="U1230" t="s">
        <v>27</v>
      </c>
      <c r="V1230" s="9">
        <v>2500</v>
      </c>
      <c r="W1230" s="2">
        <f t="shared" si="95"/>
        <v>3</v>
      </c>
      <c r="X1230" s="2" t="s">
        <v>1887</v>
      </c>
      <c r="Y1230" s="9" t="str">
        <f t="shared" si="96"/>
        <v>Y</v>
      </c>
      <c r="Z1230" s="9" t="str">
        <f t="shared" si="97"/>
        <v>Y</v>
      </c>
      <c r="AA1230" s="9">
        <f t="shared" si="98"/>
        <v>12</v>
      </c>
      <c r="AB1230" s="9" t="s">
        <v>1398</v>
      </c>
      <c r="AE1230" t="str">
        <f t="shared" si="99"/>
        <v>LizardmenLizardmen</v>
      </c>
    </row>
    <row r="1231" spans="1:31" ht="15" customHeight="1" x14ac:dyDescent="0.25">
      <c r="A1231">
        <v>425646</v>
      </c>
      <c r="B1231">
        <v>1</v>
      </c>
      <c r="C1231" t="s">
        <v>1850</v>
      </c>
      <c r="D1231" t="s">
        <v>1851</v>
      </c>
      <c r="E1231">
        <v>0</v>
      </c>
      <c r="F1231">
        <v>2</v>
      </c>
      <c r="G1231">
        <v>0</v>
      </c>
      <c r="H1231">
        <v>3</v>
      </c>
      <c r="I1231" t="s">
        <v>1831</v>
      </c>
      <c r="J1231" s="21">
        <v>45384.333333333336</v>
      </c>
      <c r="K1231" s="21">
        <v>45384.708333333336</v>
      </c>
      <c r="L1231" t="s">
        <v>24</v>
      </c>
      <c r="M1231" t="b">
        <v>0</v>
      </c>
      <c r="N1231">
        <v>2023</v>
      </c>
      <c r="O1231" t="s">
        <v>762</v>
      </c>
      <c r="Q1231" t="s">
        <v>768</v>
      </c>
      <c r="S1231" s="1" t="s">
        <v>1852</v>
      </c>
      <c r="T1231" s="1" t="s">
        <v>1853</v>
      </c>
      <c r="U1231" t="s">
        <v>27</v>
      </c>
      <c r="V1231" s="9">
        <v>2500</v>
      </c>
      <c r="W1231" s="2">
        <f t="shared" si="95"/>
        <v>3</v>
      </c>
      <c r="X1231" s="2" t="s">
        <v>1887</v>
      </c>
      <c r="Y1231" s="9" t="str">
        <f t="shared" si="96"/>
        <v>Y</v>
      </c>
      <c r="Z1231" s="9" t="str">
        <f t="shared" si="97"/>
        <v>N</v>
      </c>
      <c r="AA1231" s="9">
        <f t="shared" si="98"/>
        <v>12</v>
      </c>
      <c r="AB1231" s="9" t="s">
        <v>1398</v>
      </c>
      <c r="AE1231" t="str">
        <f t="shared" si="99"/>
        <v>Warriors of ChaosDark Elves</v>
      </c>
    </row>
    <row r="1232" spans="1:31" ht="15" customHeight="1" x14ac:dyDescent="0.25">
      <c r="A1232">
        <v>425679</v>
      </c>
      <c r="B1232">
        <v>2</v>
      </c>
      <c r="C1232" t="s">
        <v>1245</v>
      </c>
      <c r="D1232" t="s">
        <v>1851</v>
      </c>
      <c r="E1232">
        <v>2</v>
      </c>
      <c r="F1232">
        <v>0</v>
      </c>
      <c r="G1232">
        <v>3</v>
      </c>
      <c r="H1232">
        <v>0</v>
      </c>
      <c r="I1232" t="s">
        <v>1831</v>
      </c>
      <c r="J1232" s="21">
        <v>45384.333333333336</v>
      </c>
      <c r="K1232" s="21">
        <v>45384.708333333336</v>
      </c>
      <c r="L1232" t="s">
        <v>24</v>
      </c>
      <c r="M1232" t="b">
        <v>0</v>
      </c>
      <c r="N1232">
        <v>2023</v>
      </c>
      <c r="O1232" t="s">
        <v>764</v>
      </c>
      <c r="Q1232" t="s">
        <v>768</v>
      </c>
      <c r="S1232" s="1" t="s">
        <v>1832</v>
      </c>
      <c r="T1232" s="1" t="s">
        <v>1853</v>
      </c>
      <c r="U1232" t="s">
        <v>27</v>
      </c>
      <c r="V1232" s="9">
        <v>2500</v>
      </c>
      <c r="W1232" s="2">
        <f t="shared" si="95"/>
        <v>3</v>
      </c>
      <c r="X1232" s="2" t="s">
        <v>1887</v>
      </c>
      <c r="Y1232" s="9" t="str">
        <f t="shared" si="96"/>
        <v>Y</v>
      </c>
      <c r="Z1232" s="9" t="str">
        <f t="shared" si="97"/>
        <v>N</v>
      </c>
      <c r="AA1232" s="9">
        <f t="shared" si="98"/>
        <v>12</v>
      </c>
      <c r="AB1232" s="9" t="s">
        <v>1398</v>
      </c>
      <c r="AE1232" t="str">
        <f t="shared" si="99"/>
        <v>Tomb Kings of KhemriDark Elves</v>
      </c>
    </row>
    <row r="1233" spans="1:31" ht="15" customHeight="1" x14ac:dyDescent="0.25">
      <c r="A1233">
        <v>425702</v>
      </c>
      <c r="B1233">
        <v>2</v>
      </c>
      <c r="C1233" t="s">
        <v>1846</v>
      </c>
      <c r="D1233" t="s">
        <v>1839</v>
      </c>
      <c r="E1233">
        <v>2</v>
      </c>
      <c r="F1233">
        <v>0</v>
      </c>
      <c r="G1233">
        <v>3</v>
      </c>
      <c r="H1233">
        <v>0</v>
      </c>
      <c r="I1233" t="s">
        <v>1831</v>
      </c>
      <c r="J1233" s="21">
        <v>45384.333333333336</v>
      </c>
      <c r="K1233" s="21">
        <v>45384.708333333336</v>
      </c>
      <c r="L1233" t="s">
        <v>24</v>
      </c>
      <c r="M1233" t="b">
        <v>0</v>
      </c>
      <c r="N1233">
        <v>2023</v>
      </c>
      <c r="O1233" t="s">
        <v>770</v>
      </c>
      <c r="Q1233" t="s">
        <v>762</v>
      </c>
      <c r="S1233" s="1" t="s">
        <v>1848</v>
      </c>
      <c r="T1233" s="1" t="s">
        <v>1841</v>
      </c>
      <c r="U1233" t="s">
        <v>27</v>
      </c>
      <c r="V1233" s="9">
        <v>2500</v>
      </c>
      <c r="W1233" s="2">
        <f t="shared" si="95"/>
        <v>3</v>
      </c>
      <c r="X1233" s="2" t="s">
        <v>1887</v>
      </c>
      <c r="Y1233" s="9" t="str">
        <f t="shared" si="96"/>
        <v>Y</v>
      </c>
      <c r="Z1233" s="9" t="str">
        <f t="shared" si="97"/>
        <v>N</v>
      </c>
      <c r="AA1233" s="9">
        <f t="shared" si="98"/>
        <v>12</v>
      </c>
      <c r="AB1233" s="9" t="s">
        <v>1398</v>
      </c>
      <c r="AE1233" t="str">
        <f t="shared" si="99"/>
        <v>LizardmenWarriors of Chaos</v>
      </c>
    </row>
    <row r="1234" spans="1:31" ht="15" customHeight="1" x14ac:dyDescent="0.25">
      <c r="A1234">
        <v>425722</v>
      </c>
      <c r="B1234">
        <v>2</v>
      </c>
      <c r="C1234" t="s">
        <v>1843</v>
      </c>
      <c r="D1234" t="s">
        <v>1834</v>
      </c>
      <c r="E1234">
        <v>1</v>
      </c>
      <c r="F1234">
        <v>1</v>
      </c>
      <c r="G1234">
        <v>1</v>
      </c>
      <c r="H1234">
        <v>1</v>
      </c>
      <c r="I1234" t="s">
        <v>1831</v>
      </c>
      <c r="J1234" s="21">
        <v>45384.333333333336</v>
      </c>
      <c r="K1234" s="21">
        <v>45384.708333333336</v>
      </c>
      <c r="L1234" t="s">
        <v>24</v>
      </c>
      <c r="M1234" t="b">
        <v>0</v>
      </c>
      <c r="N1234">
        <v>2023</v>
      </c>
      <c r="O1234" t="s">
        <v>765</v>
      </c>
      <c r="Q1234" t="s">
        <v>763</v>
      </c>
      <c r="S1234" s="1" t="s">
        <v>1845</v>
      </c>
      <c r="T1234" s="1" t="s">
        <v>1836</v>
      </c>
      <c r="U1234" t="s">
        <v>27</v>
      </c>
      <c r="V1234" s="9">
        <v>2500</v>
      </c>
      <c r="W1234" s="2">
        <f t="shared" si="95"/>
        <v>3</v>
      </c>
      <c r="X1234" s="2" t="s">
        <v>1887</v>
      </c>
      <c r="Y1234" s="9" t="str">
        <f t="shared" si="96"/>
        <v>Y</v>
      </c>
      <c r="Z1234" s="9" t="str">
        <f t="shared" si="97"/>
        <v>N</v>
      </c>
      <c r="AA1234" s="9">
        <f t="shared" si="98"/>
        <v>12</v>
      </c>
      <c r="AB1234" s="9" t="s">
        <v>1398</v>
      </c>
      <c r="AE1234" t="str">
        <f t="shared" si="99"/>
        <v>Empire of ManHigh Elf Realms</v>
      </c>
    </row>
    <row r="1235" spans="1:31" ht="15" customHeight="1" x14ac:dyDescent="0.25">
      <c r="A1235">
        <v>425748</v>
      </c>
      <c r="B1235">
        <v>2</v>
      </c>
      <c r="C1235" t="s">
        <v>1847</v>
      </c>
      <c r="D1235" t="s">
        <v>1835</v>
      </c>
      <c r="E1235">
        <v>2</v>
      </c>
      <c r="F1235">
        <v>0</v>
      </c>
      <c r="G1235">
        <v>3</v>
      </c>
      <c r="H1235">
        <v>0</v>
      </c>
      <c r="I1235" t="s">
        <v>1831</v>
      </c>
      <c r="J1235" s="21">
        <v>45384.333333333336</v>
      </c>
      <c r="K1235" s="21">
        <v>45384.708333333336</v>
      </c>
      <c r="L1235" t="s">
        <v>24</v>
      </c>
      <c r="M1235" t="b">
        <v>0</v>
      </c>
      <c r="N1235">
        <v>2023</v>
      </c>
      <c r="O1235" t="s">
        <v>770</v>
      </c>
      <c r="Q1235" t="s">
        <v>765</v>
      </c>
      <c r="S1235" s="1" t="s">
        <v>1849</v>
      </c>
      <c r="T1235" s="1" t="s">
        <v>1837</v>
      </c>
      <c r="U1235" t="s">
        <v>27</v>
      </c>
      <c r="V1235" s="9">
        <v>2500</v>
      </c>
      <c r="W1235" s="2">
        <f t="shared" si="95"/>
        <v>3</v>
      </c>
      <c r="X1235" s="2" t="s">
        <v>1887</v>
      </c>
      <c r="Y1235" s="9" t="str">
        <f t="shared" si="96"/>
        <v>Y</v>
      </c>
      <c r="Z1235" s="9" t="str">
        <f t="shared" si="97"/>
        <v>N</v>
      </c>
      <c r="AA1235" s="9">
        <f t="shared" si="98"/>
        <v>12</v>
      </c>
      <c r="AB1235" s="9" t="s">
        <v>1398</v>
      </c>
      <c r="AE1235" t="str">
        <f t="shared" si="99"/>
        <v>LizardmenEmpire of Man</v>
      </c>
    </row>
    <row r="1236" spans="1:31" ht="15" customHeight="1" x14ac:dyDescent="0.25">
      <c r="A1236">
        <v>425775</v>
      </c>
      <c r="B1236">
        <v>2</v>
      </c>
      <c r="C1236" t="s">
        <v>1838</v>
      </c>
      <c r="D1236" t="s">
        <v>1842</v>
      </c>
      <c r="E1236">
        <v>2</v>
      </c>
      <c r="F1236">
        <v>0</v>
      </c>
      <c r="G1236">
        <v>3</v>
      </c>
      <c r="H1236">
        <v>0</v>
      </c>
      <c r="I1236" t="s">
        <v>1831</v>
      </c>
      <c r="J1236" s="21">
        <v>45384.333333333336</v>
      </c>
      <c r="K1236" s="21">
        <v>45384.708333333336</v>
      </c>
      <c r="L1236" t="s">
        <v>24</v>
      </c>
      <c r="M1236" t="b">
        <v>0</v>
      </c>
      <c r="N1236">
        <v>2023</v>
      </c>
      <c r="O1236" t="s">
        <v>768</v>
      </c>
      <c r="Q1236" t="s">
        <v>760</v>
      </c>
      <c r="S1236" s="1" t="s">
        <v>1840</v>
      </c>
      <c r="T1236" s="1" t="s">
        <v>1844</v>
      </c>
      <c r="U1236" t="s">
        <v>27</v>
      </c>
      <c r="V1236" s="9">
        <v>2500</v>
      </c>
      <c r="W1236" s="2">
        <f t="shared" si="95"/>
        <v>3</v>
      </c>
      <c r="X1236" s="2" t="s">
        <v>1887</v>
      </c>
      <c r="Y1236" s="9" t="str">
        <f t="shared" si="96"/>
        <v>Y</v>
      </c>
      <c r="Z1236" s="9" t="str">
        <f t="shared" si="97"/>
        <v>N</v>
      </c>
      <c r="AA1236" s="9">
        <f t="shared" si="98"/>
        <v>12</v>
      </c>
      <c r="AB1236" s="9" t="s">
        <v>1398</v>
      </c>
      <c r="AE1236" t="str">
        <f t="shared" si="99"/>
        <v>Dark ElvesVampire Counts</v>
      </c>
    </row>
    <row r="1237" spans="1:31" ht="15" hidden="1" customHeight="1" x14ac:dyDescent="0.25">
      <c r="A1237">
        <v>425799</v>
      </c>
      <c r="B1237">
        <v>2</v>
      </c>
      <c r="C1237" t="s">
        <v>1850</v>
      </c>
      <c r="D1237" t="s">
        <v>1246</v>
      </c>
      <c r="E1237">
        <v>2</v>
      </c>
      <c r="F1237">
        <v>0</v>
      </c>
      <c r="G1237">
        <v>3</v>
      </c>
      <c r="H1237">
        <v>0</v>
      </c>
      <c r="I1237" t="s">
        <v>1831</v>
      </c>
      <c r="J1237" s="21">
        <v>45384.333333333336</v>
      </c>
      <c r="K1237" s="21">
        <v>45384.708333333336</v>
      </c>
      <c r="L1237" t="s">
        <v>24</v>
      </c>
      <c r="M1237" t="b">
        <v>0</v>
      </c>
      <c r="N1237">
        <v>2023</v>
      </c>
      <c r="O1237" t="s">
        <v>762</v>
      </c>
      <c r="Q1237" t="s">
        <v>762</v>
      </c>
      <c r="S1237" s="1" t="s">
        <v>1852</v>
      </c>
      <c r="T1237" s="1" t="s">
        <v>1833</v>
      </c>
      <c r="U1237" t="s">
        <v>27</v>
      </c>
      <c r="V1237" s="9">
        <v>2500</v>
      </c>
      <c r="W1237" s="2">
        <f t="shared" si="95"/>
        <v>3</v>
      </c>
      <c r="X1237" s="2" t="s">
        <v>1887</v>
      </c>
      <c r="Y1237" s="9" t="str">
        <f t="shared" si="96"/>
        <v>Y</v>
      </c>
      <c r="Z1237" s="9" t="str">
        <f t="shared" si="97"/>
        <v>Y</v>
      </c>
      <c r="AA1237" s="9">
        <f t="shared" si="98"/>
        <v>12</v>
      </c>
      <c r="AB1237" s="9" t="s">
        <v>1398</v>
      </c>
      <c r="AE1237" t="str">
        <f t="shared" si="99"/>
        <v>Warriors of ChaosWarriors of Chaos</v>
      </c>
    </row>
    <row r="1238" spans="1:31" ht="15" customHeight="1" x14ac:dyDescent="0.25">
      <c r="A1238">
        <v>425845</v>
      </c>
      <c r="B1238">
        <v>3</v>
      </c>
      <c r="C1238" t="s">
        <v>1843</v>
      </c>
      <c r="D1238" t="s">
        <v>1850</v>
      </c>
      <c r="E1238">
        <v>0</v>
      </c>
      <c r="F1238">
        <v>2</v>
      </c>
      <c r="G1238">
        <v>0</v>
      </c>
      <c r="H1238">
        <v>3</v>
      </c>
      <c r="I1238" t="s">
        <v>1831</v>
      </c>
      <c r="J1238" s="21">
        <v>45384.333333333336</v>
      </c>
      <c r="K1238" s="21">
        <v>45384.708333333336</v>
      </c>
      <c r="L1238" t="s">
        <v>24</v>
      </c>
      <c r="M1238" t="b">
        <v>0</v>
      </c>
      <c r="N1238">
        <v>2023</v>
      </c>
      <c r="O1238" t="s">
        <v>765</v>
      </c>
      <c r="Q1238" t="s">
        <v>762</v>
      </c>
      <c r="S1238" s="1" t="s">
        <v>1845</v>
      </c>
      <c r="T1238" s="1" t="s">
        <v>1852</v>
      </c>
      <c r="U1238" t="s">
        <v>27</v>
      </c>
      <c r="V1238" s="9">
        <v>2500</v>
      </c>
      <c r="W1238" s="2">
        <f t="shared" si="95"/>
        <v>3</v>
      </c>
      <c r="X1238" s="2" t="s">
        <v>1887</v>
      </c>
      <c r="Y1238" s="9" t="str">
        <f t="shared" si="96"/>
        <v>Y</v>
      </c>
      <c r="Z1238" s="9" t="str">
        <f t="shared" si="97"/>
        <v>N</v>
      </c>
      <c r="AA1238" s="9">
        <f t="shared" si="98"/>
        <v>12</v>
      </c>
      <c r="AB1238" s="9" t="s">
        <v>1398</v>
      </c>
      <c r="AE1238" t="str">
        <f t="shared" si="99"/>
        <v>Empire of ManWarriors of Chaos</v>
      </c>
    </row>
    <row r="1239" spans="1:31" ht="15" hidden="1" customHeight="1" x14ac:dyDescent="0.25">
      <c r="A1239">
        <v>425867</v>
      </c>
      <c r="B1239">
        <v>3</v>
      </c>
      <c r="C1239" t="s">
        <v>1838</v>
      </c>
      <c r="D1239" t="s">
        <v>1851</v>
      </c>
      <c r="E1239">
        <v>2</v>
      </c>
      <c r="F1239">
        <v>0</v>
      </c>
      <c r="G1239">
        <v>3</v>
      </c>
      <c r="H1239">
        <v>0</v>
      </c>
      <c r="I1239" t="s">
        <v>1831</v>
      </c>
      <c r="J1239" s="21">
        <v>45384.333333333336</v>
      </c>
      <c r="K1239" s="21">
        <v>45384.708333333336</v>
      </c>
      <c r="L1239" t="s">
        <v>24</v>
      </c>
      <c r="M1239" t="b">
        <v>0</v>
      </c>
      <c r="N1239">
        <v>2023</v>
      </c>
      <c r="O1239" t="s">
        <v>768</v>
      </c>
      <c r="Q1239" t="s">
        <v>768</v>
      </c>
      <c r="S1239" s="1" t="s">
        <v>1840</v>
      </c>
      <c r="T1239" s="1" t="s">
        <v>1853</v>
      </c>
      <c r="U1239" t="s">
        <v>27</v>
      </c>
      <c r="V1239" s="9">
        <v>2500</v>
      </c>
      <c r="W1239" s="2">
        <f t="shared" si="95"/>
        <v>3</v>
      </c>
      <c r="X1239" s="2" t="s">
        <v>1887</v>
      </c>
      <c r="Y1239" s="9" t="str">
        <f t="shared" si="96"/>
        <v>Y</v>
      </c>
      <c r="Z1239" s="9" t="str">
        <f t="shared" si="97"/>
        <v>Y</v>
      </c>
      <c r="AA1239" s="9">
        <f t="shared" si="98"/>
        <v>12</v>
      </c>
      <c r="AB1239" s="9" t="s">
        <v>1398</v>
      </c>
      <c r="AE1239" t="str">
        <f t="shared" si="99"/>
        <v>Dark ElvesDark Elves</v>
      </c>
    </row>
    <row r="1240" spans="1:31" ht="15" customHeight="1" x14ac:dyDescent="0.25">
      <c r="A1240">
        <v>425892</v>
      </c>
      <c r="B1240">
        <v>3</v>
      </c>
      <c r="C1240" t="s">
        <v>1834</v>
      </c>
      <c r="D1240" t="s">
        <v>1847</v>
      </c>
      <c r="E1240">
        <v>2</v>
      </c>
      <c r="F1240">
        <v>0</v>
      </c>
      <c r="G1240">
        <v>3</v>
      </c>
      <c r="H1240">
        <v>0</v>
      </c>
      <c r="I1240" t="s">
        <v>1831</v>
      </c>
      <c r="J1240" s="21">
        <v>45384.333333333336</v>
      </c>
      <c r="K1240" s="21">
        <v>45384.708333333336</v>
      </c>
      <c r="L1240" t="s">
        <v>24</v>
      </c>
      <c r="M1240" t="b">
        <v>0</v>
      </c>
      <c r="N1240">
        <v>2023</v>
      </c>
      <c r="O1240" t="s">
        <v>763</v>
      </c>
      <c r="Q1240" t="s">
        <v>770</v>
      </c>
      <c r="S1240" s="1" t="s">
        <v>1836</v>
      </c>
      <c r="T1240" s="1" t="s">
        <v>1849</v>
      </c>
      <c r="U1240" t="s">
        <v>27</v>
      </c>
      <c r="V1240" s="9">
        <v>2500</v>
      </c>
      <c r="W1240" s="2">
        <f t="shared" si="95"/>
        <v>3</v>
      </c>
      <c r="X1240" s="2" t="s">
        <v>1887</v>
      </c>
      <c r="Y1240" s="9" t="str">
        <f t="shared" si="96"/>
        <v>Y</v>
      </c>
      <c r="Z1240" s="9" t="str">
        <f t="shared" si="97"/>
        <v>N</v>
      </c>
      <c r="AA1240" s="9">
        <f t="shared" si="98"/>
        <v>12</v>
      </c>
      <c r="AB1240" s="9" t="s">
        <v>1398</v>
      </c>
      <c r="AE1240" t="str">
        <f t="shared" si="99"/>
        <v>High Elf RealmsLizardmen</v>
      </c>
    </row>
    <row r="1241" spans="1:31" ht="15" customHeight="1" x14ac:dyDescent="0.25">
      <c r="A1241">
        <v>425917</v>
      </c>
      <c r="B1241">
        <v>3</v>
      </c>
      <c r="C1241" t="s">
        <v>1842</v>
      </c>
      <c r="D1241" t="s">
        <v>1246</v>
      </c>
      <c r="E1241">
        <v>0</v>
      </c>
      <c r="F1241">
        <v>2</v>
      </c>
      <c r="G1241">
        <v>0</v>
      </c>
      <c r="H1241">
        <v>3</v>
      </c>
      <c r="I1241" t="s">
        <v>1831</v>
      </c>
      <c r="J1241" s="21">
        <v>45384.333333333336</v>
      </c>
      <c r="K1241" s="21">
        <v>45384.708333333336</v>
      </c>
      <c r="L1241" t="s">
        <v>24</v>
      </c>
      <c r="M1241" t="b">
        <v>0</v>
      </c>
      <c r="N1241">
        <v>2023</v>
      </c>
      <c r="O1241" t="s">
        <v>760</v>
      </c>
      <c r="Q1241" t="s">
        <v>762</v>
      </c>
      <c r="S1241" s="1" t="s">
        <v>1844</v>
      </c>
      <c r="T1241" s="1" t="s">
        <v>1833</v>
      </c>
      <c r="U1241" t="s">
        <v>27</v>
      </c>
      <c r="V1241" s="9">
        <v>2500</v>
      </c>
      <c r="W1241" s="2">
        <f t="shared" si="95"/>
        <v>3</v>
      </c>
      <c r="X1241" s="2" t="s">
        <v>1887</v>
      </c>
      <c r="Y1241" s="9" t="str">
        <f t="shared" si="96"/>
        <v>Y</v>
      </c>
      <c r="Z1241" s="9" t="str">
        <f t="shared" si="97"/>
        <v>N</v>
      </c>
      <c r="AA1241" s="9">
        <f t="shared" si="98"/>
        <v>12</v>
      </c>
      <c r="AB1241" s="9" t="s">
        <v>1398</v>
      </c>
      <c r="AE1241" t="str">
        <f t="shared" si="99"/>
        <v>Vampire CountsWarriors of Chaos</v>
      </c>
    </row>
    <row r="1242" spans="1:31" ht="15" customHeight="1" x14ac:dyDescent="0.25">
      <c r="A1242">
        <v>425938</v>
      </c>
      <c r="B1242">
        <v>3</v>
      </c>
      <c r="C1242" t="s">
        <v>1839</v>
      </c>
      <c r="D1242" t="s">
        <v>1835</v>
      </c>
      <c r="E1242">
        <v>0</v>
      </c>
      <c r="F1242">
        <v>2</v>
      </c>
      <c r="G1242">
        <v>0</v>
      </c>
      <c r="H1242">
        <v>3</v>
      </c>
      <c r="I1242" t="s">
        <v>1831</v>
      </c>
      <c r="J1242" s="21">
        <v>45384.333333333336</v>
      </c>
      <c r="K1242" s="21">
        <v>45384.708333333336</v>
      </c>
      <c r="L1242" t="s">
        <v>24</v>
      </c>
      <c r="M1242" t="b">
        <v>0</v>
      </c>
      <c r="N1242">
        <v>2023</v>
      </c>
      <c r="O1242" t="s">
        <v>762</v>
      </c>
      <c r="Q1242" t="s">
        <v>765</v>
      </c>
      <c r="S1242" s="1" t="s">
        <v>1841</v>
      </c>
      <c r="T1242" s="1" t="s">
        <v>1837</v>
      </c>
      <c r="U1242" t="s">
        <v>27</v>
      </c>
      <c r="V1242" s="9">
        <v>2500</v>
      </c>
      <c r="W1242" s="2">
        <f t="shared" si="95"/>
        <v>3</v>
      </c>
      <c r="X1242" s="2" t="s">
        <v>1887</v>
      </c>
      <c r="Y1242" s="9" t="str">
        <f t="shared" si="96"/>
        <v>Y</v>
      </c>
      <c r="Z1242" s="9" t="str">
        <f t="shared" si="97"/>
        <v>N</v>
      </c>
      <c r="AA1242" s="9">
        <f t="shared" si="98"/>
        <v>12</v>
      </c>
      <c r="AB1242" s="9" t="s">
        <v>1398</v>
      </c>
      <c r="AE1242" t="str">
        <f t="shared" si="99"/>
        <v>Warriors of ChaosEmpire of Man</v>
      </c>
    </row>
    <row r="1243" spans="1:31" ht="15" customHeight="1" x14ac:dyDescent="0.25">
      <c r="A1243">
        <v>425962</v>
      </c>
      <c r="B1243">
        <v>3</v>
      </c>
      <c r="C1243" t="s">
        <v>1846</v>
      </c>
      <c r="D1243" t="s">
        <v>1245</v>
      </c>
      <c r="E1243">
        <v>2</v>
      </c>
      <c r="F1243">
        <v>0</v>
      </c>
      <c r="G1243">
        <v>3</v>
      </c>
      <c r="H1243">
        <v>0</v>
      </c>
      <c r="I1243" t="s">
        <v>1831</v>
      </c>
      <c r="J1243" s="21">
        <v>45384.333333333336</v>
      </c>
      <c r="K1243" s="21">
        <v>45384.708333333336</v>
      </c>
      <c r="L1243" t="s">
        <v>24</v>
      </c>
      <c r="M1243" t="b">
        <v>0</v>
      </c>
      <c r="N1243">
        <v>2023</v>
      </c>
      <c r="O1243" t="s">
        <v>770</v>
      </c>
      <c r="Q1243" t="s">
        <v>764</v>
      </c>
      <c r="S1243" s="1" t="s">
        <v>1848</v>
      </c>
      <c r="T1243" s="1" t="s">
        <v>1832</v>
      </c>
      <c r="U1243" t="s">
        <v>27</v>
      </c>
      <c r="V1243" s="9">
        <v>2500</v>
      </c>
      <c r="W1243" s="2">
        <f t="shared" si="95"/>
        <v>3</v>
      </c>
      <c r="X1243" s="2" t="s">
        <v>1887</v>
      </c>
      <c r="Y1243" s="9" t="str">
        <f t="shared" si="96"/>
        <v>Y</v>
      </c>
      <c r="Z1243" s="9" t="str">
        <f t="shared" si="97"/>
        <v>N</v>
      </c>
      <c r="AA1243" s="9">
        <f t="shared" si="98"/>
        <v>12</v>
      </c>
      <c r="AB1243" s="9" t="s">
        <v>1398</v>
      </c>
      <c r="AE1243" t="str">
        <f t="shared" si="99"/>
        <v>LizardmenTomb Kings of Khemri</v>
      </c>
    </row>
    <row r="1244" spans="1:31" ht="15" customHeight="1" x14ac:dyDescent="0.25">
      <c r="A1244">
        <v>425597</v>
      </c>
      <c r="B1244">
        <v>1</v>
      </c>
      <c r="C1244" t="s">
        <v>1411</v>
      </c>
      <c r="D1244" t="s">
        <v>1412</v>
      </c>
      <c r="E1244">
        <v>2</v>
      </c>
      <c r="F1244">
        <v>0</v>
      </c>
      <c r="G1244">
        <v>916</v>
      </c>
      <c r="H1244">
        <v>317</v>
      </c>
      <c r="I1244" t="s">
        <v>1413</v>
      </c>
      <c r="J1244" s="21">
        <v>45388.020833333336</v>
      </c>
      <c r="K1244" s="21">
        <v>45388.458333333336</v>
      </c>
      <c r="L1244" t="s">
        <v>400</v>
      </c>
      <c r="M1244" t="b">
        <v>0</v>
      </c>
      <c r="N1244">
        <v>2023</v>
      </c>
      <c r="O1244" t="s">
        <v>774</v>
      </c>
      <c r="Q1244" t="s">
        <v>764</v>
      </c>
      <c r="S1244" s="1" t="s">
        <v>1414</v>
      </c>
      <c r="T1244" s="1" t="s">
        <v>1415</v>
      </c>
      <c r="U1244" t="s">
        <v>27</v>
      </c>
      <c r="V1244" s="9">
        <v>1250</v>
      </c>
      <c r="W1244" s="2">
        <f t="shared" si="95"/>
        <v>3</v>
      </c>
      <c r="X1244" s="2" t="s">
        <v>1887</v>
      </c>
      <c r="Y1244" s="9" t="str">
        <f t="shared" si="96"/>
        <v>Y</v>
      </c>
      <c r="Z1244" s="9" t="str">
        <f t="shared" si="97"/>
        <v>N</v>
      </c>
      <c r="AA1244" s="9">
        <f t="shared" si="98"/>
        <v>20</v>
      </c>
      <c r="AB1244" s="9" t="s">
        <v>1398</v>
      </c>
      <c r="AE1244" t="str">
        <f t="shared" si="99"/>
        <v>Beastmen BrayherdsTomb Kings of Khemri</v>
      </c>
    </row>
    <row r="1245" spans="1:31" ht="15" customHeight="1" x14ac:dyDescent="0.25">
      <c r="A1245">
        <v>425623</v>
      </c>
      <c r="B1245">
        <v>1</v>
      </c>
      <c r="C1245" t="s">
        <v>1416</v>
      </c>
      <c r="D1245" t="s">
        <v>1417</v>
      </c>
      <c r="E1245">
        <v>0</v>
      </c>
      <c r="F1245">
        <v>2</v>
      </c>
      <c r="G1245">
        <v>243</v>
      </c>
      <c r="H1245">
        <v>282</v>
      </c>
      <c r="I1245" t="s">
        <v>1413</v>
      </c>
      <c r="J1245" s="21">
        <v>45388.020833333336</v>
      </c>
      <c r="K1245" s="21">
        <v>45388.458333333336</v>
      </c>
      <c r="L1245" t="s">
        <v>400</v>
      </c>
      <c r="M1245" t="b">
        <v>0</v>
      </c>
      <c r="N1245">
        <v>2023</v>
      </c>
      <c r="O1245" t="s">
        <v>758</v>
      </c>
      <c r="Q1245" t="s">
        <v>762</v>
      </c>
      <c r="S1245" s="1" t="s">
        <v>1418</v>
      </c>
      <c r="T1245" s="1" t="s">
        <v>1419</v>
      </c>
      <c r="U1245" t="s">
        <v>27</v>
      </c>
      <c r="V1245" s="9">
        <v>1250</v>
      </c>
      <c r="W1245" s="2">
        <f t="shared" si="95"/>
        <v>3</v>
      </c>
      <c r="X1245" s="2" t="s">
        <v>1887</v>
      </c>
      <c r="Y1245" s="9" t="str">
        <f t="shared" si="96"/>
        <v>Y</v>
      </c>
      <c r="Z1245" s="9" t="str">
        <f t="shared" si="97"/>
        <v>N</v>
      </c>
      <c r="AA1245" s="9">
        <f t="shared" si="98"/>
        <v>20</v>
      </c>
      <c r="AB1245" s="9" t="s">
        <v>1398</v>
      </c>
      <c r="AE1245" t="str">
        <f t="shared" si="99"/>
        <v>Kingdom of BretonniaWarriors of Chaos</v>
      </c>
    </row>
    <row r="1246" spans="1:31" ht="15" customHeight="1" x14ac:dyDescent="0.25">
      <c r="A1246">
        <v>425649</v>
      </c>
      <c r="B1246">
        <v>1</v>
      </c>
      <c r="C1246" t="s">
        <v>407</v>
      </c>
      <c r="D1246" t="s">
        <v>444</v>
      </c>
      <c r="E1246">
        <v>2</v>
      </c>
      <c r="F1246">
        <v>0</v>
      </c>
      <c r="G1246">
        <v>1098</v>
      </c>
      <c r="H1246">
        <v>804</v>
      </c>
      <c r="I1246" t="s">
        <v>1413</v>
      </c>
      <c r="J1246" s="21">
        <v>45388.020833333336</v>
      </c>
      <c r="K1246" s="21">
        <v>45388.458333333336</v>
      </c>
      <c r="L1246" t="s">
        <v>400</v>
      </c>
      <c r="M1246" t="b">
        <v>0</v>
      </c>
      <c r="N1246">
        <v>2023</v>
      </c>
      <c r="O1246" t="s">
        <v>764</v>
      </c>
      <c r="Q1246" t="s">
        <v>770</v>
      </c>
      <c r="S1246" s="1" t="s">
        <v>1420</v>
      </c>
      <c r="T1246" s="1" t="s">
        <v>1421</v>
      </c>
      <c r="U1246" t="s">
        <v>27</v>
      </c>
      <c r="V1246" s="9">
        <v>1250</v>
      </c>
      <c r="W1246" s="2">
        <f t="shared" si="95"/>
        <v>3</v>
      </c>
      <c r="X1246" s="2" t="s">
        <v>1887</v>
      </c>
      <c r="Y1246" s="9" t="str">
        <f t="shared" si="96"/>
        <v>Y</v>
      </c>
      <c r="Z1246" s="9" t="str">
        <f t="shared" si="97"/>
        <v>N</v>
      </c>
      <c r="AA1246" s="9">
        <f t="shared" si="98"/>
        <v>20</v>
      </c>
      <c r="AB1246" s="9" t="s">
        <v>1398</v>
      </c>
      <c r="AE1246" t="str">
        <f t="shared" si="99"/>
        <v>Tomb Kings of KhemriLizardmen</v>
      </c>
    </row>
    <row r="1247" spans="1:31" ht="15" customHeight="1" x14ac:dyDescent="0.25">
      <c r="A1247">
        <v>425672</v>
      </c>
      <c r="B1247">
        <v>1</v>
      </c>
      <c r="C1247" t="s">
        <v>1422</v>
      </c>
      <c r="D1247" t="s">
        <v>1423</v>
      </c>
      <c r="E1247">
        <v>2</v>
      </c>
      <c r="F1247">
        <v>0</v>
      </c>
      <c r="G1247">
        <v>775</v>
      </c>
      <c r="H1247">
        <v>500</v>
      </c>
      <c r="I1247" t="s">
        <v>1413</v>
      </c>
      <c r="J1247" s="21">
        <v>45388.020833333336</v>
      </c>
      <c r="K1247" s="21">
        <v>45388.458333333336</v>
      </c>
      <c r="L1247" t="s">
        <v>400</v>
      </c>
      <c r="M1247" t="b">
        <v>0</v>
      </c>
      <c r="N1247">
        <v>2023</v>
      </c>
      <c r="O1247" t="s">
        <v>766</v>
      </c>
      <c r="Q1247" t="s">
        <v>760</v>
      </c>
      <c r="S1247" s="1" t="s">
        <v>1424</v>
      </c>
      <c r="T1247" s="1" t="s">
        <v>1425</v>
      </c>
      <c r="U1247" t="s">
        <v>27</v>
      </c>
      <c r="V1247" s="9">
        <v>1250</v>
      </c>
      <c r="W1247" s="2">
        <f t="shared" si="95"/>
        <v>3</v>
      </c>
      <c r="X1247" s="2" t="s">
        <v>1887</v>
      </c>
      <c r="Y1247" s="9" t="str">
        <f t="shared" si="96"/>
        <v>Y</v>
      </c>
      <c r="Z1247" s="9" t="str">
        <f t="shared" si="97"/>
        <v>N</v>
      </c>
      <c r="AA1247" s="9">
        <f t="shared" si="98"/>
        <v>20</v>
      </c>
      <c r="AB1247" s="9" t="s">
        <v>1398</v>
      </c>
      <c r="AE1247" t="str">
        <f t="shared" si="99"/>
        <v>Chaos DwarfsVampire Counts</v>
      </c>
    </row>
    <row r="1248" spans="1:31" ht="15" customHeight="1" x14ac:dyDescent="0.25">
      <c r="A1248">
        <v>425704</v>
      </c>
      <c r="B1248">
        <v>1</v>
      </c>
      <c r="C1248" t="s">
        <v>1426</v>
      </c>
      <c r="D1248" t="s">
        <v>1427</v>
      </c>
      <c r="E1248">
        <v>0</v>
      </c>
      <c r="F1248">
        <v>2</v>
      </c>
      <c r="G1248">
        <v>487</v>
      </c>
      <c r="H1248">
        <v>510</v>
      </c>
      <c r="I1248" t="s">
        <v>1413</v>
      </c>
      <c r="J1248" s="21">
        <v>45388.020833333336</v>
      </c>
      <c r="K1248" s="21">
        <v>45388.458333333336</v>
      </c>
      <c r="L1248" t="s">
        <v>400</v>
      </c>
      <c r="M1248" t="b">
        <v>0</v>
      </c>
      <c r="N1248">
        <v>2023</v>
      </c>
      <c r="O1248" t="s">
        <v>762</v>
      </c>
      <c r="Q1248" t="s">
        <v>759</v>
      </c>
      <c r="S1248" s="1" t="s">
        <v>1428</v>
      </c>
      <c r="T1248" s="1" t="s">
        <v>1429</v>
      </c>
      <c r="U1248" t="s">
        <v>27</v>
      </c>
      <c r="V1248" s="9">
        <v>1250</v>
      </c>
      <c r="W1248" s="2">
        <f t="shared" si="95"/>
        <v>3</v>
      </c>
      <c r="X1248" s="2" t="s">
        <v>1887</v>
      </c>
      <c r="Y1248" s="9" t="str">
        <f t="shared" si="96"/>
        <v>Y</v>
      </c>
      <c r="Z1248" s="9" t="str">
        <f t="shared" si="97"/>
        <v>N</v>
      </c>
      <c r="AA1248" s="9">
        <f t="shared" si="98"/>
        <v>20</v>
      </c>
      <c r="AB1248" s="9" t="s">
        <v>1398</v>
      </c>
      <c r="AE1248" t="str">
        <f t="shared" si="99"/>
        <v>Warriors of ChaosWood Elf Realms</v>
      </c>
    </row>
    <row r="1249" spans="1:31" ht="15" customHeight="1" x14ac:dyDescent="0.25">
      <c r="A1249">
        <v>425731</v>
      </c>
      <c r="B1249">
        <v>1</v>
      </c>
      <c r="C1249" t="s">
        <v>1430</v>
      </c>
      <c r="D1249" t="s">
        <v>1431</v>
      </c>
      <c r="E1249">
        <v>2</v>
      </c>
      <c r="F1249">
        <v>0</v>
      </c>
      <c r="G1249">
        <v>853</v>
      </c>
      <c r="H1249">
        <v>506</v>
      </c>
      <c r="I1249" t="s">
        <v>1413</v>
      </c>
      <c r="J1249" s="21">
        <v>45388.020833333336</v>
      </c>
      <c r="K1249" s="21">
        <v>45388.458333333336</v>
      </c>
      <c r="L1249" t="s">
        <v>400</v>
      </c>
      <c r="M1249" t="b">
        <v>0</v>
      </c>
      <c r="N1249">
        <v>2023</v>
      </c>
      <c r="O1249" t="s">
        <v>762</v>
      </c>
      <c r="Q1249" t="s">
        <v>764</v>
      </c>
      <c r="S1249" s="1" t="s">
        <v>1432</v>
      </c>
      <c r="T1249" s="1" t="s">
        <v>1433</v>
      </c>
      <c r="U1249" t="s">
        <v>27</v>
      </c>
      <c r="V1249" s="9">
        <v>1250</v>
      </c>
      <c r="W1249" s="2">
        <f t="shared" si="95"/>
        <v>3</v>
      </c>
      <c r="X1249" s="2" t="s">
        <v>1887</v>
      </c>
      <c r="Y1249" s="9" t="str">
        <f t="shared" si="96"/>
        <v>Y</v>
      </c>
      <c r="Z1249" s="9" t="str">
        <f t="shared" si="97"/>
        <v>N</v>
      </c>
      <c r="AA1249" s="9">
        <f t="shared" si="98"/>
        <v>20</v>
      </c>
      <c r="AB1249" s="9" t="s">
        <v>1398</v>
      </c>
      <c r="AE1249" t="str">
        <f t="shared" si="99"/>
        <v>Warriors of ChaosTomb Kings of Khemri</v>
      </c>
    </row>
    <row r="1250" spans="1:31" ht="15" customHeight="1" x14ac:dyDescent="0.25">
      <c r="A1250">
        <v>425756</v>
      </c>
      <c r="B1250">
        <v>1</v>
      </c>
      <c r="C1250" t="s">
        <v>1434</v>
      </c>
      <c r="D1250" t="s">
        <v>1435</v>
      </c>
      <c r="E1250">
        <v>2</v>
      </c>
      <c r="F1250">
        <v>0</v>
      </c>
      <c r="G1250">
        <v>1500</v>
      </c>
      <c r="H1250">
        <v>787</v>
      </c>
      <c r="I1250" t="s">
        <v>1413</v>
      </c>
      <c r="J1250" s="21">
        <v>45388.020833333336</v>
      </c>
      <c r="K1250" s="21">
        <v>45388.458333333336</v>
      </c>
      <c r="L1250" t="s">
        <v>400</v>
      </c>
      <c r="M1250" t="b">
        <v>0</v>
      </c>
      <c r="N1250">
        <v>2023</v>
      </c>
      <c r="O1250" t="s">
        <v>758</v>
      </c>
      <c r="Q1250" t="s">
        <v>761</v>
      </c>
      <c r="S1250" s="1" t="s">
        <v>1436</v>
      </c>
      <c r="T1250" s="1" t="s">
        <v>1437</v>
      </c>
      <c r="U1250" t="s">
        <v>27</v>
      </c>
      <c r="V1250" s="9">
        <v>1250</v>
      </c>
      <c r="W1250" s="2">
        <f t="shared" si="95"/>
        <v>3</v>
      </c>
      <c r="X1250" s="2" t="s">
        <v>1887</v>
      </c>
      <c r="Y1250" s="9" t="str">
        <f t="shared" si="96"/>
        <v>Y</v>
      </c>
      <c r="Z1250" s="9" t="str">
        <f t="shared" si="97"/>
        <v>N</v>
      </c>
      <c r="AA1250" s="9">
        <f t="shared" si="98"/>
        <v>20</v>
      </c>
      <c r="AB1250" s="9" t="s">
        <v>1398</v>
      </c>
      <c r="AE1250" t="str">
        <f t="shared" si="99"/>
        <v>Kingdom of BretonniaOrc and Goblin Tribes</v>
      </c>
    </row>
    <row r="1251" spans="1:31" ht="15" customHeight="1" x14ac:dyDescent="0.25">
      <c r="A1251">
        <v>425781</v>
      </c>
      <c r="B1251">
        <v>1</v>
      </c>
      <c r="C1251" t="s">
        <v>443</v>
      </c>
      <c r="D1251" t="s">
        <v>1438</v>
      </c>
      <c r="E1251">
        <v>2</v>
      </c>
      <c r="F1251">
        <v>0</v>
      </c>
      <c r="G1251">
        <v>1133</v>
      </c>
      <c r="H1251">
        <v>102</v>
      </c>
      <c r="I1251" t="s">
        <v>1413</v>
      </c>
      <c r="J1251" s="21">
        <v>45388.020833333336</v>
      </c>
      <c r="K1251" s="21">
        <v>45388.458333333336</v>
      </c>
      <c r="L1251" t="s">
        <v>400</v>
      </c>
      <c r="M1251" t="b">
        <v>0</v>
      </c>
      <c r="N1251">
        <v>2023</v>
      </c>
      <c r="O1251" t="s">
        <v>761</v>
      </c>
      <c r="Q1251" t="s">
        <v>764</v>
      </c>
      <c r="S1251" s="1" t="s">
        <v>1439</v>
      </c>
      <c r="T1251" s="1" t="s">
        <v>1440</v>
      </c>
      <c r="U1251" t="s">
        <v>27</v>
      </c>
      <c r="V1251" s="9">
        <v>1250</v>
      </c>
      <c r="W1251" s="2">
        <f t="shared" si="95"/>
        <v>3</v>
      </c>
      <c r="X1251" s="2" t="s">
        <v>1887</v>
      </c>
      <c r="Y1251" s="9" t="str">
        <f t="shared" si="96"/>
        <v>Y</v>
      </c>
      <c r="Z1251" s="9" t="str">
        <f t="shared" si="97"/>
        <v>N</v>
      </c>
      <c r="AA1251" s="9">
        <f t="shared" si="98"/>
        <v>20</v>
      </c>
      <c r="AB1251" s="9" t="s">
        <v>1398</v>
      </c>
      <c r="AE1251" t="str">
        <f t="shared" si="99"/>
        <v>Orc and Goblin TribesTomb Kings of Khemri</v>
      </c>
    </row>
    <row r="1252" spans="1:31" ht="15" customHeight="1" x14ac:dyDescent="0.25">
      <c r="A1252">
        <v>425808</v>
      </c>
      <c r="B1252">
        <v>1</v>
      </c>
      <c r="C1252" t="s">
        <v>1441</v>
      </c>
      <c r="D1252" t="s">
        <v>398</v>
      </c>
      <c r="E1252">
        <v>0</v>
      </c>
      <c r="F1252">
        <v>2</v>
      </c>
      <c r="G1252">
        <v>700</v>
      </c>
      <c r="H1252">
        <v>734</v>
      </c>
      <c r="I1252" t="s">
        <v>1413</v>
      </c>
      <c r="J1252" s="21">
        <v>45388.020833333336</v>
      </c>
      <c r="K1252" s="21">
        <v>45388.458333333336</v>
      </c>
      <c r="L1252" t="s">
        <v>400</v>
      </c>
      <c r="M1252" t="b">
        <v>0</v>
      </c>
      <c r="N1252">
        <v>2023</v>
      </c>
      <c r="O1252" t="s">
        <v>774</v>
      </c>
      <c r="Q1252" t="s">
        <v>765</v>
      </c>
      <c r="S1252" s="1" t="s">
        <v>1442</v>
      </c>
      <c r="T1252" s="1" t="s">
        <v>1443</v>
      </c>
      <c r="U1252" t="s">
        <v>27</v>
      </c>
      <c r="V1252" s="9">
        <v>1250</v>
      </c>
      <c r="W1252" s="2">
        <f t="shared" si="95"/>
        <v>3</v>
      </c>
      <c r="X1252" s="2" t="s">
        <v>1887</v>
      </c>
      <c r="Y1252" s="9" t="str">
        <f t="shared" si="96"/>
        <v>Y</v>
      </c>
      <c r="Z1252" s="9" t="str">
        <f t="shared" si="97"/>
        <v>N</v>
      </c>
      <c r="AA1252" s="9">
        <f t="shared" si="98"/>
        <v>20</v>
      </c>
      <c r="AB1252" s="9" t="s">
        <v>1398</v>
      </c>
      <c r="AE1252" t="str">
        <f t="shared" si="99"/>
        <v>Beastmen BrayherdsEmpire of Man</v>
      </c>
    </row>
    <row r="1253" spans="1:31" ht="15" customHeight="1" x14ac:dyDescent="0.25">
      <c r="A1253">
        <v>425834</v>
      </c>
      <c r="B1253">
        <v>1</v>
      </c>
      <c r="C1253" t="s">
        <v>1444</v>
      </c>
      <c r="D1253" t="s">
        <v>412</v>
      </c>
      <c r="E1253">
        <v>0</v>
      </c>
      <c r="F1253">
        <v>2</v>
      </c>
      <c r="G1253">
        <v>200</v>
      </c>
      <c r="H1253">
        <v>1550</v>
      </c>
      <c r="I1253" t="s">
        <v>1413</v>
      </c>
      <c r="J1253" s="21">
        <v>45388.020833333336</v>
      </c>
      <c r="K1253" s="21">
        <v>45388.458333333336</v>
      </c>
      <c r="L1253" t="s">
        <v>400</v>
      </c>
      <c r="M1253" t="b">
        <v>0</v>
      </c>
      <c r="N1253">
        <v>2023</v>
      </c>
      <c r="O1253" t="s">
        <v>765</v>
      </c>
      <c r="Q1253" t="s">
        <v>767</v>
      </c>
      <c r="S1253" s="1" t="s">
        <v>1445</v>
      </c>
      <c r="T1253" s="1" t="s">
        <v>1446</v>
      </c>
      <c r="U1253" t="s">
        <v>27</v>
      </c>
      <c r="V1253" s="9">
        <v>1250</v>
      </c>
      <c r="W1253" s="2">
        <f t="shared" si="95"/>
        <v>3</v>
      </c>
      <c r="X1253" s="2" t="s">
        <v>1887</v>
      </c>
      <c r="Y1253" s="9" t="str">
        <f t="shared" si="96"/>
        <v>Y</v>
      </c>
      <c r="Z1253" s="9" t="str">
        <f t="shared" si="97"/>
        <v>N</v>
      </c>
      <c r="AA1253" s="9">
        <f t="shared" si="98"/>
        <v>20</v>
      </c>
      <c r="AB1253" s="9" t="s">
        <v>1398</v>
      </c>
      <c r="AE1253" t="str">
        <f t="shared" si="99"/>
        <v>Empire of ManDaemons of Chaos</v>
      </c>
    </row>
    <row r="1254" spans="1:31" ht="15" customHeight="1" x14ac:dyDescent="0.25">
      <c r="A1254">
        <v>425868</v>
      </c>
      <c r="B1254">
        <v>2</v>
      </c>
      <c r="C1254" t="s">
        <v>1412</v>
      </c>
      <c r="D1254" t="s">
        <v>1416</v>
      </c>
      <c r="E1254">
        <v>0</v>
      </c>
      <c r="F1254">
        <v>2</v>
      </c>
      <c r="G1254">
        <v>0</v>
      </c>
      <c r="H1254">
        <v>1036</v>
      </c>
      <c r="I1254" t="s">
        <v>1413</v>
      </c>
      <c r="J1254" s="21">
        <v>45388.020833333336</v>
      </c>
      <c r="K1254" s="21">
        <v>45388.458333333336</v>
      </c>
      <c r="L1254" t="s">
        <v>400</v>
      </c>
      <c r="M1254" t="b">
        <v>0</v>
      </c>
      <c r="N1254">
        <v>2023</v>
      </c>
      <c r="O1254" t="s">
        <v>764</v>
      </c>
      <c r="Q1254" t="s">
        <v>758</v>
      </c>
      <c r="S1254" s="1" t="s">
        <v>1415</v>
      </c>
      <c r="T1254" s="1" t="s">
        <v>1418</v>
      </c>
      <c r="U1254" t="s">
        <v>27</v>
      </c>
      <c r="V1254" s="9">
        <v>1250</v>
      </c>
      <c r="W1254" s="2">
        <f t="shared" si="95"/>
        <v>3</v>
      </c>
      <c r="X1254" s="2" t="s">
        <v>1887</v>
      </c>
      <c r="Y1254" s="9" t="str">
        <f t="shared" si="96"/>
        <v>Y</v>
      </c>
      <c r="Z1254" s="9" t="str">
        <f t="shared" si="97"/>
        <v>N</v>
      </c>
      <c r="AA1254" s="9">
        <f t="shared" si="98"/>
        <v>20</v>
      </c>
      <c r="AB1254" s="9" t="s">
        <v>1398</v>
      </c>
      <c r="AE1254" t="str">
        <f t="shared" si="99"/>
        <v>Tomb Kings of KhemriKingdom of Bretonnia</v>
      </c>
    </row>
    <row r="1255" spans="1:31" ht="15" customHeight="1" x14ac:dyDescent="0.25">
      <c r="A1255">
        <v>425893</v>
      </c>
      <c r="B1255">
        <v>2</v>
      </c>
      <c r="C1255" t="s">
        <v>1423</v>
      </c>
      <c r="D1255" t="s">
        <v>1426</v>
      </c>
      <c r="E1255">
        <v>0</v>
      </c>
      <c r="F1255">
        <v>2</v>
      </c>
      <c r="G1255">
        <v>0</v>
      </c>
      <c r="H1255">
        <v>1400</v>
      </c>
      <c r="I1255" t="s">
        <v>1413</v>
      </c>
      <c r="J1255" s="21">
        <v>45388.020833333336</v>
      </c>
      <c r="K1255" s="21">
        <v>45388.458333333336</v>
      </c>
      <c r="L1255" t="s">
        <v>400</v>
      </c>
      <c r="M1255" t="b">
        <v>0</v>
      </c>
      <c r="N1255">
        <v>2023</v>
      </c>
      <c r="O1255" t="s">
        <v>760</v>
      </c>
      <c r="Q1255" t="s">
        <v>762</v>
      </c>
      <c r="S1255" s="1" t="s">
        <v>1425</v>
      </c>
      <c r="T1255" s="1" t="s">
        <v>1428</v>
      </c>
      <c r="U1255" t="s">
        <v>27</v>
      </c>
      <c r="V1255" s="9">
        <v>1250</v>
      </c>
      <c r="W1255" s="2">
        <f t="shared" si="95"/>
        <v>3</v>
      </c>
      <c r="X1255" s="2" t="s">
        <v>1887</v>
      </c>
      <c r="Y1255" s="9" t="str">
        <f t="shared" si="96"/>
        <v>Y</v>
      </c>
      <c r="Z1255" s="9" t="str">
        <f t="shared" si="97"/>
        <v>N</v>
      </c>
      <c r="AA1255" s="9">
        <f t="shared" si="98"/>
        <v>20</v>
      </c>
      <c r="AB1255" s="9" t="s">
        <v>1398</v>
      </c>
      <c r="AE1255" t="str">
        <f t="shared" si="99"/>
        <v>Vampire CountsWarriors of Chaos</v>
      </c>
    </row>
    <row r="1256" spans="1:31" ht="15" customHeight="1" x14ac:dyDescent="0.25">
      <c r="A1256">
        <v>425918</v>
      </c>
      <c r="B1256">
        <v>2</v>
      </c>
      <c r="C1256" t="s">
        <v>1444</v>
      </c>
      <c r="D1256" t="s">
        <v>1438</v>
      </c>
      <c r="E1256">
        <v>0</v>
      </c>
      <c r="F1256">
        <v>2</v>
      </c>
      <c r="G1256">
        <v>877</v>
      </c>
      <c r="H1256">
        <v>931</v>
      </c>
      <c r="I1256" t="s">
        <v>1413</v>
      </c>
      <c r="J1256" s="21">
        <v>45388.020833333336</v>
      </c>
      <c r="K1256" s="21">
        <v>45388.458333333336</v>
      </c>
      <c r="L1256" t="s">
        <v>400</v>
      </c>
      <c r="M1256" t="b">
        <v>0</v>
      </c>
      <c r="N1256">
        <v>2023</v>
      </c>
      <c r="O1256" t="s">
        <v>765</v>
      </c>
      <c r="Q1256" t="s">
        <v>764</v>
      </c>
      <c r="S1256" s="1" t="s">
        <v>1445</v>
      </c>
      <c r="T1256" s="1" t="s">
        <v>1440</v>
      </c>
      <c r="U1256" t="s">
        <v>27</v>
      </c>
      <c r="V1256" s="9">
        <v>1250</v>
      </c>
      <c r="W1256" s="2">
        <f t="shared" si="95"/>
        <v>3</v>
      </c>
      <c r="X1256" s="2" t="s">
        <v>1887</v>
      </c>
      <c r="Y1256" s="9" t="str">
        <f t="shared" si="96"/>
        <v>Y</v>
      </c>
      <c r="Z1256" s="9" t="str">
        <f t="shared" si="97"/>
        <v>N</v>
      </c>
      <c r="AA1256" s="9">
        <f t="shared" si="98"/>
        <v>20</v>
      </c>
      <c r="AB1256" s="9" t="s">
        <v>1398</v>
      </c>
      <c r="AE1256" t="str">
        <f t="shared" si="99"/>
        <v>Empire of ManTomb Kings of Khemri</v>
      </c>
    </row>
    <row r="1257" spans="1:31" ht="15" customHeight="1" x14ac:dyDescent="0.25">
      <c r="A1257">
        <v>425939</v>
      </c>
      <c r="B1257">
        <v>2</v>
      </c>
      <c r="C1257" t="s">
        <v>1427</v>
      </c>
      <c r="D1257" t="s">
        <v>1417</v>
      </c>
      <c r="E1257">
        <v>2</v>
      </c>
      <c r="F1257">
        <v>0</v>
      </c>
      <c r="G1257">
        <v>1500</v>
      </c>
      <c r="H1257">
        <v>350</v>
      </c>
      <c r="I1257" t="s">
        <v>1413</v>
      </c>
      <c r="J1257" s="21">
        <v>45388.020833333336</v>
      </c>
      <c r="K1257" s="21">
        <v>45388.458333333336</v>
      </c>
      <c r="L1257" t="s">
        <v>400</v>
      </c>
      <c r="M1257" t="b">
        <v>0</v>
      </c>
      <c r="N1257">
        <v>2023</v>
      </c>
      <c r="O1257" t="s">
        <v>759</v>
      </c>
      <c r="Q1257" t="s">
        <v>762</v>
      </c>
      <c r="S1257" s="1" t="s">
        <v>1429</v>
      </c>
      <c r="T1257" s="1" t="s">
        <v>1419</v>
      </c>
      <c r="U1257" t="s">
        <v>27</v>
      </c>
      <c r="V1257" s="9">
        <v>1250</v>
      </c>
      <c r="W1257" s="2">
        <f t="shared" si="95"/>
        <v>3</v>
      </c>
      <c r="X1257" s="2" t="s">
        <v>1887</v>
      </c>
      <c r="Y1257" s="9" t="str">
        <f t="shared" si="96"/>
        <v>Y</v>
      </c>
      <c r="Z1257" s="9" t="str">
        <f t="shared" si="97"/>
        <v>N</v>
      </c>
      <c r="AA1257" s="9">
        <f t="shared" si="98"/>
        <v>20</v>
      </c>
      <c r="AB1257" s="9" t="s">
        <v>1398</v>
      </c>
      <c r="AE1257" t="str">
        <f t="shared" si="99"/>
        <v>Wood Elf RealmsWarriors of Chaos</v>
      </c>
    </row>
    <row r="1258" spans="1:31" ht="15" customHeight="1" x14ac:dyDescent="0.25">
      <c r="A1258">
        <v>425959</v>
      </c>
      <c r="B1258">
        <v>2</v>
      </c>
      <c r="C1258" t="s">
        <v>412</v>
      </c>
      <c r="D1258" t="s">
        <v>1434</v>
      </c>
      <c r="E1258">
        <v>0</v>
      </c>
      <c r="F1258">
        <v>2</v>
      </c>
      <c r="G1258">
        <v>192</v>
      </c>
      <c r="H1258">
        <v>445</v>
      </c>
      <c r="I1258" t="s">
        <v>1413</v>
      </c>
      <c r="J1258" s="21">
        <v>45388.020833333336</v>
      </c>
      <c r="K1258" s="21">
        <v>45388.458333333336</v>
      </c>
      <c r="L1258" t="s">
        <v>400</v>
      </c>
      <c r="M1258" t="b">
        <v>0</v>
      </c>
      <c r="N1258">
        <v>2023</v>
      </c>
      <c r="O1258" t="s">
        <v>767</v>
      </c>
      <c r="Q1258" t="s">
        <v>758</v>
      </c>
      <c r="S1258" s="1" t="s">
        <v>1446</v>
      </c>
      <c r="T1258" s="1" t="s">
        <v>1436</v>
      </c>
      <c r="U1258" t="s">
        <v>27</v>
      </c>
      <c r="V1258" s="9">
        <v>1250</v>
      </c>
      <c r="W1258" s="2">
        <f t="shared" si="95"/>
        <v>3</v>
      </c>
      <c r="X1258" s="2" t="s">
        <v>1887</v>
      </c>
      <c r="Y1258" s="9" t="str">
        <f t="shared" si="96"/>
        <v>Y</v>
      </c>
      <c r="Z1258" s="9" t="str">
        <f t="shared" si="97"/>
        <v>N</v>
      </c>
      <c r="AA1258" s="9">
        <f t="shared" si="98"/>
        <v>20</v>
      </c>
      <c r="AB1258" s="9" t="s">
        <v>1398</v>
      </c>
      <c r="AE1258" t="str">
        <f t="shared" si="99"/>
        <v>Daemons of ChaosKingdom of Bretonnia</v>
      </c>
    </row>
    <row r="1259" spans="1:31" ht="15" customHeight="1" x14ac:dyDescent="0.25">
      <c r="A1259">
        <v>425984</v>
      </c>
      <c r="B1259">
        <v>2</v>
      </c>
      <c r="C1259" t="s">
        <v>1422</v>
      </c>
      <c r="D1259" t="s">
        <v>398</v>
      </c>
      <c r="E1259">
        <v>2</v>
      </c>
      <c r="F1259">
        <v>0</v>
      </c>
      <c r="G1259">
        <v>1447</v>
      </c>
      <c r="H1259">
        <v>152</v>
      </c>
      <c r="I1259" t="s">
        <v>1413</v>
      </c>
      <c r="J1259" s="21">
        <v>45388.020833333336</v>
      </c>
      <c r="K1259" s="21">
        <v>45388.458333333336</v>
      </c>
      <c r="L1259" t="s">
        <v>400</v>
      </c>
      <c r="M1259" t="b">
        <v>0</v>
      </c>
      <c r="N1259">
        <v>2023</v>
      </c>
      <c r="O1259" t="s">
        <v>766</v>
      </c>
      <c r="Q1259" t="s">
        <v>765</v>
      </c>
      <c r="S1259" s="1" t="s">
        <v>1424</v>
      </c>
      <c r="T1259" s="1" t="s">
        <v>1443</v>
      </c>
      <c r="U1259" t="s">
        <v>27</v>
      </c>
      <c r="V1259" s="9">
        <v>1250</v>
      </c>
      <c r="W1259" s="2">
        <f t="shared" si="95"/>
        <v>3</v>
      </c>
      <c r="X1259" s="2" t="s">
        <v>1887</v>
      </c>
      <c r="Y1259" s="9" t="str">
        <f t="shared" si="96"/>
        <v>Y</v>
      </c>
      <c r="Z1259" s="9" t="str">
        <f t="shared" si="97"/>
        <v>N</v>
      </c>
      <c r="AA1259" s="9">
        <f t="shared" si="98"/>
        <v>20</v>
      </c>
      <c r="AB1259" s="9" t="s">
        <v>1398</v>
      </c>
      <c r="AE1259" t="str">
        <f t="shared" si="99"/>
        <v>Chaos DwarfsEmpire of Man</v>
      </c>
    </row>
    <row r="1260" spans="1:31" ht="15" customHeight="1" x14ac:dyDescent="0.25">
      <c r="A1260">
        <v>426007</v>
      </c>
      <c r="B1260">
        <v>2</v>
      </c>
      <c r="C1260" t="s">
        <v>443</v>
      </c>
      <c r="D1260" t="s">
        <v>407</v>
      </c>
      <c r="E1260">
        <v>2</v>
      </c>
      <c r="F1260">
        <v>0</v>
      </c>
      <c r="G1260">
        <v>806</v>
      </c>
      <c r="H1260">
        <v>399</v>
      </c>
      <c r="I1260" t="s">
        <v>1413</v>
      </c>
      <c r="J1260" s="21">
        <v>45388.020833333336</v>
      </c>
      <c r="K1260" s="21">
        <v>45388.458333333336</v>
      </c>
      <c r="L1260" t="s">
        <v>400</v>
      </c>
      <c r="M1260" t="b">
        <v>0</v>
      </c>
      <c r="N1260">
        <v>2023</v>
      </c>
      <c r="O1260" t="s">
        <v>761</v>
      </c>
      <c r="Q1260" t="s">
        <v>764</v>
      </c>
      <c r="S1260" s="1" t="s">
        <v>1439</v>
      </c>
      <c r="T1260" s="1" t="s">
        <v>1420</v>
      </c>
      <c r="U1260" t="s">
        <v>27</v>
      </c>
      <c r="V1260" s="9">
        <v>1250</v>
      </c>
      <c r="W1260" s="2">
        <f t="shared" si="95"/>
        <v>3</v>
      </c>
      <c r="X1260" s="2" t="s">
        <v>1887</v>
      </c>
      <c r="Y1260" s="9" t="str">
        <f t="shared" si="96"/>
        <v>Y</v>
      </c>
      <c r="Z1260" s="9" t="str">
        <f t="shared" si="97"/>
        <v>N</v>
      </c>
      <c r="AA1260" s="9">
        <f t="shared" si="98"/>
        <v>20</v>
      </c>
      <c r="AB1260" s="9" t="s">
        <v>1398</v>
      </c>
      <c r="AE1260" t="str">
        <f t="shared" si="99"/>
        <v>Orc and Goblin TribesTomb Kings of Khemri</v>
      </c>
    </row>
    <row r="1261" spans="1:31" ht="15" customHeight="1" x14ac:dyDescent="0.25">
      <c r="A1261">
        <v>426028</v>
      </c>
      <c r="B1261">
        <v>2</v>
      </c>
      <c r="C1261" t="s">
        <v>1411</v>
      </c>
      <c r="D1261" t="s">
        <v>1430</v>
      </c>
      <c r="E1261">
        <v>2</v>
      </c>
      <c r="F1261">
        <v>0</v>
      </c>
      <c r="G1261">
        <v>1143</v>
      </c>
      <c r="H1261">
        <v>678</v>
      </c>
      <c r="I1261" t="s">
        <v>1413</v>
      </c>
      <c r="J1261" s="21">
        <v>45388.020833333336</v>
      </c>
      <c r="K1261" s="21">
        <v>45388.458333333336</v>
      </c>
      <c r="L1261" t="s">
        <v>400</v>
      </c>
      <c r="M1261" t="b">
        <v>0</v>
      </c>
      <c r="N1261">
        <v>2023</v>
      </c>
      <c r="O1261" t="s">
        <v>774</v>
      </c>
      <c r="Q1261" t="s">
        <v>762</v>
      </c>
      <c r="S1261" s="1" t="s">
        <v>1414</v>
      </c>
      <c r="T1261" s="1" t="s">
        <v>1432</v>
      </c>
      <c r="U1261" t="s">
        <v>27</v>
      </c>
      <c r="V1261" s="9">
        <v>1250</v>
      </c>
      <c r="W1261" s="2">
        <f t="shared" si="95"/>
        <v>3</v>
      </c>
      <c r="X1261" s="2" t="s">
        <v>1887</v>
      </c>
      <c r="Y1261" s="9" t="str">
        <f t="shared" si="96"/>
        <v>Y</v>
      </c>
      <c r="Z1261" s="9" t="str">
        <f t="shared" si="97"/>
        <v>N</v>
      </c>
      <c r="AA1261" s="9">
        <f t="shared" si="98"/>
        <v>20</v>
      </c>
      <c r="AB1261" s="9" t="s">
        <v>1398</v>
      </c>
      <c r="AE1261" t="str">
        <f t="shared" si="99"/>
        <v>Beastmen BrayherdsWarriors of Chaos</v>
      </c>
    </row>
    <row r="1262" spans="1:31" ht="15" customHeight="1" x14ac:dyDescent="0.25">
      <c r="A1262">
        <v>426047</v>
      </c>
      <c r="B1262">
        <v>2</v>
      </c>
      <c r="C1262" t="s">
        <v>444</v>
      </c>
      <c r="D1262" t="s">
        <v>1435</v>
      </c>
      <c r="E1262">
        <v>0</v>
      </c>
      <c r="F1262">
        <v>2</v>
      </c>
      <c r="G1262">
        <v>0</v>
      </c>
      <c r="H1262">
        <v>800</v>
      </c>
      <c r="I1262" t="s">
        <v>1413</v>
      </c>
      <c r="J1262" s="21">
        <v>45388.020833333336</v>
      </c>
      <c r="K1262" s="21">
        <v>45388.458333333336</v>
      </c>
      <c r="L1262" t="s">
        <v>400</v>
      </c>
      <c r="M1262" t="b">
        <v>0</v>
      </c>
      <c r="N1262">
        <v>2023</v>
      </c>
      <c r="O1262" t="s">
        <v>770</v>
      </c>
      <c r="Q1262" t="s">
        <v>761</v>
      </c>
      <c r="S1262" s="1" t="s">
        <v>1421</v>
      </c>
      <c r="T1262" s="1" t="s">
        <v>1437</v>
      </c>
      <c r="U1262" t="s">
        <v>27</v>
      </c>
      <c r="V1262" s="9">
        <v>1250</v>
      </c>
      <c r="W1262" s="2">
        <f t="shared" si="95"/>
        <v>3</v>
      </c>
      <c r="X1262" s="2" t="s">
        <v>1887</v>
      </c>
      <c r="Y1262" s="9" t="str">
        <f t="shared" si="96"/>
        <v>Y</v>
      </c>
      <c r="Z1262" s="9" t="str">
        <f t="shared" si="97"/>
        <v>N</v>
      </c>
      <c r="AA1262" s="9">
        <f t="shared" si="98"/>
        <v>20</v>
      </c>
      <c r="AB1262" s="9" t="s">
        <v>1398</v>
      </c>
      <c r="AE1262" t="str">
        <f t="shared" si="99"/>
        <v>LizardmenOrc and Goblin Tribes</v>
      </c>
    </row>
    <row r="1263" spans="1:31" ht="15" customHeight="1" x14ac:dyDescent="0.25">
      <c r="A1263">
        <v>426087</v>
      </c>
      <c r="B1263">
        <v>3</v>
      </c>
      <c r="C1263" t="s">
        <v>1438</v>
      </c>
      <c r="D1263" t="s">
        <v>398</v>
      </c>
      <c r="E1263">
        <v>2</v>
      </c>
      <c r="F1263">
        <v>0</v>
      </c>
      <c r="G1263">
        <v>1019</v>
      </c>
      <c r="H1263">
        <v>379</v>
      </c>
      <c r="I1263" t="s">
        <v>1413</v>
      </c>
      <c r="J1263" s="21">
        <v>45388.020833333336</v>
      </c>
      <c r="K1263" s="21">
        <v>45388.458333333336</v>
      </c>
      <c r="L1263" t="s">
        <v>400</v>
      </c>
      <c r="M1263" t="b">
        <v>0</v>
      </c>
      <c r="N1263">
        <v>2023</v>
      </c>
      <c r="O1263" t="s">
        <v>764</v>
      </c>
      <c r="Q1263" t="s">
        <v>765</v>
      </c>
      <c r="S1263" s="1" t="s">
        <v>1440</v>
      </c>
      <c r="T1263" s="1" t="s">
        <v>1443</v>
      </c>
      <c r="U1263" t="s">
        <v>27</v>
      </c>
      <c r="V1263" s="9">
        <v>1250</v>
      </c>
      <c r="W1263" s="2">
        <f t="shared" si="95"/>
        <v>3</v>
      </c>
      <c r="X1263" s="2" t="s">
        <v>1887</v>
      </c>
      <c r="Y1263" s="9" t="str">
        <f t="shared" si="96"/>
        <v>Y</v>
      </c>
      <c r="Z1263" s="9" t="str">
        <f t="shared" si="97"/>
        <v>N</v>
      </c>
      <c r="AA1263" s="9">
        <f t="shared" si="98"/>
        <v>20</v>
      </c>
      <c r="AB1263" s="9" t="s">
        <v>1398</v>
      </c>
      <c r="AE1263" t="str">
        <f t="shared" si="99"/>
        <v>Tomb Kings of KhemriEmpire of Man</v>
      </c>
    </row>
    <row r="1264" spans="1:31" ht="15" customHeight="1" x14ac:dyDescent="0.25">
      <c r="A1264">
        <v>426107</v>
      </c>
      <c r="B1264">
        <v>3</v>
      </c>
      <c r="C1264" t="s">
        <v>412</v>
      </c>
      <c r="D1264" t="s">
        <v>1426</v>
      </c>
      <c r="E1264">
        <v>0</v>
      </c>
      <c r="F1264">
        <v>2</v>
      </c>
      <c r="G1264">
        <v>933</v>
      </c>
      <c r="H1264">
        <v>1562</v>
      </c>
      <c r="I1264" t="s">
        <v>1413</v>
      </c>
      <c r="J1264" s="21">
        <v>45388.020833333336</v>
      </c>
      <c r="K1264" s="21">
        <v>45388.458333333336</v>
      </c>
      <c r="L1264" t="s">
        <v>400</v>
      </c>
      <c r="M1264" t="b">
        <v>0</v>
      </c>
      <c r="N1264">
        <v>2023</v>
      </c>
      <c r="O1264" t="s">
        <v>767</v>
      </c>
      <c r="Q1264" t="s">
        <v>762</v>
      </c>
      <c r="S1264" s="1" t="s">
        <v>1446</v>
      </c>
      <c r="T1264" s="1" t="s">
        <v>1428</v>
      </c>
      <c r="U1264" t="s">
        <v>27</v>
      </c>
      <c r="V1264" s="9">
        <v>1250</v>
      </c>
      <c r="W1264" s="2">
        <f t="shared" si="95"/>
        <v>3</v>
      </c>
      <c r="X1264" s="2" t="s">
        <v>1887</v>
      </c>
      <c r="Y1264" s="9" t="str">
        <f t="shared" si="96"/>
        <v>Y</v>
      </c>
      <c r="Z1264" s="9" t="str">
        <f t="shared" si="97"/>
        <v>N</v>
      </c>
      <c r="AA1264" s="9">
        <f t="shared" si="98"/>
        <v>20</v>
      </c>
      <c r="AB1264" s="9" t="s">
        <v>1398</v>
      </c>
      <c r="AE1264" t="str">
        <f t="shared" si="99"/>
        <v>Daemons of ChaosWarriors of Chaos</v>
      </c>
    </row>
    <row r="1265" spans="1:31" ht="15" customHeight="1" x14ac:dyDescent="0.25">
      <c r="A1265">
        <v>426132</v>
      </c>
      <c r="B1265">
        <v>3</v>
      </c>
      <c r="C1265" t="s">
        <v>1430</v>
      </c>
      <c r="D1265" t="s">
        <v>407</v>
      </c>
      <c r="E1265">
        <v>0</v>
      </c>
      <c r="F1265">
        <v>2</v>
      </c>
      <c r="G1265">
        <v>154</v>
      </c>
      <c r="H1265">
        <v>1657</v>
      </c>
      <c r="I1265" t="s">
        <v>1413</v>
      </c>
      <c r="J1265" s="21">
        <v>45388.020833333336</v>
      </c>
      <c r="K1265" s="21">
        <v>45388.458333333336</v>
      </c>
      <c r="L1265" t="s">
        <v>400</v>
      </c>
      <c r="M1265" t="b">
        <v>0</v>
      </c>
      <c r="N1265">
        <v>2023</v>
      </c>
      <c r="O1265" t="s">
        <v>762</v>
      </c>
      <c r="Q1265" t="s">
        <v>764</v>
      </c>
      <c r="S1265" s="1" t="s">
        <v>1432</v>
      </c>
      <c r="T1265" s="1" t="s">
        <v>1420</v>
      </c>
      <c r="U1265" t="s">
        <v>27</v>
      </c>
      <c r="V1265" s="9">
        <v>1250</v>
      </c>
      <c r="W1265" s="2">
        <f t="shared" si="95"/>
        <v>3</v>
      </c>
      <c r="X1265" s="2" t="s">
        <v>1887</v>
      </c>
      <c r="Y1265" s="9" t="str">
        <f t="shared" si="96"/>
        <v>Y</v>
      </c>
      <c r="Z1265" s="9" t="str">
        <f t="shared" si="97"/>
        <v>N</v>
      </c>
      <c r="AA1265" s="9">
        <f t="shared" si="98"/>
        <v>20</v>
      </c>
      <c r="AB1265" s="9" t="s">
        <v>1398</v>
      </c>
      <c r="AE1265" t="str">
        <f t="shared" si="99"/>
        <v>Warriors of ChaosTomb Kings of Khemri</v>
      </c>
    </row>
    <row r="1266" spans="1:31" ht="15" hidden="1" customHeight="1" x14ac:dyDescent="0.25">
      <c r="A1266">
        <v>426158</v>
      </c>
      <c r="B1266">
        <v>3</v>
      </c>
      <c r="C1266" t="s">
        <v>443</v>
      </c>
      <c r="D1266" t="s">
        <v>1435</v>
      </c>
      <c r="E1266">
        <v>2</v>
      </c>
      <c r="F1266">
        <v>0</v>
      </c>
      <c r="G1266">
        <v>837</v>
      </c>
      <c r="H1266">
        <v>193</v>
      </c>
      <c r="I1266" t="s">
        <v>1413</v>
      </c>
      <c r="J1266" s="21">
        <v>45388.020833333336</v>
      </c>
      <c r="K1266" s="21">
        <v>45388.458333333336</v>
      </c>
      <c r="L1266" t="s">
        <v>400</v>
      </c>
      <c r="M1266" t="b">
        <v>0</v>
      </c>
      <c r="N1266">
        <v>2023</v>
      </c>
      <c r="O1266" t="s">
        <v>761</v>
      </c>
      <c r="Q1266" t="s">
        <v>761</v>
      </c>
      <c r="S1266" s="1" t="s">
        <v>1439</v>
      </c>
      <c r="T1266" s="1" t="s">
        <v>1437</v>
      </c>
      <c r="U1266" t="s">
        <v>27</v>
      </c>
      <c r="V1266" s="9">
        <v>1250</v>
      </c>
      <c r="W1266" s="2">
        <f t="shared" si="95"/>
        <v>3</v>
      </c>
      <c r="X1266" s="2" t="s">
        <v>1887</v>
      </c>
      <c r="Y1266" s="9" t="str">
        <f t="shared" si="96"/>
        <v>Y</v>
      </c>
      <c r="Z1266" s="9" t="str">
        <f t="shared" si="97"/>
        <v>Y</v>
      </c>
      <c r="AA1266" s="9">
        <f t="shared" si="98"/>
        <v>20</v>
      </c>
      <c r="AB1266" s="9" t="s">
        <v>1398</v>
      </c>
      <c r="AE1266" t="str">
        <f t="shared" si="99"/>
        <v>Orc and Goblin TribesOrc and Goblin Tribes</v>
      </c>
    </row>
    <row r="1267" spans="1:31" ht="15" customHeight="1" x14ac:dyDescent="0.25">
      <c r="A1267">
        <v>426190</v>
      </c>
      <c r="B1267">
        <v>3</v>
      </c>
      <c r="C1267" t="s">
        <v>1417</v>
      </c>
      <c r="D1267" t="s">
        <v>1444</v>
      </c>
      <c r="E1267">
        <v>2</v>
      </c>
      <c r="F1267">
        <v>0</v>
      </c>
      <c r="G1267">
        <v>1450</v>
      </c>
      <c r="H1267">
        <v>570</v>
      </c>
      <c r="I1267" t="s">
        <v>1413</v>
      </c>
      <c r="J1267" s="21">
        <v>45388.020833333336</v>
      </c>
      <c r="K1267" s="21">
        <v>45388.458333333336</v>
      </c>
      <c r="L1267" t="s">
        <v>400</v>
      </c>
      <c r="M1267" t="b">
        <v>0</v>
      </c>
      <c r="N1267">
        <v>2023</v>
      </c>
      <c r="O1267" t="s">
        <v>762</v>
      </c>
      <c r="Q1267" t="s">
        <v>765</v>
      </c>
      <c r="S1267" s="1" t="s">
        <v>1419</v>
      </c>
      <c r="T1267" s="1" t="s">
        <v>1445</v>
      </c>
      <c r="U1267" t="s">
        <v>27</v>
      </c>
      <c r="V1267" s="9">
        <v>1250</v>
      </c>
      <c r="W1267" s="2">
        <f t="shared" si="95"/>
        <v>3</v>
      </c>
      <c r="X1267" s="2" t="s">
        <v>1887</v>
      </c>
      <c r="Y1267" s="9" t="str">
        <f t="shared" si="96"/>
        <v>Y</v>
      </c>
      <c r="Z1267" s="9" t="str">
        <f t="shared" si="97"/>
        <v>N</v>
      </c>
      <c r="AA1267" s="9">
        <f t="shared" si="98"/>
        <v>20</v>
      </c>
      <c r="AB1267" s="9" t="s">
        <v>1398</v>
      </c>
      <c r="AE1267" t="str">
        <f t="shared" si="99"/>
        <v>Warriors of ChaosEmpire of Man</v>
      </c>
    </row>
    <row r="1268" spans="1:31" ht="15" customHeight="1" x14ac:dyDescent="0.25">
      <c r="A1268">
        <v>426214</v>
      </c>
      <c r="B1268">
        <v>3</v>
      </c>
      <c r="C1268" t="s">
        <v>1423</v>
      </c>
      <c r="D1268" t="s">
        <v>1412</v>
      </c>
      <c r="E1268">
        <v>2</v>
      </c>
      <c r="F1268">
        <v>0</v>
      </c>
      <c r="G1268">
        <v>1220</v>
      </c>
      <c r="H1268">
        <v>731</v>
      </c>
      <c r="I1268" t="s">
        <v>1413</v>
      </c>
      <c r="J1268" s="21">
        <v>45388.020833333336</v>
      </c>
      <c r="K1268" s="21">
        <v>45388.458333333336</v>
      </c>
      <c r="L1268" t="s">
        <v>400</v>
      </c>
      <c r="M1268" t="b">
        <v>0</v>
      </c>
      <c r="N1268">
        <v>2023</v>
      </c>
      <c r="O1268" t="s">
        <v>760</v>
      </c>
      <c r="Q1268" t="s">
        <v>764</v>
      </c>
      <c r="S1268" s="1" t="s">
        <v>1425</v>
      </c>
      <c r="T1268" s="1" t="s">
        <v>1415</v>
      </c>
      <c r="U1268" t="s">
        <v>27</v>
      </c>
      <c r="V1268" s="9">
        <v>1250</v>
      </c>
      <c r="W1268" s="2">
        <f t="shared" si="95"/>
        <v>3</v>
      </c>
      <c r="X1268" s="2" t="s">
        <v>1887</v>
      </c>
      <c r="Y1268" s="9" t="str">
        <f t="shared" si="96"/>
        <v>Y</v>
      </c>
      <c r="Z1268" s="9" t="str">
        <f t="shared" si="97"/>
        <v>N</v>
      </c>
      <c r="AA1268" s="9">
        <f t="shared" si="98"/>
        <v>20</v>
      </c>
      <c r="AB1268" s="9" t="s">
        <v>1398</v>
      </c>
      <c r="AE1268" t="str">
        <f t="shared" si="99"/>
        <v>Vampire CountsTomb Kings of Khemri</v>
      </c>
    </row>
    <row r="1269" spans="1:31" ht="15" customHeight="1" x14ac:dyDescent="0.25">
      <c r="A1269">
        <v>426240</v>
      </c>
      <c r="B1269">
        <v>3</v>
      </c>
      <c r="C1269" t="s">
        <v>1427</v>
      </c>
      <c r="D1269" t="s">
        <v>1434</v>
      </c>
      <c r="E1269">
        <v>0</v>
      </c>
      <c r="F1269">
        <v>2</v>
      </c>
      <c r="G1269">
        <v>281</v>
      </c>
      <c r="H1269">
        <v>1750</v>
      </c>
      <c r="I1269" t="s">
        <v>1413</v>
      </c>
      <c r="J1269" s="21">
        <v>45388.020833333336</v>
      </c>
      <c r="K1269" s="21">
        <v>45388.458333333336</v>
      </c>
      <c r="L1269" t="s">
        <v>400</v>
      </c>
      <c r="M1269" t="b">
        <v>0</v>
      </c>
      <c r="N1269">
        <v>2023</v>
      </c>
      <c r="O1269" t="s">
        <v>759</v>
      </c>
      <c r="Q1269" t="s">
        <v>758</v>
      </c>
      <c r="S1269" s="1" t="s">
        <v>1429</v>
      </c>
      <c r="T1269" s="1" t="s">
        <v>1436</v>
      </c>
      <c r="U1269" t="s">
        <v>27</v>
      </c>
      <c r="V1269" s="9">
        <v>1250</v>
      </c>
      <c r="W1269" s="2">
        <f t="shared" si="95"/>
        <v>3</v>
      </c>
      <c r="X1269" s="2" t="s">
        <v>1887</v>
      </c>
      <c r="Y1269" s="9" t="str">
        <f t="shared" si="96"/>
        <v>Y</v>
      </c>
      <c r="Z1269" s="9" t="str">
        <f t="shared" si="97"/>
        <v>N</v>
      </c>
      <c r="AA1269" s="9">
        <f t="shared" si="98"/>
        <v>20</v>
      </c>
      <c r="AB1269" s="9" t="s">
        <v>1398</v>
      </c>
      <c r="AE1269" t="str">
        <f t="shared" si="99"/>
        <v>Wood Elf RealmsKingdom of Bretonnia</v>
      </c>
    </row>
    <row r="1270" spans="1:31" ht="15" customHeight="1" x14ac:dyDescent="0.25">
      <c r="A1270">
        <v>426264</v>
      </c>
      <c r="B1270">
        <v>3</v>
      </c>
      <c r="C1270" t="s">
        <v>1431</v>
      </c>
      <c r="D1270" t="s">
        <v>1416</v>
      </c>
      <c r="E1270">
        <v>0</v>
      </c>
      <c r="F1270">
        <v>2</v>
      </c>
      <c r="G1270">
        <v>46</v>
      </c>
      <c r="H1270">
        <v>200</v>
      </c>
      <c r="I1270" t="s">
        <v>1413</v>
      </c>
      <c r="J1270" s="21">
        <v>45388.020833333336</v>
      </c>
      <c r="K1270" s="21">
        <v>45388.458333333336</v>
      </c>
      <c r="L1270" t="s">
        <v>400</v>
      </c>
      <c r="M1270" t="b">
        <v>0</v>
      </c>
      <c r="N1270">
        <v>2023</v>
      </c>
      <c r="O1270" t="s">
        <v>764</v>
      </c>
      <c r="Q1270" t="s">
        <v>758</v>
      </c>
      <c r="S1270" s="1" t="s">
        <v>1433</v>
      </c>
      <c r="T1270" s="1" t="s">
        <v>1418</v>
      </c>
      <c r="U1270" t="s">
        <v>27</v>
      </c>
      <c r="V1270" s="9">
        <v>1250</v>
      </c>
      <c r="W1270" s="2">
        <f t="shared" si="95"/>
        <v>3</v>
      </c>
      <c r="X1270" s="2" t="s">
        <v>1887</v>
      </c>
      <c r="Y1270" s="9" t="str">
        <f t="shared" si="96"/>
        <v>Y</v>
      </c>
      <c r="Z1270" s="9" t="str">
        <f t="shared" si="97"/>
        <v>N</v>
      </c>
      <c r="AA1270" s="9">
        <f t="shared" si="98"/>
        <v>20</v>
      </c>
      <c r="AB1270" s="9" t="s">
        <v>1398</v>
      </c>
      <c r="AE1270" t="str">
        <f t="shared" si="99"/>
        <v>Tomb Kings of KhemriKingdom of Bretonnia</v>
      </c>
    </row>
    <row r="1271" spans="1:31" ht="15" customHeight="1" x14ac:dyDescent="0.25">
      <c r="A1271">
        <v>426289</v>
      </c>
      <c r="B1271">
        <v>3</v>
      </c>
      <c r="C1271" t="s">
        <v>1422</v>
      </c>
      <c r="D1271" t="s">
        <v>1411</v>
      </c>
      <c r="E1271">
        <v>2</v>
      </c>
      <c r="F1271">
        <v>0</v>
      </c>
      <c r="G1271">
        <v>917</v>
      </c>
      <c r="H1271">
        <v>464</v>
      </c>
      <c r="I1271" t="s">
        <v>1413</v>
      </c>
      <c r="J1271" s="21">
        <v>45388.020833333336</v>
      </c>
      <c r="K1271" s="21">
        <v>45388.458333333336</v>
      </c>
      <c r="L1271" t="s">
        <v>400</v>
      </c>
      <c r="M1271" t="b">
        <v>0</v>
      </c>
      <c r="N1271">
        <v>2023</v>
      </c>
      <c r="O1271" t="s">
        <v>766</v>
      </c>
      <c r="Q1271" t="s">
        <v>774</v>
      </c>
      <c r="S1271" s="1" t="s">
        <v>1424</v>
      </c>
      <c r="T1271" s="1" t="s">
        <v>1414</v>
      </c>
      <c r="U1271" t="s">
        <v>27</v>
      </c>
      <c r="V1271" s="9">
        <v>1250</v>
      </c>
      <c r="W1271" s="2">
        <f t="shared" si="95"/>
        <v>3</v>
      </c>
      <c r="X1271" s="2" t="s">
        <v>1887</v>
      </c>
      <c r="Y1271" s="9" t="str">
        <f t="shared" si="96"/>
        <v>Y</v>
      </c>
      <c r="Z1271" s="9" t="str">
        <f t="shared" si="97"/>
        <v>N</v>
      </c>
      <c r="AA1271" s="9">
        <f t="shared" si="98"/>
        <v>20</v>
      </c>
      <c r="AB1271" s="9" t="s">
        <v>1398</v>
      </c>
      <c r="AE1271" t="str">
        <f t="shared" si="99"/>
        <v>Chaos DwarfsBeastmen Brayherds</v>
      </c>
    </row>
    <row r="1272" spans="1:31" ht="15" customHeight="1" x14ac:dyDescent="0.25">
      <c r="A1272">
        <v>425637</v>
      </c>
      <c r="B1272">
        <v>1</v>
      </c>
      <c r="C1272" t="s">
        <v>1809</v>
      </c>
      <c r="D1272" t="s">
        <v>1810</v>
      </c>
      <c r="E1272">
        <v>0</v>
      </c>
      <c r="F1272">
        <v>2</v>
      </c>
      <c r="G1272">
        <v>0</v>
      </c>
      <c r="H1272">
        <v>20</v>
      </c>
      <c r="I1272" t="s">
        <v>1811</v>
      </c>
      <c r="J1272" s="21">
        <v>45388.3125</v>
      </c>
      <c r="K1272" s="21">
        <v>45388.790972222225</v>
      </c>
      <c r="L1272" t="s">
        <v>1812</v>
      </c>
      <c r="M1272" t="b">
        <v>0</v>
      </c>
      <c r="N1272">
        <v>2023</v>
      </c>
      <c r="O1272" t="s">
        <v>764</v>
      </c>
      <c r="Q1272" t="s">
        <v>761</v>
      </c>
      <c r="S1272" s="1" t="s">
        <v>1813</v>
      </c>
      <c r="T1272" s="1" t="s">
        <v>1814</v>
      </c>
      <c r="U1272" t="s">
        <v>27</v>
      </c>
      <c r="V1272" s="9">
        <v>2000</v>
      </c>
      <c r="W1272" s="2">
        <f t="shared" si="95"/>
        <v>3</v>
      </c>
      <c r="X1272" s="2" t="s">
        <v>1887</v>
      </c>
      <c r="Y1272" s="9" t="str">
        <f t="shared" si="96"/>
        <v>Y</v>
      </c>
      <c r="Z1272" s="9" t="str">
        <f t="shared" si="97"/>
        <v>N</v>
      </c>
      <c r="AA1272" s="9">
        <f t="shared" si="98"/>
        <v>10</v>
      </c>
      <c r="AB1272" s="9" t="s">
        <v>1398</v>
      </c>
      <c r="AE1272" t="str">
        <f t="shared" si="99"/>
        <v>Tomb Kings of KhemriOrc and Goblin Tribes</v>
      </c>
    </row>
    <row r="1273" spans="1:31" ht="15" customHeight="1" x14ac:dyDescent="0.25">
      <c r="A1273">
        <v>425658</v>
      </c>
      <c r="B1273">
        <v>1</v>
      </c>
      <c r="C1273" t="s">
        <v>1815</v>
      </c>
      <c r="D1273" t="s">
        <v>1816</v>
      </c>
      <c r="E1273">
        <v>2</v>
      </c>
      <c r="F1273">
        <v>0</v>
      </c>
      <c r="G1273">
        <v>17</v>
      </c>
      <c r="H1273">
        <v>3</v>
      </c>
      <c r="I1273" t="s">
        <v>1811</v>
      </c>
      <c r="J1273" s="21">
        <v>45388.3125</v>
      </c>
      <c r="K1273" s="21">
        <v>45388.790972222225</v>
      </c>
      <c r="L1273" t="s">
        <v>1812</v>
      </c>
      <c r="M1273" t="b">
        <v>0</v>
      </c>
      <c r="N1273">
        <v>2023</v>
      </c>
      <c r="O1273" t="s">
        <v>764</v>
      </c>
      <c r="Q1273" t="s">
        <v>758</v>
      </c>
      <c r="S1273" s="1" t="s">
        <v>1817</v>
      </c>
      <c r="T1273" s="1" t="s">
        <v>1818</v>
      </c>
      <c r="U1273" t="s">
        <v>27</v>
      </c>
      <c r="V1273" s="9">
        <v>2000</v>
      </c>
      <c r="W1273" s="2">
        <f t="shared" si="95"/>
        <v>3</v>
      </c>
      <c r="X1273" s="2" t="s">
        <v>1887</v>
      </c>
      <c r="Y1273" s="9" t="str">
        <f t="shared" si="96"/>
        <v>Y</v>
      </c>
      <c r="Z1273" s="9" t="str">
        <f t="shared" si="97"/>
        <v>N</v>
      </c>
      <c r="AA1273" s="9">
        <f t="shared" si="98"/>
        <v>10</v>
      </c>
      <c r="AB1273" s="9" t="s">
        <v>1398</v>
      </c>
      <c r="AE1273" t="str">
        <f t="shared" si="99"/>
        <v>Tomb Kings of KhemriKingdom of Bretonnia</v>
      </c>
    </row>
    <row r="1274" spans="1:31" ht="15" customHeight="1" x14ac:dyDescent="0.25">
      <c r="A1274">
        <v>425682</v>
      </c>
      <c r="B1274">
        <v>1</v>
      </c>
      <c r="C1274" t="s">
        <v>1819</v>
      </c>
      <c r="D1274" t="s">
        <v>1820</v>
      </c>
      <c r="E1274">
        <v>0</v>
      </c>
      <c r="F1274">
        <v>2</v>
      </c>
      <c r="G1274">
        <v>6</v>
      </c>
      <c r="H1274">
        <v>14</v>
      </c>
      <c r="I1274" t="s">
        <v>1811</v>
      </c>
      <c r="J1274" s="21">
        <v>45388.3125</v>
      </c>
      <c r="K1274" s="21">
        <v>45388.790972222225</v>
      </c>
      <c r="L1274" t="s">
        <v>1812</v>
      </c>
      <c r="M1274" t="b">
        <v>0</v>
      </c>
      <c r="N1274">
        <v>2023</v>
      </c>
      <c r="O1274" t="s">
        <v>769</v>
      </c>
      <c r="Q1274" t="s">
        <v>765</v>
      </c>
      <c r="S1274" s="1" t="s">
        <v>1821</v>
      </c>
      <c r="T1274" s="1" t="s">
        <v>1822</v>
      </c>
      <c r="U1274" t="s">
        <v>27</v>
      </c>
      <c r="V1274" s="9">
        <v>2000</v>
      </c>
      <c r="W1274" s="2">
        <f t="shared" si="95"/>
        <v>3</v>
      </c>
      <c r="X1274" s="2" t="s">
        <v>1887</v>
      </c>
      <c r="Y1274" s="9" t="str">
        <f t="shared" si="96"/>
        <v>Y</v>
      </c>
      <c r="Z1274" s="9" t="str">
        <f t="shared" si="97"/>
        <v>N</v>
      </c>
      <c r="AA1274" s="9">
        <f t="shared" si="98"/>
        <v>10</v>
      </c>
      <c r="AB1274" s="9" t="s">
        <v>1398</v>
      </c>
      <c r="AE1274" t="str">
        <f t="shared" si="99"/>
        <v>Dwarfen Mountain HoldsEmpire of Man</v>
      </c>
    </row>
    <row r="1275" spans="1:31" ht="15" customHeight="1" x14ac:dyDescent="0.25">
      <c r="A1275">
        <v>425711</v>
      </c>
      <c r="B1275">
        <v>1</v>
      </c>
      <c r="C1275" t="s">
        <v>1823</v>
      </c>
      <c r="D1275" t="s">
        <v>1824</v>
      </c>
      <c r="E1275">
        <v>2</v>
      </c>
      <c r="F1275">
        <v>0</v>
      </c>
      <c r="G1275">
        <v>18</v>
      </c>
      <c r="H1275">
        <v>2</v>
      </c>
      <c r="I1275" t="s">
        <v>1811</v>
      </c>
      <c r="J1275" s="21">
        <v>45388.3125</v>
      </c>
      <c r="K1275" s="21">
        <v>45388.790972222225</v>
      </c>
      <c r="L1275" t="s">
        <v>1812</v>
      </c>
      <c r="M1275" t="b">
        <v>0</v>
      </c>
      <c r="N1275">
        <v>2023</v>
      </c>
      <c r="O1275" t="s">
        <v>767</v>
      </c>
      <c r="Q1275" t="s">
        <v>765</v>
      </c>
      <c r="S1275" s="1" t="s">
        <v>1825</v>
      </c>
      <c r="T1275" s="1" t="s">
        <v>1826</v>
      </c>
      <c r="U1275" t="s">
        <v>27</v>
      </c>
      <c r="V1275" s="9">
        <v>2000</v>
      </c>
      <c r="W1275" s="2">
        <f t="shared" si="95"/>
        <v>3</v>
      </c>
      <c r="X1275" s="2" t="s">
        <v>1887</v>
      </c>
      <c r="Y1275" s="9" t="str">
        <f t="shared" si="96"/>
        <v>Y</v>
      </c>
      <c r="Z1275" s="9" t="str">
        <f t="shared" si="97"/>
        <v>N</v>
      </c>
      <c r="AA1275" s="9">
        <f t="shared" si="98"/>
        <v>10</v>
      </c>
      <c r="AB1275" s="9" t="s">
        <v>1398</v>
      </c>
      <c r="AE1275" t="str">
        <f t="shared" si="99"/>
        <v>Daemons of ChaosEmpire of Man</v>
      </c>
    </row>
    <row r="1276" spans="1:31" ht="15" customHeight="1" x14ac:dyDescent="0.25">
      <c r="A1276">
        <v>425739</v>
      </c>
      <c r="B1276">
        <v>1</v>
      </c>
      <c r="C1276" t="s">
        <v>1827</v>
      </c>
      <c r="D1276" t="s">
        <v>1828</v>
      </c>
      <c r="E1276">
        <v>0</v>
      </c>
      <c r="F1276">
        <v>2</v>
      </c>
      <c r="G1276">
        <v>8</v>
      </c>
      <c r="H1276">
        <v>12</v>
      </c>
      <c r="I1276" t="s">
        <v>1811</v>
      </c>
      <c r="J1276" s="21">
        <v>45388.3125</v>
      </c>
      <c r="K1276" s="21">
        <v>45388.790972222225</v>
      </c>
      <c r="L1276" t="s">
        <v>1812</v>
      </c>
      <c r="M1276" t="b">
        <v>0</v>
      </c>
      <c r="N1276">
        <v>2023</v>
      </c>
      <c r="O1276" t="s">
        <v>768</v>
      </c>
      <c r="Q1276" t="s">
        <v>769</v>
      </c>
      <c r="S1276" s="1" t="s">
        <v>1829</v>
      </c>
      <c r="T1276" s="1" t="s">
        <v>1830</v>
      </c>
      <c r="U1276" t="s">
        <v>27</v>
      </c>
      <c r="V1276" s="9">
        <v>2000</v>
      </c>
      <c r="W1276" s="2">
        <f t="shared" si="95"/>
        <v>3</v>
      </c>
      <c r="X1276" s="2" t="s">
        <v>1887</v>
      </c>
      <c r="Y1276" s="9" t="str">
        <f t="shared" si="96"/>
        <v>Y</v>
      </c>
      <c r="Z1276" s="9" t="str">
        <f t="shared" si="97"/>
        <v>N</v>
      </c>
      <c r="AA1276" s="9">
        <f t="shared" si="98"/>
        <v>10</v>
      </c>
      <c r="AB1276" s="9" t="s">
        <v>1398</v>
      </c>
      <c r="AE1276" t="str">
        <f t="shared" si="99"/>
        <v>Dark ElvesDwarfen Mountain Holds</v>
      </c>
    </row>
    <row r="1277" spans="1:31" ht="15" hidden="1" customHeight="1" x14ac:dyDescent="0.25">
      <c r="A1277">
        <v>425779</v>
      </c>
      <c r="B1277">
        <v>2</v>
      </c>
      <c r="C1277" t="s">
        <v>1828</v>
      </c>
      <c r="D1277" t="s">
        <v>1819</v>
      </c>
      <c r="E1277">
        <v>2</v>
      </c>
      <c r="F1277">
        <v>0</v>
      </c>
      <c r="G1277">
        <v>12</v>
      </c>
      <c r="H1277">
        <v>8</v>
      </c>
      <c r="I1277" t="s">
        <v>1811</v>
      </c>
      <c r="J1277" s="21">
        <v>45388.3125</v>
      </c>
      <c r="K1277" s="21">
        <v>45388.790972222225</v>
      </c>
      <c r="L1277" t="s">
        <v>1812</v>
      </c>
      <c r="M1277" t="b">
        <v>0</v>
      </c>
      <c r="N1277">
        <v>2023</v>
      </c>
      <c r="O1277" t="s">
        <v>769</v>
      </c>
      <c r="Q1277" t="s">
        <v>769</v>
      </c>
      <c r="S1277" s="1" t="s">
        <v>1830</v>
      </c>
      <c r="T1277" s="1" t="s">
        <v>1821</v>
      </c>
      <c r="U1277" t="s">
        <v>27</v>
      </c>
      <c r="V1277" s="9">
        <v>2000</v>
      </c>
      <c r="W1277" s="2">
        <f t="shared" si="95"/>
        <v>3</v>
      </c>
      <c r="X1277" s="2" t="s">
        <v>1887</v>
      </c>
      <c r="Y1277" s="9" t="str">
        <f t="shared" si="96"/>
        <v>Y</v>
      </c>
      <c r="Z1277" s="9" t="str">
        <f t="shared" si="97"/>
        <v>Y</v>
      </c>
      <c r="AA1277" s="9">
        <f t="shared" si="98"/>
        <v>10</v>
      </c>
      <c r="AB1277" s="9" t="s">
        <v>1398</v>
      </c>
      <c r="AE1277" t="str">
        <f t="shared" si="99"/>
        <v>Dwarfen Mountain HoldsDwarfen Mountain Holds</v>
      </c>
    </row>
    <row r="1278" spans="1:31" ht="15" customHeight="1" x14ac:dyDescent="0.25">
      <c r="A1278">
        <v>425800</v>
      </c>
      <c r="B1278">
        <v>2</v>
      </c>
      <c r="C1278" t="s">
        <v>1827</v>
      </c>
      <c r="D1278" t="s">
        <v>1816</v>
      </c>
      <c r="E1278">
        <v>1</v>
      </c>
      <c r="F1278">
        <v>1</v>
      </c>
      <c r="G1278">
        <v>10</v>
      </c>
      <c r="H1278">
        <v>10</v>
      </c>
      <c r="I1278" t="s">
        <v>1811</v>
      </c>
      <c r="J1278" s="21">
        <v>45388.3125</v>
      </c>
      <c r="K1278" s="21">
        <v>45388.790972222225</v>
      </c>
      <c r="L1278" t="s">
        <v>1812</v>
      </c>
      <c r="M1278" t="b">
        <v>0</v>
      </c>
      <c r="N1278">
        <v>2023</v>
      </c>
      <c r="O1278" t="s">
        <v>768</v>
      </c>
      <c r="Q1278" t="s">
        <v>758</v>
      </c>
      <c r="S1278" s="1" t="s">
        <v>1829</v>
      </c>
      <c r="T1278" s="1" t="s">
        <v>1818</v>
      </c>
      <c r="U1278" t="s">
        <v>27</v>
      </c>
      <c r="V1278" s="9">
        <v>2000</v>
      </c>
      <c r="W1278" s="2">
        <f t="shared" si="95"/>
        <v>3</v>
      </c>
      <c r="X1278" s="2" t="s">
        <v>1887</v>
      </c>
      <c r="Y1278" s="9" t="str">
        <f t="shared" si="96"/>
        <v>Y</v>
      </c>
      <c r="Z1278" s="9" t="str">
        <f t="shared" si="97"/>
        <v>N</v>
      </c>
      <c r="AA1278" s="9">
        <f t="shared" si="98"/>
        <v>10</v>
      </c>
      <c r="AB1278" s="9" t="s">
        <v>1398</v>
      </c>
      <c r="AE1278" t="str">
        <f t="shared" si="99"/>
        <v>Dark ElvesKingdom of Bretonnia</v>
      </c>
    </row>
    <row r="1279" spans="1:31" ht="15" customHeight="1" x14ac:dyDescent="0.25">
      <c r="A1279">
        <v>425826</v>
      </c>
      <c r="B1279">
        <v>2</v>
      </c>
      <c r="C1279" t="s">
        <v>1824</v>
      </c>
      <c r="D1279" t="s">
        <v>1809</v>
      </c>
      <c r="E1279">
        <v>0</v>
      </c>
      <c r="F1279">
        <v>2</v>
      </c>
      <c r="G1279">
        <v>0</v>
      </c>
      <c r="H1279">
        <v>20</v>
      </c>
      <c r="I1279" t="s">
        <v>1811</v>
      </c>
      <c r="J1279" s="21">
        <v>45388.3125</v>
      </c>
      <c r="K1279" s="21">
        <v>45388.790972222225</v>
      </c>
      <c r="L1279" t="s">
        <v>1812</v>
      </c>
      <c r="M1279" t="b">
        <v>0</v>
      </c>
      <c r="N1279">
        <v>2023</v>
      </c>
      <c r="O1279" t="s">
        <v>765</v>
      </c>
      <c r="Q1279" t="s">
        <v>764</v>
      </c>
      <c r="S1279" s="1" t="s">
        <v>1826</v>
      </c>
      <c r="T1279" s="1" t="s">
        <v>1813</v>
      </c>
      <c r="U1279" t="s">
        <v>27</v>
      </c>
      <c r="V1279" s="9">
        <v>2000</v>
      </c>
      <c r="W1279" s="2">
        <f t="shared" si="95"/>
        <v>3</v>
      </c>
      <c r="X1279" s="2" t="s">
        <v>1887</v>
      </c>
      <c r="Y1279" s="9" t="str">
        <f t="shared" si="96"/>
        <v>Y</v>
      </c>
      <c r="Z1279" s="9" t="str">
        <f t="shared" si="97"/>
        <v>N</v>
      </c>
      <c r="AA1279" s="9">
        <f t="shared" si="98"/>
        <v>10</v>
      </c>
      <c r="AB1279" s="9" t="s">
        <v>1398</v>
      </c>
      <c r="AE1279" t="str">
        <f t="shared" si="99"/>
        <v>Empire of ManTomb Kings of Khemri</v>
      </c>
    </row>
    <row r="1280" spans="1:31" ht="15" customHeight="1" x14ac:dyDescent="0.25">
      <c r="A1280">
        <v>425854</v>
      </c>
      <c r="B1280">
        <v>2</v>
      </c>
      <c r="C1280" t="s">
        <v>1810</v>
      </c>
      <c r="D1280" t="s">
        <v>1823</v>
      </c>
      <c r="E1280">
        <v>2</v>
      </c>
      <c r="F1280">
        <v>0</v>
      </c>
      <c r="G1280">
        <v>16</v>
      </c>
      <c r="H1280">
        <v>4</v>
      </c>
      <c r="I1280" t="s">
        <v>1811</v>
      </c>
      <c r="J1280" s="21">
        <v>45388.3125</v>
      </c>
      <c r="K1280" s="21">
        <v>45388.790972222225</v>
      </c>
      <c r="L1280" t="s">
        <v>1812</v>
      </c>
      <c r="M1280" t="b">
        <v>0</v>
      </c>
      <c r="N1280">
        <v>2023</v>
      </c>
      <c r="O1280" t="s">
        <v>761</v>
      </c>
      <c r="Q1280" t="s">
        <v>767</v>
      </c>
      <c r="S1280" s="1" t="s">
        <v>1814</v>
      </c>
      <c r="T1280" s="1" t="s">
        <v>1825</v>
      </c>
      <c r="U1280" t="s">
        <v>27</v>
      </c>
      <c r="V1280" s="9">
        <v>2000</v>
      </c>
      <c r="W1280" s="2">
        <f t="shared" si="95"/>
        <v>3</v>
      </c>
      <c r="X1280" s="2" t="s">
        <v>1887</v>
      </c>
      <c r="Y1280" s="9" t="str">
        <f t="shared" si="96"/>
        <v>Y</v>
      </c>
      <c r="Z1280" s="9" t="str">
        <f t="shared" si="97"/>
        <v>N</v>
      </c>
      <c r="AA1280" s="9">
        <f t="shared" si="98"/>
        <v>10</v>
      </c>
      <c r="AB1280" s="9" t="s">
        <v>1398</v>
      </c>
      <c r="AE1280" t="str">
        <f t="shared" si="99"/>
        <v>Orc and Goblin TribesDaemons of Chaos</v>
      </c>
    </row>
    <row r="1281" spans="1:31" ht="15" customHeight="1" x14ac:dyDescent="0.25">
      <c r="A1281">
        <v>425880</v>
      </c>
      <c r="B1281">
        <v>2</v>
      </c>
      <c r="C1281" t="s">
        <v>1815</v>
      </c>
      <c r="D1281" t="s">
        <v>1820</v>
      </c>
      <c r="E1281">
        <v>2</v>
      </c>
      <c r="F1281">
        <v>0</v>
      </c>
      <c r="G1281">
        <v>17</v>
      </c>
      <c r="H1281">
        <v>3</v>
      </c>
      <c r="I1281" t="s">
        <v>1811</v>
      </c>
      <c r="J1281" s="21">
        <v>45388.3125</v>
      </c>
      <c r="K1281" s="21">
        <v>45388.790972222225</v>
      </c>
      <c r="L1281" t="s">
        <v>1812</v>
      </c>
      <c r="M1281" t="b">
        <v>0</v>
      </c>
      <c r="N1281">
        <v>2023</v>
      </c>
      <c r="O1281" t="s">
        <v>764</v>
      </c>
      <c r="Q1281" t="s">
        <v>765</v>
      </c>
      <c r="S1281" s="1" t="s">
        <v>1817</v>
      </c>
      <c r="T1281" s="1" t="s">
        <v>1822</v>
      </c>
      <c r="U1281" t="s">
        <v>27</v>
      </c>
      <c r="V1281" s="9">
        <v>2000</v>
      </c>
      <c r="W1281" s="2">
        <f t="shared" si="95"/>
        <v>3</v>
      </c>
      <c r="X1281" s="2" t="s">
        <v>1887</v>
      </c>
      <c r="Y1281" s="9" t="str">
        <f t="shared" si="96"/>
        <v>Y</v>
      </c>
      <c r="Z1281" s="9" t="str">
        <f t="shared" si="97"/>
        <v>N</v>
      </c>
      <c r="AA1281" s="9">
        <f t="shared" si="98"/>
        <v>10</v>
      </c>
      <c r="AB1281" s="9" t="s">
        <v>1398</v>
      </c>
      <c r="AE1281" t="str">
        <f t="shared" si="99"/>
        <v>Tomb Kings of KhemriEmpire of Man</v>
      </c>
    </row>
    <row r="1282" spans="1:31" ht="15" customHeight="1" x14ac:dyDescent="0.25">
      <c r="A1282">
        <v>425929</v>
      </c>
      <c r="B1282">
        <v>3</v>
      </c>
      <c r="C1282" t="s">
        <v>1816</v>
      </c>
      <c r="D1282" t="s">
        <v>1824</v>
      </c>
      <c r="I1282" t="s">
        <v>1811</v>
      </c>
      <c r="J1282" s="21">
        <v>45388.3125</v>
      </c>
      <c r="K1282" s="21">
        <v>45388.790972222225</v>
      </c>
      <c r="L1282" t="s">
        <v>1812</v>
      </c>
      <c r="M1282" t="b">
        <v>0</v>
      </c>
      <c r="N1282">
        <v>2023</v>
      </c>
      <c r="O1282" t="s">
        <v>758</v>
      </c>
      <c r="Q1282" t="s">
        <v>765</v>
      </c>
      <c r="S1282" s="1" t="s">
        <v>1818</v>
      </c>
      <c r="T1282" s="1" t="s">
        <v>1826</v>
      </c>
      <c r="U1282" t="s">
        <v>27</v>
      </c>
      <c r="V1282" s="9">
        <v>2000</v>
      </c>
      <c r="W1282" s="2">
        <f t="shared" ref="W1282:W1345" si="100">_xlfn.MAXIFS(B:B,I:I,I1282)</f>
        <v>3</v>
      </c>
      <c r="X1282" s="2" t="s">
        <v>1887</v>
      </c>
      <c r="Y1282" s="9" t="str">
        <f t="shared" ref="Y1282:Y1345" si="101">IF(S1282="","N",(IF(T1282&lt;&gt;"","Y","N")))</f>
        <v>Y</v>
      </c>
      <c r="Z1282" s="9" t="str">
        <f t="shared" ref="Z1282:Z1345" si="102">IF(O1282=Q1282,"Y","N")</f>
        <v>N</v>
      </c>
      <c r="AA1282" s="9">
        <f t="shared" ref="AA1282:AA1345" si="103">COUNTIFS(I:I,I1282,B:B,1)*2</f>
        <v>10</v>
      </c>
      <c r="AB1282" s="9" t="s">
        <v>1398</v>
      </c>
      <c r="AE1282" t="str">
        <f t="shared" si="99"/>
        <v>Kingdom of BretonniaEmpire of Man</v>
      </c>
    </row>
    <row r="1283" spans="1:31" ht="15" customHeight="1" x14ac:dyDescent="0.25">
      <c r="A1283">
        <v>425950</v>
      </c>
      <c r="B1283">
        <v>3</v>
      </c>
      <c r="C1283" t="s">
        <v>1827</v>
      </c>
      <c r="D1283" t="s">
        <v>1819</v>
      </c>
      <c r="I1283" t="s">
        <v>1811</v>
      </c>
      <c r="J1283" s="21">
        <v>45388.3125</v>
      </c>
      <c r="K1283" s="21">
        <v>45388.790972222225</v>
      </c>
      <c r="L1283" t="s">
        <v>1812</v>
      </c>
      <c r="M1283" t="b">
        <v>0</v>
      </c>
      <c r="N1283">
        <v>2023</v>
      </c>
      <c r="O1283" t="s">
        <v>768</v>
      </c>
      <c r="Q1283" t="s">
        <v>769</v>
      </c>
      <c r="S1283" s="1" t="s">
        <v>1829</v>
      </c>
      <c r="T1283" s="1" t="s">
        <v>1821</v>
      </c>
      <c r="U1283" t="s">
        <v>27</v>
      </c>
      <c r="V1283" s="9">
        <v>2000</v>
      </c>
      <c r="W1283" s="2">
        <f t="shared" si="100"/>
        <v>3</v>
      </c>
      <c r="X1283" s="2" t="s">
        <v>1887</v>
      </c>
      <c r="Y1283" s="9" t="str">
        <f t="shared" si="101"/>
        <v>Y</v>
      </c>
      <c r="Z1283" s="9" t="str">
        <f t="shared" si="102"/>
        <v>N</v>
      </c>
      <c r="AA1283" s="9">
        <f t="shared" si="103"/>
        <v>10</v>
      </c>
      <c r="AB1283" s="9" t="s">
        <v>1398</v>
      </c>
      <c r="AE1283" t="str">
        <f t="shared" ref="AE1283:AE1346" si="104">O1283&amp;Q1283</f>
        <v>Dark ElvesDwarfen Mountain Holds</v>
      </c>
    </row>
    <row r="1284" spans="1:31" ht="15" customHeight="1" x14ac:dyDescent="0.25">
      <c r="A1284">
        <v>425974</v>
      </c>
      <c r="B1284">
        <v>3</v>
      </c>
      <c r="C1284" t="s">
        <v>1810</v>
      </c>
      <c r="D1284" t="s">
        <v>1815</v>
      </c>
      <c r="I1284" t="s">
        <v>1811</v>
      </c>
      <c r="J1284" s="21">
        <v>45388.3125</v>
      </c>
      <c r="K1284" s="21">
        <v>45388.790972222225</v>
      </c>
      <c r="L1284" t="s">
        <v>1812</v>
      </c>
      <c r="M1284" t="b">
        <v>0</v>
      </c>
      <c r="N1284">
        <v>2023</v>
      </c>
      <c r="O1284" t="s">
        <v>761</v>
      </c>
      <c r="Q1284" t="s">
        <v>764</v>
      </c>
      <c r="S1284" s="1" t="s">
        <v>1814</v>
      </c>
      <c r="T1284" s="1" t="s">
        <v>1817</v>
      </c>
      <c r="U1284" t="s">
        <v>27</v>
      </c>
      <c r="V1284" s="9">
        <v>2000</v>
      </c>
      <c r="W1284" s="2">
        <f t="shared" si="100"/>
        <v>3</v>
      </c>
      <c r="X1284" s="2" t="s">
        <v>1887</v>
      </c>
      <c r="Y1284" s="9" t="str">
        <f t="shared" si="101"/>
        <v>Y</v>
      </c>
      <c r="Z1284" s="9" t="str">
        <f t="shared" si="102"/>
        <v>N</v>
      </c>
      <c r="AA1284" s="9">
        <f t="shared" si="103"/>
        <v>10</v>
      </c>
      <c r="AB1284" s="9" t="s">
        <v>1398</v>
      </c>
      <c r="AE1284" t="str">
        <f t="shared" si="104"/>
        <v>Orc and Goblin TribesTomb Kings of Khemri</v>
      </c>
    </row>
    <row r="1285" spans="1:31" ht="15" customHeight="1" x14ac:dyDescent="0.25">
      <c r="A1285">
        <v>425995</v>
      </c>
      <c r="B1285">
        <v>3</v>
      </c>
      <c r="C1285" t="s">
        <v>1828</v>
      </c>
      <c r="D1285" t="s">
        <v>1823</v>
      </c>
      <c r="I1285" t="s">
        <v>1811</v>
      </c>
      <c r="J1285" s="21">
        <v>45388.3125</v>
      </c>
      <c r="K1285" s="21">
        <v>45388.790972222225</v>
      </c>
      <c r="L1285" t="s">
        <v>1812</v>
      </c>
      <c r="M1285" t="b">
        <v>0</v>
      </c>
      <c r="N1285">
        <v>2023</v>
      </c>
      <c r="O1285" t="s">
        <v>769</v>
      </c>
      <c r="Q1285" t="s">
        <v>767</v>
      </c>
      <c r="S1285" s="1" t="s">
        <v>1830</v>
      </c>
      <c r="T1285" s="1" t="s">
        <v>1825</v>
      </c>
      <c r="U1285" t="s">
        <v>27</v>
      </c>
      <c r="V1285" s="9">
        <v>2000</v>
      </c>
      <c r="W1285" s="2">
        <f t="shared" si="100"/>
        <v>3</v>
      </c>
      <c r="X1285" s="2" t="s">
        <v>1887</v>
      </c>
      <c r="Y1285" s="9" t="str">
        <f t="shared" si="101"/>
        <v>Y</v>
      </c>
      <c r="Z1285" s="9" t="str">
        <f t="shared" si="102"/>
        <v>N</v>
      </c>
      <c r="AA1285" s="9">
        <f t="shared" si="103"/>
        <v>10</v>
      </c>
      <c r="AB1285" s="9" t="s">
        <v>1398</v>
      </c>
      <c r="AE1285" t="str">
        <f t="shared" si="104"/>
        <v>Dwarfen Mountain HoldsDaemons of Chaos</v>
      </c>
    </row>
    <row r="1286" spans="1:31" ht="15" customHeight="1" x14ac:dyDescent="0.25">
      <c r="A1286">
        <v>426016</v>
      </c>
      <c r="B1286">
        <v>3</v>
      </c>
      <c r="C1286" t="s">
        <v>1809</v>
      </c>
      <c r="D1286" t="s">
        <v>1820</v>
      </c>
      <c r="I1286" t="s">
        <v>1811</v>
      </c>
      <c r="J1286" s="21">
        <v>45388.3125</v>
      </c>
      <c r="K1286" s="21">
        <v>45388.790972222225</v>
      </c>
      <c r="L1286" t="s">
        <v>1812</v>
      </c>
      <c r="M1286" t="b">
        <v>0</v>
      </c>
      <c r="N1286">
        <v>2023</v>
      </c>
      <c r="O1286" t="s">
        <v>764</v>
      </c>
      <c r="Q1286" t="s">
        <v>765</v>
      </c>
      <c r="S1286" s="1" t="s">
        <v>1813</v>
      </c>
      <c r="T1286" s="1" t="s">
        <v>1822</v>
      </c>
      <c r="U1286" t="s">
        <v>27</v>
      </c>
      <c r="V1286" s="9">
        <v>2000</v>
      </c>
      <c r="W1286" s="2">
        <f t="shared" si="100"/>
        <v>3</v>
      </c>
      <c r="X1286" s="2" t="s">
        <v>1887</v>
      </c>
      <c r="Y1286" s="9" t="str">
        <f t="shared" si="101"/>
        <v>Y</v>
      </c>
      <c r="Z1286" s="9" t="str">
        <f t="shared" si="102"/>
        <v>N</v>
      </c>
      <c r="AA1286" s="9">
        <f t="shared" si="103"/>
        <v>10</v>
      </c>
      <c r="AB1286" s="9" t="s">
        <v>1398</v>
      </c>
      <c r="AE1286" t="str">
        <f t="shared" si="104"/>
        <v>Tomb Kings of KhemriEmpire of Man</v>
      </c>
    </row>
    <row r="1287" spans="1:31" ht="15" customHeight="1" x14ac:dyDescent="0.25">
      <c r="A1287">
        <v>425683</v>
      </c>
      <c r="B1287">
        <v>1</v>
      </c>
      <c r="C1287" t="s">
        <v>1063</v>
      </c>
      <c r="D1287" t="s">
        <v>1711</v>
      </c>
      <c r="E1287">
        <v>0</v>
      </c>
      <c r="F1287">
        <v>2</v>
      </c>
      <c r="G1287">
        <v>5</v>
      </c>
      <c r="H1287">
        <v>15</v>
      </c>
      <c r="I1287" t="s">
        <v>1712</v>
      </c>
      <c r="J1287" s="21">
        <v>45388.354861111111</v>
      </c>
      <c r="K1287" s="21">
        <v>45389.6875</v>
      </c>
      <c r="L1287" t="s">
        <v>63</v>
      </c>
      <c r="M1287" t="b">
        <v>0</v>
      </c>
      <c r="N1287">
        <v>2023</v>
      </c>
      <c r="O1287" t="s">
        <v>773</v>
      </c>
      <c r="Q1287" t="s">
        <v>760</v>
      </c>
      <c r="S1287" s="1" t="s">
        <v>1713</v>
      </c>
      <c r="T1287" s="1" t="s">
        <v>1714</v>
      </c>
      <c r="U1287" t="s">
        <v>27</v>
      </c>
      <c r="V1287" s="9">
        <v>2000</v>
      </c>
      <c r="W1287" s="2">
        <f t="shared" si="100"/>
        <v>5</v>
      </c>
      <c r="X1287" s="2" t="s">
        <v>1887</v>
      </c>
      <c r="Y1287" s="9" t="str">
        <f t="shared" si="101"/>
        <v>Y</v>
      </c>
      <c r="Z1287" s="9" t="str">
        <f t="shared" si="102"/>
        <v>N</v>
      </c>
      <c r="AA1287" s="9">
        <f t="shared" si="103"/>
        <v>20</v>
      </c>
      <c r="AB1287" s="9" t="s">
        <v>1398</v>
      </c>
      <c r="AE1287" t="str">
        <f t="shared" si="104"/>
        <v>Ogre KingdomsVampire Counts</v>
      </c>
    </row>
    <row r="1288" spans="1:31" ht="15" customHeight="1" x14ac:dyDescent="0.25">
      <c r="A1288">
        <v>425712</v>
      </c>
      <c r="B1288">
        <v>1</v>
      </c>
      <c r="C1288" t="s">
        <v>1715</v>
      </c>
      <c r="D1288" t="s">
        <v>1716</v>
      </c>
      <c r="E1288">
        <v>0</v>
      </c>
      <c r="F1288">
        <v>2</v>
      </c>
      <c r="G1288">
        <v>5</v>
      </c>
      <c r="H1288">
        <v>15</v>
      </c>
      <c r="I1288" t="s">
        <v>1712</v>
      </c>
      <c r="J1288" s="21">
        <v>45388.354861111111</v>
      </c>
      <c r="K1288" s="21">
        <v>45389.6875</v>
      </c>
      <c r="L1288" t="s">
        <v>63</v>
      </c>
      <c r="M1288" t="b">
        <v>0</v>
      </c>
      <c r="N1288">
        <v>2023</v>
      </c>
      <c r="O1288" t="s">
        <v>762</v>
      </c>
      <c r="Q1288" t="s">
        <v>769</v>
      </c>
      <c r="S1288" s="1" t="s">
        <v>1717</v>
      </c>
      <c r="T1288" s="1" t="s">
        <v>1718</v>
      </c>
      <c r="U1288" t="s">
        <v>27</v>
      </c>
      <c r="V1288" s="9">
        <v>2000</v>
      </c>
      <c r="W1288" s="2">
        <f t="shared" si="100"/>
        <v>5</v>
      </c>
      <c r="X1288" s="2" t="s">
        <v>1887</v>
      </c>
      <c r="Y1288" s="9" t="str">
        <f t="shared" si="101"/>
        <v>Y</v>
      </c>
      <c r="Z1288" s="9" t="str">
        <f t="shared" si="102"/>
        <v>N</v>
      </c>
      <c r="AA1288" s="9">
        <f t="shared" si="103"/>
        <v>20</v>
      </c>
      <c r="AB1288" s="9" t="s">
        <v>1398</v>
      </c>
      <c r="AE1288" t="str">
        <f t="shared" si="104"/>
        <v>Warriors of ChaosDwarfen Mountain Holds</v>
      </c>
    </row>
    <row r="1289" spans="1:31" ht="15" customHeight="1" x14ac:dyDescent="0.25">
      <c r="A1289">
        <v>425735</v>
      </c>
      <c r="B1289">
        <v>1</v>
      </c>
      <c r="C1289" t="s">
        <v>330</v>
      </c>
      <c r="D1289" t="s">
        <v>1123</v>
      </c>
      <c r="E1289">
        <v>0</v>
      </c>
      <c r="F1289">
        <v>2</v>
      </c>
      <c r="G1289">
        <v>14</v>
      </c>
      <c r="H1289">
        <v>16</v>
      </c>
      <c r="I1289" t="s">
        <v>1712</v>
      </c>
      <c r="J1289" s="21">
        <v>45388.354861111111</v>
      </c>
      <c r="K1289" s="21">
        <v>45389.6875</v>
      </c>
      <c r="L1289" t="s">
        <v>63</v>
      </c>
      <c r="M1289" t="b">
        <v>0</v>
      </c>
      <c r="N1289">
        <v>2023</v>
      </c>
      <c r="O1289" t="s">
        <v>764</v>
      </c>
      <c r="Q1289" t="s">
        <v>763</v>
      </c>
      <c r="S1289" s="1" t="s">
        <v>1719</v>
      </c>
      <c r="T1289" s="1" t="s">
        <v>1720</v>
      </c>
      <c r="U1289" t="s">
        <v>27</v>
      </c>
      <c r="V1289" s="9">
        <v>2000</v>
      </c>
      <c r="W1289" s="2">
        <f t="shared" si="100"/>
        <v>5</v>
      </c>
      <c r="X1289" s="2" t="s">
        <v>1887</v>
      </c>
      <c r="Y1289" s="9" t="str">
        <f t="shared" si="101"/>
        <v>Y</v>
      </c>
      <c r="Z1289" s="9" t="str">
        <f t="shared" si="102"/>
        <v>N</v>
      </c>
      <c r="AA1289" s="9">
        <f t="shared" si="103"/>
        <v>20</v>
      </c>
      <c r="AB1289" s="9" t="s">
        <v>1398</v>
      </c>
      <c r="AE1289" t="str">
        <f t="shared" si="104"/>
        <v>Tomb Kings of KhemriHigh Elf Realms</v>
      </c>
    </row>
    <row r="1290" spans="1:31" ht="15" customHeight="1" x14ac:dyDescent="0.25">
      <c r="A1290">
        <v>425763</v>
      </c>
      <c r="B1290">
        <v>1</v>
      </c>
      <c r="C1290" t="s">
        <v>1099</v>
      </c>
      <c r="D1290" t="s">
        <v>1721</v>
      </c>
      <c r="E1290">
        <v>2</v>
      </c>
      <c r="F1290">
        <v>0</v>
      </c>
      <c r="G1290">
        <v>17</v>
      </c>
      <c r="H1290">
        <v>3</v>
      </c>
      <c r="I1290" t="s">
        <v>1712</v>
      </c>
      <c r="J1290" s="21">
        <v>45388.354861111111</v>
      </c>
      <c r="K1290" s="21">
        <v>45389.6875</v>
      </c>
      <c r="L1290" t="s">
        <v>63</v>
      </c>
      <c r="M1290" t="b">
        <v>0</v>
      </c>
      <c r="N1290">
        <v>2023</v>
      </c>
      <c r="O1290" t="s">
        <v>774</v>
      </c>
      <c r="Q1290" t="s">
        <v>769</v>
      </c>
      <c r="S1290" s="1" t="s">
        <v>1722</v>
      </c>
      <c r="T1290" s="1" t="s">
        <v>1723</v>
      </c>
      <c r="U1290" t="s">
        <v>27</v>
      </c>
      <c r="V1290" s="9">
        <v>2000</v>
      </c>
      <c r="W1290" s="2">
        <f t="shared" si="100"/>
        <v>5</v>
      </c>
      <c r="X1290" s="2" t="s">
        <v>1887</v>
      </c>
      <c r="Y1290" s="9" t="str">
        <f t="shared" si="101"/>
        <v>Y</v>
      </c>
      <c r="Z1290" s="9" t="str">
        <f t="shared" si="102"/>
        <v>N</v>
      </c>
      <c r="AA1290" s="9">
        <f t="shared" si="103"/>
        <v>20</v>
      </c>
      <c r="AB1290" s="9" t="s">
        <v>1398</v>
      </c>
      <c r="AE1290" t="str">
        <f t="shared" si="104"/>
        <v>Beastmen BrayherdsDwarfen Mountain Holds</v>
      </c>
    </row>
    <row r="1291" spans="1:31" ht="15" customHeight="1" x14ac:dyDescent="0.25">
      <c r="A1291">
        <v>425792</v>
      </c>
      <c r="B1291">
        <v>1</v>
      </c>
      <c r="C1291" t="s">
        <v>1724</v>
      </c>
      <c r="D1291" t="s">
        <v>1675</v>
      </c>
      <c r="E1291">
        <v>2</v>
      </c>
      <c r="F1291">
        <v>0</v>
      </c>
      <c r="G1291">
        <v>18</v>
      </c>
      <c r="H1291">
        <v>2</v>
      </c>
      <c r="I1291" t="s">
        <v>1712</v>
      </c>
      <c r="J1291" s="21">
        <v>45388.354861111111</v>
      </c>
      <c r="K1291" s="21">
        <v>45389.6875</v>
      </c>
      <c r="L1291" t="s">
        <v>63</v>
      </c>
      <c r="M1291" t="b">
        <v>0</v>
      </c>
      <c r="N1291">
        <v>2023</v>
      </c>
      <c r="O1291" t="s">
        <v>762</v>
      </c>
      <c r="Q1291" t="s">
        <v>761</v>
      </c>
      <c r="S1291" s="1" t="s">
        <v>1725</v>
      </c>
      <c r="T1291" s="1" t="s">
        <v>1726</v>
      </c>
      <c r="U1291" t="s">
        <v>27</v>
      </c>
      <c r="V1291" s="9">
        <v>2000</v>
      </c>
      <c r="W1291" s="2">
        <f t="shared" si="100"/>
        <v>5</v>
      </c>
      <c r="X1291" s="2" t="s">
        <v>1887</v>
      </c>
      <c r="Y1291" s="9" t="str">
        <f t="shared" si="101"/>
        <v>Y</v>
      </c>
      <c r="Z1291" s="9" t="str">
        <f t="shared" si="102"/>
        <v>N</v>
      </c>
      <c r="AA1291" s="9">
        <f t="shared" si="103"/>
        <v>20</v>
      </c>
      <c r="AB1291" s="9" t="s">
        <v>1398</v>
      </c>
      <c r="AE1291" t="str">
        <f t="shared" si="104"/>
        <v>Warriors of ChaosOrc and Goblin Tribes</v>
      </c>
    </row>
    <row r="1292" spans="1:31" ht="15" customHeight="1" x14ac:dyDescent="0.25">
      <c r="A1292">
        <v>425818</v>
      </c>
      <c r="B1292">
        <v>1</v>
      </c>
      <c r="C1292" t="s">
        <v>1727</v>
      </c>
      <c r="D1292" t="s">
        <v>1728</v>
      </c>
      <c r="E1292">
        <v>2</v>
      </c>
      <c r="F1292">
        <v>0</v>
      </c>
      <c r="G1292">
        <v>12</v>
      </c>
      <c r="H1292">
        <v>8</v>
      </c>
      <c r="I1292" t="s">
        <v>1712</v>
      </c>
      <c r="J1292" s="21">
        <v>45388.354861111111</v>
      </c>
      <c r="K1292" s="21">
        <v>45389.6875</v>
      </c>
      <c r="L1292" t="s">
        <v>63</v>
      </c>
      <c r="M1292" t="b">
        <v>0</v>
      </c>
      <c r="N1292">
        <v>2023</v>
      </c>
      <c r="O1292" t="s">
        <v>773</v>
      </c>
      <c r="Q1292" t="s">
        <v>760</v>
      </c>
      <c r="S1292" s="1" t="s">
        <v>1729</v>
      </c>
      <c r="T1292" s="1" t="s">
        <v>1730</v>
      </c>
      <c r="U1292" t="s">
        <v>27</v>
      </c>
      <c r="V1292" s="9">
        <v>2000</v>
      </c>
      <c r="W1292" s="2">
        <f t="shared" si="100"/>
        <v>5</v>
      </c>
      <c r="X1292" s="2" t="s">
        <v>1887</v>
      </c>
      <c r="Y1292" s="9" t="str">
        <f t="shared" si="101"/>
        <v>Y</v>
      </c>
      <c r="Z1292" s="9" t="str">
        <f t="shared" si="102"/>
        <v>N</v>
      </c>
      <c r="AA1292" s="9">
        <f t="shared" si="103"/>
        <v>20</v>
      </c>
      <c r="AB1292" s="9" t="s">
        <v>1398</v>
      </c>
      <c r="AE1292" t="str">
        <f t="shared" si="104"/>
        <v>Ogre KingdomsVampire Counts</v>
      </c>
    </row>
    <row r="1293" spans="1:31" ht="15" customHeight="1" x14ac:dyDescent="0.25">
      <c r="A1293">
        <v>425843</v>
      </c>
      <c r="B1293">
        <v>1</v>
      </c>
      <c r="C1293" t="s">
        <v>1731</v>
      </c>
      <c r="D1293" t="s">
        <v>1732</v>
      </c>
      <c r="E1293">
        <v>1</v>
      </c>
      <c r="F1293">
        <v>1</v>
      </c>
      <c r="G1293">
        <v>10</v>
      </c>
      <c r="H1293">
        <v>10</v>
      </c>
      <c r="I1293" t="s">
        <v>1712</v>
      </c>
      <c r="J1293" s="21">
        <v>45388.354861111111</v>
      </c>
      <c r="K1293" s="21">
        <v>45389.6875</v>
      </c>
      <c r="L1293" t="s">
        <v>63</v>
      </c>
      <c r="M1293" t="b">
        <v>0</v>
      </c>
      <c r="N1293">
        <v>2023</v>
      </c>
      <c r="O1293" t="s">
        <v>774</v>
      </c>
      <c r="Q1293" t="s">
        <v>765</v>
      </c>
      <c r="S1293" s="1" t="s">
        <v>1733</v>
      </c>
      <c r="T1293" s="1" t="s">
        <v>1734</v>
      </c>
      <c r="U1293" t="s">
        <v>27</v>
      </c>
      <c r="V1293" s="9">
        <v>2000</v>
      </c>
      <c r="W1293" s="2">
        <f t="shared" si="100"/>
        <v>5</v>
      </c>
      <c r="X1293" s="2" t="s">
        <v>1887</v>
      </c>
      <c r="Y1293" s="9" t="str">
        <f t="shared" si="101"/>
        <v>Y</v>
      </c>
      <c r="Z1293" s="9" t="str">
        <f t="shared" si="102"/>
        <v>N</v>
      </c>
      <c r="AA1293" s="9">
        <f t="shared" si="103"/>
        <v>20</v>
      </c>
      <c r="AB1293" s="9" t="s">
        <v>1398</v>
      </c>
      <c r="AE1293" t="str">
        <f t="shared" si="104"/>
        <v>Beastmen BrayherdsEmpire of Man</v>
      </c>
    </row>
    <row r="1294" spans="1:31" ht="15" customHeight="1" x14ac:dyDescent="0.25">
      <c r="A1294">
        <v>425863</v>
      </c>
      <c r="B1294">
        <v>1</v>
      </c>
      <c r="C1294" t="s">
        <v>1143</v>
      </c>
      <c r="D1294" t="s">
        <v>1735</v>
      </c>
      <c r="E1294">
        <v>2</v>
      </c>
      <c r="F1294">
        <v>0</v>
      </c>
      <c r="G1294">
        <v>15</v>
      </c>
      <c r="H1294">
        <v>5</v>
      </c>
      <c r="I1294" t="s">
        <v>1712</v>
      </c>
      <c r="J1294" s="21">
        <v>45388.354861111111</v>
      </c>
      <c r="K1294" s="21">
        <v>45389.6875</v>
      </c>
      <c r="L1294" t="s">
        <v>63</v>
      </c>
      <c r="M1294" t="b">
        <v>0</v>
      </c>
      <c r="N1294">
        <v>2023</v>
      </c>
      <c r="O1294" t="s">
        <v>762</v>
      </c>
      <c r="Q1294" t="s">
        <v>763</v>
      </c>
      <c r="S1294" s="1" t="s">
        <v>1736</v>
      </c>
      <c r="T1294" s="1" t="s">
        <v>1737</v>
      </c>
      <c r="U1294" t="s">
        <v>27</v>
      </c>
      <c r="V1294" s="9">
        <v>2000</v>
      </c>
      <c r="W1294" s="2">
        <f t="shared" si="100"/>
        <v>5</v>
      </c>
      <c r="X1294" s="2" t="s">
        <v>1887</v>
      </c>
      <c r="Y1294" s="9" t="str">
        <f t="shared" si="101"/>
        <v>Y</v>
      </c>
      <c r="Z1294" s="9" t="str">
        <f t="shared" si="102"/>
        <v>N</v>
      </c>
      <c r="AA1294" s="9">
        <f t="shared" si="103"/>
        <v>20</v>
      </c>
      <c r="AB1294" s="9" t="s">
        <v>1398</v>
      </c>
      <c r="AE1294" t="str">
        <f t="shared" si="104"/>
        <v>Warriors of ChaosHigh Elf Realms</v>
      </c>
    </row>
    <row r="1295" spans="1:31" ht="15" customHeight="1" x14ac:dyDescent="0.25">
      <c r="A1295">
        <v>425888</v>
      </c>
      <c r="B1295">
        <v>1</v>
      </c>
      <c r="C1295" t="s">
        <v>1674</v>
      </c>
      <c r="D1295" t="s">
        <v>1738</v>
      </c>
      <c r="E1295">
        <v>2</v>
      </c>
      <c r="F1295">
        <v>0</v>
      </c>
      <c r="G1295">
        <v>19</v>
      </c>
      <c r="H1295">
        <v>1</v>
      </c>
      <c r="I1295" t="s">
        <v>1712</v>
      </c>
      <c r="J1295" s="21">
        <v>45388.354861111111</v>
      </c>
      <c r="K1295" s="21">
        <v>45389.6875</v>
      </c>
      <c r="L1295" t="s">
        <v>63</v>
      </c>
      <c r="M1295" t="b">
        <v>0</v>
      </c>
      <c r="N1295">
        <v>2023</v>
      </c>
      <c r="O1295" t="s">
        <v>758</v>
      </c>
      <c r="Q1295" t="s">
        <v>761</v>
      </c>
      <c r="S1295" s="1" t="s">
        <v>1739</v>
      </c>
      <c r="T1295" s="1" t="s">
        <v>1740</v>
      </c>
      <c r="U1295" t="s">
        <v>27</v>
      </c>
      <c r="V1295" s="9">
        <v>2000</v>
      </c>
      <c r="W1295" s="2">
        <f t="shared" si="100"/>
        <v>5</v>
      </c>
      <c r="X1295" s="2" t="s">
        <v>1887</v>
      </c>
      <c r="Y1295" s="9" t="str">
        <f t="shared" si="101"/>
        <v>Y</v>
      </c>
      <c r="Z1295" s="9" t="str">
        <f t="shared" si="102"/>
        <v>N</v>
      </c>
      <c r="AA1295" s="9">
        <f t="shared" si="103"/>
        <v>20</v>
      </c>
      <c r="AB1295" s="9" t="s">
        <v>1398</v>
      </c>
      <c r="AE1295" t="str">
        <f t="shared" si="104"/>
        <v>Kingdom of BretonniaOrc and Goblin Tribes</v>
      </c>
    </row>
    <row r="1296" spans="1:31" ht="15" customHeight="1" x14ac:dyDescent="0.25">
      <c r="A1296">
        <v>425914</v>
      </c>
      <c r="B1296">
        <v>1</v>
      </c>
      <c r="C1296" t="s">
        <v>1741</v>
      </c>
      <c r="D1296" t="s">
        <v>1139</v>
      </c>
      <c r="E1296">
        <v>1</v>
      </c>
      <c r="F1296">
        <v>1</v>
      </c>
      <c r="G1296">
        <v>10</v>
      </c>
      <c r="H1296">
        <v>10</v>
      </c>
      <c r="I1296" t="s">
        <v>1712</v>
      </c>
      <c r="J1296" s="21">
        <v>45388.354861111111</v>
      </c>
      <c r="K1296" s="21">
        <v>45389.6875</v>
      </c>
      <c r="L1296" t="s">
        <v>63</v>
      </c>
      <c r="M1296" t="b">
        <v>0</v>
      </c>
      <c r="N1296">
        <v>2023</v>
      </c>
      <c r="O1296" t="s">
        <v>771</v>
      </c>
      <c r="Q1296" t="s">
        <v>774</v>
      </c>
      <c r="S1296" s="1" t="s">
        <v>1742</v>
      </c>
      <c r="T1296" s="1" t="s">
        <v>1743</v>
      </c>
      <c r="U1296" t="s">
        <v>27</v>
      </c>
      <c r="V1296" s="9">
        <v>2000</v>
      </c>
      <c r="W1296" s="2">
        <f t="shared" si="100"/>
        <v>5</v>
      </c>
      <c r="X1296" s="2" t="s">
        <v>1887</v>
      </c>
      <c r="Y1296" s="9" t="str">
        <f t="shared" si="101"/>
        <v>Y</v>
      </c>
      <c r="Z1296" s="9" t="str">
        <f t="shared" si="102"/>
        <v>N</v>
      </c>
      <c r="AA1296" s="9">
        <f t="shared" si="103"/>
        <v>20</v>
      </c>
      <c r="AB1296" s="9" t="s">
        <v>1398</v>
      </c>
      <c r="AE1296" t="str">
        <f t="shared" si="104"/>
        <v>SkavenBeastmen Brayherds</v>
      </c>
    </row>
    <row r="1297" spans="1:31" ht="15" customHeight="1" x14ac:dyDescent="0.25">
      <c r="A1297">
        <v>425952</v>
      </c>
      <c r="B1297">
        <v>2</v>
      </c>
      <c r="C1297" t="s">
        <v>330</v>
      </c>
      <c r="D1297" t="s">
        <v>1728</v>
      </c>
      <c r="E1297">
        <v>2</v>
      </c>
      <c r="F1297">
        <v>0</v>
      </c>
      <c r="G1297">
        <v>14</v>
      </c>
      <c r="H1297">
        <v>6</v>
      </c>
      <c r="I1297" t="s">
        <v>1712</v>
      </c>
      <c r="J1297" s="21">
        <v>45388.354861111111</v>
      </c>
      <c r="K1297" s="21">
        <v>45389.6875</v>
      </c>
      <c r="L1297" t="s">
        <v>63</v>
      </c>
      <c r="M1297" t="b">
        <v>0</v>
      </c>
      <c r="N1297">
        <v>2023</v>
      </c>
      <c r="O1297" t="s">
        <v>764</v>
      </c>
      <c r="Q1297" t="s">
        <v>760</v>
      </c>
      <c r="S1297" s="1" t="s">
        <v>1719</v>
      </c>
      <c r="T1297" s="1" t="s">
        <v>1730</v>
      </c>
      <c r="U1297" t="s">
        <v>27</v>
      </c>
      <c r="V1297" s="9">
        <v>2000</v>
      </c>
      <c r="W1297" s="2">
        <f t="shared" si="100"/>
        <v>5</v>
      </c>
      <c r="X1297" s="2" t="s">
        <v>1887</v>
      </c>
      <c r="Y1297" s="9" t="str">
        <f t="shared" si="101"/>
        <v>Y</v>
      </c>
      <c r="Z1297" s="9" t="str">
        <f t="shared" si="102"/>
        <v>N</v>
      </c>
      <c r="AA1297" s="9">
        <f t="shared" si="103"/>
        <v>20</v>
      </c>
      <c r="AB1297" s="9" t="s">
        <v>1398</v>
      </c>
      <c r="AE1297" t="str">
        <f t="shared" si="104"/>
        <v>Tomb Kings of KhemriVampire Counts</v>
      </c>
    </row>
    <row r="1298" spans="1:31" ht="15" customHeight="1" x14ac:dyDescent="0.25">
      <c r="A1298">
        <v>425975</v>
      </c>
      <c r="B1298">
        <v>2</v>
      </c>
      <c r="C1298" t="s">
        <v>1716</v>
      </c>
      <c r="D1298" t="s">
        <v>1143</v>
      </c>
      <c r="E1298">
        <v>0</v>
      </c>
      <c r="F1298">
        <v>2</v>
      </c>
      <c r="G1298">
        <v>9</v>
      </c>
      <c r="H1298">
        <v>11</v>
      </c>
      <c r="I1298" t="s">
        <v>1712</v>
      </c>
      <c r="J1298" s="21">
        <v>45388.354861111111</v>
      </c>
      <c r="K1298" s="21">
        <v>45389.6875</v>
      </c>
      <c r="L1298" t="s">
        <v>63</v>
      </c>
      <c r="M1298" t="b">
        <v>0</v>
      </c>
      <c r="N1298">
        <v>2023</v>
      </c>
      <c r="O1298" t="s">
        <v>769</v>
      </c>
      <c r="Q1298" t="s">
        <v>762</v>
      </c>
      <c r="S1298" s="1" t="s">
        <v>1718</v>
      </c>
      <c r="T1298" s="1" t="s">
        <v>1736</v>
      </c>
      <c r="U1298" t="s">
        <v>27</v>
      </c>
      <c r="V1298" s="9">
        <v>2000</v>
      </c>
      <c r="W1298" s="2">
        <f t="shared" si="100"/>
        <v>5</v>
      </c>
      <c r="X1298" s="2" t="s">
        <v>1887</v>
      </c>
      <c r="Y1298" s="9" t="str">
        <f t="shared" si="101"/>
        <v>Y</v>
      </c>
      <c r="Z1298" s="9" t="str">
        <f t="shared" si="102"/>
        <v>N</v>
      </c>
      <c r="AA1298" s="9">
        <f t="shared" si="103"/>
        <v>20</v>
      </c>
      <c r="AB1298" s="9" t="s">
        <v>1398</v>
      </c>
      <c r="AE1298" t="str">
        <f t="shared" si="104"/>
        <v>Dwarfen Mountain HoldsWarriors of Chaos</v>
      </c>
    </row>
    <row r="1299" spans="1:31" ht="15" customHeight="1" x14ac:dyDescent="0.25">
      <c r="A1299">
        <v>425996</v>
      </c>
      <c r="B1299">
        <v>2</v>
      </c>
      <c r="C1299" t="s">
        <v>1099</v>
      </c>
      <c r="D1299" t="s">
        <v>1674</v>
      </c>
      <c r="E1299">
        <v>2</v>
      </c>
      <c r="F1299">
        <v>0</v>
      </c>
      <c r="G1299">
        <v>12</v>
      </c>
      <c r="H1299">
        <v>8</v>
      </c>
      <c r="I1299" t="s">
        <v>1712</v>
      </c>
      <c r="J1299" s="21">
        <v>45388.354861111111</v>
      </c>
      <c r="K1299" s="21">
        <v>45389.6875</v>
      </c>
      <c r="L1299" t="s">
        <v>63</v>
      </c>
      <c r="M1299" t="b">
        <v>0</v>
      </c>
      <c r="N1299">
        <v>2023</v>
      </c>
      <c r="O1299" t="s">
        <v>774</v>
      </c>
      <c r="Q1299" t="s">
        <v>758</v>
      </c>
      <c r="S1299" s="1" t="s">
        <v>1722</v>
      </c>
      <c r="T1299" s="1" t="s">
        <v>1739</v>
      </c>
      <c r="U1299" t="s">
        <v>27</v>
      </c>
      <c r="V1299" s="9">
        <v>2000</v>
      </c>
      <c r="W1299" s="2">
        <f t="shared" si="100"/>
        <v>5</v>
      </c>
      <c r="X1299" s="2" t="s">
        <v>1887</v>
      </c>
      <c r="Y1299" s="9" t="str">
        <f t="shared" si="101"/>
        <v>Y</v>
      </c>
      <c r="Z1299" s="9" t="str">
        <f t="shared" si="102"/>
        <v>N</v>
      </c>
      <c r="AA1299" s="9">
        <f t="shared" si="103"/>
        <v>20</v>
      </c>
      <c r="AB1299" s="9" t="s">
        <v>1398</v>
      </c>
      <c r="AE1299" t="str">
        <f t="shared" si="104"/>
        <v>Beastmen BrayherdsKingdom of Bretonnia</v>
      </c>
    </row>
    <row r="1300" spans="1:31" ht="15" customHeight="1" x14ac:dyDescent="0.25">
      <c r="A1300">
        <v>426017</v>
      </c>
      <c r="B1300">
        <v>2</v>
      </c>
      <c r="C1300" t="s">
        <v>1123</v>
      </c>
      <c r="D1300" t="s">
        <v>1724</v>
      </c>
      <c r="E1300">
        <v>0</v>
      </c>
      <c r="F1300">
        <v>2</v>
      </c>
      <c r="G1300">
        <v>8</v>
      </c>
      <c r="H1300">
        <v>12</v>
      </c>
      <c r="I1300" t="s">
        <v>1712</v>
      </c>
      <c r="J1300" s="21">
        <v>45388.354861111111</v>
      </c>
      <c r="K1300" s="21">
        <v>45389.6875</v>
      </c>
      <c r="L1300" t="s">
        <v>63</v>
      </c>
      <c r="M1300" t="b">
        <v>0</v>
      </c>
      <c r="N1300">
        <v>2023</v>
      </c>
      <c r="O1300" t="s">
        <v>763</v>
      </c>
      <c r="Q1300" t="s">
        <v>762</v>
      </c>
      <c r="S1300" s="1" t="s">
        <v>1720</v>
      </c>
      <c r="T1300" s="1" t="s">
        <v>1725</v>
      </c>
      <c r="U1300" t="s">
        <v>27</v>
      </c>
      <c r="V1300" s="9">
        <v>2000</v>
      </c>
      <c r="W1300" s="2">
        <f t="shared" si="100"/>
        <v>5</v>
      </c>
      <c r="X1300" s="2" t="s">
        <v>1887</v>
      </c>
      <c r="Y1300" s="9" t="str">
        <f t="shared" si="101"/>
        <v>Y</v>
      </c>
      <c r="Z1300" s="9" t="str">
        <f t="shared" si="102"/>
        <v>N</v>
      </c>
      <c r="AA1300" s="9">
        <f t="shared" si="103"/>
        <v>20</v>
      </c>
      <c r="AB1300" s="9" t="s">
        <v>1398</v>
      </c>
      <c r="AE1300" t="str">
        <f t="shared" si="104"/>
        <v>High Elf RealmsWarriors of Chaos</v>
      </c>
    </row>
    <row r="1301" spans="1:31" ht="15" customHeight="1" x14ac:dyDescent="0.25">
      <c r="A1301">
        <v>426038</v>
      </c>
      <c r="B1301">
        <v>2</v>
      </c>
      <c r="C1301" t="s">
        <v>1675</v>
      </c>
      <c r="D1301" t="s">
        <v>1738</v>
      </c>
      <c r="E1301">
        <v>2</v>
      </c>
      <c r="F1301">
        <v>0</v>
      </c>
      <c r="G1301">
        <v>15</v>
      </c>
      <c r="H1301">
        <v>5</v>
      </c>
      <c r="I1301" t="s">
        <v>1712</v>
      </c>
      <c r="J1301" s="21">
        <v>45388.354861111111</v>
      </c>
      <c r="K1301" s="21">
        <v>45389.6875</v>
      </c>
      <c r="L1301" t="s">
        <v>63</v>
      </c>
      <c r="M1301" t="b">
        <v>0</v>
      </c>
      <c r="N1301">
        <v>2023</v>
      </c>
      <c r="O1301" t="s">
        <v>766</v>
      </c>
      <c r="Q1301" t="s">
        <v>761</v>
      </c>
      <c r="S1301" s="1" t="s">
        <v>1726</v>
      </c>
      <c r="T1301" s="1" t="s">
        <v>1740</v>
      </c>
      <c r="U1301" t="s">
        <v>27</v>
      </c>
      <c r="V1301" s="9">
        <v>2000</v>
      </c>
      <c r="W1301" s="2">
        <f t="shared" si="100"/>
        <v>5</v>
      </c>
      <c r="X1301" s="2" t="s">
        <v>1887</v>
      </c>
      <c r="Y1301" s="9" t="str">
        <f t="shared" si="101"/>
        <v>Y</v>
      </c>
      <c r="Z1301" s="9" t="str">
        <f t="shared" si="102"/>
        <v>N</v>
      </c>
      <c r="AA1301" s="9">
        <f t="shared" si="103"/>
        <v>20</v>
      </c>
      <c r="AB1301" s="9" t="s">
        <v>1398</v>
      </c>
      <c r="AE1301" t="str">
        <f t="shared" si="104"/>
        <v>Chaos DwarfsOrc and Goblin Tribes</v>
      </c>
    </row>
    <row r="1302" spans="1:31" ht="15" customHeight="1" x14ac:dyDescent="0.25">
      <c r="A1302">
        <v>426058</v>
      </c>
      <c r="B1302">
        <v>2</v>
      </c>
      <c r="C1302" t="s">
        <v>1735</v>
      </c>
      <c r="D1302" t="s">
        <v>1063</v>
      </c>
      <c r="E1302">
        <v>2</v>
      </c>
      <c r="F1302">
        <v>0</v>
      </c>
      <c r="G1302">
        <v>20</v>
      </c>
      <c r="H1302">
        <v>0</v>
      </c>
      <c r="I1302" t="s">
        <v>1712</v>
      </c>
      <c r="J1302" s="21">
        <v>45388.354861111111</v>
      </c>
      <c r="K1302" s="21">
        <v>45389.6875</v>
      </c>
      <c r="L1302" t="s">
        <v>63</v>
      </c>
      <c r="M1302" t="b">
        <v>0</v>
      </c>
      <c r="N1302">
        <v>2023</v>
      </c>
      <c r="O1302" t="s">
        <v>763</v>
      </c>
      <c r="Q1302" t="s">
        <v>773</v>
      </c>
      <c r="S1302" s="1" t="s">
        <v>1737</v>
      </c>
      <c r="T1302" s="1" t="s">
        <v>1713</v>
      </c>
      <c r="U1302" t="s">
        <v>27</v>
      </c>
      <c r="V1302" s="9">
        <v>2000</v>
      </c>
      <c r="W1302" s="2">
        <f t="shared" si="100"/>
        <v>5</v>
      </c>
      <c r="X1302" s="2" t="s">
        <v>1887</v>
      </c>
      <c r="Y1302" s="9" t="str">
        <f t="shared" si="101"/>
        <v>Y</v>
      </c>
      <c r="Z1302" s="9" t="str">
        <f t="shared" si="102"/>
        <v>N</v>
      </c>
      <c r="AA1302" s="9">
        <f t="shared" si="103"/>
        <v>20</v>
      </c>
      <c r="AB1302" s="9" t="s">
        <v>1398</v>
      </c>
      <c r="AE1302" t="str">
        <f t="shared" si="104"/>
        <v>High Elf RealmsOgre Kingdoms</v>
      </c>
    </row>
    <row r="1303" spans="1:31" ht="15" customHeight="1" x14ac:dyDescent="0.25">
      <c r="A1303">
        <v>426083</v>
      </c>
      <c r="B1303">
        <v>2</v>
      </c>
      <c r="C1303" t="s">
        <v>1715</v>
      </c>
      <c r="D1303" t="s">
        <v>1721</v>
      </c>
      <c r="E1303">
        <v>0</v>
      </c>
      <c r="F1303">
        <v>2</v>
      </c>
      <c r="G1303">
        <v>2</v>
      </c>
      <c r="H1303">
        <v>18</v>
      </c>
      <c r="I1303" t="s">
        <v>1712</v>
      </c>
      <c r="J1303" s="21">
        <v>45388.354861111111</v>
      </c>
      <c r="K1303" s="21">
        <v>45389.6875</v>
      </c>
      <c r="L1303" t="s">
        <v>63</v>
      </c>
      <c r="M1303" t="b">
        <v>0</v>
      </c>
      <c r="N1303">
        <v>2023</v>
      </c>
      <c r="O1303" t="s">
        <v>762</v>
      </c>
      <c r="Q1303" t="s">
        <v>769</v>
      </c>
      <c r="S1303" s="1" t="s">
        <v>1717</v>
      </c>
      <c r="T1303" s="1" t="s">
        <v>1723</v>
      </c>
      <c r="U1303" t="s">
        <v>27</v>
      </c>
      <c r="V1303" s="9">
        <v>2000</v>
      </c>
      <c r="W1303" s="2">
        <f t="shared" si="100"/>
        <v>5</v>
      </c>
      <c r="X1303" s="2" t="s">
        <v>1887</v>
      </c>
      <c r="Y1303" s="9" t="str">
        <f t="shared" si="101"/>
        <v>Y</v>
      </c>
      <c r="Z1303" s="9" t="str">
        <f t="shared" si="102"/>
        <v>N</v>
      </c>
      <c r="AA1303" s="9">
        <f t="shared" si="103"/>
        <v>20</v>
      </c>
      <c r="AB1303" s="9" t="s">
        <v>1398</v>
      </c>
      <c r="AE1303" t="str">
        <f t="shared" si="104"/>
        <v>Warriors of ChaosDwarfen Mountain Holds</v>
      </c>
    </row>
    <row r="1304" spans="1:31" ht="15" customHeight="1" x14ac:dyDescent="0.25">
      <c r="A1304">
        <v>426114</v>
      </c>
      <c r="B1304">
        <v>2</v>
      </c>
      <c r="C1304" t="s">
        <v>1711</v>
      </c>
      <c r="D1304" t="s">
        <v>1727</v>
      </c>
      <c r="E1304">
        <v>2</v>
      </c>
      <c r="F1304">
        <v>0</v>
      </c>
      <c r="G1304">
        <v>19</v>
      </c>
      <c r="H1304">
        <v>1</v>
      </c>
      <c r="I1304" t="s">
        <v>1712</v>
      </c>
      <c r="J1304" s="21">
        <v>45388.354861111111</v>
      </c>
      <c r="K1304" s="21">
        <v>45389.6875</v>
      </c>
      <c r="L1304" t="s">
        <v>63</v>
      </c>
      <c r="M1304" t="b">
        <v>0</v>
      </c>
      <c r="N1304">
        <v>2023</v>
      </c>
      <c r="O1304" t="s">
        <v>760</v>
      </c>
      <c r="Q1304" t="s">
        <v>773</v>
      </c>
      <c r="S1304" s="1" t="s">
        <v>1714</v>
      </c>
      <c r="T1304" s="1" t="s">
        <v>1729</v>
      </c>
      <c r="U1304" t="s">
        <v>27</v>
      </c>
      <c r="V1304" s="9">
        <v>2000</v>
      </c>
      <c r="W1304" s="2">
        <f t="shared" si="100"/>
        <v>5</v>
      </c>
      <c r="X1304" s="2" t="s">
        <v>1887</v>
      </c>
      <c r="Y1304" s="9" t="str">
        <f t="shared" si="101"/>
        <v>Y</v>
      </c>
      <c r="Z1304" s="9" t="str">
        <f t="shared" si="102"/>
        <v>N</v>
      </c>
      <c r="AA1304" s="9">
        <f t="shared" si="103"/>
        <v>20</v>
      </c>
      <c r="AB1304" s="9" t="s">
        <v>1398</v>
      </c>
      <c r="AE1304" t="str">
        <f t="shared" si="104"/>
        <v>Vampire CountsOgre Kingdoms</v>
      </c>
    </row>
    <row r="1305" spans="1:31" ht="15" customHeight="1" x14ac:dyDescent="0.25">
      <c r="A1305">
        <v>426136</v>
      </c>
      <c r="B1305">
        <v>2</v>
      </c>
      <c r="C1305" t="s">
        <v>1139</v>
      </c>
      <c r="D1305" t="s">
        <v>1732</v>
      </c>
      <c r="E1305">
        <v>0</v>
      </c>
      <c r="F1305">
        <v>2</v>
      </c>
      <c r="G1305">
        <v>6</v>
      </c>
      <c r="H1305">
        <v>14</v>
      </c>
      <c r="I1305" t="s">
        <v>1712</v>
      </c>
      <c r="J1305" s="21">
        <v>45388.354861111111</v>
      </c>
      <c r="K1305" s="21">
        <v>45389.6875</v>
      </c>
      <c r="L1305" t="s">
        <v>63</v>
      </c>
      <c r="M1305" t="b">
        <v>0</v>
      </c>
      <c r="N1305">
        <v>2023</v>
      </c>
      <c r="O1305" t="s">
        <v>774</v>
      </c>
      <c r="Q1305" t="s">
        <v>765</v>
      </c>
      <c r="S1305" s="1" t="s">
        <v>1743</v>
      </c>
      <c r="T1305" s="1" t="s">
        <v>1734</v>
      </c>
      <c r="U1305" t="s">
        <v>27</v>
      </c>
      <c r="V1305" s="9">
        <v>2000</v>
      </c>
      <c r="W1305" s="2">
        <f t="shared" si="100"/>
        <v>5</v>
      </c>
      <c r="X1305" s="2" t="s">
        <v>1887</v>
      </c>
      <c r="Y1305" s="9" t="str">
        <f t="shared" si="101"/>
        <v>Y</v>
      </c>
      <c r="Z1305" s="9" t="str">
        <f t="shared" si="102"/>
        <v>N</v>
      </c>
      <c r="AA1305" s="9">
        <f t="shared" si="103"/>
        <v>20</v>
      </c>
      <c r="AB1305" s="9" t="s">
        <v>1398</v>
      </c>
      <c r="AE1305" t="str">
        <f t="shared" si="104"/>
        <v>Beastmen BrayherdsEmpire of Man</v>
      </c>
    </row>
    <row r="1306" spans="1:31" ht="15" customHeight="1" x14ac:dyDescent="0.25">
      <c r="A1306">
        <v>426162</v>
      </c>
      <c r="B1306">
        <v>2</v>
      </c>
      <c r="C1306" t="s">
        <v>1731</v>
      </c>
      <c r="D1306" t="s">
        <v>1741</v>
      </c>
      <c r="E1306">
        <v>2</v>
      </c>
      <c r="F1306">
        <v>0</v>
      </c>
      <c r="G1306">
        <v>14</v>
      </c>
      <c r="H1306">
        <v>6</v>
      </c>
      <c r="I1306" t="s">
        <v>1712</v>
      </c>
      <c r="J1306" s="21">
        <v>45388.354861111111</v>
      </c>
      <c r="K1306" s="21">
        <v>45389.6875</v>
      </c>
      <c r="L1306" t="s">
        <v>63</v>
      </c>
      <c r="M1306" t="b">
        <v>0</v>
      </c>
      <c r="N1306">
        <v>2023</v>
      </c>
      <c r="O1306" t="s">
        <v>774</v>
      </c>
      <c r="Q1306" t="s">
        <v>771</v>
      </c>
      <c r="S1306" s="1" t="s">
        <v>1733</v>
      </c>
      <c r="T1306" s="1" t="s">
        <v>1742</v>
      </c>
      <c r="U1306" t="s">
        <v>27</v>
      </c>
      <c r="V1306" s="9">
        <v>2000</v>
      </c>
      <c r="W1306" s="2">
        <f t="shared" si="100"/>
        <v>5</v>
      </c>
      <c r="X1306" s="2" t="s">
        <v>1887</v>
      </c>
      <c r="Y1306" s="9" t="str">
        <f t="shared" si="101"/>
        <v>Y</v>
      </c>
      <c r="Z1306" s="9" t="str">
        <f t="shared" si="102"/>
        <v>N</v>
      </c>
      <c r="AA1306" s="9">
        <f t="shared" si="103"/>
        <v>20</v>
      </c>
      <c r="AB1306" s="9" t="s">
        <v>1398</v>
      </c>
      <c r="AE1306" t="str">
        <f t="shared" si="104"/>
        <v>Beastmen BrayherdsSkaven</v>
      </c>
    </row>
    <row r="1307" spans="1:31" ht="15" customHeight="1" x14ac:dyDescent="0.25">
      <c r="A1307">
        <v>426208</v>
      </c>
      <c r="B1307">
        <v>3</v>
      </c>
      <c r="C1307" t="s">
        <v>1099</v>
      </c>
      <c r="D1307" t="s">
        <v>1143</v>
      </c>
      <c r="E1307">
        <v>2</v>
      </c>
      <c r="F1307">
        <v>0</v>
      </c>
      <c r="G1307">
        <v>18</v>
      </c>
      <c r="H1307">
        <v>2</v>
      </c>
      <c r="I1307" t="s">
        <v>1712</v>
      </c>
      <c r="J1307" s="21">
        <v>45388.354861111111</v>
      </c>
      <c r="K1307" s="21">
        <v>45389.6875</v>
      </c>
      <c r="L1307" t="s">
        <v>63</v>
      </c>
      <c r="M1307" t="b">
        <v>0</v>
      </c>
      <c r="N1307">
        <v>2023</v>
      </c>
      <c r="O1307" t="s">
        <v>774</v>
      </c>
      <c r="Q1307" t="s">
        <v>762</v>
      </c>
      <c r="S1307" s="1" t="s">
        <v>1722</v>
      </c>
      <c r="T1307" s="1" t="s">
        <v>1736</v>
      </c>
      <c r="U1307" t="s">
        <v>27</v>
      </c>
      <c r="V1307" s="9">
        <v>2000</v>
      </c>
      <c r="W1307" s="2">
        <f t="shared" si="100"/>
        <v>5</v>
      </c>
      <c r="X1307" s="2" t="s">
        <v>1887</v>
      </c>
      <c r="Y1307" s="9" t="str">
        <f t="shared" si="101"/>
        <v>Y</v>
      </c>
      <c r="Z1307" s="9" t="str">
        <f t="shared" si="102"/>
        <v>N</v>
      </c>
      <c r="AA1307" s="9">
        <f t="shared" si="103"/>
        <v>20</v>
      </c>
      <c r="AB1307" s="9" t="s">
        <v>1398</v>
      </c>
      <c r="AE1307" t="str">
        <f t="shared" si="104"/>
        <v>Beastmen BrayherdsWarriors of Chaos</v>
      </c>
    </row>
    <row r="1308" spans="1:31" ht="15" customHeight="1" x14ac:dyDescent="0.25">
      <c r="A1308">
        <v>426232</v>
      </c>
      <c r="B1308">
        <v>3</v>
      </c>
      <c r="C1308" t="s">
        <v>1711</v>
      </c>
      <c r="D1308" t="s">
        <v>1724</v>
      </c>
      <c r="E1308">
        <v>2</v>
      </c>
      <c r="F1308">
        <v>0</v>
      </c>
      <c r="G1308">
        <v>17</v>
      </c>
      <c r="H1308">
        <v>3</v>
      </c>
      <c r="I1308" t="s">
        <v>1712</v>
      </c>
      <c r="J1308" s="21">
        <v>45388.354861111111</v>
      </c>
      <c r="K1308" s="21">
        <v>45389.6875</v>
      </c>
      <c r="L1308" t="s">
        <v>63</v>
      </c>
      <c r="M1308" t="b">
        <v>0</v>
      </c>
      <c r="N1308">
        <v>2023</v>
      </c>
      <c r="O1308" t="s">
        <v>760</v>
      </c>
      <c r="Q1308" t="s">
        <v>762</v>
      </c>
      <c r="S1308" s="1" t="s">
        <v>1714</v>
      </c>
      <c r="T1308" s="1" t="s">
        <v>1725</v>
      </c>
      <c r="U1308" t="s">
        <v>27</v>
      </c>
      <c r="V1308" s="9">
        <v>2000</v>
      </c>
      <c r="W1308" s="2">
        <f t="shared" si="100"/>
        <v>5</v>
      </c>
      <c r="X1308" s="2" t="s">
        <v>1887</v>
      </c>
      <c r="Y1308" s="9" t="str">
        <f t="shared" si="101"/>
        <v>Y</v>
      </c>
      <c r="Z1308" s="9" t="str">
        <f t="shared" si="102"/>
        <v>N</v>
      </c>
      <c r="AA1308" s="9">
        <f t="shared" si="103"/>
        <v>20</v>
      </c>
      <c r="AB1308" s="9" t="s">
        <v>1398</v>
      </c>
      <c r="AE1308" t="str">
        <f t="shared" si="104"/>
        <v>Vampire CountsWarriors of Chaos</v>
      </c>
    </row>
    <row r="1309" spans="1:31" ht="15" hidden="1" customHeight="1" x14ac:dyDescent="0.25">
      <c r="A1309">
        <v>426255</v>
      </c>
      <c r="B1309">
        <v>3</v>
      </c>
      <c r="C1309" t="s">
        <v>1716</v>
      </c>
      <c r="D1309" t="s">
        <v>1721</v>
      </c>
      <c r="E1309">
        <v>0</v>
      </c>
      <c r="F1309">
        <v>2</v>
      </c>
      <c r="G1309">
        <v>9</v>
      </c>
      <c r="H1309">
        <v>11</v>
      </c>
      <c r="I1309" t="s">
        <v>1712</v>
      </c>
      <c r="J1309" s="21">
        <v>45388.354861111111</v>
      </c>
      <c r="K1309" s="21">
        <v>45389.6875</v>
      </c>
      <c r="L1309" t="s">
        <v>63</v>
      </c>
      <c r="M1309" t="b">
        <v>0</v>
      </c>
      <c r="N1309">
        <v>2023</v>
      </c>
      <c r="O1309" t="s">
        <v>769</v>
      </c>
      <c r="Q1309" t="s">
        <v>769</v>
      </c>
      <c r="S1309" s="1" t="s">
        <v>1718</v>
      </c>
      <c r="T1309" s="1" t="s">
        <v>1723</v>
      </c>
      <c r="U1309" t="s">
        <v>27</v>
      </c>
      <c r="V1309" s="9">
        <v>2000</v>
      </c>
      <c r="W1309" s="2">
        <f t="shared" si="100"/>
        <v>5</v>
      </c>
      <c r="X1309" s="2" t="s">
        <v>1887</v>
      </c>
      <c r="Y1309" s="9" t="str">
        <f t="shared" si="101"/>
        <v>Y</v>
      </c>
      <c r="Z1309" s="9" t="str">
        <f t="shared" si="102"/>
        <v>Y</v>
      </c>
      <c r="AA1309" s="9">
        <f t="shared" si="103"/>
        <v>20</v>
      </c>
      <c r="AB1309" s="9" t="s">
        <v>1398</v>
      </c>
      <c r="AE1309" t="str">
        <f t="shared" si="104"/>
        <v>Dwarfen Mountain HoldsDwarfen Mountain Holds</v>
      </c>
    </row>
    <row r="1310" spans="1:31" ht="15" customHeight="1" x14ac:dyDescent="0.25">
      <c r="A1310">
        <v>426281</v>
      </c>
      <c r="B1310">
        <v>3</v>
      </c>
      <c r="C1310" t="s">
        <v>1675</v>
      </c>
      <c r="D1310" t="s">
        <v>1727</v>
      </c>
      <c r="E1310">
        <v>2</v>
      </c>
      <c r="F1310">
        <v>0</v>
      </c>
      <c r="G1310">
        <v>13</v>
      </c>
      <c r="H1310">
        <v>7</v>
      </c>
      <c r="I1310" t="s">
        <v>1712</v>
      </c>
      <c r="J1310" s="21">
        <v>45388.354861111111</v>
      </c>
      <c r="K1310" s="21">
        <v>45389.6875</v>
      </c>
      <c r="L1310" t="s">
        <v>63</v>
      </c>
      <c r="M1310" t="b">
        <v>0</v>
      </c>
      <c r="N1310">
        <v>2023</v>
      </c>
      <c r="O1310" t="s">
        <v>766</v>
      </c>
      <c r="Q1310" t="s">
        <v>773</v>
      </c>
      <c r="S1310" s="1" t="s">
        <v>1726</v>
      </c>
      <c r="T1310" s="1" t="s">
        <v>1729</v>
      </c>
      <c r="U1310" t="s">
        <v>27</v>
      </c>
      <c r="V1310" s="9">
        <v>2000</v>
      </c>
      <c r="W1310" s="2">
        <f t="shared" si="100"/>
        <v>5</v>
      </c>
      <c r="X1310" s="2" t="s">
        <v>1887</v>
      </c>
      <c r="Y1310" s="9" t="str">
        <f t="shared" si="101"/>
        <v>Y</v>
      </c>
      <c r="Z1310" s="9" t="str">
        <f t="shared" si="102"/>
        <v>N</v>
      </c>
      <c r="AA1310" s="9">
        <f t="shared" si="103"/>
        <v>20</v>
      </c>
      <c r="AB1310" s="9" t="s">
        <v>1398</v>
      </c>
      <c r="AE1310" t="str">
        <f t="shared" si="104"/>
        <v>Chaos DwarfsOgre Kingdoms</v>
      </c>
    </row>
    <row r="1311" spans="1:31" ht="15" customHeight="1" x14ac:dyDescent="0.25">
      <c r="A1311">
        <v>426303</v>
      </c>
      <c r="B1311">
        <v>3</v>
      </c>
      <c r="C1311" t="s">
        <v>1139</v>
      </c>
      <c r="D1311" t="s">
        <v>1715</v>
      </c>
      <c r="E1311">
        <v>1</v>
      </c>
      <c r="F1311">
        <v>1</v>
      </c>
      <c r="G1311">
        <v>10</v>
      </c>
      <c r="H1311">
        <v>10</v>
      </c>
      <c r="I1311" t="s">
        <v>1712</v>
      </c>
      <c r="J1311" s="21">
        <v>45388.354861111111</v>
      </c>
      <c r="K1311" s="21">
        <v>45389.6875</v>
      </c>
      <c r="L1311" t="s">
        <v>63</v>
      </c>
      <c r="M1311" t="b">
        <v>0</v>
      </c>
      <c r="N1311">
        <v>2023</v>
      </c>
      <c r="O1311" t="s">
        <v>774</v>
      </c>
      <c r="Q1311" t="s">
        <v>762</v>
      </c>
      <c r="S1311" s="1" t="s">
        <v>1743</v>
      </c>
      <c r="T1311" s="1" t="s">
        <v>1717</v>
      </c>
      <c r="U1311" t="s">
        <v>27</v>
      </c>
      <c r="V1311" s="9">
        <v>2000</v>
      </c>
      <c r="W1311" s="2">
        <f t="shared" si="100"/>
        <v>5</v>
      </c>
      <c r="X1311" s="2" t="s">
        <v>1887</v>
      </c>
      <c r="Y1311" s="9" t="str">
        <f t="shared" si="101"/>
        <v>Y</v>
      </c>
      <c r="Z1311" s="9" t="str">
        <f t="shared" si="102"/>
        <v>N</v>
      </c>
      <c r="AA1311" s="9">
        <f t="shared" si="103"/>
        <v>20</v>
      </c>
      <c r="AB1311" s="9" t="s">
        <v>1398</v>
      </c>
      <c r="AE1311" t="str">
        <f t="shared" si="104"/>
        <v>Beastmen BrayherdsWarriors of Chaos</v>
      </c>
    </row>
    <row r="1312" spans="1:31" ht="15" hidden="1" customHeight="1" x14ac:dyDescent="0.25">
      <c r="A1312">
        <v>426331</v>
      </c>
      <c r="B1312">
        <v>3</v>
      </c>
      <c r="C1312" t="s">
        <v>1735</v>
      </c>
      <c r="D1312" t="s">
        <v>1123</v>
      </c>
      <c r="E1312">
        <v>0</v>
      </c>
      <c r="F1312">
        <v>2</v>
      </c>
      <c r="G1312">
        <v>6</v>
      </c>
      <c r="H1312">
        <v>14</v>
      </c>
      <c r="I1312" t="s">
        <v>1712</v>
      </c>
      <c r="J1312" s="21">
        <v>45388.354861111111</v>
      </c>
      <c r="K1312" s="21">
        <v>45389.6875</v>
      </c>
      <c r="L1312" t="s">
        <v>63</v>
      </c>
      <c r="M1312" t="b">
        <v>0</v>
      </c>
      <c r="N1312">
        <v>2023</v>
      </c>
      <c r="O1312" t="s">
        <v>763</v>
      </c>
      <c r="Q1312" t="s">
        <v>763</v>
      </c>
      <c r="S1312" s="1" t="s">
        <v>1737</v>
      </c>
      <c r="T1312" s="1" t="s">
        <v>1720</v>
      </c>
      <c r="U1312" t="s">
        <v>27</v>
      </c>
      <c r="V1312" s="9">
        <v>2000</v>
      </c>
      <c r="W1312" s="2">
        <f t="shared" si="100"/>
        <v>5</v>
      </c>
      <c r="X1312" s="2" t="s">
        <v>1887</v>
      </c>
      <c r="Y1312" s="9" t="str">
        <f t="shared" si="101"/>
        <v>Y</v>
      </c>
      <c r="Z1312" s="9" t="str">
        <f t="shared" si="102"/>
        <v>Y</v>
      </c>
      <c r="AA1312" s="9">
        <f t="shared" si="103"/>
        <v>20</v>
      </c>
      <c r="AB1312" s="9" t="s">
        <v>1398</v>
      </c>
      <c r="AE1312" t="str">
        <f t="shared" si="104"/>
        <v>High Elf RealmsHigh Elf Realms</v>
      </c>
    </row>
    <row r="1313" spans="1:31" ht="15" customHeight="1" x14ac:dyDescent="0.25">
      <c r="A1313">
        <v>426357</v>
      </c>
      <c r="B1313">
        <v>3</v>
      </c>
      <c r="C1313" t="s">
        <v>1731</v>
      </c>
      <c r="D1313" t="s">
        <v>330</v>
      </c>
      <c r="E1313">
        <v>2</v>
      </c>
      <c r="F1313">
        <v>0</v>
      </c>
      <c r="G1313">
        <v>11</v>
      </c>
      <c r="H1313">
        <v>9</v>
      </c>
      <c r="I1313" t="s">
        <v>1712</v>
      </c>
      <c r="J1313" s="21">
        <v>45388.354861111111</v>
      </c>
      <c r="K1313" s="21">
        <v>45389.6875</v>
      </c>
      <c r="L1313" t="s">
        <v>63</v>
      </c>
      <c r="M1313" t="b">
        <v>0</v>
      </c>
      <c r="N1313">
        <v>2023</v>
      </c>
      <c r="O1313" t="s">
        <v>774</v>
      </c>
      <c r="Q1313" t="s">
        <v>764</v>
      </c>
      <c r="S1313" s="1" t="s">
        <v>1733</v>
      </c>
      <c r="T1313" s="1" t="s">
        <v>1719</v>
      </c>
      <c r="U1313" t="s">
        <v>27</v>
      </c>
      <c r="V1313" s="9">
        <v>2000</v>
      </c>
      <c r="W1313" s="2">
        <f t="shared" si="100"/>
        <v>5</v>
      </c>
      <c r="X1313" s="2" t="s">
        <v>1887</v>
      </c>
      <c r="Y1313" s="9" t="str">
        <f t="shared" si="101"/>
        <v>Y</v>
      </c>
      <c r="Z1313" s="9" t="str">
        <f t="shared" si="102"/>
        <v>N</v>
      </c>
      <c r="AA1313" s="9">
        <f t="shared" si="103"/>
        <v>20</v>
      </c>
      <c r="AB1313" s="9" t="s">
        <v>1398</v>
      </c>
      <c r="AE1313" t="str">
        <f t="shared" si="104"/>
        <v>Beastmen BrayherdsTomb Kings of Khemri</v>
      </c>
    </row>
    <row r="1314" spans="1:31" ht="15" customHeight="1" x14ac:dyDescent="0.25">
      <c r="A1314">
        <v>426384</v>
      </c>
      <c r="B1314">
        <v>3</v>
      </c>
      <c r="C1314" t="s">
        <v>1732</v>
      </c>
      <c r="D1314" t="s">
        <v>1674</v>
      </c>
      <c r="E1314">
        <v>0</v>
      </c>
      <c r="F1314">
        <v>2</v>
      </c>
      <c r="G1314">
        <v>4</v>
      </c>
      <c r="H1314">
        <v>16</v>
      </c>
      <c r="I1314" t="s">
        <v>1712</v>
      </c>
      <c r="J1314" s="21">
        <v>45388.354861111111</v>
      </c>
      <c r="K1314" s="21">
        <v>45389.6875</v>
      </c>
      <c r="L1314" t="s">
        <v>63</v>
      </c>
      <c r="M1314" t="b">
        <v>0</v>
      </c>
      <c r="N1314">
        <v>2023</v>
      </c>
      <c r="O1314" t="s">
        <v>765</v>
      </c>
      <c r="Q1314" t="s">
        <v>758</v>
      </c>
      <c r="S1314" s="1" t="s">
        <v>1734</v>
      </c>
      <c r="T1314" s="1" t="s">
        <v>1739</v>
      </c>
      <c r="U1314" t="s">
        <v>27</v>
      </c>
      <c r="V1314" s="9">
        <v>2000</v>
      </c>
      <c r="W1314" s="2">
        <f t="shared" si="100"/>
        <v>5</v>
      </c>
      <c r="X1314" s="2" t="s">
        <v>1887</v>
      </c>
      <c r="Y1314" s="9" t="str">
        <f t="shared" si="101"/>
        <v>Y</v>
      </c>
      <c r="Z1314" s="9" t="str">
        <f t="shared" si="102"/>
        <v>N</v>
      </c>
      <c r="AA1314" s="9">
        <f t="shared" si="103"/>
        <v>20</v>
      </c>
      <c r="AB1314" s="9" t="s">
        <v>1398</v>
      </c>
      <c r="AE1314" t="str">
        <f t="shared" si="104"/>
        <v>Empire of ManKingdom of Bretonnia</v>
      </c>
    </row>
    <row r="1315" spans="1:31" ht="15" customHeight="1" x14ac:dyDescent="0.25">
      <c r="A1315">
        <v>426414</v>
      </c>
      <c r="B1315">
        <v>3</v>
      </c>
      <c r="C1315" t="s">
        <v>1741</v>
      </c>
      <c r="D1315" t="s">
        <v>1728</v>
      </c>
      <c r="E1315">
        <v>2</v>
      </c>
      <c r="F1315">
        <v>0</v>
      </c>
      <c r="G1315">
        <v>12</v>
      </c>
      <c r="H1315">
        <v>8</v>
      </c>
      <c r="I1315" t="s">
        <v>1712</v>
      </c>
      <c r="J1315" s="21">
        <v>45388.354861111111</v>
      </c>
      <c r="K1315" s="21">
        <v>45389.6875</v>
      </c>
      <c r="L1315" t="s">
        <v>63</v>
      </c>
      <c r="M1315" t="b">
        <v>0</v>
      </c>
      <c r="N1315">
        <v>2023</v>
      </c>
      <c r="O1315" t="s">
        <v>771</v>
      </c>
      <c r="Q1315" t="s">
        <v>760</v>
      </c>
      <c r="S1315" s="1" t="s">
        <v>1742</v>
      </c>
      <c r="T1315" s="1" t="s">
        <v>1730</v>
      </c>
      <c r="U1315" t="s">
        <v>27</v>
      </c>
      <c r="V1315" s="9">
        <v>2000</v>
      </c>
      <c r="W1315" s="2">
        <f t="shared" si="100"/>
        <v>5</v>
      </c>
      <c r="X1315" s="2" t="s">
        <v>1887</v>
      </c>
      <c r="Y1315" s="9" t="str">
        <f t="shared" si="101"/>
        <v>Y</v>
      </c>
      <c r="Z1315" s="9" t="str">
        <f t="shared" si="102"/>
        <v>N</v>
      </c>
      <c r="AA1315" s="9">
        <f t="shared" si="103"/>
        <v>20</v>
      </c>
      <c r="AB1315" s="9" t="s">
        <v>1398</v>
      </c>
      <c r="AE1315" t="str">
        <f t="shared" si="104"/>
        <v>SkavenVampire Counts</v>
      </c>
    </row>
    <row r="1316" spans="1:31" ht="15" customHeight="1" x14ac:dyDescent="0.25">
      <c r="A1316">
        <v>426441</v>
      </c>
      <c r="B1316">
        <v>3</v>
      </c>
      <c r="C1316" t="s">
        <v>1738</v>
      </c>
      <c r="D1316" t="s">
        <v>1063</v>
      </c>
      <c r="E1316">
        <v>0</v>
      </c>
      <c r="F1316">
        <v>2</v>
      </c>
      <c r="G1316">
        <v>5</v>
      </c>
      <c r="H1316">
        <v>15</v>
      </c>
      <c r="I1316" t="s">
        <v>1712</v>
      </c>
      <c r="J1316" s="21">
        <v>45388.354861111111</v>
      </c>
      <c r="K1316" s="21">
        <v>45389.6875</v>
      </c>
      <c r="L1316" t="s">
        <v>63</v>
      </c>
      <c r="M1316" t="b">
        <v>0</v>
      </c>
      <c r="N1316">
        <v>2023</v>
      </c>
      <c r="O1316" t="s">
        <v>761</v>
      </c>
      <c r="Q1316" t="s">
        <v>773</v>
      </c>
      <c r="S1316" s="1" t="s">
        <v>1740</v>
      </c>
      <c r="T1316" s="1" t="s">
        <v>1713</v>
      </c>
      <c r="U1316" t="s">
        <v>27</v>
      </c>
      <c r="V1316" s="9">
        <v>2000</v>
      </c>
      <c r="W1316" s="2">
        <f t="shared" si="100"/>
        <v>5</v>
      </c>
      <c r="X1316" s="2" t="s">
        <v>1887</v>
      </c>
      <c r="Y1316" s="9" t="str">
        <f t="shared" si="101"/>
        <v>Y</v>
      </c>
      <c r="Z1316" s="9" t="str">
        <f t="shared" si="102"/>
        <v>N</v>
      </c>
      <c r="AA1316" s="9">
        <f t="shared" si="103"/>
        <v>20</v>
      </c>
      <c r="AB1316" s="9" t="s">
        <v>1398</v>
      </c>
      <c r="AE1316" t="str">
        <f t="shared" si="104"/>
        <v>Orc and Goblin TribesOgre Kingdoms</v>
      </c>
    </row>
    <row r="1317" spans="1:31" ht="15" customHeight="1" x14ac:dyDescent="0.25">
      <c r="A1317">
        <v>426489</v>
      </c>
      <c r="B1317">
        <v>4</v>
      </c>
      <c r="C1317" t="s">
        <v>1675</v>
      </c>
      <c r="D1317" t="s">
        <v>1732</v>
      </c>
      <c r="E1317">
        <v>2</v>
      </c>
      <c r="F1317">
        <v>0</v>
      </c>
      <c r="G1317">
        <v>17</v>
      </c>
      <c r="H1317">
        <v>6</v>
      </c>
      <c r="I1317" t="s">
        <v>1712</v>
      </c>
      <c r="J1317" s="21">
        <v>45388.354861111111</v>
      </c>
      <c r="K1317" s="21">
        <v>45389.6875</v>
      </c>
      <c r="L1317" t="s">
        <v>63</v>
      </c>
      <c r="M1317" t="b">
        <v>0</v>
      </c>
      <c r="N1317">
        <v>2023</v>
      </c>
      <c r="O1317" t="s">
        <v>766</v>
      </c>
      <c r="Q1317" t="s">
        <v>765</v>
      </c>
      <c r="S1317" s="1" t="s">
        <v>1726</v>
      </c>
      <c r="T1317" s="1" t="s">
        <v>1734</v>
      </c>
      <c r="U1317" t="s">
        <v>27</v>
      </c>
      <c r="V1317" s="9">
        <v>2000</v>
      </c>
      <c r="W1317" s="2">
        <f t="shared" si="100"/>
        <v>5</v>
      </c>
      <c r="X1317" s="2" t="s">
        <v>1887</v>
      </c>
      <c r="Y1317" s="9" t="str">
        <f t="shared" si="101"/>
        <v>Y</v>
      </c>
      <c r="Z1317" s="9" t="str">
        <f t="shared" si="102"/>
        <v>N</v>
      </c>
      <c r="AA1317" s="9">
        <f t="shared" si="103"/>
        <v>20</v>
      </c>
      <c r="AB1317" s="9" t="s">
        <v>1398</v>
      </c>
      <c r="AE1317" t="str">
        <f t="shared" si="104"/>
        <v>Chaos DwarfsEmpire of Man</v>
      </c>
    </row>
    <row r="1318" spans="1:31" ht="15" customHeight="1" x14ac:dyDescent="0.25">
      <c r="A1318">
        <v>426512</v>
      </c>
      <c r="B1318">
        <v>4</v>
      </c>
      <c r="C1318" t="s">
        <v>1139</v>
      </c>
      <c r="D1318" t="s">
        <v>1727</v>
      </c>
      <c r="E1318">
        <v>0</v>
      </c>
      <c r="F1318">
        <v>2</v>
      </c>
      <c r="G1318">
        <v>1</v>
      </c>
      <c r="H1318">
        <v>19</v>
      </c>
      <c r="I1318" t="s">
        <v>1712</v>
      </c>
      <c r="J1318" s="21">
        <v>45388.354861111111</v>
      </c>
      <c r="K1318" s="21">
        <v>45389.6875</v>
      </c>
      <c r="L1318" t="s">
        <v>63</v>
      </c>
      <c r="M1318" t="b">
        <v>0</v>
      </c>
      <c r="N1318">
        <v>2023</v>
      </c>
      <c r="O1318" t="s">
        <v>774</v>
      </c>
      <c r="Q1318" t="s">
        <v>773</v>
      </c>
      <c r="S1318" s="1" t="s">
        <v>1743</v>
      </c>
      <c r="T1318" s="1" t="s">
        <v>1729</v>
      </c>
      <c r="U1318" t="s">
        <v>27</v>
      </c>
      <c r="V1318" s="9">
        <v>2000</v>
      </c>
      <c r="W1318" s="2">
        <f t="shared" si="100"/>
        <v>5</v>
      </c>
      <c r="X1318" s="2" t="s">
        <v>1887</v>
      </c>
      <c r="Y1318" s="9" t="str">
        <f t="shared" si="101"/>
        <v>Y</v>
      </c>
      <c r="Z1318" s="9" t="str">
        <f t="shared" si="102"/>
        <v>N</v>
      </c>
      <c r="AA1318" s="9">
        <f t="shared" si="103"/>
        <v>20</v>
      </c>
      <c r="AB1318" s="9" t="s">
        <v>1398</v>
      </c>
      <c r="AE1318" t="str">
        <f t="shared" si="104"/>
        <v>Beastmen BrayherdsOgre Kingdoms</v>
      </c>
    </row>
    <row r="1319" spans="1:31" ht="15" hidden="1" customHeight="1" x14ac:dyDescent="0.25">
      <c r="A1319">
        <v>426535</v>
      </c>
      <c r="B1319">
        <v>4</v>
      </c>
      <c r="C1319" t="s">
        <v>1724</v>
      </c>
      <c r="D1319" t="s">
        <v>1143</v>
      </c>
      <c r="E1319">
        <v>2</v>
      </c>
      <c r="F1319">
        <v>0</v>
      </c>
      <c r="G1319">
        <v>18</v>
      </c>
      <c r="H1319">
        <v>2</v>
      </c>
      <c r="I1319" t="s">
        <v>1712</v>
      </c>
      <c r="J1319" s="21">
        <v>45388.354861111111</v>
      </c>
      <c r="K1319" s="21">
        <v>45389.6875</v>
      </c>
      <c r="L1319" t="s">
        <v>63</v>
      </c>
      <c r="M1319" t="b">
        <v>0</v>
      </c>
      <c r="N1319">
        <v>2023</v>
      </c>
      <c r="O1319" t="s">
        <v>762</v>
      </c>
      <c r="Q1319" t="s">
        <v>762</v>
      </c>
      <c r="S1319" s="1" t="s">
        <v>1725</v>
      </c>
      <c r="T1319" s="1" t="s">
        <v>1736</v>
      </c>
      <c r="U1319" t="s">
        <v>27</v>
      </c>
      <c r="V1319" s="9">
        <v>2000</v>
      </c>
      <c r="W1319" s="2">
        <f t="shared" si="100"/>
        <v>5</v>
      </c>
      <c r="X1319" s="2" t="s">
        <v>1887</v>
      </c>
      <c r="Y1319" s="9" t="str">
        <f t="shared" si="101"/>
        <v>Y</v>
      </c>
      <c r="Z1319" s="9" t="str">
        <f t="shared" si="102"/>
        <v>Y</v>
      </c>
      <c r="AA1319" s="9">
        <f t="shared" si="103"/>
        <v>20</v>
      </c>
      <c r="AB1319" s="9" t="s">
        <v>1398</v>
      </c>
      <c r="AE1319" t="str">
        <f t="shared" si="104"/>
        <v>Warriors of ChaosWarriors of Chaos</v>
      </c>
    </row>
    <row r="1320" spans="1:31" ht="15" customHeight="1" x14ac:dyDescent="0.25">
      <c r="A1320">
        <v>426561</v>
      </c>
      <c r="B1320">
        <v>4</v>
      </c>
      <c r="C1320" t="s">
        <v>1731</v>
      </c>
      <c r="D1320" t="s">
        <v>1674</v>
      </c>
      <c r="E1320">
        <v>2</v>
      </c>
      <c r="F1320">
        <v>0</v>
      </c>
      <c r="G1320">
        <v>11</v>
      </c>
      <c r="H1320">
        <v>9</v>
      </c>
      <c r="I1320" t="s">
        <v>1712</v>
      </c>
      <c r="J1320" s="21">
        <v>45388.354861111111</v>
      </c>
      <c r="K1320" s="21">
        <v>45389.6875</v>
      </c>
      <c r="L1320" t="s">
        <v>63</v>
      </c>
      <c r="M1320" t="b">
        <v>0</v>
      </c>
      <c r="N1320">
        <v>2023</v>
      </c>
      <c r="O1320" t="s">
        <v>774</v>
      </c>
      <c r="Q1320" t="s">
        <v>758</v>
      </c>
      <c r="S1320" s="1" t="s">
        <v>1733</v>
      </c>
      <c r="T1320" s="1" t="s">
        <v>1739</v>
      </c>
      <c r="U1320" t="s">
        <v>27</v>
      </c>
      <c r="V1320" s="9">
        <v>2000</v>
      </c>
      <c r="W1320" s="2">
        <f t="shared" si="100"/>
        <v>5</v>
      </c>
      <c r="X1320" s="2" t="s">
        <v>1887</v>
      </c>
      <c r="Y1320" s="9" t="str">
        <f t="shared" si="101"/>
        <v>Y</v>
      </c>
      <c r="Z1320" s="9" t="str">
        <f t="shared" si="102"/>
        <v>N</v>
      </c>
      <c r="AA1320" s="9">
        <f t="shared" si="103"/>
        <v>20</v>
      </c>
      <c r="AB1320" s="9" t="s">
        <v>1398</v>
      </c>
      <c r="AE1320" t="str">
        <f t="shared" si="104"/>
        <v>Beastmen BrayherdsKingdom of Bretonnia</v>
      </c>
    </row>
    <row r="1321" spans="1:31" ht="15" customHeight="1" x14ac:dyDescent="0.25">
      <c r="A1321">
        <v>426585</v>
      </c>
      <c r="B1321">
        <v>4</v>
      </c>
      <c r="C1321" t="s">
        <v>1728</v>
      </c>
      <c r="D1321" t="s">
        <v>1738</v>
      </c>
      <c r="E1321">
        <v>1</v>
      </c>
      <c r="F1321">
        <v>1</v>
      </c>
      <c r="G1321">
        <v>10</v>
      </c>
      <c r="H1321">
        <v>10</v>
      </c>
      <c r="I1321" t="s">
        <v>1712</v>
      </c>
      <c r="J1321" s="21">
        <v>45388.354861111111</v>
      </c>
      <c r="K1321" s="21">
        <v>45389.6875</v>
      </c>
      <c r="L1321" t="s">
        <v>63</v>
      </c>
      <c r="M1321" t="b">
        <v>0</v>
      </c>
      <c r="N1321">
        <v>2023</v>
      </c>
      <c r="O1321" t="s">
        <v>760</v>
      </c>
      <c r="Q1321" t="s">
        <v>761</v>
      </c>
      <c r="S1321" s="1" t="s">
        <v>1730</v>
      </c>
      <c r="T1321" s="1" t="s">
        <v>1740</v>
      </c>
      <c r="U1321" t="s">
        <v>27</v>
      </c>
      <c r="V1321" s="9">
        <v>2000</v>
      </c>
      <c r="W1321" s="2">
        <f t="shared" si="100"/>
        <v>5</v>
      </c>
      <c r="X1321" s="2" t="s">
        <v>1887</v>
      </c>
      <c r="Y1321" s="9" t="str">
        <f t="shared" si="101"/>
        <v>Y</v>
      </c>
      <c r="Z1321" s="9" t="str">
        <f t="shared" si="102"/>
        <v>N</v>
      </c>
      <c r="AA1321" s="9">
        <f t="shared" si="103"/>
        <v>20</v>
      </c>
      <c r="AB1321" s="9" t="s">
        <v>1398</v>
      </c>
      <c r="AE1321" t="str">
        <f t="shared" si="104"/>
        <v>Vampire CountsOrc and Goblin Tribes</v>
      </c>
    </row>
    <row r="1322" spans="1:31" ht="15" customHeight="1" x14ac:dyDescent="0.25">
      <c r="A1322">
        <v>426610</v>
      </c>
      <c r="B1322">
        <v>4</v>
      </c>
      <c r="C1322" t="s">
        <v>1716</v>
      </c>
      <c r="D1322" t="s">
        <v>1735</v>
      </c>
      <c r="E1322">
        <v>0</v>
      </c>
      <c r="F1322">
        <v>2</v>
      </c>
      <c r="G1322">
        <v>5</v>
      </c>
      <c r="H1322">
        <v>15</v>
      </c>
      <c r="I1322" t="s">
        <v>1712</v>
      </c>
      <c r="J1322" s="21">
        <v>45388.354861111111</v>
      </c>
      <c r="K1322" s="21">
        <v>45389.6875</v>
      </c>
      <c r="L1322" t="s">
        <v>63</v>
      </c>
      <c r="M1322" t="b">
        <v>0</v>
      </c>
      <c r="N1322">
        <v>2023</v>
      </c>
      <c r="O1322" t="s">
        <v>769</v>
      </c>
      <c r="Q1322" t="s">
        <v>763</v>
      </c>
      <c r="S1322" s="1" t="s">
        <v>1718</v>
      </c>
      <c r="T1322" s="1" t="s">
        <v>1737</v>
      </c>
      <c r="U1322" t="s">
        <v>27</v>
      </c>
      <c r="V1322" s="9">
        <v>2000</v>
      </c>
      <c r="W1322" s="2">
        <f t="shared" si="100"/>
        <v>5</v>
      </c>
      <c r="X1322" s="2" t="s">
        <v>1887</v>
      </c>
      <c r="Y1322" s="9" t="str">
        <f t="shared" si="101"/>
        <v>Y</v>
      </c>
      <c r="Z1322" s="9" t="str">
        <f t="shared" si="102"/>
        <v>N</v>
      </c>
      <c r="AA1322" s="9">
        <f t="shared" si="103"/>
        <v>20</v>
      </c>
      <c r="AB1322" s="9" t="s">
        <v>1398</v>
      </c>
      <c r="AE1322" t="str">
        <f t="shared" si="104"/>
        <v>Dwarfen Mountain HoldsHigh Elf Realms</v>
      </c>
    </row>
    <row r="1323" spans="1:31" ht="15" customHeight="1" x14ac:dyDescent="0.25">
      <c r="A1323">
        <v>426635</v>
      </c>
      <c r="B1323">
        <v>4</v>
      </c>
      <c r="C1323" t="s">
        <v>1123</v>
      </c>
      <c r="D1323" t="s">
        <v>1721</v>
      </c>
      <c r="E1323">
        <v>2</v>
      </c>
      <c r="F1323">
        <v>0</v>
      </c>
      <c r="G1323">
        <v>16</v>
      </c>
      <c r="H1323">
        <v>4</v>
      </c>
      <c r="I1323" t="s">
        <v>1712</v>
      </c>
      <c r="J1323" s="21">
        <v>45388.354861111111</v>
      </c>
      <c r="K1323" s="21">
        <v>45389.6875</v>
      </c>
      <c r="L1323" t="s">
        <v>63</v>
      </c>
      <c r="M1323" t="b">
        <v>0</v>
      </c>
      <c r="N1323">
        <v>2023</v>
      </c>
      <c r="O1323" t="s">
        <v>763</v>
      </c>
      <c r="Q1323" t="s">
        <v>769</v>
      </c>
      <c r="S1323" s="1" t="s">
        <v>1720</v>
      </c>
      <c r="T1323" s="1" t="s">
        <v>1723</v>
      </c>
      <c r="U1323" t="s">
        <v>27</v>
      </c>
      <c r="V1323" s="9">
        <v>2000</v>
      </c>
      <c r="W1323" s="2">
        <f t="shared" si="100"/>
        <v>5</v>
      </c>
      <c r="X1323" s="2" t="s">
        <v>1887</v>
      </c>
      <c r="Y1323" s="9" t="str">
        <f t="shared" si="101"/>
        <v>Y</v>
      </c>
      <c r="Z1323" s="9" t="str">
        <f t="shared" si="102"/>
        <v>N</v>
      </c>
      <c r="AA1323" s="9">
        <f t="shared" si="103"/>
        <v>20</v>
      </c>
      <c r="AB1323" s="9" t="s">
        <v>1398</v>
      </c>
      <c r="AE1323" t="str">
        <f t="shared" si="104"/>
        <v>High Elf RealmsDwarfen Mountain Holds</v>
      </c>
    </row>
    <row r="1324" spans="1:31" ht="15" customHeight="1" x14ac:dyDescent="0.25">
      <c r="A1324">
        <v>426660</v>
      </c>
      <c r="B1324">
        <v>4</v>
      </c>
      <c r="C1324" t="s">
        <v>1741</v>
      </c>
      <c r="D1324" t="s">
        <v>330</v>
      </c>
      <c r="E1324">
        <v>0</v>
      </c>
      <c r="F1324">
        <v>2</v>
      </c>
      <c r="G1324">
        <v>5</v>
      </c>
      <c r="H1324">
        <v>15</v>
      </c>
      <c r="I1324" t="s">
        <v>1712</v>
      </c>
      <c r="J1324" s="21">
        <v>45388.354861111111</v>
      </c>
      <c r="K1324" s="21">
        <v>45389.6875</v>
      </c>
      <c r="L1324" t="s">
        <v>63</v>
      </c>
      <c r="M1324" t="b">
        <v>0</v>
      </c>
      <c r="N1324">
        <v>2023</v>
      </c>
      <c r="O1324" t="s">
        <v>771</v>
      </c>
      <c r="Q1324" t="s">
        <v>764</v>
      </c>
      <c r="S1324" s="1" t="s">
        <v>1742</v>
      </c>
      <c r="T1324" s="1" t="s">
        <v>1719</v>
      </c>
      <c r="U1324" t="s">
        <v>27</v>
      </c>
      <c r="V1324" s="9">
        <v>2000</v>
      </c>
      <c r="W1324" s="2">
        <f t="shared" si="100"/>
        <v>5</v>
      </c>
      <c r="X1324" s="2" t="s">
        <v>1887</v>
      </c>
      <c r="Y1324" s="9" t="str">
        <f t="shared" si="101"/>
        <v>Y</v>
      </c>
      <c r="Z1324" s="9" t="str">
        <f t="shared" si="102"/>
        <v>N</v>
      </c>
      <c r="AA1324" s="9">
        <f t="shared" si="103"/>
        <v>20</v>
      </c>
      <c r="AB1324" s="9" t="s">
        <v>1398</v>
      </c>
      <c r="AE1324" t="str">
        <f t="shared" si="104"/>
        <v>SkavenTomb Kings of Khemri</v>
      </c>
    </row>
    <row r="1325" spans="1:31" ht="15" customHeight="1" x14ac:dyDescent="0.25">
      <c r="A1325">
        <v>426683</v>
      </c>
      <c r="B1325">
        <v>4</v>
      </c>
      <c r="C1325" t="s">
        <v>1063</v>
      </c>
      <c r="D1325" t="s">
        <v>1715</v>
      </c>
      <c r="E1325">
        <v>0</v>
      </c>
      <c r="F1325">
        <v>2</v>
      </c>
      <c r="G1325">
        <v>1</v>
      </c>
      <c r="H1325">
        <v>19</v>
      </c>
      <c r="I1325" t="s">
        <v>1712</v>
      </c>
      <c r="J1325" s="21">
        <v>45388.354861111111</v>
      </c>
      <c r="K1325" s="21">
        <v>45389.6875</v>
      </c>
      <c r="L1325" t="s">
        <v>63</v>
      </c>
      <c r="M1325" t="b">
        <v>0</v>
      </c>
      <c r="N1325">
        <v>2023</v>
      </c>
      <c r="O1325" t="s">
        <v>773</v>
      </c>
      <c r="Q1325" t="s">
        <v>762</v>
      </c>
      <c r="S1325" s="1" t="s">
        <v>1713</v>
      </c>
      <c r="T1325" s="1" t="s">
        <v>1717</v>
      </c>
      <c r="U1325" t="s">
        <v>27</v>
      </c>
      <c r="V1325" s="9">
        <v>2000</v>
      </c>
      <c r="W1325" s="2">
        <f t="shared" si="100"/>
        <v>5</v>
      </c>
      <c r="X1325" s="2" t="s">
        <v>1887</v>
      </c>
      <c r="Y1325" s="9" t="str">
        <f t="shared" si="101"/>
        <v>Y</v>
      </c>
      <c r="Z1325" s="9" t="str">
        <f t="shared" si="102"/>
        <v>N</v>
      </c>
      <c r="AA1325" s="9">
        <f t="shared" si="103"/>
        <v>20</v>
      </c>
      <c r="AB1325" s="9" t="s">
        <v>1398</v>
      </c>
      <c r="AE1325" t="str">
        <f t="shared" si="104"/>
        <v>Ogre KingdomsWarriors of Chaos</v>
      </c>
    </row>
    <row r="1326" spans="1:31" ht="15" customHeight="1" x14ac:dyDescent="0.25">
      <c r="A1326">
        <v>426705</v>
      </c>
      <c r="B1326">
        <v>4</v>
      </c>
      <c r="C1326" t="s">
        <v>1711</v>
      </c>
      <c r="D1326" t="s">
        <v>1099</v>
      </c>
      <c r="E1326">
        <v>1</v>
      </c>
      <c r="F1326">
        <v>1</v>
      </c>
      <c r="G1326">
        <v>10</v>
      </c>
      <c r="H1326">
        <v>10</v>
      </c>
      <c r="I1326" t="s">
        <v>1712</v>
      </c>
      <c r="J1326" s="21">
        <v>45388.354861111111</v>
      </c>
      <c r="K1326" s="21">
        <v>45389.6875</v>
      </c>
      <c r="L1326" t="s">
        <v>63</v>
      </c>
      <c r="M1326" t="b">
        <v>0</v>
      </c>
      <c r="N1326">
        <v>2023</v>
      </c>
      <c r="O1326" t="s">
        <v>760</v>
      </c>
      <c r="Q1326" t="s">
        <v>774</v>
      </c>
      <c r="S1326" s="1" t="s">
        <v>1714</v>
      </c>
      <c r="T1326" s="1" t="s">
        <v>1722</v>
      </c>
      <c r="U1326" t="s">
        <v>27</v>
      </c>
      <c r="V1326" s="9">
        <v>2000</v>
      </c>
      <c r="W1326" s="2">
        <f t="shared" si="100"/>
        <v>5</v>
      </c>
      <c r="X1326" s="2" t="s">
        <v>1887</v>
      </c>
      <c r="Y1326" s="9" t="str">
        <f t="shared" si="101"/>
        <v>Y</v>
      </c>
      <c r="Z1326" s="9" t="str">
        <f t="shared" si="102"/>
        <v>N</v>
      </c>
      <c r="AA1326" s="9">
        <f t="shared" si="103"/>
        <v>20</v>
      </c>
      <c r="AB1326" s="9" t="s">
        <v>1398</v>
      </c>
      <c r="AE1326" t="str">
        <f t="shared" si="104"/>
        <v>Vampire CountsBeastmen Brayherds</v>
      </c>
    </row>
    <row r="1327" spans="1:31" ht="15" customHeight="1" x14ac:dyDescent="0.25">
      <c r="A1327">
        <v>426736</v>
      </c>
      <c r="B1327">
        <v>5</v>
      </c>
      <c r="C1327" t="s">
        <v>1716</v>
      </c>
      <c r="D1327" t="s">
        <v>1738</v>
      </c>
      <c r="E1327">
        <v>2</v>
      </c>
      <c r="F1327">
        <v>0</v>
      </c>
      <c r="G1327">
        <v>12</v>
      </c>
      <c r="H1327">
        <v>8</v>
      </c>
      <c r="I1327" t="s">
        <v>1712</v>
      </c>
      <c r="J1327" s="21">
        <v>45388.354861111111</v>
      </c>
      <c r="K1327" s="21">
        <v>45389.6875</v>
      </c>
      <c r="L1327" t="s">
        <v>63</v>
      </c>
      <c r="M1327" t="b">
        <v>0</v>
      </c>
      <c r="N1327">
        <v>2023</v>
      </c>
      <c r="O1327" t="s">
        <v>769</v>
      </c>
      <c r="Q1327" t="s">
        <v>761</v>
      </c>
      <c r="S1327" s="1" t="s">
        <v>1718</v>
      </c>
      <c r="T1327" s="1" t="s">
        <v>1740</v>
      </c>
      <c r="U1327" t="s">
        <v>27</v>
      </c>
      <c r="V1327" s="9">
        <v>2000</v>
      </c>
      <c r="W1327" s="2">
        <f t="shared" si="100"/>
        <v>5</v>
      </c>
      <c r="X1327" s="2" t="s">
        <v>1887</v>
      </c>
      <c r="Y1327" s="9" t="str">
        <f t="shared" si="101"/>
        <v>Y</v>
      </c>
      <c r="Z1327" s="9" t="str">
        <f t="shared" si="102"/>
        <v>N</v>
      </c>
      <c r="AA1327" s="9">
        <f t="shared" si="103"/>
        <v>20</v>
      </c>
      <c r="AB1327" s="9" t="s">
        <v>1398</v>
      </c>
      <c r="AE1327" t="str">
        <f t="shared" si="104"/>
        <v>Dwarfen Mountain HoldsOrc and Goblin Tribes</v>
      </c>
    </row>
    <row r="1328" spans="1:31" ht="15" customHeight="1" x14ac:dyDescent="0.25">
      <c r="A1328">
        <v>426755</v>
      </c>
      <c r="B1328">
        <v>5</v>
      </c>
      <c r="C1328" t="s">
        <v>1721</v>
      </c>
      <c r="D1328" t="s">
        <v>1143</v>
      </c>
      <c r="E1328">
        <v>0</v>
      </c>
      <c r="F1328">
        <v>2</v>
      </c>
      <c r="G1328">
        <v>1</v>
      </c>
      <c r="H1328">
        <v>19</v>
      </c>
      <c r="I1328" t="s">
        <v>1712</v>
      </c>
      <c r="J1328" s="21">
        <v>45388.354861111111</v>
      </c>
      <c r="K1328" s="21">
        <v>45389.6875</v>
      </c>
      <c r="L1328" t="s">
        <v>63</v>
      </c>
      <c r="M1328" t="b">
        <v>0</v>
      </c>
      <c r="N1328">
        <v>2023</v>
      </c>
      <c r="O1328" t="s">
        <v>769</v>
      </c>
      <c r="Q1328" t="s">
        <v>762</v>
      </c>
      <c r="S1328" s="1" t="s">
        <v>1723</v>
      </c>
      <c r="T1328" s="1" t="s">
        <v>1736</v>
      </c>
      <c r="U1328" t="s">
        <v>27</v>
      </c>
      <c r="V1328" s="9">
        <v>2000</v>
      </c>
      <c r="W1328" s="2">
        <f t="shared" si="100"/>
        <v>5</v>
      </c>
      <c r="X1328" s="2" t="s">
        <v>1887</v>
      </c>
      <c r="Y1328" s="9" t="str">
        <f t="shared" si="101"/>
        <v>Y</v>
      </c>
      <c r="Z1328" s="9" t="str">
        <f t="shared" si="102"/>
        <v>N</v>
      </c>
      <c r="AA1328" s="9">
        <f t="shared" si="103"/>
        <v>20</v>
      </c>
      <c r="AB1328" s="9" t="s">
        <v>1398</v>
      </c>
      <c r="AE1328" t="str">
        <f t="shared" si="104"/>
        <v>Dwarfen Mountain HoldsWarriors of Chaos</v>
      </c>
    </row>
    <row r="1329" spans="1:31" ht="15" customHeight="1" x14ac:dyDescent="0.25">
      <c r="A1329">
        <v>426773</v>
      </c>
      <c r="B1329">
        <v>5</v>
      </c>
      <c r="C1329" t="s">
        <v>1741</v>
      </c>
      <c r="D1329" t="s">
        <v>1063</v>
      </c>
      <c r="E1329">
        <v>2</v>
      </c>
      <c r="F1329">
        <v>0</v>
      </c>
      <c r="G1329">
        <v>12</v>
      </c>
      <c r="H1329">
        <v>8</v>
      </c>
      <c r="I1329" t="s">
        <v>1712</v>
      </c>
      <c r="J1329" s="21">
        <v>45388.354861111111</v>
      </c>
      <c r="K1329" s="21">
        <v>45389.6875</v>
      </c>
      <c r="L1329" t="s">
        <v>63</v>
      </c>
      <c r="M1329" t="b">
        <v>0</v>
      </c>
      <c r="N1329">
        <v>2023</v>
      </c>
      <c r="O1329" t="s">
        <v>771</v>
      </c>
      <c r="Q1329" t="s">
        <v>773</v>
      </c>
      <c r="S1329" s="1" t="s">
        <v>1742</v>
      </c>
      <c r="T1329" s="1" t="s">
        <v>1713</v>
      </c>
      <c r="U1329" t="s">
        <v>27</v>
      </c>
      <c r="V1329" s="9">
        <v>2000</v>
      </c>
      <c r="W1329" s="2">
        <f t="shared" si="100"/>
        <v>5</v>
      </c>
      <c r="X1329" s="2" t="s">
        <v>1887</v>
      </c>
      <c r="Y1329" s="9" t="str">
        <f t="shared" si="101"/>
        <v>Y</v>
      </c>
      <c r="Z1329" s="9" t="str">
        <f t="shared" si="102"/>
        <v>N</v>
      </c>
      <c r="AA1329" s="9">
        <f t="shared" si="103"/>
        <v>20</v>
      </c>
      <c r="AB1329" s="9" t="s">
        <v>1398</v>
      </c>
      <c r="AE1329" t="str">
        <f t="shared" si="104"/>
        <v>SkavenOgre Kingdoms</v>
      </c>
    </row>
    <row r="1330" spans="1:31" ht="15" customHeight="1" x14ac:dyDescent="0.25">
      <c r="A1330">
        <v>426790</v>
      </c>
      <c r="B1330">
        <v>5</v>
      </c>
      <c r="C1330" t="s">
        <v>1735</v>
      </c>
      <c r="D1330" t="s">
        <v>1727</v>
      </c>
      <c r="E1330">
        <v>2</v>
      </c>
      <c r="F1330">
        <v>0</v>
      </c>
      <c r="G1330">
        <v>19</v>
      </c>
      <c r="H1330">
        <v>1</v>
      </c>
      <c r="I1330" t="s">
        <v>1712</v>
      </c>
      <c r="J1330" s="21">
        <v>45388.354861111111</v>
      </c>
      <c r="K1330" s="21">
        <v>45389.6875</v>
      </c>
      <c r="L1330" t="s">
        <v>63</v>
      </c>
      <c r="M1330" t="b">
        <v>0</v>
      </c>
      <c r="N1330">
        <v>2023</v>
      </c>
      <c r="O1330" t="s">
        <v>763</v>
      </c>
      <c r="Q1330" t="s">
        <v>773</v>
      </c>
      <c r="S1330" s="1" t="s">
        <v>1737</v>
      </c>
      <c r="T1330" s="1" t="s">
        <v>1729</v>
      </c>
      <c r="U1330" t="s">
        <v>27</v>
      </c>
      <c r="V1330" s="9">
        <v>2000</v>
      </c>
      <c r="W1330" s="2">
        <f t="shared" si="100"/>
        <v>5</v>
      </c>
      <c r="X1330" s="2" t="s">
        <v>1887</v>
      </c>
      <c r="Y1330" s="9" t="str">
        <f t="shared" si="101"/>
        <v>Y</v>
      </c>
      <c r="Z1330" s="9" t="str">
        <f t="shared" si="102"/>
        <v>N</v>
      </c>
      <c r="AA1330" s="9">
        <f t="shared" si="103"/>
        <v>20</v>
      </c>
      <c r="AB1330" s="9" t="s">
        <v>1398</v>
      </c>
      <c r="AE1330" t="str">
        <f t="shared" si="104"/>
        <v>High Elf RealmsOgre Kingdoms</v>
      </c>
    </row>
    <row r="1331" spans="1:31" ht="15" customHeight="1" x14ac:dyDescent="0.25">
      <c r="A1331">
        <v>426807</v>
      </c>
      <c r="B1331">
        <v>5</v>
      </c>
      <c r="C1331" t="s">
        <v>1099</v>
      </c>
      <c r="D1331" t="s">
        <v>1123</v>
      </c>
      <c r="E1331">
        <v>0</v>
      </c>
      <c r="F1331">
        <v>2</v>
      </c>
      <c r="G1331">
        <v>8</v>
      </c>
      <c r="H1331">
        <v>12</v>
      </c>
      <c r="I1331" t="s">
        <v>1712</v>
      </c>
      <c r="J1331" s="21">
        <v>45388.354861111111</v>
      </c>
      <c r="K1331" s="21">
        <v>45389.6875</v>
      </c>
      <c r="L1331" t="s">
        <v>63</v>
      </c>
      <c r="M1331" t="b">
        <v>0</v>
      </c>
      <c r="N1331">
        <v>2023</v>
      </c>
      <c r="O1331" t="s">
        <v>774</v>
      </c>
      <c r="Q1331" t="s">
        <v>763</v>
      </c>
      <c r="S1331" s="1" t="s">
        <v>1722</v>
      </c>
      <c r="T1331" s="1" t="s">
        <v>1720</v>
      </c>
      <c r="U1331" t="s">
        <v>27</v>
      </c>
      <c r="V1331" s="9">
        <v>2000</v>
      </c>
      <c r="W1331" s="2">
        <f t="shared" si="100"/>
        <v>5</v>
      </c>
      <c r="X1331" s="2" t="s">
        <v>1887</v>
      </c>
      <c r="Y1331" s="9" t="str">
        <f t="shared" si="101"/>
        <v>Y</v>
      </c>
      <c r="Z1331" s="9" t="str">
        <f t="shared" si="102"/>
        <v>N</v>
      </c>
      <c r="AA1331" s="9">
        <f t="shared" si="103"/>
        <v>20</v>
      </c>
      <c r="AB1331" s="9" t="s">
        <v>1398</v>
      </c>
      <c r="AE1331" t="str">
        <f t="shared" si="104"/>
        <v>Beastmen BrayherdsHigh Elf Realms</v>
      </c>
    </row>
    <row r="1332" spans="1:31" ht="15" customHeight="1" x14ac:dyDescent="0.25">
      <c r="A1332">
        <v>426822</v>
      </c>
      <c r="B1332">
        <v>5</v>
      </c>
      <c r="C1332" t="s">
        <v>1675</v>
      </c>
      <c r="D1332" t="s">
        <v>330</v>
      </c>
      <c r="E1332">
        <v>1</v>
      </c>
      <c r="F1332">
        <v>1</v>
      </c>
      <c r="G1332">
        <v>10</v>
      </c>
      <c r="H1332">
        <v>10</v>
      </c>
      <c r="I1332" t="s">
        <v>1712</v>
      </c>
      <c r="J1332" s="21">
        <v>45388.354861111111</v>
      </c>
      <c r="K1332" s="21">
        <v>45389.6875</v>
      </c>
      <c r="L1332" t="s">
        <v>63</v>
      </c>
      <c r="M1332" t="b">
        <v>0</v>
      </c>
      <c r="N1332">
        <v>2023</v>
      </c>
      <c r="O1332" t="s">
        <v>766</v>
      </c>
      <c r="Q1332" t="s">
        <v>764</v>
      </c>
      <c r="S1332" s="1" t="s">
        <v>1726</v>
      </c>
      <c r="T1332" s="1" t="s">
        <v>1719</v>
      </c>
      <c r="U1332" t="s">
        <v>27</v>
      </c>
      <c r="V1332" s="9">
        <v>2000</v>
      </c>
      <c r="W1332" s="2">
        <f t="shared" si="100"/>
        <v>5</v>
      </c>
      <c r="X1332" s="2" t="s">
        <v>1887</v>
      </c>
      <c r="Y1332" s="9" t="str">
        <f t="shared" si="101"/>
        <v>Y</v>
      </c>
      <c r="Z1332" s="9" t="str">
        <f t="shared" si="102"/>
        <v>N</v>
      </c>
      <c r="AA1332" s="9">
        <f t="shared" si="103"/>
        <v>20</v>
      </c>
      <c r="AB1332" s="9" t="s">
        <v>1398</v>
      </c>
      <c r="AE1332" t="str">
        <f t="shared" si="104"/>
        <v>Chaos DwarfsTomb Kings of Khemri</v>
      </c>
    </row>
    <row r="1333" spans="1:31" ht="15" customHeight="1" x14ac:dyDescent="0.25">
      <c r="A1333">
        <v>426837</v>
      </c>
      <c r="B1333">
        <v>5</v>
      </c>
      <c r="C1333" t="s">
        <v>1724</v>
      </c>
      <c r="D1333" t="s">
        <v>1674</v>
      </c>
      <c r="E1333">
        <v>1</v>
      </c>
      <c r="F1333">
        <v>1</v>
      </c>
      <c r="G1333">
        <v>10</v>
      </c>
      <c r="H1333">
        <v>10</v>
      </c>
      <c r="I1333" t="s">
        <v>1712</v>
      </c>
      <c r="J1333" s="21">
        <v>45388.354861111111</v>
      </c>
      <c r="K1333" s="21">
        <v>45389.6875</v>
      </c>
      <c r="L1333" t="s">
        <v>63</v>
      </c>
      <c r="M1333" t="b">
        <v>0</v>
      </c>
      <c r="N1333">
        <v>2023</v>
      </c>
      <c r="O1333" t="s">
        <v>762</v>
      </c>
      <c r="Q1333" t="s">
        <v>758</v>
      </c>
      <c r="S1333" s="1" t="s">
        <v>1725</v>
      </c>
      <c r="T1333" s="1" t="s">
        <v>1739</v>
      </c>
      <c r="U1333" t="s">
        <v>27</v>
      </c>
      <c r="V1333" s="9">
        <v>2000</v>
      </c>
      <c r="W1333" s="2">
        <f t="shared" si="100"/>
        <v>5</v>
      </c>
      <c r="X1333" s="2" t="s">
        <v>1887</v>
      </c>
      <c r="Y1333" s="9" t="str">
        <f t="shared" si="101"/>
        <v>Y</v>
      </c>
      <c r="Z1333" s="9" t="str">
        <f t="shared" si="102"/>
        <v>N</v>
      </c>
      <c r="AA1333" s="9">
        <f t="shared" si="103"/>
        <v>20</v>
      </c>
      <c r="AB1333" s="9" t="s">
        <v>1398</v>
      </c>
      <c r="AE1333" t="str">
        <f t="shared" si="104"/>
        <v>Warriors of ChaosKingdom of Bretonnia</v>
      </c>
    </row>
    <row r="1334" spans="1:31" ht="15" customHeight="1" x14ac:dyDescent="0.25">
      <c r="A1334">
        <v>426854</v>
      </c>
      <c r="B1334">
        <v>5</v>
      </c>
      <c r="C1334" t="s">
        <v>1139</v>
      </c>
      <c r="D1334" t="s">
        <v>1728</v>
      </c>
      <c r="E1334">
        <v>2</v>
      </c>
      <c r="F1334">
        <v>0</v>
      </c>
      <c r="G1334">
        <v>13</v>
      </c>
      <c r="H1334">
        <v>7</v>
      </c>
      <c r="I1334" t="s">
        <v>1712</v>
      </c>
      <c r="J1334" s="21">
        <v>45388.354861111111</v>
      </c>
      <c r="K1334" s="21">
        <v>45389.6875</v>
      </c>
      <c r="L1334" t="s">
        <v>63</v>
      </c>
      <c r="M1334" t="b">
        <v>0</v>
      </c>
      <c r="N1334">
        <v>2023</v>
      </c>
      <c r="O1334" t="s">
        <v>774</v>
      </c>
      <c r="Q1334" t="s">
        <v>760</v>
      </c>
      <c r="S1334" s="1" t="s">
        <v>1743</v>
      </c>
      <c r="T1334" s="1" t="s">
        <v>1730</v>
      </c>
      <c r="U1334" t="s">
        <v>27</v>
      </c>
      <c r="V1334" s="9">
        <v>2000</v>
      </c>
      <c r="W1334" s="2">
        <f t="shared" si="100"/>
        <v>5</v>
      </c>
      <c r="X1334" s="2" t="s">
        <v>1887</v>
      </c>
      <c r="Y1334" s="9" t="str">
        <f t="shared" si="101"/>
        <v>Y</v>
      </c>
      <c r="Z1334" s="9" t="str">
        <f t="shared" si="102"/>
        <v>N</v>
      </c>
      <c r="AA1334" s="9">
        <f t="shared" si="103"/>
        <v>20</v>
      </c>
      <c r="AB1334" s="9" t="s">
        <v>1398</v>
      </c>
      <c r="AE1334" t="str">
        <f t="shared" si="104"/>
        <v>Beastmen BrayherdsVampire Counts</v>
      </c>
    </row>
    <row r="1335" spans="1:31" ht="15" customHeight="1" x14ac:dyDescent="0.25">
      <c r="A1335">
        <v>426867</v>
      </c>
      <c r="B1335">
        <v>5</v>
      </c>
      <c r="C1335" t="s">
        <v>1711</v>
      </c>
      <c r="D1335" t="s">
        <v>1731</v>
      </c>
      <c r="E1335">
        <v>2</v>
      </c>
      <c r="F1335">
        <v>0</v>
      </c>
      <c r="G1335">
        <v>16</v>
      </c>
      <c r="H1335">
        <v>4</v>
      </c>
      <c r="I1335" t="s">
        <v>1712</v>
      </c>
      <c r="J1335" s="21">
        <v>45388.354861111111</v>
      </c>
      <c r="K1335" s="21">
        <v>45389.6875</v>
      </c>
      <c r="L1335" t="s">
        <v>63</v>
      </c>
      <c r="M1335" t="b">
        <v>0</v>
      </c>
      <c r="N1335">
        <v>2023</v>
      </c>
      <c r="O1335" t="s">
        <v>760</v>
      </c>
      <c r="Q1335" t="s">
        <v>774</v>
      </c>
      <c r="S1335" s="1" t="s">
        <v>1714</v>
      </c>
      <c r="T1335" s="1" t="s">
        <v>1733</v>
      </c>
      <c r="U1335" t="s">
        <v>27</v>
      </c>
      <c r="V1335" s="9">
        <v>2000</v>
      </c>
      <c r="W1335" s="2">
        <f t="shared" si="100"/>
        <v>5</v>
      </c>
      <c r="X1335" s="2" t="s">
        <v>1887</v>
      </c>
      <c r="Y1335" s="9" t="str">
        <f t="shared" si="101"/>
        <v>Y</v>
      </c>
      <c r="Z1335" s="9" t="str">
        <f t="shared" si="102"/>
        <v>N</v>
      </c>
      <c r="AA1335" s="9">
        <f t="shared" si="103"/>
        <v>20</v>
      </c>
      <c r="AB1335" s="9" t="s">
        <v>1398</v>
      </c>
      <c r="AE1335" t="str">
        <f t="shared" si="104"/>
        <v>Vampire CountsBeastmen Brayherds</v>
      </c>
    </row>
    <row r="1336" spans="1:31" ht="15" customHeight="1" x14ac:dyDescent="0.25">
      <c r="A1336">
        <v>426880</v>
      </c>
      <c r="B1336">
        <v>5</v>
      </c>
      <c r="C1336" t="s">
        <v>1715</v>
      </c>
      <c r="D1336" t="s">
        <v>1732</v>
      </c>
      <c r="E1336">
        <v>0</v>
      </c>
      <c r="F1336">
        <v>2</v>
      </c>
      <c r="G1336">
        <v>3</v>
      </c>
      <c r="H1336">
        <v>17</v>
      </c>
      <c r="I1336" t="s">
        <v>1712</v>
      </c>
      <c r="J1336" s="21">
        <v>45388.354861111111</v>
      </c>
      <c r="K1336" s="21">
        <v>45389.6875</v>
      </c>
      <c r="L1336" t="s">
        <v>63</v>
      </c>
      <c r="M1336" t="b">
        <v>0</v>
      </c>
      <c r="N1336">
        <v>2023</v>
      </c>
      <c r="O1336" t="s">
        <v>762</v>
      </c>
      <c r="Q1336" t="s">
        <v>765</v>
      </c>
      <c r="S1336" s="1" t="s">
        <v>1717</v>
      </c>
      <c r="T1336" s="1" t="s">
        <v>1734</v>
      </c>
      <c r="U1336" t="s">
        <v>27</v>
      </c>
      <c r="V1336" s="9">
        <v>2000</v>
      </c>
      <c r="W1336" s="2">
        <f t="shared" si="100"/>
        <v>5</v>
      </c>
      <c r="X1336" s="2" t="s">
        <v>1887</v>
      </c>
      <c r="Y1336" s="9" t="str">
        <f t="shared" si="101"/>
        <v>Y</v>
      </c>
      <c r="Z1336" s="9" t="str">
        <f t="shared" si="102"/>
        <v>N</v>
      </c>
      <c r="AA1336" s="9">
        <f t="shared" si="103"/>
        <v>20</v>
      </c>
      <c r="AB1336" s="9" t="s">
        <v>1398</v>
      </c>
      <c r="AE1336" t="str">
        <f t="shared" si="104"/>
        <v>Warriors of ChaosEmpire of Man</v>
      </c>
    </row>
    <row r="1337" spans="1:31" ht="15" customHeight="1" x14ac:dyDescent="0.25">
      <c r="A1337">
        <v>425684</v>
      </c>
      <c r="B1337">
        <v>1</v>
      </c>
      <c r="C1337" t="s">
        <v>1744</v>
      </c>
      <c r="D1337" t="s">
        <v>1745</v>
      </c>
      <c r="E1337">
        <v>1</v>
      </c>
      <c r="F1337">
        <v>1</v>
      </c>
      <c r="G1337">
        <v>1</v>
      </c>
      <c r="H1337">
        <v>1</v>
      </c>
      <c r="I1337" t="s">
        <v>1746</v>
      </c>
      <c r="J1337" s="21">
        <v>45388.364583333336</v>
      </c>
      <c r="K1337" s="21">
        <v>45388.6875</v>
      </c>
      <c r="L1337" t="s">
        <v>147</v>
      </c>
      <c r="M1337" t="b">
        <v>0</v>
      </c>
      <c r="N1337">
        <v>2023</v>
      </c>
      <c r="O1337" t="s">
        <v>769</v>
      </c>
      <c r="Q1337" t="s">
        <v>761</v>
      </c>
      <c r="S1337" s="1" t="s">
        <v>1747</v>
      </c>
      <c r="T1337" s="1" t="s">
        <v>1748</v>
      </c>
      <c r="U1337" t="s">
        <v>27</v>
      </c>
      <c r="V1337" s="9">
        <v>1500</v>
      </c>
      <c r="W1337" s="2">
        <f t="shared" si="100"/>
        <v>3</v>
      </c>
      <c r="X1337" s="2" t="s">
        <v>1887</v>
      </c>
      <c r="Y1337" s="9" t="str">
        <f t="shared" si="101"/>
        <v>Y</v>
      </c>
      <c r="Z1337" s="9" t="str">
        <f t="shared" si="102"/>
        <v>N</v>
      </c>
      <c r="AA1337" s="9">
        <f t="shared" si="103"/>
        <v>14</v>
      </c>
      <c r="AB1337" s="9" t="s">
        <v>1398</v>
      </c>
      <c r="AE1337" t="str">
        <f t="shared" si="104"/>
        <v>Dwarfen Mountain HoldsOrc and Goblin Tribes</v>
      </c>
    </row>
    <row r="1338" spans="1:31" ht="15" customHeight="1" x14ac:dyDescent="0.25">
      <c r="A1338">
        <v>425713</v>
      </c>
      <c r="B1338">
        <v>1</v>
      </c>
      <c r="C1338" t="s">
        <v>1749</v>
      </c>
      <c r="D1338" t="s">
        <v>1750</v>
      </c>
      <c r="E1338">
        <v>2</v>
      </c>
      <c r="F1338">
        <v>0</v>
      </c>
      <c r="G1338">
        <v>3</v>
      </c>
      <c r="H1338">
        <v>0</v>
      </c>
      <c r="I1338" t="s">
        <v>1746</v>
      </c>
      <c r="J1338" s="21">
        <v>45388.364583333336</v>
      </c>
      <c r="K1338" s="21">
        <v>45388.6875</v>
      </c>
      <c r="L1338" t="s">
        <v>147</v>
      </c>
      <c r="M1338" t="b">
        <v>0</v>
      </c>
      <c r="N1338">
        <v>2023</v>
      </c>
      <c r="O1338" t="s">
        <v>758</v>
      </c>
      <c r="Q1338" t="s">
        <v>765</v>
      </c>
      <c r="S1338" s="1" t="s">
        <v>1751</v>
      </c>
      <c r="T1338" s="1" t="s">
        <v>1752</v>
      </c>
      <c r="U1338" t="s">
        <v>27</v>
      </c>
      <c r="V1338" s="9">
        <v>1500</v>
      </c>
      <c r="W1338" s="2">
        <f t="shared" si="100"/>
        <v>3</v>
      </c>
      <c r="X1338" s="2" t="s">
        <v>1887</v>
      </c>
      <c r="Y1338" s="9" t="str">
        <f t="shared" si="101"/>
        <v>Y</v>
      </c>
      <c r="Z1338" s="9" t="str">
        <f t="shared" si="102"/>
        <v>N</v>
      </c>
      <c r="AA1338" s="9">
        <f t="shared" si="103"/>
        <v>14</v>
      </c>
      <c r="AB1338" s="9" t="s">
        <v>1398</v>
      </c>
      <c r="AE1338" t="str">
        <f t="shared" si="104"/>
        <v>Kingdom of BretonniaEmpire of Man</v>
      </c>
    </row>
    <row r="1339" spans="1:31" ht="15" customHeight="1" x14ac:dyDescent="0.25">
      <c r="A1339">
        <v>425741</v>
      </c>
      <c r="B1339">
        <v>1</v>
      </c>
      <c r="C1339" t="s">
        <v>1753</v>
      </c>
      <c r="D1339" t="s">
        <v>1754</v>
      </c>
      <c r="E1339">
        <v>0</v>
      </c>
      <c r="F1339">
        <v>2</v>
      </c>
      <c r="G1339">
        <v>0</v>
      </c>
      <c r="H1339">
        <v>3</v>
      </c>
      <c r="I1339" t="s">
        <v>1746</v>
      </c>
      <c r="J1339" s="21">
        <v>45388.364583333336</v>
      </c>
      <c r="K1339" s="21">
        <v>45388.6875</v>
      </c>
      <c r="L1339" t="s">
        <v>147</v>
      </c>
      <c r="M1339" t="b">
        <v>0</v>
      </c>
      <c r="N1339">
        <v>2023</v>
      </c>
      <c r="O1339" t="s">
        <v>759</v>
      </c>
      <c r="Q1339" t="s">
        <v>761</v>
      </c>
      <c r="S1339" s="1" t="s">
        <v>1755</v>
      </c>
      <c r="T1339" s="1" t="s">
        <v>1756</v>
      </c>
      <c r="U1339" t="s">
        <v>27</v>
      </c>
      <c r="V1339" s="9">
        <v>1500</v>
      </c>
      <c r="W1339" s="2">
        <f t="shared" si="100"/>
        <v>3</v>
      </c>
      <c r="X1339" s="2" t="s">
        <v>1887</v>
      </c>
      <c r="Y1339" s="9" t="str">
        <f t="shared" si="101"/>
        <v>Y</v>
      </c>
      <c r="Z1339" s="9" t="str">
        <f t="shared" si="102"/>
        <v>N</v>
      </c>
      <c r="AA1339" s="9">
        <f t="shared" si="103"/>
        <v>14</v>
      </c>
      <c r="AB1339" s="9" t="s">
        <v>1398</v>
      </c>
      <c r="AE1339" t="str">
        <f t="shared" si="104"/>
        <v>Wood Elf RealmsOrc and Goblin Tribes</v>
      </c>
    </row>
    <row r="1340" spans="1:31" ht="15" customHeight="1" x14ac:dyDescent="0.25">
      <c r="A1340">
        <v>425766</v>
      </c>
      <c r="B1340">
        <v>1</v>
      </c>
      <c r="C1340" t="s">
        <v>1757</v>
      </c>
      <c r="D1340" t="s">
        <v>1758</v>
      </c>
      <c r="E1340">
        <v>2</v>
      </c>
      <c r="F1340">
        <v>0</v>
      </c>
      <c r="G1340">
        <v>3</v>
      </c>
      <c r="H1340">
        <v>0</v>
      </c>
      <c r="I1340" t="s">
        <v>1746</v>
      </c>
      <c r="J1340" s="21">
        <v>45388.364583333336</v>
      </c>
      <c r="K1340" s="21">
        <v>45388.6875</v>
      </c>
      <c r="L1340" t="s">
        <v>147</v>
      </c>
      <c r="M1340" t="b">
        <v>0</v>
      </c>
      <c r="N1340">
        <v>2023</v>
      </c>
      <c r="O1340" t="s">
        <v>758</v>
      </c>
      <c r="Q1340" t="s">
        <v>763</v>
      </c>
      <c r="S1340" s="1" t="s">
        <v>1759</v>
      </c>
      <c r="T1340" s="1" t="s">
        <v>1760</v>
      </c>
      <c r="U1340" t="s">
        <v>27</v>
      </c>
      <c r="V1340" s="9">
        <v>1500</v>
      </c>
      <c r="W1340" s="2">
        <f t="shared" si="100"/>
        <v>3</v>
      </c>
      <c r="X1340" s="2" t="s">
        <v>1887</v>
      </c>
      <c r="Y1340" s="9" t="str">
        <f t="shared" si="101"/>
        <v>Y</v>
      </c>
      <c r="Z1340" s="9" t="str">
        <f t="shared" si="102"/>
        <v>N</v>
      </c>
      <c r="AA1340" s="9">
        <f t="shared" si="103"/>
        <v>14</v>
      </c>
      <c r="AB1340" s="9" t="s">
        <v>1398</v>
      </c>
      <c r="AE1340" t="str">
        <f t="shared" si="104"/>
        <v>Kingdom of BretonniaHigh Elf Realms</v>
      </c>
    </row>
    <row r="1341" spans="1:31" ht="15" customHeight="1" x14ac:dyDescent="0.25">
      <c r="A1341">
        <v>425794</v>
      </c>
      <c r="B1341">
        <v>1</v>
      </c>
      <c r="C1341" t="s">
        <v>1761</v>
      </c>
      <c r="D1341" t="s">
        <v>1762</v>
      </c>
      <c r="E1341">
        <v>0</v>
      </c>
      <c r="F1341">
        <v>2</v>
      </c>
      <c r="G1341">
        <v>0</v>
      </c>
      <c r="H1341">
        <v>3</v>
      </c>
      <c r="I1341" t="s">
        <v>1746</v>
      </c>
      <c r="J1341" s="21">
        <v>45388.364583333336</v>
      </c>
      <c r="K1341" s="21">
        <v>45388.6875</v>
      </c>
      <c r="L1341" t="s">
        <v>147</v>
      </c>
      <c r="M1341" t="b">
        <v>0</v>
      </c>
      <c r="N1341">
        <v>2023</v>
      </c>
      <c r="O1341" t="s">
        <v>771</v>
      </c>
      <c r="Q1341" t="s">
        <v>761</v>
      </c>
      <c r="S1341" s="1" t="s">
        <v>1763</v>
      </c>
      <c r="T1341" s="1" t="s">
        <v>1764</v>
      </c>
      <c r="U1341" t="s">
        <v>27</v>
      </c>
      <c r="V1341" s="9">
        <v>1500</v>
      </c>
      <c r="W1341" s="2">
        <f t="shared" si="100"/>
        <v>3</v>
      </c>
      <c r="X1341" s="2" t="s">
        <v>1887</v>
      </c>
      <c r="Y1341" s="9" t="str">
        <f t="shared" si="101"/>
        <v>Y</v>
      </c>
      <c r="Z1341" s="9" t="str">
        <f t="shared" si="102"/>
        <v>N</v>
      </c>
      <c r="AA1341" s="9">
        <f t="shared" si="103"/>
        <v>14</v>
      </c>
      <c r="AB1341" s="9" t="s">
        <v>1398</v>
      </c>
      <c r="AE1341" t="str">
        <f t="shared" si="104"/>
        <v>SkavenOrc and Goblin Tribes</v>
      </c>
    </row>
    <row r="1342" spans="1:31" ht="15" customHeight="1" x14ac:dyDescent="0.25">
      <c r="A1342">
        <v>425817</v>
      </c>
      <c r="B1342">
        <v>1</v>
      </c>
      <c r="C1342" t="s">
        <v>1765</v>
      </c>
      <c r="D1342" t="s">
        <v>1116</v>
      </c>
      <c r="E1342">
        <v>2</v>
      </c>
      <c r="F1342">
        <v>0</v>
      </c>
      <c r="G1342">
        <v>3</v>
      </c>
      <c r="H1342">
        <v>0</v>
      </c>
      <c r="I1342" t="s">
        <v>1746</v>
      </c>
      <c r="J1342" s="21">
        <v>45388.364583333336</v>
      </c>
      <c r="K1342" s="21">
        <v>45388.6875</v>
      </c>
      <c r="L1342" t="s">
        <v>147</v>
      </c>
      <c r="M1342" t="b">
        <v>0</v>
      </c>
      <c r="N1342">
        <v>2023</v>
      </c>
      <c r="O1342" t="s">
        <v>762</v>
      </c>
      <c r="Q1342" t="s">
        <v>768</v>
      </c>
      <c r="S1342" s="1" t="s">
        <v>1766</v>
      </c>
      <c r="T1342" s="1" t="s">
        <v>1767</v>
      </c>
      <c r="U1342" t="s">
        <v>27</v>
      </c>
      <c r="V1342" s="9">
        <v>1500</v>
      </c>
      <c r="W1342" s="2">
        <f t="shared" si="100"/>
        <v>3</v>
      </c>
      <c r="X1342" s="2" t="s">
        <v>1887</v>
      </c>
      <c r="Y1342" s="9" t="str">
        <f t="shared" si="101"/>
        <v>Y</v>
      </c>
      <c r="Z1342" s="9" t="str">
        <f t="shared" si="102"/>
        <v>N</v>
      </c>
      <c r="AA1342" s="9">
        <f t="shared" si="103"/>
        <v>14</v>
      </c>
      <c r="AB1342" s="9" t="s">
        <v>1398</v>
      </c>
      <c r="AE1342" t="str">
        <f t="shared" si="104"/>
        <v>Warriors of ChaosDark Elves</v>
      </c>
    </row>
    <row r="1343" spans="1:31" ht="15" customHeight="1" x14ac:dyDescent="0.25">
      <c r="A1343">
        <v>425842</v>
      </c>
      <c r="B1343">
        <v>1</v>
      </c>
      <c r="C1343" t="s">
        <v>1768</v>
      </c>
      <c r="D1343" t="s">
        <v>1769</v>
      </c>
      <c r="E1343">
        <v>1</v>
      </c>
      <c r="F1343">
        <v>1</v>
      </c>
      <c r="G1343">
        <v>1</v>
      </c>
      <c r="H1343">
        <v>1</v>
      </c>
      <c r="I1343" t="s">
        <v>1746</v>
      </c>
      <c r="J1343" s="21">
        <v>45388.364583333336</v>
      </c>
      <c r="K1343" s="21">
        <v>45388.6875</v>
      </c>
      <c r="L1343" t="s">
        <v>147</v>
      </c>
      <c r="M1343" t="b">
        <v>0</v>
      </c>
      <c r="N1343">
        <v>2023</v>
      </c>
      <c r="O1343" t="s">
        <v>764</v>
      </c>
      <c r="Q1343" t="s">
        <v>762</v>
      </c>
      <c r="S1343" s="1" t="s">
        <v>1770</v>
      </c>
      <c r="T1343" s="1" t="s">
        <v>1771</v>
      </c>
      <c r="U1343" t="s">
        <v>27</v>
      </c>
      <c r="V1343" s="9">
        <v>1500</v>
      </c>
      <c r="W1343" s="2">
        <f t="shared" si="100"/>
        <v>3</v>
      </c>
      <c r="X1343" s="2" t="s">
        <v>1887</v>
      </c>
      <c r="Y1343" s="9" t="str">
        <f t="shared" si="101"/>
        <v>Y</v>
      </c>
      <c r="Z1343" s="9" t="str">
        <f t="shared" si="102"/>
        <v>N</v>
      </c>
      <c r="AA1343" s="9">
        <f t="shared" si="103"/>
        <v>14</v>
      </c>
      <c r="AB1343" s="9" t="s">
        <v>1398</v>
      </c>
      <c r="AE1343" t="str">
        <f t="shared" si="104"/>
        <v>Tomb Kings of KhemriWarriors of Chaos</v>
      </c>
    </row>
    <row r="1344" spans="1:31" ht="15" customHeight="1" x14ac:dyDescent="0.25">
      <c r="A1344">
        <v>425882</v>
      </c>
      <c r="B1344">
        <v>2</v>
      </c>
      <c r="C1344" t="s">
        <v>1116</v>
      </c>
      <c r="D1344" t="s">
        <v>1758</v>
      </c>
      <c r="E1344">
        <v>2</v>
      </c>
      <c r="F1344">
        <v>0</v>
      </c>
      <c r="G1344">
        <v>3</v>
      </c>
      <c r="H1344">
        <v>0</v>
      </c>
      <c r="I1344" t="s">
        <v>1746</v>
      </c>
      <c r="J1344" s="21">
        <v>45388.364583333336</v>
      </c>
      <c r="K1344" s="21">
        <v>45388.6875</v>
      </c>
      <c r="L1344" t="s">
        <v>147</v>
      </c>
      <c r="M1344" t="b">
        <v>0</v>
      </c>
      <c r="N1344">
        <v>2023</v>
      </c>
      <c r="O1344" t="s">
        <v>768</v>
      </c>
      <c r="Q1344" t="s">
        <v>763</v>
      </c>
      <c r="S1344" s="1" t="s">
        <v>1767</v>
      </c>
      <c r="T1344" s="1" t="s">
        <v>1760</v>
      </c>
      <c r="U1344" t="s">
        <v>27</v>
      </c>
      <c r="V1344" s="9">
        <v>1500</v>
      </c>
      <c r="W1344" s="2">
        <f t="shared" si="100"/>
        <v>3</v>
      </c>
      <c r="X1344" s="2" t="s">
        <v>1887</v>
      </c>
      <c r="Y1344" s="9" t="str">
        <f t="shared" si="101"/>
        <v>Y</v>
      </c>
      <c r="Z1344" s="9" t="str">
        <f t="shared" si="102"/>
        <v>N</v>
      </c>
      <c r="AA1344" s="9">
        <f t="shared" si="103"/>
        <v>14</v>
      </c>
      <c r="AB1344" s="9" t="s">
        <v>1398</v>
      </c>
      <c r="AE1344" t="str">
        <f t="shared" si="104"/>
        <v>Dark ElvesHigh Elf Realms</v>
      </c>
    </row>
    <row r="1345" spans="1:31" ht="15" customHeight="1" x14ac:dyDescent="0.25">
      <c r="A1345">
        <v>425911</v>
      </c>
      <c r="B1345">
        <v>2</v>
      </c>
      <c r="C1345" t="s">
        <v>1753</v>
      </c>
      <c r="D1345" t="s">
        <v>1750</v>
      </c>
      <c r="E1345">
        <v>2</v>
      </c>
      <c r="F1345">
        <v>0</v>
      </c>
      <c r="G1345">
        <v>3</v>
      </c>
      <c r="H1345">
        <v>0</v>
      </c>
      <c r="I1345" t="s">
        <v>1746</v>
      </c>
      <c r="J1345" s="21">
        <v>45388.364583333336</v>
      </c>
      <c r="K1345" s="21">
        <v>45388.6875</v>
      </c>
      <c r="L1345" t="s">
        <v>147</v>
      </c>
      <c r="M1345" t="b">
        <v>0</v>
      </c>
      <c r="N1345">
        <v>2023</v>
      </c>
      <c r="O1345" t="s">
        <v>759</v>
      </c>
      <c r="Q1345" t="s">
        <v>765</v>
      </c>
      <c r="S1345" s="1" t="s">
        <v>1755</v>
      </c>
      <c r="T1345" s="1" t="s">
        <v>1752</v>
      </c>
      <c r="U1345" t="s">
        <v>27</v>
      </c>
      <c r="V1345" s="9">
        <v>1500</v>
      </c>
      <c r="W1345" s="2">
        <f t="shared" si="100"/>
        <v>3</v>
      </c>
      <c r="X1345" s="2" t="s">
        <v>1887</v>
      </c>
      <c r="Y1345" s="9" t="str">
        <f t="shared" si="101"/>
        <v>Y</v>
      </c>
      <c r="Z1345" s="9" t="str">
        <f t="shared" si="102"/>
        <v>N</v>
      </c>
      <c r="AA1345" s="9">
        <f t="shared" si="103"/>
        <v>14</v>
      </c>
      <c r="AB1345" s="9" t="s">
        <v>1398</v>
      </c>
      <c r="AE1345" t="str">
        <f t="shared" si="104"/>
        <v>Wood Elf RealmsEmpire of Man</v>
      </c>
    </row>
    <row r="1346" spans="1:31" ht="15" customHeight="1" x14ac:dyDescent="0.25">
      <c r="A1346">
        <v>425936</v>
      </c>
      <c r="B1346">
        <v>2</v>
      </c>
      <c r="C1346" t="s">
        <v>1765</v>
      </c>
      <c r="D1346" t="s">
        <v>1762</v>
      </c>
      <c r="E1346">
        <v>0</v>
      </c>
      <c r="F1346">
        <v>2</v>
      </c>
      <c r="G1346">
        <v>0</v>
      </c>
      <c r="H1346">
        <v>3</v>
      </c>
      <c r="I1346" t="s">
        <v>1746</v>
      </c>
      <c r="J1346" s="21">
        <v>45388.364583333336</v>
      </c>
      <c r="K1346" s="21">
        <v>45388.6875</v>
      </c>
      <c r="L1346" t="s">
        <v>147</v>
      </c>
      <c r="M1346" t="b">
        <v>0</v>
      </c>
      <c r="N1346">
        <v>2023</v>
      </c>
      <c r="O1346" t="s">
        <v>762</v>
      </c>
      <c r="Q1346" t="s">
        <v>761</v>
      </c>
      <c r="S1346" s="1" t="s">
        <v>1766</v>
      </c>
      <c r="T1346" s="1" t="s">
        <v>1764</v>
      </c>
      <c r="U1346" t="s">
        <v>27</v>
      </c>
      <c r="V1346" s="9">
        <v>1500</v>
      </c>
      <c r="W1346" s="2">
        <f t="shared" ref="W1346:W1409" si="105">_xlfn.MAXIFS(B:B,I:I,I1346)</f>
        <v>3</v>
      </c>
      <c r="X1346" s="2" t="s">
        <v>1887</v>
      </c>
      <c r="Y1346" s="9" t="str">
        <f t="shared" ref="Y1346:Y1409" si="106">IF(S1346="","N",(IF(T1346&lt;&gt;"","Y","N")))</f>
        <v>Y</v>
      </c>
      <c r="Z1346" s="9" t="str">
        <f t="shared" ref="Z1346:Z1409" si="107">IF(O1346=Q1346,"Y","N")</f>
        <v>N</v>
      </c>
      <c r="AA1346" s="9">
        <f t="shared" ref="AA1346:AA1409" si="108">COUNTIFS(I:I,I1346,B:B,1)*2</f>
        <v>14</v>
      </c>
      <c r="AB1346" s="9" t="s">
        <v>1398</v>
      </c>
      <c r="AE1346" t="str">
        <f t="shared" si="104"/>
        <v>Warriors of ChaosOrc and Goblin Tribes</v>
      </c>
    </row>
    <row r="1347" spans="1:31" ht="15" customHeight="1" x14ac:dyDescent="0.25">
      <c r="A1347">
        <v>425960</v>
      </c>
      <c r="B1347">
        <v>2</v>
      </c>
      <c r="C1347" t="s">
        <v>1754</v>
      </c>
      <c r="D1347" t="s">
        <v>1757</v>
      </c>
      <c r="E1347">
        <v>2</v>
      </c>
      <c r="F1347">
        <v>0</v>
      </c>
      <c r="G1347">
        <v>3</v>
      </c>
      <c r="H1347">
        <v>0</v>
      </c>
      <c r="I1347" t="s">
        <v>1746</v>
      </c>
      <c r="J1347" s="21">
        <v>45388.364583333336</v>
      </c>
      <c r="K1347" s="21">
        <v>45388.6875</v>
      </c>
      <c r="L1347" t="s">
        <v>147</v>
      </c>
      <c r="M1347" t="b">
        <v>0</v>
      </c>
      <c r="N1347">
        <v>2023</v>
      </c>
      <c r="O1347" t="s">
        <v>761</v>
      </c>
      <c r="Q1347" t="s">
        <v>758</v>
      </c>
      <c r="S1347" s="1" t="s">
        <v>1756</v>
      </c>
      <c r="T1347" s="1" t="s">
        <v>1759</v>
      </c>
      <c r="U1347" t="s">
        <v>27</v>
      </c>
      <c r="V1347" s="9">
        <v>1500</v>
      </c>
      <c r="W1347" s="2">
        <f t="shared" si="105"/>
        <v>3</v>
      </c>
      <c r="X1347" s="2" t="s">
        <v>1887</v>
      </c>
      <c r="Y1347" s="9" t="str">
        <f t="shared" si="106"/>
        <v>Y</v>
      </c>
      <c r="Z1347" s="9" t="str">
        <f t="shared" si="107"/>
        <v>N</v>
      </c>
      <c r="AA1347" s="9">
        <f t="shared" si="108"/>
        <v>14</v>
      </c>
      <c r="AB1347" s="9" t="s">
        <v>1398</v>
      </c>
      <c r="AE1347" t="str">
        <f t="shared" ref="AE1347:AE1410" si="109">O1347&amp;Q1347</f>
        <v>Orc and Goblin TribesKingdom of Bretonnia</v>
      </c>
    </row>
    <row r="1348" spans="1:31" ht="15" customHeight="1" x14ac:dyDescent="0.25">
      <c r="A1348">
        <v>425985</v>
      </c>
      <c r="B1348">
        <v>2</v>
      </c>
      <c r="C1348" t="s">
        <v>1745</v>
      </c>
      <c r="D1348" t="s">
        <v>1761</v>
      </c>
      <c r="E1348">
        <v>0</v>
      </c>
      <c r="F1348">
        <v>2</v>
      </c>
      <c r="G1348">
        <v>0</v>
      </c>
      <c r="H1348">
        <v>3</v>
      </c>
      <c r="I1348" t="s">
        <v>1746</v>
      </c>
      <c r="J1348" s="21">
        <v>45388.364583333336</v>
      </c>
      <c r="K1348" s="21">
        <v>45388.6875</v>
      </c>
      <c r="L1348" t="s">
        <v>147</v>
      </c>
      <c r="M1348" t="b">
        <v>0</v>
      </c>
      <c r="N1348">
        <v>2023</v>
      </c>
      <c r="O1348" t="s">
        <v>761</v>
      </c>
      <c r="Q1348" t="s">
        <v>771</v>
      </c>
      <c r="S1348" s="1" t="s">
        <v>1748</v>
      </c>
      <c r="T1348" s="1" t="s">
        <v>1763</v>
      </c>
      <c r="U1348" t="s">
        <v>27</v>
      </c>
      <c r="V1348" s="9">
        <v>1500</v>
      </c>
      <c r="W1348" s="2">
        <f t="shared" si="105"/>
        <v>3</v>
      </c>
      <c r="X1348" s="2" t="s">
        <v>1887</v>
      </c>
      <c r="Y1348" s="9" t="str">
        <f t="shared" si="106"/>
        <v>Y</v>
      </c>
      <c r="Z1348" s="9" t="str">
        <f t="shared" si="107"/>
        <v>N</v>
      </c>
      <c r="AA1348" s="9">
        <f t="shared" si="108"/>
        <v>14</v>
      </c>
      <c r="AB1348" s="9" t="s">
        <v>1398</v>
      </c>
      <c r="AE1348" t="str">
        <f t="shared" si="109"/>
        <v>Orc and Goblin TribesSkaven</v>
      </c>
    </row>
    <row r="1349" spans="1:31" ht="15" customHeight="1" x14ac:dyDescent="0.25">
      <c r="A1349">
        <v>426003</v>
      </c>
      <c r="B1349">
        <v>2</v>
      </c>
      <c r="C1349" t="s">
        <v>1744</v>
      </c>
      <c r="D1349" t="s">
        <v>1769</v>
      </c>
      <c r="E1349">
        <v>0</v>
      </c>
      <c r="F1349">
        <v>2</v>
      </c>
      <c r="G1349">
        <v>0</v>
      </c>
      <c r="H1349">
        <v>3</v>
      </c>
      <c r="I1349" t="s">
        <v>1746</v>
      </c>
      <c r="J1349" s="21">
        <v>45388.364583333336</v>
      </c>
      <c r="K1349" s="21">
        <v>45388.6875</v>
      </c>
      <c r="L1349" t="s">
        <v>147</v>
      </c>
      <c r="M1349" t="b">
        <v>0</v>
      </c>
      <c r="N1349">
        <v>2023</v>
      </c>
      <c r="O1349" t="s">
        <v>769</v>
      </c>
      <c r="Q1349" t="s">
        <v>762</v>
      </c>
      <c r="S1349" s="1" t="s">
        <v>1747</v>
      </c>
      <c r="T1349" s="1" t="s">
        <v>1771</v>
      </c>
      <c r="U1349" t="s">
        <v>27</v>
      </c>
      <c r="V1349" s="9">
        <v>1500</v>
      </c>
      <c r="W1349" s="2">
        <f t="shared" si="105"/>
        <v>3</v>
      </c>
      <c r="X1349" s="2" t="s">
        <v>1887</v>
      </c>
      <c r="Y1349" s="9" t="str">
        <f t="shared" si="106"/>
        <v>Y</v>
      </c>
      <c r="Z1349" s="9" t="str">
        <f t="shared" si="107"/>
        <v>N</v>
      </c>
      <c r="AA1349" s="9">
        <f t="shared" si="108"/>
        <v>14</v>
      </c>
      <c r="AB1349" s="9" t="s">
        <v>1398</v>
      </c>
      <c r="AE1349" t="str">
        <f t="shared" si="109"/>
        <v>Dwarfen Mountain HoldsWarriors of Chaos</v>
      </c>
    </row>
    <row r="1350" spans="1:31" ht="15" customHeight="1" x14ac:dyDescent="0.25">
      <c r="A1350">
        <v>426026</v>
      </c>
      <c r="B1350">
        <v>2</v>
      </c>
      <c r="C1350" t="s">
        <v>1749</v>
      </c>
      <c r="D1350" t="s">
        <v>1768</v>
      </c>
      <c r="E1350">
        <v>2</v>
      </c>
      <c r="F1350">
        <v>0</v>
      </c>
      <c r="G1350">
        <v>3</v>
      </c>
      <c r="H1350">
        <v>0</v>
      </c>
      <c r="I1350" t="s">
        <v>1746</v>
      </c>
      <c r="J1350" s="21">
        <v>45388.364583333336</v>
      </c>
      <c r="K1350" s="21">
        <v>45388.6875</v>
      </c>
      <c r="L1350" t="s">
        <v>147</v>
      </c>
      <c r="M1350" t="b">
        <v>0</v>
      </c>
      <c r="N1350">
        <v>2023</v>
      </c>
      <c r="O1350" t="s">
        <v>758</v>
      </c>
      <c r="Q1350" t="s">
        <v>764</v>
      </c>
      <c r="S1350" s="1" t="s">
        <v>1751</v>
      </c>
      <c r="T1350" s="1" t="s">
        <v>1770</v>
      </c>
      <c r="U1350" t="s">
        <v>27</v>
      </c>
      <c r="V1350" s="9">
        <v>1500</v>
      </c>
      <c r="W1350" s="2">
        <f t="shared" si="105"/>
        <v>3</v>
      </c>
      <c r="X1350" s="2" t="s">
        <v>1887</v>
      </c>
      <c r="Y1350" s="9" t="str">
        <f t="shared" si="106"/>
        <v>Y</v>
      </c>
      <c r="Z1350" s="9" t="str">
        <f t="shared" si="107"/>
        <v>N</v>
      </c>
      <c r="AA1350" s="9">
        <f t="shared" si="108"/>
        <v>14</v>
      </c>
      <c r="AB1350" s="9" t="s">
        <v>1398</v>
      </c>
      <c r="AE1350" t="str">
        <f t="shared" si="109"/>
        <v>Kingdom of BretonniaTomb Kings of Khemri</v>
      </c>
    </row>
    <row r="1351" spans="1:31" ht="15" hidden="1" customHeight="1" x14ac:dyDescent="0.25">
      <c r="A1351">
        <v>426065</v>
      </c>
      <c r="B1351">
        <v>3</v>
      </c>
      <c r="C1351" t="s">
        <v>1762</v>
      </c>
      <c r="D1351" t="s">
        <v>1754</v>
      </c>
      <c r="E1351">
        <v>0</v>
      </c>
      <c r="F1351">
        <v>2</v>
      </c>
      <c r="G1351">
        <v>1</v>
      </c>
      <c r="H1351">
        <v>3</v>
      </c>
      <c r="I1351" t="s">
        <v>1746</v>
      </c>
      <c r="J1351" s="21">
        <v>45388.364583333336</v>
      </c>
      <c r="K1351" s="21">
        <v>45388.6875</v>
      </c>
      <c r="L1351" t="s">
        <v>147</v>
      </c>
      <c r="M1351" t="b">
        <v>0</v>
      </c>
      <c r="N1351">
        <v>2023</v>
      </c>
      <c r="O1351" t="s">
        <v>761</v>
      </c>
      <c r="Q1351" t="s">
        <v>761</v>
      </c>
      <c r="S1351" s="1" t="s">
        <v>1764</v>
      </c>
      <c r="T1351" s="1" t="s">
        <v>1756</v>
      </c>
      <c r="U1351" t="s">
        <v>27</v>
      </c>
      <c r="V1351" s="9">
        <v>1500</v>
      </c>
      <c r="W1351" s="2">
        <f t="shared" si="105"/>
        <v>3</v>
      </c>
      <c r="X1351" s="2" t="s">
        <v>1887</v>
      </c>
      <c r="Y1351" s="9" t="str">
        <f t="shared" si="106"/>
        <v>Y</v>
      </c>
      <c r="Z1351" s="9" t="str">
        <f t="shared" si="107"/>
        <v>Y</v>
      </c>
      <c r="AA1351" s="9">
        <f t="shared" si="108"/>
        <v>14</v>
      </c>
      <c r="AB1351" s="9" t="s">
        <v>1398</v>
      </c>
      <c r="AE1351" t="str">
        <f t="shared" si="109"/>
        <v>Orc and Goblin TribesOrc and Goblin Tribes</v>
      </c>
    </row>
    <row r="1352" spans="1:31" ht="15" customHeight="1" x14ac:dyDescent="0.25">
      <c r="A1352">
        <v>426091</v>
      </c>
      <c r="B1352">
        <v>3</v>
      </c>
      <c r="C1352" t="s">
        <v>1753</v>
      </c>
      <c r="D1352" t="s">
        <v>1757</v>
      </c>
      <c r="E1352">
        <v>0</v>
      </c>
      <c r="F1352">
        <v>2</v>
      </c>
      <c r="G1352">
        <v>0</v>
      </c>
      <c r="H1352">
        <v>3</v>
      </c>
      <c r="I1352" t="s">
        <v>1746</v>
      </c>
      <c r="J1352" s="21">
        <v>45388.364583333336</v>
      </c>
      <c r="K1352" s="21">
        <v>45388.6875</v>
      </c>
      <c r="L1352" t="s">
        <v>147</v>
      </c>
      <c r="M1352" t="b">
        <v>0</v>
      </c>
      <c r="N1352">
        <v>2023</v>
      </c>
      <c r="O1352" t="s">
        <v>759</v>
      </c>
      <c r="Q1352" t="s">
        <v>758</v>
      </c>
      <c r="S1352" s="1" t="s">
        <v>1755</v>
      </c>
      <c r="T1352" s="1" t="s">
        <v>1759</v>
      </c>
      <c r="U1352" t="s">
        <v>27</v>
      </c>
      <c r="V1352" s="9">
        <v>1500</v>
      </c>
      <c r="W1352" s="2">
        <f t="shared" si="105"/>
        <v>3</v>
      </c>
      <c r="X1352" s="2" t="s">
        <v>1887</v>
      </c>
      <c r="Y1352" s="9" t="str">
        <f t="shared" si="106"/>
        <v>Y</v>
      </c>
      <c r="Z1352" s="9" t="str">
        <f t="shared" si="107"/>
        <v>N</v>
      </c>
      <c r="AA1352" s="9">
        <f t="shared" si="108"/>
        <v>14</v>
      </c>
      <c r="AB1352" s="9" t="s">
        <v>1398</v>
      </c>
      <c r="AE1352" t="str">
        <f t="shared" si="109"/>
        <v>Wood Elf RealmsKingdom of Bretonnia</v>
      </c>
    </row>
    <row r="1353" spans="1:31" ht="15" customHeight="1" x14ac:dyDescent="0.25">
      <c r="A1353">
        <v>426116</v>
      </c>
      <c r="B1353">
        <v>3</v>
      </c>
      <c r="C1353" t="s">
        <v>1765</v>
      </c>
      <c r="D1353" t="s">
        <v>1761</v>
      </c>
      <c r="E1353">
        <v>0</v>
      </c>
      <c r="F1353">
        <v>2</v>
      </c>
      <c r="G1353">
        <v>0</v>
      </c>
      <c r="H1353">
        <v>3</v>
      </c>
      <c r="I1353" t="s">
        <v>1746</v>
      </c>
      <c r="J1353" s="21">
        <v>45388.364583333336</v>
      </c>
      <c r="K1353" s="21">
        <v>45388.6875</v>
      </c>
      <c r="L1353" t="s">
        <v>147</v>
      </c>
      <c r="M1353" t="b">
        <v>0</v>
      </c>
      <c r="N1353">
        <v>2023</v>
      </c>
      <c r="O1353" t="s">
        <v>762</v>
      </c>
      <c r="Q1353" t="s">
        <v>771</v>
      </c>
      <c r="S1353" s="1" t="s">
        <v>1766</v>
      </c>
      <c r="T1353" s="1" t="s">
        <v>1763</v>
      </c>
      <c r="U1353" t="s">
        <v>27</v>
      </c>
      <c r="V1353" s="9">
        <v>1500</v>
      </c>
      <c r="W1353" s="2">
        <f t="shared" si="105"/>
        <v>3</v>
      </c>
      <c r="X1353" s="2" t="s">
        <v>1887</v>
      </c>
      <c r="Y1353" s="9" t="str">
        <f t="shared" si="106"/>
        <v>Y</v>
      </c>
      <c r="Z1353" s="9" t="str">
        <f t="shared" si="107"/>
        <v>N</v>
      </c>
      <c r="AA1353" s="9">
        <f t="shared" si="108"/>
        <v>14</v>
      </c>
      <c r="AB1353" s="9" t="s">
        <v>1398</v>
      </c>
      <c r="AE1353" t="str">
        <f t="shared" si="109"/>
        <v>Warriors of ChaosSkaven</v>
      </c>
    </row>
    <row r="1354" spans="1:31" ht="15" customHeight="1" x14ac:dyDescent="0.25">
      <c r="A1354">
        <v>426138</v>
      </c>
      <c r="B1354">
        <v>3</v>
      </c>
      <c r="C1354" t="s">
        <v>1745</v>
      </c>
      <c r="D1354" t="s">
        <v>1758</v>
      </c>
      <c r="E1354">
        <v>2</v>
      </c>
      <c r="F1354">
        <v>0</v>
      </c>
      <c r="G1354">
        <v>3</v>
      </c>
      <c r="H1354">
        <v>0</v>
      </c>
      <c r="I1354" t="s">
        <v>1746</v>
      </c>
      <c r="J1354" s="21">
        <v>45388.364583333336</v>
      </c>
      <c r="K1354" s="21">
        <v>45388.6875</v>
      </c>
      <c r="L1354" t="s">
        <v>147</v>
      </c>
      <c r="M1354" t="b">
        <v>0</v>
      </c>
      <c r="N1354">
        <v>2023</v>
      </c>
      <c r="O1354" t="s">
        <v>761</v>
      </c>
      <c r="Q1354" t="s">
        <v>763</v>
      </c>
      <c r="S1354" s="1" t="s">
        <v>1748</v>
      </c>
      <c r="T1354" s="1" t="s">
        <v>1760</v>
      </c>
      <c r="U1354" t="s">
        <v>27</v>
      </c>
      <c r="V1354" s="9">
        <v>1500</v>
      </c>
      <c r="W1354" s="2">
        <f t="shared" si="105"/>
        <v>3</v>
      </c>
      <c r="X1354" s="2" t="s">
        <v>1887</v>
      </c>
      <c r="Y1354" s="9" t="str">
        <f t="shared" si="106"/>
        <v>Y</v>
      </c>
      <c r="Z1354" s="9" t="str">
        <f t="shared" si="107"/>
        <v>N</v>
      </c>
      <c r="AA1354" s="9">
        <f t="shared" si="108"/>
        <v>14</v>
      </c>
      <c r="AB1354" s="9" t="s">
        <v>1398</v>
      </c>
      <c r="AE1354" t="str">
        <f t="shared" si="109"/>
        <v>Orc and Goblin TribesHigh Elf Realms</v>
      </c>
    </row>
    <row r="1355" spans="1:31" ht="15" customHeight="1" x14ac:dyDescent="0.25">
      <c r="A1355">
        <v>426163</v>
      </c>
      <c r="B1355">
        <v>3</v>
      </c>
      <c r="C1355" t="s">
        <v>1744</v>
      </c>
      <c r="D1355" t="s">
        <v>1750</v>
      </c>
      <c r="E1355">
        <v>2</v>
      </c>
      <c r="F1355">
        <v>0</v>
      </c>
      <c r="G1355">
        <v>3</v>
      </c>
      <c r="H1355">
        <v>0</v>
      </c>
      <c r="I1355" t="s">
        <v>1746</v>
      </c>
      <c r="J1355" s="21">
        <v>45388.364583333336</v>
      </c>
      <c r="K1355" s="21">
        <v>45388.6875</v>
      </c>
      <c r="L1355" t="s">
        <v>147</v>
      </c>
      <c r="M1355" t="b">
        <v>0</v>
      </c>
      <c r="N1355">
        <v>2023</v>
      </c>
      <c r="O1355" t="s">
        <v>769</v>
      </c>
      <c r="Q1355" t="s">
        <v>765</v>
      </c>
      <c r="S1355" s="1" t="s">
        <v>1747</v>
      </c>
      <c r="T1355" s="1" t="s">
        <v>1752</v>
      </c>
      <c r="U1355" t="s">
        <v>27</v>
      </c>
      <c r="V1355" s="9">
        <v>1500</v>
      </c>
      <c r="W1355" s="2">
        <f t="shared" si="105"/>
        <v>3</v>
      </c>
      <c r="X1355" s="2" t="s">
        <v>1887</v>
      </c>
      <c r="Y1355" s="9" t="str">
        <f t="shared" si="106"/>
        <v>Y</v>
      </c>
      <c r="Z1355" s="9" t="str">
        <f t="shared" si="107"/>
        <v>N</v>
      </c>
      <c r="AA1355" s="9">
        <f t="shared" si="108"/>
        <v>14</v>
      </c>
      <c r="AB1355" s="9" t="s">
        <v>1398</v>
      </c>
      <c r="AE1355" t="str">
        <f t="shared" si="109"/>
        <v>Dwarfen Mountain HoldsEmpire of Man</v>
      </c>
    </row>
    <row r="1356" spans="1:31" ht="15" customHeight="1" x14ac:dyDescent="0.25">
      <c r="A1356">
        <v>426191</v>
      </c>
      <c r="B1356">
        <v>3</v>
      </c>
      <c r="C1356" t="s">
        <v>1116</v>
      </c>
      <c r="D1356" t="s">
        <v>1768</v>
      </c>
      <c r="E1356">
        <v>0</v>
      </c>
      <c r="F1356">
        <v>2</v>
      </c>
      <c r="G1356">
        <v>0</v>
      </c>
      <c r="H1356">
        <v>3</v>
      </c>
      <c r="I1356" t="s">
        <v>1746</v>
      </c>
      <c r="J1356" s="21">
        <v>45388.364583333336</v>
      </c>
      <c r="K1356" s="21">
        <v>45388.6875</v>
      </c>
      <c r="L1356" t="s">
        <v>147</v>
      </c>
      <c r="M1356" t="b">
        <v>0</v>
      </c>
      <c r="N1356">
        <v>2023</v>
      </c>
      <c r="O1356" t="s">
        <v>768</v>
      </c>
      <c r="Q1356" t="s">
        <v>764</v>
      </c>
      <c r="S1356" s="1" t="s">
        <v>1767</v>
      </c>
      <c r="T1356" s="1" t="s">
        <v>1770</v>
      </c>
      <c r="U1356" t="s">
        <v>27</v>
      </c>
      <c r="V1356" s="9">
        <v>1500</v>
      </c>
      <c r="W1356" s="2">
        <f t="shared" si="105"/>
        <v>3</v>
      </c>
      <c r="X1356" s="2" t="s">
        <v>1887</v>
      </c>
      <c r="Y1356" s="9" t="str">
        <f t="shared" si="106"/>
        <v>Y</v>
      </c>
      <c r="Z1356" s="9" t="str">
        <f t="shared" si="107"/>
        <v>N</v>
      </c>
      <c r="AA1356" s="9">
        <f t="shared" si="108"/>
        <v>14</v>
      </c>
      <c r="AB1356" s="9" t="s">
        <v>1398</v>
      </c>
      <c r="AE1356" t="str">
        <f t="shared" si="109"/>
        <v>Dark ElvesTomb Kings of Khemri</v>
      </c>
    </row>
    <row r="1357" spans="1:31" ht="15" customHeight="1" x14ac:dyDescent="0.25">
      <c r="A1357">
        <v>426216</v>
      </c>
      <c r="B1357">
        <v>3</v>
      </c>
      <c r="C1357" t="s">
        <v>1749</v>
      </c>
      <c r="D1357" t="s">
        <v>1769</v>
      </c>
      <c r="E1357">
        <v>2</v>
      </c>
      <c r="F1357">
        <v>0</v>
      </c>
      <c r="G1357">
        <v>3</v>
      </c>
      <c r="H1357">
        <v>0</v>
      </c>
      <c r="I1357" t="s">
        <v>1746</v>
      </c>
      <c r="J1357" s="21">
        <v>45388.364583333336</v>
      </c>
      <c r="K1357" s="21">
        <v>45388.6875</v>
      </c>
      <c r="L1357" t="s">
        <v>147</v>
      </c>
      <c r="M1357" t="b">
        <v>0</v>
      </c>
      <c r="N1357">
        <v>2023</v>
      </c>
      <c r="O1357" t="s">
        <v>758</v>
      </c>
      <c r="Q1357" t="s">
        <v>762</v>
      </c>
      <c r="S1357" s="1" t="s">
        <v>1751</v>
      </c>
      <c r="T1357" s="1" t="s">
        <v>1771</v>
      </c>
      <c r="U1357" t="s">
        <v>27</v>
      </c>
      <c r="V1357" s="9">
        <v>1500</v>
      </c>
      <c r="W1357" s="2">
        <f t="shared" si="105"/>
        <v>3</v>
      </c>
      <c r="X1357" s="2" t="s">
        <v>1887</v>
      </c>
      <c r="Y1357" s="9" t="str">
        <f t="shared" si="106"/>
        <v>Y</v>
      </c>
      <c r="Z1357" s="9" t="str">
        <f t="shared" si="107"/>
        <v>N</v>
      </c>
      <c r="AA1357" s="9">
        <f t="shared" si="108"/>
        <v>14</v>
      </c>
      <c r="AB1357" s="9" t="s">
        <v>1398</v>
      </c>
      <c r="AE1357" t="str">
        <f t="shared" si="109"/>
        <v>Kingdom of BretonniaWarriors of Chaos</v>
      </c>
    </row>
    <row r="1358" spans="1:31" ht="15" customHeight="1" x14ac:dyDescent="0.25">
      <c r="A1358">
        <v>425692</v>
      </c>
      <c r="B1358">
        <v>1</v>
      </c>
      <c r="C1358" t="s">
        <v>1447</v>
      </c>
      <c r="D1358" t="s">
        <v>1448</v>
      </c>
      <c r="E1358">
        <v>2</v>
      </c>
      <c r="F1358">
        <v>0</v>
      </c>
      <c r="G1358">
        <v>3</v>
      </c>
      <c r="H1358">
        <v>1</v>
      </c>
      <c r="I1358" t="s">
        <v>1449</v>
      </c>
      <c r="J1358" s="21">
        <v>45388.375</v>
      </c>
      <c r="K1358" s="21">
        <v>45388.75</v>
      </c>
      <c r="L1358" t="s">
        <v>147</v>
      </c>
      <c r="M1358" t="b">
        <v>0</v>
      </c>
      <c r="N1358">
        <v>2023</v>
      </c>
      <c r="O1358" t="s">
        <v>771</v>
      </c>
      <c r="Q1358" t="s">
        <v>762</v>
      </c>
      <c r="S1358" s="1" t="s">
        <v>1450</v>
      </c>
      <c r="T1358" s="1" t="s">
        <v>1451</v>
      </c>
      <c r="U1358" t="s">
        <v>27</v>
      </c>
      <c r="V1358" s="9">
        <v>2000</v>
      </c>
      <c r="W1358" s="2">
        <f t="shared" si="105"/>
        <v>3</v>
      </c>
      <c r="X1358" s="2" t="s">
        <v>1887</v>
      </c>
      <c r="Y1358" s="9" t="str">
        <f t="shared" si="106"/>
        <v>Y</v>
      </c>
      <c r="Z1358" s="9" t="str">
        <f t="shared" si="107"/>
        <v>N</v>
      </c>
      <c r="AA1358" s="9">
        <f t="shared" si="108"/>
        <v>10</v>
      </c>
      <c r="AB1358" s="9" t="s">
        <v>1398</v>
      </c>
      <c r="AE1358" t="str">
        <f t="shared" si="109"/>
        <v>SkavenWarriors of Chaos</v>
      </c>
    </row>
    <row r="1359" spans="1:31" ht="15" customHeight="1" x14ac:dyDescent="0.25">
      <c r="A1359">
        <v>425717</v>
      </c>
      <c r="B1359">
        <v>1</v>
      </c>
      <c r="C1359" t="s">
        <v>1452</v>
      </c>
      <c r="D1359" t="s">
        <v>1453</v>
      </c>
      <c r="E1359">
        <v>2</v>
      </c>
      <c r="F1359">
        <v>0</v>
      </c>
      <c r="G1359">
        <v>3</v>
      </c>
      <c r="H1359">
        <v>1</v>
      </c>
      <c r="I1359" t="s">
        <v>1449</v>
      </c>
      <c r="J1359" s="21">
        <v>45388.375</v>
      </c>
      <c r="K1359" s="21">
        <v>45388.75</v>
      </c>
      <c r="L1359" t="s">
        <v>147</v>
      </c>
      <c r="M1359" t="b">
        <v>0</v>
      </c>
      <c r="N1359">
        <v>2023</v>
      </c>
      <c r="O1359" t="s">
        <v>763</v>
      </c>
      <c r="Q1359" t="s">
        <v>762</v>
      </c>
      <c r="S1359" s="1" t="s">
        <v>1454</v>
      </c>
      <c r="T1359" s="1" t="s">
        <v>1455</v>
      </c>
      <c r="U1359" t="s">
        <v>27</v>
      </c>
      <c r="V1359" s="9">
        <v>2000</v>
      </c>
      <c r="W1359" s="2">
        <f t="shared" si="105"/>
        <v>3</v>
      </c>
      <c r="X1359" s="2" t="s">
        <v>1887</v>
      </c>
      <c r="Y1359" s="9" t="str">
        <f t="shared" si="106"/>
        <v>Y</v>
      </c>
      <c r="Z1359" s="9" t="str">
        <f t="shared" si="107"/>
        <v>N</v>
      </c>
      <c r="AA1359" s="9">
        <f t="shared" si="108"/>
        <v>10</v>
      </c>
      <c r="AB1359" s="9" t="s">
        <v>1398</v>
      </c>
      <c r="AE1359" t="str">
        <f t="shared" si="109"/>
        <v>High Elf RealmsWarriors of Chaos</v>
      </c>
    </row>
    <row r="1360" spans="1:31" ht="15" customHeight="1" x14ac:dyDescent="0.25">
      <c r="A1360">
        <v>425740</v>
      </c>
      <c r="B1360">
        <v>1</v>
      </c>
      <c r="C1360" t="s">
        <v>1456</v>
      </c>
      <c r="D1360" t="s">
        <v>1457</v>
      </c>
      <c r="E1360">
        <v>0</v>
      </c>
      <c r="F1360">
        <v>2</v>
      </c>
      <c r="G1360">
        <v>1</v>
      </c>
      <c r="H1360">
        <v>3</v>
      </c>
      <c r="I1360" t="s">
        <v>1449</v>
      </c>
      <c r="J1360" s="21">
        <v>45388.375</v>
      </c>
      <c r="K1360" s="21">
        <v>45388.75</v>
      </c>
      <c r="L1360" t="s">
        <v>147</v>
      </c>
      <c r="M1360" t="b">
        <v>0</v>
      </c>
      <c r="N1360">
        <v>2023</v>
      </c>
      <c r="O1360" t="s">
        <v>758</v>
      </c>
      <c r="Q1360" t="s">
        <v>764</v>
      </c>
      <c r="S1360" s="1" t="s">
        <v>1458</v>
      </c>
      <c r="T1360" s="1" t="s">
        <v>1459</v>
      </c>
      <c r="U1360" t="s">
        <v>27</v>
      </c>
      <c r="V1360" s="9">
        <v>2000</v>
      </c>
      <c r="W1360" s="2">
        <f t="shared" si="105"/>
        <v>3</v>
      </c>
      <c r="X1360" s="2" t="s">
        <v>1887</v>
      </c>
      <c r="Y1360" s="9" t="str">
        <f t="shared" si="106"/>
        <v>Y</v>
      </c>
      <c r="Z1360" s="9" t="str">
        <f t="shared" si="107"/>
        <v>N</v>
      </c>
      <c r="AA1360" s="9">
        <f t="shared" si="108"/>
        <v>10</v>
      </c>
      <c r="AB1360" s="9" t="s">
        <v>1398</v>
      </c>
      <c r="AE1360" t="str">
        <f t="shared" si="109"/>
        <v>Kingdom of BretonniaTomb Kings of Khemri</v>
      </c>
    </row>
    <row r="1361" spans="1:31" ht="15" hidden="1" customHeight="1" x14ac:dyDescent="0.25">
      <c r="A1361">
        <v>425764</v>
      </c>
      <c r="B1361">
        <v>1</v>
      </c>
      <c r="C1361" t="s">
        <v>1460</v>
      </c>
      <c r="D1361" t="s">
        <v>1461</v>
      </c>
      <c r="E1361">
        <v>0</v>
      </c>
      <c r="F1361">
        <v>2</v>
      </c>
      <c r="G1361">
        <v>1</v>
      </c>
      <c r="H1361">
        <v>3</v>
      </c>
      <c r="I1361" t="s">
        <v>1449</v>
      </c>
      <c r="J1361" s="21">
        <v>45388.375</v>
      </c>
      <c r="K1361" s="21">
        <v>45388.75</v>
      </c>
      <c r="L1361" t="s">
        <v>147</v>
      </c>
      <c r="M1361" t="b">
        <v>0</v>
      </c>
      <c r="N1361">
        <v>2023</v>
      </c>
      <c r="O1361" t="s">
        <v>759</v>
      </c>
      <c r="Q1361" t="s">
        <v>759</v>
      </c>
      <c r="S1361" s="1" t="s">
        <v>1462</v>
      </c>
      <c r="T1361" s="1" t="s">
        <v>1463</v>
      </c>
      <c r="U1361" t="s">
        <v>27</v>
      </c>
      <c r="V1361" s="9">
        <v>2000</v>
      </c>
      <c r="W1361" s="2">
        <f t="shared" si="105"/>
        <v>3</v>
      </c>
      <c r="X1361" s="2" t="s">
        <v>1887</v>
      </c>
      <c r="Y1361" s="9" t="str">
        <f t="shared" si="106"/>
        <v>Y</v>
      </c>
      <c r="Z1361" s="9" t="str">
        <f t="shared" si="107"/>
        <v>Y</v>
      </c>
      <c r="AA1361" s="9">
        <f t="shared" si="108"/>
        <v>10</v>
      </c>
      <c r="AB1361" s="9" t="s">
        <v>1398</v>
      </c>
      <c r="AE1361" t="str">
        <f t="shared" si="109"/>
        <v>Wood Elf RealmsWood Elf Realms</v>
      </c>
    </row>
    <row r="1362" spans="1:31" ht="15" customHeight="1" x14ac:dyDescent="0.25">
      <c r="A1362">
        <v>425793</v>
      </c>
      <c r="B1362">
        <v>1</v>
      </c>
      <c r="C1362" t="s">
        <v>1464</v>
      </c>
      <c r="D1362" t="s">
        <v>1465</v>
      </c>
      <c r="E1362">
        <v>2</v>
      </c>
      <c r="F1362">
        <v>0</v>
      </c>
      <c r="G1362">
        <v>3</v>
      </c>
      <c r="H1362">
        <v>1</v>
      </c>
      <c r="I1362" t="s">
        <v>1449</v>
      </c>
      <c r="J1362" s="21">
        <v>45388.375</v>
      </c>
      <c r="K1362" s="21">
        <v>45388.75</v>
      </c>
      <c r="L1362" t="s">
        <v>147</v>
      </c>
      <c r="M1362" t="b">
        <v>0</v>
      </c>
      <c r="N1362">
        <v>2023</v>
      </c>
      <c r="O1362" t="s">
        <v>769</v>
      </c>
      <c r="Q1362" t="s">
        <v>763</v>
      </c>
      <c r="S1362" s="1" t="s">
        <v>1466</v>
      </c>
      <c r="T1362" s="1" t="s">
        <v>1467</v>
      </c>
      <c r="U1362" t="s">
        <v>27</v>
      </c>
      <c r="V1362" s="9">
        <v>2000</v>
      </c>
      <c r="W1362" s="2">
        <f t="shared" si="105"/>
        <v>3</v>
      </c>
      <c r="X1362" s="2" t="s">
        <v>1887</v>
      </c>
      <c r="Y1362" s="9" t="str">
        <f t="shared" si="106"/>
        <v>Y</v>
      </c>
      <c r="Z1362" s="9" t="str">
        <f t="shared" si="107"/>
        <v>N</v>
      </c>
      <c r="AA1362" s="9">
        <f t="shared" si="108"/>
        <v>10</v>
      </c>
      <c r="AB1362" s="9" t="s">
        <v>1398</v>
      </c>
      <c r="AE1362" t="str">
        <f t="shared" si="109"/>
        <v>Dwarfen Mountain HoldsHigh Elf Realms</v>
      </c>
    </row>
    <row r="1363" spans="1:31" ht="15" customHeight="1" x14ac:dyDescent="0.25">
      <c r="A1363">
        <v>425828</v>
      </c>
      <c r="B1363">
        <v>2</v>
      </c>
      <c r="C1363" t="s">
        <v>1447</v>
      </c>
      <c r="D1363" t="s">
        <v>1460</v>
      </c>
      <c r="E1363">
        <v>2</v>
      </c>
      <c r="F1363">
        <v>0</v>
      </c>
      <c r="G1363">
        <v>3</v>
      </c>
      <c r="H1363">
        <v>1</v>
      </c>
      <c r="I1363" t="s">
        <v>1449</v>
      </c>
      <c r="J1363" s="21">
        <v>45388.375</v>
      </c>
      <c r="K1363" s="21">
        <v>45388.75</v>
      </c>
      <c r="L1363" t="s">
        <v>147</v>
      </c>
      <c r="M1363" t="b">
        <v>0</v>
      </c>
      <c r="N1363">
        <v>2023</v>
      </c>
      <c r="O1363" t="s">
        <v>771</v>
      </c>
      <c r="Q1363" t="s">
        <v>759</v>
      </c>
      <c r="S1363" s="1" t="s">
        <v>1450</v>
      </c>
      <c r="T1363" s="1" t="s">
        <v>1462</v>
      </c>
      <c r="U1363" t="s">
        <v>27</v>
      </c>
      <c r="V1363" s="9">
        <v>2000</v>
      </c>
      <c r="W1363" s="2">
        <f t="shared" si="105"/>
        <v>3</v>
      </c>
      <c r="X1363" s="2" t="s">
        <v>1887</v>
      </c>
      <c r="Y1363" s="9" t="str">
        <f t="shared" si="106"/>
        <v>Y</v>
      </c>
      <c r="Z1363" s="9" t="str">
        <f t="shared" si="107"/>
        <v>N</v>
      </c>
      <c r="AA1363" s="9">
        <f t="shared" si="108"/>
        <v>10</v>
      </c>
      <c r="AB1363" s="9" t="s">
        <v>1398</v>
      </c>
      <c r="AE1363" t="str">
        <f t="shared" si="109"/>
        <v>SkavenWood Elf Realms</v>
      </c>
    </row>
    <row r="1364" spans="1:31" ht="15" customHeight="1" x14ac:dyDescent="0.25">
      <c r="A1364">
        <v>425855</v>
      </c>
      <c r="B1364">
        <v>2</v>
      </c>
      <c r="C1364" t="s">
        <v>1452</v>
      </c>
      <c r="D1364" t="s">
        <v>1457</v>
      </c>
      <c r="E1364">
        <v>0</v>
      </c>
      <c r="F1364">
        <v>2</v>
      </c>
      <c r="G1364">
        <v>1</v>
      </c>
      <c r="H1364">
        <v>3</v>
      </c>
      <c r="I1364" t="s">
        <v>1449</v>
      </c>
      <c r="J1364" s="21">
        <v>45388.375</v>
      </c>
      <c r="K1364" s="21">
        <v>45388.75</v>
      </c>
      <c r="L1364" t="s">
        <v>147</v>
      </c>
      <c r="M1364" t="b">
        <v>0</v>
      </c>
      <c r="N1364">
        <v>2023</v>
      </c>
      <c r="O1364" t="s">
        <v>763</v>
      </c>
      <c r="Q1364" t="s">
        <v>764</v>
      </c>
      <c r="S1364" s="1" t="s">
        <v>1454</v>
      </c>
      <c r="T1364" s="1" t="s">
        <v>1459</v>
      </c>
      <c r="U1364" t="s">
        <v>27</v>
      </c>
      <c r="V1364" s="9">
        <v>2000</v>
      </c>
      <c r="W1364" s="2">
        <f t="shared" si="105"/>
        <v>3</v>
      </c>
      <c r="X1364" s="2" t="s">
        <v>1887</v>
      </c>
      <c r="Y1364" s="9" t="str">
        <f t="shared" si="106"/>
        <v>Y</v>
      </c>
      <c r="Z1364" s="9" t="str">
        <f t="shared" si="107"/>
        <v>N</v>
      </c>
      <c r="AA1364" s="9">
        <f t="shared" si="108"/>
        <v>10</v>
      </c>
      <c r="AB1364" s="9" t="s">
        <v>1398</v>
      </c>
      <c r="AE1364" t="str">
        <f t="shared" si="109"/>
        <v>High Elf RealmsTomb Kings of Khemri</v>
      </c>
    </row>
    <row r="1365" spans="1:31" ht="15" customHeight="1" x14ac:dyDescent="0.25">
      <c r="A1365">
        <v>425881</v>
      </c>
      <c r="B1365">
        <v>2</v>
      </c>
      <c r="C1365" t="s">
        <v>1456</v>
      </c>
      <c r="D1365" t="s">
        <v>1465</v>
      </c>
      <c r="E1365">
        <v>2</v>
      </c>
      <c r="F1365">
        <v>0</v>
      </c>
      <c r="G1365">
        <v>3</v>
      </c>
      <c r="H1365">
        <v>1</v>
      </c>
      <c r="I1365" t="s">
        <v>1449</v>
      </c>
      <c r="J1365" s="21">
        <v>45388.375</v>
      </c>
      <c r="K1365" s="21">
        <v>45388.75</v>
      </c>
      <c r="L1365" t="s">
        <v>147</v>
      </c>
      <c r="M1365" t="b">
        <v>0</v>
      </c>
      <c r="N1365">
        <v>2023</v>
      </c>
      <c r="O1365" t="s">
        <v>758</v>
      </c>
      <c r="Q1365" t="s">
        <v>763</v>
      </c>
      <c r="S1365" s="1" t="s">
        <v>1458</v>
      </c>
      <c r="T1365" s="1" t="s">
        <v>1467</v>
      </c>
      <c r="U1365" t="s">
        <v>27</v>
      </c>
      <c r="V1365" s="9">
        <v>2000</v>
      </c>
      <c r="W1365" s="2">
        <f t="shared" si="105"/>
        <v>3</v>
      </c>
      <c r="X1365" s="2" t="s">
        <v>1887</v>
      </c>
      <c r="Y1365" s="9" t="str">
        <f t="shared" si="106"/>
        <v>Y</v>
      </c>
      <c r="Z1365" s="9" t="str">
        <f t="shared" si="107"/>
        <v>N</v>
      </c>
      <c r="AA1365" s="9">
        <f t="shared" si="108"/>
        <v>10</v>
      </c>
      <c r="AB1365" s="9" t="s">
        <v>1398</v>
      </c>
      <c r="AE1365" t="str">
        <f t="shared" si="109"/>
        <v>Kingdom of BretonniaHigh Elf Realms</v>
      </c>
    </row>
    <row r="1366" spans="1:31" ht="15" hidden="1" customHeight="1" x14ac:dyDescent="0.25">
      <c r="A1366">
        <v>425908</v>
      </c>
      <c r="B1366">
        <v>2</v>
      </c>
      <c r="C1366" t="s">
        <v>1453</v>
      </c>
      <c r="D1366" t="s">
        <v>1448</v>
      </c>
      <c r="E1366">
        <v>0</v>
      </c>
      <c r="F1366">
        <v>2</v>
      </c>
      <c r="G1366">
        <v>1</v>
      </c>
      <c r="H1366">
        <v>3</v>
      </c>
      <c r="I1366" t="s">
        <v>1449</v>
      </c>
      <c r="J1366" s="21">
        <v>45388.375</v>
      </c>
      <c r="K1366" s="21">
        <v>45388.75</v>
      </c>
      <c r="L1366" t="s">
        <v>147</v>
      </c>
      <c r="M1366" t="b">
        <v>0</v>
      </c>
      <c r="N1366">
        <v>2023</v>
      </c>
      <c r="O1366" t="s">
        <v>762</v>
      </c>
      <c r="Q1366" t="s">
        <v>762</v>
      </c>
      <c r="S1366" s="1" t="s">
        <v>1455</v>
      </c>
      <c r="T1366" s="1" t="s">
        <v>1451</v>
      </c>
      <c r="U1366" t="s">
        <v>27</v>
      </c>
      <c r="V1366" s="9">
        <v>2000</v>
      </c>
      <c r="W1366" s="2">
        <f t="shared" si="105"/>
        <v>3</v>
      </c>
      <c r="X1366" s="2" t="s">
        <v>1887</v>
      </c>
      <c r="Y1366" s="9" t="str">
        <f t="shared" si="106"/>
        <v>Y</v>
      </c>
      <c r="Z1366" s="9" t="str">
        <f t="shared" si="107"/>
        <v>Y</v>
      </c>
      <c r="AA1366" s="9">
        <f t="shared" si="108"/>
        <v>10</v>
      </c>
      <c r="AB1366" s="9" t="s">
        <v>1398</v>
      </c>
      <c r="AE1366" t="str">
        <f t="shared" si="109"/>
        <v>Warriors of ChaosWarriors of Chaos</v>
      </c>
    </row>
    <row r="1367" spans="1:31" ht="15" customHeight="1" x14ac:dyDescent="0.25">
      <c r="A1367">
        <v>425933</v>
      </c>
      <c r="B1367">
        <v>2</v>
      </c>
      <c r="C1367" t="s">
        <v>1461</v>
      </c>
      <c r="D1367" t="s">
        <v>1464</v>
      </c>
      <c r="E1367">
        <v>0</v>
      </c>
      <c r="F1367">
        <v>2</v>
      </c>
      <c r="G1367">
        <v>1</v>
      </c>
      <c r="H1367">
        <v>3</v>
      </c>
      <c r="I1367" t="s">
        <v>1449</v>
      </c>
      <c r="J1367" s="21">
        <v>45388.375</v>
      </c>
      <c r="K1367" s="21">
        <v>45388.75</v>
      </c>
      <c r="L1367" t="s">
        <v>147</v>
      </c>
      <c r="M1367" t="b">
        <v>0</v>
      </c>
      <c r="N1367">
        <v>2023</v>
      </c>
      <c r="O1367" t="s">
        <v>759</v>
      </c>
      <c r="Q1367" t="s">
        <v>769</v>
      </c>
      <c r="S1367" s="1" t="s">
        <v>1463</v>
      </c>
      <c r="T1367" s="1" t="s">
        <v>1466</v>
      </c>
      <c r="U1367" t="s">
        <v>27</v>
      </c>
      <c r="V1367" s="9">
        <v>2000</v>
      </c>
      <c r="W1367" s="2">
        <f t="shared" si="105"/>
        <v>3</v>
      </c>
      <c r="X1367" s="2" t="s">
        <v>1887</v>
      </c>
      <c r="Y1367" s="9" t="str">
        <f t="shared" si="106"/>
        <v>Y</v>
      </c>
      <c r="Z1367" s="9" t="str">
        <f t="shared" si="107"/>
        <v>N</v>
      </c>
      <c r="AA1367" s="9">
        <f t="shared" si="108"/>
        <v>10</v>
      </c>
      <c r="AB1367" s="9" t="s">
        <v>1398</v>
      </c>
      <c r="AE1367" t="str">
        <f t="shared" si="109"/>
        <v>Wood Elf RealmsDwarfen Mountain Holds</v>
      </c>
    </row>
    <row r="1368" spans="1:31" ht="15" customHeight="1" x14ac:dyDescent="0.25">
      <c r="A1368">
        <v>425978</v>
      </c>
      <c r="B1368">
        <v>3</v>
      </c>
      <c r="C1368" t="s">
        <v>1465</v>
      </c>
      <c r="D1368" t="s">
        <v>1453</v>
      </c>
      <c r="E1368">
        <v>1</v>
      </c>
      <c r="F1368">
        <v>1</v>
      </c>
      <c r="G1368">
        <v>2</v>
      </c>
      <c r="H1368">
        <v>2</v>
      </c>
      <c r="I1368" t="s">
        <v>1449</v>
      </c>
      <c r="J1368" s="21">
        <v>45388.375</v>
      </c>
      <c r="K1368" s="21">
        <v>45388.75</v>
      </c>
      <c r="L1368" t="s">
        <v>147</v>
      </c>
      <c r="M1368" t="b">
        <v>0</v>
      </c>
      <c r="N1368">
        <v>2023</v>
      </c>
      <c r="O1368" t="s">
        <v>763</v>
      </c>
      <c r="Q1368" t="s">
        <v>762</v>
      </c>
      <c r="S1368" s="1" t="s">
        <v>1467</v>
      </c>
      <c r="T1368" s="1" t="s">
        <v>1455</v>
      </c>
      <c r="U1368" t="s">
        <v>27</v>
      </c>
      <c r="V1368" s="9">
        <v>2000</v>
      </c>
      <c r="W1368" s="2">
        <f t="shared" si="105"/>
        <v>3</v>
      </c>
      <c r="X1368" s="2" t="s">
        <v>1887</v>
      </c>
      <c r="Y1368" s="9" t="str">
        <f t="shared" si="106"/>
        <v>Y</v>
      </c>
      <c r="Z1368" s="9" t="str">
        <f t="shared" si="107"/>
        <v>N</v>
      </c>
      <c r="AA1368" s="9">
        <f t="shared" si="108"/>
        <v>10</v>
      </c>
      <c r="AB1368" s="9" t="s">
        <v>1398</v>
      </c>
      <c r="AE1368" t="str">
        <f t="shared" si="109"/>
        <v>High Elf RealmsWarriors of Chaos</v>
      </c>
    </row>
    <row r="1369" spans="1:31" ht="15" customHeight="1" x14ac:dyDescent="0.25">
      <c r="A1369">
        <v>425999</v>
      </c>
      <c r="B1369">
        <v>3</v>
      </c>
      <c r="C1369" t="s">
        <v>1448</v>
      </c>
      <c r="D1369" t="s">
        <v>1460</v>
      </c>
      <c r="E1369">
        <v>0</v>
      </c>
      <c r="F1369">
        <v>2</v>
      </c>
      <c r="G1369">
        <v>1</v>
      </c>
      <c r="H1369">
        <v>3</v>
      </c>
      <c r="I1369" t="s">
        <v>1449</v>
      </c>
      <c r="J1369" s="21">
        <v>45388.375</v>
      </c>
      <c r="K1369" s="21">
        <v>45388.75</v>
      </c>
      <c r="L1369" t="s">
        <v>147</v>
      </c>
      <c r="M1369" t="b">
        <v>0</v>
      </c>
      <c r="N1369">
        <v>2023</v>
      </c>
      <c r="O1369" t="s">
        <v>762</v>
      </c>
      <c r="Q1369" t="s">
        <v>759</v>
      </c>
      <c r="S1369" s="1" t="s">
        <v>1451</v>
      </c>
      <c r="T1369" s="1" t="s">
        <v>1462</v>
      </c>
      <c r="U1369" t="s">
        <v>27</v>
      </c>
      <c r="V1369" s="9">
        <v>2000</v>
      </c>
      <c r="W1369" s="2">
        <f t="shared" si="105"/>
        <v>3</v>
      </c>
      <c r="X1369" s="2" t="s">
        <v>1887</v>
      </c>
      <c r="Y1369" s="9" t="str">
        <f t="shared" si="106"/>
        <v>Y</v>
      </c>
      <c r="Z1369" s="9" t="str">
        <f t="shared" si="107"/>
        <v>N</v>
      </c>
      <c r="AA1369" s="9">
        <f t="shared" si="108"/>
        <v>10</v>
      </c>
      <c r="AB1369" s="9" t="s">
        <v>1398</v>
      </c>
      <c r="AE1369" t="str">
        <f t="shared" si="109"/>
        <v>Warriors of ChaosWood Elf Realms</v>
      </c>
    </row>
    <row r="1370" spans="1:31" ht="15" customHeight="1" x14ac:dyDescent="0.25">
      <c r="A1370">
        <v>426020</v>
      </c>
      <c r="B1370">
        <v>3</v>
      </c>
      <c r="C1370" t="s">
        <v>1457</v>
      </c>
      <c r="D1370" t="s">
        <v>1447</v>
      </c>
      <c r="E1370">
        <v>0</v>
      </c>
      <c r="F1370">
        <v>2</v>
      </c>
      <c r="G1370">
        <v>1</v>
      </c>
      <c r="H1370">
        <v>3</v>
      </c>
      <c r="I1370" t="s">
        <v>1449</v>
      </c>
      <c r="J1370" s="21">
        <v>45388.375</v>
      </c>
      <c r="K1370" s="21">
        <v>45388.75</v>
      </c>
      <c r="L1370" t="s">
        <v>147</v>
      </c>
      <c r="M1370" t="b">
        <v>0</v>
      </c>
      <c r="N1370">
        <v>2023</v>
      </c>
      <c r="O1370" t="s">
        <v>764</v>
      </c>
      <c r="Q1370" t="s">
        <v>771</v>
      </c>
      <c r="S1370" s="1" t="s">
        <v>1459</v>
      </c>
      <c r="T1370" s="1" t="s">
        <v>1450</v>
      </c>
      <c r="U1370" t="s">
        <v>27</v>
      </c>
      <c r="V1370" s="9">
        <v>2000</v>
      </c>
      <c r="W1370" s="2">
        <f t="shared" si="105"/>
        <v>3</v>
      </c>
      <c r="X1370" s="2" t="s">
        <v>1887</v>
      </c>
      <c r="Y1370" s="9" t="str">
        <f t="shared" si="106"/>
        <v>Y</v>
      </c>
      <c r="Z1370" s="9" t="str">
        <f t="shared" si="107"/>
        <v>N</v>
      </c>
      <c r="AA1370" s="9">
        <f t="shared" si="108"/>
        <v>10</v>
      </c>
      <c r="AB1370" s="9" t="s">
        <v>1398</v>
      </c>
      <c r="AE1370" t="str">
        <f t="shared" si="109"/>
        <v>Tomb Kings of KhemriSkaven</v>
      </c>
    </row>
    <row r="1371" spans="1:31" ht="15" customHeight="1" x14ac:dyDescent="0.25">
      <c r="A1371">
        <v>426041</v>
      </c>
      <c r="B1371">
        <v>3</v>
      </c>
      <c r="C1371" t="s">
        <v>1461</v>
      </c>
      <c r="D1371" t="s">
        <v>1452</v>
      </c>
      <c r="E1371">
        <v>2</v>
      </c>
      <c r="F1371">
        <v>0</v>
      </c>
      <c r="G1371">
        <v>3</v>
      </c>
      <c r="H1371">
        <v>1</v>
      </c>
      <c r="I1371" t="s">
        <v>1449</v>
      </c>
      <c r="J1371" s="21">
        <v>45388.375</v>
      </c>
      <c r="K1371" s="21">
        <v>45388.75</v>
      </c>
      <c r="L1371" t="s">
        <v>147</v>
      </c>
      <c r="M1371" t="b">
        <v>0</v>
      </c>
      <c r="N1371">
        <v>2023</v>
      </c>
      <c r="O1371" t="s">
        <v>759</v>
      </c>
      <c r="Q1371" t="s">
        <v>763</v>
      </c>
      <c r="S1371" s="1" t="s">
        <v>1463</v>
      </c>
      <c r="T1371" s="1" t="s">
        <v>1454</v>
      </c>
      <c r="U1371" t="s">
        <v>27</v>
      </c>
      <c r="V1371" s="9">
        <v>2000</v>
      </c>
      <c r="W1371" s="2">
        <f t="shared" si="105"/>
        <v>3</v>
      </c>
      <c r="X1371" s="2" t="s">
        <v>1887</v>
      </c>
      <c r="Y1371" s="9" t="str">
        <f t="shared" si="106"/>
        <v>Y</v>
      </c>
      <c r="Z1371" s="9" t="str">
        <f t="shared" si="107"/>
        <v>N</v>
      </c>
      <c r="AA1371" s="9">
        <f t="shared" si="108"/>
        <v>10</v>
      </c>
      <c r="AB1371" s="9" t="s">
        <v>1398</v>
      </c>
      <c r="AE1371" t="str">
        <f t="shared" si="109"/>
        <v>Wood Elf RealmsHigh Elf Realms</v>
      </c>
    </row>
    <row r="1372" spans="1:31" ht="15" customHeight="1" x14ac:dyDescent="0.25">
      <c r="A1372">
        <v>426059</v>
      </c>
      <c r="B1372">
        <v>3</v>
      </c>
      <c r="C1372" t="s">
        <v>1464</v>
      </c>
      <c r="D1372" t="s">
        <v>1456</v>
      </c>
      <c r="E1372">
        <v>2</v>
      </c>
      <c r="F1372">
        <v>0</v>
      </c>
      <c r="G1372">
        <v>3</v>
      </c>
      <c r="H1372">
        <v>1</v>
      </c>
      <c r="I1372" t="s">
        <v>1449</v>
      </c>
      <c r="J1372" s="21">
        <v>45388.375</v>
      </c>
      <c r="K1372" s="21">
        <v>45388.75</v>
      </c>
      <c r="L1372" t="s">
        <v>147</v>
      </c>
      <c r="M1372" t="b">
        <v>0</v>
      </c>
      <c r="N1372">
        <v>2023</v>
      </c>
      <c r="O1372" t="s">
        <v>769</v>
      </c>
      <c r="Q1372" t="s">
        <v>758</v>
      </c>
      <c r="S1372" s="1" t="s">
        <v>1466</v>
      </c>
      <c r="T1372" s="1" t="s">
        <v>1458</v>
      </c>
      <c r="U1372" t="s">
        <v>27</v>
      </c>
      <c r="V1372" s="9">
        <v>2000</v>
      </c>
      <c r="W1372" s="2">
        <f t="shared" si="105"/>
        <v>3</v>
      </c>
      <c r="X1372" s="2" t="s">
        <v>1887</v>
      </c>
      <c r="Y1372" s="9" t="str">
        <f t="shared" si="106"/>
        <v>Y</v>
      </c>
      <c r="Z1372" s="9" t="str">
        <f t="shared" si="107"/>
        <v>N</v>
      </c>
      <c r="AA1372" s="9">
        <f t="shared" si="108"/>
        <v>10</v>
      </c>
      <c r="AB1372" s="9" t="s">
        <v>1398</v>
      </c>
      <c r="AE1372" t="str">
        <f t="shared" si="109"/>
        <v>Dwarfen Mountain HoldsKingdom of Bretonnia</v>
      </c>
    </row>
    <row r="1373" spans="1:31" ht="15" customHeight="1" x14ac:dyDescent="0.25">
      <c r="A1373">
        <v>425757</v>
      </c>
      <c r="B1373">
        <v>1</v>
      </c>
      <c r="C1373" t="s">
        <v>1644</v>
      </c>
      <c r="D1373" t="s">
        <v>1645</v>
      </c>
      <c r="E1373">
        <v>2</v>
      </c>
      <c r="F1373">
        <v>0</v>
      </c>
      <c r="G1373">
        <v>634</v>
      </c>
      <c r="H1373">
        <v>325</v>
      </c>
      <c r="I1373" t="s">
        <v>1646</v>
      </c>
      <c r="J1373" s="21">
        <v>45388.375</v>
      </c>
      <c r="K1373" s="21">
        <v>45388.666666666664</v>
      </c>
      <c r="L1373" t="s">
        <v>1647</v>
      </c>
      <c r="M1373" t="b">
        <v>0</v>
      </c>
      <c r="N1373">
        <v>2023</v>
      </c>
      <c r="O1373" t="s">
        <v>759</v>
      </c>
      <c r="Q1373" t="s">
        <v>762</v>
      </c>
      <c r="S1373" s="1" t="s">
        <v>1648</v>
      </c>
      <c r="T1373" s="1" t="s">
        <v>1649</v>
      </c>
      <c r="U1373" t="s">
        <v>27</v>
      </c>
      <c r="V1373" s="9">
        <v>1250</v>
      </c>
      <c r="W1373" s="2">
        <f t="shared" si="105"/>
        <v>3</v>
      </c>
      <c r="X1373" s="2" t="s">
        <v>1887</v>
      </c>
      <c r="Y1373" s="9" t="str">
        <f t="shared" si="106"/>
        <v>Y</v>
      </c>
      <c r="Z1373" s="9" t="str">
        <f t="shared" si="107"/>
        <v>N</v>
      </c>
      <c r="AA1373" s="9">
        <f t="shared" si="108"/>
        <v>10</v>
      </c>
      <c r="AB1373" s="9" t="s">
        <v>1399</v>
      </c>
      <c r="AE1373" t="str">
        <f t="shared" si="109"/>
        <v>Wood Elf RealmsWarriors of Chaos</v>
      </c>
    </row>
    <row r="1374" spans="1:31" ht="15" customHeight="1" x14ac:dyDescent="0.25">
      <c r="A1374">
        <v>425778</v>
      </c>
      <c r="B1374">
        <v>1</v>
      </c>
      <c r="C1374" t="s">
        <v>1650</v>
      </c>
      <c r="D1374" t="s">
        <v>1651</v>
      </c>
      <c r="E1374">
        <v>2</v>
      </c>
      <c r="F1374">
        <v>0</v>
      </c>
      <c r="G1374">
        <v>1350</v>
      </c>
      <c r="H1374">
        <v>238</v>
      </c>
      <c r="I1374" t="s">
        <v>1646</v>
      </c>
      <c r="J1374" s="21">
        <v>45388.375</v>
      </c>
      <c r="K1374" s="21">
        <v>45388.666666666664</v>
      </c>
      <c r="L1374" t="s">
        <v>1647</v>
      </c>
      <c r="M1374" t="b">
        <v>0</v>
      </c>
      <c r="N1374">
        <v>2023</v>
      </c>
      <c r="O1374" t="s">
        <v>769</v>
      </c>
      <c r="Q1374" t="s">
        <v>762</v>
      </c>
      <c r="S1374" s="1" t="s">
        <v>1652</v>
      </c>
      <c r="T1374" s="1" t="s">
        <v>1653</v>
      </c>
      <c r="U1374" t="s">
        <v>27</v>
      </c>
      <c r="V1374" s="9">
        <v>1250</v>
      </c>
      <c r="W1374" s="2">
        <f t="shared" si="105"/>
        <v>3</v>
      </c>
      <c r="X1374" s="2" t="s">
        <v>1887</v>
      </c>
      <c r="Y1374" s="9" t="str">
        <f t="shared" si="106"/>
        <v>Y</v>
      </c>
      <c r="Z1374" s="9" t="str">
        <f t="shared" si="107"/>
        <v>N</v>
      </c>
      <c r="AA1374" s="9">
        <f t="shared" si="108"/>
        <v>10</v>
      </c>
      <c r="AB1374" s="9" t="s">
        <v>1399</v>
      </c>
      <c r="AE1374" t="str">
        <f t="shared" si="109"/>
        <v>Dwarfen Mountain HoldsWarriors of Chaos</v>
      </c>
    </row>
    <row r="1375" spans="1:31" ht="15" customHeight="1" x14ac:dyDescent="0.25">
      <c r="A1375">
        <v>425806</v>
      </c>
      <c r="B1375">
        <v>1</v>
      </c>
      <c r="C1375" t="s">
        <v>1654</v>
      </c>
      <c r="D1375" t="s">
        <v>1655</v>
      </c>
      <c r="E1375">
        <v>0</v>
      </c>
      <c r="F1375">
        <v>2</v>
      </c>
      <c r="G1375">
        <v>25</v>
      </c>
      <c r="H1375">
        <v>750</v>
      </c>
      <c r="I1375" t="s">
        <v>1646</v>
      </c>
      <c r="J1375" s="21">
        <v>45388.375</v>
      </c>
      <c r="K1375" s="21">
        <v>45388.666666666664</v>
      </c>
      <c r="L1375" t="s">
        <v>1647</v>
      </c>
      <c r="M1375" t="b">
        <v>0</v>
      </c>
      <c r="N1375">
        <v>2023</v>
      </c>
      <c r="O1375" t="s">
        <v>764</v>
      </c>
      <c r="Q1375" t="s">
        <v>761</v>
      </c>
      <c r="S1375" s="1" t="s">
        <v>1656</v>
      </c>
      <c r="T1375" s="1" t="s">
        <v>1657</v>
      </c>
      <c r="U1375" t="s">
        <v>27</v>
      </c>
      <c r="V1375" s="9">
        <v>1250</v>
      </c>
      <c r="W1375" s="2">
        <f t="shared" si="105"/>
        <v>3</v>
      </c>
      <c r="X1375" s="2" t="s">
        <v>1887</v>
      </c>
      <c r="Y1375" s="9" t="str">
        <f t="shared" si="106"/>
        <v>Y</v>
      </c>
      <c r="Z1375" s="9" t="str">
        <f t="shared" si="107"/>
        <v>N</v>
      </c>
      <c r="AA1375" s="9">
        <f t="shared" si="108"/>
        <v>10</v>
      </c>
      <c r="AB1375" s="9" t="s">
        <v>1399</v>
      </c>
      <c r="AE1375" t="str">
        <f t="shared" si="109"/>
        <v>Tomb Kings of KhemriOrc and Goblin Tribes</v>
      </c>
    </row>
    <row r="1376" spans="1:31" ht="15" customHeight="1" x14ac:dyDescent="0.25">
      <c r="A1376">
        <v>425832</v>
      </c>
      <c r="B1376">
        <v>1</v>
      </c>
      <c r="C1376" t="s">
        <v>1658</v>
      </c>
      <c r="D1376" t="s">
        <v>1659</v>
      </c>
      <c r="E1376">
        <v>2</v>
      </c>
      <c r="F1376">
        <v>0</v>
      </c>
      <c r="G1376">
        <v>800</v>
      </c>
      <c r="H1376">
        <v>312</v>
      </c>
      <c r="I1376" t="s">
        <v>1646</v>
      </c>
      <c r="J1376" s="21">
        <v>45388.375</v>
      </c>
      <c r="K1376" s="21">
        <v>45388.666666666664</v>
      </c>
      <c r="L1376" t="s">
        <v>1647</v>
      </c>
      <c r="M1376" t="b">
        <v>0</v>
      </c>
      <c r="N1376">
        <v>2023</v>
      </c>
      <c r="O1376" t="s">
        <v>763</v>
      </c>
      <c r="Q1376" t="s">
        <v>759</v>
      </c>
      <c r="S1376" s="1" t="s">
        <v>1660</v>
      </c>
      <c r="T1376" s="1" t="s">
        <v>1661</v>
      </c>
      <c r="U1376" t="s">
        <v>27</v>
      </c>
      <c r="V1376" s="9">
        <v>1250</v>
      </c>
      <c r="W1376" s="2">
        <f t="shared" si="105"/>
        <v>3</v>
      </c>
      <c r="X1376" s="2" t="s">
        <v>1887</v>
      </c>
      <c r="Y1376" s="9" t="str">
        <f t="shared" si="106"/>
        <v>Y</v>
      </c>
      <c r="Z1376" s="9" t="str">
        <f t="shared" si="107"/>
        <v>N</v>
      </c>
      <c r="AA1376" s="9">
        <f t="shared" si="108"/>
        <v>10</v>
      </c>
      <c r="AB1376" s="9" t="s">
        <v>1399</v>
      </c>
      <c r="AE1376" t="str">
        <f t="shared" si="109"/>
        <v>High Elf RealmsWood Elf Realms</v>
      </c>
    </row>
    <row r="1377" spans="1:31" ht="15" customHeight="1" x14ac:dyDescent="0.25">
      <c r="A1377">
        <v>425858</v>
      </c>
      <c r="B1377">
        <v>1</v>
      </c>
      <c r="C1377" t="s">
        <v>1662</v>
      </c>
      <c r="D1377" t="s">
        <v>1663</v>
      </c>
      <c r="E1377">
        <v>0</v>
      </c>
      <c r="F1377">
        <v>2</v>
      </c>
      <c r="G1377">
        <v>626</v>
      </c>
      <c r="H1377">
        <v>851</v>
      </c>
      <c r="I1377" t="s">
        <v>1646</v>
      </c>
      <c r="J1377" s="21">
        <v>45388.375</v>
      </c>
      <c r="K1377" s="21">
        <v>45388.666666666664</v>
      </c>
      <c r="L1377" t="s">
        <v>1647</v>
      </c>
      <c r="M1377" t="b">
        <v>0</v>
      </c>
      <c r="N1377">
        <v>2023</v>
      </c>
      <c r="O1377" t="s">
        <v>763</v>
      </c>
      <c r="Q1377" t="s">
        <v>758</v>
      </c>
      <c r="S1377" s="1" t="s">
        <v>1664</v>
      </c>
      <c r="T1377" s="1" t="s">
        <v>1665</v>
      </c>
      <c r="U1377" t="s">
        <v>27</v>
      </c>
      <c r="V1377" s="9">
        <v>1250</v>
      </c>
      <c r="W1377" s="2">
        <f t="shared" si="105"/>
        <v>3</v>
      </c>
      <c r="X1377" s="2" t="s">
        <v>1887</v>
      </c>
      <c r="Y1377" s="9" t="str">
        <f t="shared" si="106"/>
        <v>Y</v>
      </c>
      <c r="Z1377" s="9" t="str">
        <f t="shared" si="107"/>
        <v>N</v>
      </c>
      <c r="AA1377" s="9">
        <f t="shared" si="108"/>
        <v>10</v>
      </c>
      <c r="AB1377" s="9" t="s">
        <v>1399</v>
      </c>
      <c r="AE1377" t="str">
        <f t="shared" si="109"/>
        <v>High Elf RealmsKingdom of Bretonnia</v>
      </c>
    </row>
    <row r="1378" spans="1:31" ht="15" customHeight="1" x14ac:dyDescent="0.25">
      <c r="A1378">
        <v>425900</v>
      </c>
      <c r="B1378">
        <v>2</v>
      </c>
      <c r="C1378" t="s">
        <v>1658</v>
      </c>
      <c r="D1378" t="s">
        <v>1655</v>
      </c>
      <c r="E1378">
        <v>0</v>
      </c>
      <c r="F1378">
        <v>2</v>
      </c>
      <c r="G1378">
        <v>425</v>
      </c>
      <c r="H1378">
        <v>744</v>
      </c>
      <c r="I1378" t="s">
        <v>1646</v>
      </c>
      <c r="J1378" s="21">
        <v>45388.375</v>
      </c>
      <c r="K1378" s="21">
        <v>45388.666666666664</v>
      </c>
      <c r="L1378" t="s">
        <v>1647</v>
      </c>
      <c r="M1378" t="b">
        <v>0</v>
      </c>
      <c r="N1378">
        <v>2023</v>
      </c>
      <c r="O1378" t="s">
        <v>763</v>
      </c>
      <c r="Q1378" t="s">
        <v>761</v>
      </c>
      <c r="S1378" s="1" t="s">
        <v>1660</v>
      </c>
      <c r="T1378" s="1" t="s">
        <v>1657</v>
      </c>
      <c r="U1378" t="s">
        <v>27</v>
      </c>
      <c r="V1378" s="9">
        <v>1250</v>
      </c>
      <c r="W1378" s="2">
        <f t="shared" si="105"/>
        <v>3</v>
      </c>
      <c r="X1378" s="2" t="s">
        <v>1887</v>
      </c>
      <c r="Y1378" s="9" t="str">
        <f t="shared" si="106"/>
        <v>Y</v>
      </c>
      <c r="Z1378" s="9" t="str">
        <f t="shared" si="107"/>
        <v>N</v>
      </c>
      <c r="AA1378" s="9">
        <f t="shared" si="108"/>
        <v>10</v>
      </c>
      <c r="AB1378" s="9" t="s">
        <v>1399</v>
      </c>
      <c r="AE1378" t="str">
        <f t="shared" si="109"/>
        <v>High Elf RealmsOrc and Goblin Tribes</v>
      </c>
    </row>
    <row r="1379" spans="1:31" ht="15" customHeight="1" x14ac:dyDescent="0.25">
      <c r="A1379">
        <v>425926</v>
      </c>
      <c r="B1379">
        <v>2</v>
      </c>
      <c r="C1379" t="s">
        <v>1650</v>
      </c>
      <c r="D1379" t="s">
        <v>1663</v>
      </c>
      <c r="E1379">
        <v>0</v>
      </c>
      <c r="F1379">
        <v>2</v>
      </c>
      <c r="G1379">
        <v>906</v>
      </c>
      <c r="H1379">
        <v>1017</v>
      </c>
      <c r="I1379" t="s">
        <v>1646</v>
      </c>
      <c r="J1379" s="21">
        <v>45388.375</v>
      </c>
      <c r="K1379" s="21">
        <v>45388.666666666664</v>
      </c>
      <c r="L1379" t="s">
        <v>1647</v>
      </c>
      <c r="M1379" t="b">
        <v>0</v>
      </c>
      <c r="N1379">
        <v>2023</v>
      </c>
      <c r="O1379" t="s">
        <v>769</v>
      </c>
      <c r="Q1379" t="s">
        <v>758</v>
      </c>
      <c r="S1379" s="1" t="s">
        <v>1652</v>
      </c>
      <c r="T1379" s="1" t="s">
        <v>1665</v>
      </c>
      <c r="U1379" t="s">
        <v>27</v>
      </c>
      <c r="V1379" s="9">
        <v>1250</v>
      </c>
      <c r="W1379" s="2">
        <f t="shared" si="105"/>
        <v>3</v>
      </c>
      <c r="X1379" s="2" t="s">
        <v>1887</v>
      </c>
      <c r="Y1379" s="9" t="str">
        <f t="shared" si="106"/>
        <v>Y</v>
      </c>
      <c r="Z1379" s="9" t="str">
        <f t="shared" si="107"/>
        <v>N</v>
      </c>
      <c r="AA1379" s="9">
        <f t="shared" si="108"/>
        <v>10</v>
      </c>
      <c r="AB1379" s="9" t="s">
        <v>1399</v>
      </c>
      <c r="AE1379" t="str">
        <f t="shared" si="109"/>
        <v>Dwarfen Mountain HoldsKingdom of Bretonnia</v>
      </c>
    </row>
    <row r="1380" spans="1:31" ht="15" customHeight="1" x14ac:dyDescent="0.25">
      <c r="A1380">
        <v>425948</v>
      </c>
      <c r="B1380">
        <v>2</v>
      </c>
      <c r="C1380" t="s">
        <v>1644</v>
      </c>
      <c r="D1380" t="s">
        <v>1662</v>
      </c>
      <c r="E1380">
        <v>2</v>
      </c>
      <c r="F1380">
        <v>0</v>
      </c>
      <c r="G1380">
        <v>1396</v>
      </c>
      <c r="H1380">
        <v>147</v>
      </c>
      <c r="I1380" t="s">
        <v>1646</v>
      </c>
      <c r="J1380" s="21">
        <v>45388.375</v>
      </c>
      <c r="K1380" s="21">
        <v>45388.666666666664</v>
      </c>
      <c r="L1380" t="s">
        <v>1647</v>
      </c>
      <c r="M1380" t="b">
        <v>0</v>
      </c>
      <c r="N1380">
        <v>2023</v>
      </c>
      <c r="O1380" t="s">
        <v>759</v>
      </c>
      <c r="Q1380" t="s">
        <v>763</v>
      </c>
      <c r="S1380" s="1" t="s">
        <v>1648</v>
      </c>
      <c r="T1380" s="1" t="s">
        <v>1664</v>
      </c>
      <c r="U1380" t="s">
        <v>27</v>
      </c>
      <c r="V1380" s="9">
        <v>1250</v>
      </c>
      <c r="W1380" s="2">
        <f t="shared" si="105"/>
        <v>3</v>
      </c>
      <c r="X1380" s="2" t="s">
        <v>1887</v>
      </c>
      <c r="Y1380" s="9" t="str">
        <f t="shared" si="106"/>
        <v>Y</v>
      </c>
      <c r="Z1380" s="9" t="str">
        <f t="shared" si="107"/>
        <v>N</v>
      </c>
      <c r="AA1380" s="9">
        <f t="shared" si="108"/>
        <v>10</v>
      </c>
      <c r="AB1380" s="9" t="s">
        <v>1399</v>
      </c>
      <c r="AE1380" t="str">
        <f t="shared" si="109"/>
        <v>Wood Elf RealmsHigh Elf Realms</v>
      </c>
    </row>
    <row r="1381" spans="1:31" ht="15" customHeight="1" x14ac:dyDescent="0.25">
      <c r="A1381">
        <v>425972</v>
      </c>
      <c r="B1381">
        <v>2</v>
      </c>
      <c r="C1381" t="s">
        <v>1645</v>
      </c>
      <c r="D1381" t="s">
        <v>1659</v>
      </c>
      <c r="E1381">
        <v>0</v>
      </c>
      <c r="F1381">
        <v>2</v>
      </c>
      <c r="G1381">
        <v>136</v>
      </c>
      <c r="H1381">
        <v>1450</v>
      </c>
      <c r="I1381" t="s">
        <v>1646</v>
      </c>
      <c r="J1381" s="21">
        <v>45388.375</v>
      </c>
      <c r="K1381" s="21">
        <v>45388.666666666664</v>
      </c>
      <c r="L1381" t="s">
        <v>1647</v>
      </c>
      <c r="M1381" t="b">
        <v>0</v>
      </c>
      <c r="N1381">
        <v>2023</v>
      </c>
      <c r="O1381" t="s">
        <v>762</v>
      </c>
      <c r="Q1381" t="s">
        <v>759</v>
      </c>
      <c r="S1381" s="1" t="s">
        <v>1649</v>
      </c>
      <c r="T1381" s="1" t="s">
        <v>1661</v>
      </c>
      <c r="U1381" t="s">
        <v>27</v>
      </c>
      <c r="V1381" s="9">
        <v>1250</v>
      </c>
      <c r="W1381" s="2">
        <f t="shared" si="105"/>
        <v>3</v>
      </c>
      <c r="X1381" s="2" t="s">
        <v>1887</v>
      </c>
      <c r="Y1381" s="9" t="str">
        <f t="shared" si="106"/>
        <v>Y</v>
      </c>
      <c r="Z1381" s="9" t="str">
        <f t="shared" si="107"/>
        <v>N</v>
      </c>
      <c r="AA1381" s="9">
        <f t="shared" si="108"/>
        <v>10</v>
      </c>
      <c r="AB1381" s="9" t="s">
        <v>1399</v>
      </c>
      <c r="AE1381" t="str">
        <f t="shared" si="109"/>
        <v>Warriors of ChaosWood Elf Realms</v>
      </c>
    </row>
    <row r="1382" spans="1:31" ht="15" customHeight="1" x14ac:dyDescent="0.25">
      <c r="A1382">
        <v>425994</v>
      </c>
      <c r="B1382">
        <v>2</v>
      </c>
      <c r="C1382" t="s">
        <v>1651</v>
      </c>
      <c r="D1382" t="s">
        <v>1654</v>
      </c>
      <c r="E1382">
        <v>0</v>
      </c>
      <c r="F1382">
        <v>2</v>
      </c>
      <c r="G1382">
        <v>119</v>
      </c>
      <c r="H1382">
        <v>265</v>
      </c>
      <c r="I1382" t="s">
        <v>1646</v>
      </c>
      <c r="J1382" s="21">
        <v>45388.375</v>
      </c>
      <c r="K1382" s="21">
        <v>45388.666666666664</v>
      </c>
      <c r="L1382" t="s">
        <v>1647</v>
      </c>
      <c r="M1382" t="b">
        <v>0</v>
      </c>
      <c r="N1382">
        <v>2023</v>
      </c>
      <c r="O1382" t="s">
        <v>762</v>
      </c>
      <c r="Q1382" t="s">
        <v>764</v>
      </c>
      <c r="S1382" s="1" t="s">
        <v>1653</v>
      </c>
      <c r="T1382" s="1" t="s">
        <v>1656</v>
      </c>
      <c r="U1382" t="s">
        <v>27</v>
      </c>
      <c r="V1382" s="9">
        <v>1250</v>
      </c>
      <c r="W1382" s="2">
        <f t="shared" si="105"/>
        <v>3</v>
      </c>
      <c r="X1382" s="2" t="s">
        <v>1887</v>
      </c>
      <c r="Y1382" s="9" t="str">
        <f t="shared" si="106"/>
        <v>Y</v>
      </c>
      <c r="Z1382" s="9" t="str">
        <f t="shared" si="107"/>
        <v>N</v>
      </c>
      <c r="AA1382" s="9">
        <f t="shared" si="108"/>
        <v>10</v>
      </c>
      <c r="AB1382" s="9" t="s">
        <v>1399</v>
      </c>
      <c r="AE1382" t="str">
        <f t="shared" si="109"/>
        <v>Warriors of ChaosTomb Kings of Khemri</v>
      </c>
    </row>
    <row r="1383" spans="1:31" ht="15" customHeight="1" x14ac:dyDescent="0.25">
      <c r="A1383">
        <v>426034</v>
      </c>
      <c r="B1383">
        <v>3</v>
      </c>
      <c r="C1383" t="s">
        <v>1644</v>
      </c>
      <c r="D1383" t="s">
        <v>1663</v>
      </c>
      <c r="E1383">
        <v>0</v>
      </c>
      <c r="F1383">
        <v>2</v>
      </c>
      <c r="G1383">
        <v>617</v>
      </c>
      <c r="H1383">
        <v>1350</v>
      </c>
      <c r="I1383" t="s">
        <v>1646</v>
      </c>
      <c r="J1383" s="21">
        <v>45388.375</v>
      </c>
      <c r="K1383" s="21">
        <v>45388.666666666664</v>
      </c>
      <c r="L1383" t="s">
        <v>1647</v>
      </c>
      <c r="M1383" t="b">
        <v>0</v>
      </c>
      <c r="N1383">
        <v>2023</v>
      </c>
      <c r="O1383" t="s">
        <v>759</v>
      </c>
      <c r="Q1383" t="s">
        <v>758</v>
      </c>
      <c r="S1383" s="1" t="s">
        <v>1648</v>
      </c>
      <c r="T1383" s="1" t="s">
        <v>1665</v>
      </c>
      <c r="U1383" t="s">
        <v>27</v>
      </c>
      <c r="V1383" s="9">
        <v>1250</v>
      </c>
      <c r="W1383" s="2">
        <f t="shared" si="105"/>
        <v>3</v>
      </c>
      <c r="X1383" s="2" t="s">
        <v>1887</v>
      </c>
      <c r="Y1383" s="9" t="str">
        <f t="shared" si="106"/>
        <v>Y</v>
      </c>
      <c r="Z1383" s="9" t="str">
        <f t="shared" si="107"/>
        <v>N</v>
      </c>
      <c r="AA1383" s="9">
        <f t="shared" si="108"/>
        <v>10</v>
      </c>
      <c r="AB1383" s="9" t="s">
        <v>1399</v>
      </c>
      <c r="AE1383" t="str">
        <f t="shared" si="109"/>
        <v>Wood Elf RealmsKingdom of Bretonnia</v>
      </c>
    </row>
    <row r="1384" spans="1:31" ht="15" hidden="1" customHeight="1" x14ac:dyDescent="0.25">
      <c r="A1384">
        <v>426051</v>
      </c>
      <c r="B1384">
        <v>3</v>
      </c>
      <c r="C1384" t="s">
        <v>1645</v>
      </c>
      <c r="D1384" t="s">
        <v>1651</v>
      </c>
      <c r="E1384">
        <v>0</v>
      </c>
      <c r="F1384">
        <v>2</v>
      </c>
      <c r="G1384">
        <v>487</v>
      </c>
      <c r="H1384">
        <v>1264</v>
      </c>
      <c r="I1384" t="s">
        <v>1646</v>
      </c>
      <c r="J1384" s="21">
        <v>45388.375</v>
      </c>
      <c r="K1384" s="21">
        <v>45388.666666666664</v>
      </c>
      <c r="L1384" t="s">
        <v>1647</v>
      </c>
      <c r="M1384" t="b">
        <v>0</v>
      </c>
      <c r="N1384">
        <v>2023</v>
      </c>
      <c r="O1384" t="s">
        <v>762</v>
      </c>
      <c r="Q1384" t="s">
        <v>762</v>
      </c>
      <c r="S1384" s="1" t="s">
        <v>1649</v>
      </c>
      <c r="T1384" s="1" t="s">
        <v>1653</v>
      </c>
      <c r="U1384" t="s">
        <v>27</v>
      </c>
      <c r="V1384" s="9">
        <v>1250</v>
      </c>
      <c r="W1384" s="2">
        <f t="shared" si="105"/>
        <v>3</v>
      </c>
      <c r="X1384" s="2" t="s">
        <v>1887</v>
      </c>
      <c r="Y1384" s="9" t="str">
        <f t="shared" si="106"/>
        <v>Y</v>
      </c>
      <c r="Z1384" s="9" t="str">
        <f t="shared" si="107"/>
        <v>Y</v>
      </c>
      <c r="AA1384" s="9">
        <f t="shared" si="108"/>
        <v>10</v>
      </c>
      <c r="AB1384" s="9" t="s">
        <v>1399</v>
      </c>
      <c r="AE1384" t="str">
        <f t="shared" si="109"/>
        <v>Warriors of ChaosWarriors of Chaos</v>
      </c>
    </row>
    <row r="1385" spans="1:31" ht="15" hidden="1" customHeight="1" x14ac:dyDescent="0.25">
      <c r="A1385">
        <v>426073</v>
      </c>
      <c r="B1385">
        <v>3</v>
      </c>
      <c r="C1385" t="s">
        <v>1658</v>
      </c>
      <c r="D1385" t="s">
        <v>1662</v>
      </c>
      <c r="E1385">
        <v>2</v>
      </c>
      <c r="F1385">
        <v>0</v>
      </c>
      <c r="G1385">
        <v>921</v>
      </c>
      <c r="H1385">
        <v>455</v>
      </c>
      <c r="I1385" t="s">
        <v>1646</v>
      </c>
      <c r="J1385" s="21">
        <v>45388.375</v>
      </c>
      <c r="K1385" s="21">
        <v>45388.666666666664</v>
      </c>
      <c r="L1385" t="s">
        <v>1647</v>
      </c>
      <c r="M1385" t="b">
        <v>0</v>
      </c>
      <c r="N1385">
        <v>2023</v>
      </c>
      <c r="O1385" t="s">
        <v>763</v>
      </c>
      <c r="Q1385" t="s">
        <v>763</v>
      </c>
      <c r="S1385" s="1" t="s">
        <v>1660</v>
      </c>
      <c r="T1385" s="1" t="s">
        <v>1664</v>
      </c>
      <c r="U1385" t="s">
        <v>27</v>
      </c>
      <c r="V1385" s="9">
        <v>1250</v>
      </c>
      <c r="W1385" s="2">
        <f t="shared" si="105"/>
        <v>3</v>
      </c>
      <c r="X1385" s="2" t="s">
        <v>1887</v>
      </c>
      <c r="Y1385" s="9" t="str">
        <f t="shared" si="106"/>
        <v>Y</v>
      </c>
      <c r="Z1385" s="9" t="str">
        <f t="shared" si="107"/>
        <v>Y</v>
      </c>
      <c r="AA1385" s="9">
        <f t="shared" si="108"/>
        <v>10</v>
      </c>
      <c r="AB1385" s="9" t="s">
        <v>1399</v>
      </c>
      <c r="AE1385" t="str">
        <f t="shared" si="109"/>
        <v>High Elf RealmsHigh Elf Realms</v>
      </c>
    </row>
    <row r="1386" spans="1:31" ht="15" customHeight="1" x14ac:dyDescent="0.25">
      <c r="A1386">
        <v>426095</v>
      </c>
      <c r="B1386">
        <v>3</v>
      </c>
      <c r="C1386" t="s">
        <v>1655</v>
      </c>
      <c r="D1386" t="s">
        <v>1650</v>
      </c>
      <c r="E1386">
        <v>2</v>
      </c>
      <c r="F1386">
        <v>0</v>
      </c>
      <c r="G1386">
        <v>937</v>
      </c>
      <c r="H1386">
        <v>680</v>
      </c>
      <c r="I1386" t="s">
        <v>1646</v>
      </c>
      <c r="J1386" s="21">
        <v>45388.375</v>
      </c>
      <c r="K1386" s="21">
        <v>45388.666666666664</v>
      </c>
      <c r="L1386" t="s">
        <v>1647</v>
      </c>
      <c r="M1386" t="b">
        <v>0</v>
      </c>
      <c r="N1386">
        <v>2023</v>
      </c>
      <c r="O1386" t="s">
        <v>761</v>
      </c>
      <c r="Q1386" t="s">
        <v>769</v>
      </c>
      <c r="S1386" s="1" t="s">
        <v>1657</v>
      </c>
      <c r="T1386" s="1" t="s">
        <v>1652</v>
      </c>
      <c r="U1386" t="s">
        <v>27</v>
      </c>
      <c r="V1386" s="9">
        <v>1250</v>
      </c>
      <c r="W1386" s="2">
        <f t="shared" si="105"/>
        <v>3</v>
      </c>
      <c r="X1386" s="2" t="s">
        <v>1887</v>
      </c>
      <c r="Y1386" s="9" t="str">
        <f t="shared" si="106"/>
        <v>Y</v>
      </c>
      <c r="Z1386" s="9" t="str">
        <f t="shared" si="107"/>
        <v>N</v>
      </c>
      <c r="AA1386" s="9">
        <f t="shared" si="108"/>
        <v>10</v>
      </c>
      <c r="AB1386" s="9" t="s">
        <v>1399</v>
      </c>
      <c r="AE1386" t="str">
        <f t="shared" si="109"/>
        <v>Orc and Goblin TribesDwarfen Mountain Holds</v>
      </c>
    </row>
    <row r="1387" spans="1:31" ht="15" customHeight="1" x14ac:dyDescent="0.25">
      <c r="A1387">
        <v>426121</v>
      </c>
      <c r="B1387">
        <v>3</v>
      </c>
      <c r="C1387" t="s">
        <v>1659</v>
      </c>
      <c r="D1387" t="s">
        <v>1654</v>
      </c>
      <c r="E1387">
        <v>2</v>
      </c>
      <c r="F1387">
        <v>0</v>
      </c>
      <c r="G1387">
        <v>767</v>
      </c>
      <c r="H1387">
        <v>327</v>
      </c>
      <c r="I1387" t="s">
        <v>1646</v>
      </c>
      <c r="J1387" s="21">
        <v>45388.375</v>
      </c>
      <c r="K1387" s="21">
        <v>45388.666666666664</v>
      </c>
      <c r="L1387" t="s">
        <v>1647</v>
      </c>
      <c r="M1387" t="b">
        <v>0</v>
      </c>
      <c r="N1387">
        <v>2023</v>
      </c>
      <c r="O1387" t="s">
        <v>759</v>
      </c>
      <c r="Q1387" t="s">
        <v>764</v>
      </c>
      <c r="S1387" s="1" t="s">
        <v>1661</v>
      </c>
      <c r="T1387" s="1" t="s">
        <v>1656</v>
      </c>
      <c r="U1387" t="s">
        <v>27</v>
      </c>
      <c r="V1387" s="9">
        <v>1250</v>
      </c>
      <c r="W1387" s="2">
        <f t="shared" si="105"/>
        <v>3</v>
      </c>
      <c r="X1387" s="2" t="s">
        <v>1887</v>
      </c>
      <c r="Y1387" s="9" t="str">
        <f t="shared" si="106"/>
        <v>Y</v>
      </c>
      <c r="Z1387" s="9" t="str">
        <f t="shared" si="107"/>
        <v>N</v>
      </c>
      <c r="AA1387" s="9">
        <f t="shared" si="108"/>
        <v>10</v>
      </c>
      <c r="AB1387" s="9" t="s">
        <v>1399</v>
      </c>
      <c r="AE1387" t="str">
        <f t="shared" si="109"/>
        <v>Wood Elf RealmsTomb Kings of Khemri</v>
      </c>
    </row>
    <row r="1388" spans="1:31" ht="15" hidden="1" customHeight="1" x14ac:dyDescent="0.25">
      <c r="A1388">
        <v>425783</v>
      </c>
      <c r="B1388">
        <v>1</v>
      </c>
      <c r="C1388" t="s">
        <v>1854</v>
      </c>
      <c r="D1388" t="s">
        <v>1855</v>
      </c>
      <c r="E1388">
        <v>2</v>
      </c>
      <c r="F1388">
        <v>0</v>
      </c>
      <c r="G1388">
        <v>3</v>
      </c>
      <c r="H1388">
        <v>0</v>
      </c>
      <c r="I1388" t="s">
        <v>1856</v>
      </c>
      <c r="J1388" s="21">
        <v>45388.375</v>
      </c>
      <c r="K1388" s="21">
        <v>45388.75</v>
      </c>
      <c r="L1388" t="s">
        <v>63</v>
      </c>
      <c r="M1388" t="b">
        <v>0</v>
      </c>
      <c r="N1388">
        <v>2023</v>
      </c>
      <c r="O1388" t="s">
        <v>758</v>
      </c>
      <c r="Q1388" t="s">
        <v>758</v>
      </c>
      <c r="S1388" s="1" t="s">
        <v>1857</v>
      </c>
      <c r="T1388" s="1" t="s">
        <v>1858</v>
      </c>
      <c r="U1388" t="s">
        <v>27</v>
      </c>
      <c r="V1388" s="9">
        <v>2000</v>
      </c>
      <c r="W1388" s="2">
        <f t="shared" si="105"/>
        <v>3</v>
      </c>
      <c r="X1388" s="2" t="s">
        <v>1887</v>
      </c>
      <c r="Y1388" s="9" t="str">
        <f t="shared" si="106"/>
        <v>Y</v>
      </c>
      <c r="Z1388" s="9" t="str">
        <f t="shared" si="107"/>
        <v>Y</v>
      </c>
      <c r="AA1388" s="9">
        <f t="shared" si="108"/>
        <v>14</v>
      </c>
      <c r="AB1388" s="9" t="s">
        <v>1398</v>
      </c>
      <c r="AE1388" t="str">
        <f t="shared" si="109"/>
        <v>Kingdom of BretonniaKingdom of Bretonnia</v>
      </c>
    </row>
    <row r="1389" spans="1:31" ht="15" customHeight="1" x14ac:dyDescent="0.25">
      <c r="A1389">
        <v>425810</v>
      </c>
      <c r="B1389">
        <v>1</v>
      </c>
      <c r="C1389" t="s">
        <v>1859</v>
      </c>
      <c r="D1389" t="s">
        <v>1860</v>
      </c>
      <c r="E1389">
        <v>2</v>
      </c>
      <c r="F1389">
        <v>0</v>
      </c>
      <c r="G1389">
        <v>3</v>
      </c>
      <c r="H1389">
        <v>0</v>
      </c>
      <c r="I1389" t="s">
        <v>1856</v>
      </c>
      <c r="J1389" s="21">
        <v>45388.375</v>
      </c>
      <c r="K1389" s="21">
        <v>45388.75</v>
      </c>
      <c r="L1389" t="s">
        <v>63</v>
      </c>
      <c r="M1389" t="b">
        <v>0</v>
      </c>
      <c r="N1389">
        <v>2023</v>
      </c>
      <c r="O1389" t="s">
        <v>762</v>
      </c>
      <c r="Q1389" t="s">
        <v>774</v>
      </c>
      <c r="S1389" s="1" t="s">
        <v>1861</v>
      </c>
      <c r="T1389" s="1" t="s">
        <v>1862</v>
      </c>
      <c r="U1389" t="s">
        <v>27</v>
      </c>
      <c r="V1389" s="9">
        <v>2000</v>
      </c>
      <c r="W1389" s="2">
        <f t="shared" si="105"/>
        <v>3</v>
      </c>
      <c r="X1389" s="2" t="s">
        <v>1887</v>
      </c>
      <c r="Y1389" s="9" t="str">
        <f t="shared" si="106"/>
        <v>Y</v>
      </c>
      <c r="Z1389" s="9" t="str">
        <f t="shared" si="107"/>
        <v>N</v>
      </c>
      <c r="AA1389" s="9">
        <f t="shared" si="108"/>
        <v>14</v>
      </c>
      <c r="AB1389" s="9" t="s">
        <v>1398</v>
      </c>
      <c r="AE1389" t="str">
        <f t="shared" si="109"/>
        <v>Warriors of ChaosBeastmen Brayherds</v>
      </c>
    </row>
    <row r="1390" spans="1:31" ht="15" customHeight="1" x14ac:dyDescent="0.25">
      <c r="A1390">
        <v>425836</v>
      </c>
      <c r="B1390">
        <v>1</v>
      </c>
      <c r="C1390" t="s">
        <v>1863</v>
      </c>
      <c r="D1390" t="s">
        <v>1864</v>
      </c>
      <c r="E1390">
        <v>0</v>
      </c>
      <c r="F1390">
        <v>2</v>
      </c>
      <c r="G1390">
        <v>0</v>
      </c>
      <c r="H1390">
        <v>3</v>
      </c>
      <c r="I1390" t="s">
        <v>1856</v>
      </c>
      <c r="J1390" s="21">
        <v>45388.375</v>
      </c>
      <c r="K1390" s="21">
        <v>45388.75</v>
      </c>
      <c r="L1390" t="s">
        <v>63</v>
      </c>
      <c r="M1390" t="b">
        <v>0</v>
      </c>
      <c r="N1390">
        <v>2023</v>
      </c>
      <c r="O1390" t="s">
        <v>767</v>
      </c>
      <c r="Q1390" t="s">
        <v>761</v>
      </c>
      <c r="S1390" s="1" t="s">
        <v>1865</v>
      </c>
      <c r="T1390" s="1" t="s">
        <v>1866</v>
      </c>
      <c r="U1390" t="s">
        <v>27</v>
      </c>
      <c r="V1390" s="9">
        <v>2000</v>
      </c>
      <c r="W1390" s="2">
        <f t="shared" si="105"/>
        <v>3</v>
      </c>
      <c r="X1390" s="2" t="s">
        <v>1887</v>
      </c>
      <c r="Y1390" s="9" t="str">
        <f t="shared" si="106"/>
        <v>Y</v>
      </c>
      <c r="Z1390" s="9" t="str">
        <f t="shared" si="107"/>
        <v>N</v>
      </c>
      <c r="AA1390" s="9">
        <f t="shared" si="108"/>
        <v>14</v>
      </c>
      <c r="AB1390" s="9" t="s">
        <v>1398</v>
      </c>
      <c r="AE1390" t="str">
        <f t="shared" si="109"/>
        <v>Daemons of ChaosOrc and Goblin Tribes</v>
      </c>
    </row>
    <row r="1391" spans="1:31" ht="15" hidden="1" customHeight="1" x14ac:dyDescent="0.25">
      <c r="A1391">
        <v>425851</v>
      </c>
      <c r="B1391">
        <v>1</v>
      </c>
      <c r="C1391" t="s">
        <v>1532</v>
      </c>
      <c r="D1391" t="s">
        <v>1867</v>
      </c>
      <c r="E1391">
        <v>2</v>
      </c>
      <c r="F1391">
        <v>0</v>
      </c>
      <c r="G1391">
        <v>3</v>
      </c>
      <c r="H1391">
        <v>0</v>
      </c>
      <c r="I1391" t="s">
        <v>1856</v>
      </c>
      <c r="J1391" s="21">
        <v>45388.375</v>
      </c>
      <c r="K1391" s="21">
        <v>45388.75</v>
      </c>
      <c r="L1391" t="s">
        <v>63</v>
      </c>
      <c r="M1391" t="b">
        <v>0</v>
      </c>
      <c r="N1391">
        <v>2023</v>
      </c>
      <c r="O1391" t="s">
        <v>765</v>
      </c>
      <c r="Q1391" t="s">
        <v>765</v>
      </c>
      <c r="S1391" s="1" t="s">
        <v>1868</v>
      </c>
      <c r="T1391" s="1" t="s">
        <v>1869</v>
      </c>
      <c r="U1391" t="s">
        <v>27</v>
      </c>
      <c r="V1391" s="9">
        <v>2000</v>
      </c>
      <c r="W1391" s="2">
        <f t="shared" si="105"/>
        <v>3</v>
      </c>
      <c r="X1391" s="2" t="s">
        <v>1887</v>
      </c>
      <c r="Y1391" s="9" t="str">
        <f t="shared" si="106"/>
        <v>Y</v>
      </c>
      <c r="Z1391" s="9" t="str">
        <f t="shared" si="107"/>
        <v>Y</v>
      </c>
      <c r="AA1391" s="9">
        <f t="shared" si="108"/>
        <v>14</v>
      </c>
      <c r="AB1391" s="9" t="s">
        <v>1398</v>
      </c>
      <c r="AE1391" t="str">
        <f t="shared" si="109"/>
        <v>Empire of ManEmpire of Man</v>
      </c>
    </row>
    <row r="1392" spans="1:31" ht="15" hidden="1" customHeight="1" x14ac:dyDescent="0.25">
      <c r="A1392">
        <v>425877</v>
      </c>
      <c r="B1392">
        <v>1</v>
      </c>
      <c r="C1392" t="s">
        <v>1552</v>
      </c>
      <c r="D1392" t="s">
        <v>1502</v>
      </c>
      <c r="E1392">
        <v>2</v>
      </c>
      <c r="F1392">
        <v>0</v>
      </c>
      <c r="G1392">
        <v>3</v>
      </c>
      <c r="H1392">
        <v>0</v>
      </c>
      <c r="I1392" t="s">
        <v>1856</v>
      </c>
      <c r="J1392" s="21">
        <v>45388.375</v>
      </c>
      <c r="K1392" s="21">
        <v>45388.75</v>
      </c>
      <c r="L1392" t="s">
        <v>63</v>
      </c>
      <c r="M1392" t="b">
        <v>0</v>
      </c>
      <c r="N1392">
        <v>2023</v>
      </c>
      <c r="O1392" t="s">
        <v>761</v>
      </c>
      <c r="Q1392" t="s">
        <v>761</v>
      </c>
      <c r="S1392" s="1" t="s">
        <v>1870</v>
      </c>
      <c r="T1392" s="1" t="s">
        <v>1871</v>
      </c>
      <c r="U1392" t="s">
        <v>27</v>
      </c>
      <c r="V1392" s="9">
        <v>2000</v>
      </c>
      <c r="W1392" s="2">
        <f t="shared" si="105"/>
        <v>3</v>
      </c>
      <c r="X1392" s="2" t="s">
        <v>1887</v>
      </c>
      <c r="Y1392" s="9" t="str">
        <f t="shared" si="106"/>
        <v>Y</v>
      </c>
      <c r="Z1392" s="9" t="str">
        <f t="shared" si="107"/>
        <v>Y</v>
      </c>
      <c r="AA1392" s="9">
        <f t="shared" si="108"/>
        <v>14</v>
      </c>
      <c r="AB1392" s="9" t="s">
        <v>1398</v>
      </c>
      <c r="AE1392" t="str">
        <f t="shared" si="109"/>
        <v>Orc and Goblin TribesOrc and Goblin Tribes</v>
      </c>
    </row>
    <row r="1393" spans="1:31" ht="15" customHeight="1" x14ac:dyDescent="0.25">
      <c r="A1393">
        <v>425901</v>
      </c>
      <c r="B1393">
        <v>1</v>
      </c>
      <c r="C1393" t="s">
        <v>1872</v>
      </c>
      <c r="D1393" t="s">
        <v>1873</v>
      </c>
      <c r="E1393">
        <v>2</v>
      </c>
      <c r="F1393">
        <v>0</v>
      </c>
      <c r="G1393">
        <v>3</v>
      </c>
      <c r="H1393">
        <v>0</v>
      </c>
      <c r="I1393" t="s">
        <v>1856</v>
      </c>
      <c r="J1393" s="21">
        <v>45388.375</v>
      </c>
      <c r="K1393" s="21">
        <v>45388.75</v>
      </c>
      <c r="L1393" t="s">
        <v>63</v>
      </c>
      <c r="M1393" t="b">
        <v>0</v>
      </c>
      <c r="N1393">
        <v>2023</v>
      </c>
      <c r="O1393" t="s">
        <v>769</v>
      </c>
      <c r="Q1393" t="s">
        <v>762</v>
      </c>
      <c r="S1393" s="1" t="s">
        <v>1874</v>
      </c>
      <c r="T1393" s="1" t="s">
        <v>1875</v>
      </c>
      <c r="U1393" t="s">
        <v>27</v>
      </c>
      <c r="V1393" s="9">
        <v>2000</v>
      </c>
      <c r="W1393" s="2">
        <f t="shared" si="105"/>
        <v>3</v>
      </c>
      <c r="X1393" s="2" t="s">
        <v>1887</v>
      </c>
      <c r="Y1393" s="9" t="str">
        <f t="shared" si="106"/>
        <v>Y</v>
      </c>
      <c r="Z1393" s="9" t="str">
        <f t="shared" si="107"/>
        <v>N</v>
      </c>
      <c r="AA1393" s="9">
        <f t="shared" si="108"/>
        <v>14</v>
      </c>
      <c r="AB1393" s="9" t="s">
        <v>1398</v>
      </c>
      <c r="AE1393" t="str">
        <f t="shared" si="109"/>
        <v>Dwarfen Mountain HoldsWarriors of Chaos</v>
      </c>
    </row>
    <row r="1394" spans="1:31" ht="15" customHeight="1" x14ac:dyDescent="0.25">
      <c r="A1394">
        <v>425927</v>
      </c>
      <c r="B1394">
        <v>1</v>
      </c>
      <c r="C1394" t="s">
        <v>1876</v>
      </c>
      <c r="D1394" t="s">
        <v>1877</v>
      </c>
      <c r="E1394">
        <v>0</v>
      </c>
      <c r="F1394">
        <v>2</v>
      </c>
      <c r="G1394">
        <v>0</v>
      </c>
      <c r="H1394">
        <v>3</v>
      </c>
      <c r="I1394" t="s">
        <v>1856</v>
      </c>
      <c r="J1394" s="21">
        <v>45388.375</v>
      </c>
      <c r="K1394" s="21">
        <v>45388.75</v>
      </c>
      <c r="L1394" t="s">
        <v>63</v>
      </c>
      <c r="M1394" t="b">
        <v>0</v>
      </c>
      <c r="N1394">
        <v>2023</v>
      </c>
      <c r="O1394" t="s">
        <v>768</v>
      </c>
      <c r="Q1394" t="s">
        <v>764</v>
      </c>
      <c r="S1394" s="1" t="s">
        <v>1878</v>
      </c>
      <c r="T1394" s="1" t="s">
        <v>1879</v>
      </c>
      <c r="U1394" t="s">
        <v>27</v>
      </c>
      <c r="V1394" s="9">
        <v>2000</v>
      </c>
      <c r="W1394" s="2">
        <f t="shared" si="105"/>
        <v>3</v>
      </c>
      <c r="X1394" s="2" t="s">
        <v>1887</v>
      </c>
      <c r="Y1394" s="9" t="str">
        <f t="shared" si="106"/>
        <v>Y</v>
      </c>
      <c r="Z1394" s="9" t="str">
        <f t="shared" si="107"/>
        <v>N</v>
      </c>
      <c r="AA1394" s="9">
        <f t="shared" si="108"/>
        <v>14</v>
      </c>
      <c r="AB1394" s="9" t="s">
        <v>1398</v>
      </c>
      <c r="AE1394" t="str">
        <f t="shared" si="109"/>
        <v>Dark ElvesTomb Kings of Khemri</v>
      </c>
    </row>
    <row r="1395" spans="1:31" ht="15" customHeight="1" x14ac:dyDescent="0.25">
      <c r="A1395">
        <v>425964</v>
      </c>
      <c r="B1395">
        <v>2</v>
      </c>
      <c r="C1395" t="s">
        <v>1502</v>
      </c>
      <c r="D1395" t="s">
        <v>1867</v>
      </c>
      <c r="E1395">
        <v>2</v>
      </c>
      <c r="F1395">
        <v>0</v>
      </c>
      <c r="G1395">
        <v>3</v>
      </c>
      <c r="H1395">
        <v>0</v>
      </c>
      <c r="I1395" t="s">
        <v>1856</v>
      </c>
      <c r="J1395" s="21">
        <v>45388.375</v>
      </c>
      <c r="K1395" s="21">
        <v>45388.75</v>
      </c>
      <c r="L1395" t="s">
        <v>63</v>
      </c>
      <c r="M1395" t="b">
        <v>0</v>
      </c>
      <c r="N1395">
        <v>2023</v>
      </c>
      <c r="O1395" t="s">
        <v>761</v>
      </c>
      <c r="Q1395" t="s">
        <v>765</v>
      </c>
      <c r="S1395" s="1" t="s">
        <v>1871</v>
      </c>
      <c r="T1395" s="1" t="s">
        <v>1869</v>
      </c>
      <c r="U1395" t="s">
        <v>27</v>
      </c>
      <c r="V1395" s="9">
        <v>2000</v>
      </c>
      <c r="W1395" s="2">
        <f t="shared" si="105"/>
        <v>3</v>
      </c>
      <c r="X1395" s="2" t="s">
        <v>1887</v>
      </c>
      <c r="Y1395" s="9" t="str">
        <f t="shared" si="106"/>
        <v>Y</v>
      </c>
      <c r="Z1395" s="9" t="str">
        <f t="shared" si="107"/>
        <v>N</v>
      </c>
      <c r="AA1395" s="9">
        <f t="shared" si="108"/>
        <v>14</v>
      </c>
      <c r="AB1395" s="9" t="s">
        <v>1398</v>
      </c>
      <c r="AE1395" t="str">
        <f t="shared" si="109"/>
        <v>Orc and Goblin TribesEmpire of Man</v>
      </c>
    </row>
    <row r="1396" spans="1:31" ht="15" customHeight="1" x14ac:dyDescent="0.25">
      <c r="A1396">
        <v>425987</v>
      </c>
      <c r="B1396">
        <v>2</v>
      </c>
      <c r="C1396" t="s">
        <v>1863</v>
      </c>
      <c r="D1396" t="s">
        <v>1876</v>
      </c>
      <c r="E1396">
        <v>0</v>
      </c>
      <c r="F1396">
        <v>2</v>
      </c>
      <c r="G1396">
        <v>0</v>
      </c>
      <c r="H1396">
        <v>3</v>
      </c>
      <c r="I1396" t="s">
        <v>1856</v>
      </c>
      <c r="J1396" s="21">
        <v>45388.375</v>
      </c>
      <c r="K1396" s="21">
        <v>45388.75</v>
      </c>
      <c r="L1396" t="s">
        <v>63</v>
      </c>
      <c r="M1396" t="b">
        <v>0</v>
      </c>
      <c r="N1396">
        <v>2023</v>
      </c>
      <c r="O1396" t="s">
        <v>767</v>
      </c>
      <c r="Q1396" t="s">
        <v>768</v>
      </c>
      <c r="S1396" s="1" t="s">
        <v>1865</v>
      </c>
      <c r="T1396" s="1" t="s">
        <v>1878</v>
      </c>
      <c r="U1396" t="s">
        <v>27</v>
      </c>
      <c r="V1396" s="9">
        <v>2000</v>
      </c>
      <c r="W1396" s="2">
        <f t="shared" si="105"/>
        <v>3</v>
      </c>
      <c r="X1396" s="2" t="s">
        <v>1887</v>
      </c>
      <c r="Y1396" s="9" t="str">
        <f t="shared" si="106"/>
        <v>Y</v>
      </c>
      <c r="Z1396" s="9" t="str">
        <f t="shared" si="107"/>
        <v>N</v>
      </c>
      <c r="AA1396" s="9">
        <f t="shared" si="108"/>
        <v>14</v>
      </c>
      <c r="AB1396" s="9" t="s">
        <v>1398</v>
      </c>
      <c r="AE1396" t="str">
        <f t="shared" si="109"/>
        <v>Daemons of ChaosDark Elves</v>
      </c>
    </row>
    <row r="1397" spans="1:31" ht="15" customHeight="1" x14ac:dyDescent="0.25">
      <c r="A1397">
        <v>426009</v>
      </c>
      <c r="B1397">
        <v>2</v>
      </c>
      <c r="C1397" t="s">
        <v>1873</v>
      </c>
      <c r="D1397" t="s">
        <v>1855</v>
      </c>
      <c r="E1397">
        <v>0</v>
      </c>
      <c r="F1397">
        <v>2</v>
      </c>
      <c r="G1397">
        <v>0</v>
      </c>
      <c r="H1397">
        <v>3</v>
      </c>
      <c r="I1397" t="s">
        <v>1856</v>
      </c>
      <c r="J1397" s="21">
        <v>45388.375</v>
      </c>
      <c r="K1397" s="21">
        <v>45388.75</v>
      </c>
      <c r="L1397" t="s">
        <v>63</v>
      </c>
      <c r="M1397" t="b">
        <v>0</v>
      </c>
      <c r="N1397">
        <v>2023</v>
      </c>
      <c r="O1397" t="s">
        <v>762</v>
      </c>
      <c r="Q1397" t="s">
        <v>758</v>
      </c>
      <c r="S1397" s="1" t="s">
        <v>1875</v>
      </c>
      <c r="T1397" s="1" t="s">
        <v>1858</v>
      </c>
      <c r="U1397" t="s">
        <v>27</v>
      </c>
      <c r="V1397" s="9">
        <v>2000</v>
      </c>
      <c r="W1397" s="2">
        <f t="shared" si="105"/>
        <v>3</v>
      </c>
      <c r="X1397" s="2" t="s">
        <v>1887</v>
      </c>
      <c r="Y1397" s="9" t="str">
        <f t="shared" si="106"/>
        <v>Y</v>
      </c>
      <c r="Z1397" s="9" t="str">
        <f t="shared" si="107"/>
        <v>N</v>
      </c>
      <c r="AA1397" s="9">
        <f t="shared" si="108"/>
        <v>14</v>
      </c>
      <c r="AB1397" s="9" t="s">
        <v>1398</v>
      </c>
      <c r="AE1397" t="str">
        <f t="shared" si="109"/>
        <v>Warriors of ChaosKingdom of Bretonnia</v>
      </c>
    </row>
    <row r="1398" spans="1:31" ht="15" customHeight="1" x14ac:dyDescent="0.25">
      <c r="A1398">
        <v>426030</v>
      </c>
      <c r="B1398">
        <v>2</v>
      </c>
      <c r="C1398" t="s">
        <v>1532</v>
      </c>
      <c r="D1398" t="s">
        <v>1872</v>
      </c>
      <c r="E1398">
        <v>1</v>
      </c>
      <c r="F1398">
        <v>1</v>
      </c>
      <c r="G1398">
        <v>1</v>
      </c>
      <c r="H1398">
        <v>1</v>
      </c>
      <c r="I1398" t="s">
        <v>1856</v>
      </c>
      <c r="J1398" s="21">
        <v>45388.375</v>
      </c>
      <c r="K1398" s="21">
        <v>45388.75</v>
      </c>
      <c r="L1398" t="s">
        <v>63</v>
      </c>
      <c r="M1398" t="b">
        <v>0</v>
      </c>
      <c r="N1398">
        <v>2023</v>
      </c>
      <c r="O1398" t="s">
        <v>765</v>
      </c>
      <c r="Q1398" t="s">
        <v>769</v>
      </c>
      <c r="S1398" s="1" t="s">
        <v>1868</v>
      </c>
      <c r="T1398" s="1" t="s">
        <v>1874</v>
      </c>
      <c r="U1398" t="s">
        <v>27</v>
      </c>
      <c r="V1398" s="9">
        <v>2000</v>
      </c>
      <c r="W1398" s="2">
        <f t="shared" si="105"/>
        <v>3</v>
      </c>
      <c r="X1398" s="2" t="s">
        <v>1887</v>
      </c>
      <c r="Y1398" s="9" t="str">
        <f t="shared" si="106"/>
        <v>Y</v>
      </c>
      <c r="Z1398" s="9" t="str">
        <f t="shared" si="107"/>
        <v>N</v>
      </c>
      <c r="AA1398" s="9">
        <f t="shared" si="108"/>
        <v>14</v>
      </c>
      <c r="AB1398" s="9" t="s">
        <v>1398</v>
      </c>
      <c r="AE1398" t="str">
        <f t="shared" si="109"/>
        <v>Empire of ManDwarfen Mountain Holds</v>
      </c>
    </row>
    <row r="1399" spans="1:31" ht="15" customHeight="1" x14ac:dyDescent="0.25">
      <c r="A1399">
        <v>426050</v>
      </c>
      <c r="B1399">
        <v>2</v>
      </c>
      <c r="C1399" t="s">
        <v>1864</v>
      </c>
      <c r="D1399" t="s">
        <v>1552</v>
      </c>
      <c r="E1399">
        <v>2</v>
      </c>
      <c r="F1399">
        <v>0</v>
      </c>
      <c r="G1399">
        <v>3</v>
      </c>
      <c r="H1399">
        <v>0</v>
      </c>
      <c r="I1399" t="s">
        <v>1856</v>
      </c>
      <c r="J1399" s="21">
        <v>45388.375</v>
      </c>
      <c r="K1399" s="21">
        <v>45388.75</v>
      </c>
      <c r="L1399" t="s">
        <v>63</v>
      </c>
      <c r="M1399" t="b">
        <v>0</v>
      </c>
      <c r="N1399">
        <v>2023</v>
      </c>
      <c r="O1399" t="s">
        <v>766</v>
      </c>
      <c r="Q1399" t="s">
        <v>761</v>
      </c>
      <c r="S1399" s="1" t="s">
        <v>1866</v>
      </c>
      <c r="T1399" s="1" t="s">
        <v>1870</v>
      </c>
      <c r="U1399" t="s">
        <v>27</v>
      </c>
      <c r="V1399" s="9">
        <v>2000</v>
      </c>
      <c r="W1399" s="2">
        <f t="shared" si="105"/>
        <v>3</v>
      </c>
      <c r="X1399" s="2" t="s">
        <v>1887</v>
      </c>
      <c r="Y1399" s="9" t="str">
        <f t="shared" si="106"/>
        <v>Y</v>
      </c>
      <c r="Z1399" s="9" t="str">
        <f t="shared" si="107"/>
        <v>N</v>
      </c>
      <c r="AA1399" s="9">
        <f t="shared" si="108"/>
        <v>14</v>
      </c>
      <c r="AB1399" s="9" t="s">
        <v>1398</v>
      </c>
      <c r="AE1399" t="str">
        <f t="shared" si="109"/>
        <v>Chaos DwarfsOrc and Goblin Tribes</v>
      </c>
    </row>
    <row r="1400" spans="1:31" ht="15" customHeight="1" x14ac:dyDescent="0.25">
      <c r="A1400">
        <v>426072</v>
      </c>
      <c r="B1400">
        <v>2</v>
      </c>
      <c r="C1400" t="s">
        <v>1854</v>
      </c>
      <c r="D1400" t="s">
        <v>1860</v>
      </c>
      <c r="E1400">
        <v>0</v>
      </c>
      <c r="F1400">
        <v>2</v>
      </c>
      <c r="G1400">
        <v>0</v>
      </c>
      <c r="H1400">
        <v>3</v>
      </c>
      <c r="I1400" t="s">
        <v>1856</v>
      </c>
      <c r="J1400" s="21">
        <v>45388.375</v>
      </c>
      <c r="K1400" s="21">
        <v>45388.75</v>
      </c>
      <c r="L1400" t="s">
        <v>63</v>
      </c>
      <c r="M1400" t="b">
        <v>0</v>
      </c>
      <c r="N1400">
        <v>2023</v>
      </c>
      <c r="O1400" t="s">
        <v>758</v>
      </c>
      <c r="Q1400" t="s">
        <v>774</v>
      </c>
      <c r="S1400" s="1" t="s">
        <v>1857</v>
      </c>
      <c r="T1400" s="1" t="s">
        <v>1862</v>
      </c>
      <c r="U1400" t="s">
        <v>27</v>
      </c>
      <c r="V1400" s="9">
        <v>2000</v>
      </c>
      <c r="W1400" s="2">
        <f t="shared" si="105"/>
        <v>3</v>
      </c>
      <c r="X1400" s="2" t="s">
        <v>1887</v>
      </c>
      <c r="Y1400" s="9" t="str">
        <f t="shared" si="106"/>
        <v>Y</v>
      </c>
      <c r="Z1400" s="9" t="str">
        <f t="shared" si="107"/>
        <v>N</v>
      </c>
      <c r="AA1400" s="9">
        <f t="shared" si="108"/>
        <v>14</v>
      </c>
      <c r="AB1400" s="9" t="s">
        <v>1398</v>
      </c>
      <c r="AE1400" t="str">
        <f t="shared" si="109"/>
        <v>Kingdom of BretonniaBeastmen Brayherds</v>
      </c>
    </row>
    <row r="1401" spans="1:31" ht="15" customHeight="1" x14ac:dyDescent="0.25">
      <c r="A1401">
        <v>426099</v>
      </c>
      <c r="B1401">
        <v>2</v>
      </c>
      <c r="C1401" t="s">
        <v>1859</v>
      </c>
      <c r="D1401" t="s">
        <v>1877</v>
      </c>
      <c r="E1401">
        <v>2</v>
      </c>
      <c r="F1401">
        <v>0</v>
      </c>
      <c r="G1401">
        <v>3</v>
      </c>
      <c r="H1401">
        <v>0</v>
      </c>
      <c r="I1401" t="s">
        <v>1856</v>
      </c>
      <c r="J1401" s="21">
        <v>45388.375</v>
      </c>
      <c r="K1401" s="21">
        <v>45388.75</v>
      </c>
      <c r="L1401" t="s">
        <v>63</v>
      </c>
      <c r="M1401" t="b">
        <v>0</v>
      </c>
      <c r="N1401">
        <v>2023</v>
      </c>
      <c r="O1401" t="s">
        <v>762</v>
      </c>
      <c r="Q1401" t="s">
        <v>764</v>
      </c>
      <c r="S1401" s="1" t="s">
        <v>1861</v>
      </c>
      <c r="T1401" s="1" t="s">
        <v>1879</v>
      </c>
      <c r="U1401" t="s">
        <v>27</v>
      </c>
      <c r="V1401" s="9">
        <v>2000</v>
      </c>
      <c r="W1401" s="2">
        <f t="shared" si="105"/>
        <v>3</v>
      </c>
      <c r="X1401" s="2" t="s">
        <v>1887</v>
      </c>
      <c r="Y1401" s="9" t="str">
        <f t="shared" si="106"/>
        <v>Y</v>
      </c>
      <c r="Z1401" s="9" t="str">
        <f t="shared" si="107"/>
        <v>N</v>
      </c>
      <c r="AA1401" s="9">
        <f t="shared" si="108"/>
        <v>14</v>
      </c>
      <c r="AB1401" s="9" t="s">
        <v>1398</v>
      </c>
      <c r="AE1401" t="str">
        <f t="shared" si="109"/>
        <v>Warriors of ChaosTomb Kings of Khemri</v>
      </c>
    </row>
    <row r="1402" spans="1:31" ht="15" customHeight="1" x14ac:dyDescent="0.25">
      <c r="A1402">
        <v>426144</v>
      </c>
      <c r="B1402">
        <v>3</v>
      </c>
      <c r="C1402" t="s">
        <v>1863</v>
      </c>
      <c r="D1402" t="s">
        <v>1873</v>
      </c>
      <c r="E1402">
        <v>0</v>
      </c>
      <c r="F1402">
        <v>2</v>
      </c>
      <c r="G1402">
        <v>0</v>
      </c>
      <c r="H1402">
        <v>3</v>
      </c>
      <c r="I1402" t="s">
        <v>1856</v>
      </c>
      <c r="J1402" s="21">
        <v>45388.375</v>
      </c>
      <c r="K1402" s="21">
        <v>45388.75</v>
      </c>
      <c r="L1402" t="s">
        <v>63</v>
      </c>
      <c r="M1402" t="b">
        <v>0</v>
      </c>
      <c r="N1402">
        <v>2023</v>
      </c>
      <c r="O1402" t="s">
        <v>767</v>
      </c>
      <c r="Q1402" t="s">
        <v>762</v>
      </c>
      <c r="S1402" s="1" t="s">
        <v>1865</v>
      </c>
      <c r="T1402" s="1" t="s">
        <v>1875</v>
      </c>
      <c r="U1402" t="s">
        <v>27</v>
      </c>
      <c r="V1402" s="9">
        <v>2000</v>
      </c>
      <c r="W1402" s="2">
        <f t="shared" si="105"/>
        <v>3</v>
      </c>
      <c r="X1402" s="2" t="s">
        <v>1887</v>
      </c>
      <c r="Y1402" s="9" t="str">
        <f t="shared" si="106"/>
        <v>Y</v>
      </c>
      <c r="Z1402" s="9" t="str">
        <f t="shared" si="107"/>
        <v>N</v>
      </c>
      <c r="AA1402" s="9">
        <f t="shared" si="108"/>
        <v>14</v>
      </c>
      <c r="AB1402" s="9" t="s">
        <v>1398</v>
      </c>
      <c r="AE1402" t="str">
        <f t="shared" si="109"/>
        <v>Daemons of ChaosWarriors of Chaos</v>
      </c>
    </row>
    <row r="1403" spans="1:31" ht="15" customHeight="1" x14ac:dyDescent="0.25">
      <c r="A1403">
        <v>426173</v>
      </c>
      <c r="B1403">
        <v>3</v>
      </c>
      <c r="C1403" t="s">
        <v>1532</v>
      </c>
      <c r="D1403" t="s">
        <v>1860</v>
      </c>
      <c r="E1403">
        <v>0</v>
      </c>
      <c r="F1403">
        <v>2</v>
      </c>
      <c r="G1403">
        <v>0</v>
      </c>
      <c r="H1403">
        <v>3</v>
      </c>
      <c r="I1403" t="s">
        <v>1856</v>
      </c>
      <c r="J1403" s="21">
        <v>45388.375</v>
      </c>
      <c r="K1403" s="21">
        <v>45388.75</v>
      </c>
      <c r="L1403" t="s">
        <v>63</v>
      </c>
      <c r="M1403" t="b">
        <v>0</v>
      </c>
      <c r="N1403">
        <v>2023</v>
      </c>
      <c r="O1403" t="s">
        <v>765</v>
      </c>
      <c r="Q1403" t="s">
        <v>774</v>
      </c>
      <c r="S1403" s="1" t="s">
        <v>1868</v>
      </c>
      <c r="T1403" s="1" t="s">
        <v>1862</v>
      </c>
      <c r="U1403" t="s">
        <v>27</v>
      </c>
      <c r="V1403" s="9">
        <v>2000</v>
      </c>
      <c r="W1403" s="2">
        <f t="shared" si="105"/>
        <v>3</v>
      </c>
      <c r="X1403" s="2" t="s">
        <v>1887</v>
      </c>
      <c r="Y1403" s="9" t="str">
        <f t="shared" si="106"/>
        <v>Y</v>
      </c>
      <c r="Z1403" s="9" t="str">
        <f t="shared" si="107"/>
        <v>N</v>
      </c>
      <c r="AA1403" s="9">
        <f t="shared" si="108"/>
        <v>14</v>
      </c>
      <c r="AB1403" s="9" t="s">
        <v>1398</v>
      </c>
      <c r="AE1403" t="str">
        <f t="shared" si="109"/>
        <v>Empire of ManBeastmen Brayherds</v>
      </c>
    </row>
    <row r="1404" spans="1:31" ht="15" customHeight="1" x14ac:dyDescent="0.25">
      <c r="A1404">
        <v>426197</v>
      </c>
      <c r="B1404">
        <v>3</v>
      </c>
      <c r="C1404" t="s">
        <v>1502</v>
      </c>
      <c r="D1404" t="s">
        <v>1854</v>
      </c>
      <c r="E1404">
        <v>0</v>
      </c>
      <c r="F1404">
        <v>2</v>
      </c>
      <c r="G1404">
        <v>0</v>
      </c>
      <c r="H1404">
        <v>3</v>
      </c>
      <c r="I1404" t="s">
        <v>1856</v>
      </c>
      <c r="J1404" s="21">
        <v>45388.375</v>
      </c>
      <c r="K1404" s="21">
        <v>45388.75</v>
      </c>
      <c r="L1404" t="s">
        <v>63</v>
      </c>
      <c r="M1404" t="b">
        <v>0</v>
      </c>
      <c r="N1404">
        <v>2023</v>
      </c>
      <c r="O1404" t="s">
        <v>761</v>
      </c>
      <c r="Q1404" t="s">
        <v>758</v>
      </c>
      <c r="S1404" s="1" t="s">
        <v>1871</v>
      </c>
      <c r="T1404" s="1" t="s">
        <v>1857</v>
      </c>
      <c r="U1404" t="s">
        <v>27</v>
      </c>
      <c r="V1404" s="9">
        <v>2000</v>
      </c>
      <c r="W1404" s="2">
        <f t="shared" si="105"/>
        <v>3</v>
      </c>
      <c r="X1404" s="2" t="s">
        <v>1887</v>
      </c>
      <c r="Y1404" s="9" t="str">
        <f t="shared" si="106"/>
        <v>Y</v>
      </c>
      <c r="Z1404" s="9" t="str">
        <f t="shared" si="107"/>
        <v>N</v>
      </c>
      <c r="AA1404" s="9">
        <f t="shared" si="108"/>
        <v>14</v>
      </c>
      <c r="AB1404" s="9" t="s">
        <v>1398</v>
      </c>
      <c r="AE1404" t="str">
        <f t="shared" si="109"/>
        <v>Orc and Goblin TribesKingdom of Bretonnia</v>
      </c>
    </row>
    <row r="1405" spans="1:31" ht="15" customHeight="1" x14ac:dyDescent="0.25">
      <c r="A1405">
        <v>426220</v>
      </c>
      <c r="B1405">
        <v>3</v>
      </c>
      <c r="C1405" t="s">
        <v>1552</v>
      </c>
      <c r="D1405" t="s">
        <v>1877</v>
      </c>
      <c r="E1405">
        <v>0</v>
      </c>
      <c r="F1405">
        <v>2</v>
      </c>
      <c r="G1405">
        <v>0</v>
      </c>
      <c r="H1405">
        <v>3</v>
      </c>
      <c r="I1405" t="s">
        <v>1856</v>
      </c>
      <c r="J1405" s="21">
        <v>45388.375</v>
      </c>
      <c r="K1405" s="21">
        <v>45388.75</v>
      </c>
      <c r="L1405" t="s">
        <v>63</v>
      </c>
      <c r="M1405" t="b">
        <v>0</v>
      </c>
      <c r="N1405">
        <v>2023</v>
      </c>
      <c r="O1405" t="s">
        <v>761</v>
      </c>
      <c r="Q1405" t="s">
        <v>764</v>
      </c>
      <c r="S1405" s="1" t="s">
        <v>1870</v>
      </c>
      <c r="T1405" s="1" t="s">
        <v>1879</v>
      </c>
      <c r="U1405" t="s">
        <v>27</v>
      </c>
      <c r="V1405" s="9">
        <v>2000</v>
      </c>
      <c r="W1405" s="2">
        <f t="shared" si="105"/>
        <v>3</v>
      </c>
      <c r="X1405" s="2" t="s">
        <v>1887</v>
      </c>
      <c r="Y1405" s="9" t="str">
        <f t="shared" si="106"/>
        <v>Y</v>
      </c>
      <c r="Z1405" s="9" t="str">
        <f t="shared" si="107"/>
        <v>N</v>
      </c>
      <c r="AA1405" s="9">
        <f t="shared" si="108"/>
        <v>14</v>
      </c>
      <c r="AB1405" s="9" t="s">
        <v>1398</v>
      </c>
      <c r="AE1405" t="str">
        <f t="shared" si="109"/>
        <v>Orc and Goblin TribesTomb Kings of Khemri</v>
      </c>
    </row>
    <row r="1406" spans="1:31" ht="15" customHeight="1" x14ac:dyDescent="0.25">
      <c r="A1406">
        <v>426247</v>
      </c>
      <c r="B1406">
        <v>3</v>
      </c>
      <c r="C1406" t="s">
        <v>1872</v>
      </c>
      <c r="D1406" t="s">
        <v>1876</v>
      </c>
      <c r="E1406">
        <v>2</v>
      </c>
      <c r="F1406">
        <v>0</v>
      </c>
      <c r="G1406">
        <v>3</v>
      </c>
      <c r="H1406">
        <v>0</v>
      </c>
      <c r="I1406" t="s">
        <v>1856</v>
      </c>
      <c r="J1406" s="21">
        <v>45388.375</v>
      </c>
      <c r="K1406" s="21">
        <v>45388.75</v>
      </c>
      <c r="L1406" t="s">
        <v>63</v>
      </c>
      <c r="M1406" t="b">
        <v>0</v>
      </c>
      <c r="N1406">
        <v>2023</v>
      </c>
      <c r="O1406" t="s">
        <v>769</v>
      </c>
      <c r="Q1406" t="s">
        <v>768</v>
      </c>
      <c r="S1406" s="1" t="s">
        <v>1874</v>
      </c>
      <c r="T1406" s="1" t="s">
        <v>1878</v>
      </c>
      <c r="U1406" t="s">
        <v>27</v>
      </c>
      <c r="V1406" s="9">
        <v>2000</v>
      </c>
      <c r="W1406" s="2">
        <f t="shared" si="105"/>
        <v>3</v>
      </c>
      <c r="X1406" s="2" t="s">
        <v>1887</v>
      </c>
      <c r="Y1406" s="9" t="str">
        <f t="shared" si="106"/>
        <v>Y</v>
      </c>
      <c r="Z1406" s="9" t="str">
        <f t="shared" si="107"/>
        <v>N</v>
      </c>
      <c r="AA1406" s="9">
        <f t="shared" si="108"/>
        <v>14</v>
      </c>
      <c r="AB1406" s="9" t="s">
        <v>1398</v>
      </c>
      <c r="AE1406" t="str">
        <f t="shared" si="109"/>
        <v>Dwarfen Mountain HoldsDark Elves</v>
      </c>
    </row>
    <row r="1407" spans="1:31" ht="15" customHeight="1" x14ac:dyDescent="0.25">
      <c r="A1407">
        <v>426270</v>
      </c>
      <c r="B1407">
        <v>3</v>
      </c>
      <c r="C1407" t="s">
        <v>1855</v>
      </c>
      <c r="D1407" t="s">
        <v>1867</v>
      </c>
      <c r="E1407">
        <v>0</v>
      </c>
      <c r="F1407">
        <v>2</v>
      </c>
      <c r="G1407">
        <v>0</v>
      </c>
      <c r="H1407">
        <v>3</v>
      </c>
      <c r="I1407" t="s">
        <v>1856</v>
      </c>
      <c r="J1407" s="21">
        <v>45388.375</v>
      </c>
      <c r="K1407" s="21">
        <v>45388.75</v>
      </c>
      <c r="L1407" t="s">
        <v>63</v>
      </c>
      <c r="M1407" t="b">
        <v>0</v>
      </c>
      <c r="N1407">
        <v>2023</v>
      </c>
      <c r="O1407" t="s">
        <v>758</v>
      </c>
      <c r="Q1407" t="s">
        <v>765</v>
      </c>
      <c r="S1407" s="1" t="s">
        <v>1858</v>
      </c>
      <c r="T1407" s="1" t="s">
        <v>1869</v>
      </c>
      <c r="U1407" t="s">
        <v>27</v>
      </c>
      <c r="V1407" s="9">
        <v>2000</v>
      </c>
      <c r="W1407" s="2">
        <f t="shared" si="105"/>
        <v>3</v>
      </c>
      <c r="X1407" s="2" t="s">
        <v>1887</v>
      </c>
      <c r="Y1407" s="9" t="str">
        <f t="shared" si="106"/>
        <v>Y</v>
      </c>
      <c r="Z1407" s="9" t="str">
        <f t="shared" si="107"/>
        <v>N</v>
      </c>
      <c r="AA1407" s="9">
        <f t="shared" si="108"/>
        <v>14</v>
      </c>
      <c r="AB1407" s="9" t="s">
        <v>1398</v>
      </c>
      <c r="AE1407" t="str">
        <f t="shared" si="109"/>
        <v>Kingdom of BretonniaEmpire of Man</v>
      </c>
    </row>
    <row r="1408" spans="1:31" ht="15" customHeight="1" x14ac:dyDescent="0.25">
      <c r="A1408">
        <v>426296</v>
      </c>
      <c r="B1408">
        <v>3</v>
      </c>
      <c r="C1408" t="s">
        <v>1864</v>
      </c>
      <c r="D1408" t="s">
        <v>1859</v>
      </c>
      <c r="E1408">
        <v>2</v>
      </c>
      <c r="F1408">
        <v>0</v>
      </c>
      <c r="G1408">
        <v>3</v>
      </c>
      <c r="H1408">
        <v>0</v>
      </c>
      <c r="I1408" t="s">
        <v>1856</v>
      </c>
      <c r="J1408" s="21">
        <v>45388.375</v>
      </c>
      <c r="K1408" s="21">
        <v>45388.75</v>
      </c>
      <c r="L1408" t="s">
        <v>63</v>
      </c>
      <c r="M1408" t="b">
        <v>0</v>
      </c>
      <c r="N1408">
        <v>2023</v>
      </c>
      <c r="O1408" t="s">
        <v>766</v>
      </c>
      <c r="Q1408" t="s">
        <v>762</v>
      </c>
      <c r="S1408" s="1" t="s">
        <v>1866</v>
      </c>
      <c r="T1408" s="1" t="s">
        <v>1861</v>
      </c>
      <c r="U1408" t="s">
        <v>27</v>
      </c>
      <c r="V1408" s="9">
        <v>2000</v>
      </c>
      <c r="W1408" s="2">
        <f t="shared" si="105"/>
        <v>3</v>
      </c>
      <c r="X1408" s="2" t="s">
        <v>1887</v>
      </c>
      <c r="Y1408" s="9" t="str">
        <f t="shared" si="106"/>
        <v>Y</v>
      </c>
      <c r="Z1408" s="9" t="str">
        <f t="shared" si="107"/>
        <v>N</v>
      </c>
      <c r="AA1408" s="9">
        <f t="shared" si="108"/>
        <v>14</v>
      </c>
      <c r="AB1408" s="9" t="s">
        <v>1398</v>
      </c>
      <c r="AE1408" t="str">
        <f t="shared" si="109"/>
        <v>Chaos DwarfsWarriors of Chaos</v>
      </c>
    </row>
    <row r="1409" spans="1:31" ht="15" customHeight="1" x14ac:dyDescent="0.25">
      <c r="A1409">
        <v>425903</v>
      </c>
      <c r="B1409">
        <v>1</v>
      </c>
      <c r="C1409" t="s">
        <v>1591</v>
      </c>
      <c r="D1409" t="s">
        <v>1592</v>
      </c>
      <c r="E1409">
        <v>2</v>
      </c>
      <c r="F1409">
        <v>0</v>
      </c>
      <c r="G1409">
        <v>1368</v>
      </c>
      <c r="H1409">
        <v>390</v>
      </c>
      <c r="I1409" t="s">
        <v>1593</v>
      </c>
      <c r="J1409" s="21">
        <v>45388.583333333336</v>
      </c>
      <c r="K1409" s="21">
        <v>45388.958333333336</v>
      </c>
      <c r="L1409" t="s">
        <v>207</v>
      </c>
      <c r="M1409" t="b">
        <v>0</v>
      </c>
      <c r="N1409">
        <v>2023</v>
      </c>
      <c r="O1409" t="s">
        <v>761</v>
      </c>
      <c r="Q1409" t="s">
        <v>771</v>
      </c>
      <c r="S1409" s="1" t="s">
        <v>1594</v>
      </c>
      <c r="T1409" s="1" t="s">
        <v>1595</v>
      </c>
      <c r="U1409" t="s">
        <v>27</v>
      </c>
      <c r="V1409" s="9">
        <v>1250</v>
      </c>
      <c r="W1409" s="2">
        <f t="shared" si="105"/>
        <v>3</v>
      </c>
      <c r="X1409" s="2" t="s">
        <v>1887</v>
      </c>
      <c r="Y1409" s="9" t="str">
        <f t="shared" si="106"/>
        <v>Y</v>
      </c>
      <c r="Z1409" s="9" t="str">
        <f t="shared" si="107"/>
        <v>N</v>
      </c>
      <c r="AA1409" s="9">
        <f t="shared" si="108"/>
        <v>6</v>
      </c>
      <c r="AB1409" s="9" t="s">
        <v>1398</v>
      </c>
      <c r="AE1409" t="str">
        <f t="shared" si="109"/>
        <v>Orc and Goblin TribesSkaven</v>
      </c>
    </row>
    <row r="1410" spans="1:31" ht="15" customHeight="1" x14ac:dyDescent="0.25">
      <c r="A1410">
        <v>425930</v>
      </c>
      <c r="B1410">
        <v>1</v>
      </c>
      <c r="C1410" t="s">
        <v>1596</v>
      </c>
      <c r="D1410" t="s">
        <v>1597</v>
      </c>
      <c r="E1410">
        <v>2</v>
      </c>
      <c r="F1410">
        <v>0</v>
      </c>
      <c r="G1410">
        <v>274</v>
      </c>
      <c r="H1410">
        <v>84</v>
      </c>
      <c r="I1410" t="s">
        <v>1593</v>
      </c>
      <c r="J1410" s="21">
        <v>45388.583333333336</v>
      </c>
      <c r="K1410" s="21">
        <v>45388.958333333336</v>
      </c>
      <c r="L1410" t="s">
        <v>207</v>
      </c>
      <c r="M1410" t="b">
        <v>0</v>
      </c>
      <c r="N1410">
        <v>2023</v>
      </c>
      <c r="O1410" t="s">
        <v>764</v>
      </c>
      <c r="Q1410" t="s">
        <v>769</v>
      </c>
      <c r="S1410" s="1" t="s">
        <v>1598</v>
      </c>
      <c r="T1410" s="1" t="s">
        <v>1599</v>
      </c>
      <c r="U1410" t="s">
        <v>27</v>
      </c>
      <c r="V1410" s="9">
        <v>1250</v>
      </c>
      <c r="W1410" s="2">
        <f t="shared" ref="W1410:W1473" si="110">_xlfn.MAXIFS(B:B,I:I,I1410)</f>
        <v>3</v>
      </c>
      <c r="X1410" s="2" t="s">
        <v>1887</v>
      </c>
      <c r="Y1410" s="9" t="str">
        <f t="shared" ref="Y1410:Y1462" si="111">IF(S1410="","N",(IF(T1410&lt;&gt;"","Y","N")))</f>
        <v>Y</v>
      </c>
      <c r="Z1410" s="9" t="str">
        <f t="shared" ref="Z1410:Z1462" si="112">IF(O1410=Q1410,"Y","N")</f>
        <v>N</v>
      </c>
      <c r="AA1410" s="9">
        <f t="shared" ref="AA1410:AA1473" si="113">COUNTIFS(I:I,I1410,B:B,1)*2</f>
        <v>6</v>
      </c>
      <c r="AB1410" s="9" t="s">
        <v>1398</v>
      </c>
      <c r="AE1410" t="str">
        <f t="shared" si="109"/>
        <v>Tomb Kings of KhemriDwarfen Mountain Holds</v>
      </c>
    </row>
    <row r="1411" spans="1:31" ht="15" customHeight="1" x14ac:dyDescent="0.25">
      <c r="A1411">
        <v>425955</v>
      </c>
      <c r="B1411">
        <v>1</v>
      </c>
      <c r="C1411" t="s">
        <v>1600</v>
      </c>
      <c r="D1411" t="s">
        <v>1601</v>
      </c>
      <c r="E1411">
        <v>2</v>
      </c>
      <c r="F1411">
        <v>0</v>
      </c>
      <c r="G1411">
        <v>1286</v>
      </c>
      <c r="H1411">
        <v>256</v>
      </c>
      <c r="I1411" t="s">
        <v>1593</v>
      </c>
      <c r="J1411" s="21">
        <v>45388.583333333336</v>
      </c>
      <c r="K1411" s="21">
        <v>45388.958333333336</v>
      </c>
      <c r="L1411" t="s">
        <v>207</v>
      </c>
      <c r="M1411" t="b">
        <v>0</v>
      </c>
      <c r="N1411">
        <v>2023</v>
      </c>
      <c r="O1411" t="s">
        <v>763</v>
      </c>
      <c r="Q1411" t="s">
        <v>759</v>
      </c>
      <c r="S1411" s="1" t="s">
        <v>1602</v>
      </c>
      <c r="T1411" s="1" t="s">
        <v>1603</v>
      </c>
      <c r="U1411" t="s">
        <v>27</v>
      </c>
      <c r="V1411" s="9">
        <v>1250</v>
      </c>
      <c r="W1411" s="2">
        <f t="shared" si="110"/>
        <v>3</v>
      </c>
      <c r="X1411" s="2" t="s">
        <v>1887</v>
      </c>
      <c r="Y1411" s="9" t="str">
        <f t="shared" si="111"/>
        <v>Y</v>
      </c>
      <c r="Z1411" s="9" t="str">
        <f t="shared" si="112"/>
        <v>N</v>
      </c>
      <c r="AA1411" s="9">
        <f t="shared" si="113"/>
        <v>6</v>
      </c>
      <c r="AB1411" s="9" t="s">
        <v>1398</v>
      </c>
      <c r="AE1411" t="str">
        <f t="shared" ref="AE1411:AE1463" si="114">O1411&amp;Q1411</f>
        <v>High Elf RealmsWood Elf Realms</v>
      </c>
    </row>
    <row r="1412" spans="1:31" ht="15" customHeight="1" x14ac:dyDescent="0.25">
      <c r="A1412">
        <v>426000</v>
      </c>
      <c r="B1412">
        <v>2</v>
      </c>
      <c r="C1412" t="s">
        <v>1596</v>
      </c>
      <c r="D1412" t="s">
        <v>1592</v>
      </c>
      <c r="E1412">
        <v>2</v>
      </c>
      <c r="F1412">
        <v>0</v>
      </c>
      <c r="G1412">
        <v>1218</v>
      </c>
      <c r="H1412">
        <v>185</v>
      </c>
      <c r="I1412" t="s">
        <v>1593</v>
      </c>
      <c r="J1412" s="21">
        <v>45388.583333333336</v>
      </c>
      <c r="K1412" s="21">
        <v>45388.958333333336</v>
      </c>
      <c r="L1412" t="s">
        <v>207</v>
      </c>
      <c r="M1412" t="b">
        <v>0</v>
      </c>
      <c r="N1412">
        <v>2023</v>
      </c>
      <c r="O1412" t="s">
        <v>764</v>
      </c>
      <c r="Q1412" t="s">
        <v>771</v>
      </c>
      <c r="S1412" s="1" t="s">
        <v>1598</v>
      </c>
      <c r="T1412" s="1" t="s">
        <v>1595</v>
      </c>
      <c r="U1412" t="s">
        <v>27</v>
      </c>
      <c r="V1412" s="9">
        <v>1250</v>
      </c>
      <c r="W1412" s="2">
        <f t="shared" si="110"/>
        <v>3</v>
      </c>
      <c r="X1412" s="2" t="s">
        <v>1887</v>
      </c>
      <c r="Y1412" s="9" t="str">
        <f t="shared" si="111"/>
        <v>Y</v>
      </c>
      <c r="Z1412" s="9" t="str">
        <f t="shared" si="112"/>
        <v>N</v>
      </c>
      <c r="AA1412" s="9">
        <f t="shared" si="113"/>
        <v>6</v>
      </c>
      <c r="AB1412" s="9" t="s">
        <v>1398</v>
      </c>
      <c r="AE1412" t="str">
        <f t="shared" si="114"/>
        <v>Tomb Kings of KhemriSkaven</v>
      </c>
    </row>
    <row r="1413" spans="1:31" ht="15" customHeight="1" x14ac:dyDescent="0.25">
      <c r="A1413">
        <v>426021</v>
      </c>
      <c r="B1413">
        <v>2</v>
      </c>
      <c r="C1413" t="s">
        <v>1601</v>
      </c>
      <c r="D1413" t="s">
        <v>1597</v>
      </c>
      <c r="E1413">
        <v>0</v>
      </c>
      <c r="F1413">
        <v>2</v>
      </c>
      <c r="G1413">
        <v>76</v>
      </c>
      <c r="H1413">
        <v>637</v>
      </c>
      <c r="I1413" t="s">
        <v>1593</v>
      </c>
      <c r="J1413" s="21">
        <v>45388.583333333336</v>
      </c>
      <c r="K1413" s="21">
        <v>45388.958333333336</v>
      </c>
      <c r="L1413" t="s">
        <v>207</v>
      </c>
      <c r="M1413" t="b">
        <v>0</v>
      </c>
      <c r="N1413">
        <v>2023</v>
      </c>
      <c r="O1413" t="s">
        <v>759</v>
      </c>
      <c r="Q1413" t="s">
        <v>769</v>
      </c>
      <c r="S1413" s="1" t="s">
        <v>1603</v>
      </c>
      <c r="T1413" s="1" t="s">
        <v>1599</v>
      </c>
      <c r="U1413" t="s">
        <v>27</v>
      </c>
      <c r="V1413" s="9">
        <v>1250</v>
      </c>
      <c r="W1413" s="2">
        <f t="shared" si="110"/>
        <v>3</v>
      </c>
      <c r="X1413" s="2" t="s">
        <v>1887</v>
      </c>
      <c r="Y1413" s="9" t="str">
        <f t="shared" si="111"/>
        <v>Y</v>
      </c>
      <c r="Z1413" s="9" t="str">
        <f t="shared" si="112"/>
        <v>N</v>
      </c>
      <c r="AA1413" s="9">
        <f t="shared" si="113"/>
        <v>6</v>
      </c>
      <c r="AB1413" s="9" t="s">
        <v>1398</v>
      </c>
      <c r="AE1413" t="str">
        <f t="shared" si="114"/>
        <v>Wood Elf RealmsDwarfen Mountain Holds</v>
      </c>
    </row>
    <row r="1414" spans="1:31" ht="15" customHeight="1" x14ac:dyDescent="0.25">
      <c r="A1414">
        <v>426042</v>
      </c>
      <c r="B1414">
        <v>2</v>
      </c>
      <c r="C1414" t="s">
        <v>1591</v>
      </c>
      <c r="D1414" t="s">
        <v>1600</v>
      </c>
      <c r="E1414">
        <v>0</v>
      </c>
      <c r="F1414">
        <v>2</v>
      </c>
      <c r="G1414">
        <v>80</v>
      </c>
      <c r="H1414">
        <v>1450</v>
      </c>
      <c r="I1414" t="s">
        <v>1593</v>
      </c>
      <c r="J1414" s="21">
        <v>45388.583333333336</v>
      </c>
      <c r="K1414" s="21">
        <v>45388.958333333336</v>
      </c>
      <c r="L1414" t="s">
        <v>207</v>
      </c>
      <c r="M1414" t="b">
        <v>0</v>
      </c>
      <c r="N1414">
        <v>2023</v>
      </c>
      <c r="O1414" t="s">
        <v>761</v>
      </c>
      <c r="Q1414" t="s">
        <v>763</v>
      </c>
      <c r="S1414" s="1" t="s">
        <v>1594</v>
      </c>
      <c r="T1414" s="1" t="s">
        <v>1602</v>
      </c>
      <c r="U1414" t="s">
        <v>27</v>
      </c>
      <c r="V1414" s="9">
        <v>1250</v>
      </c>
      <c r="W1414" s="2">
        <f t="shared" si="110"/>
        <v>3</v>
      </c>
      <c r="X1414" s="2" t="s">
        <v>1887</v>
      </c>
      <c r="Y1414" s="9" t="str">
        <f t="shared" si="111"/>
        <v>Y</v>
      </c>
      <c r="Z1414" s="9" t="str">
        <f t="shared" si="112"/>
        <v>N</v>
      </c>
      <c r="AA1414" s="9">
        <f t="shared" si="113"/>
        <v>6</v>
      </c>
      <c r="AB1414" s="9" t="s">
        <v>1398</v>
      </c>
      <c r="AE1414" t="str">
        <f t="shared" si="114"/>
        <v>Orc and Goblin TribesHigh Elf Realms</v>
      </c>
    </row>
    <row r="1415" spans="1:31" ht="15" customHeight="1" x14ac:dyDescent="0.25">
      <c r="A1415">
        <v>426076</v>
      </c>
      <c r="B1415">
        <v>3</v>
      </c>
      <c r="C1415" t="s">
        <v>1600</v>
      </c>
      <c r="D1415" t="s">
        <v>1596</v>
      </c>
      <c r="E1415">
        <v>2</v>
      </c>
      <c r="F1415">
        <v>0</v>
      </c>
      <c r="G1415">
        <v>497</v>
      </c>
      <c r="H1415">
        <v>275</v>
      </c>
      <c r="I1415" t="s">
        <v>1593</v>
      </c>
      <c r="J1415" s="21">
        <v>45388.583333333336</v>
      </c>
      <c r="K1415" s="21">
        <v>45388.958333333336</v>
      </c>
      <c r="L1415" t="s">
        <v>207</v>
      </c>
      <c r="M1415" t="b">
        <v>0</v>
      </c>
      <c r="N1415">
        <v>2023</v>
      </c>
      <c r="O1415" t="s">
        <v>763</v>
      </c>
      <c r="Q1415" t="s">
        <v>764</v>
      </c>
      <c r="S1415" s="1" t="s">
        <v>1602</v>
      </c>
      <c r="T1415" s="1" t="s">
        <v>1598</v>
      </c>
      <c r="U1415" t="s">
        <v>27</v>
      </c>
      <c r="V1415" s="9">
        <v>1250</v>
      </c>
      <c r="W1415" s="2">
        <f t="shared" si="110"/>
        <v>3</v>
      </c>
      <c r="X1415" s="2" t="s">
        <v>1887</v>
      </c>
      <c r="Y1415" s="9" t="str">
        <f t="shared" si="111"/>
        <v>Y</v>
      </c>
      <c r="Z1415" s="9" t="str">
        <f t="shared" si="112"/>
        <v>N</v>
      </c>
      <c r="AA1415" s="9">
        <f t="shared" si="113"/>
        <v>6</v>
      </c>
      <c r="AB1415" s="9" t="s">
        <v>1398</v>
      </c>
      <c r="AE1415" t="str">
        <f t="shared" si="114"/>
        <v>High Elf RealmsTomb Kings of Khemri</v>
      </c>
    </row>
    <row r="1416" spans="1:31" ht="15" customHeight="1" x14ac:dyDescent="0.25">
      <c r="A1416">
        <v>426102</v>
      </c>
      <c r="B1416">
        <v>3</v>
      </c>
      <c r="C1416" t="s">
        <v>1591</v>
      </c>
      <c r="D1416" t="s">
        <v>1597</v>
      </c>
      <c r="E1416">
        <v>2</v>
      </c>
      <c r="F1416">
        <v>0</v>
      </c>
      <c r="G1416">
        <v>654</v>
      </c>
      <c r="H1416">
        <v>126</v>
      </c>
      <c r="I1416" t="s">
        <v>1593</v>
      </c>
      <c r="J1416" s="21">
        <v>45388.583333333336</v>
      </c>
      <c r="K1416" s="21">
        <v>45388.958333333336</v>
      </c>
      <c r="L1416" t="s">
        <v>207</v>
      </c>
      <c r="M1416" t="b">
        <v>0</v>
      </c>
      <c r="N1416">
        <v>2023</v>
      </c>
      <c r="O1416" t="s">
        <v>761</v>
      </c>
      <c r="Q1416" t="s">
        <v>769</v>
      </c>
      <c r="S1416" s="1" t="s">
        <v>1594</v>
      </c>
      <c r="T1416" s="1" t="s">
        <v>1599</v>
      </c>
      <c r="U1416" t="s">
        <v>27</v>
      </c>
      <c r="V1416" s="9">
        <v>1250</v>
      </c>
      <c r="W1416" s="2">
        <f t="shared" si="110"/>
        <v>3</v>
      </c>
      <c r="X1416" s="2" t="s">
        <v>1887</v>
      </c>
      <c r="Y1416" s="9" t="str">
        <f t="shared" si="111"/>
        <v>Y</v>
      </c>
      <c r="Z1416" s="9" t="str">
        <f t="shared" si="112"/>
        <v>N</v>
      </c>
      <c r="AA1416" s="9">
        <f t="shared" si="113"/>
        <v>6</v>
      </c>
      <c r="AB1416" s="9" t="s">
        <v>1398</v>
      </c>
      <c r="AE1416" t="str">
        <f t="shared" si="114"/>
        <v>Orc and Goblin TribesDwarfen Mountain Holds</v>
      </c>
    </row>
    <row r="1417" spans="1:31" ht="15" customHeight="1" x14ac:dyDescent="0.25">
      <c r="A1417">
        <v>426126</v>
      </c>
      <c r="B1417">
        <v>3</v>
      </c>
      <c r="C1417" t="s">
        <v>1592</v>
      </c>
      <c r="D1417" t="s">
        <v>1601</v>
      </c>
      <c r="E1417">
        <v>0</v>
      </c>
      <c r="F1417">
        <v>2</v>
      </c>
      <c r="G1417">
        <v>0</v>
      </c>
      <c r="H1417">
        <v>1073</v>
      </c>
      <c r="I1417" t="s">
        <v>1593</v>
      </c>
      <c r="J1417" s="21">
        <v>45388.583333333336</v>
      </c>
      <c r="K1417" s="21">
        <v>45388.958333333336</v>
      </c>
      <c r="L1417" t="s">
        <v>207</v>
      </c>
      <c r="M1417" t="b">
        <v>0</v>
      </c>
      <c r="N1417">
        <v>2023</v>
      </c>
      <c r="O1417" t="s">
        <v>771</v>
      </c>
      <c r="Q1417" t="s">
        <v>759</v>
      </c>
      <c r="S1417" s="1" t="s">
        <v>1595</v>
      </c>
      <c r="T1417" s="1" t="s">
        <v>1603</v>
      </c>
      <c r="U1417" t="s">
        <v>27</v>
      </c>
      <c r="V1417" s="9">
        <v>1250</v>
      </c>
      <c r="W1417" s="2">
        <f t="shared" si="110"/>
        <v>3</v>
      </c>
      <c r="X1417" s="2" t="s">
        <v>1887</v>
      </c>
      <c r="Y1417" s="9" t="str">
        <f t="shared" si="111"/>
        <v>Y</v>
      </c>
      <c r="Z1417" s="9" t="str">
        <f t="shared" si="112"/>
        <v>N</v>
      </c>
      <c r="AA1417" s="9">
        <f t="shared" si="113"/>
        <v>6</v>
      </c>
      <c r="AB1417" s="9" t="s">
        <v>1398</v>
      </c>
      <c r="AE1417" t="str">
        <f t="shared" si="114"/>
        <v>SkavenWood Elf Realms</v>
      </c>
    </row>
    <row r="1418" spans="1:31" ht="15" customHeight="1" x14ac:dyDescent="0.25">
      <c r="A1418">
        <v>426339</v>
      </c>
      <c r="B1418">
        <v>1</v>
      </c>
      <c r="C1418" t="s">
        <v>1772</v>
      </c>
      <c r="D1418" t="s">
        <v>1773</v>
      </c>
      <c r="E1418">
        <v>2</v>
      </c>
      <c r="F1418">
        <v>0</v>
      </c>
      <c r="G1418">
        <v>16</v>
      </c>
      <c r="H1418">
        <v>4</v>
      </c>
      <c r="I1418" t="s">
        <v>1774</v>
      </c>
      <c r="J1418" s="21">
        <v>45389.291666666664</v>
      </c>
      <c r="K1418" s="21">
        <v>45389.708333333336</v>
      </c>
      <c r="L1418" t="s">
        <v>1775</v>
      </c>
      <c r="M1418" t="b">
        <v>0</v>
      </c>
      <c r="N1418">
        <v>2023</v>
      </c>
      <c r="O1418" t="s">
        <v>763</v>
      </c>
      <c r="Q1418" t="s">
        <v>766</v>
      </c>
      <c r="S1418" s="1" t="s">
        <v>1776</v>
      </c>
      <c r="T1418" s="1" t="s">
        <v>1777</v>
      </c>
      <c r="U1418" t="s">
        <v>27</v>
      </c>
      <c r="V1418" s="9">
        <v>1500</v>
      </c>
      <c r="W1418" s="2">
        <f t="shared" si="110"/>
        <v>3</v>
      </c>
      <c r="X1418" s="2" t="s">
        <v>1887</v>
      </c>
      <c r="Y1418" s="9" t="str">
        <f t="shared" si="111"/>
        <v>Y</v>
      </c>
      <c r="Z1418" s="9" t="str">
        <f t="shared" si="112"/>
        <v>N</v>
      </c>
      <c r="AA1418" s="9">
        <f t="shared" si="113"/>
        <v>10</v>
      </c>
      <c r="AB1418" s="9" t="s">
        <v>1398</v>
      </c>
      <c r="AE1418" t="str">
        <f t="shared" si="114"/>
        <v>High Elf RealmsChaos Dwarfs</v>
      </c>
    </row>
    <row r="1419" spans="1:31" ht="15" customHeight="1" x14ac:dyDescent="0.25">
      <c r="A1419">
        <v>426366</v>
      </c>
      <c r="B1419">
        <v>1</v>
      </c>
      <c r="C1419" t="s">
        <v>1778</v>
      </c>
      <c r="D1419" t="s">
        <v>1779</v>
      </c>
      <c r="E1419">
        <v>2</v>
      </c>
      <c r="F1419">
        <v>0</v>
      </c>
      <c r="G1419">
        <v>20</v>
      </c>
      <c r="H1419">
        <v>0</v>
      </c>
      <c r="I1419" t="s">
        <v>1774</v>
      </c>
      <c r="J1419" s="21">
        <v>45389.291666666664</v>
      </c>
      <c r="K1419" s="21">
        <v>45389.708333333336</v>
      </c>
      <c r="L1419" t="s">
        <v>1775</v>
      </c>
      <c r="M1419" t="b">
        <v>0</v>
      </c>
      <c r="N1419">
        <v>2023</v>
      </c>
      <c r="O1419" t="s">
        <v>760</v>
      </c>
      <c r="Q1419" t="s">
        <v>764</v>
      </c>
      <c r="S1419" s="1" t="s">
        <v>1780</v>
      </c>
      <c r="T1419" s="1" t="s">
        <v>1781</v>
      </c>
      <c r="U1419" t="s">
        <v>27</v>
      </c>
      <c r="V1419" s="9">
        <v>1500</v>
      </c>
      <c r="W1419" s="2">
        <f t="shared" si="110"/>
        <v>3</v>
      </c>
      <c r="X1419" s="2" t="s">
        <v>1887</v>
      </c>
      <c r="Y1419" s="9" t="str">
        <f t="shared" si="111"/>
        <v>Y</v>
      </c>
      <c r="Z1419" s="9" t="str">
        <f t="shared" si="112"/>
        <v>N</v>
      </c>
      <c r="AA1419" s="9">
        <f t="shared" si="113"/>
        <v>10</v>
      </c>
      <c r="AB1419" s="9" t="s">
        <v>1398</v>
      </c>
      <c r="AE1419" t="str">
        <f t="shared" si="114"/>
        <v>Vampire CountsTomb Kings of Khemri</v>
      </c>
    </row>
    <row r="1420" spans="1:31" ht="15" customHeight="1" x14ac:dyDescent="0.25">
      <c r="A1420">
        <v>426393</v>
      </c>
      <c r="B1420">
        <v>1</v>
      </c>
      <c r="C1420" t="s">
        <v>1782</v>
      </c>
      <c r="D1420" t="s">
        <v>1783</v>
      </c>
      <c r="E1420">
        <v>2</v>
      </c>
      <c r="F1420">
        <v>0</v>
      </c>
      <c r="G1420">
        <v>11</v>
      </c>
      <c r="H1420">
        <v>9</v>
      </c>
      <c r="I1420" t="s">
        <v>1774</v>
      </c>
      <c r="J1420" s="21">
        <v>45389.291666666664</v>
      </c>
      <c r="K1420" s="21">
        <v>45389.708333333336</v>
      </c>
      <c r="L1420" t="s">
        <v>1775</v>
      </c>
      <c r="M1420" t="b">
        <v>0</v>
      </c>
      <c r="N1420">
        <v>2023</v>
      </c>
      <c r="O1420" t="s">
        <v>762</v>
      </c>
      <c r="Q1420" t="s">
        <v>763</v>
      </c>
      <c r="S1420" s="1" t="s">
        <v>1784</v>
      </c>
      <c r="T1420" s="1" t="s">
        <v>1785</v>
      </c>
      <c r="U1420" t="s">
        <v>27</v>
      </c>
      <c r="V1420" s="9">
        <v>1500</v>
      </c>
      <c r="W1420" s="2">
        <f t="shared" si="110"/>
        <v>3</v>
      </c>
      <c r="X1420" s="2" t="s">
        <v>1887</v>
      </c>
      <c r="Y1420" s="9" t="str">
        <f t="shared" si="111"/>
        <v>Y</v>
      </c>
      <c r="Z1420" s="9" t="str">
        <f t="shared" si="112"/>
        <v>N</v>
      </c>
      <c r="AA1420" s="9">
        <f t="shared" si="113"/>
        <v>10</v>
      </c>
      <c r="AB1420" s="9" t="s">
        <v>1398</v>
      </c>
      <c r="AE1420" t="str">
        <f t="shared" si="114"/>
        <v>Warriors of ChaosHigh Elf Realms</v>
      </c>
    </row>
    <row r="1421" spans="1:31" ht="15" customHeight="1" x14ac:dyDescent="0.25">
      <c r="A1421">
        <v>426419</v>
      </c>
      <c r="B1421">
        <v>1</v>
      </c>
      <c r="C1421" t="s">
        <v>1786</v>
      </c>
      <c r="D1421" t="s">
        <v>1787</v>
      </c>
      <c r="E1421">
        <v>2</v>
      </c>
      <c r="F1421">
        <v>0</v>
      </c>
      <c r="G1421">
        <v>20</v>
      </c>
      <c r="H1421">
        <v>0</v>
      </c>
      <c r="I1421" t="s">
        <v>1774</v>
      </c>
      <c r="J1421" s="21">
        <v>45389.291666666664</v>
      </c>
      <c r="K1421" s="21">
        <v>45389.708333333336</v>
      </c>
      <c r="L1421" t="s">
        <v>1775</v>
      </c>
      <c r="M1421" t="b">
        <v>0</v>
      </c>
      <c r="N1421">
        <v>2023</v>
      </c>
      <c r="O1421" t="s">
        <v>768</v>
      </c>
      <c r="Q1421" t="s">
        <v>765</v>
      </c>
      <c r="S1421" s="1" t="s">
        <v>1788</v>
      </c>
      <c r="T1421" s="1" t="s">
        <v>1789</v>
      </c>
      <c r="U1421" t="s">
        <v>27</v>
      </c>
      <c r="V1421" s="9">
        <v>1500</v>
      </c>
      <c r="W1421" s="2">
        <f t="shared" si="110"/>
        <v>3</v>
      </c>
      <c r="X1421" s="2" t="s">
        <v>1887</v>
      </c>
      <c r="Y1421" s="9" t="str">
        <f t="shared" si="111"/>
        <v>Y</v>
      </c>
      <c r="Z1421" s="9" t="str">
        <f t="shared" si="112"/>
        <v>N</v>
      </c>
      <c r="AA1421" s="9">
        <f t="shared" si="113"/>
        <v>10</v>
      </c>
      <c r="AB1421" s="9" t="s">
        <v>1398</v>
      </c>
      <c r="AE1421" t="str">
        <f t="shared" si="114"/>
        <v>Dark ElvesEmpire of Man</v>
      </c>
    </row>
    <row r="1422" spans="1:31" ht="15" customHeight="1" x14ac:dyDescent="0.25">
      <c r="A1422">
        <v>426446</v>
      </c>
      <c r="B1422">
        <v>1</v>
      </c>
      <c r="C1422" t="s">
        <v>1790</v>
      </c>
      <c r="D1422" t="s">
        <v>1791</v>
      </c>
      <c r="E1422">
        <v>0</v>
      </c>
      <c r="F1422">
        <v>2</v>
      </c>
      <c r="G1422">
        <v>8</v>
      </c>
      <c r="H1422">
        <v>12</v>
      </c>
      <c r="I1422" t="s">
        <v>1774</v>
      </c>
      <c r="J1422" s="21">
        <v>45389.291666666664</v>
      </c>
      <c r="K1422" s="21">
        <v>45389.708333333336</v>
      </c>
      <c r="L1422" t="s">
        <v>1775</v>
      </c>
      <c r="M1422" t="b">
        <v>0</v>
      </c>
      <c r="N1422">
        <v>2023</v>
      </c>
      <c r="O1422" t="s">
        <v>770</v>
      </c>
      <c r="Q1422" t="s">
        <v>765</v>
      </c>
      <c r="S1422" s="1" t="s">
        <v>1792</v>
      </c>
      <c r="T1422" s="1" t="s">
        <v>1793</v>
      </c>
      <c r="U1422" t="s">
        <v>27</v>
      </c>
      <c r="V1422" s="9">
        <v>1500</v>
      </c>
      <c r="W1422" s="2">
        <f t="shared" si="110"/>
        <v>3</v>
      </c>
      <c r="X1422" s="2" t="s">
        <v>1887</v>
      </c>
      <c r="Y1422" s="9" t="str">
        <f t="shared" si="111"/>
        <v>Y</v>
      </c>
      <c r="Z1422" s="9" t="str">
        <f t="shared" si="112"/>
        <v>N</v>
      </c>
      <c r="AA1422" s="9">
        <f t="shared" si="113"/>
        <v>10</v>
      </c>
      <c r="AB1422" s="9" t="s">
        <v>1398</v>
      </c>
      <c r="AE1422" t="str">
        <f t="shared" si="114"/>
        <v>LizardmenEmpire of Man</v>
      </c>
    </row>
    <row r="1423" spans="1:31" ht="15" customHeight="1" x14ac:dyDescent="0.25">
      <c r="A1423">
        <v>426485</v>
      </c>
      <c r="B1423">
        <v>2</v>
      </c>
      <c r="C1423" t="s">
        <v>1787</v>
      </c>
      <c r="D1423" t="s">
        <v>1779</v>
      </c>
      <c r="E1423">
        <v>0</v>
      </c>
      <c r="F1423">
        <v>2</v>
      </c>
      <c r="G1423">
        <v>6</v>
      </c>
      <c r="H1423">
        <v>14</v>
      </c>
      <c r="I1423" t="s">
        <v>1774</v>
      </c>
      <c r="J1423" s="21">
        <v>45389.291666666664</v>
      </c>
      <c r="K1423" s="21">
        <v>45389.708333333336</v>
      </c>
      <c r="L1423" t="s">
        <v>1775</v>
      </c>
      <c r="M1423" t="b">
        <v>0</v>
      </c>
      <c r="N1423">
        <v>2023</v>
      </c>
      <c r="O1423" t="s">
        <v>765</v>
      </c>
      <c r="Q1423" t="s">
        <v>764</v>
      </c>
      <c r="S1423" s="1" t="s">
        <v>1789</v>
      </c>
      <c r="T1423" s="1" t="s">
        <v>1781</v>
      </c>
      <c r="U1423" t="s">
        <v>27</v>
      </c>
      <c r="V1423" s="9">
        <v>1500</v>
      </c>
      <c r="W1423" s="2">
        <f t="shared" si="110"/>
        <v>3</v>
      </c>
      <c r="X1423" s="2" t="s">
        <v>1887</v>
      </c>
      <c r="Y1423" s="9" t="str">
        <f t="shared" si="111"/>
        <v>Y</v>
      </c>
      <c r="Z1423" s="9" t="str">
        <f t="shared" si="112"/>
        <v>N</v>
      </c>
      <c r="AA1423" s="9">
        <f t="shared" si="113"/>
        <v>10</v>
      </c>
      <c r="AB1423" s="9" t="s">
        <v>1398</v>
      </c>
      <c r="AE1423" t="str">
        <f t="shared" si="114"/>
        <v>Empire of ManTomb Kings of Khemri</v>
      </c>
    </row>
    <row r="1424" spans="1:31" ht="15" customHeight="1" x14ac:dyDescent="0.25">
      <c r="A1424">
        <v>426510</v>
      </c>
      <c r="B1424">
        <v>2</v>
      </c>
      <c r="C1424" t="s">
        <v>1783</v>
      </c>
      <c r="D1424" t="s">
        <v>1773</v>
      </c>
      <c r="E1424">
        <v>0</v>
      </c>
      <c r="F1424">
        <v>2</v>
      </c>
      <c r="G1424">
        <v>0</v>
      </c>
      <c r="H1424">
        <v>20</v>
      </c>
      <c r="I1424" t="s">
        <v>1774</v>
      </c>
      <c r="J1424" s="21">
        <v>45389.291666666664</v>
      </c>
      <c r="K1424" s="21">
        <v>45389.708333333336</v>
      </c>
      <c r="L1424" t="s">
        <v>1775</v>
      </c>
      <c r="M1424" t="b">
        <v>0</v>
      </c>
      <c r="N1424">
        <v>2023</v>
      </c>
      <c r="O1424" t="s">
        <v>763</v>
      </c>
      <c r="Q1424" t="s">
        <v>766</v>
      </c>
      <c r="S1424" s="1" t="s">
        <v>1785</v>
      </c>
      <c r="T1424" s="1" t="s">
        <v>1777</v>
      </c>
      <c r="U1424" t="s">
        <v>27</v>
      </c>
      <c r="V1424" s="9">
        <v>1500</v>
      </c>
      <c r="W1424" s="2">
        <f t="shared" si="110"/>
        <v>3</v>
      </c>
      <c r="X1424" s="2" t="s">
        <v>1887</v>
      </c>
      <c r="Y1424" s="9" t="str">
        <f t="shared" si="111"/>
        <v>Y</v>
      </c>
      <c r="Z1424" s="9" t="str">
        <f t="shared" si="112"/>
        <v>N</v>
      </c>
      <c r="AA1424" s="9">
        <f t="shared" si="113"/>
        <v>10</v>
      </c>
      <c r="AB1424" s="9" t="s">
        <v>1398</v>
      </c>
      <c r="AE1424" t="str">
        <f t="shared" si="114"/>
        <v>High Elf RealmsChaos Dwarfs</v>
      </c>
    </row>
    <row r="1425" spans="1:31" ht="15" customHeight="1" x14ac:dyDescent="0.25">
      <c r="A1425">
        <v>426533</v>
      </c>
      <c r="B1425">
        <v>2</v>
      </c>
      <c r="C1425" t="s">
        <v>1782</v>
      </c>
      <c r="D1425" t="s">
        <v>1790</v>
      </c>
      <c r="E1425">
        <v>0</v>
      </c>
      <c r="F1425">
        <v>2</v>
      </c>
      <c r="G1425">
        <v>0</v>
      </c>
      <c r="H1425">
        <v>20</v>
      </c>
      <c r="I1425" t="s">
        <v>1774</v>
      </c>
      <c r="J1425" s="21">
        <v>45389.291666666664</v>
      </c>
      <c r="K1425" s="21">
        <v>45389.708333333336</v>
      </c>
      <c r="L1425" t="s">
        <v>1775</v>
      </c>
      <c r="M1425" t="b">
        <v>0</v>
      </c>
      <c r="N1425">
        <v>2023</v>
      </c>
      <c r="O1425" t="s">
        <v>762</v>
      </c>
      <c r="Q1425" t="s">
        <v>770</v>
      </c>
      <c r="S1425" s="1" t="s">
        <v>1784</v>
      </c>
      <c r="T1425" s="1" t="s">
        <v>1792</v>
      </c>
      <c r="U1425" t="s">
        <v>27</v>
      </c>
      <c r="V1425" s="9">
        <v>1500</v>
      </c>
      <c r="W1425" s="2">
        <f t="shared" si="110"/>
        <v>3</v>
      </c>
      <c r="X1425" s="2" t="s">
        <v>1887</v>
      </c>
      <c r="Y1425" s="9" t="str">
        <f t="shared" si="111"/>
        <v>Y</v>
      </c>
      <c r="Z1425" s="9" t="str">
        <f t="shared" si="112"/>
        <v>N</v>
      </c>
      <c r="AA1425" s="9">
        <f t="shared" si="113"/>
        <v>10</v>
      </c>
      <c r="AB1425" s="9" t="s">
        <v>1398</v>
      </c>
      <c r="AE1425" t="str">
        <f t="shared" si="114"/>
        <v>Warriors of ChaosLizardmen</v>
      </c>
    </row>
    <row r="1426" spans="1:31" ht="15" customHeight="1" x14ac:dyDescent="0.25">
      <c r="A1426">
        <v>426559</v>
      </c>
      <c r="B1426">
        <v>2</v>
      </c>
      <c r="C1426" t="s">
        <v>1778</v>
      </c>
      <c r="D1426" t="s">
        <v>1786</v>
      </c>
      <c r="E1426">
        <v>2</v>
      </c>
      <c r="F1426">
        <v>0</v>
      </c>
      <c r="G1426">
        <v>11</v>
      </c>
      <c r="H1426">
        <v>9</v>
      </c>
      <c r="I1426" t="s">
        <v>1774</v>
      </c>
      <c r="J1426" s="21">
        <v>45389.291666666664</v>
      </c>
      <c r="K1426" s="21">
        <v>45389.708333333336</v>
      </c>
      <c r="L1426" t="s">
        <v>1775</v>
      </c>
      <c r="M1426" t="b">
        <v>0</v>
      </c>
      <c r="N1426">
        <v>2023</v>
      </c>
      <c r="O1426" t="s">
        <v>760</v>
      </c>
      <c r="Q1426" t="s">
        <v>768</v>
      </c>
      <c r="S1426" s="1" t="s">
        <v>1780</v>
      </c>
      <c r="T1426" s="1" t="s">
        <v>1788</v>
      </c>
      <c r="U1426" t="s">
        <v>27</v>
      </c>
      <c r="V1426" s="9">
        <v>1500</v>
      </c>
      <c r="W1426" s="2">
        <f t="shared" si="110"/>
        <v>3</v>
      </c>
      <c r="X1426" s="2" t="s">
        <v>1887</v>
      </c>
      <c r="Y1426" s="9" t="str">
        <f t="shared" si="111"/>
        <v>Y</v>
      </c>
      <c r="Z1426" s="9" t="str">
        <f t="shared" si="112"/>
        <v>N</v>
      </c>
      <c r="AA1426" s="9">
        <f t="shared" si="113"/>
        <v>10</v>
      </c>
      <c r="AB1426" s="9" t="s">
        <v>1398</v>
      </c>
      <c r="AE1426" t="str">
        <f t="shared" si="114"/>
        <v>Vampire CountsDark Elves</v>
      </c>
    </row>
    <row r="1427" spans="1:31" ht="15" customHeight="1" x14ac:dyDescent="0.25">
      <c r="A1427">
        <v>426583</v>
      </c>
      <c r="B1427">
        <v>2</v>
      </c>
      <c r="C1427" t="s">
        <v>1772</v>
      </c>
      <c r="D1427" t="s">
        <v>1791</v>
      </c>
      <c r="E1427">
        <v>2</v>
      </c>
      <c r="F1427">
        <v>0</v>
      </c>
      <c r="G1427">
        <v>20</v>
      </c>
      <c r="H1427">
        <v>0</v>
      </c>
      <c r="I1427" t="s">
        <v>1774</v>
      </c>
      <c r="J1427" s="21">
        <v>45389.291666666664</v>
      </c>
      <c r="K1427" s="21">
        <v>45389.708333333336</v>
      </c>
      <c r="L1427" t="s">
        <v>1775</v>
      </c>
      <c r="M1427" t="b">
        <v>0</v>
      </c>
      <c r="N1427">
        <v>2023</v>
      </c>
      <c r="O1427" t="s">
        <v>763</v>
      </c>
      <c r="Q1427" t="s">
        <v>765</v>
      </c>
      <c r="S1427" s="1" t="s">
        <v>1776</v>
      </c>
      <c r="T1427" s="1" t="s">
        <v>1793</v>
      </c>
      <c r="U1427" t="s">
        <v>27</v>
      </c>
      <c r="V1427" s="9">
        <v>1500</v>
      </c>
      <c r="W1427" s="2">
        <f t="shared" si="110"/>
        <v>3</v>
      </c>
      <c r="X1427" s="2" t="s">
        <v>1887</v>
      </c>
      <c r="Y1427" s="9" t="str">
        <f t="shared" si="111"/>
        <v>Y</v>
      </c>
      <c r="Z1427" s="9" t="str">
        <f t="shared" si="112"/>
        <v>N</v>
      </c>
      <c r="AA1427" s="9">
        <f t="shared" si="113"/>
        <v>10</v>
      </c>
      <c r="AB1427" s="9" t="s">
        <v>1398</v>
      </c>
      <c r="AE1427" t="str">
        <f t="shared" si="114"/>
        <v>High Elf RealmsEmpire of Man</v>
      </c>
    </row>
    <row r="1428" spans="1:31" ht="15" customHeight="1" x14ac:dyDescent="0.25">
      <c r="A1428">
        <v>426630</v>
      </c>
      <c r="B1428">
        <v>3</v>
      </c>
      <c r="C1428" t="s">
        <v>1772</v>
      </c>
      <c r="D1428" t="s">
        <v>1778</v>
      </c>
      <c r="E1428">
        <v>2</v>
      </c>
      <c r="F1428">
        <v>0</v>
      </c>
      <c r="G1428">
        <v>14</v>
      </c>
      <c r="H1428">
        <v>6</v>
      </c>
      <c r="I1428" t="s">
        <v>1774</v>
      </c>
      <c r="J1428" s="21">
        <v>45389.291666666664</v>
      </c>
      <c r="K1428" s="21">
        <v>45389.708333333336</v>
      </c>
      <c r="L1428" t="s">
        <v>1775</v>
      </c>
      <c r="M1428" t="b">
        <v>0</v>
      </c>
      <c r="N1428">
        <v>2023</v>
      </c>
      <c r="O1428" t="s">
        <v>763</v>
      </c>
      <c r="Q1428" t="s">
        <v>760</v>
      </c>
      <c r="S1428" s="1" t="s">
        <v>1776</v>
      </c>
      <c r="T1428" s="1" t="s">
        <v>1780</v>
      </c>
      <c r="U1428" t="s">
        <v>27</v>
      </c>
      <c r="V1428" s="9">
        <v>1500</v>
      </c>
      <c r="W1428" s="2">
        <f t="shared" si="110"/>
        <v>3</v>
      </c>
      <c r="X1428" s="2" t="s">
        <v>1887</v>
      </c>
      <c r="Y1428" s="9" t="str">
        <f t="shared" si="111"/>
        <v>Y</v>
      </c>
      <c r="Z1428" s="9" t="str">
        <f t="shared" si="112"/>
        <v>N</v>
      </c>
      <c r="AA1428" s="9">
        <f t="shared" si="113"/>
        <v>10</v>
      </c>
      <c r="AB1428" s="9" t="s">
        <v>1398</v>
      </c>
      <c r="AE1428" t="str">
        <f t="shared" si="114"/>
        <v>High Elf RealmsVampire Counts</v>
      </c>
    </row>
    <row r="1429" spans="1:31" ht="15" customHeight="1" x14ac:dyDescent="0.25">
      <c r="A1429">
        <v>426655</v>
      </c>
      <c r="B1429">
        <v>3</v>
      </c>
      <c r="C1429" t="s">
        <v>1786</v>
      </c>
      <c r="D1429" t="s">
        <v>1790</v>
      </c>
      <c r="E1429">
        <v>0</v>
      </c>
      <c r="F1429">
        <v>2</v>
      </c>
      <c r="G1429">
        <v>0</v>
      </c>
      <c r="H1429">
        <v>18</v>
      </c>
      <c r="I1429" t="s">
        <v>1774</v>
      </c>
      <c r="J1429" s="21">
        <v>45389.291666666664</v>
      </c>
      <c r="K1429" s="21">
        <v>45389.708333333336</v>
      </c>
      <c r="L1429" t="s">
        <v>1775</v>
      </c>
      <c r="M1429" t="b">
        <v>0</v>
      </c>
      <c r="N1429">
        <v>2023</v>
      </c>
      <c r="O1429" t="s">
        <v>768</v>
      </c>
      <c r="Q1429" t="s">
        <v>770</v>
      </c>
      <c r="S1429" s="1" t="s">
        <v>1788</v>
      </c>
      <c r="T1429" s="1" t="s">
        <v>1792</v>
      </c>
      <c r="U1429" t="s">
        <v>27</v>
      </c>
      <c r="V1429" s="9">
        <v>1500</v>
      </c>
      <c r="W1429" s="2">
        <f t="shared" si="110"/>
        <v>3</v>
      </c>
      <c r="X1429" s="2" t="s">
        <v>1887</v>
      </c>
      <c r="Y1429" s="9" t="str">
        <f t="shared" si="111"/>
        <v>Y</v>
      </c>
      <c r="Z1429" s="9" t="str">
        <f t="shared" si="112"/>
        <v>N</v>
      </c>
      <c r="AA1429" s="9">
        <f t="shared" si="113"/>
        <v>10</v>
      </c>
      <c r="AB1429" s="9" t="s">
        <v>1398</v>
      </c>
      <c r="AE1429" t="str">
        <f t="shared" si="114"/>
        <v>Dark ElvesLizardmen</v>
      </c>
    </row>
    <row r="1430" spans="1:31" ht="15" customHeight="1" x14ac:dyDescent="0.25">
      <c r="A1430">
        <v>426679</v>
      </c>
      <c r="B1430">
        <v>3</v>
      </c>
      <c r="C1430" t="s">
        <v>1791</v>
      </c>
      <c r="D1430" t="s">
        <v>1782</v>
      </c>
      <c r="E1430">
        <v>2</v>
      </c>
      <c r="F1430">
        <v>0</v>
      </c>
      <c r="G1430">
        <v>19</v>
      </c>
      <c r="H1430">
        <v>1</v>
      </c>
      <c r="I1430" t="s">
        <v>1774</v>
      </c>
      <c r="J1430" s="21">
        <v>45389.291666666664</v>
      </c>
      <c r="K1430" s="21">
        <v>45389.708333333336</v>
      </c>
      <c r="L1430" t="s">
        <v>1775</v>
      </c>
      <c r="M1430" t="b">
        <v>0</v>
      </c>
      <c r="N1430">
        <v>2023</v>
      </c>
      <c r="O1430" t="s">
        <v>765</v>
      </c>
      <c r="Q1430" t="s">
        <v>762</v>
      </c>
      <c r="S1430" s="1" t="s">
        <v>1793</v>
      </c>
      <c r="T1430" s="1" t="s">
        <v>1784</v>
      </c>
      <c r="U1430" t="s">
        <v>27</v>
      </c>
      <c r="V1430" s="9">
        <v>1500</v>
      </c>
      <c r="W1430" s="2">
        <f t="shared" si="110"/>
        <v>3</v>
      </c>
      <c r="X1430" s="2" t="s">
        <v>1887</v>
      </c>
      <c r="Y1430" s="9" t="str">
        <f t="shared" si="111"/>
        <v>Y</v>
      </c>
      <c r="Z1430" s="9" t="str">
        <f t="shared" si="112"/>
        <v>N</v>
      </c>
      <c r="AA1430" s="9">
        <f t="shared" si="113"/>
        <v>10</v>
      </c>
      <c r="AB1430" s="9" t="s">
        <v>1398</v>
      </c>
      <c r="AE1430" t="str">
        <f t="shared" si="114"/>
        <v>Empire of ManWarriors of Chaos</v>
      </c>
    </row>
    <row r="1431" spans="1:31" ht="15" customHeight="1" x14ac:dyDescent="0.25">
      <c r="A1431">
        <v>426701</v>
      </c>
      <c r="B1431">
        <v>3</v>
      </c>
      <c r="C1431" t="s">
        <v>1783</v>
      </c>
      <c r="D1431" t="s">
        <v>1787</v>
      </c>
      <c r="E1431">
        <v>1</v>
      </c>
      <c r="F1431">
        <v>1</v>
      </c>
      <c r="G1431">
        <v>10</v>
      </c>
      <c r="H1431">
        <v>10</v>
      </c>
      <c r="I1431" t="s">
        <v>1774</v>
      </c>
      <c r="J1431" s="21">
        <v>45389.291666666664</v>
      </c>
      <c r="K1431" s="21">
        <v>45389.708333333336</v>
      </c>
      <c r="L1431" t="s">
        <v>1775</v>
      </c>
      <c r="M1431" t="b">
        <v>0</v>
      </c>
      <c r="N1431">
        <v>2023</v>
      </c>
      <c r="O1431" t="s">
        <v>763</v>
      </c>
      <c r="Q1431" t="s">
        <v>765</v>
      </c>
      <c r="S1431" s="1" t="s">
        <v>1785</v>
      </c>
      <c r="T1431" s="1" t="s">
        <v>1789</v>
      </c>
      <c r="U1431" t="s">
        <v>27</v>
      </c>
      <c r="V1431" s="9">
        <v>1500</v>
      </c>
      <c r="W1431" s="2">
        <f t="shared" si="110"/>
        <v>3</v>
      </c>
      <c r="X1431" s="2" t="s">
        <v>1887</v>
      </c>
      <c r="Y1431" s="9" t="str">
        <f t="shared" si="111"/>
        <v>Y</v>
      </c>
      <c r="Z1431" s="9" t="str">
        <f t="shared" si="112"/>
        <v>N</v>
      </c>
      <c r="AA1431" s="9">
        <f t="shared" si="113"/>
        <v>10</v>
      </c>
      <c r="AB1431" s="9" t="s">
        <v>1398</v>
      </c>
      <c r="AE1431" t="str">
        <f t="shared" si="114"/>
        <v>High Elf RealmsEmpire of Man</v>
      </c>
    </row>
    <row r="1432" spans="1:31" ht="15" customHeight="1" x14ac:dyDescent="0.25">
      <c r="A1432">
        <v>426722</v>
      </c>
      <c r="B1432">
        <v>3</v>
      </c>
      <c r="C1432" t="s">
        <v>1773</v>
      </c>
      <c r="D1432" t="s">
        <v>1779</v>
      </c>
      <c r="E1432">
        <v>0</v>
      </c>
      <c r="F1432">
        <v>0</v>
      </c>
      <c r="G1432">
        <v>0</v>
      </c>
      <c r="H1432">
        <v>0</v>
      </c>
      <c r="I1432" t="s">
        <v>1774</v>
      </c>
      <c r="J1432" s="21">
        <v>45389.291666666664</v>
      </c>
      <c r="K1432" s="21">
        <v>45389.708333333336</v>
      </c>
      <c r="L1432" t="s">
        <v>1775</v>
      </c>
      <c r="M1432" t="b">
        <v>0</v>
      </c>
      <c r="N1432">
        <v>2023</v>
      </c>
      <c r="O1432" t="s">
        <v>766</v>
      </c>
      <c r="Q1432" t="s">
        <v>764</v>
      </c>
      <c r="S1432" s="1" t="s">
        <v>1777</v>
      </c>
      <c r="T1432" s="1" t="s">
        <v>1781</v>
      </c>
      <c r="U1432" t="s">
        <v>27</v>
      </c>
      <c r="V1432" s="9">
        <v>1500</v>
      </c>
      <c r="W1432" s="2">
        <f t="shared" si="110"/>
        <v>3</v>
      </c>
      <c r="X1432" s="2" t="s">
        <v>1887</v>
      </c>
      <c r="Y1432" s="9" t="str">
        <f t="shared" si="111"/>
        <v>Y</v>
      </c>
      <c r="Z1432" s="9" t="str">
        <f t="shared" si="112"/>
        <v>N</v>
      </c>
      <c r="AA1432" s="9">
        <f t="shared" si="113"/>
        <v>10</v>
      </c>
      <c r="AB1432" s="9" t="s">
        <v>1398</v>
      </c>
      <c r="AE1432" t="str">
        <f t="shared" si="114"/>
        <v>Chaos DwarfsTomb Kings of Khemri</v>
      </c>
    </row>
    <row r="1433" spans="1:31" ht="15" customHeight="1" x14ac:dyDescent="0.25">
      <c r="A1433">
        <v>426380</v>
      </c>
      <c r="B1433">
        <v>1</v>
      </c>
      <c r="C1433" t="s">
        <v>253</v>
      </c>
      <c r="D1433" t="s">
        <v>270</v>
      </c>
      <c r="E1433">
        <v>1</v>
      </c>
      <c r="F1433">
        <v>1</v>
      </c>
      <c r="G1433">
        <v>50</v>
      </c>
      <c r="H1433">
        <v>50</v>
      </c>
      <c r="I1433" t="s">
        <v>1611</v>
      </c>
      <c r="J1433" s="21">
        <v>45389.333333333336</v>
      </c>
      <c r="K1433" s="21">
        <v>45389.791666666664</v>
      </c>
      <c r="L1433" t="s">
        <v>256</v>
      </c>
      <c r="M1433" t="b">
        <v>0</v>
      </c>
      <c r="N1433">
        <v>2023</v>
      </c>
      <c r="O1433" t="s">
        <v>765</v>
      </c>
      <c r="Q1433" t="s">
        <v>761</v>
      </c>
      <c r="S1433" s="1" t="s">
        <v>1612</v>
      </c>
      <c r="T1433" s="1" t="s">
        <v>1613</v>
      </c>
      <c r="U1433" t="s">
        <v>27</v>
      </c>
      <c r="V1433" s="9">
        <v>1999</v>
      </c>
      <c r="W1433" s="2">
        <f t="shared" si="110"/>
        <v>3</v>
      </c>
      <c r="X1433" s="2" t="s">
        <v>1887</v>
      </c>
      <c r="Y1433" s="9" t="str">
        <f t="shared" si="111"/>
        <v>Y</v>
      </c>
      <c r="Z1433" s="9" t="str">
        <f t="shared" si="112"/>
        <v>N</v>
      </c>
      <c r="AA1433" s="9">
        <f t="shared" si="113"/>
        <v>6</v>
      </c>
      <c r="AB1433" s="9" t="s">
        <v>1398</v>
      </c>
      <c r="AE1433" t="str">
        <f t="shared" si="114"/>
        <v>Empire of ManOrc and Goblin Tribes</v>
      </c>
    </row>
    <row r="1434" spans="1:31" ht="15" customHeight="1" x14ac:dyDescent="0.25">
      <c r="A1434">
        <v>426407</v>
      </c>
      <c r="B1434">
        <v>1</v>
      </c>
      <c r="C1434" t="s">
        <v>1614</v>
      </c>
      <c r="D1434" t="s">
        <v>1023</v>
      </c>
      <c r="E1434">
        <v>2</v>
      </c>
      <c r="F1434">
        <v>0</v>
      </c>
      <c r="G1434">
        <v>50</v>
      </c>
      <c r="H1434">
        <v>0</v>
      </c>
      <c r="I1434" t="s">
        <v>1611</v>
      </c>
      <c r="J1434" s="21">
        <v>45389.333333333336</v>
      </c>
      <c r="K1434" s="21">
        <v>45389.791666666664</v>
      </c>
      <c r="L1434" t="s">
        <v>256</v>
      </c>
      <c r="M1434" t="b">
        <v>0</v>
      </c>
      <c r="N1434">
        <v>2023</v>
      </c>
      <c r="O1434" t="s">
        <v>758</v>
      </c>
      <c r="Q1434" t="s">
        <v>759</v>
      </c>
      <c r="S1434" s="1" t="s">
        <v>1615</v>
      </c>
      <c r="T1434" s="1" t="s">
        <v>1616</v>
      </c>
      <c r="U1434" t="s">
        <v>27</v>
      </c>
      <c r="V1434" s="9">
        <v>1999</v>
      </c>
      <c r="W1434" s="2">
        <f t="shared" si="110"/>
        <v>3</v>
      </c>
      <c r="X1434" s="2" t="s">
        <v>1887</v>
      </c>
      <c r="Y1434" s="9" t="str">
        <f t="shared" si="111"/>
        <v>Y</v>
      </c>
      <c r="Z1434" s="9" t="str">
        <f t="shared" si="112"/>
        <v>N</v>
      </c>
      <c r="AA1434" s="9">
        <f t="shared" si="113"/>
        <v>6</v>
      </c>
      <c r="AB1434" s="9" t="s">
        <v>1398</v>
      </c>
      <c r="AE1434" t="str">
        <f t="shared" si="114"/>
        <v>Kingdom of BretonniaWood Elf Realms</v>
      </c>
    </row>
    <row r="1435" spans="1:31" ht="15" customHeight="1" x14ac:dyDescent="0.25">
      <c r="A1435">
        <v>426436</v>
      </c>
      <c r="B1435">
        <v>1</v>
      </c>
      <c r="C1435" t="s">
        <v>266</v>
      </c>
      <c r="D1435" t="s">
        <v>1617</v>
      </c>
      <c r="E1435">
        <v>2</v>
      </c>
      <c r="F1435">
        <v>0</v>
      </c>
      <c r="G1435">
        <v>50</v>
      </c>
      <c r="H1435">
        <v>0</v>
      </c>
      <c r="I1435" t="s">
        <v>1611</v>
      </c>
      <c r="J1435" s="21">
        <v>45389.333333333336</v>
      </c>
      <c r="K1435" s="21">
        <v>45389.791666666664</v>
      </c>
      <c r="L1435" t="s">
        <v>256</v>
      </c>
      <c r="M1435" t="b">
        <v>0</v>
      </c>
      <c r="N1435">
        <v>2023</v>
      </c>
      <c r="O1435" t="s">
        <v>769</v>
      </c>
      <c r="Q1435" t="s">
        <v>770</v>
      </c>
      <c r="S1435" s="1" t="s">
        <v>1618</v>
      </c>
      <c r="T1435" s="1" t="s">
        <v>1619</v>
      </c>
      <c r="U1435" t="s">
        <v>27</v>
      </c>
      <c r="V1435" s="9">
        <v>1999</v>
      </c>
      <c r="W1435" s="2">
        <f t="shared" si="110"/>
        <v>3</v>
      </c>
      <c r="X1435" s="2" t="s">
        <v>1887</v>
      </c>
      <c r="Y1435" s="9" t="str">
        <f t="shared" si="111"/>
        <v>Y</v>
      </c>
      <c r="Z1435" s="9" t="str">
        <f t="shared" si="112"/>
        <v>N</v>
      </c>
      <c r="AA1435" s="9">
        <f t="shared" si="113"/>
        <v>6</v>
      </c>
      <c r="AB1435" s="9" t="s">
        <v>1398</v>
      </c>
      <c r="AE1435" t="str">
        <f t="shared" si="114"/>
        <v>Dwarfen Mountain HoldsLizardmen</v>
      </c>
    </row>
    <row r="1436" spans="1:31" ht="15" customHeight="1" x14ac:dyDescent="0.25">
      <c r="A1436">
        <v>426471</v>
      </c>
      <c r="B1436">
        <v>2</v>
      </c>
      <c r="C1436" t="s">
        <v>253</v>
      </c>
      <c r="D1436" t="s">
        <v>1617</v>
      </c>
      <c r="E1436">
        <v>2</v>
      </c>
      <c r="F1436">
        <v>0</v>
      </c>
      <c r="G1436">
        <v>100</v>
      </c>
      <c r="H1436">
        <v>0</v>
      </c>
      <c r="I1436" t="s">
        <v>1611</v>
      </c>
      <c r="J1436" s="21">
        <v>45389.333333333336</v>
      </c>
      <c r="K1436" s="21">
        <v>45389.791666666664</v>
      </c>
      <c r="L1436" t="s">
        <v>256</v>
      </c>
      <c r="M1436" t="b">
        <v>0</v>
      </c>
      <c r="N1436">
        <v>2023</v>
      </c>
      <c r="O1436" t="s">
        <v>765</v>
      </c>
      <c r="Q1436" t="s">
        <v>770</v>
      </c>
      <c r="S1436" s="1" t="s">
        <v>1612</v>
      </c>
      <c r="T1436" s="1" t="s">
        <v>1619</v>
      </c>
      <c r="U1436" t="s">
        <v>27</v>
      </c>
      <c r="V1436" s="9">
        <v>1999</v>
      </c>
      <c r="W1436" s="2">
        <f t="shared" si="110"/>
        <v>3</v>
      </c>
      <c r="X1436" s="2" t="s">
        <v>1887</v>
      </c>
      <c r="Y1436" s="9" t="str">
        <f t="shared" si="111"/>
        <v>Y</v>
      </c>
      <c r="Z1436" s="9" t="str">
        <f t="shared" si="112"/>
        <v>N</v>
      </c>
      <c r="AA1436" s="9">
        <f t="shared" si="113"/>
        <v>6</v>
      </c>
      <c r="AB1436" s="9" t="s">
        <v>1398</v>
      </c>
      <c r="AE1436" t="str">
        <f t="shared" si="114"/>
        <v>Empire of ManLizardmen</v>
      </c>
    </row>
    <row r="1437" spans="1:31" ht="15" customHeight="1" x14ac:dyDescent="0.25">
      <c r="A1437">
        <v>426495</v>
      </c>
      <c r="B1437">
        <v>2</v>
      </c>
      <c r="C1437" t="s">
        <v>266</v>
      </c>
      <c r="D1437" t="s">
        <v>1614</v>
      </c>
      <c r="E1437">
        <v>1</v>
      </c>
      <c r="F1437">
        <v>1</v>
      </c>
      <c r="G1437">
        <v>0</v>
      </c>
      <c r="H1437">
        <v>0</v>
      </c>
      <c r="I1437" t="s">
        <v>1611</v>
      </c>
      <c r="J1437" s="21">
        <v>45389.333333333336</v>
      </c>
      <c r="K1437" s="21">
        <v>45389.791666666664</v>
      </c>
      <c r="L1437" t="s">
        <v>256</v>
      </c>
      <c r="M1437" t="b">
        <v>0</v>
      </c>
      <c r="N1437">
        <v>2023</v>
      </c>
      <c r="O1437" t="s">
        <v>769</v>
      </c>
      <c r="Q1437" t="s">
        <v>758</v>
      </c>
      <c r="S1437" s="1" t="s">
        <v>1618</v>
      </c>
      <c r="T1437" s="1" t="s">
        <v>1615</v>
      </c>
      <c r="U1437" t="s">
        <v>27</v>
      </c>
      <c r="V1437" s="9">
        <v>1999</v>
      </c>
      <c r="W1437" s="2">
        <f t="shared" si="110"/>
        <v>3</v>
      </c>
      <c r="X1437" s="2" t="s">
        <v>1887</v>
      </c>
      <c r="Y1437" s="9" t="str">
        <f t="shared" si="111"/>
        <v>Y</v>
      </c>
      <c r="Z1437" s="9" t="str">
        <f t="shared" si="112"/>
        <v>N</v>
      </c>
      <c r="AA1437" s="9">
        <f t="shared" si="113"/>
        <v>6</v>
      </c>
      <c r="AB1437" s="9" t="s">
        <v>1398</v>
      </c>
      <c r="AE1437" t="str">
        <f t="shared" si="114"/>
        <v>Dwarfen Mountain HoldsKingdom of Bretonnia</v>
      </c>
    </row>
    <row r="1438" spans="1:31" ht="15" customHeight="1" x14ac:dyDescent="0.25">
      <c r="A1438">
        <v>426522</v>
      </c>
      <c r="B1438">
        <v>2</v>
      </c>
      <c r="C1438" t="s">
        <v>270</v>
      </c>
      <c r="D1438" t="s">
        <v>1023</v>
      </c>
      <c r="E1438">
        <v>1</v>
      </c>
      <c r="F1438">
        <v>1</v>
      </c>
      <c r="G1438">
        <v>0</v>
      </c>
      <c r="H1438">
        <v>0</v>
      </c>
      <c r="I1438" t="s">
        <v>1611</v>
      </c>
      <c r="J1438" s="21">
        <v>45389.333333333336</v>
      </c>
      <c r="K1438" s="21">
        <v>45389.791666666664</v>
      </c>
      <c r="L1438" t="s">
        <v>256</v>
      </c>
      <c r="M1438" t="b">
        <v>0</v>
      </c>
      <c r="N1438">
        <v>2023</v>
      </c>
      <c r="O1438" t="s">
        <v>761</v>
      </c>
      <c r="Q1438" t="s">
        <v>759</v>
      </c>
      <c r="S1438" s="1" t="s">
        <v>1613</v>
      </c>
      <c r="T1438" s="1" t="s">
        <v>1616</v>
      </c>
      <c r="U1438" t="s">
        <v>27</v>
      </c>
      <c r="V1438" s="9">
        <v>1999</v>
      </c>
      <c r="W1438" s="2">
        <f t="shared" si="110"/>
        <v>3</v>
      </c>
      <c r="X1438" s="2" t="s">
        <v>1887</v>
      </c>
      <c r="Y1438" s="9" t="str">
        <f t="shared" si="111"/>
        <v>Y</v>
      </c>
      <c r="Z1438" s="9" t="str">
        <f t="shared" si="112"/>
        <v>N</v>
      </c>
      <c r="AA1438" s="9">
        <f t="shared" si="113"/>
        <v>6</v>
      </c>
      <c r="AB1438" s="9" t="s">
        <v>1398</v>
      </c>
      <c r="AE1438" t="str">
        <f t="shared" si="114"/>
        <v>Orc and Goblin TribesWood Elf Realms</v>
      </c>
    </row>
    <row r="1439" spans="1:31" ht="15" customHeight="1" x14ac:dyDescent="0.25">
      <c r="A1439">
        <v>426571</v>
      </c>
      <c r="B1439">
        <v>3</v>
      </c>
      <c r="C1439" t="s">
        <v>253</v>
      </c>
      <c r="D1439" t="s">
        <v>1614</v>
      </c>
      <c r="E1439">
        <v>0</v>
      </c>
      <c r="F1439">
        <v>2</v>
      </c>
      <c r="G1439">
        <v>0</v>
      </c>
      <c r="H1439">
        <v>200</v>
      </c>
      <c r="I1439" t="s">
        <v>1611</v>
      </c>
      <c r="J1439" s="21">
        <v>45389.333333333336</v>
      </c>
      <c r="K1439" s="21">
        <v>45389.791666666664</v>
      </c>
      <c r="L1439" t="s">
        <v>256</v>
      </c>
      <c r="M1439" t="b">
        <v>0</v>
      </c>
      <c r="N1439">
        <v>2023</v>
      </c>
      <c r="O1439" t="s">
        <v>765</v>
      </c>
      <c r="Q1439" t="s">
        <v>758</v>
      </c>
      <c r="S1439" s="1" t="s">
        <v>1612</v>
      </c>
      <c r="T1439" s="1" t="s">
        <v>1615</v>
      </c>
      <c r="U1439" t="s">
        <v>27</v>
      </c>
      <c r="V1439" s="9">
        <v>1999</v>
      </c>
      <c r="W1439" s="2">
        <f t="shared" si="110"/>
        <v>3</v>
      </c>
      <c r="X1439" s="2" t="s">
        <v>1887</v>
      </c>
      <c r="Y1439" s="9" t="str">
        <f t="shared" si="111"/>
        <v>Y</v>
      </c>
      <c r="Z1439" s="9" t="str">
        <f t="shared" si="112"/>
        <v>N</v>
      </c>
      <c r="AA1439" s="9">
        <f t="shared" si="113"/>
        <v>6</v>
      </c>
      <c r="AB1439" s="9" t="s">
        <v>1398</v>
      </c>
      <c r="AE1439" t="str">
        <f t="shared" si="114"/>
        <v>Empire of ManKingdom of Bretonnia</v>
      </c>
    </row>
    <row r="1440" spans="1:31" ht="15" customHeight="1" x14ac:dyDescent="0.25">
      <c r="A1440">
        <v>426597</v>
      </c>
      <c r="B1440">
        <v>3</v>
      </c>
      <c r="C1440" t="s">
        <v>1023</v>
      </c>
      <c r="D1440" t="s">
        <v>1617</v>
      </c>
      <c r="E1440">
        <v>2</v>
      </c>
      <c r="F1440">
        <v>0</v>
      </c>
      <c r="G1440">
        <v>150</v>
      </c>
      <c r="H1440">
        <v>0</v>
      </c>
      <c r="I1440" t="s">
        <v>1611</v>
      </c>
      <c r="J1440" s="21">
        <v>45389.333333333336</v>
      </c>
      <c r="K1440" s="21">
        <v>45389.791666666664</v>
      </c>
      <c r="L1440" t="s">
        <v>256</v>
      </c>
      <c r="M1440" t="b">
        <v>0</v>
      </c>
      <c r="N1440">
        <v>2023</v>
      </c>
      <c r="O1440" t="s">
        <v>759</v>
      </c>
      <c r="Q1440" t="s">
        <v>770</v>
      </c>
      <c r="S1440" s="1" t="s">
        <v>1616</v>
      </c>
      <c r="T1440" s="1" t="s">
        <v>1619</v>
      </c>
      <c r="U1440" t="s">
        <v>27</v>
      </c>
      <c r="V1440" s="9">
        <v>1999</v>
      </c>
      <c r="W1440" s="2">
        <f t="shared" si="110"/>
        <v>3</v>
      </c>
      <c r="X1440" s="2" t="s">
        <v>1887</v>
      </c>
      <c r="Y1440" s="9" t="str">
        <f t="shared" si="111"/>
        <v>Y</v>
      </c>
      <c r="Z1440" s="9" t="str">
        <f t="shared" si="112"/>
        <v>N</v>
      </c>
      <c r="AA1440" s="9">
        <f t="shared" si="113"/>
        <v>6</v>
      </c>
      <c r="AB1440" s="9" t="s">
        <v>1398</v>
      </c>
      <c r="AE1440" t="str">
        <f t="shared" si="114"/>
        <v>Wood Elf RealmsLizardmen</v>
      </c>
    </row>
    <row r="1441" spans="1:31" ht="15" customHeight="1" x14ac:dyDescent="0.25">
      <c r="A1441">
        <v>426623</v>
      </c>
      <c r="B1441">
        <v>3</v>
      </c>
      <c r="C1441" t="s">
        <v>266</v>
      </c>
      <c r="D1441" t="s">
        <v>270</v>
      </c>
      <c r="E1441">
        <v>1</v>
      </c>
      <c r="F1441">
        <v>1</v>
      </c>
      <c r="G1441">
        <v>0</v>
      </c>
      <c r="H1441">
        <v>0</v>
      </c>
      <c r="I1441" t="s">
        <v>1611</v>
      </c>
      <c r="J1441" s="21">
        <v>45389.333333333336</v>
      </c>
      <c r="K1441" s="21">
        <v>45389.791666666664</v>
      </c>
      <c r="L1441" t="s">
        <v>256</v>
      </c>
      <c r="M1441" t="b">
        <v>0</v>
      </c>
      <c r="N1441">
        <v>2023</v>
      </c>
      <c r="O1441" t="s">
        <v>769</v>
      </c>
      <c r="Q1441" t="s">
        <v>761</v>
      </c>
      <c r="S1441" s="1" t="s">
        <v>1618</v>
      </c>
      <c r="T1441" s="1" t="s">
        <v>1613</v>
      </c>
      <c r="U1441" t="s">
        <v>27</v>
      </c>
      <c r="V1441" s="9">
        <v>1999</v>
      </c>
      <c r="W1441" s="2">
        <f t="shared" si="110"/>
        <v>3</v>
      </c>
      <c r="X1441" s="2" t="s">
        <v>1887</v>
      </c>
      <c r="Y1441" s="9" t="str">
        <f t="shared" si="111"/>
        <v>Y</v>
      </c>
      <c r="Z1441" s="9" t="str">
        <f t="shared" si="112"/>
        <v>N</v>
      </c>
      <c r="AA1441" s="9">
        <f t="shared" si="113"/>
        <v>6</v>
      </c>
      <c r="AB1441" s="9" t="s">
        <v>1398</v>
      </c>
      <c r="AE1441" t="str">
        <f t="shared" si="114"/>
        <v>Dwarfen Mountain HoldsOrc and Goblin Tribes</v>
      </c>
    </row>
    <row r="1442" spans="1:31" ht="15" hidden="1" customHeight="1" x14ac:dyDescent="0.25">
      <c r="A1442">
        <v>426541</v>
      </c>
      <c r="B1442">
        <v>1</v>
      </c>
      <c r="C1442" t="s">
        <v>1468</v>
      </c>
      <c r="D1442" t="s">
        <v>243</v>
      </c>
      <c r="E1442">
        <v>0</v>
      </c>
      <c r="F1442">
        <v>2</v>
      </c>
      <c r="G1442">
        <v>0</v>
      </c>
      <c r="H1442">
        <v>1</v>
      </c>
      <c r="I1442" t="s">
        <v>1469</v>
      </c>
      <c r="J1442" s="21">
        <v>45389.625</v>
      </c>
      <c r="K1442" s="21">
        <v>45389.947916666664</v>
      </c>
      <c r="L1442" t="s">
        <v>207</v>
      </c>
      <c r="M1442" t="b">
        <v>0</v>
      </c>
      <c r="N1442">
        <v>2023</v>
      </c>
      <c r="Q1442" t="s">
        <v>771</v>
      </c>
      <c r="T1442" s="1" t="s">
        <v>1470</v>
      </c>
      <c r="U1442" t="s">
        <v>27</v>
      </c>
      <c r="V1442" s="9">
        <v>1250</v>
      </c>
      <c r="W1442" s="2">
        <f t="shared" si="110"/>
        <v>3</v>
      </c>
      <c r="X1442" s="2" t="s">
        <v>1887</v>
      </c>
      <c r="Y1442" s="9" t="str">
        <f t="shared" si="111"/>
        <v>N</v>
      </c>
      <c r="Z1442" s="9" t="str">
        <f t="shared" si="112"/>
        <v>N</v>
      </c>
      <c r="AA1442" s="9">
        <f t="shared" si="113"/>
        <v>4</v>
      </c>
      <c r="AB1442" s="9" t="s">
        <v>1398</v>
      </c>
      <c r="AE1442" t="str">
        <f t="shared" si="114"/>
        <v>Skaven</v>
      </c>
    </row>
    <row r="1443" spans="1:31" ht="15" hidden="1" customHeight="1" x14ac:dyDescent="0.25">
      <c r="A1443">
        <v>426566</v>
      </c>
      <c r="B1443">
        <v>1</v>
      </c>
      <c r="C1443" t="s">
        <v>242</v>
      </c>
      <c r="D1443" t="s">
        <v>1471</v>
      </c>
      <c r="E1443">
        <v>2</v>
      </c>
      <c r="F1443">
        <v>0</v>
      </c>
      <c r="G1443">
        <v>1</v>
      </c>
      <c r="H1443">
        <v>0</v>
      </c>
      <c r="I1443" t="s">
        <v>1469</v>
      </c>
      <c r="J1443" s="21">
        <v>45389.625</v>
      </c>
      <c r="K1443" s="21">
        <v>45389.947916666664</v>
      </c>
      <c r="L1443" t="s">
        <v>207</v>
      </c>
      <c r="M1443" t="b">
        <v>0</v>
      </c>
      <c r="N1443">
        <v>2023</v>
      </c>
      <c r="O1443" t="s">
        <v>758</v>
      </c>
      <c r="S1443" s="1" t="s">
        <v>1472</v>
      </c>
      <c r="U1443" t="s">
        <v>27</v>
      </c>
      <c r="V1443" s="9">
        <v>1250</v>
      </c>
      <c r="W1443" s="2">
        <f t="shared" si="110"/>
        <v>3</v>
      </c>
      <c r="X1443" s="2" t="s">
        <v>1887</v>
      </c>
      <c r="Y1443" s="9" t="str">
        <f t="shared" si="111"/>
        <v>N</v>
      </c>
      <c r="Z1443" s="9" t="str">
        <f t="shared" si="112"/>
        <v>N</v>
      </c>
      <c r="AA1443" s="9">
        <f t="shared" si="113"/>
        <v>4</v>
      </c>
      <c r="AB1443" s="9" t="s">
        <v>1398</v>
      </c>
      <c r="AE1443" t="str">
        <f t="shared" si="114"/>
        <v>Kingdom of Bretonnia</v>
      </c>
    </row>
    <row r="1444" spans="1:31" ht="15" customHeight="1" x14ac:dyDescent="0.25">
      <c r="A1444">
        <v>426600</v>
      </c>
      <c r="B1444">
        <v>2</v>
      </c>
      <c r="C1444" t="s">
        <v>243</v>
      </c>
      <c r="D1444" t="s">
        <v>242</v>
      </c>
      <c r="E1444">
        <v>0</v>
      </c>
      <c r="F1444">
        <v>2</v>
      </c>
      <c r="G1444">
        <v>0</v>
      </c>
      <c r="H1444">
        <v>1</v>
      </c>
      <c r="I1444" t="s">
        <v>1469</v>
      </c>
      <c r="J1444" s="21">
        <v>45389.625</v>
      </c>
      <c r="K1444" s="21">
        <v>45389.947916666664</v>
      </c>
      <c r="L1444" t="s">
        <v>207</v>
      </c>
      <c r="M1444" t="b">
        <v>0</v>
      </c>
      <c r="N1444">
        <v>2023</v>
      </c>
      <c r="O1444" t="s">
        <v>771</v>
      </c>
      <c r="Q1444" t="s">
        <v>758</v>
      </c>
      <c r="S1444" s="1" t="s">
        <v>1470</v>
      </c>
      <c r="T1444" s="1" t="s">
        <v>1472</v>
      </c>
      <c r="U1444" t="s">
        <v>27</v>
      </c>
      <c r="V1444" s="9">
        <v>1250</v>
      </c>
      <c r="W1444" s="2">
        <f t="shared" si="110"/>
        <v>3</v>
      </c>
      <c r="X1444" s="2" t="s">
        <v>1887</v>
      </c>
      <c r="Y1444" s="9" t="str">
        <f t="shared" si="111"/>
        <v>Y</v>
      </c>
      <c r="Z1444" s="9" t="str">
        <f t="shared" si="112"/>
        <v>N</v>
      </c>
      <c r="AA1444" s="9">
        <f t="shared" si="113"/>
        <v>4</v>
      </c>
      <c r="AB1444" s="9" t="s">
        <v>1398</v>
      </c>
      <c r="AE1444" t="str">
        <f t="shared" si="114"/>
        <v>SkavenKingdom of Bretonnia</v>
      </c>
    </row>
    <row r="1445" spans="1:31" ht="15" hidden="1" customHeight="1" x14ac:dyDescent="0.25">
      <c r="A1445">
        <v>426618</v>
      </c>
      <c r="B1445">
        <v>2</v>
      </c>
      <c r="C1445" t="s">
        <v>1471</v>
      </c>
      <c r="D1445" t="s">
        <v>1468</v>
      </c>
      <c r="E1445">
        <v>2</v>
      </c>
      <c r="F1445">
        <v>0</v>
      </c>
      <c r="G1445">
        <v>1</v>
      </c>
      <c r="H1445">
        <v>0</v>
      </c>
      <c r="I1445" t="s">
        <v>1469</v>
      </c>
      <c r="J1445" s="21">
        <v>45389.625</v>
      </c>
      <c r="K1445" s="21">
        <v>45389.947916666664</v>
      </c>
      <c r="L1445" t="s">
        <v>207</v>
      </c>
      <c r="M1445" t="b">
        <v>0</v>
      </c>
      <c r="N1445">
        <v>2023</v>
      </c>
      <c r="U1445" t="s">
        <v>27</v>
      </c>
      <c r="V1445" s="9">
        <v>1250</v>
      </c>
      <c r="W1445" s="2">
        <f t="shared" si="110"/>
        <v>3</v>
      </c>
      <c r="X1445" s="2" t="s">
        <v>1887</v>
      </c>
      <c r="Y1445" s="9" t="str">
        <f t="shared" si="111"/>
        <v>N</v>
      </c>
      <c r="Z1445" s="9" t="str">
        <f t="shared" si="112"/>
        <v>Y</v>
      </c>
      <c r="AA1445" s="9">
        <f t="shared" si="113"/>
        <v>4</v>
      </c>
      <c r="AB1445" s="9" t="s">
        <v>1398</v>
      </c>
      <c r="AE1445" t="str">
        <f t="shared" si="114"/>
        <v/>
      </c>
    </row>
    <row r="1446" spans="1:31" ht="15" hidden="1" customHeight="1" x14ac:dyDescent="0.25">
      <c r="A1446">
        <v>426651</v>
      </c>
      <c r="B1446">
        <v>3</v>
      </c>
      <c r="C1446" t="s">
        <v>1471</v>
      </c>
      <c r="D1446" t="s">
        <v>243</v>
      </c>
      <c r="I1446" t="s">
        <v>1469</v>
      </c>
      <c r="J1446" s="21">
        <v>45389.625</v>
      </c>
      <c r="K1446" s="21">
        <v>45389.947916666664</v>
      </c>
      <c r="L1446" t="s">
        <v>207</v>
      </c>
      <c r="M1446" t="b">
        <v>0</v>
      </c>
      <c r="N1446">
        <v>2023</v>
      </c>
      <c r="Q1446" t="s">
        <v>771</v>
      </c>
      <c r="T1446" s="1" t="s">
        <v>1470</v>
      </c>
      <c r="U1446" t="s">
        <v>27</v>
      </c>
      <c r="V1446" s="9">
        <v>1250</v>
      </c>
      <c r="W1446" s="2">
        <f t="shared" si="110"/>
        <v>3</v>
      </c>
      <c r="X1446" s="2" t="s">
        <v>1887</v>
      </c>
      <c r="Y1446" s="9" t="str">
        <f t="shared" si="111"/>
        <v>N</v>
      </c>
      <c r="Z1446" s="9" t="str">
        <f t="shared" si="112"/>
        <v>N</v>
      </c>
      <c r="AA1446" s="9">
        <f t="shared" si="113"/>
        <v>4</v>
      </c>
      <c r="AB1446" s="9" t="s">
        <v>1398</v>
      </c>
      <c r="AE1446" t="str">
        <f t="shared" si="114"/>
        <v>Skaven</v>
      </c>
    </row>
    <row r="1447" spans="1:31" ht="15" hidden="1" customHeight="1" x14ac:dyDescent="0.25">
      <c r="A1447">
        <v>426671</v>
      </c>
      <c r="B1447">
        <v>3</v>
      </c>
      <c r="C1447" t="s">
        <v>242</v>
      </c>
      <c r="D1447" t="s">
        <v>1468</v>
      </c>
      <c r="I1447" t="s">
        <v>1469</v>
      </c>
      <c r="J1447" s="21">
        <v>45389.625</v>
      </c>
      <c r="K1447" s="21">
        <v>45389.947916666664</v>
      </c>
      <c r="L1447" t="s">
        <v>207</v>
      </c>
      <c r="M1447" t="b">
        <v>0</v>
      </c>
      <c r="N1447">
        <v>2023</v>
      </c>
      <c r="O1447" t="s">
        <v>758</v>
      </c>
      <c r="S1447" s="1" t="s">
        <v>1472</v>
      </c>
      <c r="U1447" t="s">
        <v>27</v>
      </c>
      <c r="V1447" s="9">
        <v>1250</v>
      </c>
      <c r="W1447" s="2">
        <f t="shared" si="110"/>
        <v>3</v>
      </c>
      <c r="X1447" s="2" t="s">
        <v>1887</v>
      </c>
      <c r="Y1447" s="9" t="str">
        <f t="shared" si="111"/>
        <v>N</v>
      </c>
      <c r="Z1447" s="9" t="str">
        <f t="shared" si="112"/>
        <v>N</v>
      </c>
      <c r="AA1447" s="9">
        <f t="shared" si="113"/>
        <v>4</v>
      </c>
      <c r="AB1447" s="9" t="s">
        <v>1398</v>
      </c>
      <c r="AE1447" t="str">
        <f t="shared" si="114"/>
        <v>Kingdom of Bretonnia</v>
      </c>
    </row>
    <row r="1448" spans="1:31" ht="15" customHeight="1" x14ac:dyDescent="0.25">
      <c r="A1448">
        <v>426539</v>
      </c>
      <c r="B1448">
        <v>1</v>
      </c>
      <c r="C1448" t="s">
        <v>1473</v>
      </c>
      <c r="D1448" t="s">
        <v>1474</v>
      </c>
      <c r="E1448">
        <v>0</v>
      </c>
      <c r="F1448">
        <v>2</v>
      </c>
      <c r="G1448">
        <v>0</v>
      </c>
      <c r="H1448">
        <v>1</v>
      </c>
      <c r="I1448" t="s">
        <v>1475</v>
      </c>
      <c r="J1448" s="21">
        <v>45389.625</v>
      </c>
      <c r="K1448" s="21">
        <v>45390</v>
      </c>
      <c r="L1448" t="s">
        <v>598</v>
      </c>
      <c r="M1448" t="b">
        <v>0</v>
      </c>
      <c r="N1448">
        <v>2023</v>
      </c>
      <c r="O1448" t="s">
        <v>774</v>
      </c>
      <c r="Q1448" t="s">
        <v>769</v>
      </c>
      <c r="S1448" s="1" t="s">
        <v>1476</v>
      </c>
      <c r="T1448" s="1" t="s">
        <v>1477</v>
      </c>
      <c r="U1448" t="s">
        <v>27</v>
      </c>
      <c r="V1448" s="9">
        <v>2000</v>
      </c>
      <c r="W1448" s="2">
        <f t="shared" si="110"/>
        <v>3</v>
      </c>
      <c r="X1448" s="2" t="s">
        <v>1887</v>
      </c>
      <c r="Y1448" s="9" t="str">
        <f t="shared" si="111"/>
        <v>Y</v>
      </c>
      <c r="Z1448" s="9" t="str">
        <f t="shared" si="112"/>
        <v>N</v>
      </c>
      <c r="AA1448" s="9">
        <f t="shared" si="113"/>
        <v>10</v>
      </c>
      <c r="AB1448" s="9" t="s">
        <v>1398</v>
      </c>
      <c r="AE1448" t="str">
        <f t="shared" si="114"/>
        <v>Beastmen BrayherdsDwarfen Mountain Holds</v>
      </c>
    </row>
    <row r="1449" spans="1:31" ht="15" customHeight="1" x14ac:dyDescent="0.25">
      <c r="A1449">
        <v>426565</v>
      </c>
      <c r="B1449">
        <v>1</v>
      </c>
      <c r="C1449" t="s">
        <v>1478</v>
      </c>
      <c r="D1449" t="s">
        <v>1479</v>
      </c>
      <c r="E1449">
        <v>2</v>
      </c>
      <c r="F1449">
        <v>0</v>
      </c>
      <c r="G1449">
        <v>1</v>
      </c>
      <c r="H1449">
        <v>0</v>
      </c>
      <c r="I1449" t="s">
        <v>1475</v>
      </c>
      <c r="J1449" s="21">
        <v>45389.625</v>
      </c>
      <c r="K1449" s="21">
        <v>45390</v>
      </c>
      <c r="L1449" t="s">
        <v>598</v>
      </c>
      <c r="M1449" t="b">
        <v>0</v>
      </c>
      <c r="N1449">
        <v>2023</v>
      </c>
      <c r="O1449" t="s">
        <v>773</v>
      </c>
      <c r="Q1449" t="s">
        <v>765</v>
      </c>
      <c r="S1449" s="1" t="s">
        <v>1480</v>
      </c>
      <c r="T1449" s="1" t="s">
        <v>1481</v>
      </c>
      <c r="U1449" t="s">
        <v>27</v>
      </c>
      <c r="V1449" s="9">
        <v>2000</v>
      </c>
      <c r="W1449" s="2">
        <f t="shared" si="110"/>
        <v>3</v>
      </c>
      <c r="X1449" s="2" t="s">
        <v>1887</v>
      </c>
      <c r="Y1449" s="9" t="str">
        <f t="shared" si="111"/>
        <v>Y</v>
      </c>
      <c r="Z1449" s="9" t="str">
        <f t="shared" si="112"/>
        <v>N</v>
      </c>
      <c r="AA1449" s="9">
        <f t="shared" si="113"/>
        <v>10</v>
      </c>
      <c r="AB1449" s="9" t="s">
        <v>1398</v>
      </c>
      <c r="AE1449" t="str">
        <f t="shared" si="114"/>
        <v>Ogre KingdomsEmpire of Man</v>
      </c>
    </row>
    <row r="1450" spans="1:31" ht="15" customHeight="1" x14ac:dyDescent="0.25">
      <c r="A1450">
        <v>426592</v>
      </c>
      <c r="B1450">
        <v>1</v>
      </c>
      <c r="C1450" t="s">
        <v>1482</v>
      </c>
      <c r="D1450" t="s">
        <v>1483</v>
      </c>
      <c r="E1450">
        <v>2</v>
      </c>
      <c r="F1450">
        <v>0</v>
      </c>
      <c r="G1450">
        <v>1</v>
      </c>
      <c r="H1450">
        <v>0</v>
      </c>
      <c r="I1450" t="s">
        <v>1475</v>
      </c>
      <c r="J1450" s="21">
        <v>45389.625</v>
      </c>
      <c r="K1450" s="21">
        <v>45390</v>
      </c>
      <c r="L1450" t="s">
        <v>598</v>
      </c>
      <c r="M1450" t="b">
        <v>0</v>
      </c>
      <c r="N1450">
        <v>2023</v>
      </c>
      <c r="O1450" t="s">
        <v>768</v>
      </c>
      <c r="Q1450" t="s">
        <v>762</v>
      </c>
      <c r="S1450" s="1" t="s">
        <v>1484</v>
      </c>
      <c r="T1450" s="1" t="s">
        <v>1485</v>
      </c>
      <c r="U1450" t="s">
        <v>27</v>
      </c>
      <c r="V1450" s="9">
        <v>2000</v>
      </c>
      <c r="W1450" s="2">
        <f t="shared" si="110"/>
        <v>3</v>
      </c>
      <c r="X1450" s="2" t="s">
        <v>1887</v>
      </c>
      <c r="Y1450" s="9" t="str">
        <f t="shared" si="111"/>
        <v>Y</v>
      </c>
      <c r="Z1450" s="9" t="str">
        <f t="shared" si="112"/>
        <v>N</v>
      </c>
      <c r="AA1450" s="9">
        <f t="shared" si="113"/>
        <v>10</v>
      </c>
      <c r="AB1450" s="9" t="s">
        <v>1398</v>
      </c>
      <c r="AE1450" t="str">
        <f t="shared" si="114"/>
        <v>Dark ElvesWarriors of Chaos</v>
      </c>
    </row>
    <row r="1451" spans="1:31" ht="15" customHeight="1" x14ac:dyDescent="0.25">
      <c r="A1451">
        <v>426616</v>
      </c>
      <c r="B1451">
        <v>1</v>
      </c>
      <c r="C1451" t="s">
        <v>1486</v>
      </c>
      <c r="D1451" t="s">
        <v>1487</v>
      </c>
      <c r="E1451">
        <v>0</v>
      </c>
      <c r="F1451">
        <v>2</v>
      </c>
      <c r="G1451">
        <v>0</v>
      </c>
      <c r="H1451">
        <v>1</v>
      </c>
      <c r="I1451" t="s">
        <v>1475</v>
      </c>
      <c r="J1451" s="21">
        <v>45389.625</v>
      </c>
      <c r="K1451" s="21">
        <v>45390</v>
      </c>
      <c r="L1451" t="s">
        <v>598</v>
      </c>
      <c r="M1451" t="b">
        <v>0</v>
      </c>
      <c r="N1451">
        <v>2023</v>
      </c>
      <c r="O1451" t="s">
        <v>767</v>
      </c>
      <c r="Q1451" t="s">
        <v>764</v>
      </c>
      <c r="S1451" s="1" t="s">
        <v>1488</v>
      </c>
      <c r="T1451" s="1" t="s">
        <v>1489</v>
      </c>
      <c r="U1451" t="s">
        <v>27</v>
      </c>
      <c r="V1451" s="9">
        <v>2000</v>
      </c>
      <c r="W1451" s="2">
        <f t="shared" si="110"/>
        <v>3</v>
      </c>
      <c r="X1451" s="2" t="s">
        <v>1887</v>
      </c>
      <c r="Y1451" s="9" t="str">
        <f t="shared" si="111"/>
        <v>Y</v>
      </c>
      <c r="Z1451" s="9" t="str">
        <f t="shared" si="112"/>
        <v>N</v>
      </c>
      <c r="AA1451" s="9">
        <f t="shared" si="113"/>
        <v>10</v>
      </c>
      <c r="AB1451" s="9" t="s">
        <v>1398</v>
      </c>
      <c r="AE1451" t="str">
        <f t="shared" si="114"/>
        <v>Daemons of ChaosTomb Kings of Khemri</v>
      </c>
    </row>
    <row r="1452" spans="1:31" ht="15" hidden="1" customHeight="1" x14ac:dyDescent="0.25">
      <c r="A1452">
        <v>426641</v>
      </c>
      <c r="B1452">
        <v>1</v>
      </c>
      <c r="C1452" t="s">
        <v>1490</v>
      </c>
      <c r="D1452" t="s">
        <v>1491</v>
      </c>
      <c r="E1452">
        <v>2</v>
      </c>
      <c r="F1452">
        <v>0</v>
      </c>
      <c r="G1452">
        <v>1</v>
      </c>
      <c r="H1452">
        <v>0</v>
      </c>
      <c r="I1452" t="s">
        <v>1475</v>
      </c>
      <c r="J1452" s="21">
        <v>45389.625</v>
      </c>
      <c r="K1452" s="21">
        <v>45390</v>
      </c>
      <c r="L1452" t="s">
        <v>598</v>
      </c>
      <c r="M1452" t="b">
        <v>0</v>
      </c>
      <c r="N1452">
        <v>2023</v>
      </c>
      <c r="O1452" t="s">
        <v>761</v>
      </c>
      <c r="Q1452" t="s">
        <v>761</v>
      </c>
      <c r="S1452" s="1" t="s">
        <v>1492</v>
      </c>
      <c r="T1452" s="1" t="s">
        <v>1493</v>
      </c>
      <c r="U1452" t="s">
        <v>27</v>
      </c>
      <c r="V1452" s="9">
        <v>2000</v>
      </c>
      <c r="W1452" s="2">
        <f t="shared" si="110"/>
        <v>3</v>
      </c>
      <c r="X1452" s="2" t="s">
        <v>1887</v>
      </c>
      <c r="Y1452" s="9" t="str">
        <f t="shared" si="111"/>
        <v>Y</v>
      </c>
      <c r="Z1452" s="9" t="str">
        <f t="shared" si="112"/>
        <v>Y</v>
      </c>
      <c r="AA1452" s="9">
        <f t="shared" si="113"/>
        <v>10</v>
      </c>
      <c r="AB1452" s="9" t="s">
        <v>1398</v>
      </c>
      <c r="AE1452" t="str">
        <f t="shared" si="114"/>
        <v>Orc and Goblin TribesOrc and Goblin Tribes</v>
      </c>
    </row>
    <row r="1453" spans="1:31" ht="15" customHeight="1" x14ac:dyDescent="0.25">
      <c r="A1453">
        <v>426678</v>
      </c>
      <c r="B1453">
        <v>2</v>
      </c>
      <c r="C1453" t="s">
        <v>1474</v>
      </c>
      <c r="D1453" t="s">
        <v>1487</v>
      </c>
      <c r="E1453">
        <v>0</v>
      </c>
      <c r="F1453">
        <v>2</v>
      </c>
      <c r="G1453">
        <v>0</v>
      </c>
      <c r="H1453">
        <v>1</v>
      </c>
      <c r="I1453" t="s">
        <v>1475</v>
      </c>
      <c r="J1453" s="21">
        <v>45389.625</v>
      </c>
      <c r="K1453" s="21">
        <v>45390</v>
      </c>
      <c r="L1453" t="s">
        <v>598</v>
      </c>
      <c r="M1453" t="b">
        <v>0</v>
      </c>
      <c r="N1453">
        <v>2023</v>
      </c>
      <c r="O1453" t="s">
        <v>769</v>
      </c>
      <c r="Q1453" t="s">
        <v>764</v>
      </c>
      <c r="S1453" s="1" t="s">
        <v>1477</v>
      </c>
      <c r="T1453" s="1" t="s">
        <v>1489</v>
      </c>
      <c r="U1453" t="s">
        <v>27</v>
      </c>
      <c r="V1453" s="9">
        <v>2000</v>
      </c>
      <c r="W1453" s="2">
        <f t="shared" si="110"/>
        <v>3</v>
      </c>
      <c r="X1453" s="2" t="s">
        <v>1887</v>
      </c>
      <c r="Y1453" s="9" t="str">
        <f t="shared" si="111"/>
        <v>Y</v>
      </c>
      <c r="Z1453" s="9" t="str">
        <f t="shared" si="112"/>
        <v>N</v>
      </c>
      <c r="AA1453" s="9">
        <f t="shared" si="113"/>
        <v>10</v>
      </c>
      <c r="AB1453" s="9" t="s">
        <v>1398</v>
      </c>
      <c r="AE1453" t="str">
        <f t="shared" si="114"/>
        <v>Dwarfen Mountain HoldsTomb Kings of Khemri</v>
      </c>
    </row>
    <row r="1454" spans="1:31" ht="15" customHeight="1" x14ac:dyDescent="0.25">
      <c r="A1454">
        <v>426700</v>
      </c>
      <c r="B1454">
        <v>2</v>
      </c>
      <c r="C1454" t="s">
        <v>1482</v>
      </c>
      <c r="D1454" t="s">
        <v>1478</v>
      </c>
      <c r="E1454">
        <v>0</v>
      </c>
      <c r="F1454">
        <v>2</v>
      </c>
      <c r="G1454">
        <v>0</v>
      </c>
      <c r="H1454">
        <v>1</v>
      </c>
      <c r="I1454" t="s">
        <v>1475</v>
      </c>
      <c r="J1454" s="21">
        <v>45389.625</v>
      </c>
      <c r="K1454" s="21">
        <v>45390</v>
      </c>
      <c r="L1454" t="s">
        <v>598</v>
      </c>
      <c r="M1454" t="b">
        <v>0</v>
      </c>
      <c r="N1454">
        <v>2023</v>
      </c>
      <c r="O1454" t="s">
        <v>768</v>
      </c>
      <c r="Q1454" t="s">
        <v>773</v>
      </c>
      <c r="S1454" s="1" t="s">
        <v>1484</v>
      </c>
      <c r="T1454" s="1" t="s">
        <v>1480</v>
      </c>
      <c r="U1454" t="s">
        <v>27</v>
      </c>
      <c r="V1454" s="9">
        <v>2000</v>
      </c>
      <c r="W1454" s="2">
        <f t="shared" si="110"/>
        <v>3</v>
      </c>
      <c r="X1454" s="2" t="s">
        <v>1887</v>
      </c>
      <c r="Y1454" s="9" t="str">
        <f t="shared" si="111"/>
        <v>Y</v>
      </c>
      <c r="Z1454" s="9" t="str">
        <f t="shared" si="112"/>
        <v>N</v>
      </c>
      <c r="AA1454" s="9">
        <f t="shared" si="113"/>
        <v>10</v>
      </c>
      <c r="AB1454" s="9" t="s">
        <v>1398</v>
      </c>
      <c r="AE1454" t="str">
        <f t="shared" si="114"/>
        <v>Dark ElvesOgre Kingdoms</v>
      </c>
    </row>
    <row r="1455" spans="1:31" ht="15" customHeight="1" x14ac:dyDescent="0.25">
      <c r="A1455">
        <v>426721</v>
      </c>
      <c r="B1455">
        <v>2</v>
      </c>
      <c r="C1455" t="s">
        <v>1479</v>
      </c>
      <c r="D1455" t="s">
        <v>1486</v>
      </c>
      <c r="E1455">
        <v>0</v>
      </c>
      <c r="F1455">
        <v>2</v>
      </c>
      <c r="G1455">
        <v>0</v>
      </c>
      <c r="H1455">
        <v>1</v>
      </c>
      <c r="I1455" t="s">
        <v>1475</v>
      </c>
      <c r="J1455" s="21">
        <v>45389.625</v>
      </c>
      <c r="K1455" s="21">
        <v>45390</v>
      </c>
      <c r="L1455" t="s">
        <v>598</v>
      </c>
      <c r="M1455" t="b">
        <v>0</v>
      </c>
      <c r="N1455">
        <v>2023</v>
      </c>
      <c r="O1455" t="s">
        <v>765</v>
      </c>
      <c r="Q1455" t="s">
        <v>767</v>
      </c>
      <c r="S1455" s="1" t="s">
        <v>1481</v>
      </c>
      <c r="T1455" s="1" t="s">
        <v>1488</v>
      </c>
      <c r="U1455" t="s">
        <v>27</v>
      </c>
      <c r="V1455" s="9">
        <v>2000</v>
      </c>
      <c r="W1455" s="2">
        <f t="shared" si="110"/>
        <v>3</v>
      </c>
      <c r="X1455" s="2" t="s">
        <v>1887</v>
      </c>
      <c r="Y1455" s="9" t="str">
        <f t="shared" si="111"/>
        <v>Y</v>
      </c>
      <c r="Z1455" s="9" t="str">
        <f t="shared" si="112"/>
        <v>N</v>
      </c>
      <c r="AA1455" s="9">
        <f t="shared" si="113"/>
        <v>10</v>
      </c>
      <c r="AB1455" s="9" t="s">
        <v>1398</v>
      </c>
      <c r="AE1455" t="str">
        <f t="shared" si="114"/>
        <v>Empire of ManDaemons of Chaos</v>
      </c>
    </row>
    <row r="1456" spans="1:31" ht="15" customHeight="1" x14ac:dyDescent="0.25">
      <c r="A1456">
        <v>426741</v>
      </c>
      <c r="B1456">
        <v>2</v>
      </c>
      <c r="C1456" t="s">
        <v>1491</v>
      </c>
      <c r="D1456" t="s">
        <v>1483</v>
      </c>
      <c r="E1456">
        <v>0</v>
      </c>
      <c r="F1456">
        <v>2</v>
      </c>
      <c r="G1456">
        <v>0</v>
      </c>
      <c r="H1456">
        <v>1</v>
      </c>
      <c r="I1456" t="s">
        <v>1475</v>
      </c>
      <c r="J1456" s="21">
        <v>45389.625</v>
      </c>
      <c r="K1456" s="21">
        <v>45390</v>
      </c>
      <c r="L1456" t="s">
        <v>598</v>
      </c>
      <c r="M1456" t="b">
        <v>0</v>
      </c>
      <c r="N1456">
        <v>2023</v>
      </c>
      <c r="O1456" t="s">
        <v>761</v>
      </c>
      <c r="Q1456" t="s">
        <v>762</v>
      </c>
      <c r="S1456" s="1" t="s">
        <v>1493</v>
      </c>
      <c r="T1456" s="1" t="s">
        <v>1485</v>
      </c>
      <c r="U1456" t="s">
        <v>27</v>
      </c>
      <c r="V1456" s="9">
        <v>2000</v>
      </c>
      <c r="W1456" s="2">
        <f t="shared" si="110"/>
        <v>3</v>
      </c>
      <c r="X1456" s="2" t="s">
        <v>1887</v>
      </c>
      <c r="Y1456" s="9" t="str">
        <f t="shared" si="111"/>
        <v>Y</v>
      </c>
      <c r="Z1456" s="9" t="str">
        <f t="shared" si="112"/>
        <v>N</v>
      </c>
      <c r="AA1456" s="9">
        <f t="shared" si="113"/>
        <v>10</v>
      </c>
      <c r="AB1456" s="9" t="s">
        <v>1398</v>
      </c>
      <c r="AE1456" t="str">
        <f t="shared" si="114"/>
        <v>Orc and Goblin TribesWarriors of Chaos</v>
      </c>
    </row>
    <row r="1457" spans="1:31" ht="15" customHeight="1" x14ac:dyDescent="0.25">
      <c r="A1457">
        <v>426760</v>
      </c>
      <c r="B1457">
        <v>2</v>
      </c>
      <c r="C1457" t="s">
        <v>1490</v>
      </c>
      <c r="D1457" t="s">
        <v>1473</v>
      </c>
      <c r="E1457">
        <v>0</v>
      </c>
      <c r="F1457">
        <v>2</v>
      </c>
      <c r="G1457">
        <v>0</v>
      </c>
      <c r="H1457">
        <v>1</v>
      </c>
      <c r="I1457" t="s">
        <v>1475</v>
      </c>
      <c r="J1457" s="21">
        <v>45389.625</v>
      </c>
      <c r="K1457" s="21">
        <v>45390</v>
      </c>
      <c r="L1457" t="s">
        <v>598</v>
      </c>
      <c r="M1457" t="b">
        <v>0</v>
      </c>
      <c r="N1457">
        <v>2023</v>
      </c>
      <c r="O1457" t="s">
        <v>761</v>
      </c>
      <c r="Q1457" t="s">
        <v>774</v>
      </c>
      <c r="S1457" s="1" t="s">
        <v>1492</v>
      </c>
      <c r="T1457" s="1" t="s">
        <v>1476</v>
      </c>
      <c r="U1457" t="s">
        <v>27</v>
      </c>
      <c r="V1457" s="9">
        <v>2000</v>
      </c>
      <c r="W1457" s="2">
        <f t="shared" si="110"/>
        <v>3</v>
      </c>
      <c r="X1457" s="2" t="s">
        <v>1887</v>
      </c>
      <c r="Y1457" s="9" t="str">
        <f t="shared" si="111"/>
        <v>Y</v>
      </c>
      <c r="Z1457" s="9" t="str">
        <f t="shared" si="112"/>
        <v>N</v>
      </c>
      <c r="AA1457" s="9">
        <f t="shared" si="113"/>
        <v>10</v>
      </c>
      <c r="AB1457" s="9" t="s">
        <v>1398</v>
      </c>
      <c r="AE1457" t="str">
        <f t="shared" si="114"/>
        <v>Orc and Goblin TribesBeastmen Brayherds</v>
      </c>
    </row>
    <row r="1458" spans="1:31" ht="15" customHeight="1" x14ac:dyDescent="0.25">
      <c r="A1458">
        <v>426786</v>
      </c>
      <c r="B1458">
        <v>3</v>
      </c>
      <c r="C1458" t="s">
        <v>1474</v>
      </c>
      <c r="D1458" t="s">
        <v>1482</v>
      </c>
      <c r="E1458">
        <v>2</v>
      </c>
      <c r="F1458">
        <v>0</v>
      </c>
      <c r="G1458">
        <v>1</v>
      </c>
      <c r="H1458">
        <v>0</v>
      </c>
      <c r="I1458" t="s">
        <v>1475</v>
      </c>
      <c r="J1458" s="21">
        <v>45389.625</v>
      </c>
      <c r="K1458" s="21">
        <v>45390</v>
      </c>
      <c r="L1458" t="s">
        <v>598</v>
      </c>
      <c r="M1458" t="b">
        <v>0</v>
      </c>
      <c r="N1458">
        <v>2023</v>
      </c>
      <c r="O1458" t="s">
        <v>769</v>
      </c>
      <c r="Q1458" t="s">
        <v>768</v>
      </c>
      <c r="S1458" s="1" t="s">
        <v>1477</v>
      </c>
      <c r="T1458" s="1" t="s">
        <v>1484</v>
      </c>
      <c r="U1458" t="s">
        <v>27</v>
      </c>
      <c r="V1458" s="9">
        <v>2000</v>
      </c>
      <c r="W1458" s="2">
        <f t="shared" si="110"/>
        <v>3</v>
      </c>
      <c r="X1458" s="2" t="s">
        <v>1887</v>
      </c>
      <c r="Y1458" s="9" t="str">
        <f t="shared" si="111"/>
        <v>Y</v>
      </c>
      <c r="Z1458" s="9" t="str">
        <f t="shared" si="112"/>
        <v>N</v>
      </c>
      <c r="AA1458" s="9">
        <f t="shared" si="113"/>
        <v>10</v>
      </c>
      <c r="AB1458" s="9" t="s">
        <v>1398</v>
      </c>
      <c r="AE1458" t="str">
        <f t="shared" si="114"/>
        <v>Dwarfen Mountain HoldsDark Elves</v>
      </c>
    </row>
    <row r="1459" spans="1:31" ht="15" customHeight="1" x14ac:dyDescent="0.25">
      <c r="A1459">
        <v>426801</v>
      </c>
      <c r="B1459">
        <v>3</v>
      </c>
      <c r="C1459" t="s">
        <v>1483</v>
      </c>
      <c r="D1459" t="s">
        <v>1490</v>
      </c>
      <c r="E1459">
        <v>0</v>
      </c>
      <c r="F1459">
        <v>2</v>
      </c>
      <c r="G1459">
        <v>0</v>
      </c>
      <c r="H1459">
        <v>1</v>
      </c>
      <c r="I1459" t="s">
        <v>1475</v>
      </c>
      <c r="J1459" s="21">
        <v>45389.625</v>
      </c>
      <c r="K1459" s="21">
        <v>45390</v>
      </c>
      <c r="L1459" t="s">
        <v>598</v>
      </c>
      <c r="M1459" t="b">
        <v>0</v>
      </c>
      <c r="N1459">
        <v>2023</v>
      </c>
      <c r="O1459" t="s">
        <v>762</v>
      </c>
      <c r="Q1459" t="s">
        <v>761</v>
      </c>
      <c r="S1459" s="1" t="s">
        <v>1485</v>
      </c>
      <c r="T1459" s="1" t="s">
        <v>1492</v>
      </c>
      <c r="U1459" t="s">
        <v>27</v>
      </c>
      <c r="V1459" s="9">
        <v>2000</v>
      </c>
      <c r="W1459" s="2">
        <f t="shared" si="110"/>
        <v>3</v>
      </c>
      <c r="X1459" s="2" t="s">
        <v>1887</v>
      </c>
      <c r="Y1459" s="9" t="str">
        <f t="shared" si="111"/>
        <v>Y</v>
      </c>
      <c r="Z1459" s="9" t="str">
        <f t="shared" si="112"/>
        <v>N</v>
      </c>
      <c r="AA1459" s="9">
        <f t="shared" si="113"/>
        <v>10</v>
      </c>
      <c r="AB1459" s="9" t="s">
        <v>1398</v>
      </c>
      <c r="AE1459" t="str">
        <f t="shared" si="114"/>
        <v>Warriors of ChaosOrc and Goblin Tribes</v>
      </c>
    </row>
    <row r="1460" spans="1:31" ht="15" customHeight="1" x14ac:dyDescent="0.25">
      <c r="A1460">
        <v>426818</v>
      </c>
      <c r="B1460">
        <v>3</v>
      </c>
      <c r="C1460" t="s">
        <v>1487</v>
      </c>
      <c r="D1460" t="s">
        <v>1478</v>
      </c>
      <c r="E1460">
        <v>0</v>
      </c>
      <c r="F1460">
        <v>2</v>
      </c>
      <c r="G1460">
        <v>0</v>
      </c>
      <c r="H1460">
        <v>1</v>
      </c>
      <c r="I1460" t="s">
        <v>1475</v>
      </c>
      <c r="J1460" s="21">
        <v>45389.625</v>
      </c>
      <c r="K1460" s="21">
        <v>45390</v>
      </c>
      <c r="L1460" t="s">
        <v>598</v>
      </c>
      <c r="M1460" t="b">
        <v>0</v>
      </c>
      <c r="N1460">
        <v>2023</v>
      </c>
      <c r="O1460" t="s">
        <v>764</v>
      </c>
      <c r="Q1460" t="s">
        <v>773</v>
      </c>
      <c r="S1460" s="1" t="s">
        <v>1489</v>
      </c>
      <c r="T1460" s="1" t="s">
        <v>1480</v>
      </c>
      <c r="U1460" t="s">
        <v>27</v>
      </c>
      <c r="V1460" s="9">
        <v>2000</v>
      </c>
      <c r="W1460" s="2">
        <f t="shared" si="110"/>
        <v>3</v>
      </c>
      <c r="X1460" s="2" t="s">
        <v>1887</v>
      </c>
      <c r="Y1460" s="9" t="str">
        <f t="shared" si="111"/>
        <v>Y</v>
      </c>
      <c r="Z1460" s="9" t="str">
        <f t="shared" si="112"/>
        <v>N</v>
      </c>
      <c r="AA1460" s="9">
        <f t="shared" si="113"/>
        <v>10</v>
      </c>
      <c r="AB1460" s="9" t="s">
        <v>1398</v>
      </c>
      <c r="AE1460" t="str">
        <f t="shared" si="114"/>
        <v>Tomb Kings of KhemriOgre Kingdoms</v>
      </c>
    </row>
    <row r="1461" spans="1:31" ht="15" customHeight="1" x14ac:dyDescent="0.25">
      <c r="A1461">
        <v>426832</v>
      </c>
      <c r="B1461">
        <v>3</v>
      </c>
      <c r="C1461" t="s">
        <v>1473</v>
      </c>
      <c r="D1461" t="s">
        <v>1486</v>
      </c>
      <c r="E1461">
        <v>2</v>
      </c>
      <c r="F1461">
        <v>0</v>
      </c>
      <c r="G1461">
        <v>1</v>
      </c>
      <c r="H1461">
        <v>0</v>
      </c>
      <c r="I1461" t="s">
        <v>1475</v>
      </c>
      <c r="J1461" s="21">
        <v>45389.625</v>
      </c>
      <c r="K1461" s="21">
        <v>45390</v>
      </c>
      <c r="L1461" t="s">
        <v>598</v>
      </c>
      <c r="M1461" t="b">
        <v>0</v>
      </c>
      <c r="N1461">
        <v>2023</v>
      </c>
      <c r="O1461" t="s">
        <v>774</v>
      </c>
      <c r="Q1461" t="s">
        <v>767</v>
      </c>
      <c r="S1461" s="1" t="s">
        <v>1476</v>
      </c>
      <c r="T1461" s="1" t="s">
        <v>1488</v>
      </c>
      <c r="U1461" t="s">
        <v>27</v>
      </c>
      <c r="V1461" s="9">
        <v>2000</v>
      </c>
      <c r="W1461" s="2">
        <f t="shared" si="110"/>
        <v>3</v>
      </c>
      <c r="X1461" s="2" t="s">
        <v>1887</v>
      </c>
      <c r="Y1461" s="9" t="str">
        <f t="shared" si="111"/>
        <v>Y</v>
      </c>
      <c r="Z1461" s="9" t="str">
        <f t="shared" si="112"/>
        <v>N</v>
      </c>
      <c r="AA1461" s="9">
        <f t="shared" si="113"/>
        <v>10</v>
      </c>
      <c r="AB1461" s="9" t="s">
        <v>1398</v>
      </c>
      <c r="AE1461" t="str">
        <f t="shared" si="114"/>
        <v>Beastmen BrayherdsDaemons of Chaos</v>
      </c>
    </row>
    <row r="1462" spans="1:31" ht="15" customHeight="1" x14ac:dyDescent="0.25">
      <c r="A1462">
        <v>426847</v>
      </c>
      <c r="B1462">
        <v>3</v>
      </c>
      <c r="C1462" t="s">
        <v>1479</v>
      </c>
      <c r="D1462" t="s">
        <v>1491</v>
      </c>
      <c r="E1462">
        <v>2</v>
      </c>
      <c r="F1462">
        <v>0</v>
      </c>
      <c r="G1462">
        <v>1</v>
      </c>
      <c r="H1462">
        <v>0</v>
      </c>
      <c r="I1462" t="s">
        <v>1475</v>
      </c>
      <c r="J1462" s="21">
        <v>45389.625</v>
      </c>
      <c r="K1462" s="21">
        <v>45390</v>
      </c>
      <c r="L1462" t="s">
        <v>598</v>
      </c>
      <c r="M1462" t="b">
        <v>0</v>
      </c>
      <c r="N1462">
        <v>2023</v>
      </c>
      <c r="O1462" t="s">
        <v>765</v>
      </c>
      <c r="Q1462" t="s">
        <v>761</v>
      </c>
      <c r="S1462" s="1" t="s">
        <v>1481</v>
      </c>
      <c r="T1462" s="1" t="s">
        <v>1493</v>
      </c>
      <c r="U1462" t="s">
        <v>27</v>
      </c>
      <c r="V1462" s="9">
        <v>2000</v>
      </c>
      <c r="W1462" s="2">
        <f t="shared" si="110"/>
        <v>3</v>
      </c>
      <c r="X1462" s="2" t="s">
        <v>1887</v>
      </c>
      <c r="Y1462" s="9" t="str">
        <f t="shared" si="111"/>
        <v>Y</v>
      </c>
      <c r="Z1462" s="9" t="str">
        <f t="shared" si="112"/>
        <v>N</v>
      </c>
      <c r="AA1462" s="9">
        <f t="shared" si="113"/>
        <v>10</v>
      </c>
      <c r="AB1462" s="9" t="s">
        <v>1398</v>
      </c>
      <c r="AE1462" t="str">
        <f t="shared" si="114"/>
        <v>Empire of ManOrc and Goblin Tribes</v>
      </c>
    </row>
    <row r="1463" spans="1:31" ht="15" customHeight="1" x14ac:dyDescent="0.25">
      <c r="A1463">
        <v>430330</v>
      </c>
      <c r="B1463">
        <v>1</v>
      </c>
      <c r="C1463" t="s">
        <v>1892</v>
      </c>
      <c r="D1463" t="s">
        <v>1893</v>
      </c>
      <c r="E1463">
        <v>0</v>
      </c>
      <c r="F1463">
        <v>2</v>
      </c>
      <c r="G1463">
        <v>370</v>
      </c>
      <c r="H1463">
        <v>1499</v>
      </c>
      <c r="I1463" t="s">
        <v>1894</v>
      </c>
      <c r="J1463" s="24">
        <v>45402.708333333336</v>
      </c>
      <c r="K1463" s="24">
        <v>45403.125</v>
      </c>
      <c r="L1463" t="s">
        <v>598</v>
      </c>
      <c r="M1463" t="b">
        <v>0</v>
      </c>
      <c r="N1463">
        <v>2023</v>
      </c>
      <c r="O1463" t="s">
        <v>759</v>
      </c>
      <c r="Q1463" t="s">
        <v>758</v>
      </c>
      <c r="S1463" s="1" t="s">
        <v>1895</v>
      </c>
      <c r="T1463" s="1" t="s">
        <v>1896</v>
      </c>
      <c r="U1463" t="s">
        <v>27</v>
      </c>
      <c r="V1463" s="9">
        <v>1250</v>
      </c>
      <c r="W1463" s="2">
        <f t="shared" si="110"/>
        <v>3</v>
      </c>
      <c r="X1463" s="2" t="s">
        <v>1885</v>
      </c>
      <c r="Y1463" s="9" t="str">
        <f t="shared" ref="Y1463" si="115">IF(S1463="","N",(IF(T1463&lt;&gt;"","Y","N")))</f>
        <v>Y</v>
      </c>
      <c r="Z1463" s="9" t="str">
        <f t="shared" ref="Z1463" si="116">IF(O1463=Q1463,"Y","N")</f>
        <v>N</v>
      </c>
      <c r="AA1463" s="9">
        <f t="shared" si="113"/>
        <v>4</v>
      </c>
      <c r="AB1463" s="9" t="s">
        <v>1399</v>
      </c>
      <c r="AE1463" t="str">
        <f t="shared" si="114"/>
        <v>Wood Elf RealmsKingdom of Bretonnia</v>
      </c>
    </row>
    <row r="1464" spans="1:31" ht="15" hidden="1" customHeight="1" x14ac:dyDescent="0.25">
      <c r="A1464">
        <v>430353</v>
      </c>
      <c r="B1464">
        <v>1</v>
      </c>
      <c r="C1464" t="s">
        <v>1897</v>
      </c>
      <c r="D1464" t="s">
        <v>1898</v>
      </c>
      <c r="E1464">
        <v>2</v>
      </c>
      <c r="F1464">
        <v>0</v>
      </c>
      <c r="G1464">
        <v>404</v>
      </c>
      <c r="H1464">
        <v>284</v>
      </c>
      <c r="I1464" t="s">
        <v>1894</v>
      </c>
      <c r="J1464" s="24">
        <v>45402.708333333336</v>
      </c>
      <c r="K1464" s="24">
        <v>45403.125</v>
      </c>
      <c r="L1464" t="s">
        <v>598</v>
      </c>
      <c r="M1464" t="b">
        <v>0</v>
      </c>
      <c r="N1464">
        <v>2023</v>
      </c>
      <c r="O1464" t="s">
        <v>761</v>
      </c>
      <c r="S1464" s="1" t="s">
        <v>1899</v>
      </c>
      <c r="U1464" t="s">
        <v>27</v>
      </c>
      <c r="V1464" s="9">
        <v>1250</v>
      </c>
      <c r="W1464" s="2">
        <f t="shared" si="110"/>
        <v>3</v>
      </c>
      <c r="X1464" s="2" t="s">
        <v>1885</v>
      </c>
      <c r="Y1464" s="9" t="str">
        <f t="shared" ref="Y1464:Y1527" si="117">IF(S1464="","N",(IF(T1464&lt;&gt;"","Y","N")))</f>
        <v>N</v>
      </c>
      <c r="Z1464" s="9" t="str">
        <f t="shared" ref="Z1464:Z1527" si="118">IF(O1464=Q1464,"Y","N")</f>
        <v>N</v>
      </c>
      <c r="AA1464" s="9">
        <f t="shared" si="113"/>
        <v>4</v>
      </c>
      <c r="AB1464" s="9" t="s">
        <v>1399</v>
      </c>
      <c r="AE1464" t="str">
        <f t="shared" ref="AE1464:AE1527" si="119">O1464&amp;Q1464</f>
        <v>Orc and Goblin Tribes</v>
      </c>
    </row>
    <row r="1465" spans="1:31" ht="15" customHeight="1" x14ac:dyDescent="0.25">
      <c r="A1465">
        <v>430400</v>
      </c>
      <c r="B1465">
        <v>2</v>
      </c>
      <c r="C1465" t="s">
        <v>1893</v>
      </c>
      <c r="D1465" t="s">
        <v>1897</v>
      </c>
      <c r="E1465">
        <v>0</v>
      </c>
      <c r="F1465">
        <v>2</v>
      </c>
      <c r="G1465">
        <v>214</v>
      </c>
      <c r="H1465">
        <v>1397</v>
      </c>
      <c r="I1465" t="s">
        <v>1894</v>
      </c>
      <c r="J1465" s="24">
        <v>45402.708333333336</v>
      </c>
      <c r="K1465" s="24">
        <v>45403.125</v>
      </c>
      <c r="L1465" t="s">
        <v>598</v>
      </c>
      <c r="M1465" t="b">
        <v>0</v>
      </c>
      <c r="N1465">
        <v>2023</v>
      </c>
      <c r="O1465" t="s">
        <v>758</v>
      </c>
      <c r="Q1465" t="s">
        <v>761</v>
      </c>
      <c r="S1465" s="1" t="s">
        <v>1896</v>
      </c>
      <c r="T1465" s="1" t="s">
        <v>1899</v>
      </c>
      <c r="U1465" t="s">
        <v>27</v>
      </c>
      <c r="V1465" s="9">
        <v>1250</v>
      </c>
      <c r="W1465" s="2">
        <f t="shared" si="110"/>
        <v>3</v>
      </c>
      <c r="X1465" s="2" t="s">
        <v>1885</v>
      </c>
      <c r="Y1465" s="9" t="str">
        <f t="shared" si="117"/>
        <v>Y</v>
      </c>
      <c r="Z1465" s="9" t="str">
        <f t="shared" si="118"/>
        <v>N</v>
      </c>
      <c r="AA1465" s="9">
        <f t="shared" si="113"/>
        <v>4</v>
      </c>
      <c r="AB1465" s="9" t="s">
        <v>1399</v>
      </c>
      <c r="AE1465" t="str">
        <f t="shared" si="119"/>
        <v>Kingdom of BretonniaOrc and Goblin Tribes</v>
      </c>
    </row>
    <row r="1466" spans="1:31" ht="15" hidden="1" customHeight="1" x14ac:dyDescent="0.25">
      <c r="A1466">
        <v>430425</v>
      </c>
      <c r="B1466">
        <v>2</v>
      </c>
      <c r="C1466" t="s">
        <v>1892</v>
      </c>
      <c r="D1466" t="s">
        <v>1898</v>
      </c>
      <c r="E1466">
        <v>2</v>
      </c>
      <c r="F1466">
        <v>0</v>
      </c>
      <c r="G1466">
        <v>1497</v>
      </c>
      <c r="H1466">
        <v>600</v>
      </c>
      <c r="I1466" t="s">
        <v>1894</v>
      </c>
      <c r="J1466" s="24">
        <v>45402.708333333336</v>
      </c>
      <c r="K1466" s="24">
        <v>45403.125</v>
      </c>
      <c r="L1466" t="s">
        <v>598</v>
      </c>
      <c r="M1466" t="b">
        <v>0</v>
      </c>
      <c r="N1466">
        <v>2023</v>
      </c>
      <c r="O1466" t="s">
        <v>759</v>
      </c>
      <c r="S1466" s="1" t="s">
        <v>1895</v>
      </c>
      <c r="U1466" t="s">
        <v>27</v>
      </c>
      <c r="V1466" s="9">
        <v>1250</v>
      </c>
      <c r="W1466" s="2">
        <f t="shared" si="110"/>
        <v>3</v>
      </c>
      <c r="X1466" s="2" t="s">
        <v>1885</v>
      </c>
      <c r="Y1466" s="9" t="str">
        <f t="shared" si="117"/>
        <v>N</v>
      </c>
      <c r="Z1466" s="9" t="str">
        <f t="shared" si="118"/>
        <v>N</v>
      </c>
      <c r="AA1466" s="9">
        <f t="shared" si="113"/>
        <v>4</v>
      </c>
      <c r="AB1466" s="9" t="s">
        <v>1399</v>
      </c>
      <c r="AE1466" t="str">
        <f t="shared" si="119"/>
        <v>Wood Elf Realms</v>
      </c>
    </row>
    <row r="1467" spans="1:31" ht="15" customHeight="1" x14ac:dyDescent="0.25">
      <c r="A1467">
        <v>430477</v>
      </c>
      <c r="B1467">
        <v>3</v>
      </c>
      <c r="C1467" t="s">
        <v>1897</v>
      </c>
      <c r="D1467" t="s">
        <v>1892</v>
      </c>
      <c r="E1467">
        <v>0</v>
      </c>
      <c r="F1467">
        <v>2</v>
      </c>
      <c r="G1467">
        <v>520</v>
      </c>
      <c r="H1467">
        <v>651</v>
      </c>
      <c r="I1467" t="s">
        <v>1894</v>
      </c>
      <c r="J1467" s="24">
        <v>45402.708333333336</v>
      </c>
      <c r="K1467" s="24">
        <v>45403.125</v>
      </c>
      <c r="L1467" t="s">
        <v>598</v>
      </c>
      <c r="M1467" t="b">
        <v>0</v>
      </c>
      <c r="N1467">
        <v>2023</v>
      </c>
      <c r="O1467" t="s">
        <v>761</v>
      </c>
      <c r="Q1467" t="s">
        <v>759</v>
      </c>
      <c r="S1467" s="1" t="s">
        <v>1899</v>
      </c>
      <c r="T1467" s="1" t="s">
        <v>1895</v>
      </c>
      <c r="U1467" t="s">
        <v>27</v>
      </c>
      <c r="V1467" s="9">
        <v>1250</v>
      </c>
      <c r="W1467" s="2">
        <f t="shared" si="110"/>
        <v>3</v>
      </c>
      <c r="X1467" s="2" t="s">
        <v>1885</v>
      </c>
      <c r="Y1467" s="9" t="str">
        <f t="shared" si="117"/>
        <v>Y</v>
      </c>
      <c r="Z1467" s="9" t="str">
        <f t="shared" si="118"/>
        <v>N</v>
      </c>
      <c r="AA1467" s="9">
        <f t="shared" si="113"/>
        <v>4</v>
      </c>
      <c r="AB1467" s="9" t="s">
        <v>1399</v>
      </c>
      <c r="AE1467" t="str">
        <f t="shared" si="119"/>
        <v>Orc and Goblin TribesWood Elf Realms</v>
      </c>
    </row>
    <row r="1468" spans="1:31" ht="15" hidden="1" customHeight="1" x14ac:dyDescent="0.25">
      <c r="A1468">
        <v>430491</v>
      </c>
      <c r="B1468">
        <v>3</v>
      </c>
      <c r="C1468" t="s">
        <v>1893</v>
      </c>
      <c r="D1468" t="s">
        <v>1898</v>
      </c>
      <c r="E1468">
        <v>0</v>
      </c>
      <c r="F1468">
        <v>2</v>
      </c>
      <c r="G1468">
        <v>697</v>
      </c>
      <c r="H1468">
        <v>867</v>
      </c>
      <c r="I1468" t="s">
        <v>1894</v>
      </c>
      <c r="J1468" s="24">
        <v>45402.708333333336</v>
      </c>
      <c r="K1468" s="24">
        <v>45403.125</v>
      </c>
      <c r="L1468" t="s">
        <v>598</v>
      </c>
      <c r="M1468" t="b">
        <v>0</v>
      </c>
      <c r="N1468">
        <v>2023</v>
      </c>
      <c r="O1468" t="s">
        <v>758</v>
      </c>
      <c r="S1468" s="1" t="s">
        <v>1896</v>
      </c>
      <c r="U1468" t="s">
        <v>27</v>
      </c>
      <c r="V1468" s="9">
        <v>1250</v>
      </c>
      <c r="W1468" s="2">
        <f t="shared" si="110"/>
        <v>3</v>
      </c>
      <c r="X1468" s="2" t="s">
        <v>1885</v>
      </c>
      <c r="Y1468" s="9" t="str">
        <f t="shared" si="117"/>
        <v>N</v>
      </c>
      <c r="Z1468" s="9" t="str">
        <f t="shared" si="118"/>
        <v>N</v>
      </c>
      <c r="AA1468" s="9">
        <f t="shared" si="113"/>
        <v>4</v>
      </c>
      <c r="AB1468" s="9" t="s">
        <v>1399</v>
      </c>
      <c r="AE1468" t="str">
        <f t="shared" si="119"/>
        <v>Kingdom of Bretonnia</v>
      </c>
    </row>
    <row r="1469" spans="1:31" ht="15" hidden="1" customHeight="1" x14ac:dyDescent="0.25">
      <c r="A1469">
        <v>428104</v>
      </c>
      <c r="B1469">
        <v>1</v>
      </c>
      <c r="C1469" t="s">
        <v>1900</v>
      </c>
      <c r="D1469" t="s">
        <v>1901</v>
      </c>
      <c r="E1469">
        <v>2</v>
      </c>
      <c r="F1469">
        <v>0</v>
      </c>
      <c r="G1469">
        <v>23</v>
      </c>
      <c r="H1469">
        <v>0</v>
      </c>
      <c r="I1469" t="s">
        <v>1902</v>
      </c>
      <c r="J1469" s="24">
        <v>45395.645833333336</v>
      </c>
      <c r="K1469" s="24">
        <v>45396.052083333336</v>
      </c>
      <c r="L1469" t="s">
        <v>207</v>
      </c>
      <c r="M1469" t="b">
        <v>0</v>
      </c>
      <c r="N1469">
        <v>2023</v>
      </c>
      <c r="O1469" t="s">
        <v>763</v>
      </c>
      <c r="S1469" s="1" t="s">
        <v>1903</v>
      </c>
      <c r="U1469" t="s">
        <v>27</v>
      </c>
      <c r="V1469" s="9">
        <v>2000</v>
      </c>
      <c r="W1469" s="2">
        <f t="shared" si="110"/>
        <v>3</v>
      </c>
      <c r="X1469" s="2" t="s">
        <v>1885</v>
      </c>
      <c r="Y1469" s="9" t="str">
        <f t="shared" si="117"/>
        <v>N</v>
      </c>
      <c r="Z1469" s="9" t="str">
        <f t="shared" si="118"/>
        <v>N</v>
      </c>
      <c r="AA1469" s="9">
        <f t="shared" si="113"/>
        <v>10</v>
      </c>
      <c r="AB1469" s="9" t="s">
        <v>1398</v>
      </c>
      <c r="AE1469" t="str">
        <f t="shared" si="119"/>
        <v>High Elf Realms</v>
      </c>
    </row>
    <row r="1470" spans="1:31" ht="15" customHeight="1" x14ac:dyDescent="0.25">
      <c r="A1470">
        <v>428126</v>
      </c>
      <c r="B1470">
        <v>1</v>
      </c>
      <c r="C1470" t="s">
        <v>1904</v>
      </c>
      <c r="D1470" t="s">
        <v>1905</v>
      </c>
      <c r="E1470">
        <v>0</v>
      </c>
      <c r="F1470">
        <v>2</v>
      </c>
      <c r="G1470">
        <v>4</v>
      </c>
      <c r="H1470">
        <v>18</v>
      </c>
      <c r="I1470" t="s">
        <v>1902</v>
      </c>
      <c r="J1470" s="24">
        <v>45395.645833333336</v>
      </c>
      <c r="K1470" s="24">
        <v>45396.052083333336</v>
      </c>
      <c r="L1470" t="s">
        <v>207</v>
      </c>
      <c r="M1470" t="b">
        <v>0</v>
      </c>
      <c r="N1470">
        <v>2023</v>
      </c>
      <c r="O1470" t="s">
        <v>771</v>
      </c>
      <c r="Q1470" t="s">
        <v>759</v>
      </c>
      <c r="S1470" s="1" t="s">
        <v>1906</v>
      </c>
      <c r="T1470" s="1" t="s">
        <v>1907</v>
      </c>
      <c r="U1470" t="s">
        <v>27</v>
      </c>
      <c r="V1470" s="9">
        <v>2000</v>
      </c>
      <c r="W1470" s="2">
        <f t="shared" si="110"/>
        <v>3</v>
      </c>
      <c r="X1470" s="2" t="s">
        <v>1885</v>
      </c>
      <c r="Y1470" s="9" t="str">
        <f t="shared" si="117"/>
        <v>Y</v>
      </c>
      <c r="Z1470" s="9" t="str">
        <f t="shared" si="118"/>
        <v>N</v>
      </c>
      <c r="AA1470" s="9">
        <f t="shared" si="113"/>
        <v>10</v>
      </c>
      <c r="AB1470" s="9" t="s">
        <v>1398</v>
      </c>
      <c r="AE1470" t="str">
        <f t="shared" si="119"/>
        <v>SkavenWood Elf Realms</v>
      </c>
    </row>
    <row r="1471" spans="1:31" ht="15" hidden="1" customHeight="1" x14ac:dyDescent="0.25">
      <c r="A1471">
        <v>428144</v>
      </c>
      <c r="B1471">
        <v>1</v>
      </c>
      <c r="C1471" t="s">
        <v>1908</v>
      </c>
      <c r="D1471" t="s">
        <v>1909</v>
      </c>
      <c r="E1471">
        <v>2</v>
      </c>
      <c r="F1471">
        <v>0</v>
      </c>
      <c r="G1471">
        <v>19</v>
      </c>
      <c r="H1471">
        <v>3</v>
      </c>
      <c r="I1471" t="s">
        <v>1902</v>
      </c>
      <c r="J1471" s="24">
        <v>45395.645833333336</v>
      </c>
      <c r="K1471" s="24">
        <v>45396.052083333336</v>
      </c>
      <c r="L1471" t="s">
        <v>207</v>
      </c>
      <c r="M1471" t="b">
        <v>0</v>
      </c>
      <c r="N1471">
        <v>2023</v>
      </c>
      <c r="Q1471" t="s">
        <v>769</v>
      </c>
      <c r="T1471" s="1" t="s">
        <v>1910</v>
      </c>
      <c r="U1471" t="s">
        <v>27</v>
      </c>
      <c r="V1471" s="9">
        <v>2000</v>
      </c>
      <c r="W1471" s="2">
        <f t="shared" si="110"/>
        <v>3</v>
      </c>
      <c r="X1471" s="2" t="s">
        <v>1885</v>
      </c>
      <c r="Y1471" s="9" t="str">
        <f t="shared" si="117"/>
        <v>N</v>
      </c>
      <c r="Z1471" s="9" t="str">
        <f t="shared" si="118"/>
        <v>N</v>
      </c>
      <c r="AA1471" s="9">
        <f t="shared" si="113"/>
        <v>10</v>
      </c>
      <c r="AB1471" s="9" t="s">
        <v>1398</v>
      </c>
      <c r="AE1471" t="str">
        <f t="shared" si="119"/>
        <v>Dwarfen Mountain Holds</v>
      </c>
    </row>
    <row r="1472" spans="1:31" ht="15" hidden="1" customHeight="1" x14ac:dyDescent="0.25">
      <c r="A1472">
        <v>428159</v>
      </c>
      <c r="B1472">
        <v>1</v>
      </c>
      <c r="C1472" t="s">
        <v>1911</v>
      </c>
      <c r="D1472" t="s">
        <v>1912</v>
      </c>
      <c r="E1472">
        <v>2</v>
      </c>
      <c r="F1472">
        <v>0</v>
      </c>
      <c r="G1472">
        <v>21</v>
      </c>
      <c r="H1472">
        <v>2</v>
      </c>
      <c r="I1472" t="s">
        <v>1902</v>
      </c>
      <c r="J1472" s="24">
        <v>45395.645833333336</v>
      </c>
      <c r="K1472" s="24">
        <v>45396.052083333336</v>
      </c>
      <c r="L1472" t="s">
        <v>207</v>
      </c>
      <c r="M1472" t="b">
        <v>0</v>
      </c>
      <c r="N1472">
        <v>2023</v>
      </c>
      <c r="Q1472" t="s">
        <v>773</v>
      </c>
      <c r="T1472" s="1" t="s">
        <v>1913</v>
      </c>
      <c r="U1472" t="s">
        <v>27</v>
      </c>
      <c r="V1472" s="9">
        <v>2000</v>
      </c>
      <c r="W1472" s="2">
        <f t="shared" si="110"/>
        <v>3</v>
      </c>
      <c r="X1472" s="2" t="s">
        <v>1885</v>
      </c>
      <c r="Y1472" s="9" t="str">
        <f t="shared" si="117"/>
        <v>N</v>
      </c>
      <c r="Z1472" s="9" t="str">
        <f t="shared" si="118"/>
        <v>N</v>
      </c>
      <c r="AA1472" s="9">
        <f t="shared" si="113"/>
        <v>10</v>
      </c>
      <c r="AB1472" s="9" t="s">
        <v>1398</v>
      </c>
      <c r="AE1472" t="str">
        <f t="shared" si="119"/>
        <v>Ogre Kingdoms</v>
      </c>
    </row>
    <row r="1473" spans="1:31" ht="15" customHeight="1" x14ac:dyDescent="0.25">
      <c r="A1473">
        <v>428180</v>
      </c>
      <c r="B1473">
        <v>1</v>
      </c>
      <c r="C1473" t="s">
        <v>1914</v>
      </c>
      <c r="D1473" t="s">
        <v>1915</v>
      </c>
      <c r="E1473">
        <v>2</v>
      </c>
      <c r="F1473">
        <v>0</v>
      </c>
      <c r="G1473">
        <v>22</v>
      </c>
      <c r="H1473">
        <v>0</v>
      </c>
      <c r="I1473" t="s">
        <v>1902</v>
      </c>
      <c r="J1473" s="24">
        <v>45395.645833333336</v>
      </c>
      <c r="K1473" s="24">
        <v>45396.052083333336</v>
      </c>
      <c r="L1473" t="s">
        <v>207</v>
      </c>
      <c r="M1473" t="b">
        <v>0</v>
      </c>
      <c r="N1473">
        <v>2023</v>
      </c>
      <c r="O1473" t="s">
        <v>760</v>
      </c>
      <c r="Q1473" t="s">
        <v>764</v>
      </c>
      <c r="S1473" s="1" t="s">
        <v>1916</v>
      </c>
      <c r="T1473" s="1" t="s">
        <v>1917</v>
      </c>
      <c r="U1473" t="s">
        <v>27</v>
      </c>
      <c r="V1473" s="9">
        <v>2000</v>
      </c>
      <c r="W1473" s="2">
        <f t="shared" si="110"/>
        <v>3</v>
      </c>
      <c r="X1473" s="2" t="s">
        <v>1885</v>
      </c>
      <c r="Y1473" s="9" t="str">
        <f t="shared" si="117"/>
        <v>Y</v>
      </c>
      <c r="Z1473" s="9" t="str">
        <f t="shared" si="118"/>
        <v>N</v>
      </c>
      <c r="AA1473" s="9">
        <f t="shared" si="113"/>
        <v>10</v>
      </c>
      <c r="AB1473" s="9" t="s">
        <v>1398</v>
      </c>
      <c r="AE1473" t="str">
        <f t="shared" si="119"/>
        <v>Vampire CountsTomb Kings of Khemri</v>
      </c>
    </row>
    <row r="1474" spans="1:31" ht="15" hidden="1" customHeight="1" x14ac:dyDescent="0.25">
      <c r="A1474">
        <v>428210</v>
      </c>
      <c r="B1474">
        <v>2</v>
      </c>
      <c r="C1474" t="s">
        <v>1901</v>
      </c>
      <c r="D1474" t="s">
        <v>1915</v>
      </c>
      <c r="E1474">
        <v>0</v>
      </c>
      <c r="F1474">
        <v>2</v>
      </c>
      <c r="G1474">
        <v>0</v>
      </c>
      <c r="H1474">
        <v>23</v>
      </c>
      <c r="I1474" t="s">
        <v>1902</v>
      </c>
      <c r="J1474" s="24">
        <v>45395.645833333336</v>
      </c>
      <c r="K1474" s="24">
        <v>45396.052083333336</v>
      </c>
      <c r="L1474" t="s">
        <v>207</v>
      </c>
      <c r="M1474" t="b">
        <v>0</v>
      </c>
      <c r="N1474">
        <v>2023</v>
      </c>
      <c r="Q1474" t="s">
        <v>764</v>
      </c>
      <c r="T1474" s="1" t="s">
        <v>1917</v>
      </c>
      <c r="U1474" t="s">
        <v>27</v>
      </c>
      <c r="V1474" s="9">
        <v>2000</v>
      </c>
      <c r="W1474" s="2">
        <f t="shared" ref="W1474:W1537" si="120">_xlfn.MAXIFS(B:B,I:I,I1474)</f>
        <v>3</v>
      </c>
      <c r="X1474" s="2" t="s">
        <v>1885</v>
      </c>
      <c r="Y1474" s="9" t="str">
        <f t="shared" si="117"/>
        <v>N</v>
      </c>
      <c r="Z1474" s="9" t="str">
        <f t="shared" si="118"/>
        <v>N</v>
      </c>
      <c r="AA1474" s="9">
        <f t="shared" ref="AA1474:AA1537" si="121">COUNTIFS(I:I,I1474,B:B,1)*2</f>
        <v>10</v>
      </c>
      <c r="AB1474" s="9" t="s">
        <v>1398</v>
      </c>
      <c r="AE1474" t="str">
        <f t="shared" si="119"/>
        <v>Tomb Kings of Khemri</v>
      </c>
    </row>
    <row r="1475" spans="1:31" ht="15" customHeight="1" x14ac:dyDescent="0.25">
      <c r="A1475">
        <v>428227</v>
      </c>
      <c r="B1475">
        <v>2</v>
      </c>
      <c r="C1475" t="s">
        <v>1905</v>
      </c>
      <c r="D1475" t="s">
        <v>1909</v>
      </c>
      <c r="E1475">
        <v>0</v>
      </c>
      <c r="F1475">
        <v>2</v>
      </c>
      <c r="G1475">
        <v>0</v>
      </c>
      <c r="H1475">
        <v>23</v>
      </c>
      <c r="I1475" t="s">
        <v>1902</v>
      </c>
      <c r="J1475" s="24">
        <v>45395.645833333336</v>
      </c>
      <c r="K1475" s="24">
        <v>45396.052083333336</v>
      </c>
      <c r="L1475" t="s">
        <v>207</v>
      </c>
      <c r="M1475" t="b">
        <v>0</v>
      </c>
      <c r="N1475">
        <v>2023</v>
      </c>
      <c r="O1475" t="s">
        <v>759</v>
      </c>
      <c r="Q1475" t="s">
        <v>769</v>
      </c>
      <c r="S1475" s="1" t="s">
        <v>1907</v>
      </c>
      <c r="T1475" s="1" t="s">
        <v>1910</v>
      </c>
      <c r="U1475" t="s">
        <v>27</v>
      </c>
      <c r="V1475" s="9">
        <v>2000</v>
      </c>
      <c r="W1475" s="2">
        <f t="shared" si="120"/>
        <v>3</v>
      </c>
      <c r="X1475" s="2" t="s">
        <v>1885</v>
      </c>
      <c r="Y1475" s="9" t="str">
        <f t="shared" si="117"/>
        <v>Y</v>
      </c>
      <c r="Z1475" s="9" t="str">
        <f t="shared" si="118"/>
        <v>N</v>
      </c>
      <c r="AA1475" s="9">
        <f t="shared" si="121"/>
        <v>10</v>
      </c>
      <c r="AB1475" s="9" t="s">
        <v>1398</v>
      </c>
      <c r="AE1475" t="str">
        <f t="shared" si="119"/>
        <v>Wood Elf RealmsDwarfen Mountain Holds</v>
      </c>
    </row>
    <row r="1476" spans="1:31" ht="15" hidden="1" customHeight="1" x14ac:dyDescent="0.25">
      <c r="A1476">
        <v>428244</v>
      </c>
      <c r="B1476">
        <v>2</v>
      </c>
      <c r="C1476" t="s">
        <v>1911</v>
      </c>
      <c r="D1476" t="s">
        <v>1908</v>
      </c>
      <c r="E1476">
        <v>0</v>
      </c>
      <c r="F1476">
        <v>2</v>
      </c>
      <c r="G1476">
        <v>2</v>
      </c>
      <c r="H1476">
        <v>22</v>
      </c>
      <c r="I1476" t="s">
        <v>1902</v>
      </c>
      <c r="J1476" s="24">
        <v>45395.645833333336</v>
      </c>
      <c r="K1476" s="24">
        <v>45396.052083333336</v>
      </c>
      <c r="L1476" t="s">
        <v>207</v>
      </c>
      <c r="M1476" t="b">
        <v>0</v>
      </c>
      <c r="N1476">
        <v>2023</v>
      </c>
      <c r="U1476" t="s">
        <v>27</v>
      </c>
      <c r="V1476" s="9">
        <v>2000</v>
      </c>
      <c r="W1476" s="2">
        <f t="shared" si="120"/>
        <v>3</v>
      </c>
      <c r="X1476" s="2" t="s">
        <v>1885</v>
      </c>
      <c r="Y1476" s="9" t="str">
        <f t="shared" si="117"/>
        <v>N</v>
      </c>
      <c r="Z1476" s="9" t="str">
        <f t="shared" si="118"/>
        <v>Y</v>
      </c>
      <c r="AA1476" s="9">
        <f t="shared" si="121"/>
        <v>10</v>
      </c>
      <c r="AB1476" s="9" t="s">
        <v>1398</v>
      </c>
      <c r="AE1476" t="str">
        <f t="shared" si="119"/>
        <v/>
      </c>
    </row>
    <row r="1477" spans="1:31" ht="15" customHeight="1" x14ac:dyDescent="0.25">
      <c r="A1477">
        <v>428263</v>
      </c>
      <c r="B1477">
        <v>2</v>
      </c>
      <c r="C1477" t="s">
        <v>1904</v>
      </c>
      <c r="D1477" t="s">
        <v>1912</v>
      </c>
      <c r="E1477">
        <v>2</v>
      </c>
      <c r="F1477">
        <v>0</v>
      </c>
      <c r="G1477">
        <v>23</v>
      </c>
      <c r="H1477">
        <v>2</v>
      </c>
      <c r="I1477" t="s">
        <v>1902</v>
      </c>
      <c r="J1477" s="24">
        <v>45395.645833333336</v>
      </c>
      <c r="K1477" s="24">
        <v>45396.052083333336</v>
      </c>
      <c r="L1477" t="s">
        <v>207</v>
      </c>
      <c r="M1477" t="b">
        <v>0</v>
      </c>
      <c r="N1477">
        <v>2023</v>
      </c>
      <c r="O1477" t="s">
        <v>771</v>
      </c>
      <c r="Q1477" t="s">
        <v>773</v>
      </c>
      <c r="S1477" s="1" t="s">
        <v>1906</v>
      </c>
      <c r="T1477" s="1" t="s">
        <v>1913</v>
      </c>
      <c r="U1477" t="s">
        <v>27</v>
      </c>
      <c r="V1477" s="9">
        <v>2000</v>
      </c>
      <c r="W1477" s="2">
        <f t="shared" si="120"/>
        <v>3</v>
      </c>
      <c r="X1477" s="2" t="s">
        <v>1885</v>
      </c>
      <c r="Y1477" s="9" t="str">
        <f t="shared" si="117"/>
        <v>Y</v>
      </c>
      <c r="Z1477" s="9" t="str">
        <f t="shared" si="118"/>
        <v>N</v>
      </c>
      <c r="AA1477" s="9">
        <f t="shared" si="121"/>
        <v>10</v>
      </c>
      <c r="AB1477" s="9" t="s">
        <v>1398</v>
      </c>
      <c r="AE1477" t="str">
        <f t="shared" si="119"/>
        <v>SkavenOgre Kingdoms</v>
      </c>
    </row>
    <row r="1478" spans="1:31" ht="15" customHeight="1" x14ac:dyDescent="0.25">
      <c r="A1478">
        <v>428285</v>
      </c>
      <c r="B1478">
        <v>2</v>
      </c>
      <c r="C1478" t="s">
        <v>1900</v>
      </c>
      <c r="D1478" t="s">
        <v>1914</v>
      </c>
      <c r="E1478">
        <v>2</v>
      </c>
      <c r="F1478">
        <v>0</v>
      </c>
      <c r="G1478">
        <v>15</v>
      </c>
      <c r="H1478">
        <v>9</v>
      </c>
      <c r="I1478" t="s">
        <v>1902</v>
      </c>
      <c r="J1478" s="24">
        <v>45395.645833333336</v>
      </c>
      <c r="K1478" s="24">
        <v>45396.052083333336</v>
      </c>
      <c r="L1478" t="s">
        <v>207</v>
      </c>
      <c r="M1478" t="b">
        <v>0</v>
      </c>
      <c r="N1478">
        <v>2023</v>
      </c>
      <c r="O1478" t="s">
        <v>763</v>
      </c>
      <c r="Q1478" t="s">
        <v>760</v>
      </c>
      <c r="S1478" s="1" t="s">
        <v>1903</v>
      </c>
      <c r="T1478" s="1" t="s">
        <v>1916</v>
      </c>
      <c r="U1478" t="s">
        <v>27</v>
      </c>
      <c r="V1478" s="9">
        <v>2000</v>
      </c>
      <c r="W1478" s="2">
        <f t="shared" si="120"/>
        <v>3</v>
      </c>
      <c r="X1478" s="2" t="s">
        <v>1885</v>
      </c>
      <c r="Y1478" s="9" t="str">
        <f t="shared" si="117"/>
        <v>Y</v>
      </c>
      <c r="Z1478" s="9" t="str">
        <f t="shared" si="118"/>
        <v>N</v>
      </c>
      <c r="AA1478" s="9">
        <f t="shared" si="121"/>
        <v>10</v>
      </c>
      <c r="AB1478" s="9" t="s">
        <v>1398</v>
      </c>
      <c r="AE1478" t="str">
        <f t="shared" si="119"/>
        <v>High Elf RealmsVampire Counts</v>
      </c>
    </row>
    <row r="1479" spans="1:31" ht="15" hidden="1" customHeight="1" x14ac:dyDescent="0.25">
      <c r="A1479">
        <v>428331</v>
      </c>
      <c r="B1479">
        <v>3</v>
      </c>
      <c r="C1479" t="s">
        <v>1912</v>
      </c>
      <c r="D1479" t="s">
        <v>1901</v>
      </c>
      <c r="E1479">
        <v>0</v>
      </c>
      <c r="F1479">
        <v>2</v>
      </c>
      <c r="G1479">
        <v>1</v>
      </c>
      <c r="H1479">
        <v>22</v>
      </c>
      <c r="I1479" t="s">
        <v>1902</v>
      </c>
      <c r="J1479" s="24">
        <v>45395.645833333336</v>
      </c>
      <c r="K1479" s="24">
        <v>45396.052083333336</v>
      </c>
      <c r="L1479" t="s">
        <v>207</v>
      </c>
      <c r="M1479" t="b">
        <v>0</v>
      </c>
      <c r="N1479">
        <v>2023</v>
      </c>
      <c r="O1479" t="s">
        <v>773</v>
      </c>
      <c r="S1479" s="1" t="s">
        <v>1913</v>
      </c>
      <c r="U1479" t="s">
        <v>27</v>
      </c>
      <c r="V1479" s="9">
        <v>2000</v>
      </c>
      <c r="W1479" s="2">
        <f t="shared" si="120"/>
        <v>3</v>
      </c>
      <c r="X1479" s="2" t="s">
        <v>1885</v>
      </c>
      <c r="Y1479" s="9" t="str">
        <f t="shared" si="117"/>
        <v>N</v>
      </c>
      <c r="Z1479" s="9" t="str">
        <f t="shared" si="118"/>
        <v>N</v>
      </c>
      <c r="AA1479" s="9">
        <f t="shared" si="121"/>
        <v>10</v>
      </c>
      <c r="AB1479" s="9" t="s">
        <v>1398</v>
      </c>
      <c r="AE1479" t="str">
        <f t="shared" si="119"/>
        <v>Ogre Kingdoms</v>
      </c>
    </row>
    <row r="1480" spans="1:31" ht="15" customHeight="1" x14ac:dyDescent="0.25">
      <c r="A1480">
        <v>428353</v>
      </c>
      <c r="B1480">
        <v>3</v>
      </c>
      <c r="C1480" t="s">
        <v>1914</v>
      </c>
      <c r="D1480" t="s">
        <v>1904</v>
      </c>
      <c r="E1480">
        <v>2</v>
      </c>
      <c r="F1480">
        <v>0</v>
      </c>
      <c r="G1480">
        <v>23</v>
      </c>
      <c r="H1480">
        <v>0</v>
      </c>
      <c r="I1480" t="s">
        <v>1902</v>
      </c>
      <c r="J1480" s="24">
        <v>45395.645833333336</v>
      </c>
      <c r="K1480" s="24">
        <v>45396.052083333336</v>
      </c>
      <c r="L1480" t="s">
        <v>207</v>
      </c>
      <c r="M1480" t="b">
        <v>0</v>
      </c>
      <c r="N1480">
        <v>2023</v>
      </c>
      <c r="O1480" t="s">
        <v>760</v>
      </c>
      <c r="Q1480" t="s">
        <v>771</v>
      </c>
      <c r="S1480" s="1" t="s">
        <v>1916</v>
      </c>
      <c r="T1480" s="1" t="s">
        <v>1906</v>
      </c>
      <c r="U1480" t="s">
        <v>27</v>
      </c>
      <c r="V1480" s="9">
        <v>2000</v>
      </c>
      <c r="W1480" s="2">
        <f t="shared" si="120"/>
        <v>3</v>
      </c>
      <c r="X1480" s="2" t="s">
        <v>1885</v>
      </c>
      <c r="Y1480" s="9" t="str">
        <f t="shared" si="117"/>
        <v>Y</v>
      </c>
      <c r="Z1480" s="9" t="str">
        <f t="shared" si="118"/>
        <v>N</v>
      </c>
      <c r="AA1480" s="9">
        <f t="shared" si="121"/>
        <v>10</v>
      </c>
      <c r="AB1480" s="9" t="s">
        <v>1398</v>
      </c>
      <c r="AE1480" t="str">
        <f t="shared" si="119"/>
        <v>Vampire CountsSkaven</v>
      </c>
    </row>
    <row r="1481" spans="1:31" ht="15" hidden="1" customHeight="1" x14ac:dyDescent="0.25">
      <c r="A1481">
        <v>428364</v>
      </c>
      <c r="B1481">
        <v>3</v>
      </c>
      <c r="C1481" t="s">
        <v>1908</v>
      </c>
      <c r="D1481" t="s">
        <v>1900</v>
      </c>
      <c r="E1481">
        <v>2</v>
      </c>
      <c r="F1481">
        <v>0</v>
      </c>
      <c r="G1481">
        <v>19</v>
      </c>
      <c r="H1481">
        <v>4</v>
      </c>
      <c r="I1481" t="s">
        <v>1902</v>
      </c>
      <c r="J1481" s="24">
        <v>45395.645833333336</v>
      </c>
      <c r="K1481" s="24">
        <v>45396.052083333336</v>
      </c>
      <c r="L1481" t="s">
        <v>207</v>
      </c>
      <c r="M1481" t="b">
        <v>0</v>
      </c>
      <c r="N1481">
        <v>2023</v>
      </c>
      <c r="Q1481" t="s">
        <v>763</v>
      </c>
      <c r="T1481" s="1" t="s">
        <v>1903</v>
      </c>
      <c r="U1481" t="s">
        <v>27</v>
      </c>
      <c r="V1481" s="9">
        <v>2000</v>
      </c>
      <c r="W1481" s="2">
        <f t="shared" si="120"/>
        <v>3</v>
      </c>
      <c r="X1481" s="2" t="s">
        <v>1885</v>
      </c>
      <c r="Y1481" s="9" t="str">
        <f t="shared" si="117"/>
        <v>N</v>
      </c>
      <c r="Z1481" s="9" t="str">
        <f t="shared" si="118"/>
        <v>N</v>
      </c>
      <c r="AA1481" s="9">
        <f t="shared" si="121"/>
        <v>10</v>
      </c>
      <c r="AB1481" s="9" t="s">
        <v>1398</v>
      </c>
      <c r="AE1481" t="str">
        <f t="shared" si="119"/>
        <v>High Elf Realms</v>
      </c>
    </row>
    <row r="1482" spans="1:31" ht="15" hidden="1" customHeight="1" x14ac:dyDescent="0.25">
      <c r="A1482">
        <v>428380</v>
      </c>
      <c r="B1482">
        <v>3</v>
      </c>
      <c r="C1482" t="s">
        <v>1909</v>
      </c>
      <c r="D1482" t="s">
        <v>1911</v>
      </c>
      <c r="E1482">
        <v>2</v>
      </c>
      <c r="F1482">
        <v>0</v>
      </c>
      <c r="G1482">
        <v>22</v>
      </c>
      <c r="H1482">
        <v>1</v>
      </c>
      <c r="I1482" t="s">
        <v>1902</v>
      </c>
      <c r="J1482" s="24">
        <v>45395.645833333336</v>
      </c>
      <c r="K1482" s="24">
        <v>45396.052083333336</v>
      </c>
      <c r="L1482" t="s">
        <v>207</v>
      </c>
      <c r="M1482" t="b">
        <v>0</v>
      </c>
      <c r="N1482">
        <v>2023</v>
      </c>
      <c r="O1482" t="s">
        <v>769</v>
      </c>
      <c r="S1482" s="1" t="s">
        <v>1910</v>
      </c>
      <c r="U1482" t="s">
        <v>27</v>
      </c>
      <c r="V1482" s="9">
        <v>2000</v>
      </c>
      <c r="W1482" s="2">
        <f t="shared" si="120"/>
        <v>3</v>
      </c>
      <c r="X1482" s="2" t="s">
        <v>1885</v>
      </c>
      <c r="Y1482" s="9" t="str">
        <f t="shared" si="117"/>
        <v>N</v>
      </c>
      <c r="Z1482" s="9" t="str">
        <f t="shared" si="118"/>
        <v>N</v>
      </c>
      <c r="AA1482" s="9">
        <f t="shared" si="121"/>
        <v>10</v>
      </c>
      <c r="AB1482" s="9" t="s">
        <v>1398</v>
      </c>
      <c r="AE1482" t="str">
        <f t="shared" si="119"/>
        <v>Dwarfen Mountain Holds</v>
      </c>
    </row>
    <row r="1483" spans="1:31" ht="15" customHeight="1" x14ac:dyDescent="0.25">
      <c r="A1483">
        <v>428400</v>
      </c>
      <c r="B1483">
        <v>3</v>
      </c>
      <c r="C1483" t="s">
        <v>1915</v>
      </c>
      <c r="D1483" t="s">
        <v>1905</v>
      </c>
      <c r="E1483">
        <v>2</v>
      </c>
      <c r="F1483">
        <v>0</v>
      </c>
      <c r="G1483">
        <v>15</v>
      </c>
      <c r="H1483">
        <v>7</v>
      </c>
      <c r="I1483" t="s">
        <v>1902</v>
      </c>
      <c r="J1483" s="24">
        <v>45395.645833333336</v>
      </c>
      <c r="K1483" s="24">
        <v>45396.052083333336</v>
      </c>
      <c r="L1483" t="s">
        <v>207</v>
      </c>
      <c r="M1483" t="b">
        <v>0</v>
      </c>
      <c r="N1483">
        <v>2023</v>
      </c>
      <c r="O1483" t="s">
        <v>764</v>
      </c>
      <c r="Q1483" t="s">
        <v>759</v>
      </c>
      <c r="S1483" s="1" t="s">
        <v>1917</v>
      </c>
      <c r="T1483" s="1" t="s">
        <v>1907</v>
      </c>
      <c r="U1483" t="s">
        <v>27</v>
      </c>
      <c r="V1483" s="9">
        <v>2000</v>
      </c>
      <c r="W1483" s="2">
        <f t="shared" si="120"/>
        <v>3</v>
      </c>
      <c r="X1483" s="2" t="s">
        <v>1885</v>
      </c>
      <c r="Y1483" s="9" t="str">
        <f t="shared" si="117"/>
        <v>Y</v>
      </c>
      <c r="Z1483" s="9" t="str">
        <f t="shared" si="118"/>
        <v>N</v>
      </c>
      <c r="AA1483" s="9">
        <f t="shared" si="121"/>
        <v>10</v>
      </c>
      <c r="AB1483" s="9" t="s">
        <v>1398</v>
      </c>
      <c r="AE1483" t="str">
        <f t="shared" si="119"/>
        <v>Tomb Kings of KhemriWood Elf Realms</v>
      </c>
    </row>
    <row r="1484" spans="1:31" ht="15" customHeight="1" x14ac:dyDescent="0.25">
      <c r="A1484">
        <v>429968</v>
      </c>
      <c r="B1484">
        <v>1</v>
      </c>
      <c r="C1484" t="s">
        <v>686</v>
      </c>
      <c r="D1484" t="s">
        <v>1918</v>
      </c>
      <c r="E1484">
        <v>0</v>
      </c>
      <c r="F1484">
        <v>2</v>
      </c>
      <c r="G1484">
        <v>555</v>
      </c>
      <c r="H1484">
        <v>1905</v>
      </c>
      <c r="I1484" t="s">
        <v>1919</v>
      </c>
      <c r="J1484" s="24">
        <v>45402.625</v>
      </c>
      <c r="K1484" s="24">
        <v>45403.041666666664</v>
      </c>
      <c r="L1484" t="s">
        <v>598</v>
      </c>
      <c r="M1484" t="b">
        <v>0</v>
      </c>
      <c r="N1484">
        <v>2023</v>
      </c>
      <c r="O1484" t="s">
        <v>768</v>
      </c>
      <c r="Q1484" t="s">
        <v>765</v>
      </c>
      <c r="S1484" s="1" t="s">
        <v>1920</v>
      </c>
      <c r="T1484" s="1" t="s">
        <v>1921</v>
      </c>
      <c r="U1484" t="s">
        <v>27</v>
      </c>
      <c r="V1484" s="9">
        <v>2000</v>
      </c>
      <c r="W1484" s="2">
        <f t="shared" si="120"/>
        <v>3</v>
      </c>
      <c r="X1484" s="2" t="s">
        <v>1885</v>
      </c>
      <c r="Y1484" s="9" t="str">
        <f t="shared" si="117"/>
        <v>Y</v>
      </c>
      <c r="Z1484" s="9" t="str">
        <f t="shared" si="118"/>
        <v>N</v>
      </c>
      <c r="AA1484" s="9">
        <f t="shared" si="121"/>
        <v>10</v>
      </c>
      <c r="AB1484" s="9" t="s">
        <v>1398</v>
      </c>
      <c r="AE1484" t="str">
        <f t="shared" si="119"/>
        <v>Dark ElvesEmpire of Man</v>
      </c>
    </row>
    <row r="1485" spans="1:31" ht="15" customHeight="1" x14ac:dyDescent="0.25">
      <c r="A1485">
        <v>429992</v>
      </c>
      <c r="B1485">
        <v>1</v>
      </c>
      <c r="C1485" t="s">
        <v>1292</v>
      </c>
      <c r="D1485" t="s">
        <v>1922</v>
      </c>
      <c r="E1485">
        <v>0</v>
      </c>
      <c r="F1485">
        <v>2</v>
      </c>
      <c r="G1485">
        <v>436</v>
      </c>
      <c r="H1485">
        <v>2216</v>
      </c>
      <c r="I1485" t="s">
        <v>1919</v>
      </c>
      <c r="J1485" s="24">
        <v>45402.625</v>
      </c>
      <c r="K1485" s="24">
        <v>45403.041666666664</v>
      </c>
      <c r="L1485" t="s">
        <v>598</v>
      </c>
      <c r="M1485" t="b">
        <v>0</v>
      </c>
      <c r="N1485">
        <v>2023</v>
      </c>
      <c r="O1485" t="s">
        <v>765</v>
      </c>
      <c r="Q1485" t="s">
        <v>770</v>
      </c>
      <c r="S1485" s="1" t="s">
        <v>1923</v>
      </c>
      <c r="T1485" s="1" t="s">
        <v>1924</v>
      </c>
      <c r="U1485" t="s">
        <v>27</v>
      </c>
      <c r="V1485" s="9">
        <v>2000</v>
      </c>
      <c r="W1485" s="2">
        <f t="shared" si="120"/>
        <v>3</v>
      </c>
      <c r="X1485" s="2" t="s">
        <v>1885</v>
      </c>
      <c r="Y1485" s="9" t="str">
        <f t="shared" si="117"/>
        <v>Y</v>
      </c>
      <c r="Z1485" s="9" t="str">
        <f t="shared" si="118"/>
        <v>N</v>
      </c>
      <c r="AA1485" s="9">
        <f t="shared" si="121"/>
        <v>10</v>
      </c>
      <c r="AB1485" s="9" t="s">
        <v>1398</v>
      </c>
      <c r="AE1485" t="str">
        <f t="shared" si="119"/>
        <v>Empire of ManLizardmen</v>
      </c>
    </row>
    <row r="1486" spans="1:31" ht="15" customHeight="1" x14ac:dyDescent="0.25">
      <c r="A1486">
        <v>430019</v>
      </c>
      <c r="B1486">
        <v>1</v>
      </c>
      <c r="C1486" t="s">
        <v>691</v>
      </c>
      <c r="D1486" t="s">
        <v>1925</v>
      </c>
      <c r="E1486">
        <v>2</v>
      </c>
      <c r="F1486">
        <v>0</v>
      </c>
      <c r="G1486">
        <v>1300</v>
      </c>
      <c r="H1486">
        <v>460</v>
      </c>
      <c r="I1486" t="s">
        <v>1919</v>
      </c>
      <c r="J1486" s="24">
        <v>45402.625</v>
      </c>
      <c r="K1486" s="24">
        <v>45403.041666666664</v>
      </c>
      <c r="L1486" t="s">
        <v>598</v>
      </c>
      <c r="M1486" t="b">
        <v>0</v>
      </c>
      <c r="N1486">
        <v>2023</v>
      </c>
      <c r="O1486" t="s">
        <v>758</v>
      </c>
      <c r="Q1486" t="s">
        <v>765</v>
      </c>
      <c r="S1486" s="1" t="s">
        <v>1926</v>
      </c>
      <c r="T1486" s="1" t="s">
        <v>1927</v>
      </c>
      <c r="U1486" t="s">
        <v>27</v>
      </c>
      <c r="V1486" s="9">
        <v>2000</v>
      </c>
      <c r="W1486" s="2">
        <f t="shared" si="120"/>
        <v>3</v>
      </c>
      <c r="X1486" s="2" t="s">
        <v>1885</v>
      </c>
      <c r="Y1486" s="9" t="str">
        <f t="shared" si="117"/>
        <v>Y</v>
      </c>
      <c r="Z1486" s="9" t="str">
        <f t="shared" si="118"/>
        <v>N</v>
      </c>
      <c r="AA1486" s="9">
        <f t="shared" si="121"/>
        <v>10</v>
      </c>
      <c r="AB1486" s="9" t="s">
        <v>1398</v>
      </c>
      <c r="AE1486" t="str">
        <f t="shared" si="119"/>
        <v>Kingdom of BretonniaEmpire of Man</v>
      </c>
    </row>
    <row r="1487" spans="1:31" ht="15" hidden="1" customHeight="1" x14ac:dyDescent="0.25">
      <c r="A1487">
        <v>430049</v>
      </c>
      <c r="B1487">
        <v>1</v>
      </c>
      <c r="C1487" t="s">
        <v>687</v>
      </c>
      <c r="D1487" t="s">
        <v>1928</v>
      </c>
      <c r="E1487">
        <v>2</v>
      </c>
      <c r="F1487">
        <v>0</v>
      </c>
      <c r="G1487">
        <v>1419</v>
      </c>
      <c r="H1487">
        <v>962</v>
      </c>
      <c r="I1487" t="s">
        <v>1919</v>
      </c>
      <c r="J1487" s="24">
        <v>45402.625</v>
      </c>
      <c r="K1487" s="24">
        <v>45403.041666666664</v>
      </c>
      <c r="L1487" t="s">
        <v>598</v>
      </c>
      <c r="M1487" t="b">
        <v>0</v>
      </c>
      <c r="N1487">
        <v>2023</v>
      </c>
      <c r="O1487" t="s">
        <v>763</v>
      </c>
      <c r="Q1487" t="s">
        <v>763</v>
      </c>
      <c r="S1487" s="1" t="s">
        <v>1929</v>
      </c>
      <c r="T1487" s="1" t="s">
        <v>1930</v>
      </c>
      <c r="U1487" t="s">
        <v>27</v>
      </c>
      <c r="V1487" s="9">
        <v>2000</v>
      </c>
      <c r="W1487" s="2">
        <f t="shared" si="120"/>
        <v>3</v>
      </c>
      <c r="X1487" s="2" t="s">
        <v>1885</v>
      </c>
      <c r="Y1487" s="9" t="str">
        <f t="shared" si="117"/>
        <v>Y</v>
      </c>
      <c r="Z1487" s="9" t="str">
        <f t="shared" si="118"/>
        <v>Y</v>
      </c>
      <c r="AA1487" s="9">
        <f t="shared" si="121"/>
        <v>10</v>
      </c>
      <c r="AB1487" s="9" t="s">
        <v>1398</v>
      </c>
      <c r="AE1487" t="str">
        <f t="shared" si="119"/>
        <v>High Elf RealmsHigh Elf Realms</v>
      </c>
    </row>
    <row r="1488" spans="1:31" ht="15" customHeight="1" x14ac:dyDescent="0.25">
      <c r="A1488">
        <v>430080</v>
      </c>
      <c r="B1488">
        <v>1</v>
      </c>
      <c r="C1488" t="s">
        <v>1931</v>
      </c>
      <c r="D1488" t="s">
        <v>690</v>
      </c>
      <c r="E1488">
        <v>0</v>
      </c>
      <c r="F1488">
        <v>2</v>
      </c>
      <c r="G1488">
        <v>599</v>
      </c>
      <c r="H1488">
        <v>1037</v>
      </c>
      <c r="I1488" t="s">
        <v>1919</v>
      </c>
      <c r="J1488" s="24">
        <v>45402.625</v>
      </c>
      <c r="K1488" s="24">
        <v>45403.041666666664</v>
      </c>
      <c r="L1488" t="s">
        <v>598</v>
      </c>
      <c r="M1488" t="b">
        <v>0</v>
      </c>
      <c r="N1488">
        <v>2023</v>
      </c>
      <c r="O1488" t="s">
        <v>764</v>
      </c>
      <c r="Q1488" t="s">
        <v>762</v>
      </c>
      <c r="S1488" s="1" t="s">
        <v>1932</v>
      </c>
      <c r="T1488" s="1" t="s">
        <v>1933</v>
      </c>
      <c r="U1488" t="s">
        <v>27</v>
      </c>
      <c r="V1488" s="9">
        <v>2000</v>
      </c>
      <c r="W1488" s="2">
        <f t="shared" si="120"/>
        <v>3</v>
      </c>
      <c r="X1488" s="2" t="s">
        <v>1885</v>
      </c>
      <c r="Y1488" s="9" t="str">
        <f t="shared" si="117"/>
        <v>Y</v>
      </c>
      <c r="Z1488" s="9" t="str">
        <f t="shared" si="118"/>
        <v>N</v>
      </c>
      <c r="AA1488" s="9">
        <f t="shared" si="121"/>
        <v>10</v>
      </c>
      <c r="AB1488" s="9" t="s">
        <v>1398</v>
      </c>
      <c r="AE1488" t="str">
        <f t="shared" si="119"/>
        <v>Tomb Kings of KhemriWarriors of Chaos</v>
      </c>
    </row>
    <row r="1489" spans="1:31" ht="15" customHeight="1" x14ac:dyDescent="0.25">
      <c r="A1489">
        <v>430116</v>
      </c>
      <c r="B1489">
        <v>2</v>
      </c>
      <c r="C1489" t="s">
        <v>690</v>
      </c>
      <c r="D1489" t="s">
        <v>1928</v>
      </c>
      <c r="E1489">
        <v>2</v>
      </c>
      <c r="F1489">
        <v>0</v>
      </c>
      <c r="G1489">
        <v>1920</v>
      </c>
      <c r="H1489">
        <v>1099</v>
      </c>
      <c r="I1489" t="s">
        <v>1919</v>
      </c>
      <c r="J1489" s="24">
        <v>45402.625</v>
      </c>
      <c r="K1489" s="24">
        <v>45403.041666666664</v>
      </c>
      <c r="L1489" t="s">
        <v>598</v>
      </c>
      <c r="M1489" t="b">
        <v>0</v>
      </c>
      <c r="N1489">
        <v>2023</v>
      </c>
      <c r="O1489" t="s">
        <v>762</v>
      </c>
      <c r="Q1489" t="s">
        <v>763</v>
      </c>
      <c r="S1489" s="1" t="s">
        <v>1933</v>
      </c>
      <c r="T1489" s="1" t="s">
        <v>1930</v>
      </c>
      <c r="U1489" t="s">
        <v>27</v>
      </c>
      <c r="V1489" s="9">
        <v>2000</v>
      </c>
      <c r="W1489" s="2">
        <f t="shared" si="120"/>
        <v>3</v>
      </c>
      <c r="X1489" s="2" t="s">
        <v>1885</v>
      </c>
      <c r="Y1489" s="9" t="str">
        <f t="shared" si="117"/>
        <v>Y</v>
      </c>
      <c r="Z1489" s="9" t="str">
        <f t="shared" si="118"/>
        <v>N</v>
      </c>
      <c r="AA1489" s="9">
        <f t="shared" si="121"/>
        <v>10</v>
      </c>
      <c r="AB1489" s="9" t="s">
        <v>1398</v>
      </c>
      <c r="AE1489" t="str">
        <f t="shared" si="119"/>
        <v>Warriors of ChaosHigh Elf Realms</v>
      </c>
    </row>
    <row r="1490" spans="1:31" ht="15" customHeight="1" x14ac:dyDescent="0.25">
      <c r="A1490">
        <v>430144</v>
      </c>
      <c r="B1490">
        <v>2</v>
      </c>
      <c r="C1490" t="s">
        <v>687</v>
      </c>
      <c r="D1490" t="s">
        <v>691</v>
      </c>
      <c r="E1490">
        <v>0</v>
      </c>
      <c r="F1490">
        <v>2</v>
      </c>
      <c r="G1490">
        <v>687</v>
      </c>
      <c r="H1490">
        <v>1901</v>
      </c>
      <c r="I1490" t="s">
        <v>1919</v>
      </c>
      <c r="J1490" s="24">
        <v>45402.625</v>
      </c>
      <c r="K1490" s="24">
        <v>45403.041666666664</v>
      </c>
      <c r="L1490" t="s">
        <v>598</v>
      </c>
      <c r="M1490" t="b">
        <v>0</v>
      </c>
      <c r="N1490">
        <v>2023</v>
      </c>
      <c r="O1490" t="s">
        <v>763</v>
      </c>
      <c r="Q1490" t="s">
        <v>758</v>
      </c>
      <c r="S1490" s="1" t="s">
        <v>1929</v>
      </c>
      <c r="T1490" s="1" t="s">
        <v>1926</v>
      </c>
      <c r="U1490" t="s">
        <v>27</v>
      </c>
      <c r="V1490" s="9">
        <v>2000</v>
      </c>
      <c r="W1490" s="2">
        <f t="shared" si="120"/>
        <v>3</v>
      </c>
      <c r="X1490" s="2" t="s">
        <v>1885</v>
      </c>
      <c r="Y1490" s="9" t="str">
        <f t="shared" si="117"/>
        <v>Y</v>
      </c>
      <c r="Z1490" s="9" t="str">
        <f t="shared" si="118"/>
        <v>N</v>
      </c>
      <c r="AA1490" s="9">
        <f t="shared" si="121"/>
        <v>10</v>
      </c>
      <c r="AB1490" s="9" t="s">
        <v>1398</v>
      </c>
      <c r="AE1490" t="str">
        <f t="shared" si="119"/>
        <v>High Elf RealmsKingdom of Bretonnia</v>
      </c>
    </row>
    <row r="1491" spans="1:31" ht="15" customHeight="1" x14ac:dyDescent="0.25">
      <c r="A1491">
        <v>430175</v>
      </c>
      <c r="B1491">
        <v>2</v>
      </c>
      <c r="C1491" t="s">
        <v>1922</v>
      </c>
      <c r="D1491" t="s">
        <v>1918</v>
      </c>
      <c r="E1491">
        <v>0</v>
      </c>
      <c r="F1491">
        <v>2</v>
      </c>
      <c r="G1491">
        <v>481</v>
      </c>
      <c r="H1491">
        <v>761</v>
      </c>
      <c r="I1491" t="s">
        <v>1919</v>
      </c>
      <c r="J1491" s="24">
        <v>45402.625</v>
      </c>
      <c r="K1491" s="24">
        <v>45403.041666666664</v>
      </c>
      <c r="L1491" t="s">
        <v>598</v>
      </c>
      <c r="M1491" t="b">
        <v>0</v>
      </c>
      <c r="N1491">
        <v>2023</v>
      </c>
      <c r="O1491" t="s">
        <v>770</v>
      </c>
      <c r="Q1491" t="s">
        <v>765</v>
      </c>
      <c r="S1491" s="1" t="s">
        <v>1924</v>
      </c>
      <c r="T1491" s="1" t="s">
        <v>1921</v>
      </c>
      <c r="U1491" t="s">
        <v>27</v>
      </c>
      <c r="V1491" s="9">
        <v>2000</v>
      </c>
      <c r="W1491" s="2">
        <f t="shared" si="120"/>
        <v>3</v>
      </c>
      <c r="X1491" s="2" t="s">
        <v>1885</v>
      </c>
      <c r="Y1491" s="9" t="str">
        <f t="shared" si="117"/>
        <v>Y</v>
      </c>
      <c r="Z1491" s="9" t="str">
        <f t="shared" si="118"/>
        <v>N</v>
      </c>
      <c r="AA1491" s="9">
        <f t="shared" si="121"/>
        <v>10</v>
      </c>
      <c r="AB1491" s="9" t="s">
        <v>1398</v>
      </c>
      <c r="AE1491" t="str">
        <f t="shared" si="119"/>
        <v>LizardmenEmpire of Man</v>
      </c>
    </row>
    <row r="1492" spans="1:31" ht="15" hidden="1" customHeight="1" x14ac:dyDescent="0.25">
      <c r="A1492">
        <v>430196</v>
      </c>
      <c r="B1492">
        <v>2</v>
      </c>
      <c r="C1492" t="s">
        <v>1925</v>
      </c>
      <c r="D1492" t="s">
        <v>1292</v>
      </c>
      <c r="E1492">
        <v>0</v>
      </c>
      <c r="F1492">
        <v>2</v>
      </c>
      <c r="G1492">
        <v>773</v>
      </c>
      <c r="H1492">
        <v>1310</v>
      </c>
      <c r="I1492" t="s">
        <v>1919</v>
      </c>
      <c r="J1492" s="24">
        <v>45402.625</v>
      </c>
      <c r="K1492" s="24">
        <v>45403.041666666664</v>
      </c>
      <c r="L1492" t="s">
        <v>598</v>
      </c>
      <c r="M1492" t="b">
        <v>0</v>
      </c>
      <c r="N1492">
        <v>2023</v>
      </c>
      <c r="O1492" t="s">
        <v>765</v>
      </c>
      <c r="Q1492" t="s">
        <v>765</v>
      </c>
      <c r="S1492" s="1" t="s">
        <v>1927</v>
      </c>
      <c r="T1492" s="1" t="s">
        <v>1923</v>
      </c>
      <c r="U1492" t="s">
        <v>27</v>
      </c>
      <c r="V1492" s="9">
        <v>2000</v>
      </c>
      <c r="W1492" s="2">
        <f t="shared" si="120"/>
        <v>3</v>
      </c>
      <c r="X1492" s="2" t="s">
        <v>1885</v>
      </c>
      <c r="Y1492" s="9" t="str">
        <f t="shared" si="117"/>
        <v>Y</v>
      </c>
      <c r="Z1492" s="9" t="str">
        <f t="shared" si="118"/>
        <v>Y</v>
      </c>
      <c r="AA1492" s="9">
        <f t="shared" si="121"/>
        <v>10</v>
      </c>
      <c r="AB1492" s="9" t="s">
        <v>1398</v>
      </c>
      <c r="AE1492" t="str">
        <f t="shared" si="119"/>
        <v>Empire of ManEmpire of Man</v>
      </c>
    </row>
    <row r="1493" spans="1:31" ht="15" customHeight="1" x14ac:dyDescent="0.25">
      <c r="A1493">
        <v>430230</v>
      </c>
      <c r="B1493">
        <v>2</v>
      </c>
      <c r="C1493" t="s">
        <v>1931</v>
      </c>
      <c r="D1493" t="s">
        <v>686</v>
      </c>
      <c r="E1493">
        <v>2</v>
      </c>
      <c r="F1493">
        <v>0</v>
      </c>
      <c r="G1493">
        <v>2100</v>
      </c>
      <c r="H1493">
        <v>211</v>
      </c>
      <c r="I1493" t="s">
        <v>1919</v>
      </c>
      <c r="J1493" s="24">
        <v>45402.625</v>
      </c>
      <c r="K1493" s="24">
        <v>45403.041666666664</v>
      </c>
      <c r="L1493" t="s">
        <v>598</v>
      </c>
      <c r="M1493" t="b">
        <v>0</v>
      </c>
      <c r="N1493">
        <v>2023</v>
      </c>
      <c r="O1493" t="s">
        <v>764</v>
      </c>
      <c r="Q1493" t="s">
        <v>768</v>
      </c>
      <c r="S1493" s="1" t="s">
        <v>1932</v>
      </c>
      <c r="T1493" s="1" t="s">
        <v>1920</v>
      </c>
      <c r="U1493" t="s">
        <v>27</v>
      </c>
      <c r="V1493" s="9">
        <v>2000</v>
      </c>
      <c r="W1493" s="2">
        <f t="shared" si="120"/>
        <v>3</v>
      </c>
      <c r="X1493" s="2" t="s">
        <v>1885</v>
      </c>
      <c r="Y1493" s="9" t="str">
        <f t="shared" si="117"/>
        <v>Y</v>
      </c>
      <c r="Z1493" s="9" t="str">
        <f t="shared" si="118"/>
        <v>N</v>
      </c>
      <c r="AA1493" s="9">
        <f t="shared" si="121"/>
        <v>10</v>
      </c>
      <c r="AB1493" s="9" t="s">
        <v>1398</v>
      </c>
      <c r="AE1493" t="str">
        <f t="shared" si="119"/>
        <v>Tomb Kings of KhemriDark Elves</v>
      </c>
    </row>
    <row r="1494" spans="1:31" ht="15" customHeight="1" x14ac:dyDescent="0.25">
      <c r="A1494">
        <v>430266</v>
      </c>
      <c r="B1494">
        <v>3</v>
      </c>
      <c r="C1494" t="s">
        <v>691</v>
      </c>
      <c r="D1494" t="s">
        <v>690</v>
      </c>
      <c r="E1494">
        <v>0</v>
      </c>
      <c r="F1494">
        <v>2</v>
      </c>
      <c r="G1494">
        <v>530</v>
      </c>
      <c r="H1494">
        <v>2400</v>
      </c>
      <c r="I1494" t="s">
        <v>1919</v>
      </c>
      <c r="J1494" s="24">
        <v>45402.625</v>
      </c>
      <c r="K1494" s="24">
        <v>45403.041666666664</v>
      </c>
      <c r="L1494" t="s">
        <v>598</v>
      </c>
      <c r="M1494" t="b">
        <v>0</v>
      </c>
      <c r="N1494">
        <v>2023</v>
      </c>
      <c r="O1494" t="s">
        <v>758</v>
      </c>
      <c r="Q1494" t="s">
        <v>762</v>
      </c>
      <c r="S1494" s="1" t="s">
        <v>1926</v>
      </c>
      <c r="T1494" s="1" t="s">
        <v>1933</v>
      </c>
      <c r="U1494" t="s">
        <v>27</v>
      </c>
      <c r="V1494" s="9">
        <v>2000</v>
      </c>
      <c r="W1494" s="2">
        <f t="shared" si="120"/>
        <v>3</v>
      </c>
      <c r="X1494" s="2" t="s">
        <v>1885</v>
      </c>
      <c r="Y1494" s="9" t="str">
        <f t="shared" si="117"/>
        <v>Y</v>
      </c>
      <c r="Z1494" s="9" t="str">
        <f t="shared" si="118"/>
        <v>N</v>
      </c>
      <c r="AA1494" s="9">
        <f t="shared" si="121"/>
        <v>10</v>
      </c>
      <c r="AB1494" s="9" t="s">
        <v>1398</v>
      </c>
      <c r="AE1494" t="str">
        <f t="shared" si="119"/>
        <v>Kingdom of BretonniaWarriors of Chaos</v>
      </c>
    </row>
    <row r="1495" spans="1:31" ht="15" customHeight="1" x14ac:dyDescent="0.25">
      <c r="A1495">
        <v>430294</v>
      </c>
      <c r="B1495">
        <v>3</v>
      </c>
      <c r="C1495" t="s">
        <v>1922</v>
      </c>
      <c r="D1495" t="s">
        <v>687</v>
      </c>
      <c r="E1495">
        <v>0</v>
      </c>
      <c r="F1495">
        <v>2</v>
      </c>
      <c r="G1495">
        <v>691</v>
      </c>
      <c r="H1495">
        <v>1871</v>
      </c>
      <c r="I1495" t="s">
        <v>1919</v>
      </c>
      <c r="J1495" s="24">
        <v>45402.625</v>
      </c>
      <c r="K1495" s="24">
        <v>45403.041666666664</v>
      </c>
      <c r="L1495" t="s">
        <v>598</v>
      </c>
      <c r="M1495" t="b">
        <v>0</v>
      </c>
      <c r="N1495">
        <v>2023</v>
      </c>
      <c r="O1495" t="s">
        <v>770</v>
      </c>
      <c r="Q1495" t="s">
        <v>763</v>
      </c>
      <c r="S1495" s="1" t="s">
        <v>1924</v>
      </c>
      <c r="T1495" s="1" t="s">
        <v>1929</v>
      </c>
      <c r="U1495" t="s">
        <v>27</v>
      </c>
      <c r="V1495" s="9">
        <v>2000</v>
      </c>
      <c r="W1495" s="2">
        <f t="shared" si="120"/>
        <v>3</v>
      </c>
      <c r="X1495" s="2" t="s">
        <v>1885</v>
      </c>
      <c r="Y1495" s="9" t="str">
        <f t="shared" si="117"/>
        <v>Y</v>
      </c>
      <c r="Z1495" s="9" t="str">
        <f t="shared" si="118"/>
        <v>N</v>
      </c>
      <c r="AA1495" s="9">
        <f t="shared" si="121"/>
        <v>10</v>
      </c>
      <c r="AB1495" s="9" t="s">
        <v>1398</v>
      </c>
      <c r="AE1495" t="str">
        <f t="shared" si="119"/>
        <v>LizardmenHigh Elf Realms</v>
      </c>
    </row>
    <row r="1496" spans="1:31" ht="15" customHeight="1" x14ac:dyDescent="0.25">
      <c r="A1496">
        <v>430318</v>
      </c>
      <c r="B1496">
        <v>3</v>
      </c>
      <c r="C1496" t="s">
        <v>1918</v>
      </c>
      <c r="D1496" t="s">
        <v>1928</v>
      </c>
      <c r="E1496">
        <v>2</v>
      </c>
      <c r="F1496">
        <v>0</v>
      </c>
      <c r="G1496">
        <v>1577</v>
      </c>
      <c r="H1496">
        <v>1390</v>
      </c>
      <c r="I1496" t="s">
        <v>1919</v>
      </c>
      <c r="J1496" s="24">
        <v>45402.625</v>
      </c>
      <c r="K1496" s="24">
        <v>45403.041666666664</v>
      </c>
      <c r="L1496" t="s">
        <v>598</v>
      </c>
      <c r="M1496" t="b">
        <v>0</v>
      </c>
      <c r="N1496">
        <v>2023</v>
      </c>
      <c r="O1496" t="s">
        <v>765</v>
      </c>
      <c r="Q1496" t="s">
        <v>763</v>
      </c>
      <c r="S1496" s="1" t="s">
        <v>1921</v>
      </c>
      <c r="T1496" s="1" t="s">
        <v>1930</v>
      </c>
      <c r="U1496" t="s">
        <v>27</v>
      </c>
      <c r="V1496" s="9">
        <v>2000</v>
      </c>
      <c r="W1496" s="2">
        <f t="shared" si="120"/>
        <v>3</v>
      </c>
      <c r="X1496" s="2" t="s">
        <v>1885</v>
      </c>
      <c r="Y1496" s="9" t="str">
        <f t="shared" si="117"/>
        <v>Y</v>
      </c>
      <c r="Z1496" s="9" t="str">
        <f t="shared" si="118"/>
        <v>N</v>
      </c>
      <c r="AA1496" s="9">
        <f t="shared" si="121"/>
        <v>10</v>
      </c>
      <c r="AB1496" s="9" t="s">
        <v>1398</v>
      </c>
      <c r="AE1496" t="str">
        <f t="shared" si="119"/>
        <v>Empire of ManHigh Elf Realms</v>
      </c>
    </row>
    <row r="1497" spans="1:31" ht="15" customHeight="1" x14ac:dyDescent="0.25">
      <c r="A1497">
        <v>430336</v>
      </c>
      <c r="B1497">
        <v>3</v>
      </c>
      <c r="C1497" t="s">
        <v>1925</v>
      </c>
      <c r="D1497" t="s">
        <v>1931</v>
      </c>
      <c r="E1497">
        <v>0</v>
      </c>
      <c r="F1497">
        <v>2</v>
      </c>
      <c r="G1497">
        <v>433</v>
      </c>
      <c r="H1497">
        <v>1995</v>
      </c>
      <c r="I1497" t="s">
        <v>1919</v>
      </c>
      <c r="J1497" s="24">
        <v>45402.625</v>
      </c>
      <c r="K1497" s="24">
        <v>45403.041666666664</v>
      </c>
      <c r="L1497" t="s">
        <v>598</v>
      </c>
      <c r="M1497" t="b">
        <v>0</v>
      </c>
      <c r="N1497">
        <v>2023</v>
      </c>
      <c r="O1497" t="s">
        <v>765</v>
      </c>
      <c r="Q1497" t="s">
        <v>764</v>
      </c>
      <c r="S1497" s="1" t="s">
        <v>1927</v>
      </c>
      <c r="T1497" s="1" t="s">
        <v>1932</v>
      </c>
      <c r="U1497" t="s">
        <v>27</v>
      </c>
      <c r="V1497" s="9">
        <v>2000</v>
      </c>
      <c r="W1497" s="2">
        <f t="shared" si="120"/>
        <v>3</v>
      </c>
      <c r="X1497" s="2" t="s">
        <v>1885</v>
      </c>
      <c r="Y1497" s="9" t="str">
        <f t="shared" si="117"/>
        <v>Y</v>
      </c>
      <c r="Z1497" s="9" t="str">
        <f t="shared" si="118"/>
        <v>N</v>
      </c>
      <c r="AA1497" s="9">
        <f t="shared" si="121"/>
        <v>10</v>
      </c>
      <c r="AB1497" s="9" t="s">
        <v>1398</v>
      </c>
      <c r="AE1497" t="str">
        <f t="shared" si="119"/>
        <v>Empire of ManTomb Kings of Khemri</v>
      </c>
    </row>
    <row r="1498" spans="1:31" ht="15" customHeight="1" x14ac:dyDescent="0.25">
      <c r="A1498">
        <v>429352</v>
      </c>
      <c r="B1498">
        <v>1</v>
      </c>
      <c r="C1498" t="s">
        <v>1934</v>
      </c>
      <c r="D1498" t="s">
        <v>1935</v>
      </c>
      <c r="E1498">
        <v>0</v>
      </c>
      <c r="F1498">
        <v>2</v>
      </c>
      <c r="G1498">
        <v>404</v>
      </c>
      <c r="H1498">
        <v>922</v>
      </c>
      <c r="I1498" t="s">
        <v>1936</v>
      </c>
      <c r="J1498" s="24">
        <v>45402.333333333336</v>
      </c>
      <c r="K1498" s="24">
        <v>45403.708333333336</v>
      </c>
      <c r="L1498" t="s">
        <v>63</v>
      </c>
      <c r="M1498" t="b">
        <v>0</v>
      </c>
      <c r="N1498">
        <v>2023</v>
      </c>
      <c r="O1498" t="s">
        <v>763</v>
      </c>
      <c r="Q1498" t="s">
        <v>758</v>
      </c>
      <c r="S1498" s="1" t="s">
        <v>1937</v>
      </c>
      <c r="T1498" s="1" t="s">
        <v>1938</v>
      </c>
      <c r="U1498" t="s">
        <v>27</v>
      </c>
      <c r="V1498" s="9">
        <v>1500</v>
      </c>
      <c r="W1498" s="2">
        <f t="shared" si="120"/>
        <v>5</v>
      </c>
      <c r="X1498" s="2" t="s">
        <v>1885</v>
      </c>
      <c r="Y1498" s="9" t="str">
        <f t="shared" si="117"/>
        <v>Y</v>
      </c>
      <c r="Z1498" s="9" t="str">
        <f t="shared" si="118"/>
        <v>N</v>
      </c>
      <c r="AA1498" s="9">
        <f t="shared" si="121"/>
        <v>56</v>
      </c>
      <c r="AB1498" s="9" t="s">
        <v>1399</v>
      </c>
      <c r="AE1498" t="str">
        <f t="shared" si="119"/>
        <v>High Elf RealmsKingdom of Bretonnia</v>
      </c>
    </row>
    <row r="1499" spans="1:31" ht="15" customHeight="1" x14ac:dyDescent="0.25">
      <c r="A1499">
        <v>429375</v>
      </c>
      <c r="B1499">
        <v>1</v>
      </c>
      <c r="C1499" t="s">
        <v>1939</v>
      </c>
      <c r="D1499" t="s">
        <v>1940</v>
      </c>
      <c r="E1499">
        <v>2</v>
      </c>
      <c r="F1499">
        <v>0</v>
      </c>
      <c r="G1499">
        <v>1608</v>
      </c>
      <c r="H1499">
        <v>1354</v>
      </c>
      <c r="I1499" t="s">
        <v>1936</v>
      </c>
      <c r="J1499" s="24">
        <v>45402.333333333336</v>
      </c>
      <c r="K1499" s="24">
        <v>45403.708333333336</v>
      </c>
      <c r="L1499" t="s">
        <v>63</v>
      </c>
      <c r="M1499" t="b">
        <v>0</v>
      </c>
      <c r="N1499">
        <v>2023</v>
      </c>
      <c r="O1499" t="s">
        <v>762</v>
      </c>
      <c r="Q1499" t="s">
        <v>758</v>
      </c>
      <c r="S1499" s="1" t="s">
        <v>1941</v>
      </c>
      <c r="T1499" s="1" t="s">
        <v>1942</v>
      </c>
      <c r="U1499" t="s">
        <v>27</v>
      </c>
      <c r="V1499" s="9">
        <v>1500</v>
      </c>
      <c r="W1499" s="2">
        <f t="shared" si="120"/>
        <v>5</v>
      </c>
      <c r="X1499" s="2" t="s">
        <v>1885</v>
      </c>
      <c r="Y1499" s="9" t="str">
        <f t="shared" si="117"/>
        <v>Y</v>
      </c>
      <c r="Z1499" s="9" t="str">
        <f t="shared" si="118"/>
        <v>N</v>
      </c>
      <c r="AA1499" s="9">
        <f t="shared" si="121"/>
        <v>56</v>
      </c>
      <c r="AB1499" s="9" t="s">
        <v>1399</v>
      </c>
      <c r="AE1499" t="str">
        <f t="shared" si="119"/>
        <v>Warriors of ChaosKingdom of Bretonnia</v>
      </c>
    </row>
    <row r="1500" spans="1:31" ht="15" customHeight="1" x14ac:dyDescent="0.25">
      <c r="A1500">
        <v>429399</v>
      </c>
      <c r="B1500">
        <v>1</v>
      </c>
      <c r="C1500" t="s">
        <v>1943</v>
      </c>
      <c r="D1500" t="s">
        <v>1944</v>
      </c>
      <c r="E1500">
        <v>2</v>
      </c>
      <c r="F1500">
        <v>0</v>
      </c>
      <c r="G1500">
        <v>1750</v>
      </c>
      <c r="H1500">
        <v>355</v>
      </c>
      <c r="I1500" t="s">
        <v>1936</v>
      </c>
      <c r="J1500" s="24">
        <v>45402.333333333336</v>
      </c>
      <c r="K1500" s="24">
        <v>45403.708333333336</v>
      </c>
      <c r="L1500" t="s">
        <v>63</v>
      </c>
      <c r="M1500" t="b">
        <v>0</v>
      </c>
      <c r="N1500">
        <v>2023</v>
      </c>
      <c r="O1500" t="s">
        <v>763</v>
      </c>
      <c r="Q1500" t="s">
        <v>762</v>
      </c>
      <c r="S1500" s="1" t="s">
        <v>1945</v>
      </c>
      <c r="T1500" s="1" t="s">
        <v>1946</v>
      </c>
      <c r="U1500" t="s">
        <v>27</v>
      </c>
      <c r="V1500" s="9">
        <v>1500</v>
      </c>
      <c r="W1500" s="2">
        <f t="shared" si="120"/>
        <v>5</v>
      </c>
      <c r="X1500" s="2" t="s">
        <v>1885</v>
      </c>
      <c r="Y1500" s="9" t="str">
        <f t="shared" si="117"/>
        <v>Y</v>
      </c>
      <c r="Z1500" s="9" t="str">
        <f t="shared" si="118"/>
        <v>N</v>
      </c>
      <c r="AA1500" s="9">
        <f t="shared" si="121"/>
        <v>56</v>
      </c>
      <c r="AB1500" s="9" t="s">
        <v>1399</v>
      </c>
      <c r="AE1500" t="str">
        <f t="shared" si="119"/>
        <v>High Elf RealmsWarriors of Chaos</v>
      </c>
    </row>
    <row r="1501" spans="1:31" ht="15" customHeight="1" x14ac:dyDescent="0.25">
      <c r="A1501">
        <v>429423</v>
      </c>
      <c r="B1501">
        <v>1</v>
      </c>
      <c r="C1501" t="s">
        <v>98</v>
      </c>
      <c r="D1501" t="s">
        <v>1947</v>
      </c>
      <c r="E1501">
        <v>2</v>
      </c>
      <c r="F1501">
        <v>0</v>
      </c>
      <c r="G1501">
        <v>1634</v>
      </c>
      <c r="H1501">
        <v>734</v>
      </c>
      <c r="I1501" t="s">
        <v>1936</v>
      </c>
      <c r="J1501" s="24">
        <v>45402.333333333336</v>
      </c>
      <c r="K1501" s="24">
        <v>45403.708333333336</v>
      </c>
      <c r="L1501" t="s">
        <v>63</v>
      </c>
      <c r="M1501" t="b">
        <v>0</v>
      </c>
      <c r="N1501">
        <v>2023</v>
      </c>
      <c r="O1501" t="s">
        <v>769</v>
      </c>
      <c r="Q1501" t="s">
        <v>761</v>
      </c>
      <c r="S1501" s="1" t="s">
        <v>1948</v>
      </c>
      <c r="T1501" s="1" t="s">
        <v>1949</v>
      </c>
      <c r="U1501" t="s">
        <v>27</v>
      </c>
      <c r="V1501" s="9">
        <v>1500</v>
      </c>
      <c r="W1501" s="2">
        <f t="shared" si="120"/>
        <v>5</v>
      </c>
      <c r="X1501" s="2" t="s">
        <v>1885</v>
      </c>
      <c r="Y1501" s="9" t="str">
        <f t="shared" si="117"/>
        <v>Y</v>
      </c>
      <c r="Z1501" s="9" t="str">
        <f t="shared" si="118"/>
        <v>N</v>
      </c>
      <c r="AA1501" s="9">
        <f t="shared" si="121"/>
        <v>56</v>
      </c>
      <c r="AB1501" s="9" t="s">
        <v>1399</v>
      </c>
      <c r="AE1501" t="str">
        <f t="shared" si="119"/>
        <v>Dwarfen Mountain HoldsOrc and Goblin Tribes</v>
      </c>
    </row>
    <row r="1502" spans="1:31" ht="15" customHeight="1" x14ac:dyDescent="0.25">
      <c r="A1502">
        <v>429446</v>
      </c>
      <c r="B1502">
        <v>1</v>
      </c>
      <c r="C1502" t="s">
        <v>1950</v>
      </c>
      <c r="D1502" t="s">
        <v>1951</v>
      </c>
      <c r="E1502">
        <v>0</v>
      </c>
      <c r="F1502">
        <v>2</v>
      </c>
      <c r="G1502">
        <v>936</v>
      </c>
      <c r="H1502">
        <v>1097</v>
      </c>
      <c r="I1502" t="s">
        <v>1936</v>
      </c>
      <c r="J1502" s="24">
        <v>45402.333333333336</v>
      </c>
      <c r="K1502" s="24">
        <v>45403.708333333336</v>
      </c>
      <c r="L1502" t="s">
        <v>63</v>
      </c>
      <c r="M1502" t="b">
        <v>0</v>
      </c>
      <c r="N1502">
        <v>2023</v>
      </c>
      <c r="O1502" t="s">
        <v>762</v>
      </c>
      <c r="Q1502" t="s">
        <v>761</v>
      </c>
      <c r="S1502" s="1" t="s">
        <v>1952</v>
      </c>
      <c r="T1502" s="1" t="s">
        <v>1953</v>
      </c>
      <c r="U1502" t="s">
        <v>27</v>
      </c>
      <c r="V1502" s="9">
        <v>1500</v>
      </c>
      <c r="W1502" s="2">
        <f t="shared" si="120"/>
        <v>5</v>
      </c>
      <c r="X1502" s="2" t="s">
        <v>1885</v>
      </c>
      <c r="Y1502" s="9" t="str">
        <f t="shared" si="117"/>
        <v>Y</v>
      </c>
      <c r="Z1502" s="9" t="str">
        <f t="shared" si="118"/>
        <v>N</v>
      </c>
      <c r="AA1502" s="9">
        <f t="shared" si="121"/>
        <v>56</v>
      </c>
      <c r="AB1502" s="9" t="s">
        <v>1399</v>
      </c>
      <c r="AE1502" t="str">
        <f t="shared" si="119"/>
        <v>Warriors of ChaosOrc and Goblin Tribes</v>
      </c>
    </row>
    <row r="1503" spans="1:31" ht="15" customHeight="1" x14ac:dyDescent="0.25">
      <c r="A1503">
        <v>429465</v>
      </c>
      <c r="B1503">
        <v>1</v>
      </c>
      <c r="C1503" t="s">
        <v>1954</v>
      </c>
      <c r="D1503" t="s">
        <v>1955</v>
      </c>
      <c r="E1503">
        <v>0</v>
      </c>
      <c r="F1503">
        <v>2</v>
      </c>
      <c r="G1503">
        <v>658</v>
      </c>
      <c r="H1503">
        <v>937</v>
      </c>
      <c r="I1503" t="s">
        <v>1936</v>
      </c>
      <c r="J1503" s="24">
        <v>45402.333333333336</v>
      </c>
      <c r="K1503" s="24">
        <v>45403.708333333336</v>
      </c>
      <c r="L1503" t="s">
        <v>63</v>
      </c>
      <c r="M1503" t="b">
        <v>0</v>
      </c>
      <c r="N1503">
        <v>2023</v>
      </c>
      <c r="O1503" t="s">
        <v>764</v>
      </c>
      <c r="Q1503" t="s">
        <v>763</v>
      </c>
      <c r="S1503" s="1" t="s">
        <v>1956</v>
      </c>
      <c r="T1503" s="1" t="s">
        <v>1957</v>
      </c>
      <c r="U1503" t="s">
        <v>27</v>
      </c>
      <c r="V1503" s="9">
        <v>1500</v>
      </c>
      <c r="W1503" s="2">
        <f t="shared" si="120"/>
        <v>5</v>
      </c>
      <c r="X1503" s="2" t="s">
        <v>1885</v>
      </c>
      <c r="Y1503" s="9" t="str">
        <f t="shared" si="117"/>
        <v>Y</v>
      </c>
      <c r="Z1503" s="9" t="str">
        <f t="shared" si="118"/>
        <v>N</v>
      </c>
      <c r="AA1503" s="9">
        <f t="shared" si="121"/>
        <v>56</v>
      </c>
      <c r="AB1503" s="9" t="s">
        <v>1399</v>
      </c>
      <c r="AE1503" t="str">
        <f t="shared" si="119"/>
        <v>Tomb Kings of KhemriHigh Elf Realms</v>
      </c>
    </row>
    <row r="1504" spans="1:31" ht="15" customHeight="1" x14ac:dyDescent="0.25">
      <c r="A1504">
        <v>429489</v>
      </c>
      <c r="B1504">
        <v>1</v>
      </c>
      <c r="C1504" t="s">
        <v>1550</v>
      </c>
      <c r="D1504" t="s">
        <v>1146</v>
      </c>
      <c r="E1504">
        <v>0</v>
      </c>
      <c r="F1504">
        <v>2</v>
      </c>
      <c r="G1504">
        <v>681</v>
      </c>
      <c r="H1504">
        <v>1484</v>
      </c>
      <c r="I1504" t="s">
        <v>1936</v>
      </c>
      <c r="J1504" s="24">
        <v>45402.333333333336</v>
      </c>
      <c r="K1504" s="24">
        <v>45403.708333333336</v>
      </c>
      <c r="L1504" t="s">
        <v>63</v>
      </c>
      <c r="M1504" t="b">
        <v>0</v>
      </c>
      <c r="N1504">
        <v>2023</v>
      </c>
      <c r="O1504" t="s">
        <v>769</v>
      </c>
      <c r="Q1504" t="s">
        <v>762</v>
      </c>
      <c r="S1504" s="1" t="s">
        <v>1958</v>
      </c>
      <c r="T1504" s="1" t="s">
        <v>1959</v>
      </c>
      <c r="U1504" t="s">
        <v>27</v>
      </c>
      <c r="V1504" s="9">
        <v>1500</v>
      </c>
      <c r="W1504" s="2">
        <f t="shared" si="120"/>
        <v>5</v>
      </c>
      <c r="X1504" s="2" t="s">
        <v>1885</v>
      </c>
      <c r="Y1504" s="9" t="str">
        <f t="shared" si="117"/>
        <v>Y</v>
      </c>
      <c r="Z1504" s="9" t="str">
        <f t="shared" si="118"/>
        <v>N</v>
      </c>
      <c r="AA1504" s="9">
        <f t="shared" si="121"/>
        <v>56</v>
      </c>
      <c r="AB1504" s="9" t="s">
        <v>1399</v>
      </c>
      <c r="AE1504" t="str">
        <f t="shared" si="119"/>
        <v>Dwarfen Mountain HoldsWarriors of Chaos</v>
      </c>
    </row>
    <row r="1505" spans="1:31" ht="15" customHeight="1" x14ac:dyDescent="0.25">
      <c r="A1505">
        <v>429516</v>
      </c>
      <c r="B1505">
        <v>1</v>
      </c>
      <c r="C1505" t="s">
        <v>1960</v>
      </c>
      <c r="D1505" t="s">
        <v>1961</v>
      </c>
      <c r="E1505">
        <v>1</v>
      </c>
      <c r="F1505">
        <v>1</v>
      </c>
      <c r="G1505">
        <v>671</v>
      </c>
      <c r="H1505">
        <v>654</v>
      </c>
      <c r="I1505" t="s">
        <v>1936</v>
      </c>
      <c r="J1505" s="24">
        <v>45402.333333333336</v>
      </c>
      <c r="K1505" s="24">
        <v>45403.708333333336</v>
      </c>
      <c r="L1505" t="s">
        <v>63</v>
      </c>
      <c r="M1505" t="b">
        <v>0</v>
      </c>
      <c r="N1505">
        <v>2023</v>
      </c>
      <c r="O1505" t="s">
        <v>759</v>
      </c>
      <c r="Q1505" t="s">
        <v>762</v>
      </c>
      <c r="S1505" s="1" t="s">
        <v>1962</v>
      </c>
      <c r="T1505" s="1" t="s">
        <v>1963</v>
      </c>
      <c r="U1505" t="s">
        <v>27</v>
      </c>
      <c r="V1505" s="9">
        <v>1500</v>
      </c>
      <c r="W1505" s="2">
        <f t="shared" si="120"/>
        <v>5</v>
      </c>
      <c r="X1505" s="2" t="s">
        <v>1885</v>
      </c>
      <c r="Y1505" s="9" t="str">
        <f t="shared" si="117"/>
        <v>Y</v>
      </c>
      <c r="Z1505" s="9" t="str">
        <f t="shared" si="118"/>
        <v>N</v>
      </c>
      <c r="AA1505" s="9">
        <f t="shared" si="121"/>
        <v>56</v>
      </c>
      <c r="AB1505" s="9" t="s">
        <v>1399</v>
      </c>
      <c r="AE1505" t="str">
        <f t="shared" si="119"/>
        <v>Wood Elf RealmsWarriors of Chaos</v>
      </c>
    </row>
    <row r="1506" spans="1:31" ht="15" customHeight="1" x14ac:dyDescent="0.25">
      <c r="A1506">
        <v>429538</v>
      </c>
      <c r="B1506">
        <v>1</v>
      </c>
      <c r="C1506" t="s">
        <v>1494</v>
      </c>
      <c r="D1506" t="s">
        <v>1964</v>
      </c>
      <c r="E1506">
        <v>2</v>
      </c>
      <c r="F1506">
        <v>0</v>
      </c>
      <c r="G1506">
        <v>969</v>
      </c>
      <c r="H1506">
        <v>832</v>
      </c>
      <c r="I1506" t="s">
        <v>1936</v>
      </c>
      <c r="J1506" s="24">
        <v>45402.333333333336</v>
      </c>
      <c r="K1506" s="24">
        <v>45403.708333333336</v>
      </c>
      <c r="L1506" t="s">
        <v>63</v>
      </c>
      <c r="M1506" t="b">
        <v>0</v>
      </c>
      <c r="N1506">
        <v>2023</v>
      </c>
      <c r="O1506" t="s">
        <v>762</v>
      </c>
      <c r="Q1506" t="s">
        <v>758</v>
      </c>
      <c r="S1506" s="1" t="s">
        <v>1965</v>
      </c>
      <c r="T1506" s="1" t="s">
        <v>1966</v>
      </c>
      <c r="U1506" t="s">
        <v>27</v>
      </c>
      <c r="V1506" s="9">
        <v>1500</v>
      </c>
      <c r="W1506" s="2">
        <f t="shared" si="120"/>
        <v>5</v>
      </c>
      <c r="X1506" s="2" t="s">
        <v>1885</v>
      </c>
      <c r="Y1506" s="9" t="str">
        <f t="shared" si="117"/>
        <v>Y</v>
      </c>
      <c r="Z1506" s="9" t="str">
        <f t="shared" si="118"/>
        <v>N</v>
      </c>
      <c r="AA1506" s="9">
        <f t="shared" si="121"/>
        <v>56</v>
      </c>
      <c r="AB1506" s="9" t="s">
        <v>1399</v>
      </c>
      <c r="AE1506" t="str">
        <f t="shared" si="119"/>
        <v>Warriors of ChaosKingdom of Bretonnia</v>
      </c>
    </row>
    <row r="1507" spans="1:31" ht="15" customHeight="1" x14ac:dyDescent="0.25">
      <c r="A1507">
        <v>429559</v>
      </c>
      <c r="B1507">
        <v>1</v>
      </c>
      <c r="C1507" t="s">
        <v>1505</v>
      </c>
      <c r="D1507" t="s">
        <v>1967</v>
      </c>
      <c r="E1507">
        <v>0</v>
      </c>
      <c r="F1507">
        <v>2</v>
      </c>
      <c r="G1507">
        <v>739</v>
      </c>
      <c r="H1507">
        <v>980</v>
      </c>
      <c r="I1507" t="s">
        <v>1936</v>
      </c>
      <c r="J1507" s="24">
        <v>45402.333333333336</v>
      </c>
      <c r="K1507" s="24">
        <v>45403.708333333336</v>
      </c>
      <c r="L1507" t="s">
        <v>63</v>
      </c>
      <c r="M1507" t="b">
        <v>0</v>
      </c>
      <c r="N1507">
        <v>2023</v>
      </c>
      <c r="O1507" t="s">
        <v>758</v>
      </c>
      <c r="Q1507" t="s">
        <v>764</v>
      </c>
      <c r="S1507" s="1" t="s">
        <v>1968</v>
      </c>
      <c r="T1507" s="1" t="s">
        <v>1969</v>
      </c>
      <c r="U1507" t="s">
        <v>27</v>
      </c>
      <c r="V1507" s="9">
        <v>1500</v>
      </c>
      <c r="W1507" s="2">
        <f t="shared" si="120"/>
        <v>5</v>
      </c>
      <c r="X1507" s="2" t="s">
        <v>1885</v>
      </c>
      <c r="Y1507" s="9" t="str">
        <f t="shared" si="117"/>
        <v>Y</v>
      </c>
      <c r="Z1507" s="9" t="str">
        <f t="shared" si="118"/>
        <v>N</v>
      </c>
      <c r="AA1507" s="9">
        <f t="shared" si="121"/>
        <v>56</v>
      </c>
      <c r="AB1507" s="9" t="s">
        <v>1399</v>
      </c>
      <c r="AE1507" t="str">
        <f t="shared" si="119"/>
        <v>Kingdom of BretonniaTomb Kings of Khemri</v>
      </c>
    </row>
    <row r="1508" spans="1:31" ht="15" customHeight="1" x14ac:dyDescent="0.25">
      <c r="A1508">
        <v>429586</v>
      </c>
      <c r="B1508">
        <v>1</v>
      </c>
      <c r="C1508" t="s">
        <v>1970</v>
      </c>
      <c r="D1508" t="s">
        <v>1971</v>
      </c>
      <c r="E1508">
        <v>2</v>
      </c>
      <c r="F1508">
        <v>0</v>
      </c>
      <c r="G1508">
        <v>799</v>
      </c>
      <c r="H1508">
        <v>621</v>
      </c>
      <c r="I1508" t="s">
        <v>1936</v>
      </c>
      <c r="J1508" s="24">
        <v>45402.333333333336</v>
      </c>
      <c r="K1508" s="24">
        <v>45403.708333333336</v>
      </c>
      <c r="L1508" t="s">
        <v>63</v>
      </c>
      <c r="M1508" t="b">
        <v>0</v>
      </c>
      <c r="N1508">
        <v>2023</v>
      </c>
      <c r="O1508" t="s">
        <v>769</v>
      </c>
      <c r="Q1508" t="s">
        <v>762</v>
      </c>
      <c r="S1508" s="1" t="s">
        <v>1972</v>
      </c>
      <c r="T1508" s="1" t="s">
        <v>1973</v>
      </c>
      <c r="U1508" t="s">
        <v>27</v>
      </c>
      <c r="V1508" s="9">
        <v>1500</v>
      </c>
      <c r="W1508" s="2">
        <f t="shared" si="120"/>
        <v>5</v>
      </c>
      <c r="X1508" s="2" t="s">
        <v>1885</v>
      </c>
      <c r="Y1508" s="9" t="str">
        <f t="shared" si="117"/>
        <v>Y</v>
      </c>
      <c r="Z1508" s="9" t="str">
        <f t="shared" si="118"/>
        <v>N</v>
      </c>
      <c r="AA1508" s="9">
        <f t="shared" si="121"/>
        <v>56</v>
      </c>
      <c r="AB1508" s="9" t="s">
        <v>1399</v>
      </c>
      <c r="AE1508" t="str">
        <f t="shared" si="119"/>
        <v>Dwarfen Mountain HoldsWarriors of Chaos</v>
      </c>
    </row>
    <row r="1509" spans="1:31" ht="15" customHeight="1" x14ac:dyDescent="0.25">
      <c r="A1509">
        <v>429613</v>
      </c>
      <c r="B1509">
        <v>1</v>
      </c>
      <c r="C1509" t="s">
        <v>1769</v>
      </c>
      <c r="D1509" t="s">
        <v>1974</v>
      </c>
      <c r="E1509">
        <v>0</v>
      </c>
      <c r="F1509">
        <v>2</v>
      </c>
      <c r="G1509">
        <v>112</v>
      </c>
      <c r="H1509">
        <v>1699</v>
      </c>
      <c r="I1509" t="s">
        <v>1936</v>
      </c>
      <c r="J1509" s="24">
        <v>45402.333333333336</v>
      </c>
      <c r="K1509" s="24">
        <v>45403.708333333336</v>
      </c>
      <c r="L1509" t="s">
        <v>63</v>
      </c>
      <c r="M1509" t="b">
        <v>0</v>
      </c>
      <c r="N1509">
        <v>2023</v>
      </c>
      <c r="O1509" t="s">
        <v>763</v>
      </c>
      <c r="Q1509" t="s">
        <v>758</v>
      </c>
      <c r="S1509" s="1" t="s">
        <v>1975</v>
      </c>
      <c r="T1509" s="1" t="s">
        <v>1976</v>
      </c>
      <c r="U1509" t="s">
        <v>27</v>
      </c>
      <c r="V1509" s="9">
        <v>1500</v>
      </c>
      <c r="W1509" s="2">
        <f t="shared" si="120"/>
        <v>5</v>
      </c>
      <c r="X1509" s="2" t="s">
        <v>1885</v>
      </c>
      <c r="Y1509" s="9" t="str">
        <f t="shared" si="117"/>
        <v>Y</v>
      </c>
      <c r="Z1509" s="9" t="str">
        <f t="shared" si="118"/>
        <v>N</v>
      </c>
      <c r="AA1509" s="9">
        <f t="shared" si="121"/>
        <v>56</v>
      </c>
      <c r="AB1509" s="9" t="s">
        <v>1399</v>
      </c>
      <c r="AE1509" t="str">
        <f t="shared" si="119"/>
        <v>High Elf RealmsKingdom of Bretonnia</v>
      </c>
    </row>
    <row r="1510" spans="1:31" ht="15" customHeight="1" x14ac:dyDescent="0.25">
      <c r="A1510">
        <v>429628</v>
      </c>
      <c r="B1510">
        <v>1</v>
      </c>
      <c r="C1510" t="s">
        <v>1977</v>
      </c>
      <c r="D1510" t="s">
        <v>1978</v>
      </c>
      <c r="E1510">
        <v>2</v>
      </c>
      <c r="F1510">
        <v>0</v>
      </c>
      <c r="G1510">
        <v>572</v>
      </c>
      <c r="H1510">
        <v>239</v>
      </c>
      <c r="I1510" t="s">
        <v>1936</v>
      </c>
      <c r="J1510" s="24">
        <v>45402.333333333336</v>
      </c>
      <c r="K1510" s="24">
        <v>45403.708333333336</v>
      </c>
      <c r="L1510" t="s">
        <v>63</v>
      </c>
      <c r="M1510" t="b">
        <v>0</v>
      </c>
      <c r="N1510">
        <v>2023</v>
      </c>
      <c r="O1510" t="s">
        <v>769</v>
      </c>
      <c r="Q1510" t="s">
        <v>762</v>
      </c>
      <c r="S1510" s="1" t="s">
        <v>1979</v>
      </c>
      <c r="T1510" s="1" t="s">
        <v>1980</v>
      </c>
      <c r="U1510" t="s">
        <v>27</v>
      </c>
      <c r="V1510" s="9">
        <v>1500</v>
      </c>
      <c r="W1510" s="2">
        <f t="shared" si="120"/>
        <v>5</v>
      </c>
      <c r="X1510" s="2" t="s">
        <v>1885</v>
      </c>
      <c r="Y1510" s="9" t="str">
        <f t="shared" si="117"/>
        <v>Y</v>
      </c>
      <c r="Z1510" s="9" t="str">
        <f t="shared" si="118"/>
        <v>N</v>
      </c>
      <c r="AA1510" s="9">
        <f t="shared" si="121"/>
        <v>56</v>
      </c>
      <c r="AB1510" s="9" t="s">
        <v>1399</v>
      </c>
      <c r="AE1510" t="str">
        <f t="shared" si="119"/>
        <v>Dwarfen Mountain HoldsWarriors of Chaos</v>
      </c>
    </row>
    <row r="1511" spans="1:31" ht="15" customHeight="1" x14ac:dyDescent="0.25">
      <c r="A1511">
        <v>429653</v>
      </c>
      <c r="B1511">
        <v>1</v>
      </c>
      <c r="C1511" t="s">
        <v>1981</v>
      </c>
      <c r="D1511" t="s">
        <v>1982</v>
      </c>
      <c r="E1511">
        <v>2</v>
      </c>
      <c r="F1511">
        <v>0</v>
      </c>
      <c r="G1511">
        <v>1649</v>
      </c>
      <c r="H1511">
        <v>245</v>
      </c>
      <c r="I1511" t="s">
        <v>1936</v>
      </c>
      <c r="J1511" s="24">
        <v>45402.333333333336</v>
      </c>
      <c r="K1511" s="24">
        <v>45403.708333333336</v>
      </c>
      <c r="L1511" t="s">
        <v>63</v>
      </c>
      <c r="M1511" t="b">
        <v>0</v>
      </c>
      <c r="N1511">
        <v>2023</v>
      </c>
      <c r="O1511" t="s">
        <v>761</v>
      </c>
      <c r="Q1511" t="s">
        <v>774</v>
      </c>
      <c r="S1511" s="1" t="s">
        <v>1983</v>
      </c>
      <c r="T1511" s="1" t="s">
        <v>1984</v>
      </c>
      <c r="U1511" t="s">
        <v>27</v>
      </c>
      <c r="V1511" s="9">
        <v>1500</v>
      </c>
      <c r="W1511" s="2">
        <f t="shared" si="120"/>
        <v>5</v>
      </c>
      <c r="X1511" s="2" t="s">
        <v>1885</v>
      </c>
      <c r="Y1511" s="9" t="str">
        <f t="shared" si="117"/>
        <v>Y</v>
      </c>
      <c r="Z1511" s="9" t="str">
        <f t="shared" si="118"/>
        <v>N</v>
      </c>
      <c r="AA1511" s="9">
        <f t="shared" si="121"/>
        <v>56</v>
      </c>
      <c r="AB1511" s="9" t="s">
        <v>1399</v>
      </c>
      <c r="AE1511" t="str">
        <f t="shared" si="119"/>
        <v>Orc and Goblin TribesBeastmen Brayherds</v>
      </c>
    </row>
    <row r="1512" spans="1:31" ht="15" hidden="1" customHeight="1" x14ac:dyDescent="0.25">
      <c r="A1512">
        <v>429679</v>
      </c>
      <c r="B1512">
        <v>1</v>
      </c>
      <c r="C1512" t="s">
        <v>1985</v>
      </c>
      <c r="D1512" t="s">
        <v>1986</v>
      </c>
      <c r="E1512">
        <v>2</v>
      </c>
      <c r="F1512">
        <v>0</v>
      </c>
      <c r="G1512">
        <v>1093</v>
      </c>
      <c r="H1512">
        <v>703</v>
      </c>
      <c r="I1512" t="s">
        <v>1936</v>
      </c>
      <c r="J1512" s="24">
        <v>45402.333333333336</v>
      </c>
      <c r="K1512" s="24">
        <v>45403.708333333336</v>
      </c>
      <c r="L1512" t="s">
        <v>63</v>
      </c>
      <c r="M1512" t="b">
        <v>0</v>
      </c>
      <c r="N1512">
        <v>2023</v>
      </c>
      <c r="O1512" t="s">
        <v>758</v>
      </c>
      <c r="Q1512" t="s">
        <v>758</v>
      </c>
      <c r="S1512" s="1" t="s">
        <v>1987</v>
      </c>
      <c r="T1512" s="1" t="s">
        <v>1988</v>
      </c>
      <c r="U1512" t="s">
        <v>27</v>
      </c>
      <c r="V1512" s="9">
        <v>1500</v>
      </c>
      <c r="W1512" s="2">
        <f t="shared" si="120"/>
        <v>5</v>
      </c>
      <c r="X1512" s="2" t="s">
        <v>1885</v>
      </c>
      <c r="Y1512" s="9" t="str">
        <f t="shared" si="117"/>
        <v>Y</v>
      </c>
      <c r="Z1512" s="9" t="str">
        <f t="shared" si="118"/>
        <v>Y</v>
      </c>
      <c r="AA1512" s="9">
        <f t="shared" si="121"/>
        <v>56</v>
      </c>
      <c r="AB1512" s="9" t="s">
        <v>1399</v>
      </c>
      <c r="AE1512" t="str">
        <f t="shared" si="119"/>
        <v>Kingdom of BretonniaKingdom of Bretonnia</v>
      </c>
    </row>
    <row r="1513" spans="1:31" ht="15" customHeight="1" x14ac:dyDescent="0.25">
      <c r="A1513">
        <v>429691</v>
      </c>
      <c r="B1513">
        <v>1</v>
      </c>
      <c r="C1513" t="s">
        <v>330</v>
      </c>
      <c r="D1513" t="s">
        <v>1989</v>
      </c>
      <c r="E1513">
        <v>2</v>
      </c>
      <c r="F1513">
        <v>0</v>
      </c>
      <c r="G1513">
        <v>1597</v>
      </c>
      <c r="H1513">
        <v>250</v>
      </c>
      <c r="I1513" t="s">
        <v>1936</v>
      </c>
      <c r="J1513" s="24">
        <v>45402.333333333336</v>
      </c>
      <c r="K1513" s="24">
        <v>45403.708333333336</v>
      </c>
      <c r="L1513" t="s">
        <v>63</v>
      </c>
      <c r="M1513" t="b">
        <v>0</v>
      </c>
      <c r="N1513">
        <v>2023</v>
      </c>
      <c r="O1513" t="s">
        <v>764</v>
      </c>
      <c r="Q1513" t="s">
        <v>759</v>
      </c>
      <c r="S1513" s="1" t="s">
        <v>1990</v>
      </c>
      <c r="T1513" s="1" t="s">
        <v>1991</v>
      </c>
      <c r="U1513" t="s">
        <v>27</v>
      </c>
      <c r="V1513" s="9">
        <v>1500</v>
      </c>
      <c r="W1513" s="2">
        <f t="shared" si="120"/>
        <v>5</v>
      </c>
      <c r="X1513" s="2" t="s">
        <v>1885</v>
      </c>
      <c r="Y1513" s="9" t="str">
        <f t="shared" si="117"/>
        <v>Y</v>
      </c>
      <c r="Z1513" s="9" t="str">
        <f t="shared" si="118"/>
        <v>N</v>
      </c>
      <c r="AA1513" s="9">
        <f t="shared" si="121"/>
        <v>56</v>
      </c>
      <c r="AB1513" s="9" t="s">
        <v>1399</v>
      </c>
      <c r="AE1513" t="str">
        <f t="shared" si="119"/>
        <v>Tomb Kings of KhemriWood Elf Realms</v>
      </c>
    </row>
    <row r="1514" spans="1:31" ht="15" customHeight="1" x14ac:dyDescent="0.25">
      <c r="A1514">
        <v>429714</v>
      </c>
      <c r="B1514">
        <v>1</v>
      </c>
      <c r="C1514" t="s">
        <v>1992</v>
      </c>
      <c r="D1514" t="s">
        <v>1993</v>
      </c>
      <c r="E1514">
        <v>2</v>
      </c>
      <c r="F1514">
        <v>0</v>
      </c>
      <c r="G1514">
        <v>1293</v>
      </c>
      <c r="H1514">
        <v>605</v>
      </c>
      <c r="I1514" t="s">
        <v>1936</v>
      </c>
      <c r="J1514" s="24">
        <v>45402.333333333336</v>
      </c>
      <c r="K1514" s="24">
        <v>45403.708333333336</v>
      </c>
      <c r="L1514" t="s">
        <v>63</v>
      </c>
      <c r="M1514" t="b">
        <v>0</v>
      </c>
      <c r="N1514">
        <v>2023</v>
      </c>
      <c r="O1514" t="s">
        <v>765</v>
      </c>
      <c r="Q1514" t="s">
        <v>762</v>
      </c>
      <c r="S1514" s="1" t="s">
        <v>1994</v>
      </c>
      <c r="T1514" s="1" t="s">
        <v>1995</v>
      </c>
      <c r="U1514" t="s">
        <v>27</v>
      </c>
      <c r="V1514" s="9">
        <v>1500</v>
      </c>
      <c r="W1514" s="2">
        <f t="shared" si="120"/>
        <v>5</v>
      </c>
      <c r="X1514" s="2" t="s">
        <v>1885</v>
      </c>
      <c r="Y1514" s="9" t="str">
        <f t="shared" si="117"/>
        <v>Y</v>
      </c>
      <c r="Z1514" s="9" t="str">
        <f t="shared" si="118"/>
        <v>N</v>
      </c>
      <c r="AA1514" s="9">
        <f t="shared" si="121"/>
        <v>56</v>
      </c>
      <c r="AB1514" s="9" t="s">
        <v>1399</v>
      </c>
      <c r="AE1514" t="str">
        <f t="shared" si="119"/>
        <v>Empire of ManWarriors of Chaos</v>
      </c>
    </row>
    <row r="1515" spans="1:31" ht="15" customHeight="1" x14ac:dyDescent="0.25">
      <c r="A1515">
        <v>429745</v>
      </c>
      <c r="B1515">
        <v>1</v>
      </c>
      <c r="C1515" t="s">
        <v>1996</v>
      </c>
      <c r="D1515" t="s">
        <v>1997</v>
      </c>
      <c r="E1515">
        <v>0</v>
      </c>
      <c r="F1515">
        <v>2</v>
      </c>
      <c r="G1515">
        <v>329</v>
      </c>
      <c r="H1515">
        <v>1047</v>
      </c>
      <c r="I1515" t="s">
        <v>1936</v>
      </c>
      <c r="J1515" s="24">
        <v>45402.333333333336</v>
      </c>
      <c r="K1515" s="24">
        <v>45403.708333333336</v>
      </c>
      <c r="L1515" t="s">
        <v>63</v>
      </c>
      <c r="M1515" t="b">
        <v>0</v>
      </c>
      <c r="N1515">
        <v>2023</v>
      </c>
      <c r="O1515" t="s">
        <v>764</v>
      </c>
      <c r="Q1515" t="s">
        <v>759</v>
      </c>
      <c r="S1515" s="1" t="s">
        <v>1998</v>
      </c>
      <c r="T1515" s="1" t="s">
        <v>1999</v>
      </c>
      <c r="U1515" t="s">
        <v>27</v>
      </c>
      <c r="V1515" s="9">
        <v>1500</v>
      </c>
      <c r="W1515" s="2">
        <f t="shared" si="120"/>
        <v>5</v>
      </c>
      <c r="X1515" s="2" t="s">
        <v>1885</v>
      </c>
      <c r="Y1515" s="9" t="str">
        <f t="shared" si="117"/>
        <v>Y</v>
      </c>
      <c r="Z1515" s="9" t="str">
        <f t="shared" si="118"/>
        <v>N</v>
      </c>
      <c r="AA1515" s="9">
        <f t="shared" si="121"/>
        <v>56</v>
      </c>
      <c r="AB1515" s="9" t="s">
        <v>1399</v>
      </c>
      <c r="AE1515" t="str">
        <f t="shared" si="119"/>
        <v>Tomb Kings of KhemriWood Elf Realms</v>
      </c>
    </row>
    <row r="1516" spans="1:31" ht="15" customHeight="1" x14ac:dyDescent="0.25">
      <c r="A1516">
        <v>429769</v>
      </c>
      <c r="B1516">
        <v>1</v>
      </c>
      <c r="C1516" t="s">
        <v>2000</v>
      </c>
      <c r="D1516" t="s">
        <v>2001</v>
      </c>
      <c r="E1516">
        <v>2</v>
      </c>
      <c r="F1516">
        <v>0</v>
      </c>
      <c r="G1516">
        <v>1699</v>
      </c>
      <c r="H1516">
        <v>512</v>
      </c>
      <c r="I1516" t="s">
        <v>1936</v>
      </c>
      <c r="J1516" s="24">
        <v>45402.333333333336</v>
      </c>
      <c r="K1516" s="24">
        <v>45403.708333333336</v>
      </c>
      <c r="L1516" t="s">
        <v>63</v>
      </c>
      <c r="M1516" t="b">
        <v>0</v>
      </c>
      <c r="N1516">
        <v>2023</v>
      </c>
      <c r="O1516" t="s">
        <v>769</v>
      </c>
      <c r="Q1516" t="s">
        <v>774</v>
      </c>
      <c r="S1516" s="1" t="s">
        <v>2002</v>
      </c>
      <c r="T1516" s="1" t="s">
        <v>2003</v>
      </c>
      <c r="U1516" t="s">
        <v>27</v>
      </c>
      <c r="V1516" s="9">
        <v>1500</v>
      </c>
      <c r="W1516" s="2">
        <f t="shared" si="120"/>
        <v>5</v>
      </c>
      <c r="X1516" s="2" t="s">
        <v>1885</v>
      </c>
      <c r="Y1516" s="9" t="str">
        <f t="shared" si="117"/>
        <v>Y</v>
      </c>
      <c r="Z1516" s="9" t="str">
        <f t="shared" si="118"/>
        <v>N</v>
      </c>
      <c r="AA1516" s="9">
        <f t="shared" si="121"/>
        <v>56</v>
      </c>
      <c r="AB1516" s="9" t="s">
        <v>1399</v>
      </c>
      <c r="AE1516" t="str">
        <f t="shared" si="119"/>
        <v>Dwarfen Mountain HoldsBeastmen Brayherds</v>
      </c>
    </row>
    <row r="1517" spans="1:31" ht="15" customHeight="1" x14ac:dyDescent="0.25">
      <c r="A1517">
        <v>429795</v>
      </c>
      <c r="B1517">
        <v>1</v>
      </c>
      <c r="C1517" t="s">
        <v>2004</v>
      </c>
      <c r="D1517" t="s">
        <v>2005</v>
      </c>
      <c r="E1517">
        <v>2</v>
      </c>
      <c r="F1517">
        <v>0</v>
      </c>
      <c r="G1517">
        <v>1800</v>
      </c>
      <c r="H1517">
        <v>811</v>
      </c>
      <c r="I1517" t="s">
        <v>1936</v>
      </c>
      <c r="J1517" s="24">
        <v>45402.333333333336</v>
      </c>
      <c r="K1517" s="24">
        <v>45403.708333333336</v>
      </c>
      <c r="L1517" t="s">
        <v>63</v>
      </c>
      <c r="M1517" t="b">
        <v>0</v>
      </c>
      <c r="N1517">
        <v>2023</v>
      </c>
      <c r="O1517" t="s">
        <v>761</v>
      </c>
      <c r="Q1517" t="s">
        <v>764</v>
      </c>
      <c r="S1517" s="1" t="s">
        <v>2006</v>
      </c>
      <c r="T1517" s="1" t="s">
        <v>2007</v>
      </c>
      <c r="U1517" t="s">
        <v>27</v>
      </c>
      <c r="V1517" s="9">
        <v>1500</v>
      </c>
      <c r="W1517" s="2">
        <f t="shared" si="120"/>
        <v>5</v>
      </c>
      <c r="X1517" s="2" t="s">
        <v>1885</v>
      </c>
      <c r="Y1517" s="9" t="str">
        <f t="shared" si="117"/>
        <v>Y</v>
      </c>
      <c r="Z1517" s="9" t="str">
        <f t="shared" si="118"/>
        <v>N</v>
      </c>
      <c r="AA1517" s="9">
        <f t="shared" si="121"/>
        <v>56</v>
      </c>
      <c r="AB1517" s="9" t="s">
        <v>1399</v>
      </c>
      <c r="AE1517" t="str">
        <f t="shared" si="119"/>
        <v>Orc and Goblin TribesTomb Kings of Khemri</v>
      </c>
    </row>
    <row r="1518" spans="1:31" ht="15" customHeight="1" x14ac:dyDescent="0.25">
      <c r="A1518">
        <v>429818</v>
      </c>
      <c r="B1518">
        <v>1</v>
      </c>
      <c r="C1518" t="s">
        <v>2008</v>
      </c>
      <c r="D1518" t="s">
        <v>2009</v>
      </c>
      <c r="E1518">
        <v>2</v>
      </c>
      <c r="F1518">
        <v>0</v>
      </c>
      <c r="G1518">
        <v>1680</v>
      </c>
      <c r="H1518">
        <v>585</v>
      </c>
      <c r="I1518" t="s">
        <v>1936</v>
      </c>
      <c r="J1518" s="24">
        <v>45402.333333333336</v>
      </c>
      <c r="K1518" s="24">
        <v>45403.708333333336</v>
      </c>
      <c r="L1518" t="s">
        <v>63</v>
      </c>
      <c r="M1518" t="b">
        <v>0</v>
      </c>
      <c r="N1518">
        <v>2023</v>
      </c>
      <c r="O1518" t="s">
        <v>774</v>
      </c>
      <c r="Q1518" t="s">
        <v>765</v>
      </c>
      <c r="S1518" s="1" t="s">
        <v>2010</v>
      </c>
      <c r="T1518" s="1" t="s">
        <v>2011</v>
      </c>
      <c r="U1518" t="s">
        <v>27</v>
      </c>
      <c r="V1518" s="9">
        <v>1500</v>
      </c>
      <c r="W1518" s="2">
        <f t="shared" si="120"/>
        <v>5</v>
      </c>
      <c r="X1518" s="2" t="s">
        <v>1885</v>
      </c>
      <c r="Y1518" s="9" t="str">
        <f t="shared" si="117"/>
        <v>Y</v>
      </c>
      <c r="Z1518" s="9" t="str">
        <f t="shared" si="118"/>
        <v>N</v>
      </c>
      <c r="AA1518" s="9">
        <f t="shared" si="121"/>
        <v>56</v>
      </c>
      <c r="AB1518" s="9" t="s">
        <v>1399</v>
      </c>
      <c r="AE1518" t="str">
        <f t="shared" si="119"/>
        <v>Beastmen BrayherdsEmpire of Man</v>
      </c>
    </row>
    <row r="1519" spans="1:31" ht="15" customHeight="1" x14ac:dyDescent="0.25">
      <c r="A1519">
        <v>429846</v>
      </c>
      <c r="B1519">
        <v>1</v>
      </c>
      <c r="C1519" t="s">
        <v>2012</v>
      </c>
      <c r="D1519" t="s">
        <v>2013</v>
      </c>
      <c r="E1519">
        <v>2</v>
      </c>
      <c r="F1519">
        <v>0</v>
      </c>
      <c r="G1519">
        <v>1248</v>
      </c>
      <c r="H1519">
        <v>584</v>
      </c>
      <c r="I1519" t="s">
        <v>1936</v>
      </c>
      <c r="J1519" s="24">
        <v>45402.333333333336</v>
      </c>
      <c r="K1519" s="24">
        <v>45403.708333333336</v>
      </c>
      <c r="L1519" t="s">
        <v>63</v>
      </c>
      <c r="M1519" t="b">
        <v>0</v>
      </c>
      <c r="N1519">
        <v>2023</v>
      </c>
      <c r="O1519" t="s">
        <v>769</v>
      </c>
      <c r="Q1519" t="s">
        <v>764</v>
      </c>
      <c r="S1519" s="1" t="s">
        <v>2014</v>
      </c>
      <c r="T1519" s="1" t="s">
        <v>2015</v>
      </c>
      <c r="U1519" t="s">
        <v>27</v>
      </c>
      <c r="V1519" s="9">
        <v>1500</v>
      </c>
      <c r="W1519" s="2">
        <f t="shared" si="120"/>
        <v>5</v>
      </c>
      <c r="X1519" s="2" t="s">
        <v>1885</v>
      </c>
      <c r="Y1519" s="9" t="str">
        <f t="shared" si="117"/>
        <v>Y</v>
      </c>
      <c r="Z1519" s="9" t="str">
        <f t="shared" si="118"/>
        <v>N</v>
      </c>
      <c r="AA1519" s="9">
        <f t="shared" si="121"/>
        <v>56</v>
      </c>
      <c r="AB1519" s="9" t="s">
        <v>1399</v>
      </c>
      <c r="AE1519" t="str">
        <f t="shared" si="119"/>
        <v>Dwarfen Mountain HoldsTomb Kings of Khemri</v>
      </c>
    </row>
    <row r="1520" spans="1:31" ht="15" customHeight="1" x14ac:dyDescent="0.25">
      <c r="A1520">
        <v>429870</v>
      </c>
      <c r="B1520">
        <v>1</v>
      </c>
      <c r="C1520" t="s">
        <v>2016</v>
      </c>
      <c r="D1520" t="s">
        <v>2017</v>
      </c>
      <c r="E1520">
        <v>2</v>
      </c>
      <c r="F1520">
        <v>0</v>
      </c>
      <c r="G1520">
        <v>1750</v>
      </c>
      <c r="H1520">
        <v>0</v>
      </c>
      <c r="I1520" t="s">
        <v>1936</v>
      </c>
      <c r="J1520" s="24">
        <v>45402.333333333336</v>
      </c>
      <c r="K1520" s="24">
        <v>45403.708333333336</v>
      </c>
      <c r="L1520" t="s">
        <v>63</v>
      </c>
      <c r="M1520" t="b">
        <v>0</v>
      </c>
      <c r="N1520">
        <v>2023</v>
      </c>
      <c r="O1520" t="s">
        <v>762</v>
      </c>
      <c r="Q1520" t="s">
        <v>774</v>
      </c>
      <c r="S1520" s="1" t="s">
        <v>2018</v>
      </c>
      <c r="T1520" s="1" t="s">
        <v>2019</v>
      </c>
      <c r="U1520" t="s">
        <v>27</v>
      </c>
      <c r="V1520" s="9">
        <v>1500</v>
      </c>
      <c r="W1520" s="2">
        <f t="shared" si="120"/>
        <v>5</v>
      </c>
      <c r="X1520" s="2" t="s">
        <v>1885</v>
      </c>
      <c r="Y1520" s="9" t="str">
        <f t="shared" si="117"/>
        <v>Y</v>
      </c>
      <c r="Z1520" s="9" t="str">
        <f t="shared" si="118"/>
        <v>N</v>
      </c>
      <c r="AA1520" s="9">
        <f t="shared" si="121"/>
        <v>56</v>
      </c>
      <c r="AB1520" s="9" t="s">
        <v>1399</v>
      </c>
      <c r="AE1520" t="str">
        <f t="shared" si="119"/>
        <v>Warriors of ChaosBeastmen Brayherds</v>
      </c>
    </row>
    <row r="1521" spans="1:31" ht="15" customHeight="1" x14ac:dyDescent="0.25">
      <c r="A1521">
        <v>429899</v>
      </c>
      <c r="B1521">
        <v>1</v>
      </c>
      <c r="C1521" t="s">
        <v>2020</v>
      </c>
      <c r="D1521" t="s">
        <v>2021</v>
      </c>
      <c r="E1521">
        <v>2</v>
      </c>
      <c r="F1521">
        <v>0</v>
      </c>
      <c r="G1521">
        <v>1850</v>
      </c>
      <c r="H1521">
        <v>55</v>
      </c>
      <c r="I1521" t="s">
        <v>1936</v>
      </c>
      <c r="J1521" s="24">
        <v>45402.333333333336</v>
      </c>
      <c r="K1521" s="24">
        <v>45403.708333333336</v>
      </c>
      <c r="L1521" t="s">
        <v>63</v>
      </c>
      <c r="M1521" t="b">
        <v>0</v>
      </c>
      <c r="N1521">
        <v>2023</v>
      </c>
      <c r="O1521" t="s">
        <v>774</v>
      </c>
      <c r="Q1521" t="s">
        <v>762</v>
      </c>
      <c r="S1521" s="1" t="s">
        <v>2022</v>
      </c>
      <c r="T1521" s="1" t="s">
        <v>2023</v>
      </c>
      <c r="U1521" t="s">
        <v>27</v>
      </c>
      <c r="V1521" s="9">
        <v>1500</v>
      </c>
      <c r="W1521" s="2">
        <f t="shared" si="120"/>
        <v>5</v>
      </c>
      <c r="X1521" s="2" t="s">
        <v>1885</v>
      </c>
      <c r="Y1521" s="9" t="str">
        <f t="shared" si="117"/>
        <v>Y</v>
      </c>
      <c r="Z1521" s="9" t="str">
        <f t="shared" si="118"/>
        <v>N</v>
      </c>
      <c r="AA1521" s="9">
        <f t="shared" si="121"/>
        <v>56</v>
      </c>
      <c r="AB1521" s="9" t="s">
        <v>1399</v>
      </c>
      <c r="AE1521" t="str">
        <f t="shared" si="119"/>
        <v>Beastmen BrayherdsWarriors of Chaos</v>
      </c>
    </row>
    <row r="1522" spans="1:31" ht="15" customHeight="1" x14ac:dyDescent="0.25">
      <c r="A1522">
        <v>429925</v>
      </c>
      <c r="B1522">
        <v>1</v>
      </c>
      <c r="C1522" t="s">
        <v>2024</v>
      </c>
      <c r="D1522" t="s">
        <v>2025</v>
      </c>
      <c r="E1522">
        <v>2</v>
      </c>
      <c r="F1522">
        <v>0</v>
      </c>
      <c r="G1522">
        <v>1697</v>
      </c>
      <c r="H1522">
        <v>236</v>
      </c>
      <c r="I1522" t="s">
        <v>1936</v>
      </c>
      <c r="J1522" s="24">
        <v>45402.333333333336</v>
      </c>
      <c r="K1522" s="24">
        <v>45403.708333333336</v>
      </c>
      <c r="L1522" t="s">
        <v>63</v>
      </c>
      <c r="M1522" t="b">
        <v>0</v>
      </c>
      <c r="N1522">
        <v>2023</v>
      </c>
      <c r="O1522" t="s">
        <v>758</v>
      </c>
      <c r="Q1522" t="s">
        <v>764</v>
      </c>
      <c r="S1522" s="1" t="s">
        <v>2026</v>
      </c>
      <c r="T1522" s="1" t="s">
        <v>2027</v>
      </c>
      <c r="U1522" t="s">
        <v>27</v>
      </c>
      <c r="V1522" s="9">
        <v>1500</v>
      </c>
      <c r="W1522" s="2">
        <f t="shared" si="120"/>
        <v>5</v>
      </c>
      <c r="X1522" s="2" t="s">
        <v>1885</v>
      </c>
      <c r="Y1522" s="9" t="str">
        <f t="shared" si="117"/>
        <v>Y</v>
      </c>
      <c r="Z1522" s="9" t="str">
        <f t="shared" si="118"/>
        <v>N</v>
      </c>
      <c r="AA1522" s="9">
        <f t="shared" si="121"/>
        <v>56</v>
      </c>
      <c r="AB1522" s="9" t="s">
        <v>1399</v>
      </c>
      <c r="AE1522" t="str">
        <f t="shared" si="119"/>
        <v>Kingdom of BretonniaTomb Kings of Khemri</v>
      </c>
    </row>
    <row r="1523" spans="1:31" ht="15" customHeight="1" x14ac:dyDescent="0.25">
      <c r="A1523">
        <v>429943</v>
      </c>
      <c r="B1523">
        <v>1</v>
      </c>
      <c r="C1523" t="s">
        <v>2028</v>
      </c>
      <c r="D1523" t="s">
        <v>2029</v>
      </c>
      <c r="E1523">
        <v>2</v>
      </c>
      <c r="F1523">
        <v>0</v>
      </c>
      <c r="G1523">
        <v>862</v>
      </c>
      <c r="H1523">
        <v>693</v>
      </c>
      <c r="I1523" t="s">
        <v>1936</v>
      </c>
      <c r="J1523" s="24">
        <v>45402.333333333336</v>
      </c>
      <c r="K1523" s="24">
        <v>45403.708333333336</v>
      </c>
      <c r="L1523" t="s">
        <v>63</v>
      </c>
      <c r="M1523" t="b">
        <v>0</v>
      </c>
      <c r="N1523">
        <v>2023</v>
      </c>
      <c r="O1523" t="s">
        <v>758</v>
      </c>
      <c r="Q1523" t="s">
        <v>762</v>
      </c>
      <c r="S1523" s="1" t="s">
        <v>2030</v>
      </c>
      <c r="T1523" s="1" t="s">
        <v>2031</v>
      </c>
      <c r="U1523" t="s">
        <v>27</v>
      </c>
      <c r="V1523" s="9">
        <v>1500</v>
      </c>
      <c r="W1523" s="2">
        <f t="shared" si="120"/>
        <v>5</v>
      </c>
      <c r="X1523" s="2" t="s">
        <v>1885</v>
      </c>
      <c r="Y1523" s="9" t="str">
        <f t="shared" si="117"/>
        <v>Y</v>
      </c>
      <c r="Z1523" s="9" t="str">
        <f t="shared" si="118"/>
        <v>N</v>
      </c>
      <c r="AA1523" s="9">
        <f t="shared" si="121"/>
        <v>56</v>
      </c>
      <c r="AB1523" s="9" t="s">
        <v>1399</v>
      </c>
      <c r="AE1523" t="str">
        <f t="shared" si="119"/>
        <v>Kingdom of BretonniaWarriors of Chaos</v>
      </c>
    </row>
    <row r="1524" spans="1:31" ht="15" customHeight="1" x14ac:dyDescent="0.25">
      <c r="A1524">
        <v>429972</v>
      </c>
      <c r="B1524">
        <v>1</v>
      </c>
      <c r="C1524" t="s">
        <v>2032</v>
      </c>
      <c r="D1524" t="s">
        <v>2033</v>
      </c>
      <c r="E1524">
        <v>2</v>
      </c>
      <c r="F1524">
        <v>0</v>
      </c>
      <c r="G1524">
        <v>1051</v>
      </c>
      <c r="H1524">
        <v>362</v>
      </c>
      <c r="I1524" t="s">
        <v>1936</v>
      </c>
      <c r="J1524" s="24">
        <v>45402.333333333336</v>
      </c>
      <c r="K1524" s="24">
        <v>45403.708333333336</v>
      </c>
      <c r="L1524" t="s">
        <v>63</v>
      </c>
      <c r="M1524" t="b">
        <v>0</v>
      </c>
      <c r="N1524">
        <v>2023</v>
      </c>
      <c r="O1524" t="s">
        <v>764</v>
      </c>
      <c r="Q1524" t="s">
        <v>758</v>
      </c>
      <c r="S1524" s="1" t="s">
        <v>2034</v>
      </c>
      <c r="T1524" s="1" t="s">
        <v>2035</v>
      </c>
      <c r="U1524" t="s">
        <v>27</v>
      </c>
      <c r="V1524" s="9">
        <v>1500</v>
      </c>
      <c r="W1524" s="2">
        <f t="shared" si="120"/>
        <v>5</v>
      </c>
      <c r="X1524" s="2" t="s">
        <v>1885</v>
      </c>
      <c r="Y1524" s="9" t="str">
        <f t="shared" si="117"/>
        <v>Y</v>
      </c>
      <c r="Z1524" s="9" t="str">
        <f t="shared" si="118"/>
        <v>N</v>
      </c>
      <c r="AA1524" s="9">
        <f t="shared" si="121"/>
        <v>56</v>
      </c>
      <c r="AB1524" s="9" t="s">
        <v>1399</v>
      </c>
      <c r="AE1524" t="str">
        <f t="shared" si="119"/>
        <v>Tomb Kings of KhemriKingdom of Bretonnia</v>
      </c>
    </row>
    <row r="1525" spans="1:31" ht="15" customHeight="1" x14ac:dyDescent="0.25">
      <c r="A1525">
        <v>430003</v>
      </c>
      <c r="B1525">
        <v>1</v>
      </c>
      <c r="C1525" t="s">
        <v>2036</v>
      </c>
      <c r="D1525" t="s">
        <v>115</v>
      </c>
      <c r="E1525">
        <v>0</v>
      </c>
      <c r="F1525">
        <v>2</v>
      </c>
      <c r="G1525">
        <v>534</v>
      </c>
      <c r="H1525">
        <v>1323</v>
      </c>
      <c r="I1525" t="s">
        <v>1936</v>
      </c>
      <c r="J1525" s="24">
        <v>45402.333333333336</v>
      </c>
      <c r="K1525" s="24">
        <v>45403.708333333336</v>
      </c>
      <c r="L1525" t="s">
        <v>63</v>
      </c>
      <c r="M1525" t="b">
        <v>0</v>
      </c>
      <c r="N1525">
        <v>2023</v>
      </c>
      <c r="O1525" t="s">
        <v>765</v>
      </c>
      <c r="Q1525" t="s">
        <v>764</v>
      </c>
      <c r="S1525" s="1" t="s">
        <v>2037</v>
      </c>
      <c r="T1525" s="1" t="s">
        <v>2038</v>
      </c>
      <c r="U1525" t="s">
        <v>27</v>
      </c>
      <c r="V1525" s="9">
        <v>1500</v>
      </c>
      <c r="W1525" s="2">
        <f t="shared" si="120"/>
        <v>5</v>
      </c>
      <c r="X1525" s="2" t="s">
        <v>1885</v>
      </c>
      <c r="Y1525" s="9" t="str">
        <f t="shared" si="117"/>
        <v>Y</v>
      </c>
      <c r="Z1525" s="9" t="str">
        <f t="shared" si="118"/>
        <v>N</v>
      </c>
      <c r="AA1525" s="9">
        <f t="shared" si="121"/>
        <v>56</v>
      </c>
      <c r="AB1525" s="9" t="s">
        <v>1399</v>
      </c>
      <c r="AE1525" t="str">
        <f t="shared" si="119"/>
        <v>Empire of ManTomb Kings of Khemri</v>
      </c>
    </row>
    <row r="1526" spans="1:31" ht="15" customHeight="1" x14ac:dyDescent="0.25">
      <c r="A1526">
        <v>430044</v>
      </c>
      <c r="B1526">
        <v>2</v>
      </c>
      <c r="C1526" t="s">
        <v>1939</v>
      </c>
      <c r="D1526" t="s">
        <v>2008</v>
      </c>
      <c r="E1526">
        <v>0</v>
      </c>
      <c r="F1526">
        <v>0</v>
      </c>
      <c r="G1526">
        <v>0</v>
      </c>
      <c r="H1526">
        <v>0</v>
      </c>
      <c r="I1526" t="s">
        <v>1936</v>
      </c>
      <c r="J1526" s="24">
        <v>45402.333333333336</v>
      </c>
      <c r="K1526" s="24">
        <v>45403.708333333336</v>
      </c>
      <c r="L1526" t="s">
        <v>63</v>
      </c>
      <c r="M1526" t="b">
        <v>0</v>
      </c>
      <c r="N1526">
        <v>2023</v>
      </c>
      <c r="O1526" t="s">
        <v>762</v>
      </c>
      <c r="Q1526" t="s">
        <v>774</v>
      </c>
      <c r="S1526" s="1" t="s">
        <v>1941</v>
      </c>
      <c r="T1526" s="1" t="s">
        <v>2010</v>
      </c>
      <c r="U1526" t="s">
        <v>27</v>
      </c>
      <c r="V1526" s="9">
        <v>1500</v>
      </c>
      <c r="W1526" s="2">
        <f t="shared" si="120"/>
        <v>5</v>
      </c>
      <c r="X1526" s="2" t="s">
        <v>1885</v>
      </c>
      <c r="Y1526" s="9" t="str">
        <f t="shared" si="117"/>
        <v>Y</v>
      </c>
      <c r="Z1526" s="9" t="str">
        <f t="shared" si="118"/>
        <v>N</v>
      </c>
      <c r="AA1526" s="9">
        <f t="shared" si="121"/>
        <v>56</v>
      </c>
      <c r="AB1526" s="9" t="s">
        <v>1399</v>
      </c>
      <c r="AE1526" t="str">
        <f t="shared" si="119"/>
        <v>Warriors of ChaosBeastmen Brayherds</v>
      </c>
    </row>
    <row r="1527" spans="1:31" ht="15" customHeight="1" x14ac:dyDescent="0.25">
      <c r="A1527">
        <v>430074</v>
      </c>
      <c r="B1527">
        <v>2</v>
      </c>
      <c r="C1527" t="s">
        <v>2033</v>
      </c>
      <c r="D1527" t="s">
        <v>1944</v>
      </c>
      <c r="E1527">
        <v>2</v>
      </c>
      <c r="F1527">
        <v>0</v>
      </c>
      <c r="G1527">
        <v>1560</v>
      </c>
      <c r="H1527">
        <v>50</v>
      </c>
      <c r="I1527" t="s">
        <v>1936</v>
      </c>
      <c r="J1527" s="24">
        <v>45402.333333333336</v>
      </c>
      <c r="K1527" s="24">
        <v>45403.708333333336</v>
      </c>
      <c r="L1527" t="s">
        <v>63</v>
      </c>
      <c r="M1527" t="b">
        <v>0</v>
      </c>
      <c r="N1527">
        <v>2023</v>
      </c>
      <c r="O1527" t="s">
        <v>758</v>
      </c>
      <c r="Q1527" t="s">
        <v>762</v>
      </c>
      <c r="S1527" s="1" t="s">
        <v>2035</v>
      </c>
      <c r="T1527" s="1" t="s">
        <v>1946</v>
      </c>
      <c r="U1527" t="s">
        <v>27</v>
      </c>
      <c r="V1527" s="9">
        <v>1500</v>
      </c>
      <c r="W1527" s="2">
        <f t="shared" si="120"/>
        <v>5</v>
      </c>
      <c r="X1527" s="2" t="s">
        <v>1885</v>
      </c>
      <c r="Y1527" s="9" t="str">
        <f t="shared" si="117"/>
        <v>Y</v>
      </c>
      <c r="Z1527" s="9" t="str">
        <f t="shared" si="118"/>
        <v>N</v>
      </c>
      <c r="AA1527" s="9">
        <f t="shared" si="121"/>
        <v>56</v>
      </c>
      <c r="AB1527" s="9" t="s">
        <v>1399</v>
      </c>
      <c r="AE1527" t="str">
        <f t="shared" si="119"/>
        <v>Kingdom of BretonniaWarriors of Chaos</v>
      </c>
    </row>
    <row r="1528" spans="1:31" ht="15" customHeight="1" x14ac:dyDescent="0.25">
      <c r="A1528">
        <v>430098</v>
      </c>
      <c r="B1528">
        <v>2</v>
      </c>
      <c r="C1528" t="s">
        <v>2025</v>
      </c>
      <c r="D1528" t="s">
        <v>1769</v>
      </c>
      <c r="E1528">
        <v>1</v>
      </c>
      <c r="F1528">
        <v>1</v>
      </c>
      <c r="G1528">
        <v>828</v>
      </c>
      <c r="H1528">
        <v>735</v>
      </c>
      <c r="I1528" t="s">
        <v>1936</v>
      </c>
      <c r="J1528" s="24">
        <v>45402.333333333336</v>
      </c>
      <c r="K1528" s="24">
        <v>45403.708333333336</v>
      </c>
      <c r="L1528" t="s">
        <v>63</v>
      </c>
      <c r="M1528" t="b">
        <v>0</v>
      </c>
      <c r="N1528">
        <v>2023</v>
      </c>
      <c r="O1528" t="s">
        <v>764</v>
      </c>
      <c r="Q1528" t="s">
        <v>763</v>
      </c>
      <c r="S1528" s="1" t="s">
        <v>2027</v>
      </c>
      <c r="T1528" s="1" t="s">
        <v>1975</v>
      </c>
      <c r="U1528" t="s">
        <v>27</v>
      </c>
      <c r="V1528" s="9">
        <v>1500</v>
      </c>
      <c r="W1528" s="2">
        <f t="shared" si="120"/>
        <v>5</v>
      </c>
      <c r="X1528" s="2" t="s">
        <v>1885</v>
      </c>
      <c r="Y1528" s="9" t="str">
        <f t="shared" ref="Y1528:Y1591" si="122">IF(S1528="","N",(IF(T1528&lt;&gt;"","Y","N")))</f>
        <v>Y</v>
      </c>
      <c r="Z1528" s="9" t="str">
        <f t="shared" ref="Z1528:Z1591" si="123">IF(O1528=Q1528,"Y","N")</f>
        <v>N</v>
      </c>
      <c r="AA1528" s="9">
        <f t="shared" si="121"/>
        <v>56</v>
      </c>
      <c r="AB1528" s="9" t="s">
        <v>1399</v>
      </c>
      <c r="AE1528" t="str">
        <f t="shared" ref="AE1528:AE1591" si="124">O1528&amp;Q1528</f>
        <v>Tomb Kings of KhemriHigh Elf Realms</v>
      </c>
    </row>
    <row r="1529" spans="1:31" ht="15" customHeight="1" x14ac:dyDescent="0.25">
      <c r="A1529">
        <v>430127</v>
      </c>
      <c r="B1529">
        <v>2</v>
      </c>
      <c r="C1529" t="s">
        <v>2021</v>
      </c>
      <c r="D1529" t="s">
        <v>2017</v>
      </c>
      <c r="E1529">
        <v>0</v>
      </c>
      <c r="F1529">
        <v>2</v>
      </c>
      <c r="G1529">
        <v>245</v>
      </c>
      <c r="H1529">
        <v>1800</v>
      </c>
      <c r="I1529" t="s">
        <v>1936</v>
      </c>
      <c r="J1529" s="24">
        <v>45402.333333333336</v>
      </c>
      <c r="K1529" s="24">
        <v>45403.708333333336</v>
      </c>
      <c r="L1529" t="s">
        <v>63</v>
      </c>
      <c r="M1529" t="b">
        <v>0</v>
      </c>
      <c r="N1529">
        <v>2023</v>
      </c>
      <c r="O1529" t="s">
        <v>762</v>
      </c>
      <c r="Q1529" t="s">
        <v>774</v>
      </c>
      <c r="S1529" s="1" t="s">
        <v>2023</v>
      </c>
      <c r="T1529" s="1" t="s">
        <v>2019</v>
      </c>
      <c r="U1529" t="s">
        <v>27</v>
      </c>
      <c r="V1529" s="9">
        <v>1500</v>
      </c>
      <c r="W1529" s="2">
        <f t="shared" si="120"/>
        <v>5</v>
      </c>
      <c r="X1529" s="2" t="s">
        <v>1885</v>
      </c>
      <c r="Y1529" s="9" t="str">
        <f t="shared" si="122"/>
        <v>Y</v>
      </c>
      <c r="Z1529" s="9" t="str">
        <f t="shared" si="123"/>
        <v>N</v>
      </c>
      <c r="AA1529" s="9">
        <f t="shared" si="121"/>
        <v>56</v>
      </c>
      <c r="AB1529" s="9" t="s">
        <v>1399</v>
      </c>
      <c r="AE1529" t="str">
        <f t="shared" si="124"/>
        <v>Warriors of ChaosBeastmen Brayherds</v>
      </c>
    </row>
    <row r="1530" spans="1:31" ht="15" customHeight="1" x14ac:dyDescent="0.25">
      <c r="A1530">
        <v>430153</v>
      </c>
      <c r="B1530">
        <v>2</v>
      </c>
      <c r="C1530" t="s">
        <v>1982</v>
      </c>
      <c r="D1530" t="s">
        <v>1978</v>
      </c>
      <c r="E1530">
        <v>0</v>
      </c>
      <c r="F1530">
        <v>2</v>
      </c>
      <c r="G1530">
        <v>512</v>
      </c>
      <c r="H1530">
        <v>688</v>
      </c>
      <c r="I1530" t="s">
        <v>1936</v>
      </c>
      <c r="J1530" s="24">
        <v>45402.333333333336</v>
      </c>
      <c r="K1530" s="24">
        <v>45403.708333333336</v>
      </c>
      <c r="L1530" t="s">
        <v>63</v>
      </c>
      <c r="M1530" t="b">
        <v>0</v>
      </c>
      <c r="N1530">
        <v>2023</v>
      </c>
      <c r="O1530" t="s">
        <v>774</v>
      </c>
      <c r="Q1530" t="s">
        <v>762</v>
      </c>
      <c r="S1530" s="1" t="s">
        <v>1984</v>
      </c>
      <c r="T1530" s="1" t="s">
        <v>1980</v>
      </c>
      <c r="U1530" t="s">
        <v>27</v>
      </c>
      <c r="V1530" s="9">
        <v>1500</v>
      </c>
      <c r="W1530" s="2">
        <f t="shared" si="120"/>
        <v>5</v>
      </c>
      <c r="X1530" s="2" t="s">
        <v>1885</v>
      </c>
      <c r="Y1530" s="9" t="str">
        <f t="shared" si="122"/>
        <v>Y</v>
      </c>
      <c r="Z1530" s="9" t="str">
        <f t="shared" si="123"/>
        <v>N</v>
      </c>
      <c r="AA1530" s="9">
        <f t="shared" si="121"/>
        <v>56</v>
      </c>
      <c r="AB1530" s="9" t="s">
        <v>1399</v>
      </c>
      <c r="AE1530" t="str">
        <f t="shared" si="124"/>
        <v>Beastmen BrayherdsWarriors of Chaos</v>
      </c>
    </row>
    <row r="1531" spans="1:31" ht="15" customHeight="1" x14ac:dyDescent="0.25">
      <c r="A1531">
        <v>430182</v>
      </c>
      <c r="B1531">
        <v>2</v>
      </c>
      <c r="C1531" t="s">
        <v>1996</v>
      </c>
      <c r="D1531" t="s">
        <v>1989</v>
      </c>
      <c r="E1531">
        <v>0</v>
      </c>
      <c r="F1531">
        <v>2</v>
      </c>
      <c r="G1531">
        <v>300</v>
      </c>
      <c r="H1531">
        <v>1142</v>
      </c>
      <c r="I1531" t="s">
        <v>1936</v>
      </c>
      <c r="J1531" s="24">
        <v>45402.333333333336</v>
      </c>
      <c r="K1531" s="24">
        <v>45403.708333333336</v>
      </c>
      <c r="L1531" t="s">
        <v>63</v>
      </c>
      <c r="M1531" t="b">
        <v>0</v>
      </c>
      <c r="N1531">
        <v>2023</v>
      </c>
      <c r="O1531" t="s">
        <v>764</v>
      </c>
      <c r="Q1531" t="s">
        <v>759</v>
      </c>
      <c r="S1531" s="1" t="s">
        <v>1998</v>
      </c>
      <c r="T1531" s="1" t="s">
        <v>1991</v>
      </c>
      <c r="U1531" t="s">
        <v>27</v>
      </c>
      <c r="V1531" s="9">
        <v>1500</v>
      </c>
      <c r="W1531" s="2">
        <f t="shared" si="120"/>
        <v>5</v>
      </c>
      <c r="X1531" s="2" t="s">
        <v>1885</v>
      </c>
      <c r="Y1531" s="9" t="str">
        <f t="shared" si="122"/>
        <v>Y</v>
      </c>
      <c r="Z1531" s="9" t="str">
        <f t="shared" si="123"/>
        <v>N</v>
      </c>
      <c r="AA1531" s="9">
        <f t="shared" si="121"/>
        <v>56</v>
      </c>
      <c r="AB1531" s="9" t="s">
        <v>1399</v>
      </c>
      <c r="AE1531" t="str">
        <f t="shared" si="124"/>
        <v>Tomb Kings of KhemriWood Elf Realms</v>
      </c>
    </row>
    <row r="1532" spans="1:31" ht="15" customHeight="1" x14ac:dyDescent="0.25">
      <c r="A1532">
        <v>430207</v>
      </c>
      <c r="B1532">
        <v>2</v>
      </c>
      <c r="C1532" t="s">
        <v>2001</v>
      </c>
      <c r="D1532" t="s">
        <v>1934</v>
      </c>
      <c r="E1532">
        <v>2</v>
      </c>
      <c r="F1532">
        <v>0</v>
      </c>
      <c r="G1532">
        <v>797</v>
      </c>
      <c r="H1532">
        <v>676</v>
      </c>
      <c r="I1532" t="s">
        <v>1936</v>
      </c>
      <c r="J1532" s="24">
        <v>45402.333333333336</v>
      </c>
      <c r="K1532" s="24">
        <v>45403.708333333336</v>
      </c>
      <c r="L1532" t="s">
        <v>63</v>
      </c>
      <c r="M1532" t="b">
        <v>0</v>
      </c>
      <c r="N1532">
        <v>2023</v>
      </c>
      <c r="O1532" t="s">
        <v>774</v>
      </c>
      <c r="Q1532" t="s">
        <v>763</v>
      </c>
      <c r="S1532" s="1" t="s">
        <v>2003</v>
      </c>
      <c r="T1532" s="1" t="s">
        <v>1937</v>
      </c>
      <c r="U1532" t="s">
        <v>27</v>
      </c>
      <c r="V1532" s="9">
        <v>1500</v>
      </c>
      <c r="W1532" s="2">
        <f t="shared" si="120"/>
        <v>5</v>
      </c>
      <c r="X1532" s="2" t="s">
        <v>1885</v>
      </c>
      <c r="Y1532" s="9" t="str">
        <f t="shared" si="122"/>
        <v>Y</v>
      </c>
      <c r="Z1532" s="9" t="str">
        <f t="shared" si="123"/>
        <v>N</v>
      </c>
      <c r="AA1532" s="9">
        <f t="shared" si="121"/>
        <v>56</v>
      </c>
      <c r="AB1532" s="9" t="s">
        <v>1399</v>
      </c>
      <c r="AE1532" t="str">
        <f t="shared" si="124"/>
        <v>Beastmen BrayherdsHigh Elf Realms</v>
      </c>
    </row>
    <row r="1533" spans="1:31" ht="15" customHeight="1" x14ac:dyDescent="0.25">
      <c r="A1533">
        <v>430235</v>
      </c>
      <c r="B1533">
        <v>2</v>
      </c>
      <c r="C1533" t="s">
        <v>1950</v>
      </c>
      <c r="D1533" t="s">
        <v>1964</v>
      </c>
      <c r="E1533">
        <v>0</v>
      </c>
      <c r="F1533">
        <v>2</v>
      </c>
      <c r="G1533">
        <v>950</v>
      </c>
      <c r="H1533">
        <v>1097</v>
      </c>
      <c r="I1533" t="s">
        <v>1936</v>
      </c>
      <c r="J1533" s="24">
        <v>45402.333333333336</v>
      </c>
      <c r="K1533" s="24">
        <v>45403.708333333336</v>
      </c>
      <c r="L1533" t="s">
        <v>63</v>
      </c>
      <c r="M1533" t="b">
        <v>0</v>
      </c>
      <c r="N1533">
        <v>2023</v>
      </c>
      <c r="O1533" t="s">
        <v>762</v>
      </c>
      <c r="Q1533" t="s">
        <v>758</v>
      </c>
      <c r="S1533" s="1" t="s">
        <v>1952</v>
      </c>
      <c r="T1533" s="1" t="s">
        <v>1966</v>
      </c>
      <c r="U1533" t="s">
        <v>27</v>
      </c>
      <c r="V1533" s="9">
        <v>1500</v>
      </c>
      <c r="W1533" s="2">
        <f t="shared" si="120"/>
        <v>5</v>
      </c>
      <c r="X1533" s="2" t="s">
        <v>1885</v>
      </c>
      <c r="Y1533" s="9" t="str">
        <f t="shared" si="122"/>
        <v>Y</v>
      </c>
      <c r="Z1533" s="9" t="str">
        <f t="shared" si="123"/>
        <v>N</v>
      </c>
      <c r="AA1533" s="9">
        <f t="shared" si="121"/>
        <v>56</v>
      </c>
      <c r="AB1533" s="9" t="s">
        <v>1399</v>
      </c>
      <c r="AE1533" t="str">
        <f t="shared" si="124"/>
        <v>Warriors of ChaosKingdom of Bretonnia</v>
      </c>
    </row>
    <row r="1534" spans="1:31" ht="15" customHeight="1" x14ac:dyDescent="0.25">
      <c r="A1534">
        <v>430264</v>
      </c>
      <c r="B1534">
        <v>2</v>
      </c>
      <c r="C1534" t="s">
        <v>1947</v>
      </c>
      <c r="D1534" t="s">
        <v>1986</v>
      </c>
      <c r="E1534">
        <v>0</v>
      </c>
      <c r="F1534">
        <v>2</v>
      </c>
      <c r="G1534">
        <v>1032</v>
      </c>
      <c r="H1534">
        <v>1293</v>
      </c>
      <c r="I1534" t="s">
        <v>1936</v>
      </c>
      <c r="J1534" s="24">
        <v>45402.333333333336</v>
      </c>
      <c r="K1534" s="24">
        <v>45403.708333333336</v>
      </c>
      <c r="L1534" t="s">
        <v>63</v>
      </c>
      <c r="M1534" t="b">
        <v>0</v>
      </c>
      <c r="N1534">
        <v>2023</v>
      </c>
      <c r="O1534" t="s">
        <v>761</v>
      </c>
      <c r="Q1534" t="s">
        <v>758</v>
      </c>
      <c r="S1534" s="1" t="s">
        <v>1949</v>
      </c>
      <c r="T1534" s="1" t="s">
        <v>1988</v>
      </c>
      <c r="U1534" t="s">
        <v>27</v>
      </c>
      <c r="V1534" s="9">
        <v>1500</v>
      </c>
      <c r="W1534" s="2">
        <f t="shared" si="120"/>
        <v>5</v>
      </c>
      <c r="X1534" s="2" t="s">
        <v>1885</v>
      </c>
      <c r="Y1534" s="9" t="str">
        <f t="shared" si="122"/>
        <v>Y</v>
      </c>
      <c r="Z1534" s="9" t="str">
        <f t="shared" si="123"/>
        <v>N</v>
      </c>
      <c r="AA1534" s="9">
        <f t="shared" si="121"/>
        <v>56</v>
      </c>
      <c r="AB1534" s="9" t="s">
        <v>1399</v>
      </c>
      <c r="AE1534" t="str">
        <f t="shared" si="124"/>
        <v>Orc and Goblin TribesKingdom of Bretonnia</v>
      </c>
    </row>
    <row r="1535" spans="1:31" ht="15" customHeight="1" x14ac:dyDescent="0.25">
      <c r="A1535">
        <v>430280</v>
      </c>
      <c r="B1535">
        <v>2</v>
      </c>
      <c r="C1535" t="s">
        <v>2032</v>
      </c>
      <c r="D1535" t="s">
        <v>1997</v>
      </c>
      <c r="E1535">
        <v>0</v>
      </c>
      <c r="F1535">
        <v>2</v>
      </c>
      <c r="G1535">
        <v>760</v>
      </c>
      <c r="H1535">
        <v>1011</v>
      </c>
      <c r="I1535" t="s">
        <v>1936</v>
      </c>
      <c r="J1535" s="24">
        <v>45402.333333333336</v>
      </c>
      <c r="K1535" s="24">
        <v>45403.708333333336</v>
      </c>
      <c r="L1535" t="s">
        <v>63</v>
      </c>
      <c r="M1535" t="b">
        <v>0</v>
      </c>
      <c r="N1535">
        <v>2023</v>
      </c>
      <c r="O1535" t="s">
        <v>764</v>
      </c>
      <c r="Q1535" t="s">
        <v>759</v>
      </c>
      <c r="S1535" s="1" t="s">
        <v>2034</v>
      </c>
      <c r="T1535" s="1" t="s">
        <v>1999</v>
      </c>
      <c r="U1535" t="s">
        <v>27</v>
      </c>
      <c r="V1535" s="9">
        <v>1500</v>
      </c>
      <c r="W1535" s="2">
        <f t="shared" si="120"/>
        <v>5</v>
      </c>
      <c r="X1535" s="2" t="s">
        <v>1885</v>
      </c>
      <c r="Y1535" s="9" t="str">
        <f t="shared" si="122"/>
        <v>Y</v>
      </c>
      <c r="Z1535" s="9" t="str">
        <f t="shared" si="123"/>
        <v>N</v>
      </c>
      <c r="AA1535" s="9">
        <f t="shared" si="121"/>
        <v>56</v>
      </c>
      <c r="AB1535" s="9" t="s">
        <v>1399</v>
      </c>
      <c r="AE1535" t="str">
        <f t="shared" si="124"/>
        <v>Tomb Kings of KhemriWood Elf Realms</v>
      </c>
    </row>
    <row r="1536" spans="1:31" ht="15" customHeight="1" x14ac:dyDescent="0.25">
      <c r="A1536">
        <v>430300</v>
      </c>
      <c r="B1536">
        <v>2</v>
      </c>
      <c r="C1536" t="s">
        <v>1954</v>
      </c>
      <c r="D1536" t="s">
        <v>1971</v>
      </c>
      <c r="E1536">
        <v>1</v>
      </c>
      <c r="F1536">
        <v>1</v>
      </c>
      <c r="G1536">
        <v>972</v>
      </c>
      <c r="H1536">
        <v>882</v>
      </c>
      <c r="I1536" t="s">
        <v>1936</v>
      </c>
      <c r="J1536" s="24">
        <v>45402.333333333336</v>
      </c>
      <c r="K1536" s="24">
        <v>45403.708333333336</v>
      </c>
      <c r="L1536" t="s">
        <v>63</v>
      </c>
      <c r="M1536" t="b">
        <v>0</v>
      </c>
      <c r="N1536">
        <v>2023</v>
      </c>
      <c r="O1536" t="s">
        <v>764</v>
      </c>
      <c r="Q1536" t="s">
        <v>762</v>
      </c>
      <c r="S1536" s="1" t="s">
        <v>1956</v>
      </c>
      <c r="T1536" s="1" t="s">
        <v>1973</v>
      </c>
      <c r="U1536" t="s">
        <v>27</v>
      </c>
      <c r="V1536" s="9">
        <v>1500</v>
      </c>
      <c r="W1536" s="2">
        <f t="shared" si="120"/>
        <v>5</v>
      </c>
      <c r="X1536" s="2" t="s">
        <v>1885</v>
      </c>
      <c r="Y1536" s="9" t="str">
        <f t="shared" si="122"/>
        <v>Y</v>
      </c>
      <c r="Z1536" s="9" t="str">
        <f t="shared" si="123"/>
        <v>N</v>
      </c>
      <c r="AA1536" s="9">
        <f t="shared" si="121"/>
        <v>56</v>
      </c>
      <c r="AB1536" s="9" t="s">
        <v>1399</v>
      </c>
      <c r="AE1536" t="str">
        <f t="shared" si="124"/>
        <v>Tomb Kings of KhemriWarriors of Chaos</v>
      </c>
    </row>
    <row r="1537" spans="1:31" ht="15" customHeight="1" x14ac:dyDescent="0.25">
      <c r="A1537">
        <v>430334</v>
      </c>
      <c r="B1537">
        <v>2</v>
      </c>
      <c r="C1537" t="s">
        <v>1992</v>
      </c>
      <c r="D1537" t="s">
        <v>2012</v>
      </c>
      <c r="E1537">
        <v>2</v>
      </c>
      <c r="F1537">
        <v>0</v>
      </c>
      <c r="G1537">
        <v>941</v>
      </c>
      <c r="H1537">
        <v>305</v>
      </c>
      <c r="I1537" t="s">
        <v>1936</v>
      </c>
      <c r="J1537" s="24">
        <v>45402.333333333336</v>
      </c>
      <c r="K1537" s="24">
        <v>45403.708333333336</v>
      </c>
      <c r="L1537" t="s">
        <v>63</v>
      </c>
      <c r="M1537" t="b">
        <v>0</v>
      </c>
      <c r="N1537">
        <v>2023</v>
      </c>
      <c r="O1537" t="s">
        <v>765</v>
      </c>
      <c r="Q1537" t="s">
        <v>769</v>
      </c>
      <c r="S1537" s="1" t="s">
        <v>1994</v>
      </c>
      <c r="T1537" s="1" t="s">
        <v>2014</v>
      </c>
      <c r="U1537" t="s">
        <v>27</v>
      </c>
      <c r="V1537" s="9">
        <v>1500</v>
      </c>
      <c r="W1537" s="2">
        <f t="shared" si="120"/>
        <v>5</v>
      </c>
      <c r="X1537" s="2" t="s">
        <v>1885</v>
      </c>
      <c r="Y1537" s="9" t="str">
        <f t="shared" si="122"/>
        <v>Y</v>
      </c>
      <c r="Z1537" s="9" t="str">
        <f t="shared" si="123"/>
        <v>N</v>
      </c>
      <c r="AA1537" s="9">
        <f t="shared" si="121"/>
        <v>56</v>
      </c>
      <c r="AB1537" s="9" t="s">
        <v>1399</v>
      </c>
      <c r="AE1537" t="str">
        <f t="shared" si="124"/>
        <v>Empire of ManDwarfen Mountain Holds</v>
      </c>
    </row>
    <row r="1538" spans="1:31" ht="15" customHeight="1" x14ac:dyDescent="0.25">
      <c r="A1538">
        <v>430364</v>
      </c>
      <c r="B1538">
        <v>2</v>
      </c>
      <c r="C1538" t="s">
        <v>1951</v>
      </c>
      <c r="D1538" t="s">
        <v>1985</v>
      </c>
      <c r="E1538">
        <v>2</v>
      </c>
      <c r="F1538">
        <v>0</v>
      </c>
      <c r="G1538">
        <v>1308</v>
      </c>
      <c r="H1538">
        <v>484</v>
      </c>
      <c r="I1538" t="s">
        <v>1936</v>
      </c>
      <c r="J1538" s="24">
        <v>45402.333333333336</v>
      </c>
      <c r="K1538" s="24">
        <v>45403.708333333336</v>
      </c>
      <c r="L1538" t="s">
        <v>63</v>
      </c>
      <c r="M1538" t="b">
        <v>0</v>
      </c>
      <c r="N1538">
        <v>2023</v>
      </c>
      <c r="O1538" t="s">
        <v>761</v>
      </c>
      <c r="Q1538" t="s">
        <v>758</v>
      </c>
      <c r="S1538" s="1" t="s">
        <v>1953</v>
      </c>
      <c r="T1538" s="1" t="s">
        <v>1987</v>
      </c>
      <c r="U1538" t="s">
        <v>27</v>
      </c>
      <c r="V1538" s="9">
        <v>1500</v>
      </c>
      <c r="W1538" s="2">
        <f t="shared" ref="W1538:W1601" si="125">_xlfn.MAXIFS(B:B,I:I,I1538)</f>
        <v>5</v>
      </c>
      <c r="X1538" s="2" t="s">
        <v>1885</v>
      </c>
      <c r="Y1538" s="9" t="str">
        <f t="shared" si="122"/>
        <v>Y</v>
      </c>
      <c r="Z1538" s="9" t="str">
        <f t="shared" si="123"/>
        <v>N</v>
      </c>
      <c r="AA1538" s="9">
        <f t="shared" ref="AA1538:AA1601" si="126">COUNTIFS(I:I,I1538,B:B,1)*2</f>
        <v>56</v>
      </c>
      <c r="AB1538" s="9" t="s">
        <v>1399</v>
      </c>
      <c r="AE1538" t="str">
        <f t="shared" si="124"/>
        <v>Orc and Goblin TribesKingdom of Bretonnia</v>
      </c>
    </row>
    <row r="1539" spans="1:31" ht="15" customHeight="1" x14ac:dyDescent="0.25">
      <c r="A1539">
        <v>430390</v>
      </c>
      <c r="B1539">
        <v>2</v>
      </c>
      <c r="C1539" t="s">
        <v>1943</v>
      </c>
      <c r="D1539" t="s">
        <v>2016</v>
      </c>
      <c r="E1539">
        <v>0</v>
      </c>
      <c r="F1539">
        <v>2</v>
      </c>
      <c r="G1539">
        <v>0</v>
      </c>
      <c r="H1539">
        <v>1792</v>
      </c>
      <c r="I1539" t="s">
        <v>1936</v>
      </c>
      <c r="J1539" s="24">
        <v>45402.333333333336</v>
      </c>
      <c r="K1539" s="24">
        <v>45403.708333333336</v>
      </c>
      <c r="L1539" t="s">
        <v>63</v>
      </c>
      <c r="M1539" t="b">
        <v>0</v>
      </c>
      <c r="N1539">
        <v>2023</v>
      </c>
      <c r="O1539" t="s">
        <v>763</v>
      </c>
      <c r="Q1539" t="s">
        <v>762</v>
      </c>
      <c r="S1539" s="1" t="s">
        <v>1945</v>
      </c>
      <c r="T1539" s="1" t="s">
        <v>2018</v>
      </c>
      <c r="U1539" t="s">
        <v>27</v>
      </c>
      <c r="V1539" s="9">
        <v>1500</v>
      </c>
      <c r="W1539" s="2">
        <f t="shared" si="125"/>
        <v>5</v>
      </c>
      <c r="X1539" s="2" t="s">
        <v>1885</v>
      </c>
      <c r="Y1539" s="9" t="str">
        <f t="shared" si="122"/>
        <v>Y</v>
      </c>
      <c r="Z1539" s="9" t="str">
        <f t="shared" si="123"/>
        <v>N</v>
      </c>
      <c r="AA1539" s="9">
        <f t="shared" si="126"/>
        <v>56</v>
      </c>
      <c r="AB1539" s="9" t="s">
        <v>1399</v>
      </c>
      <c r="AE1539" t="str">
        <f t="shared" si="124"/>
        <v>High Elf RealmsWarriors of Chaos</v>
      </c>
    </row>
    <row r="1540" spans="1:31" ht="15" customHeight="1" x14ac:dyDescent="0.25">
      <c r="A1540">
        <v>430418</v>
      </c>
      <c r="B1540">
        <v>2</v>
      </c>
      <c r="C1540" t="s">
        <v>1967</v>
      </c>
      <c r="D1540" t="s">
        <v>1494</v>
      </c>
      <c r="E1540">
        <v>2</v>
      </c>
      <c r="F1540">
        <v>0</v>
      </c>
      <c r="G1540">
        <v>1696</v>
      </c>
      <c r="H1540">
        <v>205</v>
      </c>
      <c r="I1540" t="s">
        <v>1936</v>
      </c>
      <c r="J1540" s="24">
        <v>45402.333333333336</v>
      </c>
      <c r="K1540" s="24">
        <v>45403.708333333336</v>
      </c>
      <c r="L1540" t="s">
        <v>63</v>
      </c>
      <c r="M1540" t="b">
        <v>0</v>
      </c>
      <c r="N1540">
        <v>2023</v>
      </c>
      <c r="O1540" t="s">
        <v>764</v>
      </c>
      <c r="Q1540" t="s">
        <v>762</v>
      </c>
      <c r="S1540" s="1" t="s">
        <v>1969</v>
      </c>
      <c r="T1540" s="1" t="s">
        <v>1965</v>
      </c>
      <c r="U1540" t="s">
        <v>27</v>
      </c>
      <c r="V1540" s="9">
        <v>1500</v>
      </c>
      <c r="W1540" s="2">
        <f t="shared" si="125"/>
        <v>5</v>
      </c>
      <c r="X1540" s="2" t="s">
        <v>1885</v>
      </c>
      <c r="Y1540" s="9" t="str">
        <f t="shared" si="122"/>
        <v>Y</v>
      </c>
      <c r="Z1540" s="9" t="str">
        <f t="shared" si="123"/>
        <v>N</v>
      </c>
      <c r="AA1540" s="9">
        <f t="shared" si="126"/>
        <v>56</v>
      </c>
      <c r="AB1540" s="9" t="s">
        <v>1399</v>
      </c>
      <c r="AE1540" t="str">
        <f t="shared" si="124"/>
        <v>Tomb Kings of KhemriWarriors of Chaos</v>
      </c>
    </row>
    <row r="1541" spans="1:31" ht="15" customHeight="1" x14ac:dyDescent="0.25">
      <c r="A1541">
        <v>430440</v>
      </c>
      <c r="B1541">
        <v>2</v>
      </c>
      <c r="C1541" t="s">
        <v>2013</v>
      </c>
      <c r="D1541" t="s">
        <v>2036</v>
      </c>
      <c r="E1541">
        <v>0</v>
      </c>
      <c r="F1541">
        <v>2</v>
      </c>
      <c r="G1541">
        <v>0</v>
      </c>
      <c r="H1541">
        <v>1700</v>
      </c>
      <c r="I1541" t="s">
        <v>1936</v>
      </c>
      <c r="J1541" s="24">
        <v>45402.333333333336</v>
      </c>
      <c r="K1541" s="24">
        <v>45403.708333333336</v>
      </c>
      <c r="L1541" t="s">
        <v>63</v>
      </c>
      <c r="M1541" t="b">
        <v>0</v>
      </c>
      <c r="N1541">
        <v>2023</v>
      </c>
      <c r="O1541" t="s">
        <v>764</v>
      </c>
      <c r="Q1541" t="s">
        <v>765</v>
      </c>
      <c r="S1541" s="1" t="s">
        <v>2015</v>
      </c>
      <c r="T1541" s="1" t="s">
        <v>2037</v>
      </c>
      <c r="U1541" t="s">
        <v>27</v>
      </c>
      <c r="V1541" s="9">
        <v>1500</v>
      </c>
      <c r="W1541" s="2">
        <f t="shared" si="125"/>
        <v>5</v>
      </c>
      <c r="X1541" s="2" t="s">
        <v>1885</v>
      </c>
      <c r="Y1541" s="9" t="str">
        <f t="shared" si="122"/>
        <v>Y</v>
      </c>
      <c r="Z1541" s="9" t="str">
        <f t="shared" si="123"/>
        <v>N</v>
      </c>
      <c r="AA1541" s="9">
        <f t="shared" si="126"/>
        <v>56</v>
      </c>
      <c r="AB1541" s="9" t="s">
        <v>1399</v>
      </c>
      <c r="AE1541" t="str">
        <f t="shared" si="124"/>
        <v>Tomb Kings of KhemriEmpire of Man</v>
      </c>
    </row>
    <row r="1542" spans="1:31" ht="15" customHeight="1" x14ac:dyDescent="0.25">
      <c r="A1542">
        <v>430467</v>
      </c>
      <c r="B1542">
        <v>2</v>
      </c>
      <c r="C1542" t="s">
        <v>2024</v>
      </c>
      <c r="D1542" t="s">
        <v>1981</v>
      </c>
      <c r="E1542">
        <v>2</v>
      </c>
      <c r="F1542">
        <v>0</v>
      </c>
      <c r="G1542">
        <v>1650</v>
      </c>
      <c r="H1542">
        <v>0</v>
      </c>
      <c r="I1542" t="s">
        <v>1936</v>
      </c>
      <c r="J1542" s="24">
        <v>45402.333333333336</v>
      </c>
      <c r="K1542" s="24">
        <v>45403.708333333336</v>
      </c>
      <c r="L1542" t="s">
        <v>63</v>
      </c>
      <c r="M1542" t="b">
        <v>0</v>
      </c>
      <c r="N1542">
        <v>2023</v>
      </c>
      <c r="O1542" t="s">
        <v>758</v>
      </c>
      <c r="Q1542" t="s">
        <v>761</v>
      </c>
      <c r="S1542" s="1" t="s">
        <v>2026</v>
      </c>
      <c r="T1542" s="1" t="s">
        <v>1983</v>
      </c>
      <c r="U1542" t="s">
        <v>27</v>
      </c>
      <c r="V1542" s="9">
        <v>1500</v>
      </c>
      <c r="W1542" s="2">
        <f t="shared" si="125"/>
        <v>5</v>
      </c>
      <c r="X1542" s="2" t="s">
        <v>1885</v>
      </c>
      <c r="Y1542" s="9" t="str">
        <f t="shared" si="122"/>
        <v>Y</v>
      </c>
      <c r="Z1542" s="9" t="str">
        <f t="shared" si="123"/>
        <v>N</v>
      </c>
      <c r="AA1542" s="9">
        <f t="shared" si="126"/>
        <v>56</v>
      </c>
      <c r="AB1542" s="9" t="s">
        <v>1399</v>
      </c>
      <c r="AE1542" t="str">
        <f t="shared" si="124"/>
        <v>Kingdom of BretonniaOrc and Goblin Tribes</v>
      </c>
    </row>
    <row r="1543" spans="1:31" ht="15" customHeight="1" x14ac:dyDescent="0.25">
      <c r="A1543">
        <v>430497</v>
      </c>
      <c r="B1543">
        <v>2</v>
      </c>
      <c r="C1543" t="s">
        <v>1961</v>
      </c>
      <c r="D1543" t="s">
        <v>1940</v>
      </c>
      <c r="E1543">
        <v>2</v>
      </c>
      <c r="F1543">
        <v>0</v>
      </c>
      <c r="G1543">
        <v>1898</v>
      </c>
      <c r="H1543">
        <v>196</v>
      </c>
      <c r="I1543" t="s">
        <v>1936</v>
      </c>
      <c r="J1543" s="24">
        <v>45402.333333333336</v>
      </c>
      <c r="K1543" s="24">
        <v>45403.708333333336</v>
      </c>
      <c r="L1543" t="s">
        <v>63</v>
      </c>
      <c r="M1543" t="b">
        <v>0</v>
      </c>
      <c r="N1543">
        <v>2023</v>
      </c>
      <c r="O1543" t="s">
        <v>762</v>
      </c>
      <c r="Q1543" t="s">
        <v>758</v>
      </c>
      <c r="S1543" s="1" t="s">
        <v>1963</v>
      </c>
      <c r="T1543" s="1" t="s">
        <v>1942</v>
      </c>
      <c r="U1543" t="s">
        <v>27</v>
      </c>
      <c r="V1543" s="9">
        <v>1500</v>
      </c>
      <c r="W1543" s="2">
        <f t="shared" si="125"/>
        <v>5</v>
      </c>
      <c r="X1543" s="2" t="s">
        <v>1885</v>
      </c>
      <c r="Y1543" s="9" t="str">
        <f t="shared" si="122"/>
        <v>Y</v>
      </c>
      <c r="Z1543" s="9" t="str">
        <f t="shared" si="123"/>
        <v>N</v>
      </c>
      <c r="AA1543" s="9">
        <f t="shared" si="126"/>
        <v>56</v>
      </c>
      <c r="AB1543" s="9" t="s">
        <v>1399</v>
      </c>
      <c r="AE1543" t="str">
        <f t="shared" si="124"/>
        <v>Warriors of ChaosKingdom of Bretonnia</v>
      </c>
    </row>
    <row r="1544" spans="1:31" ht="15" customHeight="1" x14ac:dyDescent="0.25">
      <c r="A1544">
        <v>430520</v>
      </c>
      <c r="B1544">
        <v>2</v>
      </c>
      <c r="C1544" t="s">
        <v>1146</v>
      </c>
      <c r="D1544" t="s">
        <v>115</v>
      </c>
      <c r="E1544">
        <v>0</v>
      </c>
      <c r="F1544">
        <v>2</v>
      </c>
      <c r="G1544">
        <v>790</v>
      </c>
      <c r="H1544">
        <v>1322</v>
      </c>
      <c r="I1544" t="s">
        <v>1936</v>
      </c>
      <c r="J1544" s="24">
        <v>45402.333333333336</v>
      </c>
      <c r="K1544" s="24">
        <v>45403.708333333336</v>
      </c>
      <c r="L1544" t="s">
        <v>63</v>
      </c>
      <c r="M1544" t="b">
        <v>0</v>
      </c>
      <c r="N1544">
        <v>2023</v>
      </c>
      <c r="O1544" t="s">
        <v>762</v>
      </c>
      <c r="Q1544" t="s">
        <v>764</v>
      </c>
      <c r="S1544" s="1" t="s">
        <v>1959</v>
      </c>
      <c r="T1544" s="1" t="s">
        <v>2038</v>
      </c>
      <c r="U1544" t="s">
        <v>27</v>
      </c>
      <c r="V1544" s="9">
        <v>1500</v>
      </c>
      <c r="W1544" s="2">
        <f t="shared" si="125"/>
        <v>5</v>
      </c>
      <c r="X1544" s="2" t="s">
        <v>1885</v>
      </c>
      <c r="Y1544" s="9" t="str">
        <f t="shared" si="122"/>
        <v>Y</v>
      </c>
      <c r="Z1544" s="9" t="str">
        <f t="shared" si="123"/>
        <v>N</v>
      </c>
      <c r="AA1544" s="9">
        <f t="shared" si="126"/>
        <v>56</v>
      </c>
      <c r="AB1544" s="9" t="s">
        <v>1399</v>
      </c>
      <c r="AE1544" t="str">
        <f t="shared" si="124"/>
        <v>Warriors of ChaosTomb Kings of Khemri</v>
      </c>
    </row>
    <row r="1545" spans="1:31" ht="15" customHeight="1" x14ac:dyDescent="0.25">
      <c r="A1545">
        <v>430552</v>
      </c>
      <c r="B1545">
        <v>2</v>
      </c>
      <c r="C1545" t="s">
        <v>2005</v>
      </c>
      <c r="D1545" t="s">
        <v>1505</v>
      </c>
      <c r="E1545">
        <v>0</v>
      </c>
      <c r="F1545">
        <v>2</v>
      </c>
      <c r="G1545">
        <v>480</v>
      </c>
      <c r="H1545">
        <v>1800</v>
      </c>
      <c r="I1545" t="s">
        <v>1936</v>
      </c>
      <c r="J1545" s="24">
        <v>45402.333333333336</v>
      </c>
      <c r="K1545" s="24">
        <v>45403.708333333336</v>
      </c>
      <c r="L1545" t="s">
        <v>63</v>
      </c>
      <c r="M1545" t="b">
        <v>0</v>
      </c>
      <c r="N1545">
        <v>2023</v>
      </c>
      <c r="O1545" t="s">
        <v>764</v>
      </c>
      <c r="Q1545" t="s">
        <v>758</v>
      </c>
      <c r="S1545" s="1" t="s">
        <v>2007</v>
      </c>
      <c r="T1545" s="1" t="s">
        <v>1968</v>
      </c>
      <c r="U1545" t="s">
        <v>27</v>
      </c>
      <c r="V1545" s="9">
        <v>1500</v>
      </c>
      <c r="W1545" s="2">
        <f t="shared" si="125"/>
        <v>5</v>
      </c>
      <c r="X1545" s="2" t="s">
        <v>1885</v>
      </c>
      <c r="Y1545" s="9" t="str">
        <f t="shared" si="122"/>
        <v>Y</v>
      </c>
      <c r="Z1545" s="9" t="str">
        <f t="shared" si="123"/>
        <v>N</v>
      </c>
      <c r="AA1545" s="9">
        <f t="shared" si="126"/>
        <v>56</v>
      </c>
      <c r="AB1545" s="9" t="s">
        <v>1399</v>
      </c>
      <c r="AE1545" t="str">
        <f t="shared" si="124"/>
        <v>Tomb Kings of KhemriKingdom of Bretonnia</v>
      </c>
    </row>
    <row r="1546" spans="1:31" ht="15" customHeight="1" x14ac:dyDescent="0.25">
      <c r="A1546">
        <v>430590</v>
      </c>
      <c r="B1546">
        <v>2</v>
      </c>
      <c r="C1546" t="s">
        <v>1993</v>
      </c>
      <c r="D1546" t="s">
        <v>2009</v>
      </c>
      <c r="E1546">
        <v>2</v>
      </c>
      <c r="F1546">
        <v>0</v>
      </c>
      <c r="G1546">
        <v>1005</v>
      </c>
      <c r="H1546">
        <v>878</v>
      </c>
      <c r="I1546" t="s">
        <v>1936</v>
      </c>
      <c r="J1546" s="24">
        <v>45402.333333333336</v>
      </c>
      <c r="K1546" s="24">
        <v>45403.708333333336</v>
      </c>
      <c r="L1546" t="s">
        <v>63</v>
      </c>
      <c r="M1546" t="b">
        <v>0</v>
      </c>
      <c r="N1546">
        <v>2023</v>
      </c>
      <c r="O1546" t="s">
        <v>762</v>
      </c>
      <c r="Q1546" t="s">
        <v>765</v>
      </c>
      <c r="S1546" s="1" t="s">
        <v>1995</v>
      </c>
      <c r="T1546" s="1" t="s">
        <v>2011</v>
      </c>
      <c r="U1546" t="s">
        <v>27</v>
      </c>
      <c r="V1546" s="9">
        <v>1500</v>
      </c>
      <c r="W1546" s="2">
        <f t="shared" si="125"/>
        <v>5</v>
      </c>
      <c r="X1546" s="2" t="s">
        <v>1885</v>
      </c>
      <c r="Y1546" s="9" t="str">
        <f t="shared" si="122"/>
        <v>Y</v>
      </c>
      <c r="Z1546" s="9" t="str">
        <f t="shared" si="123"/>
        <v>N</v>
      </c>
      <c r="AA1546" s="9">
        <f t="shared" si="126"/>
        <v>56</v>
      </c>
      <c r="AB1546" s="9" t="s">
        <v>1399</v>
      </c>
      <c r="AE1546" t="str">
        <f t="shared" si="124"/>
        <v>Warriors of ChaosEmpire of Man</v>
      </c>
    </row>
    <row r="1547" spans="1:31" ht="15" customHeight="1" x14ac:dyDescent="0.25">
      <c r="A1547">
        <v>430614</v>
      </c>
      <c r="B1547">
        <v>2</v>
      </c>
      <c r="C1547" t="s">
        <v>2020</v>
      </c>
      <c r="D1547" t="s">
        <v>2004</v>
      </c>
      <c r="E1547">
        <v>2</v>
      </c>
      <c r="F1547">
        <v>0</v>
      </c>
      <c r="G1547">
        <v>1750</v>
      </c>
      <c r="H1547">
        <v>554</v>
      </c>
      <c r="I1547" t="s">
        <v>1936</v>
      </c>
      <c r="J1547" s="24">
        <v>45402.333333333336</v>
      </c>
      <c r="K1547" s="24">
        <v>45403.708333333336</v>
      </c>
      <c r="L1547" t="s">
        <v>63</v>
      </c>
      <c r="M1547" t="b">
        <v>0</v>
      </c>
      <c r="N1547">
        <v>2023</v>
      </c>
      <c r="O1547" t="s">
        <v>774</v>
      </c>
      <c r="Q1547" t="s">
        <v>761</v>
      </c>
      <c r="S1547" s="1" t="s">
        <v>2022</v>
      </c>
      <c r="T1547" s="1" t="s">
        <v>2006</v>
      </c>
      <c r="U1547" t="s">
        <v>27</v>
      </c>
      <c r="V1547" s="9">
        <v>1500</v>
      </c>
      <c r="W1547" s="2">
        <f t="shared" si="125"/>
        <v>5</v>
      </c>
      <c r="X1547" s="2" t="s">
        <v>1885</v>
      </c>
      <c r="Y1547" s="9" t="str">
        <f t="shared" si="122"/>
        <v>Y</v>
      </c>
      <c r="Z1547" s="9" t="str">
        <f t="shared" si="123"/>
        <v>N</v>
      </c>
      <c r="AA1547" s="9">
        <f t="shared" si="126"/>
        <v>56</v>
      </c>
      <c r="AB1547" s="9" t="s">
        <v>1399</v>
      </c>
      <c r="AE1547" t="str">
        <f t="shared" si="124"/>
        <v>Beastmen BrayherdsOrc and Goblin Tribes</v>
      </c>
    </row>
    <row r="1548" spans="1:31" ht="15" customHeight="1" x14ac:dyDescent="0.25">
      <c r="A1548">
        <v>430642</v>
      </c>
      <c r="B1548">
        <v>2</v>
      </c>
      <c r="C1548" t="s">
        <v>98</v>
      </c>
      <c r="D1548" t="s">
        <v>330</v>
      </c>
      <c r="E1548">
        <v>0</v>
      </c>
      <c r="F1548">
        <v>2</v>
      </c>
      <c r="G1548">
        <v>390</v>
      </c>
      <c r="H1548">
        <v>1039</v>
      </c>
      <c r="I1548" t="s">
        <v>1936</v>
      </c>
      <c r="J1548" s="24">
        <v>45402.333333333336</v>
      </c>
      <c r="K1548" s="24">
        <v>45403.708333333336</v>
      </c>
      <c r="L1548" t="s">
        <v>63</v>
      </c>
      <c r="M1548" t="b">
        <v>0</v>
      </c>
      <c r="N1548">
        <v>2023</v>
      </c>
      <c r="O1548" t="s">
        <v>769</v>
      </c>
      <c r="Q1548" t="s">
        <v>764</v>
      </c>
      <c r="S1548" s="1" t="s">
        <v>1948</v>
      </c>
      <c r="T1548" s="1" t="s">
        <v>1990</v>
      </c>
      <c r="U1548" t="s">
        <v>27</v>
      </c>
      <c r="V1548" s="9">
        <v>1500</v>
      </c>
      <c r="W1548" s="2">
        <f t="shared" si="125"/>
        <v>5</v>
      </c>
      <c r="X1548" s="2" t="s">
        <v>1885</v>
      </c>
      <c r="Y1548" s="9" t="str">
        <f t="shared" si="122"/>
        <v>Y</v>
      </c>
      <c r="Z1548" s="9" t="str">
        <f t="shared" si="123"/>
        <v>N</v>
      </c>
      <c r="AA1548" s="9">
        <f t="shared" si="126"/>
        <v>56</v>
      </c>
      <c r="AB1548" s="9" t="s">
        <v>1399</v>
      </c>
      <c r="AE1548" t="str">
        <f t="shared" si="124"/>
        <v>Dwarfen Mountain HoldsTomb Kings of Khemri</v>
      </c>
    </row>
    <row r="1549" spans="1:31" ht="15" customHeight="1" x14ac:dyDescent="0.25">
      <c r="A1549">
        <v>430682</v>
      </c>
      <c r="B1549">
        <v>2</v>
      </c>
      <c r="C1549" t="s">
        <v>2029</v>
      </c>
      <c r="D1549" t="s">
        <v>1550</v>
      </c>
      <c r="E1549">
        <v>0</v>
      </c>
      <c r="F1549">
        <v>2</v>
      </c>
      <c r="G1549">
        <v>532</v>
      </c>
      <c r="H1549">
        <v>1294</v>
      </c>
      <c r="I1549" t="s">
        <v>1936</v>
      </c>
      <c r="J1549" s="24">
        <v>45402.333333333336</v>
      </c>
      <c r="K1549" s="24">
        <v>45403.708333333336</v>
      </c>
      <c r="L1549" t="s">
        <v>63</v>
      </c>
      <c r="M1549" t="b">
        <v>0</v>
      </c>
      <c r="N1549">
        <v>2023</v>
      </c>
      <c r="O1549" t="s">
        <v>762</v>
      </c>
      <c r="Q1549" t="s">
        <v>769</v>
      </c>
      <c r="S1549" s="1" t="s">
        <v>2031</v>
      </c>
      <c r="T1549" s="1" t="s">
        <v>1958</v>
      </c>
      <c r="U1549" t="s">
        <v>27</v>
      </c>
      <c r="V1549" s="9">
        <v>1500</v>
      </c>
      <c r="W1549" s="2">
        <f t="shared" si="125"/>
        <v>5</v>
      </c>
      <c r="X1549" s="2" t="s">
        <v>1885</v>
      </c>
      <c r="Y1549" s="9" t="str">
        <f t="shared" si="122"/>
        <v>Y</v>
      </c>
      <c r="Z1549" s="9" t="str">
        <f t="shared" si="123"/>
        <v>N</v>
      </c>
      <c r="AA1549" s="9">
        <f t="shared" si="126"/>
        <v>56</v>
      </c>
      <c r="AB1549" s="9" t="s">
        <v>1399</v>
      </c>
      <c r="AE1549" t="str">
        <f t="shared" si="124"/>
        <v>Warriors of ChaosDwarfen Mountain Holds</v>
      </c>
    </row>
    <row r="1550" spans="1:31" ht="15" customHeight="1" x14ac:dyDescent="0.25">
      <c r="A1550">
        <v>430711</v>
      </c>
      <c r="B1550">
        <v>2</v>
      </c>
      <c r="C1550" t="s">
        <v>1977</v>
      </c>
      <c r="D1550" t="s">
        <v>1960</v>
      </c>
      <c r="E1550">
        <v>1</v>
      </c>
      <c r="F1550">
        <v>1</v>
      </c>
      <c r="G1550">
        <v>497</v>
      </c>
      <c r="H1550">
        <v>498</v>
      </c>
      <c r="I1550" t="s">
        <v>1936</v>
      </c>
      <c r="J1550" s="24">
        <v>45402.333333333336</v>
      </c>
      <c r="K1550" s="24">
        <v>45403.708333333336</v>
      </c>
      <c r="L1550" t="s">
        <v>63</v>
      </c>
      <c r="M1550" t="b">
        <v>0</v>
      </c>
      <c r="N1550">
        <v>2023</v>
      </c>
      <c r="O1550" t="s">
        <v>769</v>
      </c>
      <c r="Q1550" t="s">
        <v>759</v>
      </c>
      <c r="S1550" s="1" t="s">
        <v>1979</v>
      </c>
      <c r="T1550" s="1" t="s">
        <v>1962</v>
      </c>
      <c r="U1550" t="s">
        <v>27</v>
      </c>
      <c r="V1550" s="9">
        <v>1500</v>
      </c>
      <c r="W1550" s="2">
        <f t="shared" si="125"/>
        <v>5</v>
      </c>
      <c r="X1550" s="2" t="s">
        <v>1885</v>
      </c>
      <c r="Y1550" s="9" t="str">
        <f t="shared" si="122"/>
        <v>Y</v>
      </c>
      <c r="Z1550" s="9" t="str">
        <f t="shared" si="123"/>
        <v>N</v>
      </c>
      <c r="AA1550" s="9">
        <f t="shared" si="126"/>
        <v>56</v>
      </c>
      <c r="AB1550" s="9" t="s">
        <v>1399</v>
      </c>
      <c r="AE1550" t="str">
        <f t="shared" si="124"/>
        <v>Dwarfen Mountain HoldsWood Elf Realms</v>
      </c>
    </row>
    <row r="1551" spans="1:31" ht="15" customHeight="1" x14ac:dyDescent="0.25">
      <c r="A1551">
        <v>430742</v>
      </c>
      <c r="B1551">
        <v>2</v>
      </c>
      <c r="C1551" t="s">
        <v>1955</v>
      </c>
      <c r="D1551" t="s">
        <v>1935</v>
      </c>
      <c r="E1551">
        <v>2</v>
      </c>
      <c r="F1551">
        <v>0</v>
      </c>
      <c r="G1551">
        <v>974</v>
      </c>
      <c r="H1551">
        <v>509</v>
      </c>
      <c r="I1551" t="s">
        <v>1936</v>
      </c>
      <c r="J1551" s="24">
        <v>45402.333333333336</v>
      </c>
      <c r="K1551" s="24">
        <v>45403.708333333336</v>
      </c>
      <c r="L1551" t="s">
        <v>63</v>
      </c>
      <c r="M1551" t="b">
        <v>0</v>
      </c>
      <c r="N1551">
        <v>2023</v>
      </c>
      <c r="O1551" t="s">
        <v>763</v>
      </c>
      <c r="Q1551" t="s">
        <v>758</v>
      </c>
      <c r="S1551" s="1" t="s">
        <v>1957</v>
      </c>
      <c r="T1551" s="1" t="s">
        <v>1938</v>
      </c>
      <c r="U1551" t="s">
        <v>27</v>
      </c>
      <c r="V1551" s="9">
        <v>1500</v>
      </c>
      <c r="W1551" s="2">
        <f t="shared" si="125"/>
        <v>5</v>
      </c>
      <c r="X1551" s="2" t="s">
        <v>1885</v>
      </c>
      <c r="Y1551" s="9" t="str">
        <f t="shared" si="122"/>
        <v>Y</v>
      </c>
      <c r="Z1551" s="9" t="str">
        <f t="shared" si="123"/>
        <v>N</v>
      </c>
      <c r="AA1551" s="9">
        <f t="shared" si="126"/>
        <v>56</v>
      </c>
      <c r="AB1551" s="9" t="s">
        <v>1399</v>
      </c>
      <c r="AE1551" t="str">
        <f t="shared" si="124"/>
        <v>High Elf RealmsKingdom of Bretonnia</v>
      </c>
    </row>
    <row r="1552" spans="1:31" ht="15" customHeight="1" x14ac:dyDescent="0.25">
      <c r="A1552">
        <v>430769</v>
      </c>
      <c r="B1552">
        <v>2</v>
      </c>
      <c r="C1552" t="s">
        <v>2028</v>
      </c>
      <c r="D1552" t="s">
        <v>1970</v>
      </c>
      <c r="E1552">
        <v>2</v>
      </c>
      <c r="F1552">
        <v>0</v>
      </c>
      <c r="G1552">
        <v>1650</v>
      </c>
      <c r="H1552">
        <v>287</v>
      </c>
      <c r="I1552" t="s">
        <v>1936</v>
      </c>
      <c r="J1552" s="24">
        <v>45402.333333333336</v>
      </c>
      <c r="K1552" s="24">
        <v>45403.708333333336</v>
      </c>
      <c r="L1552" t="s">
        <v>63</v>
      </c>
      <c r="M1552" t="b">
        <v>0</v>
      </c>
      <c r="N1552">
        <v>2023</v>
      </c>
      <c r="O1552" t="s">
        <v>758</v>
      </c>
      <c r="Q1552" t="s">
        <v>769</v>
      </c>
      <c r="S1552" s="1" t="s">
        <v>2030</v>
      </c>
      <c r="T1552" s="1" t="s">
        <v>1972</v>
      </c>
      <c r="U1552" t="s">
        <v>27</v>
      </c>
      <c r="V1552" s="9">
        <v>1500</v>
      </c>
      <c r="W1552" s="2">
        <f t="shared" si="125"/>
        <v>5</v>
      </c>
      <c r="X1552" s="2" t="s">
        <v>1885</v>
      </c>
      <c r="Y1552" s="9" t="str">
        <f t="shared" si="122"/>
        <v>Y</v>
      </c>
      <c r="Z1552" s="9" t="str">
        <f t="shared" si="123"/>
        <v>N</v>
      </c>
      <c r="AA1552" s="9">
        <f t="shared" si="126"/>
        <v>56</v>
      </c>
      <c r="AB1552" s="9" t="s">
        <v>1399</v>
      </c>
      <c r="AE1552" t="str">
        <f t="shared" si="124"/>
        <v>Kingdom of BretonniaDwarfen Mountain Holds</v>
      </c>
    </row>
    <row r="1553" spans="1:31" ht="15" customHeight="1" x14ac:dyDescent="0.25">
      <c r="A1553">
        <v>430811</v>
      </c>
      <c r="B1553">
        <v>2</v>
      </c>
      <c r="C1553" t="s">
        <v>2000</v>
      </c>
      <c r="D1553" t="s">
        <v>1974</v>
      </c>
      <c r="E1553">
        <v>2</v>
      </c>
      <c r="F1553">
        <v>0</v>
      </c>
      <c r="G1553">
        <v>1599</v>
      </c>
      <c r="H1553">
        <v>245</v>
      </c>
      <c r="I1553" t="s">
        <v>1936</v>
      </c>
      <c r="J1553" s="24">
        <v>45402.333333333336</v>
      </c>
      <c r="K1553" s="24">
        <v>45403.708333333336</v>
      </c>
      <c r="L1553" t="s">
        <v>63</v>
      </c>
      <c r="M1553" t="b">
        <v>0</v>
      </c>
      <c r="N1553">
        <v>2023</v>
      </c>
      <c r="O1553" t="s">
        <v>769</v>
      </c>
      <c r="Q1553" t="s">
        <v>758</v>
      </c>
      <c r="S1553" s="1" t="s">
        <v>2002</v>
      </c>
      <c r="T1553" s="1" t="s">
        <v>1976</v>
      </c>
      <c r="U1553" t="s">
        <v>27</v>
      </c>
      <c r="V1553" s="9">
        <v>1500</v>
      </c>
      <c r="W1553" s="2">
        <f t="shared" si="125"/>
        <v>5</v>
      </c>
      <c r="X1553" s="2" t="s">
        <v>1885</v>
      </c>
      <c r="Y1553" s="9" t="str">
        <f t="shared" si="122"/>
        <v>Y</v>
      </c>
      <c r="Z1553" s="9" t="str">
        <f t="shared" si="123"/>
        <v>N</v>
      </c>
      <c r="AA1553" s="9">
        <f t="shared" si="126"/>
        <v>56</v>
      </c>
      <c r="AB1553" s="9" t="s">
        <v>1399</v>
      </c>
      <c r="AE1553" t="str">
        <f t="shared" si="124"/>
        <v>Dwarfen Mountain HoldsKingdom of Bretonnia</v>
      </c>
    </row>
    <row r="1554" spans="1:31" ht="15" customHeight="1" x14ac:dyDescent="0.25">
      <c r="A1554">
        <v>430860</v>
      </c>
      <c r="B1554">
        <v>3</v>
      </c>
      <c r="C1554" t="s">
        <v>2024</v>
      </c>
      <c r="D1554" t="s">
        <v>2000</v>
      </c>
      <c r="E1554">
        <v>0</v>
      </c>
      <c r="F1554">
        <v>2</v>
      </c>
      <c r="G1554">
        <v>708</v>
      </c>
      <c r="H1554">
        <v>958</v>
      </c>
      <c r="I1554" t="s">
        <v>1936</v>
      </c>
      <c r="J1554" s="24">
        <v>45402.333333333336</v>
      </c>
      <c r="K1554" s="24">
        <v>45403.708333333336</v>
      </c>
      <c r="L1554" t="s">
        <v>63</v>
      </c>
      <c r="M1554" t="b">
        <v>0</v>
      </c>
      <c r="N1554">
        <v>2023</v>
      </c>
      <c r="O1554" t="s">
        <v>758</v>
      </c>
      <c r="Q1554" t="s">
        <v>769</v>
      </c>
      <c r="S1554" s="1" t="s">
        <v>2026</v>
      </c>
      <c r="T1554" s="1" t="s">
        <v>2002</v>
      </c>
      <c r="U1554" t="s">
        <v>27</v>
      </c>
      <c r="V1554" s="9">
        <v>1500</v>
      </c>
      <c r="W1554" s="2">
        <f t="shared" si="125"/>
        <v>5</v>
      </c>
      <c r="X1554" s="2" t="s">
        <v>1885</v>
      </c>
      <c r="Y1554" s="9" t="str">
        <f t="shared" si="122"/>
        <v>Y</v>
      </c>
      <c r="Z1554" s="9" t="str">
        <f t="shared" si="123"/>
        <v>N</v>
      </c>
      <c r="AA1554" s="9">
        <f t="shared" si="126"/>
        <v>56</v>
      </c>
      <c r="AB1554" s="9" t="s">
        <v>1399</v>
      </c>
      <c r="AE1554" t="str">
        <f t="shared" si="124"/>
        <v>Kingdom of BretonniaDwarfen Mountain Holds</v>
      </c>
    </row>
    <row r="1555" spans="1:31" ht="15" customHeight="1" x14ac:dyDescent="0.25">
      <c r="A1555">
        <v>430882</v>
      </c>
      <c r="B1555">
        <v>3</v>
      </c>
      <c r="C1555" t="s">
        <v>1971</v>
      </c>
      <c r="D1555" t="s">
        <v>1769</v>
      </c>
      <c r="E1555">
        <v>0</v>
      </c>
      <c r="F1555">
        <v>2</v>
      </c>
      <c r="G1555">
        <v>0</v>
      </c>
      <c r="H1555">
        <v>1519</v>
      </c>
      <c r="I1555" t="s">
        <v>1936</v>
      </c>
      <c r="J1555" s="24">
        <v>45402.333333333336</v>
      </c>
      <c r="K1555" s="24">
        <v>45403.708333333336</v>
      </c>
      <c r="L1555" t="s">
        <v>63</v>
      </c>
      <c r="M1555" t="b">
        <v>0</v>
      </c>
      <c r="N1555">
        <v>2023</v>
      </c>
      <c r="O1555" t="s">
        <v>762</v>
      </c>
      <c r="Q1555" t="s">
        <v>763</v>
      </c>
      <c r="S1555" s="1" t="s">
        <v>1973</v>
      </c>
      <c r="T1555" s="1" t="s">
        <v>1975</v>
      </c>
      <c r="U1555" t="s">
        <v>27</v>
      </c>
      <c r="V1555" s="9">
        <v>1500</v>
      </c>
      <c r="W1555" s="2">
        <f t="shared" si="125"/>
        <v>5</v>
      </c>
      <c r="X1555" s="2" t="s">
        <v>1885</v>
      </c>
      <c r="Y1555" s="9" t="str">
        <f t="shared" si="122"/>
        <v>Y</v>
      </c>
      <c r="Z1555" s="9" t="str">
        <f t="shared" si="123"/>
        <v>N</v>
      </c>
      <c r="AA1555" s="9">
        <f t="shared" si="126"/>
        <v>56</v>
      </c>
      <c r="AB1555" s="9" t="s">
        <v>1399</v>
      </c>
      <c r="AE1555" t="str">
        <f t="shared" si="124"/>
        <v>Warriors of ChaosHigh Elf Realms</v>
      </c>
    </row>
    <row r="1556" spans="1:31" ht="15" customHeight="1" x14ac:dyDescent="0.25">
      <c r="A1556">
        <v>430904</v>
      </c>
      <c r="B1556">
        <v>3</v>
      </c>
      <c r="C1556" t="s">
        <v>1146</v>
      </c>
      <c r="D1556" t="s">
        <v>2036</v>
      </c>
      <c r="E1556">
        <v>0</v>
      </c>
      <c r="F1556">
        <v>2</v>
      </c>
      <c r="G1556">
        <v>725</v>
      </c>
      <c r="H1556">
        <v>1140</v>
      </c>
      <c r="I1556" t="s">
        <v>1936</v>
      </c>
      <c r="J1556" s="24">
        <v>45402.333333333336</v>
      </c>
      <c r="K1556" s="24">
        <v>45403.708333333336</v>
      </c>
      <c r="L1556" t="s">
        <v>63</v>
      </c>
      <c r="M1556" t="b">
        <v>0</v>
      </c>
      <c r="N1556">
        <v>2023</v>
      </c>
      <c r="O1556" t="s">
        <v>762</v>
      </c>
      <c r="Q1556" t="s">
        <v>765</v>
      </c>
      <c r="S1556" s="1" t="s">
        <v>1959</v>
      </c>
      <c r="T1556" s="1" t="s">
        <v>2037</v>
      </c>
      <c r="U1556" t="s">
        <v>27</v>
      </c>
      <c r="V1556" s="9">
        <v>1500</v>
      </c>
      <c r="W1556" s="2">
        <f t="shared" si="125"/>
        <v>5</v>
      </c>
      <c r="X1556" s="2" t="s">
        <v>1885</v>
      </c>
      <c r="Y1556" s="9" t="str">
        <f t="shared" si="122"/>
        <v>Y</v>
      </c>
      <c r="Z1556" s="9" t="str">
        <f t="shared" si="123"/>
        <v>N</v>
      </c>
      <c r="AA1556" s="9">
        <f t="shared" si="126"/>
        <v>56</v>
      </c>
      <c r="AB1556" s="9" t="s">
        <v>1399</v>
      </c>
      <c r="AE1556" t="str">
        <f t="shared" si="124"/>
        <v>Warriors of ChaosEmpire of Man</v>
      </c>
    </row>
    <row r="1557" spans="1:31" ht="15" customHeight="1" x14ac:dyDescent="0.25">
      <c r="A1557">
        <v>430932</v>
      </c>
      <c r="B1557">
        <v>3</v>
      </c>
      <c r="C1557" t="s">
        <v>1961</v>
      </c>
      <c r="D1557" t="s">
        <v>1977</v>
      </c>
      <c r="E1557">
        <v>2</v>
      </c>
      <c r="F1557">
        <v>0</v>
      </c>
      <c r="G1557">
        <v>1798</v>
      </c>
      <c r="H1557">
        <v>222</v>
      </c>
      <c r="I1557" t="s">
        <v>1936</v>
      </c>
      <c r="J1557" s="24">
        <v>45402.333333333336</v>
      </c>
      <c r="K1557" s="24">
        <v>45403.708333333336</v>
      </c>
      <c r="L1557" t="s">
        <v>63</v>
      </c>
      <c r="M1557" t="b">
        <v>0</v>
      </c>
      <c r="N1557">
        <v>2023</v>
      </c>
      <c r="O1557" t="s">
        <v>762</v>
      </c>
      <c r="Q1557" t="s">
        <v>769</v>
      </c>
      <c r="S1557" s="1" t="s">
        <v>1963</v>
      </c>
      <c r="T1557" s="1" t="s">
        <v>1979</v>
      </c>
      <c r="U1557" t="s">
        <v>27</v>
      </c>
      <c r="V1557" s="9">
        <v>1500</v>
      </c>
      <c r="W1557" s="2">
        <f t="shared" si="125"/>
        <v>5</v>
      </c>
      <c r="X1557" s="2" t="s">
        <v>1885</v>
      </c>
      <c r="Y1557" s="9" t="str">
        <f t="shared" si="122"/>
        <v>Y</v>
      </c>
      <c r="Z1557" s="9" t="str">
        <f t="shared" si="123"/>
        <v>N</v>
      </c>
      <c r="AA1557" s="9">
        <f t="shared" si="126"/>
        <v>56</v>
      </c>
      <c r="AB1557" s="9" t="s">
        <v>1399</v>
      </c>
      <c r="AE1557" t="str">
        <f t="shared" si="124"/>
        <v>Warriors of ChaosDwarfen Mountain Holds</v>
      </c>
    </row>
    <row r="1558" spans="1:31" ht="15" customHeight="1" x14ac:dyDescent="0.25">
      <c r="A1558">
        <v>430953</v>
      </c>
      <c r="B1558">
        <v>3</v>
      </c>
      <c r="C1558" t="s">
        <v>2005</v>
      </c>
      <c r="D1558" t="s">
        <v>2029</v>
      </c>
      <c r="E1558">
        <v>0</v>
      </c>
      <c r="F1558">
        <v>2</v>
      </c>
      <c r="G1558">
        <v>305</v>
      </c>
      <c r="H1558">
        <v>1800</v>
      </c>
      <c r="I1558" t="s">
        <v>1936</v>
      </c>
      <c r="J1558" s="24">
        <v>45402.333333333336</v>
      </c>
      <c r="K1558" s="24">
        <v>45403.708333333336</v>
      </c>
      <c r="L1558" t="s">
        <v>63</v>
      </c>
      <c r="M1558" t="b">
        <v>0</v>
      </c>
      <c r="N1558">
        <v>2023</v>
      </c>
      <c r="O1558" t="s">
        <v>764</v>
      </c>
      <c r="Q1558" t="s">
        <v>762</v>
      </c>
      <c r="S1558" s="1" t="s">
        <v>2007</v>
      </c>
      <c r="T1558" s="1" t="s">
        <v>2031</v>
      </c>
      <c r="U1558" t="s">
        <v>27</v>
      </c>
      <c r="V1558" s="9">
        <v>1500</v>
      </c>
      <c r="W1558" s="2">
        <f t="shared" si="125"/>
        <v>5</v>
      </c>
      <c r="X1558" s="2" t="s">
        <v>1885</v>
      </c>
      <c r="Y1558" s="9" t="str">
        <f t="shared" si="122"/>
        <v>Y</v>
      </c>
      <c r="Z1558" s="9" t="str">
        <f t="shared" si="123"/>
        <v>N</v>
      </c>
      <c r="AA1558" s="9">
        <f t="shared" si="126"/>
        <v>56</v>
      </c>
      <c r="AB1558" s="9" t="s">
        <v>1399</v>
      </c>
      <c r="AE1558" t="str">
        <f t="shared" si="124"/>
        <v>Tomb Kings of KhemriWarriors of Chaos</v>
      </c>
    </row>
    <row r="1559" spans="1:31" ht="15" hidden="1" customHeight="1" x14ac:dyDescent="0.25">
      <c r="A1559">
        <v>430975</v>
      </c>
      <c r="B1559">
        <v>3</v>
      </c>
      <c r="C1559" t="s">
        <v>1996</v>
      </c>
      <c r="D1559" t="s">
        <v>2013</v>
      </c>
      <c r="E1559">
        <v>0</v>
      </c>
      <c r="F1559">
        <v>2</v>
      </c>
      <c r="G1559">
        <v>483</v>
      </c>
      <c r="H1559">
        <v>945</v>
      </c>
      <c r="I1559" t="s">
        <v>1936</v>
      </c>
      <c r="J1559" s="24">
        <v>45402.333333333336</v>
      </c>
      <c r="K1559" s="24">
        <v>45403.708333333336</v>
      </c>
      <c r="L1559" t="s">
        <v>63</v>
      </c>
      <c r="M1559" t="b">
        <v>0</v>
      </c>
      <c r="N1559">
        <v>2023</v>
      </c>
      <c r="O1559" t="s">
        <v>764</v>
      </c>
      <c r="Q1559" t="s">
        <v>764</v>
      </c>
      <c r="S1559" s="1" t="s">
        <v>1998</v>
      </c>
      <c r="T1559" s="1" t="s">
        <v>2015</v>
      </c>
      <c r="U1559" t="s">
        <v>27</v>
      </c>
      <c r="V1559" s="9">
        <v>1500</v>
      </c>
      <c r="W1559" s="2">
        <f t="shared" si="125"/>
        <v>5</v>
      </c>
      <c r="X1559" s="2" t="s">
        <v>1885</v>
      </c>
      <c r="Y1559" s="9" t="str">
        <f t="shared" si="122"/>
        <v>Y</v>
      </c>
      <c r="Z1559" s="9" t="str">
        <f t="shared" si="123"/>
        <v>Y</v>
      </c>
      <c r="AA1559" s="9">
        <f t="shared" si="126"/>
        <v>56</v>
      </c>
      <c r="AB1559" s="9" t="s">
        <v>1399</v>
      </c>
      <c r="AE1559" t="str">
        <f t="shared" si="124"/>
        <v>Tomb Kings of KhemriTomb Kings of Khemri</v>
      </c>
    </row>
    <row r="1560" spans="1:31" ht="15" customHeight="1" x14ac:dyDescent="0.25">
      <c r="A1560">
        <v>430995</v>
      </c>
      <c r="B1560">
        <v>3</v>
      </c>
      <c r="C1560" t="s">
        <v>2020</v>
      </c>
      <c r="D1560" t="s">
        <v>2016</v>
      </c>
      <c r="E1560">
        <v>0</v>
      </c>
      <c r="F1560">
        <v>2</v>
      </c>
      <c r="G1560">
        <v>670</v>
      </c>
      <c r="H1560">
        <v>1295</v>
      </c>
      <c r="I1560" t="s">
        <v>1936</v>
      </c>
      <c r="J1560" s="24">
        <v>45402.333333333336</v>
      </c>
      <c r="K1560" s="24">
        <v>45403.708333333336</v>
      </c>
      <c r="L1560" t="s">
        <v>63</v>
      </c>
      <c r="M1560" t="b">
        <v>0</v>
      </c>
      <c r="N1560">
        <v>2023</v>
      </c>
      <c r="O1560" t="s">
        <v>774</v>
      </c>
      <c r="Q1560" t="s">
        <v>762</v>
      </c>
      <c r="S1560" s="1" t="s">
        <v>2022</v>
      </c>
      <c r="T1560" s="1" t="s">
        <v>2018</v>
      </c>
      <c r="U1560" t="s">
        <v>27</v>
      </c>
      <c r="V1560" s="9">
        <v>1500</v>
      </c>
      <c r="W1560" s="2">
        <f t="shared" si="125"/>
        <v>5</v>
      </c>
      <c r="X1560" s="2" t="s">
        <v>1885</v>
      </c>
      <c r="Y1560" s="9" t="str">
        <f t="shared" si="122"/>
        <v>Y</v>
      </c>
      <c r="Z1560" s="9" t="str">
        <f t="shared" si="123"/>
        <v>N</v>
      </c>
      <c r="AA1560" s="9">
        <f t="shared" si="126"/>
        <v>56</v>
      </c>
      <c r="AB1560" s="9" t="s">
        <v>1399</v>
      </c>
      <c r="AE1560" t="str">
        <f t="shared" si="124"/>
        <v>Beastmen BrayherdsWarriors of Chaos</v>
      </c>
    </row>
    <row r="1561" spans="1:31" ht="15" customHeight="1" x14ac:dyDescent="0.25">
      <c r="A1561">
        <v>431013</v>
      </c>
      <c r="B1561">
        <v>3</v>
      </c>
      <c r="C1561" t="s">
        <v>1943</v>
      </c>
      <c r="D1561" t="s">
        <v>2008</v>
      </c>
      <c r="E1561">
        <v>0</v>
      </c>
      <c r="F1561">
        <v>2</v>
      </c>
      <c r="G1561">
        <v>302</v>
      </c>
      <c r="H1561">
        <v>1792</v>
      </c>
      <c r="I1561" t="s">
        <v>1936</v>
      </c>
      <c r="J1561" s="24">
        <v>45402.333333333336</v>
      </c>
      <c r="K1561" s="24">
        <v>45403.708333333336</v>
      </c>
      <c r="L1561" t="s">
        <v>63</v>
      </c>
      <c r="M1561" t="b">
        <v>0</v>
      </c>
      <c r="N1561">
        <v>2023</v>
      </c>
      <c r="O1561" t="s">
        <v>763</v>
      </c>
      <c r="Q1561" t="s">
        <v>774</v>
      </c>
      <c r="S1561" s="1" t="s">
        <v>1945</v>
      </c>
      <c r="T1561" s="1" t="s">
        <v>2010</v>
      </c>
      <c r="U1561" t="s">
        <v>27</v>
      </c>
      <c r="V1561" s="9">
        <v>1500</v>
      </c>
      <c r="W1561" s="2">
        <f t="shared" si="125"/>
        <v>5</v>
      </c>
      <c r="X1561" s="2" t="s">
        <v>1885</v>
      </c>
      <c r="Y1561" s="9" t="str">
        <f t="shared" si="122"/>
        <v>Y</v>
      </c>
      <c r="Z1561" s="9" t="str">
        <f t="shared" si="123"/>
        <v>N</v>
      </c>
      <c r="AA1561" s="9">
        <f t="shared" si="126"/>
        <v>56</v>
      </c>
      <c r="AB1561" s="9" t="s">
        <v>1399</v>
      </c>
      <c r="AE1561" t="str">
        <f t="shared" si="124"/>
        <v>High Elf RealmsBeastmen Brayherds</v>
      </c>
    </row>
    <row r="1562" spans="1:31" ht="15" customHeight="1" x14ac:dyDescent="0.25">
      <c r="A1562">
        <v>431037</v>
      </c>
      <c r="B1562">
        <v>3</v>
      </c>
      <c r="C1562" t="s">
        <v>1970</v>
      </c>
      <c r="D1562" t="s">
        <v>1978</v>
      </c>
      <c r="E1562">
        <v>0</v>
      </c>
      <c r="F1562">
        <v>2</v>
      </c>
      <c r="G1562">
        <v>471</v>
      </c>
      <c r="H1562">
        <v>946</v>
      </c>
      <c r="I1562" t="s">
        <v>1936</v>
      </c>
      <c r="J1562" s="24">
        <v>45402.333333333336</v>
      </c>
      <c r="K1562" s="24">
        <v>45403.708333333336</v>
      </c>
      <c r="L1562" t="s">
        <v>63</v>
      </c>
      <c r="M1562" t="b">
        <v>0</v>
      </c>
      <c r="N1562">
        <v>2023</v>
      </c>
      <c r="O1562" t="s">
        <v>769</v>
      </c>
      <c r="Q1562" t="s">
        <v>762</v>
      </c>
      <c r="S1562" s="1" t="s">
        <v>1972</v>
      </c>
      <c r="T1562" s="1" t="s">
        <v>1980</v>
      </c>
      <c r="U1562" t="s">
        <v>27</v>
      </c>
      <c r="V1562" s="9">
        <v>1500</v>
      </c>
      <c r="W1562" s="2">
        <f t="shared" si="125"/>
        <v>5</v>
      </c>
      <c r="X1562" s="2" t="s">
        <v>1885</v>
      </c>
      <c r="Y1562" s="9" t="str">
        <f t="shared" si="122"/>
        <v>Y</v>
      </c>
      <c r="Z1562" s="9" t="str">
        <f t="shared" si="123"/>
        <v>N</v>
      </c>
      <c r="AA1562" s="9">
        <f t="shared" si="126"/>
        <v>56</v>
      </c>
      <c r="AB1562" s="9" t="s">
        <v>1399</v>
      </c>
      <c r="AE1562" t="str">
        <f t="shared" si="124"/>
        <v>Dwarfen Mountain HoldsWarriors of Chaos</v>
      </c>
    </row>
    <row r="1563" spans="1:31" ht="15" customHeight="1" x14ac:dyDescent="0.25">
      <c r="A1563">
        <v>431055</v>
      </c>
      <c r="B1563">
        <v>3</v>
      </c>
      <c r="C1563" t="s">
        <v>1997</v>
      </c>
      <c r="D1563" t="s">
        <v>1955</v>
      </c>
      <c r="E1563">
        <v>2</v>
      </c>
      <c r="F1563">
        <v>0</v>
      </c>
      <c r="G1563">
        <v>1690</v>
      </c>
      <c r="H1563">
        <v>458</v>
      </c>
      <c r="I1563" t="s">
        <v>1936</v>
      </c>
      <c r="J1563" s="24">
        <v>45402.333333333336</v>
      </c>
      <c r="K1563" s="24">
        <v>45403.708333333336</v>
      </c>
      <c r="L1563" t="s">
        <v>63</v>
      </c>
      <c r="M1563" t="b">
        <v>0</v>
      </c>
      <c r="N1563">
        <v>2023</v>
      </c>
      <c r="O1563" t="s">
        <v>759</v>
      </c>
      <c r="Q1563" t="s">
        <v>763</v>
      </c>
      <c r="S1563" s="1" t="s">
        <v>1999</v>
      </c>
      <c r="T1563" s="1" t="s">
        <v>1957</v>
      </c>
      <c r="U1563" t="s">
        <v>27</v>
      </c>
      <c r="V1563" s="9">
        <v>1500</v>
      </c>
      <c r="W1563" s="2">
        <f t="shared" si="125"/>
        <v>5</v>
      </c>
      <c r="X1563" s="2" t="s">
        <v>1885</v>
      </c>
      <c r="Y1563" s="9" t="str">
        <f t="shared" si="122"/>
        <v>Y</v>
      </c>
      <c r="Z1563" s="9" t="str">
        <f t="shared" si="123"/>
        <v>N</v>
      </c>
      <c r="AA1563" s="9">
        <f t="shared" si="126"/>
        <v>56</v>
      </c>
      <c r="AB1563" s="9" t="s">
        <v>1399</v>
      </c>
      <c r="AE1563" t="str">
        <f t="shared" si="124"/>
        <v>Wood Elf RealmsHigh Elf Realms</v>
      </c>
    </row>
    <row r="1564" spans="1:31" ht="15" customHeight="1" x14ac:dyDescent="0.25">
      <c r="A1564">
        <v>431074</v>
      </c>
      <c r="B1564">
        <v>3</v>
      </c>
      <c r="C1564" t="s">
        <v>1940</v>
      </c>
      <c r="D1564" t="s">
        <v>2009</v>
      </c>
      <c r="E1564">
        <v>2</v>
      </c>
      <c r="F1564">
        <v>0</v>
      </c>
      <c r="G1564">
        <v>1395</v>
      </c>
      <c r="H1564">
        <v>0</v>
      </c>
      <c r="I1564" t="s">
        <v>1936</v>
      </c>
      <c r="J1564" s="24">
        <v>45402.333333333336</v>
      </c>
      <c r="K1564" s="24">
        <v>45403.708333333336</v>
      </c>
      <c r="L1564" t="s">
        <v>63</v>
      </c>
      <c r="M1564" t="b">
        <v>0</v>
      </c>
      <c r="N1564">
        <v>2023</v>
      </c>
      <c r="O1564" t="s">
        <v>758</v>
      </c>
      <c r="Q1564" t="s">
        <v>765</v>
      </c>
      <c r="S1564" s="1" t="s">
        <v>1942</v>
      </c>
      <c r="T1564" s="1" t="s">
        <v>2011</v>
      </c>
      <c r="U1564" t="s">
        <v>27</v>
      </c>
      <c r="V1564" s="9">
        <v>1500</v>
      </c>
      <c r="W1564" s="2">
        <f t="shared" si="125"/>
        <v>5</v>
      </c>
      <c r="X1564" s="2" t="s">
        <v>1885</v>
      </c>
      <c r="Y1564" s="9" t="str">
        <f t="shared" si="122"/>
        <v>Y</v>
      </c>
      <c r="Z1564" s="9" t="str">
        <f t="shared" si="123"/>
        <v>N</v>
      </c>
      <c r="AA1564" s="9">
        <f t="shared" si="126"/>
        <v>56</v>
      </c>
      <c r="AB1564" s="9" t="s">
        <v>1399</v>
      </c>
      <c r="AE1564" t="str">
        <f t="shared" si="124"/>
        <v>Kingdom of BretonniaEmpire of Man</v>
      </c>
    </row>
    <row r="1565" spans="1:31" ht="15" hidden="1" customHeight="1" x14ac:dyDescent="0.25">
      <c r="A1565">
        <v>431089</v>
      </c>
      <c r="B1565">
        <v>3</v>
      </c>
      <c r="C1565" t="s">
        <v>1964</v>
      </c>
      <c r="D1565" t="s">
        <v>2033</v>
      </c>
      <c r="E1565">
        <v>2</v>
      </c>
      <c r="F1565">
        <v>0</v>
      </c>
      <c r="G1565">
        <v>1108</v>
      </c>
      <c r="H1565">
        <v>418</v>
      </c>
      <c r="I1565" t="s">
        <v>1936</v>
      </c>
      <c r="J1565" s="24">
        <v>45402.333333333336</v>
      </c>
      <c r="K1565" s="24">
        <v>45403.708333333336</v>
      </c>
      <c r="L1565" t="s">
        <v>63</v>
      </c>
      <c r="M1565" t="b">
        <v>0</v>
      </c>
      <c r="N1565">
        <v>2023</v>
      </c>
      <c r="O1565" t="s">
        <v>758</v>
      </c>
      <c r="Q1565" t="s">
        <v>758</v>
      </c>
      <c r="S1565" s="1" t="s">
        <v>1966</v>
      </c>
      <c r="T1565" s="1" t="s">
        <v>2035</v>
      </c>
      <c r="U1565" t="s">
        <v>27</v>
      </c>
      <c r="V1565" s="9">
        <v>1500</v>
      </c>
      <c r="W1565" s="2">
        <f t="shared" si="125"/>
        <v>5</v>
      </c>
      <c r="X1565" s="2" t="s">
        <v>1885</v>
      </c>
      <c r="Y1565" s="9" t="str">
        <f t="shared" si="122"/>
        <v>Y</v>
      </c>
      <c r="Z1565" s="9" t="str">
        <f t="shared" si="123"/>
        <v>Y</v>
      </c>
      <c r="AA1565" s="9">
        <f t="shared" si="126"/>
        <v>56</v>
      </c>
      <c r="AB1565" s="9" t="s">
        <v>1399</v>
      </c>
      <c r="AE1565" t="str">
        <f t="shared" si="124"/>
        <v>Kingdom of BretonniaKingdom of Bretonnia</v>
      </c>
    </row>
    <row r="1566" spans="1:31" ht="15" customHeight="1" x14ac:dyDescent="0.25">
      <c r="A1566">
        <v>431102</v>
      </c>
      <c r="B1566">
        <v>3</v>
      </c>
      <c r="C1566" t="s">
        <v>1934</v>
      </c>
      <c r="D1566" t="s">
        <v>1982</v>
      </c>
      <c r="E1566">
        <v>2</v>
      </c>
      <c r="F1566">
        <v>0</v>
      </c>
      <c r="G1566">
        <v>1649</v>
      </c>
      <c r="H1566">
        <v>746</v>
      </c>
      <c r="I1566" t="s">
        <v>1936</v>
      </c>
      <c r="J1566" s="24">
        <v>45402.333333333336</v>
      </c>
      <c r="K1566" s="24">
        <v>45403.708333333336</v>
      </c>
      <c r="L1566" t="s">
        <v>63</v>
      </c>
      <c r="M1566" t="b">
        <v>0</v>
      </c>
      <c r="N1566">
        <v>2023</v>
      </c>
      <c r="O1566" t="s">
        <v>763</v>
      </c>
      <c r="Q1566" t="s">
        <v>774</v>
      </c>
      <c r="S1566" s="1" t="s">
        <v>1937</v>
      </c>
      <c r="T1566" s="1" t="s">
        <v>1984</v>
      </c>
      <c r="U1566" t="s">
        <v>27</v>
      </c>
      <c r="V1566" s="9">
        <v>1500</v>
      </c>
      <c r="W1566" s="2">
        <f t="shared" si="125"/>
        <v>5</v>
      </c>
      <c r="X1566" s="2" t="s">
        <v>1885</v>
      </c>
      <c r="Y1566" s="9" t="str">
        <f t="shared" si="122"/>
        <v>Y</v>
      </c>
      <c r="Z1566" s="9" t="str">
        <f t="shared" si="123"/>
        <v>N</v>
      </c>
      <c r="AA1566" s="9">
        <f t="shared" si="126"/>
        <v>56</v>
      </c>
      <c r="AB1566" s="9" t="s">
        <v>1399</v>
      </c>
      <c r="AE1566" t="str">
        <f t="shared" si="124"/>
        <v>High Elf RealmsBeastmen Brayherds</v>
      </c>
    </row>
    <row r="1567" spans="1:31" ht="15" customHeight="1" x14ac:dyDescent="0.25">
      <c r="A1567">
        <v>431107</v>
      </c>
      <c r="B1567">
        <v>3</v>
      </c>
      <c r="C1567" t="s">
        <v>2032</v>
      </c>
      <c r="D1567" t="s">
        <v>2017</v>
      </c>
      <c r="E1567">
        <v>1</v>
      </c>
      <c r="F1567">
        <v>1</v>
      </c>
      <c r="G1567">
        <v>950</v>
      </c>
      <c r="H1567">
        <v>899</v>
      </c>
      <c r="I1567" t="s">
        <v>1936</v>
      </c>
      <c r="J1567" s="24">
        <v>45402.333333333336</v>
      </c>
      <c r="K1567" s="24">
        <v>45403.708333333336</v>
      </c>
      <c r="L1567" t="s">
        <v>63</v>
      </c>
      <c r="M1567" t="b">
        <v>0</v>
      </c>
      <c r="N1567">
        <v>2023</v>
      </c>
      <c r="O1567" t="s">
        <v>764</v>
      </c>
      <c r="Q1567" t="s">
        <v>774</v>
      </c>
      <c r="S1567" s="1" t="s">
        <v>2034</v>
      </c>
      <c r="T1567" s="1" t="s">
        <v>2019</v>
      </c>
      <c r="U1567" t="s">
        <v>27</v>
      </c>
      <c r="V1567" s="9">
        <v>1500</v>
      </c>
      <c r="W1567" s="2">
        <f t="shared" si="125"/>
        <v>5</v>
      </c>
      <c r="X1567" s="2" t="s">
        <v>1885</v>
      </c>
      <c r="Y1567" s="9" t="str">
        <f t="shared" si="122"/>
        <v>Y</v>
      </c>
      <c r="Z1567" s="9" t="str">
        <f t="shared" si="123"/>
        <v>N</v>
      </c>
      <c r="AA1567" s="9">
        <f t="shared" si="126"/>
        <v>56</v>
      </c>
      <c r="AB1567" s="9" t="s">
        <v>1399</v>
      </c>
      <c r="AE1567" t="str">
        <f t="shared" si="124"/>
        <v>Tomb Kings of KhemriBeastmen Brayherds</v>
      </c>
    </row>
    <row r="1568" spans="1:31" ht="15" customHeight="1" x14ac:dyDescent="0.25">
      <c r="A1568">
        <v>431119</v>
      </c>
      <c r="B1568">
        <v>3</v>
      </c>
      <c r="C1568" t="s">
        <v>330</v>
      </c>
      <c r="D1568" t="s">
        <v>2028</v>
      </c>
      <c r="E1568">
        <v>2</v>
      </c>
      <c r="F1568">
        <v>0</v>
      </c>
      <c r="G1568">
        <v>1697</v>
      </c>
      <c r="H1568">
        <v>70</v>
      </c>
      <c r="I1568" t="s">
        <v>1936</v>
      </c>
      <c r="J1568" s="24">
        <v>45402.333333333336</v>
      </c>
      <c r="K1568" s="24">
        <v>45403.708333333336</v>
      </c>
      <c r="L1568" t="s">
        <v>63</v>
      </c>
      <c r="M1568" t="b">
        <v>0</v>
      </c>
      <c r="N1568">
        <v>2023</v>
      </c>
      <c r="O1568" t="s">
        <v>764</v>
      </c>
      <c r="Q1568" t="s">
        <v>758</v>
      </c>
      <c r="S1568" s="1" t="s">
        <v>1990</v>
      </c>
      <c r="T1568" s="1" t="s">
        <v>2030</v>
      </c>
      <c r="U1568" t="s">
        <v>27</v>
      </c>
      <c r="V1568" s="9">
        <v>1500</v>
      </c>
      <c r="W1568" s="2">
        <f t="shared" si="125"/>
        <v>5</v>
      </c>
      <c r="X1568" s="2" t="s">
        <v>1885</v>
      </c>
      <c r="Y1568" s="9" t="str">
        <f t="shared" si="122"/>
        <v>Y</v>
      </c>
      <c r="Z1568" s="9" t="str">
        <f t="shared" si="123"/>
        <v>N</v>
      </c>
      <c r="AA1568" s="9">
        <f t="shared" si="126"/>
        <v>56</v>
      </c>
      <c r="AB1568" s="9" t="s">
        <v>1399</v>
      </c>
      <c r="AE1568" t="str">
        <f t="shared" si="124"/>
        <v>Tomb Kings of KhemriKingdom of Bretonnia</v>
      </c>
    </row>
    <row r="1569" spans="1:31" ht="15" customHeight="1" x14ac:dyDescent="0.25">
      <c r="A1569">
        <v>431129</v>
      </c>
      <c r="B1569">
        <v>3</v>
      </c>
      <c r="C1569" t="s">
        <v>1505</v>
      </c>
      <c r="D1569" t="s">
        <v>2004</v>
      </c>
      <c r="E1569">
        <v>2</v>
      </c>
      <c r="F1569">
        <v>0</v>
      </c>
      <c r="G1569">
        <v>1850</v>
      </c>
      <c r="H1569">
        <v>408</v>
      </c>
      <c r="I1569" t="s">
        <v>1936</v>
      </c>
      <c r="J1569" s="24">
        <v>45402.333333333336</v>
      </c>
      <c r="K1569" s="24">
        <v>45403.708333333336</v>
      </c>
      <c r="L1569" t="s">
        <v>63</v>
      </c>
      <c r="M1569" t="b">
        <v>0</v>
      </c>
      <c r="N1569">
        <v>2023</v>
      </c>
      <c r="O1569" t="s">
        <v>758</v>
      </c>
      <c r="Q1569" t="s">
        <v>761</v>
      </c>
      <c r="S1569" s="1" t="s">
        <v>1968</v>
      </c>
      <c r="T1569" s="1" t="s">
        <v>2006</v>
      </c>
      <c r="U1569" t="s">
        <v>27</v>
      </c>
      <c r="V1569" s="9">
        <v>1500</v>
      </c>
      <c r="W1569" s="2">
        <f t="shared" si="125"/>
        <v>5</v>
      </c>
      <c r="X1569" s="2" t="s">
        <v>1885</v>
      </c>
      <c r="Y1569" s="9" t="str">
        <f t="shared" si="122"/>
        <v>Y</v>
      </c>
      <c r="Z1569" s="9" t="str">
        <f t="shared" si="123"/>
        <v>N</v>
      </c>
      <c r="AA1569" s="9">
        <f t="shared" si="126"/>
        <v>56</v>
      </c>
      <c r="AB1569" s="9" t="s">
        <v>1399</v>
      </c>
      <c r="AE1569" t="str">
        <f t="shared" si="124"/>
        <v>Kingdom of BretonniaOrc and Goblin Tribes</v>
      </c>
    </row>
    <row r="1570" spans="1:31" ht="15" customHeight="1" x14ac:dyDescent="0.25">
      <c r="A1570">
        <v>431140</v>
      </c>
      <c r="B1570">
        <v>3</v>
      </c>
      <c r="C1570" t="s">
        <v>2012</v>
      </c>
      <c r="D1570" t="s">
        <v>1935</v>
      </c>
      <c r="E1570">
        <v>2</v>
      </c>
      <c r="F1570">
        <v>0</v>
      </c>
      <c r="G1570">
        <v>867</v>
      </c>
      <c r="H1570">
        <v>684</v>
      </c>
      <c r="I1570" t="s">
        <v>1936</v>
      </c>
      <c r="J1570" s="24">
        <v>45402.333333333336</v>
      </c>
      <c r="K1570" s="24">
        <v>45403.708333333336</v>
      </c>
      <c r="L1570" t="s">
        <v>63</v>
      </c>
      <c r="M1570" t="b">
        <v>0</v>
      </c>
      <c r="N1570">
        <v>2023</v>
      </c>
      <c r="O1570" t="s">
        <v>769</v>
      </c>
      <c r="Q1570" t="s">
        <v>758</v>
      </c>
      <c r="S1570" s="1" t="s">
        <v>2014</v>
      </c>
      <c r="T1570" s="1" t="s">
        <v>1938</v>
      </c>
      <c r="U1570" t="s">
        <v>27</v>
      </c>
      <c r="V1570" s="9">
        <v>1500</v>
      </c>
      <c r="W1570" s="2">
        <f t="shared" si="125"/>
        <v>5</v>
      </c>
      <c r="X1570" s="2" t="s">
        <v>1885</v>
      </c>
      <c r="Y1570" s="9" t="str">
        <f t="shared" si="122"/>
        <v>Y</v>
      </c>
      <c r="Z1570" s="9" t="str">
        <f t="shared" si="123"/>
        <v>N</v>
      </c>
      <c r="AA1570" s="9">
        <f t="shared" si="126"/>
        <v>56</v>
      </c>
      <c r="AB1570" s="9" t="s">
        <v>1399</v>
      </c>
      <c r="AE1570" t="str">
        <f t="shared" si="124"/>
        <v>Dwarfen Mountain HoldsKingdom of Bretonnia</v>
      </c>
    </row>
    <row r="1571" spans="1:31" ht="15" customHeight="1" x14ac:dyDescent="0.25">
      <c r="A1571">
        <v>431150</v>
      </c>
      <c r="B1571">
        <v>3</v>
      </c>
      <c r="C1571" t="s">
        <v>1950</v>
      </c>
      <c r="D1571" t="s">
        <v>1947</v>
      </c>
      <c r="E1571">
        <v>1</v>
      </c>
      <c r="F1571">
        <v>1</v>
      </c>
      <c r="G1571">
        <v>824</v>
      </c>
      <c r="H1571">
        <v>829</v>
      </c>
      <c r="I1571" t="s">
        <v>1936</v>
      </c>
      <c r="J1571" s="24">
        <v>45402.333333333336</v>
      </c>
      <c r="K1571" s="24">
        <v>45403.708333333336</v>
      </c>
      <c r="L1571" t="s">
        <v>63</v>
      </c>
      <c r="M1571" t="b">
        <v>0</v>
      </c>
      <c r="N1571">
        <v>2023</v>
      </c>
      <c r="O1571" t="s">
        <v>762</v>
      </c>
      <c r="Q1571" t="s">
        <v>761</v>
      </c>
      <c r="S1571" s="1" t="s">
        <v>1952</v>
      </c>
      <c r="T1571" s="1" t="s">
        <v>1949</v>
      </c>
      <c r="U1571" t="s">
        <v>27</v>
      </c>
      <c r="V1571" s="9">
        <v>1500</v>
      </c>
      <c r="W1571" s="2">
        <f t="shared" si="125"/>
        <v>5</v>
      </c>
      <c r="X1571" s="2" t="s">
        <v>1885</v>
      </c>
      <c r="Y1571" s="9" t="str">
        <f t="shared" si="122"/>
        <v>Y</v>
      </c>
      <c r="Z1571" s="9" t="str">
        <f t="shared" si="123"/>
        <v>N</v>
      </c>
      <c r="AA1571" s="9">
        <f t="shared" si="126"/>
        <v>56</v>
      </c>
      <c r="AB1571" s="9" t="s">
        <v>1399</v>
      </c>
      <c r="AE1571" t="str">
        <f t="shared" si="124"/>
        <v>Warriors of ChaosOrc and Goblin Tribes</v>
      </c>
    </row>
    <row r="1572" spans="1:31" ht="15" hidden="1" customHeight="1" x14ac:dyDescent="0.25">
      <c r="A1572">
        <v>431162</v>
      </c>
      <c r="B1572">
        <v>3</v>
      </c>
      <c r="C1572" t="s">
        <v>1967</v>
      </c>
      <c r="D1572" t="s">
        <v>115</v>
      </c>
      <c r="E1572">
        <v>0</v>
      </c>
      <c r="F1572">
        <v>2</v>
      </c>
      <c r="G1572">
        <v>120</v>
      </c>
      <c r="H1572">
        <v>1699</v>
      </c>
      <c r="I1572" t="s">
        <v>1936</v>
      </c>
      <c r="J1572" s="24">
        <v>45402.333333333336</v>
      </c>
      <c r="K1572" s="24">
        <v>45403.708333333336</v>
      </c>
      <c r="L1572" t="s">
        <v>63</v>
      </c>
      <c r="M1572" t="b">
        <v>0</v>
      </c>
      <c r="N1572">
        <v>2023</v>
      </c>
      <c r="O1572" t="s">
        <v>764</v>
      </c>
      <c r="Q1572" t="s">
        <v>764</v>
      </c>
      <c r="S1572" s="1" t="s">
        <v>1969</v>
      </c>
      <c r="T1572" s="1" t="s">
        <v>2038</v>
      </c>
      <c r="U1572" t="s">
        <v>27</v>
      </c>
      <c r="V1572" s="9">
        <v>1500</v>
      </c>
      <c r="W1572" s="2">
        <f t="shared" si="125"/>
        <v>5</v>
      </c>
      <c r="X1572" s="2" t="s">
        <v>1885</v>
      </c>
      <c r="Y1572" s="9" t="str">
        <f t="shared" si="122"/>
        <v>Y</v>
      </c>
      <c r="Z1572" s="9" t="str">
        <f t="shared" si="123"/>
        <v>Y</v>
      </c>
      <c r="AA1572" s="9">
        <f t="shared" si="126"/>
        <v>56</v>
      </c>
      <c r="AB1572" s="9" t="s">
        <v>1399</v>
      </c>
      <c r="AE1572" t="str">
        <f t="shared" si="124"/>
        <v>Tomb Kings of KhemriTomb Kings of Khemri</v>
      </c>
    </row>
    <row r="1573" spans="1:31" ht="15" customHeight="1" x14ac:dyDescent="0.25">
      <c r="A1573">
        <v>431170</v>
      </c>
      <c r="B1573">
        <v>3</v>
      </c>
      <c r="C1573" t="s">
        <v>1951</v>
      </c>
      <c r="D1573" t="s">
        <v>1992</v>
      </c>
      <c r="E1573">
        <v>2</v>
      </c>
      <c r="F1573">
        <v>0</v>
      </c>
      <c r="G1573">
        <v>1048</v>
      </c>
      <c r="H1573">
        <v>180</v>
      </c>
      <c r="I1573" t="s">
        <v>1936</v>
      </c>
      <c r="J1573" s="24">
        <v>45402.333333333336</v>
      </c>
      <c r="K1573" s="24">
        <v>45403.708333333336</v>
      </c>
      <c r="L1573" t="s">
        <v>63</v>
      </c>
      <c r="M1573" t="b">
        <v>0</v>
      </c>
      <c r="N1573">
        <v>2023</v>
      </c>
      <c r="O1573" t="s">
        <v>761</v>
      </c>
      <c r="Q1573" t="s">
        <v>765</v>
      </c>
      <c r="S1573" s="1" t="s">
        <v>1953</v>
      </c>
      <c r="T1573" s="1" t="s">
        <v>1994</v>
      </c>
      <c r="U1573" t="s">
        <v>27</v>
      </c>
      <c r="V1573" s="9">
        <v>1500</v>
      </c>
      <c r="W1573" s="2">
        <f t="shared" si="125"/>
        <v>5</v>
      </c>
      <c r="X1573" s="2" t="s">
        <v>1885</v>
      </c>
      <c r="Y1573" s="9" t="str">
        <f t="shared" si="122"/>
        <v>Y</v>
      </c>
      <c r="Z1573" s="9" t="str">
        <f t="shared" si="123"/>
        <v>N</v>
      </c>
      <c r="AA1573" s="9">
        <f t="shared" si="126"/>
        <v>56</v>
      </c>
      <c r="AB1573" s="9" t="s">
        <v>1399</v>
      </c>
      <c r="AE1573" t="str">
        <f t="shared" si="124"/>
        <v>Orc and Goblin TribesEmpire of Man</v>
      </c>
    </row>
    <row r="1574" spans="1:31" ht="15" customHeight="1" x14ac:dyDescent="0.25">
      <c r="A1574">
        <v>431178</v>
      </c>
      <c r="B1574">
        <v>3</v>
      </c>
      <c r="C1574" t="s">
        <v>1939</v>
      </c>
      <c r="D1574" t="s">
        <v>1985</v>
      </c>
      <c r="E1574">
        <v>0</v>
      </c>
      <c r="F1574">
        <v>2</v>
      </c>
      <c r="G1574">
        <v>55</v>
      </c>
      <c r="H1574">
        <v>1850</v>
      </c>
      <c r="I1574" t="s">
        <v>1936</v>
      </c>
      <c r="J1574" s="24">
        <v>45402.333333333336</v>
      </c>
      <c r="K1574" s="24">
        <v>45403.708333333336</v>
      </c>
      <c r="L1574" t="s">
        <v>63</v>
      </c>
      <c r="M1574" t="b">
        <v>0</v>
      </c>
      <c r="N1574">
        <v>2023</v>
      </c>
      <c r="O1574" t="s">
        <v>762</v>
      </c>
      <c r="Q1574" t="s">
        <v>758</v>
      </c>
      <c r="S1574" s="1" t="s">
        <v>1941</v>
      </c>
      <c r="T1574" s="1" t="s">
        <v>1987</v>
      </c>
      <c r="U1574" t="s">
        <v>27</v>
      </c>
      <c r="V1574" s="9">
        <v>1500</v>
      </c>
      <c r="W1574" s="2">
        <f t="shared" si="125"/>
        <v>5</v>
      </c>
      <c r="X1574" s="2" t="s">
        <v>1885</v>
      </c>
      <c r="Y1574" s="9" t="str">
        <f t="shared" si="122"/>
        <v>Y</v>
      </c>
      <c r="Z1574" s="9" t="str">
        <f t="shared" si="123"/>
        <v>N</v>
      </c>
      <c r="AA1574" s="9">
        <f t="shared" si="126"/>
        <v>56</v>
      </c>
      <c r="AB1574" s="9" t="s">
        <v>1399</v>
      </c>
      <c r="AE1574" t="str">
        <f t="shared" si="124"/>
        <v>Warriors of ChaosKingdom of Bretonnia</v>
      </c>
    </row>
    <row r="1575" spans="1:31" ht="15" hidden="1" customHeight="1" x14ac:dyDescent="0.25">
      <c r="A1575">
        <v>431187</v>
      </c>
      <c r="B1575">
        <v>3</v>
      </c>
      <c r="C1575" t="s">
        <v>1944</v>
      </c>
      <c r="D1575" t="s">
        <v>2021</v>
      </c>
      <c r="E1575">
        <v>2</v>
      </c>
      <c r="F1575">
        <v>0</v>
      </c>
      <c r="G1575">
        <v>1467</v>
      </c>
      <c r="H1575">
        <v>697</v>
      </c>
      <c r="I1575" t="s">
        <v>1936</v>
      </c>
      <c r="J1575" s="24">
        <v>45402.333333333336</v>
      </c>
      <c r="K1575" s="24">
        <v>45403.708333333336</v>
      </c>
      <c r="L1575" t="s">
        <v>63</v>
      </c>
      <c r="M1575" t="b">
        <v>0</v>
      </c>
      <c r="N1575">
        <v>2023</v>
      </c>
      <c r="O1575" t="s">
        <v>762</v>
      </c>
      <c r="Q1575" t="s">
        <v>762</v>
      </c>
      <c r="S1575" s="1" t="s">
        <v>1946</v>
      </c>
      <c r="T1575" s="1" t="s">
        <v>2023</v>
      </c>
      <c r="U1575" t="s">
        <v>27</v>
      </c>
      <c r="V1575" s="9">
        <v>1500</v>
      </c>
      <c r="W1575" s="2">
        <f t="shared" si="125"/>
        <v>5</v>
      </c>
      <c r="X1575" s="2" t="s">
        <v>1885</v>
      </c>
      <c r="Y1575" s="9" t="str">
        <f t="shared" si="122"/>
        <v>Y</v>
      </c>
      <c r="Z1575" s="9" t="str">
        <f t="shared" si="123"/>
        <v>Y</v>
      </c>
      <c r="AA1575" s="9">
        <f t="shared" si="126"/>
        <v>56</v>
      </c>
      <c r="AB1575" s="9" t="s">
        <v>1399</v>
      </c>
      <c r="AE1575" t="str">
        <f t="shared" si="124"/>
        <v>Warriors of ChaosWarriors of Chaos</v>
      </c>
    </row>
    <row r="1576" spans="1:31" ht="15" customHeight="1" x14ac:dyDescent="0.25">
      <c r="A1576">
        <v>431194</v>
      </c>
      <c r="B1576">
        <v>3</v>
      </c>
      <c r="C1576" t="s">
        <v>98</v>
      </c>
      <c r="D1576" t="s">
        <v>1986</v>
      </c>
      <c r="E1576">
        <v>2</v>
      </c>
      <c r="F1576">
        <v>0</v>
      </c>
      <c r="G1576">
        <v>1020</v>
      </c>
      <c r="H1576">
        <v>516</v>
      </c>
      <c r="I1576" t="s">
        <v>1936</v>
      </c>
      <c r="J1576" s="24">
        <v>45402.333333333336</v>
      </c>
      <c r="K1576" s="24">
        <v>45403.708333333336</v>
      </c>
      <c r="L1576" t="s">
        <v>63</v>
      </c>
      <c r="M1576" t="b">
        <v>0</v>
      </c>
      <c r="N1576">
        <v>2023</v>
      </c>
      <c r="O1576" t="s">
        <v>769</v>
      </c>
      <c r="Q1576" t="s">
        <v>758</v>
      </c>
      <c r="S1576" s="1" t="s">
        <v>1948</v>
      </c>
      <c r="T1576" s="1" t="s">
        <v>1988</v>
      </c>
      <c r="U1576" t="s">
        <v>27</v>
      </c>
      <c r="V1576" s="9">
        <v>1500</v>
      </c>
      <c r="W1576" s="2">
        <f t="shared" si="125"/>
        <v>5</v>
      </c>
      <c r="X1576" s="2" t="s">
        <v>1885</v>
      </c>
      <c r="Y1576" s="9" t="str">
        <f t="shared" si="122"/>
        <v>Y</v>
      </c>
      <c r="Z1576" s="9" t="str">
        <f t="shared" si="123"/>
        <v>N</v>
      </c>
      <c r="AA1576" s="9">
        <f t="shared" si="126"/>
        <v>56</v>
      </c>
      <c r="AB1576" s="9" t="s">
        <v>1399</v>
      </c>
      <c r="AE1576" t="str">
        <f t="shared" si="124"/>
        <v>Dwarfen Mountain HoldsKingdom of Bretonnia</v>
      </c>
    </row>
    <row r="1577" spans="1:31" ht="15" customHeight="1" x14ac:dyDescent="0.25">
      <c r="A1577">
        <v>431202</v>
      </c>
      <c r="B1577">
        <v>3</v>
      </c>
      <c r="C1577" t="s">
        <v>1494</v>
      </c>
      <c r="D1577" t="s">
        <v>1960</v>
      </c>
      <c r="E1577">
        <v>2</v>
      </c>
      <c r="F1577">
        <v>0</v>
      </c>
      <c r="G1577">
        <v>1284</v>
      </c>
      <c r="H1577">
        <v>822</v>
      </c>
      <c r="I1577" t="s">
        <v>1936</v>
      </c>
      <c r="J1577" s="24">
        <v>45402.333333333336</v>
      </c>
      <c r="K1577" s="24">
        <v>45403.708333333336</v>
      </c>
      <c r="L1577" t="s">
        <v>63</v>
      </c>
      <c r="M1577" t="b">
        <v>0</v>
      </c>
      <c r="N1577">
        <v>2023</v>
      </c>
      <c r="O1577" t="s">
        <v>762</v>
      </c>
      <c r="Q1577" t="s">
        <v>759</v>
      </c>
      <c r="S1577" s="1" t="s">
        <v>1965</v>
      </c>
      <c r="T1577" s="1" t="s">
        <v>1962</v>
      </c>
      <c r="U1577" t="s">
        <v>27</v>
      </c>
      <c r="V1577" s="9">
        <v>1500</v>
      </c>
      <c r="W1577" s="2">
        <f t="shared" si="125"/>
        <v>5</v>
      </c>
      <c r="X1577" s="2" t="s">
        <v>1885</v>
      </c>
      <c r="Y1577" s="9" t="str">
        <f t="shared" si="122"/>
        <v>Y</v>
      </c>
      <c r="Z1577" s="9" t="str">
        <f t="shared" si="123"/>
        <v>N</v>
      </c>
      <c r="AA1577" s="9">
        <f t="shared" si="126"/>
        <v>56</v>
      </c>
      <c r="AB1577" s="9" t="s">
        <v>1399</v>
      </c>
      <c r="AE1577" t="str">
        <f t="shared" si="124"/>
        <v>Warriors of ChaosWood Elf Realms</v>
      </c>
    </row>
    <row r="1578" spans="1:31" ht="15" hidden="1" customHeight="1" x14ac:dyDescent="0.25">
      <c r="A1578">
        <v>431210</v>
      </c>
      <c r="B1578">
        <v>3</v>
      </c>
      <c r="C1578" t="s">
        <v>1954</v>
      </c>
      <c r="D1578" t="s">
        <v>2025</v>
      </c>
      <c r="E1578">
        <v>0</v>
      </c>
      <c r="F1578">
        <v>2</v>
      </c>
      <c r="G1578">
        <v>547</v>
      </c>
      <c r="H1578">
        <v>978</v>
      </c>
      <c r="I1578" t="s">
        <v>1936</v>
      </c>
      <c r="J1578" s="24">
        <v>45402.333333333336</v>
      </c>
      <c r="K1578" s="24">
        <v>45403.708333333336</v>
      </c>
      <c r="L1578" t="s">
        <v>63</v>
      </c>
      <c r="M1578" t="b">
        <v>0</v>
      </c>
      <c r="N1578">
        <v>2023</v>
      </c>
      <c r="O1578" t="s">
        <v>764</v>
      </c>
      <c r="Q1578" t="s">
        <v>764</v>
      </c>
      <c r="S1578" s="1" t="s">
        <v>1956</v>
      </c>
      <c r="T1578" s="1" t="s">
        <v>2027</v>
      </c>
      <c r="U1578" t="s">
        <v>27</v>
      </c>
      <c r="V1578" s="9">
        <v>1500</v>
      </c>
      <c r="W1578" s="2">
        <f t="shared" si="125"/>
        <v>5</v>
      </c>
      <c r="X1578" s="2" t="s">
        <v>1885</v>
      </c>
      <c r="Y1578" s="9" t="str">
        <f t="shared" si="122"/>
        <v>Y</v>
      </c>
      <c r="Z1578" s="9" t="str">
        <f t="shared" si="123"/>
        <v>Y</v>
      </c>
      <c r="AA1578" s="9">
        <f t="shared" si="126"/>
        <v>56</v>
      </c>
      <c r="AB1578" s="9" t="s">
        <v>1399</v>
      </c>
      <c r="AE1578" t="str">
        <f t="shared" si="124"/>
        <v>Tomb Kings of KhemriTomb Kings of Khemri</v>
      </c>
    </row>
    <row r="1579" spans="1:31" ht="15" customHeight="1" x14ac:dyDescent="0.25">
      <c r="A1579">
        <v>431217</v>
      </c>
      <c r="B1579">
        <v>3</v>
      </c>
      <c r="C1579" t="s">
        <v>1981</v>
      </c>
      <c r="D1579" t="s">
        <v>1993</v>
      </c>
      <c r="E1579">
        <v>2</v>
      </c>
      <c r="F1579">
        <v>0</v>
      </c>
      <c r="G1579">
        <v>1336</v>
      </c>
      <c r="H1579">
        <v>702</v>
      </c>
      <c r="I1579" t="s">
        <v>1936</v>
      </c>
      <c r="J1579" s="24">
        <v>45402.333333333336</v>
      </c>
      <c r="K1579" s="24">
        <v>45403.708333333336</v>
      </c>
      <c r="L1579" t="s">
        <v>63</v>
      </c>
      <c r="M1579" t="b">
        <v>0</v>
      </c>
      <c r="N1579">
        <v>2023</v>
      </c>
      <c r="O1579" t="s">
        <v>761</v>
      </c>
      <c r="Q1579" t="s">
        <v>762</v>
      </c>
      <c r="S1579" s="1" t="s">
        <v>1983</v>
      </c>
      <c r="T1579" s="1" t="s">
        <v>1995</v>
      </c>
      <c r="U1579" t="s">
        <v>27</v>
      </c>
      <c r="V1579" s="9">
        <v>1500</v>
      </c>
      <c r="W1579" s="2">
        <f t="shared" si="125"/>
        <v>5</v>
      </c>
      <c r="X1579" s="2" t="s">
        <v>1885</v>
      </c>
      <c r="Y1579" s="9" t="str">
        <f t="shared" si="122"/>
        <v>Y</v>
      </c>
      <c r="Z1579" s="9" t="str">
        <f t="shared" si="123"/>
        <v>N</v>
      </c>
      <c r="AA1579" s="9">
        <f t="shared" si="126"/>
        <v>56</v>
      </c>
      <c r="AB1579" s="9" t="s">
        <v>1399</v>
      </c>
      <c r="AE1579" t="str">
        <f t="shared" si="124"/>
        <v>Orc and Goblin TribesWarriors of Chaos</v>
      </c>
    </row>
    <row r="1580" spans="1:31" ht="15" customHeight="1" x14ac:dyDescent="0.25">
      <c r="A1580">
        <v>431225</v>
      </c>
      <c r="B1580">
        <v>3</v>
      </c>
      <c r="C1580" t="s">
        <v>1550</v>
      </c>
      <c r="D1580" t="s">
        <v>1974</v>
      </c>
      <c r="E1580">
        <v>2</v>
      </c>
      <c r="F1580">
        <v>0</v>
      </c>
      <c r="G1580">
        <v>1599</v>
      </c>
      <c r="H1580">
        <v>48</v>
      </c>
      <c r="I1580" t="s">
        <v>1936</v>
      </c>
      <c r="J1580" s="24">
        <v>45402.333333333336</v>
      </c>
      <c r="K1580" s="24">
        <v>45403.708333333336</v>
      </c>
      <c r="L1580" t="s">
        <v>63</v>
      </c>
      <c r="M1580" t="b">
        <v>0</v>
      </c>
      <c r="N1580">
        <v>2023</v>
      </c>
      <c r="O1580" t="s">
        <v>769</v>
      </c>
      <c r="Q1580" t="s">
        <v>758</v>
      </c>
      <c r="S1580" s="1" t="s">
        <v>1958</v>
      </c>
      <c r="T1580" s="1" t="s">
        <v>1976</v>
      </c>
      <c r="U1580" t="s">
        <v>27</v>
      </c>
      <c r="V1580" s="9">
        <v>1500</v>
      </c>
      <c r="W1580" s="2">
        <f t="shared" si="125"/>
        <v>5</v>
      </c>
      <c r="X1580" s="2" t="s">
        <v>1885</v>
      </c>
      <c r="Y1580" s="9" t="str">
        <f t="shared" si="122"/>
        <v>Y</v>
      </c>
      <c r="Z1580" s="9" t="str">
        <f t="shared" si="123"/>
        <v>N</v>
      </c>
      <c r="AA1580" s="9">
        <f t="shared" si="126"/>
        <v>56</v>
      </c>
      <c r="AB1580" s="9" t="s">
        <v>1399</v>
      </c>
      <c r="AE1580" t="str">
        <f t="shared" si="124"/>
        <v>Dwarfen Mountain HoldsKingdom of Bretonnia</v>
      </c>
    </row>
    <row r="1581" spans="1:31" ht="15" customHeight="1" x14ac:dyDescent="0.25">
      <c r="A1581">
        <v>431233</v>
      </c>
      <c r="B1581">
        <v>3</v>
      </c>
      <c r="C1581" t="s">
        <v>1989</v>
      </c>
      <c r="D1581" t="s">
        <v>2001</v>
      </c>
      <c r="E1581">
        <v>2</v>
      </c>
      <c r="F1581">
        <v>0</v>
      </c>
      <c r="G1581">
        <v>1080</v>
      </c>
      <c r="H1581">
        <v>718</v>
      </c>
      <c r="I1581" t="s">
        <v>1936</v>
      </c>
      <c r="J1581" s="24">
        <v>45402.333333333336</v>
      </c>
      <c r="K1581" s="24">
        <v>45403.708333333336</v>
      </c>
      <c r="L1581" t="s">
        <v>63</v>
      </c>
      <c r="M1581" t="b">
        <v>0</v>
      </c>
      <c r="N1581">
        <v>2023</v>
      </c>
      <c r="O1581" t="s">
        <v>759</v>
      </c>
      <c r="Q1581" t="s">
        <v>774</v>
      </c>
      <c r="S1581" s="1" t="s">
        <v>1991</v>
      </c>
      <c r="T1581" s="1" t="s">
        <v>2003</v>
      </c>
      <c r="U1581" t="s">
        <v>27</v>
      </c>
      <c r="V1581" s="9">
        <v>1500</v>
      </c>
      <c r="W1581" s="2">
        <f t="shared" si="125"/>
        <v>5</v>
      </c>
      <c r="X1581" s="2" t="s">
        <v>1885</v>
      </c>
      <c r="Y1581" s="9" t="str">
        <f t="shared" si="122"/>
        <v>Y</v>
      </c>
      <c r="Z1581" s="9" t="str">
        <f t="shared" si="123"/>
        <v>N</v>
      </c>
      <c r="AA1581" s="9">
        <f t="shared" si="126"/>
        <v>56</v>
      </c>
      <c r="AB1581" s="9" t="s">
        <v>1399</v>
      </c>
      <c r="AE1581" t="str">
        <f t="shared" si="124"/>
        <v>Wood Elf RealmsBeastmen Brayherds</v>
      </c>
    </row>
    <row r="1582" spans="1:31" ht="15" customHeight="1" x14ac:dyDescent="0.25">
      <c r="A1582">
        <v>431249</v>
      </c>
      <c r="B1582">
        <v>4</v>
      </c>
      <c r="C1582" t="s">
        <v>2033</v>
      </c>
      <c r="D1582" t="s">
        <v>1993</v>
      </c>
      <c r="E1582">
        <v>1</v>
      </c>
      <c r="F1582">
        <v>1</v>
      </c>
      <c r="G1582">
        <v>824</v>
      </c>
      <c r="H1582">
        <v>755</v>
      </c>
      <c r="I1582" t="s">
        <v>1936</v>
      </c>
      <c r="J1582" s="24">
        <v>45402.333333333336</v>
      </c>
      <c r="K1582" s="24">
        <v>45403.708333333336</v>
      </c>
      <c r="L1582" t="s">
        <v>63</v>
      </c>
      <c r="M1582" t="b">
        <v>0</v>
      </c>
      <c r="N1582">
        <v>2023</v>
      </c>
      <c r="O1582" t="s">
        <v>758</v>
      </c>
      <c r="Q1582" t="s">
        <v>762</v>
      </c>
      <c r="S1582" s="1" t="s">
        <v>2035</v>
      </c>
      <c r="T1582" s="1" t="s">
        <v>1995</v>
      </c>
      <c r="U1582" t="s">
        <v>27</v>
      </c>
      <c r="V1582" s="9">
        <v>1500</v>
      </c>
      <c r="W1582" s="2">
        <f t="shared" si="125"/>
        <v>5</v>
      </c>
      <c r="X1582" s="2" t="s">
        <v>1885</v>
      </c>
      <c r="Y1582" s="9" t="str">
        <f t="shared" si="122"/>
        <v>Y</v>
      </c>
      <c r="Z1582" s="9" t="str">
        <f t="shared" si="123"/>
        <v>N</v>
      </c>
      <c r="AA1582" s="9">
        <f t="shared" si="126"/>
        <v>56</v>
      </c>
      <c r="AB1582" s="9" t="s">
        <v>1399</v>
      </c>
      <c r="AE1582" t="str">
        <f t="shared" si="124"/>
        <v>Kingdom of BretonniaWarriors of Chaos</v>
      </c>
    </row>
    <row r="1583" spans="1:31" ht="15" customHeight="1" x14ac:dyDescent="0.25">
      <c r="A1583">
        <v>431257</v>
      </c>
      <c r="B1583">
        <v>4</v>
      </c>
      <c r="C1583" t="s">
        <v>1940</v>
      </c>
      <c r="D1583" t="s">
        <v>2004</v>
      </c>
      <c r="E1583">
        <v>2</v>
      </c>
      <c r="F1583">
        <v>0</v>
      </c>
      <c r="G1583">
        <v>1383</v>
      </c>
      <c r="H1583">
        <v>1267</v>
      </c>
      <c r="I1583" t="s">
        <v>1936</v>
      </c>
      <c r="J1583" s="24">
        <v>45402.333333333336</v>
      </c>
      <c r="K1583" s="24">
        <v>45403.708333333336</v>
      </c>
      <c r="L1583" t="s">
        <v>63</v>
      </c>
      <c r="M1583" t="b">
        <v>0</v>
      </c>
      <c r="N1583">
        <v>2023</v>
      </c>
      <c r="O1583" t="s">
        <v>758</v>
      </c>
      <c r="Q1583" t="s">
        <v>761</v>
      </c>
      <c r="S1583" s="1" t="s">
        <v>1942</v>
      </c>
      <c r="T1583" s="1" t="s">
        <v>2006</v>
      </c>
      <c r="U1583" t="s">
        <v>27</v>
      </c>
      <c r="V1583" s="9">
        <v>1500</v>
      </c>
      <c r="W1583" s="2">
        <f t="shared" si="125"/>
        <v>5</v>
      </c>
      <c r="X1583" s="2" t="s">
        <v>1885</v>
      </c>
      <c r="Y1583" s="9" t="str">
        <f t="shared" si="122"/>
        <v>Y</v>
      </c>
      <c r="Z1583" s="9" t="str">
        <f t="shared" si="123"/>
        <v>N</v>
      </c>
      <c r="AA1583" s="9">
        <f t="shared" si="126"/>
        <v>56</v>
      </c>
      <c r="AB1583" s="9" t="s">
        <v>1399</v>
      </c>
      <c r="AE1583" t="str">
        <f t="shared" si="124"/>
        <v>Kingdom of BretonniaOrc and Goblin Tribes</v>
      </c>
    </row>
    <row r="1584" spans="1:31" ht="15" customHeight="1" x14ac:dyDescent="0.25">
      <c r="A1584">
        <v>431264</v>
      </c>
      <c r="B1584">
        <v>4</v>
      </c>
      <c r="C1584" t="s">
        <v>1961</v>
      </c>
      <c r="D1584" t="s">
        <v>1505</v>
      </c>
      <c r="E1584">
        <v>2</v>
      </c>
      <c r="F1584">
        <v>0</v>
      </c>
      <c r="G1584">
        <v>1800</v>
      </c>
      <c r="H1584">
        <v>142</v>
      </c>
      <c r="I1584" t="s">
        <v>1936</v>
      </c>
      <c r="J1584" s="24">
        <v>45402.333333333336</v>
      </c>
      <c r="K1584" s="24">
        <v>45403.708333333336</v>
      </c>
      <c r="L1584" t="s">
        <v>63</v>
      </c>
      <c r="M1584" t="b">
        <v>0</v>
      </c>
      <c r="N1584">
        <v>2023</v>
      </c>
      <c r="O1584" t="s">
        <v>762</v>
      </c>
      <c r="Q1584" t="s">
        <v>758</v>
      </c>
      <c r="S1584" s="1" t="s">
        <v>1963</v>
      </c>
      <c r="T1584" s="1" t="s">
        <v>1968</v>
      </c>
      <c r="U1584" t="s">
        <v>27</v>
      </c>
      <c r="V1584" s="9">
        <v>1500</v>
      </c>
      <c r="W1584" s="2">
        <f t="shared" si="125"/>
        <v>5</v>
      </c>
      <c r="X1584" s="2" t="s">
        <v>1885</v>
      </c>
      <c r="Y1584" s="9" t="str">
        <f t="shared" si="122"/>
        <v>Y</v>
      </c>
      <c r="Z1584" s="9" t="str">
        <f t="shared" si="123"/>
        <v>N</v>
      </c>
      <c r="AA1584" s="9">
        <f t="shared" si="126"/>
        <v>56</v>
      </c>
      <c r="AB1584" s="9" t="s">
        <v>1399</v>
      </c>
      <c r="AE1584" t="str">
        <f t="shared" si="124"/>
        <v>Warriors of ChaosKingdom of Bretonnia</v>
      </c>
    </row>
    <row r="1585" spans="1:31" ht="15" customHeight="1" x14ac:dyDescent="0.25">
      <c r="A1585">
        <v>431270</v>
      </c>
      <c r="B1585">
        <v>4</v>
      </c>
      <c r="C1585" t="s">
        <v>1550</v>
      </c>
      <c r="D1585" t="s">
        <v>2008</v>
      </c>
      <c r="E1585">
        <v>2</v>
      </c>
      <c r="F1585">
        <v>0</v>
      </c>
      <c r="G1585">
        <v>1701</v>
      </c>
      <c r="H1585">
        <v>240</v>
      </c>
      <c r="I1585" t="s">
        <v>1936</v>
      </c>
      <c r="J1585" s="24">
        <v>45402.333333333336</v>
      </c>
      <c r="K1585" s="24">
        <v>45403.708333333336</v>
      </c>
      <c r="L1585" t="s">
        <v>63</v>
      </c>
      <c r="M1585" t="b">
        <v>0</v>
      </c>
      <c r="N1585">
        <v>2023</v>
      </c>
      <c r="O1585" t="s">
        <v>769</v>
      </c>
      <c r="Q1585" t="s">
        <v>774</v>
      </c>
      <c r="S1585" s="1" t="s">
        <v>1958</v>
      </c>
      <c r="T1585" s="1" t="s">
        <v>2010</v>
      </c>
      <c r="U1585" t="s">
        <v>27</v>
      </c>
      <c r="V1585" s="9">
        <v>1500</v>
      </c>
      <c r="W1585" s="2">
        <f t="shared" si="125"/>
        <v>5</v>
      </c>
      <c r="X1585" s="2" t="s">
        <v>1885</v>
      </c>
      <c r="Y1585" s="9" t="str">
        <f t="shared" si="122"/>
        <v>Y</v>
      </c>
      <c r="Z1585" s="9" t="str">
        <f t="shared" si="123"/>
        <v>N</v>
      </c>
      <c r="AA1585" s="9">
        <f t="shared" si="126"/>
        <v>56</v>
      </c>
      <c r="AB1585" s="9" t="s">
        <v>1399</v>
      </c>
      <c r="AE1585" t="str">
        <f t="shared" si="124"/>
        <v>Dwarfen Mountain HoldsBeastmen Brayherds</v>
      </c>
    </row>
    <row r="1586" spans="1:31" ht="15" customHeight="1" x14ac:dyDescent="0.25">
      <c r="A1586">
        <v>431278</v>
      </c>
      <c r="B1586">
        <v>4</v>
      </c>
      <c r="C1586" t="s">
        <v>2028</v>
      </c>
      <c r="D1586" t="s">
        <v>1989</v>
      </c>
      <c r="E1586">
        <v>2</v>
      </c>
      <c r="F1586">
        <v>0</v>
      </c>
      <c r="G1586">
        <v>1797</v>
      </c>
      <c r="H1586">
        <v>83</v>
      </c>
      <c r="I1586" t="s">
        <v>1936</v>
      </c>
      <c r="J1586" s="24">
        <v>45402.333333333336</v>
      </c>
      <c r="K1586" s="24">
        <v>45403.708333333336</v>
      </c>
      <c r="L1586" t="s">
        <v>63</v>
      </c>
      <c r="M1586" t="b">
        <v>0</v>
      </c>
      <c r="N1586">
        <v>2023</v>
      </c>
      <c r="O1586" t="s">
        <v>758</v>
      </c>
      <c r="Q1586" t="s">
        <v>759</v>
      </c>
      <c r="S1586" s="1" t="s">
        <v>2030</v>
      </c>
      <c r="T1586" s="1" t="s">
        <v>1991</v>
      </c>
      <c r="U1586" t="s">
        <v>27</v>
      </c>
      <c r="V1586" s="9">
        <v>1500</v>
      </c>
      <c r="W1586" s="2">
        <f t="shared" si="125"/>
        <v>5</v>
      </c>
      <c r="X1586" s="2" t="s">
        <v>1885</v>
      </c>
      <c r="Y1586" s="9" t="str">
        <f t="shared" si="122"/>
        <v>Y</v>
      </c>
      <c r="Z1586" s="9" t="str">
        <f t="shared" si="123"/>
        <v>N</v>
      </c>
      <c r="AA1586" s="9">
        <f t="shared" si="126"/>
        <v>56</v>
      </c>
      <c r="AB1586" s="9" t="s">
        <v>1399</v>
      </c>
      <c r="AE1586" t="str">
        <f t="shared" si="124"/>
        <v>Kingdom of BretonniaWood Elf Realms</v>
      </c>
    </row>
    <row r="1587" spans="1:31" ht="15" customHeight="1" x14ac:dyDescent="0.25">
      <c r="A1587">
        <v>431286</v>
      </c>
      <c r="B1587">
        <v>4</v>
      </c>
      <c r="C1587" t="s">
        <v>1947</v>
      </c>
      <c r="D1587" t="s">
        <v>1954</v>
      </c>
      <c r="E1587">
        <v>0</v>
      </c>
      <c r="F1587">
        <v>2</v>
      </c>
      <c r="G1587">
        <v>626</v>
      </c>
      <c r="H1587">
        <v>740</v>
      </c>
      <c r="I1587" t="s">
        <v>1936</v>
      </c>
      <c r="J1587" s="24">
        <v>45402.333333333336</v>
      </c>
      <c r="K1587" s="24">
        <v>45403.708333333336</v>
      </c>
      <c r="L1587" t="s">
        <v>63</v>
      </c>
      <c r="M1587" t="b">
        <v>0</v>
      </c>
      <c r="N1587">
        <v>2023</v>
      </c>
      <c r="O1587" t="s">
        <v>761</v>
      </c>
      <c r="Q1587" t="s">
        <v>764</v>
      </c>
      <c r="S1587" s="1" t="s">
        <v>1949</v>
      </c>
      <c r="T1587" s="1" t="s">
        <v>1956</v>
      </c>
      <c r="U1587" t="s">
        <v>27</v>
      </c>
      <c r="V1587" s="9">
        <v>1500</v>
      </c>
      <c r="W1587" s="2">
        <f t="shared" si="125"/>
        <v>5</v>
      </c>
      <c r="X1587" s="2" t="s">
        <v>1885</v>
      </c>
      <c r="Y1587" s="9" t="str">
        <f t="shared" si="122"/>
        <v>Y</v>
      </c>
      <c r="Z1587" s="9" t="str">
        <f t="shared" si="123"/>
        <v>N</v>
      </c>
      <c r="AA1587" s="9">
        <f t="shared" si="126"/>
        <v>56</v>
      </c>
      <c r="AB1587" s="9" t="s">
        <v>1399</v>
      </c>
      <c r="AE1587" t="str">
        <f t="shared" si="124"/>
        <v>Orc and Goblin TribesTomb Kings of Khemri</v>
      </c>
    </row>
    <row r="1588" spans="1:31" ht="15" customHeight="1" x14ac:dyDescent="0.25">
      <c r="A1588">
        <v>431294</v>
      </c>
      <c r="B1588">
        <v>4</v>
      </c>
      <c r="C1588" t="s">
        <v>2013</v>
      </c>
      <c r="D1588" t="s">
        <v>1950</v>
      </c>
      <c r="E1588">
        <v>2</v>
      </c>
      <c r="F1588">
        <v>0</v>
      </c>
      <c r="G1588">
        <v>1900</v>
      </c>
      <c r="H1588">
        <v>35</v>
      </c>
      <c r="I1588" t="s">
        <v>1936</v>
      </c>
      <c r="J1588" s="24">
        <v>45402.333333333336</v>
      </c>
      <c r="K1588" s="24">
        <v>45403.708333333336</v>
      </c>
      <c r="L1588" t="s">
        <v>63</v>
      </c>
      <c r="M1588" t="b">
        <v>0</v>
      </c>
      <c r="N1588">
        <v>2023</v>
      </c>
      <c r="O1588" t="s">
        <v>764</v>
      </c>
      <c r="Q1588" t="s">
        <v>762</v>
      </c>
      <c r="S1588" s="1" t="s">
        <v>2015</v>
      </c>
      <c r="T1588" s="1" t="s">
        <v>1952</v>
      </c>
      <c r="U1588" t="s">
        <v>27</v>
      </c>
      <c r="V1588" s="9">
        <v>1500</v>
      </c>
      <c r="W1588" s="2">
        <f t="shared" si="125"/>
        <v>5</v>
      </c>
      <c r="X1588" s="2" t="s">
        <v>1885</v>
      </c>
      <c r="Y1588" s="9" t="str">
        <f t="shared" si="122"/>
        <v>Y</v>
      </c>
      <c r="Z1588" s="9" t="str">
        <f t="shared" si="123"/>
        <v>N</v>
      </c>
      <c r="AA1588" s="9">
        <f t="shared" si="126"/>
        <v>56</v>
      </c>
      <c r="AB1588" s="9" t="s">
        <v>1399</v>
      </c>
      <c r="AE1588" t="str">
        <f t="shared" si="124"/>
        <v>Tomb Kings of KhemriWarriors of Chaos</v>
      </c>
    </row>
    <row r="1589" spans="1:31" ht="15" customHeight="1" x14ac:dyDescent="0.25">
      <c r="A1589">
        <v>431299</v>
      </c>
      <c r="B1589">
        <v>4</v>
      </c>
      <c r="C1589" t="s">
        <v>2025</v>
      </c>
      <c r="D1589" t="s">
        <v>1977</v>
      </c>
      <c r="E1589">
        <v>2</v>
      </c>
      <c r="F1589">
        <v>0</v>
      </c>
      <c r="G1589">
        <v>1212</v>
      </c>
      <c r="H1589">
        <v>22</v>
      </c>
      <c r="I1589" t="s">
        <v>1936</v>
      </c>
      <c r="J1589" s="24">
        <v>45402.333333333336</v>
      </c>
      <c r="K1589" s="24">
        <v>45403.708333333336</v>
      </c>
      <c r="L1589" t="s">
        <v>63</v>
      </c>
      <c r="M1589" t="b">
        <v>0</v>
      </c>
      <c r="N1589">
        <v>2023</v>
      </c>
      <c r="O1589" t="s">
        <v>764</v>
      </c>
      <c r="Q1589" t="s">
        <v>769</v>
      </c>
      <c r="S1589" s="1" t="s">
        <v>2027</v>
      </c>
      <c r="T1589" s="1" t="s">
        <v>1979</v>
      </c>
      <c r="U1589" t="s">
        <v>27</v>
      </c>
      <c r="V1589" s="9">
        <v>1500</v>
      </c>
      <c r="W1589" s="2">
        <f t="shared" si="125"/>
        <v>5</v>
      </c>
      <c r="X1589" s="2" t="s">
        <v>1885</v>
      </c>
      <c r="Y1589" s="9" t="str">
        <f t="shared" si="122"/>
        <v>Y</v>
      </c>
      <c r="Z1589" s="9" t="str">
        <f t="shared" si="123"/>
        <v>N</v>
      </c>
      <c r="AA1589" s="9">
        <f t="shared" si="126"/>
        <v>56</v>
      </c>
      <c r="AB1589" s="9" t="s">
        <v>1399</v>
      </c>
      <c r="AE1589" t="str">
        <f t="shared" si="124"/>
        <v>Tomb Kings of KhemriDwarfen Mountain Holds</v>
      </c>
    </row>
    <row r="1590" spans="1:31" ht="15" customHeight="1" x14ac:dyDescent="0.25">
      <c r="A1590">
        <v>431307</v>
      </c>
      <c r="B1590">
        <v>4</v>
      </c>
      <c r="C1590" t="s">
        <v>1978</v>
      </c>
      <c r="D1590" t="s">
        <v>2032</v>
      </c>
      <c r="E1590">
        <v>2</v>
      </c>
      <c r="F1590">
        <v>0</v>
      </c>
      <c r="G1590">
        <v>1233</v>
      </c>
      <c r="H1590">
        <v>1066</v>
      </c>
      <c r="I1590" t="s">
        <v>1936</v>
      </c>
      <c r="J1590" s="24">
        <v>45402.333333333336</v>
      </c>
      <c r="K1590" s="24">
        <v>45403.708333333336</v>
      </c>
      <c r="L1590" t="s">
        <v>63</v>
      </c>
      <c r="M1590" t="b">
        <v>0</v>
      </c>
      <c r="N1590">
        <v>2023</v>
      </c>
      <c r="O1590" t="s">
        <v>762</v>
      </c>
      <c r="Q1590" t="s">
        <v>764</v>
      </c>
      <c r="S1590" s="1" t="s">
        <v>1980</v>
      </c>
      <c r="T1590" s="1" t="s">
        <v>2034</v>
      </c>
      <c r="U1590" t="s">
        <v>27</v>
      </c>
      <c r="V1590" s="9">
        <v>1500</v>
      </c>
      <c r="W1590" s="2">
        <f t="shared" si="125"/>
        <v>5</v>
      </c>
      <c r="X1590" s="2" t="s">
        <v>1885</v>
      </c>
      <c r="Y1590" s="9" t="str">
        <f t="shared" si="122"/>
        <v>Y</v>
      </c>
      <c r="Z1590" s="9" t="str">
        <f t="shared" si="123"/>
        <v>N</v>
      </c>
      <c r="AA1590" s="9">
        <f t="shared" si="126"/>
        <v>56</v>
      </c>
      <c r="AB1590" s="9" t="s">
        <v>1399</v>
      </c>
      <c r="AE1590" t="str">
        <f t="shared" si="124"/>
        <v>Warriors of ChaosTomb Kings of Khemri</v>
      </c>
    </row>
    <row r="1591" spans="1:31" ht="15" customHeight="1" x14ac:dyDescent="0.25">
      <c r="A1591">
        <v>431315</v>
      </c>
      <c r="B1591">
        <v>4</v>
      </c>
      <c r="C1591" t="s">
        <v>1960</v>
      </c>
      <c r="D1591" t="s">
        <v>1944</v>
      </c>
      <c r="E1591">
        <v>2</v>
      </c>
      <c r="F1591">
        <v>0</v>
      </c>
      <c r="G1591">
        <v>1352</v>
      </c>
      <c r="H1591">
        <v>245</v>
      </c>
      <c r="I1591" t="s">
        <v>1936</v>
      </c>
      <c r="J1591" s="24">
        <v>45402.333333333336</v>
      </c>
      <c r="K1591" s="24">
        <v>45403.708333333336</v>
      </c>
      <c r="L1591" t="s">
        <v>63</v>
      </c>
      <c r="M1591" t="b">
        <v>0</v>
      </c>
      <c r="N1591">
        <v>2023</v>
      </c>
      <c r="O1591" t="s">
        <v>759</v>
      </c>
      <c r="Q1591" t="s">
        <v>762</v>
      </c>
      <c r="S1591" s="1" t="s">
        <v>1962</v>
      </c>
      <c r="T1591" s="1" t="s">
        <v>1946</v>
      </c>
      <c r="U1591" t="s">
        <v>27</v>
      </c>
      <c r="V1591" s="9">
        <v>1500</v>
      </c>
      <c r="W1591" s="2">
        <f t="shared" si="125"/>
        <v>5</v>
      </c>
      <c r="X1591" s="2" t="s">
        <v>1885</v>
      </c>
      <c r="Y1591" s="9" t="str">
        <f t="shared" si="122"/>
        <v>Y</v>
      </c>
      <c r="Z1591" s="9" t="str">
        <f t="shared" si="123"/>
        <v>N</v>
      </c>
      <c r="AA1591" s="9">
        <f t="shared" si="126"/>
        <v>56</v>
      </c>
      <c r="AB1591" s="9" t="s">
        <v>1399</v>
      </c>
      <c r="AE1591" t="str">
        <f t="shared" si="124"/>
        <v>Wood Elf RealmsWarriors of Chaos</v>
      </c>
    </row>
    <row r="1592" spans="1:31" ht="15" customHeight="1" x14ac:dyDescent="0.25">
      <c r="A1592">
        <v>431323</v>
      </c>
      <c r="B1592">
        <v>4</v>
      </c>
      <c r="C1592" t="s">
        <v>1992</v>
      </c>
      <c r="D1592" t="s">
        <v>1955</v>
      </c>
      <c r="E1592">
        <v>0</v>
      </c>
      <c r="F1592">
        <v>2</v>
      </c>
      <c r="G1592">
        <v>1166</v>
      </c>
      <c r="H1592">
        <v>1308</v>
      </c>
      <c r="I1592" t="s">
        <v>1936</v>
      </c>
      <c r="J1592" s="24">
        <v>45402.333333333336</v>
      </c>
      <c r="K1592" s="24">
        <v>45403.708333333336</v>
      </c>
      <c r="L1592" t="s">
        <v>63</v>
      </c>
      <c r="M1592" t="b">
        <v>0</v>
      </c>
      <c r="N1592">
        <v>2023</v>
      </c>
      <c r="O1592" t="s">
        <v>765</v>
      </c>
      <c r="Q1592" t="s">
        <v>763</v>
      </c>
      <c r="S1592" s="1" t="s">
        <v>1994</v>
      </c>
      <c r="T1592" s="1" t="s">
        <v>1957</v>
      </c>
      <c r="U1592" t="s">
        <v>27</v>
      </c>
      <c r="V1592" s="9">
        <v>1500</v>
      </c>
      <c r="W1592" s="2">
        <f t="shared" si="125"/>
        <v>5</v>
      </c>
      <c r="X1592" s="2" t="s">
        <v>1885</v>
      </c>
      <c r="Y1592" s="9" t="str">
        <f t="shared" ref="Y1592:Y1655" si="127">IF(S1592="","N",(IF(T1592&lt;&gt;"","Y","N")))</f>
        <v>Y</v>
      </c>
      <c r="Z1592" s="9" t="str">
        <f t="shared" ref="Z1592:Z1655" si="128">IF(O1592=Q1592,"Y","N")</f>
        <v>N</v>
      </c>
      <c r="AA1592" s="9">
        <f t="shared" si="126"/>
        <v>56</v>
      </c>
      <c r="AB1592" s="9" t="s">
        <v>1399</v>
      </c>
      <c r="AE1592" t="str">
        <f t="shared" ref="AE1592:AE1655" si="129">O1592&amp;Q1592</f>
        <v>Empire of ManHigh Elf Realms</v>
      </c>
    </row>
    <row r="1593" spans="1:31" ht="15" customHeight="1" x14ac:dyDescent="0.25">
      <c r="A1593">
        <v>431331</v>
      </c>
      <c r="B1593">
        <v>4</v>
      </c>
      <c r="C1593" t="s">
        <v>2020</v>
      </c>
      <c r="D1593" t="s">
        <v>2024</v>
      </c>
      <c r="E1593">
        <v>2</v>
      </c>
      <c r="F1593">
        <v>0</v>
      </c>
      <c r="G1593">
        <v>1191</v>
      </c>
      <c r="H1593">
        <v>974</v>
      </c>
      <c r="I1593" t="s">
        <v>1936</v>
      </c>
      <c r="J1593" s="24">
        <v>45402.333333333336</v>
      </c>
      <c r="K1593" s="24">
        <v>45403.708333333336</v>
      </c>
      <c r="L1593" t="s">
        <v>63</v>
      </c>
      <c r="M1593" t="b">
        <v>0</v>
      </c>
      <c r="N1593">
        <v>2023</v>
      </c>
      <c r="O1593" t="s">
        <v>774</v>
      </c>
      <c r="Q1593" t="s">
        <v>758</v>
      </c>
      <c r="S1593" s="1" t="s">
        <v>2022</v>
      </c>
      <c r="T1593" s="1" t="s">
        <v>2026</v>
      </c>
      <c r="U1593" t="s">
        <v>27</v>
      </c>
      <c r="V1593" s="9">
        <v>1500</v>
      </c>
      <c r="W1593" s="2">
        <f t="shared" si="125"/>
        <v>5</v>
      </c>
      <c r="X1593" s="2" t="s">
        <v>1885</v>
      </c>
      <c r="Y1593" s="9" t="str">
        <f t="shared" si="127"/>
        <v>Y</v>
      </c>
      <c r="Z1593" s="9" t="str">
        <f t="shared" si="128"/>
        <v>N</v>
      </c>
      <c r="AA1593" s="9">
        <f t="shared" si="126"/>
        <v>56</v>
      </c>
      <c r="AB1593" s="9" t="s">
        <v>1399</v>
      </c>
      <c r="AE1593" t="str">
        <f t="shared" si="129"/>
        <v>Beastmen BrayherdsKingdom of Bretonnia</v>
      </c>
    </row>
    <row r="1594" spans="1:31" ht="15" customHeight="1" x14ac:dyDescent="0.25">
      <c r="A1594">
        <v>431339</v>
      </c>
      <c r="B1594">
        <v>4</v>
      </c>
      <c r="C1594" t="s">
        <v>1981</v>
      </c>
      <c r="D1594" t="s">
        <v>1967</v>
      </c>
      <c r="E1594">
        <v>2</v>
      </c>
      <c r="F1594">
        <v>0</v>
      </c>
      <c r="G1594">
        <v>1899</v>
      </c>
      <c r="H1594">
        <v>804</v>
      </c>
      <c r="I1594" t="s">
        <v>1936</v>
      </c>
      <c r="J1594" s="24">
        <v>45402.333333333336</v>
      </c>
      <c r="K1594" s="24">
        <v>45403.708333333336</v>
      </c>
      <c r="L1594" t="s">
        <v>63</v>
      </c>
      <c r="M1594" t="b">
        <v>0</v>
      </c>
      <c r="N1594">
        <v>2023</v>
      </c>
      <c r="O1594" t="s">
        <v>761</v>
      </c>
      <c r="Q1594" t="s">
        <v>764</v>
      </c>
      <c r="S1594" s="1" t="s">
        <v>1983</v>
      </c>
      <c r="T1594" s="1" t="s">
        <v>1969</v>
      </c>
      <c r="U1594" t="s">
        <v>27</v>
      </c>
      <c r="V1594" s="9">
        <v>1500</v>
      </c>
      <c r="W1594" s="2">
        <f t="shared" si="125"/>
        <v>5</v>
      </c>
      <c r="X1594" s="2" t="s">
        <v>1885</v>
      </c>
      <c r="Y1594" s="9" t="str">
        <f t="shared" si="127"/>
        <v>Y</v>
      </c>
      <c r="Z1594" s="9" t="str">
        <f t="shared" si="128"/>
        <v>N</v>
      </c>
      <c r="AA1594" s="9">
        <f t="shared" si="126"/>
        <v>56</v>
      </c>
      <c r="AB1594" s="9" t="s">
        <v>1399</v>
      </c>
      <c r="AE1594" t="str">
        <f t="shared" si="129"/>
        <v>Orc and Goblin TribesTomb Kings of Khemri</v>
      </c>
    </row>
    <row r="1595" spans="1:31" ht="15" customHeight="1" x14ac:dyDescent="0.25">
      <c r="A1595">
        <v>431347</v>
      </c>
      <c r="B1595">
        <v>4</v>
      </c>
      <c r="C1595" t="s">
        <v>1939</v>
      </c>
      <c r="D1595" t="s">
        <v>1970</v>
      </c>
      <c r="E1595">
        <v>2</v>
      </c>
      <c r="F1595">
        <v>0</v>
      </c>
      <c r="G1595">
        <v>809</v>
      </c>
      <c r="H1595">
        <v>561</v>
      </c>
      <c r="I1595" t="s">
        <v>1936</v>
      </c>
      <c r="J1595" s="24">
        <v>45402.333333333336</v>
      </c>
      <c r="K1595" s="24">
        <v>45403.708333333336</v>
      </c>
      <c r="L1595" t="s">
        <v>63</v>
      </c>
      <c r="M1595" t="b">
        <v>0</v>
      </c>
      <c r="N1595">
        <v>2023</v>
      </c>
      <c r="O1595" t="s">
        <v>762</v>
      </c>
      <c r="Q1595" t="s">
        <v>769</v>
      </c>
      <c r="S1595" s="1" t="s">
        <v>1941</v>
      </c>
      <c r="T1595" s="1" t="s">
        <v>1972</v>
      </c>
      <c r="U1595" t="s">
        <v>27</v>
      </c>
      <c r="V1595" s="9">
        <v>1500</v>
      </c>
      <c r="W1595" s="2">
        <f t="shared" si="125"/>
        <v>5</v>
      </c>
      <c r="X1595" s="2" t="s">
        <v>1885</v>
      </c>
      <c r="Y1595" s="9" t="str">
        <f t="shared" si="127"/>
        <v>Y</v>
      </c>
      <c r="Z1595" s="9" t="str">
        <f t="shared" si="128"/>
        <v>N</v>
      </c>
      <c r="AA1595" s="9">
        <f t="shared" si="126"/>
        <v>56</v>
      </c>
      <c r="AB1595" s="9" t="s">
        <v>1399</v>
      </c>
      <c r="AE1595" t="str">
        <f t="shared" si="129"/>
        <v>Warriors of ChaosDwarfen Mountain Holds</v>
      </c>
    </row>
    <row r="1596" spans="1:31" ht="15" customHeight="1" x14ac:dyDescent="0.25">
      <c r="A1596">
        <v>431354</v>
      </c>
      <c r="B1596">
        <v>4</v>
      </c>
      <c r="C1596" t="s">
        <v>2001</v>
      </c>
      <c r="D1596" t="s">
        <v>1974</v>
      </c>
      <c r="E1596">
        <v>0</v>
      </c>
      <c r="F1596">
        <v>2</v>
      </c>
      <c r="G1596">
        <v>802</v>
      </c>
      <c r="H1596">
        <v>1359</v>
      </c>
      <c r="I1596" t="s">
        <v>1936</v>
      </c>
      <c r="J1596" s="24">
        <v>45402.333333333336</v>
      </c>
      <c r="K1596" s="24">
        <v>45403.708333333336</v>
      </c>
      <c r="L1596" t="s">
        <v>63</v>
      </c>
      <c r="M1596" t="b">
        <v>0</v>
      </c>
      <c r="N1596">
        <v>2023</v>
      </c>
      <c r="O1596" t="s">
        <v>774</v>
      </c>
      <c r="Q1596" t="s">
        <v>758</v>
      </c>
      <c r="S1596" s="1" t="s">
        <v>2003</v>
      </c>
      <c r="T1596" s="1" t="s">
        <v>1976</v>
      </c>
      <c r="U1596" t="s">
        <v>27</v>
      </c>
      <c r="V1596" s="9">
        <v>1500</v>
      </c>
      <c r="W1596" s="2">
        <f t="shared" si="125"/>
        <v>5</v>
      </c>
      <c r="X1596" s="2" t="s">
        <v>1885</v>
      </c>
      <c r="Y1596" s="9" t="str">
        <f t="shared" si="127"/>
        <v>Y</v>
      </c>
      <c r="Z1596" s="9" t="str">
        <f t="shared" si="128"/>
        <v>N</v>
      </c>
      <c r="AA1596" s="9">
        <f t="shared" si="126"/>
        <v>56</v>
      </c>
      <c r="AB1596" s="9" t="s">
        <v>1399</v>
      </c>
      <c r="AE1596" t="str">
        <f t="shared" si="129"/>
        <v>Beastmen BrayherdsKingdom of Bretonnia</v>
      </c>
    </row>
    <row r="1597" spans="1:31" ht="15" customHeight="1" x14ac:dyDescent="0.25">
      <c r="A1597">
        <v>431363</v>
      </c>
      <c r="B1597">
        <v>4</v>
      </c>
      <c r="C1597" t="s">
        <v>98</v>
      </c>
      <c r="D1597" t="s">
        <v>1964</v>
      </c>
      <c r="E1597">
        <v>2</v>
      </c>
      <c r="F1597">
        <v>0</v>
      </c>
      <c r="G1597">
        <v>1869</v>
      </c>
      <c r="H1597">
        <v>280</v>
      </c>
      <c r="I1597" t="s">
        <v>1936</v>
      </c>
      <c r="J1597" s="24">
        <v>45402.333333333336</v>
      </c>
      <c r="K1597" s="24">
        <v>45403.708333333336</v>
      </c>
      <c r="L1597" t="s">
        <v>63</v>
      </c>
      <c r="M1597" t="b">
        <v>0</v>
      </c>
      <c r="N1597">
        <v>2023</v>
      </c>
      <c r="O1597" t="s">
        <v>769</v>
      </c>
      <c r="Q1597" t="s">
        <v>758</v>
      </c>
      <c r="S1597" s="1" t="s">
        <v>1948</v>
      </c>
      <c r="T1597" s="1" t="s">
        <v>1966</v>
      </c>
      <c r="U1597" t="s">
        <v>27</v>
      </c>
      <c r="V1597" s="9">
        <v>1500</v>
      </c>
      <c r="W1597" s="2">
        <f t="shared" si="125"/>
        <v>5</v>
      </c>
      <c r="X1597" s="2" t="s">
        <v>1885</v>
      </c>
      <c r="Y1597" s="9" t="str">
        <f t="shared" si="127"/>
        <v>Y</v>
      </c>
      <c r="Z1597" s="9" t="str">
        <f t="shared" si="128"/>
        <v>N</v>
      </c>
      <c r="AA1597" s="9">
        <f t="shared" si="126"/>
        <v>56</v>
      </c>
      <c r="AB1597" s="9" t="s">
        <v>1399</v>
      </c>
      <c r="AE1597" t="str">
        <f t="shared" si="129"/>
        <v>Dwarfen Mountain HoldsKingdom of Bretonnia</v>
      </c>
    </row>
    <row r="1598" spans="1:31" ht="15" customHeight="1" x14ac:dyDescent="0.25">
      <c r="A1598">
        <v>431370</v>
      </c>
      <c r="B1598">
        <v>4</v>
      </c>
      <c r="C1598" t="s">
        <v>330</v>
      </c>
      <c r="D1598" t="s">
        <v>2000</v>
      </c>
      <c r="E1598">
        <v>2</v>
      </c>
      <c r="F1598">
        <v>0</v>
      </c>
      <c r="G1598">
        <v>1500</v>
      </c>
      <c r="H1598">
        <v>125</v>
      </c>
      <c r="I1598" t="s">
        <v>1936</v>
      </c>
      <c r="J1598" s="24">
        <v>45402.333333333336</v>
      </c>
      <c r="K1598" s="24">
        <v>45403.708333333336</v>
      </c>
      <c r="L1598" t="s">
        <v>63</v>
      </c>
      <c r="M1598" t="b">
        <v>0</v>
      </c>
      <c r="N1598">
        <v>2023</v>
      </c>
      <c r="O1598" t="s">
        <v>764</v>
      </c>
      <c r="Q1598" t="s">
        <v>769</v>
      </c>
      <c r="S1598" s="1" t="s">
        <v>1990</v>
      </c>
      <c r="T1598" s="1" t="s">
        <v>2002</v>
      </c>
      <c r="U1598" t="s">
        <v>27</v>
      </c>
      <c r="V1598" s="9">
        <v>1500</v>
      </c>
      <c r="W1598" s="2">
        <f t="shared" si="125"/>
        <v>5</v>
      </c>
      <c r="X1598" s="2" t="s">
        <v>1885</v>
      </c>
      <c r="Y1598" s="9" t="str">
        <f t="shared" si="127"/>
        <v>Y</v>
      </c>
      <c r="Z1598" s="9" t="str">
        <f t="shared" si="128"/>
        <v>N</v>
      </c>
      <c r="AA1598" s="9">
        <f t="shared" si="126"/>
        <v>56</v>
      </c>
      <c r="AB1598" s="9" t="s">
        <v>1399</v>
      </c>
      <c r="AE1598" t="str">
        <f t="shared" si="129"/>
        <v>Tomb Kings of KhemriDwarfen Mountain Holds</v>
      </c>
    </row>
    <row r="1599" spans="1:31" ht="15" customHeight="1" x14ac:dyDescent="0.25">
      <c r="A1599">
        <v>431377</v>
      </c>
      <c r="B1599">
        <v>4</v>
      </c>
      <c r="C1599" t="s">
        <v>2017</v>
      </c>
      <c r="D1599" t="s">
        <v>1769</v>
      </c>
      <c r="E1599">
        <v>2</v>
      </c>
      <c r="F1599">
        <v>0</v>
      </c>
      <c r="G1599">
        <v>1949</v>
      </c>
      <c r="H1599">
        <v>719</v>
      </c>
      <c r="I1599" t="s">
        <v>1936</v>
      </c>
      <c r="J1599" s="24">
        <v>45402.333333333336</v>
      </c>
      <c r="K1599" s="24">
        <v>45403.708333333336</v>
      </c>
      <c r="L1599" t="s">
        <v>63</v>
      </c>
      <c r="M1599" t="b">
        <v>0</v>
      </c>
      <c r="N1599">
        <v>2023</v>
      </c>
      <c r="O1599" t="s">
        <v>774</v>
      </c>
      <c r="Q1599" t="s">
        <v>763</v>
      </c>
      <c r="S1599" s="1" t="s">
        <v>2019</v>
      </c>
      <c r="T1599" s="1" t="s">
        <v>1975</v>
      </c>
      <c r="U1599" t="s">
        <v>27</v>
      </c>
      <c r="V1599" s="9">
        <v>1500</v>
      </c>
      <c r="W1599" s="2">
        <f t="shared" si="125"/>
        <v>5</v>
      </c>
      <c r="X1599" s="2" t="s">
        <v>1885</v>
      </c>
      <c r="Y1599" s="9" t="str">
        <f t="shared" si="127"/>
        <v>Y</v>
      </c>
      <c r="Z1599" s="9" t="str">
        <f t="shared" si="128"/>
        <v>N</v>
      </c>
      <c r="AA1599" s="9">
        <f t="shared" si="126"/>
        <v>56</v>
      </c>
      <c r="AB1599" s="9" t="s">
        <v>1399</v>
      </c>
      <c r="AE1599" t="str">
        <f t="shared" si="129"/>
        <v>Beastmen BrayherdsHigh Elf Realms</v>
      </c>
    </row>
    <row r="1600" spans="1:31" ht="15" customHeight="1" x14ac:dyDescent="0.25">
      <c r="A1600">
        <v>431385</v>
      </c>
      <c r="B1600">
        <v>4</v>
      </c>
      <c r="C1600" t="s">
        <v>1985</v>
      </c>
      <c r="D1600" t="s">
        <v>2036</v>
      </c>
      <c r="E1600">
        <v>0</v>
      </c>
      <c r="F1600">
        <v>2</v>
      </c>
      <c r="G1600">
        <v>982</v>
      </c>
      <c r="H1600">
        <v>1745</v>
      </c>
      <c r="I1600" t="s">
        <v>1936</v>
      </c>
      <c r="J1600" s="24">
        <v>45402.333333333336</v>
      </c>
      <c r="K1600" s="24">
        <v>45403.708333333336</v>
      </c>
      <c r="L1600" t="s">
        <v>63</v>
      </c>
      <c r="M1600" t="b">
        <v>0</v>
      </c>
      <c r="N1600">
        <v>2023</v>
      </c>
      <c r="O1600" t="s">
        <v>758</v>
      </c>
      <c r="Q1600" t="s">
        <v>765</v>
      </c>
      <c r="S1600" s="1" t="s">
        <v>1987</v>
      </c>
      <c r="T1600" s="1" t="s">
        <v>2037</v>
      </c>
      <c r="U1600" t="s">
        <v>27</v>
      </c>
      <c r="V1600" s="9">
        <v>1500</v>
      </c>
      <c r="W1600" s="2">
        <f t="shared" si="125"/>
        <v>5</v>
      </c>
      <c r="X1600" s="2" t="s">
        <v>1885</v>
      </c>
      <c r="Y1600" s="9" t="str">
        <f t="shared" si="127"/>
        <v>Y</v>
      </c>
      <c r="Z1600" s="9" t="str">
        <f t="shared" si="128"/>
        <v>N</v>
      </c>
      <c r="AA1600" s="9">
        <f t="shared" si="126"/>
        <v>56</v>
      </c>
      <c r="AB1600" s="9" t="s">
        <v>1399</v>
      </c>
      <c r="AE1600" t="str">
        <f t="shared" si="129"/>
        <v>Kingdom of BretonniaEmpire of Man</v>
      </c>
    </row>
    <row r="1601" spans="1:31" ht="15" hidden="1" customHeight="1" x14ac:dyDescent="0.25">
      <c r="A1601">
        <v>431393</v>
      </c>
      <c r="B1601">
        <v>4</v>
      </c>
      <c r="C1601" t="s">
        <v>2029</v>
      </c>
      <c r="D1601" t="s">
        <v>1146</v>
      </c>
      <c r="E1601">
        <v>0</v>
      </c>
      <c r="F1601">
        <v>2</v>
      </c>
      <c r="G1601">
        <v>246</v>
      </c>
      <c r="H1601">
        <v>1850</v>
      </c>
      <c r="I1601" t="s">
        <v>1936</v>
      </c>
      <c r="J1601" s="24">
        <v>45402.333333333336</v>
      </c>
      <c r="K1601" s="24">
        <v>45403.708333333336</v>
      </c>
      <c r="L1601" t="s">
        <v>63</v>
      </c>
      <c r="M1601" t="b">
        <v>0</v>
      </c>
      <c r="N1601">
        <v>2023</v>
      </c>
      <c r="O1601" t="s">
        <v>762</v>
      </c>
      <c r="Q1601" t="s">
        <v>762</v>
      </c>
      <c r="S1601" s="1" t="s">
        <v>2031</v>
      </c>
      <c r="T1601" s="1" t="s">
        <v>1959</v>
      </c>
      <c r="U1601" t="s">
        <v>27</v>
      </c>
      <c r="V1601" s="9">
        <v>1500</v>
      </c>
      <c r="W1601" s="2">
        <f t="shared" si="125"/>
        <v>5</v>
      </c>
      <c r="X1601" s="2" t="s">
        <v>1885</v>
      </c>
      <c r="Y1601" s="9" t="str">
        <f t="shared" si="127"/>
        <v>Y</v>
      </c>
      <c r="Z1601" s="9" t="str">
        <f t="shared" si="128"/>
        <v>Y</v>
      </c>
      <c r="AA1601" s="9">
        <f t="shared" si="126"/>
        <v>56</v>
      </c>
      <c r="AB1601" s="9" t="s">
        <v>1399</v>
      </c>
      <c r="AE1601" t="str">
        <f t="shared" si="129"/>
        <v>Warriors of ChaosWarriors of Chaos</v>
      </c>
    </row>
    <row r="1602" spans="1:31" ht="15" customHeight="1" x14ac:dyDescent="0.25">
      <c r="A1602">
        <v>431394</v>
      </c>
      <c r="B1602">
        <v>4</v>
      </c>
      <c r="C1602" t="s">
        <v>1935</v>
      </c>
      <c r="D1602" t="s">
        <v>1943</v>
      </c>
      <c r="E1602">
        <v>2</v>
      </c>
      <c r="F1602">
        <v>0</v>
      </c>
      <c r="G1602">
        <v>1992</v>
      </c>
      <c r="H1602">
        <v>654</v>
      </c>
      <c r="I1602" t="s">
        <v>1936</v>
      </c>
      <c r="J1602" s="24">
        <v>45402.333333333336</v>
      </c>
      <c r="K1602" s="24">
        <v>45403.708333333336</v>
      </c>
      <c r="L1602" t="s">
        <v>63</v>
      </c>
      <c r="M1602" t="b">
        <v>0</v>
      </c>
      <c r="N1602">
        <v>2023</v>
      </c>
      <c r="O1602" t="s">
        <v>758</v>
      </c>
      <c r="Q1602" t="s">
        <v>763</v>
      </c>
      <c r="S1602" s="1" t="s">
        <v>1938</v>
      </c>
      <c r="T1602" s="1" t="s">
        <v>1945</v>
      </c>
      <c r="U1602" t="s">
        <v>27</v>
      </c>
      <c r="V1602" s="9">
        <v>1500</v>
      </c>
      <c r="W1602" s="2">
        <f t="shared" ref="W1602:W1665" si="130">_xlfn.MAXIFS(B:B,I:I,I1602)</f>
        <v>5</v>
      </c>
      <c r="X1602" s="2" t="s">
        <v>1885</v>
      </c>
      <c r="Y1602" s="9" t="str">
        <f t="shared" si="127"/>
        <v>Y</v>
      </c>
      <c r="Z1602" s="9" t="str">
        <f t="shared" si="128"/>
        <v>N</v>
      </c>
      <c r="AA1602" s="9">
        <f t="shared" ref="AA1602:AA1665" si="131">COUNTIFS(I:I,I1602,B:B,1)*2</f>
        <v>56</v>
      </c>
      <c r="AB1602" s="9" t="s">
        <v>1399</v>
      </c>
      <c r="AE1602" t="str">
        <f t="shared" si="129"/>
        <v>Kingdom of BretonniaHigh Elf Realms</v>
      </c>
    </row>
    <row r="1603" spans="1:31" ht="15" customHeight="1" x14ac:dyDescent="0.25">
      <c r="A1603">
        <v>431401</v>
      </c>
      <c r="B1603">
        <v>4</v>
      </c>
      <c r="C1603" t="s">
        <v>1494</v>
      </c>
      <c r="D1603" t="s">
        <v>2012</v>
      </c>
      <c r="E1603">
        <v>0</v>
      </c>
      <c r="F1603">
        <v>2</v>
      </c>
      <c r="G1603">
        <v>450</v>
      </c>
      <c r="H1603">
        <v>1716</v>
      </c>
      <c r="I1603" t="s">
        <v>1936</v>
      </c>
      <c r="J1603" s="24">
        <v>45402.333333333336</v>
      </c>
      <c r="K1603" s="24">
        <v>45403.708333333336</v>
      </c>
      <c r="L1603" t="s">
        <v>63</v>
      </c>
      <c r="M1603" t="b">
        <v>0</v>
      </c>
      <c r="N1603">
        <v>2023</v>
      </c>
      <c r="O1603" t="s">
        <v>762</v>
      </c>
      <c r="Q1603" t="s">
        <v>769</v>
      </c>
      <c r="S1603" s="1" t="s">
        <v>1965</v>
      </c>
      <c r="T1603" s="1" t="s">
        <v>2014</v>
      </c>
      <c r="U1603" t="s">
        <v>27</v>
      </c>
      <c r="V1603" s="9">
        <v>1500</v>
      </c>
      <c r="W1603" s="2">
        <f t="shared" si="130"/>
        <v>5</v>
      </c>
      <c r="X1603" s="2" t="s">
        <v>1885</v>
      </c>
      <c r="Y1603" s="9" t="str">
        <f t="shared" si="127"/>
        <v>Y</v>
      </c>
      <c r="Z1603" s="9" t="str">
        <f t="shared" si="128"/>
        <v>N</v>
      </c>
      <c r="AA1603" s="9">
        <f t="shared" si="131"/>
        <v>56</v>
      </c>
      <c r="AB1603" s="9" t="s">
        <v>1399</v>
      </c>
      <c r="AE1603" t="str">
        <f t="shared" si="129"/>
        <v>Warriors of ChaosDwarfen Mountain Holds</v>
      </c>
    </row>
    <row r="1604" spans="1:31" ht="15" customHeight="1" x14ac:dyDescent="0.25">
      <c r="A1604">
        <v>431412</v>
      </c>
      <c r="B1604">
        <v>4</v>
      </c>
      <c r="C1604" t="s">
        <v>1997</v>
      </c>
      <c r="D1604" t="s">
        <v>1951</v>
      </c>
      <c r="E1604">
        <v>0</v>
      </c>
      <c r="F1604">
        <v>2</v>
      </c>
      <c r="G1604">
        <v>423</v>
      </c>
      <c r="H1604">
        <v>1800</v>
      </c>
      <c r="I1604" t="s">
        <v>1936</v>
      </c>
      <c r="J1604" s="24">
        <v>45402.333333333336</v>
      </c>
      <c r="K1604" s="24">
        <v>45403.708333333336</v>
      </c>
      <c r="L1604" t="s">
        <v>63</v>
      </c>
      <c r="M1604" t="b">
        <v>0</v>
      </c>
      <c r="N1604">
        <v>2023</v>
      </c>
      <c r="O1604" t="s">
        <v>759</v>
      </c>
      <c r="Q1604" t="s">
        <v>761</v>
      </c>
      <c r="S1604" s="1" t="s">
        <v>1999</v>
      </c>
      <c r="T1604" s="1" t="s">
        <v>1953</v>
      </c>
      <c r="U1604" t="s">
        <v>27</v>
      </c>
      <c r="V1604" s="9">
        <v>1500</v>
      </c>
      <c r="W1604" s="2">
        <f t="shared" si="130"/>
        <v>5</v>
      </c>
      <c r="X1604" s="2" t="s">
        <v>1885</v>
      </c>
      <c r="Y1604" s="9" t="str">
        <f t="shared" si="127"/>
        <v>Y</v>
      </c>
      <c r="Z1604" s="9" t="str">
        <f t="shared" si="128"/>
        <v>N</v>
      </c>
      <c r="AA1604" s="9">
        <f t="shared" si="131"/>
        <v>56</v>
      </c>
      <c r="AB1604" s="9" t="s">
        <v>1399</v>
      </c>
      <c r="AE1604" t="str">
        <f t="shared" si="129"/>
        <v>Wood Elf RealmsOrc and Goblin Tribes</v>
      </c>
    </row>
    <row r="1605" spans="1:31" ht="15" customHeight="1" x14ac:dyDescent="0.25">
      <c r="A1605">
        <v>431422</v>
      </c>
      <c r="B1605">
        <v>4</v>
      </c>
      <c r="C1605" t="s">
        <v>1996</v>
      </c>
      <c r="D1605" t="s">
        <v>2021</v>
      </c>
      <c r="E1605">
        <v>2</v>
      </c>
      <c r="F1605">
        <v>0</v>
      </c>
      <c r="G1605">
        <v>1560</v>
      </c>
      <c r="H1605">
        <v>912</v>
      </c>
      <c r="I1605" t="s">
        <v>1936</v>
      </c>
      <c r="J1605" s="24">
        <v>45402.333333333336</v>
      </c>
      <c r="K1605" s="24">
        <v>45403.708333333336</v>
      </c>
      <c r="L1605" t="s">
        <v>63</v>
      </c>
      <c r="M1605" t="b">
        <v>0</v>
      </c>
      <c r="N1605">
        <v>2023</v>
      </c>
      <c r="O1605" t="s">
        <v>764</v>
      </c>
      <c r="Q1605" t="s">
        <v>762</v>
      </c>
      <c r="S1605" s="1" t="s">
        <v>1998</v>
      </c>
      <c r="T1605" s="1" t="s">
        <v>2023</v>
      </c>
      <c r="U1605" t="s">
        <v>27</v>
      </c>
      <c r="V1605" s="9">
        <v>1500</v>
      </c>
      <c r="W1605" s="2">
        <f t="shared" si="130"/>
        <v>5</v>
      </c>
      <c r="X1605" s="2" t="s">
        <v>1885</v>
      </c>
      <c r="Y1605" s="9" t="str">
        <f t="shared" si="127"/>
        <v>Y</v>
      </c>
      <c r="Z1605" s="9" t="str">
        <f t="shared" si="128"/>
        <v>N</v>
      </c>
      <c r="AA1605" s="9">
        <f t="shared" si="131"/>
        <v>56</v>
      </c>
      <c r="AB1605" s="9" t="s">
        <v>1399</v>
      </c>
      <c r="AE1605" t="str">
        <f t="shared" si="129"/>
        <v>Tomb Kings of KhemriWarriors of Chaos</v>
      </c>
    </row>
    <row r="1606" spans="1:31" ht="15" customHeight="1" x14ac:dyDescent="0.25">
      <c r="A1606">
        <v>431428</v>
      </c>
      <c r="B1606">
        <v>4</v>
      </c>
      <c r="C1606" t="s">
        <v>1934</v>
      </c>
      <c r="D1606" t="s">
        <v>1986</v>
      </c>
      <c r="E1606">
        <v>0</v>
      </c>
      <c r="F1606">
        <v>2</v>
      </c>
      <c r="G1606">
        <v>0</v>
      </c>
      <c r="H1606">
        <v>1900</v>
      </c>
      <c r="I1606" t="s">
        <v>1936</v>
      </c>
      <c r="J1606" s="24">
        <v>45402.333333333336</v>
      </c>
      <c r="K1606" s="24">
        <v>45403.708333333336</v>
      </c>
      <c r="L1606" t="s">
        <v>63</v>
      </c>
      <c r="M1606" t="b">
        <v>0</v>
      </c>
      <c r="N1606">
        <v>2023</v>
      </c>
      <c r="O1606" t="s">
        <v>763</v>
      </c>
      <c r="Q1606" t="s">
        <v>758</v>
      </c>
      <c r="S1606" s="1" t="s">
        <v>1937</v>
      </c>
      <c r="T1606" s="1" t="s">
        <v>1988</v>
      </c>
      <c r="U1606" t="s">
        <v>27</v>
      </c>
      <c r="V1606" s="9">
        <v>1500</v>
      </c>
      <c r="W1606" s="2">
        <f t="shared" si="130"/>
        <v>5</v>
      </c>
      <c r="X1606" s="2" t="s">
        <v>1885</v>
      </c>
      <c r="Y1606" s="9" t="str">
        <f t="shared" si="127"/>
        <v>Y</v>
      </c>
      <c r="Z1606" s="9" t="str">
        <f t="shared" si="128"/>
        <v>N</v>
      </c>
      <c r="AA1606" s="9">
        <f t="shared" si="131"/>
        <v>56</v>
      </c>
      <c r="AB1606" s="9" t="s">
        <v>1399</v>
      </c>
      <c r="AE1606" t="str">
        <f t="shared" si="129"/>
        <v>High Elf RealmsKingdom of Bretonnia</v>
      </c>
    </row>
    <row r="1607" spans="1:31" ht="15" customHeight="1" x14ac:dyDescent="0.25">
      <c r="A1607">
        <v>431436</v>
      </c>
      <c r="B1607">
        <v>4</v>
      </c>
      <c r="C1607" t="s">
        <v>1971</v>
      </c>
      <c r="D1607" t="s">
        <v>2005</v>
      </c>
      <c r="E1607">
        <v>2</v>
      </c>
      <c r="F1607">
        <v>0</v>
      </c>
      <c r="G1607">
        <v>2000</v>
      </c>
      <c r="H1607">
        <v>215</v>
      </c>
      <c r="I1607" t="s">
        <v>1936</v>
      </c>
      <c r="J1607" s="24">
        <v>45402.333333333336</v>
      </c>
      <c r="K1607" s="24">
        <v>45403.708333333336</v>
      </c>
      <c r="L1607" t="s">
        <v>63</v>
      </c>
      <c r="M1607" t="b">
        <v>0</v>
      </c>
      <c r="N1607">
        <v>2023</v>
      </c>
      <c r="O1607" t="s">
        <v>762</v>
      </c>
      <c r="Q1607" t="s">
        <v>764</v>
      </c>
      <c r="S1607" s="1" t="s">
        <v>1973</v>
      </c>
      <c r="T1607" s="1" t="s">
        <v>2007</v>
      </c>
      <c r="U1607" t="s">
        <v>27</v>
      </c>
      <c r="V1607" s="9">
        <v>1500</v>
      </c>
      <c r="W1607" s="2">
        <f t="shared" si="130"/>
        <v>5</v>
      </c>
      <c r="X1607" s="2" t="s">
        <v>1885</v>
      </c>
      <c r="Y1607" s="9" t="str">
        <f t="shared" si="127"/>
        <v>Y</v>
      </c>
      <c r="Z1607" s="9" t="str">
        <f t="shared" si="128"/>
        <v>N</v>
      </c>
      <c r="AA1607" s="9">
        <f t="shared" si="131"/>
        <v>56</v>
      </c>
      <c r="AB1607" s="9" t="s">
        <v>1399</v>
      </c>
      <c r="AE1607" t="str">
        <f t="shared" si="129"/>
        <v>Warriors of ChaosTomb Kings of Khemri</v>
      </c>
    </row>
    <row r="1608" spans="1:31" ht="15" customHeight="1" x14ac:dyDescent="0.25">
      <c r="A1608">
        <v>431443</v>
      </c>
      <c r="B1608">
        <v>4</v>
      </c>
      <c r="C1608" t="s">
        <v>2016</v>
      </c>
      <c r="D1608" t="s">
        <v>115</v>
      </c>
      <c r="E1608">
        <v>2</v>
      </c>
      <c r="F1608">
        <v>0</v>
      </c>
      <c r="G1608">
        <v>1107</v>
      </c>
      <c r="H1608">
        <v>770</v>
      </c>
      <c r="I1608" t="s">
        <v>1936</v>
      </c>
      <c r="J1608" s="24">
        <v>45402.333333333336</v>
      </c>
      <c r="K1608" s="24">
        <v>45403.708333333336</v>
      </c>
      <c r="L1608" t="s">
        <v>63</v>
      </c>
      <c r="M1608" t="b">
        <v>0</v>
      </c>
      <c r="N1608">
        <v>2023</v>
      </c>
      <c r="O1608" t="s">
        <v>762</v>
      </c>
      <c r="Q1608" t="s">
        <v>764</v>
      </c>
      <c r="S1608" s="1" t="s">
        <v>2018</v>
      </c>
      <c r="T1608" s="1" t="s">
        <v>2038</v>
      </c>
      <c r="U1608" t="s">
        <v>27</v>
      </c>
      <c r="V1608" s="9">
        <v>1500</v>
      </c>
      <c r="W1608" s="2">
        <f t="shared" si="130"/>
        <v>5</v>
      </c>
      <c r="X1608" s="2" t="s">
        <v>1885</v>
      </c>
      <c r="Y1608" s="9" t="str">
        <f t="shared" si="127"/>
        <v>Y</v>
      </c>
      <c r="Z1608" s="9" t="str">
        <f t="shared" si="128"/>
        <v>N</v>
      </c>
      <c r="AA1608" s="9">
        <f t="shared" si="131"/>
        <v>56</v>
      </c>
      <c r="AB1608" s="9" t="s">
        <v>1399</v>
      </c>
      <c r="AE1608" t="str">
        <f t="shared" si="129"/>
        <v>Warriors of ChaosTomb Kings of Khemri</v>
      </c>
    </row>
    <row r="1609" spans="1:31" ht="15" customHeight="1" x14ac:dyDescent="0.25">
      <c r="A1609">
        <v>431452</v>
      </c>
      <c r="B1609">
        <v>4</v>
      </c>
      <c r="C1609" t="s">
        <v>1982</v>
      </c>
      <c r="D1609" t="s">
        <v>2009</v>
      </c>
      <c r="E1609">
        <v>0</v>
      </c>
      <c r="F1609">
        <v>2</v>
      </c>
      <c r="G1609">
        <v>265</v>
      </c>
      <c r="H1609">
        <v>1899</v>
      </c>
      <c r="I1609" t="s">
        <v>1936</v>
      </c>
      <c r="J1609" s="24">
        <v>45402.333333333336</v>
      </c>
      <c r="K1609" s="24">
        <v>45403.708333333336</v>
      </c>
      <c r="L1609" t="s">
        <v>63</v>
      </c>
      <c r="M1609" t="b">
        <v>0</v>
      </c>
      <c r="N1609">
        <v>2023</v>
      </c>
      <c r="O1609" t="s">
        <v>774</v>
      </c>
      <c r="Q1609" t="s">
        <v>765</v>
      </c>
      <c r="S1609" s="1" t="s">
        <v>1984</v>
      </c>
      <c r="T1609" s="1" t="s">
        <v>2011</v>
      </c>
      <c r="U1609" t="s">
        <v>27</v>
      </c>
      <c r="V1609" s="9">
        <v>1500</v>
      </c>
      <c r="W1609" s="2">
        <f t="shared" si="130"/>
        <v>5</v>
      </c>
      <c r="X1609" s="2" t="s">
        <v>1885</v>
      </c>
      <c r="Y1609" s="9" t="str">
        <f t="shared" si="127"/>
        <v>Y</v>
      </c>
      <c r="Z1609" s="9" t="str">
        <f t="shared" si="128"/>
        <v>N</v>
      </c>
      <c r="AA1609" s="9">
        <f t="shared" si="131"/>
        <v>56</v>
      </c>
      <c r="AB1609" s="9" t="s">
        <v>1399</v>
      </c>
      <c r="AE1609" t="str">
        <f t="shared" si="129"/>
        <v>Beastmen BrayherdsEmpire of Man</v>
      </c>
    </row>
    <row r="1610" spans="1:31" ht="15" hidden="1" customHeight="1" x14ac:dyDescent="0.25">
      <c r="A1610">
        <v>431467</v>
      </c>
      <c r="B1610">
        <v>5</v>
      </c>
      <c r="C1610" t="s">
        <v>1934</v>
      </c>
      <c r="D1610" t="s">
        <v>1943</v>
      </c>
      <c r="E1610">
        <v>2</v>
      </c>
      <c r="F1610">
        <v>0</v>
      </c>
      <c r="G1610">
        <v>1145</v>
      </c>
      <c r="H1610">
        <v>731</v>
      </c>
      <c r="I1610" t="s">
        <v>1936</v>
      </c>
      <c r="J1610" s="24">
        <v>45402.333333333336</v>
      </c>
      <c r="K1610" s="24">
        <v>45403.708333333336</v>
      </c>
      <c r="L1610" t="s">
        <v>63</v>
      </c>
      <c r="M1610" t="b">
        <v>0</v>
      </c>
      <c r="N1610">
        <v>2023</v>
      </c>
      <c r="O1610" t="s">
        <v>763</v>
      </c>
      <c r="Q1610" t="s">
        <v>763</v>
      </c>
      <c r="S1610" s="1" t="s">
        <v>1937</v>
      </c>
      <c r="T1610" s="1" t="s">
        <v>1945</v>
      </c>
      <c r="U1610" t="s">
        <v>27</v>
      </c>
      <c r="V1610" s="9">
        <v>1500</v>
      </c>
      <c r="W1610" s="2">
        <f t="shared" si="130"/>
        <v>5</v>
      </c>
      <c r="X1610" s="2" t="s">
        <v>1885</v>
      </c>
      <c r="Y1610" s="9" t="str">
        <f t="shared" si="127"/>
        <v>Y</v>
      </c>
      <c r="Z1610" s="9" t="str">
        <f t="shared" si="128"/>
        <v>Y</v>
      </c>
      <c r="AA1610" s="9">
        <f t="shared" si="131"/>
        <v>56</v>
      </c>
      <c r="AB1610" s="9" t="s">
        <v>1399</v>
      </c>
      <c r="AE1610" t="str">
        <f t="shared" si="129"/>
        <v>High Elf RealmsHigh Elf Realms</v>
      </c>
    </row>
    <row r="1611" spans="1:31" ht="15" customHeight="1" x14ac:dyDescent="0.25">
      <c r="A1611">
        <v>431475</v>
      </c>
      <c r="B1611">
        <v>5</v>
      </c>
      <c r="C1611" t="s">
        <v>2029</v>
      </c>
      <c r="D1611" t="s">
        <v>2001</v>
      </c>
      <c r="E1611">
        <v>2</v>
      </c>
      <c r="F1611">
        <v>0</v>
      </c>
      <c r="G1611">
        <v>1699</v>
      </c>
      <c r="H1611">
        <v>275</v>
      </c>
      <c r="I1611" t="s">
        <v>1936</v>
      </c>
      <c r="J1611" s="24">
        <v>45402.333333333336</v>
      </c>
      <c r="K1611" s="24">
        <v>45403.708333333336</v>
      </c>
      <c r="L1611" t="s">
        <v>63</v>
      </c>
      <c r="M1611" t="b">
        <v>0</v>
      </c>
      <c r="N1611">
        <v>2023</v>
      </c>
      <c r="O1611" t="s">
        <v>762</v>
      </c>
      <c r="Q1611" t="s">
        <v>774</v>
      </c>
      <c r="S1611" s="1" t="s">
        <v>2031</v>
      </c>
      <c r="T1611" s="1" t="s">
        <v>2003</v>
      </c>
      <c r="U1611" t="s">
        <v>27</v>
      </c>
      <c r="V1611" s="9">
        <v>1500</v>
      </c>
      <c r="W1611" s="2">
        <f t="shared" si="130"/>
        <v>5</v>
      </c>
      <c r="X1611" s="2" t="s">
        <v>1885</v>
      </c>
      <c r="Y1611" s="9" t="str">
        <f t="shared" si="127"/>
        <v>Y</v>
      </c>
      <c r="Z1611" s="9" t="str">
        <f t="shared" si="128"/>
        <v>N</v>
      </c>
      <c r="AA1611" s="9">
        <f t="shared" si="131"/>
        <v>56</v>
      </c>
      <c r="AB1611" s="9" t="s">
        <v>1399</v>
      </c>
      <c r="AE1611" t="str">
        <f t="shared" si="129"/>
        <v>Warriors of ChaosBeastmen Brayherds</v>
      </c>
    </row>
    <row r="1612" spans="1:31" ht="15" customHeight="1" x14ac:dyDescent="0.25">
      <c r="A1612">
        <v>431482</v>
      </c>
      <c r="B1612">
        <v>5</v>
      </c>
      <c r="C1612" t="s">
        <v>1996</v>
      </c>
      <c r="D1612" t="s">
        <v>1970</v>
      </c>
      <c r="E1612">
        <v>0</v>
      </c>
      <c r="F1612">
        <v>2</v>
      </c>
      <c r="G1612">
        <v>570</v>
      </c>
      <c r="H1612">
        <v>1040</v>
      </c>
      <c r="I1612" t="s">
        <v>1936</v>
      </c>
      <c r="J1612" s="24">
        <v>45402.333333333336</v>
      </c>
      <c r="K1612" s="24">
        <v>45403.708333333336</v>
      </c>
      <c r="L1612" t="s">
        <v>63</v>
      </c>
      <c r="M1612" t="b">
        <v>0</v>
      </c>
      <c r="N1612">
        <v>2023</v>
      </c>
      <c r="O1612" t="s">
        <v>764</v>
      </c>
      <c r="Q1612" t="s">
        <v>769</v>
      </c>
      <c r="S1612" s="1" t="s">
        <v>1998</v>
      </c>
      <c r="T1612" s="1" t="s">
        <v>1972</v>
      </c>
      <c r="U1612" t="s">
        <v>27</v>
      </c>
      <c r="V1612" s="9">
        <v>1500</v>
      </c>
      <c r="W1612" s="2">
        <f t="shared" si="130"/>
        <v>5</v>
      </c>
      <c r="X1612" s="2" t="s">
        <v>1885</v>
      </c>
      <c r="Y1612" s="9" t="str">
        <f t="shared" si="127"/>
        <v>Y</v>
      </c>
      <c r="Z1612" s="9" t="str">
        <f t="shared" si="128"/>
        <v>N</v>
      </c>
      <c r="AA1612" s="9">
        <f t="shared" si="131"/>
        <v>56</v>
      </c>
      <c r="AB1612" s="9" t="s">
        <v>1399</v>
      </c>
      <c r="AE1612" t="str">
        <f t="shared" si="129"/>
        <v>Tomb Kings of KhemriDwarfen Mountain Holds</v>
      </c>
    </row>
    <row r="1613" spans="1:31" ht="15" hidden="1" customHeight="1" x14ac:dyDescent="0.25">
      <c r="A1613">
        <v>431490</v>
      </c>
      <c r="B1613">
        <v>5</v>
      </c>
      <c r="C1613" t="s">
        <v>1950</v>
      </c>
      <c r="D1613" t="s">
        <v>2021</v>
      </c>
      <c r="E1613">
        <v>2</v>
      </c>
      <c r="F1613">
        <v>0</v>
      </c>
      <c r="G1613">
        <v>1799</v>
      </c>
      <c r="H1613">
        <v>324</v>
      </c>
      <c r="I1613" t="s">
        <v>1936</v>
      </c>
      <c r="J1613" s="24">
        <v>45402.333333333336</v>
      </c>
      <c r="K1613" s="24">
        <v>45403.708333333336</v>
      </c>
      <c r="L1613" t="s">
        <v>63</v>
      </c>
      <c r="M1613" t="b">
        <v>0</v>
      </c>
      <c r="N1613">
        <v>2023</v>
      </c>
      <c r="O1613" t="s">
        <v>762</v>
      </c>
      <c r="Q1613" t="s">
        <v>762</v>
      </c>
      <c r="S1613" s="1" t="s">
        <v>1952</v>
      </c>
      <c r="T1613" s="1" t="s">
        <v>2023</v>
      </c>
      <c r="U1613" t="s">
        <v>27</v>
      </c>
      <c r="V1613" s="9">
        <v>1500</v>
      </c>
      <c r="W1613" s="2">
        <f t="shared" si="130"/>
        <v>5</v>
      </c>
      <c r="X1613" s="2" t="s">
        <v>1885</v>
      </c>
      <c r="Y1613" s="9" t="str">
        <f t="shared" si="127"/>
        <v>Y</v>
      </c>
      <c r="Z1613" s="9" t="str">
        <f t="shared" si="128"/>
        <v>Y</v>
      </c>
      <c r="AA1613" s="9">
        <f t="shared" si="131"/>
        <v>56</v>
      </c>
      <c r="AB1613" s="9" t="s">
        <v>1399</v>
      </c>
      <c r="AE1613" t="str">
        <f t="shared" si="129"/>
        <v>Warriors of ChaosWarriors of Chaos</v>
      </c>
    </row>
    <row r="1614" spans="1:31" ht="15" customHeight="1" x14ac:dyDescent="0.25">
      <c r="A1614">
        <v>431495</v>
      </c>
      <c r="B1614">
        <v>5</v>
      </c>
      <c r="C1614" t="s">
        <v>2005</v>
      </c>
      <c r="D1614" t="s">
        <v>1982</v>
      </c>
      <c r="E1614">
        <v>0</v>
      </c>
      <c r="F1614">
        <v>2</v>
      </c>
      <c r="G1614">
        <v>953</v>
      </c>
      <c r="H1614">
        <v>1800</v>
      </c>
      <c r="I1614" t="s">
        <v>1936</v>
      </c>
      <c r="J1614" s="24">
        <v>45402.333333333336</v>
      </c>
      <c r="K1614" s="24">
        <v>45403.708333333336</v>
      </c>
      <c r="L1614" t="s">
        <v>63</v>
      </c>
      <c r="M1614" t="b">
        <v>0</v>
      </c>
      <c r="N1614">
        <v>2023</v>
      </c>
      <c r="O1614" t="s">
        <v>764</v>
      </c>
      <c r="Q1614" t="s">
        <v>774</v>
      </c>
      <c r="S1614" s="1" t="s">
        <v>2007</v>
      </c>
      <c r="T1614" s="1" t="s">
        <v>1984</v>
      </c>
      <c r="U1614" t="s">
        <v>27</v>
      </c>
      <c r="V1614" s="9">
        <v>1500</v>
      </c>
      <c r="W1614" s="2">
        <f t="shared" si="130"/>
        <v>5</v>
      </c>
      <c r="X1614" s="2" t="s">
        <v>1885</v>
      </c>
      <c r="Y1614" s="9" t="str">
        <f t="shared" si="127"/>
        <v>Y</v>
      </c>
      <c r="Z1614" s="9" t="str">
        <f t="shared" si="128"/>
        <v>N</v>
      </c>
      <c r="AA1614" s="9">
        <f t="shared" si="131"/>
        <v>56</v>
      </c>
      <c r="AB1614" s="9" t="s">
        <v>1399</v>
      </c>
      <c r="AE1614" t="str">
        <f t="shared" si="129"/>
        <v>Tomb Kings of KhemriBeastmen Brayherds</v>
      </c>
    </row>
    <row r="1615" spans="1:31" ht="15" customHeight="1" x14ac:dyDescent="0.25">
      <c r="A1615">
        <v>431504</v>
      </c>
      <c r="B1615">
        <v>5</v>
      </c>
      <c r="C1615" t="s">
        <v>1944</v>
      </c>
      <c r="D1615" t="s">
        <v>1947</v>
      </c>
      <c r="E1615">
        <v>0</v>
      </c>
      <c r="F1615">
        <v>2</v>
      </c>
      <c r="G1615">
        <v>23</v>
      </c>
      <c r="H1615">
        <v>1849</v>
      </c>
      <c r="I1615" t="s">
        <v>1936</v>
      </c>
      <c r="J1615" s="24">
        <v>45402.333333333336</v>
      </c>
      <c r="K1615" s="24">
        <v>45403.708333333336</v>
      </c>
      <c r="L1615" t="s">
        <v>63</v>
      </c>
      <c r="M1615" t="b">
        <v>0</v>
      </c>
      <c r="N1615">
        <v>2023</v>
      </c>
      <c r="O1615" t="s">
        <v>762</v>
      </c>
      <c r="Q1615" t="s">
        <v>761</v>
      </c>
      <c r="S1615" s="1" t="s">
        <v>1946</v>
      </c>
      <c r="T1615" s="1" t="s">
        <v>1949</v>
      </c>
      <c r="U1615" t="s">
        <v>27</v>
      </c>
      <c r="V1615" s="9">
        <v>1500</v>
      </c>
      <c r="W1615" s="2">
        <f t="shared" si="130"/>
        <v>5</v>
      </c>
      <c r="X1615" s="2" t="s">
        <v>1885</v>
      </c>
      <c r="Y1615" s="9" t="str">
        <f t="shared" si="127"/>
        <v>Y</v>
      </c>
      <c r="Z1615" s="9" t="str">
        <f t="shared" si="128"/>
        <v>N</v>
      </c>
      <c r="AA1615" s="9">
        <f t="shared" si="131"/>
        <v>56</v>
      </c>
      <c r="AB1615" s="9" t="s">
        <v>1399</v>
      </c>
      <c r="AE1615" t="str">
        <f t="shared" si="129"/>
        <v>Warriors of ChaosOrc and Goblin Tribes</v>
      </c>
    </row>
    <row r="1616" spans="1:31" ht="15" customHeight="1" x14ac:dyDescent="0.25">
      <c r="A1616">
        <v>431510</v>
      </c>
      <c r="B1616">
        <v>5</v>
      </c>
      <c r="C1616" t="s">
        <v>115</v>
      </c>
      <c r="D1616" t="s">
        <v>1981</v>
      </c>
      <c r="E1616">
        <v>2</v>
      </c>
      <c r="F1616">
        <v>0</v>
      </c>
      <c r="G1616">
        <v>1543</v>
      </c>
      <c r="H1616">
        <v>337</v>
      </c>
      <c r="I1616" t="s">
        <v>1936</v>
      </c>
      <c r="J1616" s="24">
        <v>45402.333333333336</v>
      </c>
      <c r="K1616" s="24">
        <v>45403.708333333336</v>
      </c>
      <c r="L1616" t="s">
        <v>63</v>
      </c>
      <c r="M1616" t="b">
        <v>0</v>
      </c>
      <c r="N1616">
        <v>2023</v>
      </c>
      <c r="O1616" t="s">
        <v>764</v>
      </c>
      <c r="Q1616" t="s">
        <v>761</v>
      </c>
      <c r="S1616" s="1" t="s">
        <v>2038</v>
      </c>
      <c r="T1616" s="1" t="s">
        <v>1983</v>
      </c>
      <c r="U1616" t="s">
        <v>27</v>
      </c>
      <c r="V1616" s="9">
        <v>1500</v>
      </c>
      <c r="W1616" s="2">
        <f t="shared" si="130"/>
        <v>5</v>
      </c>
      <c r="X1616" s="2" t="s">
        <v>1885</v>
      </c>
      <c r="Y1616" s="9" t="str">
        <f t="shared" si="127"/>
        <v>Y</v>
      </c>
      <c r="Z1616" s="9" t="str">
        <f t="shared" si="128"/>
        <v>N</v>
      </c>
      <c r="AA1616" s="9">
        <f t="shared" si="131"/>
        <v>56</v>
      </c>
      <c r="AB1616" s="9" t="s">
        <v>1399</v>
      </c>
      <c r="AE1616" t="str">
        <f t="shared" si="129"/>
        <v>Tomb Kings of KhemriOrc and Goblin Tribes</v>
      </c>
    </row>
    <row r="1617" spans="1:31" ht="15" customHeight="1" x14ac:dyDescent="0.25">
      <c r="A1617">
        <v>431517</v>
      </c>
      <c r="B1617">
        <v>5</v>
      </c>
      <c r="C1617" t="s">
        <v>1769</v>
      </c>
      <c r="D1617" t="s">
        <v>1993</v>
      </c>
      <c r="E1617">
        <v>2</v>
      </c>
      <c r="F1617">
        <v>0</v>
      </c>
      <c r="G1617">
        <v>1336</v>
      </c>
      <c r="H1617">
        <v>50</v>
      </c>
      <c r="I1617" t="s">
        <v>1936</v>
      </c>
      <c r="J1617" s="24">
        <v>45402.333333333336</v>
      </c>
      <c r="K1617" s="24">
        <v>45403.708333333336</v>
      </c>
      <c r="L1617" t="s">
        <v>63</v>
      </c>
      <c r="M1617" t="b">
        <v>0</v>
      </c>
      <c r="N1617">
        <v>2023</v>
      </c>
      <c r="O1617" t="s">
        <v>763</v>
      </c>
      <c r="Q1617" t="s">
        <v>762</v>
      </c>
      <c r="S1617" s="1" t="s">
        <v>1975</v>
      </c>
      <c r="T1617" s="1" t="s">
        <v>1995</v>
      </c>
      <c r="U1617" t="s">
        <v>27</v>
      </c>
      <c r="V1617" s="9">
        <v>1500</v>
      </c>
      <c r="W1617" s="2">
        <f t="shared" si="130"/>
        <v>5</v>
      </c>
      <c r="X1617" s="2" t="s">
        <v>1885</v>
      </c>
      <c r="Y1617" s="9" t="str">
        <f t="shared" si="127"/>
        <v>Y</v>
      </c>
      <c r="Z1617" s="9" t="str">
        <f t="shared" si="128"/>
        <v>N</v>
      </c>
      <c r="AA1617" s="9">
        <f t="shared" si="131"/>
        <v>56</v>
      </c>
      <c r="AB1617" s="9" t="s">
        <v>1399</v>
      </c>
      <c r="AE1617" t="str">
        <f t="shared" si="129"/>
        <v>High Elf RealmsWarriors of Chaos</v>
      </c>
    </row>
    <row r="1618" spans="1:31" ht="15" customHeight="1" x14ac:dyDescent="0.25">
      <c r="A1618">
        <v>431522</v>
      </c>
      <c r="B1618">
        <v>5</v>
      </c>
      <c r="C1618" t="s">
        <v>2020</v>
      </c>
      <c r="D1618" t="s">
        <v>1550</v>
      </c>
      <c r="E1618">
        <v>0</v>
      </c>
      <c r="F1618">
        <v>2</v>
      </c>
      <c r="G1618">
        <v>134</v>
      </c>
      <c r="H1618">
        <v>1388</v>
      </c>
      <c r="I1618" t="s">
        <v>1936</v>
      </c>
      <c r="J1618" s="24">
        <v>45402.333333333336</v>
      </c>
      <c r="K1618" s="24">
        <v>45403.708333333336</v>
      </c>
      <c r="L1618" t="s">
        <v>63</v>
      </c>
      <c r="M1618" t="b">
        <v>0</v>
      </c>
      <c r="N1618">
        <v>2023</v>
      </c>
      <c r="O1618" t="s">
        <v>774</v>
      </c>
      <c r="Q1618" t="s">
        <v>769</v>
      </c>
      <c r="S1618" s="1" t="s">
        <v>2022</v>
      </c>
      <c r="T1618" s="1" t="s">
        <v>1958</v>
      </c>
      <c r="U1618" t="s">
        <v>27</v>
      </c>
      <c r="V1618" s="9">
        <v>1500</v>
      </c>
      <c r="W1618" s="2">
        <f t="shared" si="130"/>
        <v>5</v>
      </c>
      <c r="X1618" s="2" t="s">
        <v>1885</v>
      </c>
      <c r="Y1618" s="9" t="str">
        <f t="shared" si="127"/>
        <v>Y</v>
      </c>
      <c r="Z1618" s="9" t="str">
        <f t="shared" si="128"/>
        <v>N</v>
      </c>
      <c r="AA1618" s="9">
        <f t="shared" si="131"/>
        <v>56</v>
      </c>
      <c r="AB1618" s="9" t="s">
        <v>1399</v>
      </c>
      <c r="AE1618" t="str">
        <f t="shared" si="129"/>
        <v>Beastmen BrayherdsDwarfen Mountain Holds</v>
      </c>
    </row>
    <row r="1619" spans="1:31" ht="15" customHeight="1" x14ac:dyDescent="0.25">
      <c r="A1619">
        <v>431527</v>
      </c>
      <c r="B1619">
        <v>5</v>
      </c>
      <c r="C1619" t="s">
        <v>1967</v>
      </c>
      <c r="D1619" t="s">
        <v>1992</v>
      </c>
      <c r="E1619">
        <v>1</v>
      </c>
      <c r="F1619">
        <v>1</v>
      </c>
      <c r="G1619">
        <v>958</v>
      </c>
      <c r="H1619">
        <v>870</v>
      </c>
      <c r="I1619" t="s">
        <v>1936</v>
      </c>
      <c r="J1619" s="24">
        <v>45402.333333333336</v>
      </c>
      <c r="K1619" s="24">
        <v>45403.708333333336</v>
      </c>
      <c r="L1619" t="s">
        <v>63</v>
      </c>
      <c r="M1619" t="b">
        <v>0</v>
      </c>
      <c r="N1619">
        <v>2023</v>
      </c>
      <c r="O1619" t="s">
        <v>764</v>
      </c>
      <c r="Q1619" t="s">
        <v>765</v>
      </c>
      <c r="S1619" s="1" t="s">
        <v>1969</v>
      </c>
      <c r="T1619" s="1" t="s">
        <v>1994</v>
      </c>
      <c r="U1619" t="s">
        <v>27</v>
      </c>
      <c r="V1619" s="9">
        <v>1500</v>
      </c>
      <c r="W1619" s="2">
        <f t="shared" si="130"/>
        <v>5</v>
      </c>
      <c r="X1619" s="2" t="s">
        <v>1885</v>
      </c>
      <c r="Y1619" s="9" t="str">
        <f t="shared" si="127"/>
        <v>Y</v>
      </c>
      <c r="Z1619" s="9" t="str">
        <f t="shared" si="128"/>
        <v>N</v>
      </c>
      <c r="AA1619" s="9">
        <f t="shared" si="131"/>
        <v>56</v>
      </c>
      <c r="AB1619" s="9" t="s">
        <v>1399</v>
      </c>
      <c r="AE1619" t="str">
        <f t="shared" si="129"/>
        <v>Tomb Kings of KhemriEmpire of Man</v>
      </c>
    </row>
    <row r="1620" spans="1:31" ht="15" customHeight="1" x14ac:dyDescent="0.25">
      <c r="A1620">
        <v>431533</v>
      </c>
      <c r="B1620">
        <v>5</v>
      </c>
      <c r="C1620" t="s">
        <v>2013</v>
      </c>
      <c r="D1620" t="s">
        <v>1974</v>
      </c>
      <c r="E1620">
        <v>0</v>
      </c>
      <c r="F1620">
        <v>2</v>
      </c>
      <c r="G1620">
        <v>999</v>
      </c>
      <c r="H1620">
        <v>1498</v>
      </c>
      <c r="I1620" t="s">
        <v>1936</v>
      </c>
      <c r="J1620" s="24">
        <v>45402.333333333336</v>
      </c>
      <c r="K1620" s="24">
        <v>45403.708333333336</v>
      </c>
      <c r="L1620" t="s">
        <v>63</v>
      </c>
      <c r="M1620" t="b">
        <v>0</v>
      </c>
      <c r="N1620">
        <v>2023</v>
      </c>
      <c r="O1620" t="s">
        <v>764</v>
      </c>
      <c r="Q1620" t="s">
        <v>758</v>
      </c>
      <c r="S1620" s="1" t="s">
        <v>2015</v>
      </c>
      <c r="T1620" s="1" t="s">
        <v>1976</v>
      </c>
      <c r="U1620" t="s">
        <v>27</v>
      </c>
      <c r="V1620" s="9">
        <v>1500</v>
      </c>
      <c r="W1620" s="2">
        <f t="shared" si="130"/>
        <v>5</v>
      </c>
      <c r="X1620" s="2" t="s">
        <v>1885</v>
      </c>
      <c r="Y1620" s="9" t="str">
        <f t="shared" si="127"/>
        <v>Y</v>
      </c>
      <c r="Z1620" s="9" t="str">
        <f t="shared" si="128"/>
        <v>N</v>
      </c>
      <c r="AA1620" s="9">
        <f t="shared" si="131"/>
        <v>56</v>
      </c>
      <c r="AB1620" s="9" t="s">
        <v>1399</v>
      </c>
      <c r="AE1620" t="str">
        <f t="shared" si="129"/>
        <v>Tomb Kings of KhemriKingdom of Bretonnia</v>
      </c>
    </row>
    <row r="1621" spans="1:31" ht="15" customHeight="1" x14ac:dyDescent="0.25">
      <c r="A1621">
        <v>431539</v>
      </c>
      <c r="B1621">
        <v>5</v>
      </c>
      <c r="C1621" t="s">
        <v>2017</v>
      </c>
      <c r="D1621" t="s">
        <v>2025</v>
      </c>
      <c r="E1621">
        <v>1</v>
      </c>
      <c r="F1621">
        <v>1</v>
      </c>
      <c r="G1621">
        <v>1137</v>
      </c>
      <c r="H1621">
        <v>1226</v>
      </c>
      <c r="I1621" t="s">
        <v>1936</v>
      </c>
      <c r="J1621" s="24">
        <v>45402.333333333336</v>
      </c>
      <c r="K1621" s="24">
        <v>45403.708333333336</v>
      </c>
      <c r="L1621" t="s">
        <v>63</v>
      </c>
      <c r="M1621" t="b">
        <v>0</v>
      </c>
      <c r="N1621">
        <v>2023</v>
      </c>
      <c r="O1621" t="s">
        <v>774</v>
      </c>
      <c r="Q1621" t="s">
        <v>764</v>
      </c>
      <c r="S1621" s="1" t="s">
        <v>2019</v>
      </c>
      <c r="T1621" s="1" t="s">
        <v>2027</v>
      </c>
      <c r="U1621" t="s">
        <v>27</v>
      </c>
      <c r="V1621" s="9">
        <v>1500</v>
      </c>
      <c r="W1621" s="2">
        <f t="shared" si="130"/>
        <v>5</v>
      </c>
      <c r="X1621" s="2" t="s">
        <v>1885</v>
      </c>
      <c r="Y1621" s="9" t="str">
        <f t="shared" si="127"/>
        <v>Y</v>
      </c>
      <c r="Z1621" s="9" t="str">
        <f t="shared" si="128"/>
        <v>N</v>
      </c>
      <c r="AA1621" s="9">
        <f t="shared" si="131"/>
        <v>56</v>
      </c>
      <c r="AB1621" s="9" t="s">
        <v>1399</v>
      </c>
      <c r="AE1621" t="str">
        <f t="shared" si="129"/>
        <v>Beastmen BrayherdsTomb Kings of Khemri</v>
      </c>
    </row>
    <row r="1622" spans="1:31" ht="15" customHeight="1" x14ac:dyDescent="0.25">
      <c r="A1622">
        <v>431545</v>
      </c>
      <c r="B1622">
        <v>5</v>
      </c>
      <c r="C1622" t="s">
        <v>2036</v>
      </c>
      <c r="D1622" t="s">
        <v>98</v>
      </c>
      <c r="E1622">
        <v>2</v>
      </c>
      <c r="F1622">
        <v>0</v>
      </c>
      <c r="G1622">
        <v>1044</v>
      </c>
      <c r="H1622">
        <v>653</v>
      </c>
      <c r="I1622" t="s">
        <v>1936</v>
      </c>
      <c r="J1622" s="24">
        <v>45402.333333333336</v>
      </c>
      <c r="K1622" s="24">
        <v>45403.708333333336</v>
      </c>
      <c r="L1622" t="s">
        <v>63</v>
      </c>
      <c r="M1622" t="b">
        <v>0</v>
      </c>
      <c r="N1622">
        <v>2023</v>
      </c>
      <c r="O1622" t="s">
        <v>765</v>
      </c>
      <c r="Q1622" t="s">
        <v>769</v>
      </c>
      <c r="S1622" s="1" t="s">
        <v>2037</v>
      </c>
      <c r="T1622" s="1" t="s">
        <v>1948</v>
      </c>
      <c r="U1622" t="s">
        <v>27</v>
      </c>
      <c r="V1622" s="9">
        <v>1500</v>
      </c>
      <c r="W1622" s="2">
        <f t="shared" si="130"/>
        <v>5</v>
      </c>
      <c r="X1622" s="2" t="s">
        <v>1885</v>
      </c>
      <c r="Y1622" s="9" t="str">
        <f t="shared" si="127"/>
        <v>Y</v>
      </c>
      <c r="Z1622" s="9" t="str">
        <f t="shared" si="128"/>
        <v>N</v>
      </c>
      <c r="AA1622" s="9">
        <f t="shared" si="131"/>
        <v>56</v>
      </c>
      <c r="AB1622" s="9" t="s">
        <v>1399</v>
      </c>
      <c r="AE1622" t="str">
        <f t="shared" si="129"/>
        <v>Empire of ManDwarfen Mountain Holds</v>
      </c>
    </row>
    <row r="1623" spans="1:31" ht="15" customHeight="1" x14ac:dyDescent="0.25">
      <c r="A1623">
        <v>431551</v>
      </c>
      <c r="B1623">
        <v>5</v>
      </c>
      <c r="C1623" t="s">
        <v>1971</v>
      </c>
      <c r="D1623" t="s">
        <v>2033</v>
      </c>
      <c r="E1623">
        <v>2</v>
      </c>
      <c r="F1623">
        <v>0</v>
      </c>
      <c r="G1623">
        <v>1850</v>
      </c>
      <c r="H1623">
        <v>180</v>
      </c>
      <c r="I1623" t="s">
        <v>1936</v>
      </c>
      <c r="J1623" s="24">
        <v>45402.333333333336</v>
      </c>
      <c r="K1623" s="24">
        <v>45403.708333333336</v>
      </c>
      <c r="L1623" t="s">
        <v>63</v>
      </c>
      <c r="M1623" t="b">
        <v>0</v>
      </c>
      <c r="N1623">
        <v>2023</v>
      </c>
      <c r="O1623" t="s">
        <v>762</v>
      </c>
      <c r="Q1623" t="s">
        <v>758</v>
      </c>
      <c r="S1623" s="1" t="s">
        <v>1973</v>
      </c>
      <c r="T1623" s="1" t="s">
        <v>2035</v>
      </c>
      <c r="U1623" t="s">
        <v>27</v>
      </c>
      <c r="V1623" s="9">
        <v>1500</v>
      </c>
      <c r="W1623" s="2">
        <f t="shared" si="130"/>
        <v>5</v>
      </c>
      <c r="X1623" s="2" t="s">
        <v>1885</v>
      </c>
      <c r="Y1623" s="9" t="str">
        <f t="shared" si="127"/>
        <v>Y</v>
      </c>
      <c r="Z1623" s="9" t="str">
        <f t="shared" si="128"/>
        <v>N</v>
      </c>
      <c r="AA1623" s="9">
        <f t="shared" si="131"/>
        <v>56</v>
      </c>
      <c r="AB1623" s="9" t="s">
        <v>1399</v>
      </c>
      <c r="AE1623" t="str">
        <f t="shared" si="129"/>
        <v>Warriors of ChaosKingdom of Bretonnia</v>
      </c>
    </row>
    <row r="1624" spans="1:31" ht="15" hidden="1" customHeight="1" x14ac:dyDescent="0.25">
      <c r="A1624">
        <v>431557</v>
      </c>
      <c r="B1624">
        <v>5</v>
      </c>
      <c r="C1624" t="s">
        <v>1985</v>
      </c>
      <c r="D1624" t="s">
        <v>1940</v>
      </c>
      <c r="E1624">
        <v>2</v>
      </c>
      <c r="F1624">
        <v>0</v>
      </c>
      <c r="G1624">
        <v>1798</v>
      </c>
      <c r="H1624">
        <v>711</v>
      </c>
      <c r="I1624" t="s">
        <v>1936</v>
      </c>
      <c r="J1624" s="24">
        <v>45402.333333333336</v>
      </c>
      <c r="K1624" s="24">
        <v>45403.708333333336</v>
      </c>
      <c r="L1624" t="s">
        <v>63</v>
      </c>
      <c r="M1624" t="b">
        <v>0</v>
      </c>
      <c r="N1624">
        <v>2023</v>
      </c>
      <c r="O1624" t="s">
        <v>758</v>
      </c>
      <c r="Q1624" t="s">
        <v>758</v>
      </c>
      <c r="S1624" s="1" t="s">
        <v>1987</v>
      </c>
      <c r="T1624" s="1" t="s">
        <v>1942</v>
      </c>
      <c r="U1624" t="s">
        <v>27</v>
      </c>
      <c r="V1624" s="9">
        <v>1500</v>
      </c>
      <c r="W1624" s="2">
        <f t="shared" si="130"/>
        <v>5</v>
      </c>
      <c r="X1624" s="2" t="s">
        <v>1885</v>
      </c>
      <c r="Y1624" s="9" t="str">
        <f t="shared" si="127"/>
        <v>Y</v>
      </c>
      <c r="Z1624" s="9" t="str">
        <f t="shared" si="128"/>
        <v>Y</v>
      </c>
      <c r="AA1624" s="9">
        <f t="shared" si="131"/>
        <v>56</v>
      </c>
      <c r="AB1624" s="9" t="s">
        <v>1399</v>
      </c>
      <c r="AE1624" t="str">
        <f t="shared" si="129"/>
        <v>Kingdom of BretonniaKingdom of Bretonnia</v>
      </c>
    </row>
    <row r="1625" spans="1:31" ht="15" customHeight="1" x14ac:dyDescent="0.25">
      <c r="A1625">
        <v>431563</v>
      </c>
      <c r="B1625">
        <v>5</v>
      </c>
      <c r="C1625" t="s">
        <v>1997</v>
      </c>
      <c r="D1625" t="s">
        <v>2012</v>
      </c>
      <c r="E1625">
        <v>0</v>
      </c>
      <c r="F1625">
        <v>2</v>
      </c>
      <c r="G1625">
        <v>186</v>
      </c>
      <c r="H1625">
        <v>1297</v>
      </c>
      <c r="I1625" t="s">
        <v>1936</v>
      </c>
      <c r="J1625" s="24">
        <v>45402.333333333336</v>
      </c>
      <c r="K1625" s="24">
        <v>45403.708333333336</v>
      </c>
      <c r="L1625" t="s">
        <v>63</v>
      </c>
      <c r="M1625" t="b">
        <v>0</v>
      </c>
      <c r="N1625">
        <v>2023</v>
      </c>
      <c r="O1625" t="s">
        <v>759</v>
      </c>
      <c r="Q1625" t="s">
        <v>769</v>
      </c>
      <c r="S1625" s="1" t="s">
        <v>1999</v>
      </c>
      <c r="T1625" s="1" t="s">
        <v>2014</v>
      </c>
      <c r="U1625" t="s">
        <v>27</v>
      </c>
      <c r="V1625" s="9">
        <v>1500</v>
      </c>
      <c r="W1625" s="2">
        <f t="shared" si="130"/>
        <v>5</v>
      </c>
      <c r="X1625" s="2" t="s">
        <v>1885</v>
      </c>
      <c r="Y1625" s="9" t="str">
        <f t="shared" si="127"/>
        <v>Y</v>
      </c>
      <c r="Z1625" s="9" t="str">
        <f t="shared" si="128"/>
        <v>N</v>
      </c>
      <c r="AA1625" s="9">
        <f t="shared" si="131"/>
        <v>56</v>
      </c>
      <c r="AB1625" s="9" t="s">
        <v>1399</v>
      </c>
      <c r="AE1625" t="str">
        <f t="shared" si="129"/>
        <v>Wood Elf RealmsDwarfen Mountain Holds</v>
      </c>
    </row>
    <row r="1626" spans="1:31" ht="15" customHeight="1" x14ac:dyDescent="0.25">
      <c r="A1626">
        <v>431569</v>
      </c>
      <c r="B1626">
        <v>5</v>
      </c>
      <c r="C1626" t="s">
        <v>2000</v>
      </c>
      <c r="D1626" t="s">
        <v>2028</v>
      </c>
      <c r="E1626">
        <v>2</v>
      </c>
      <c r="F1626">
        <v>0</v>
      </c>
      <c r="G1626">
        <v>1098</v>
      </c>
      <c r="H1626">
        <v>708</v>
      </c>
      <c r="I1626" t="s">
        <v>1936</v>
      </c>
      <c r="J1626" s="24">
        <v>45402.333333333336</v>
      </c>
      <c r="K1626" s="24">
        <v>45403.708333333336</v>
      </c>
      <c r="L1626" t="s">
        <v>63</v>
      </c>
      <c r="M1626" t="b">
        <v>0</v>
      </c>
      <c r="N1626">
        <v>2023</v>
      </c>
      <c r="O1626" t="s">
        <v>769</v>
      </c>
      <c r="Q1626" t="s">
        <v>758</v>
      </c>
      <c r="S1626" s="1" t="s">
        <v>2002</v>
      </c>
      <c r="T1626" s="1" t="s">
        <v>2030</v>
      </c>
      <c r="U1626" t="s">
        <v>27</v>
      </c>
      <c r="V1626" s="9">
        <v>1500</v>
      </c>
      <c r="W1626" s="2">
        <f t="shared" si="130"/>
        <v>5</v>
      </c>
      <c r="X1626" s="2" t="s">
        <v>1885</v>
      </c>
      <c r="Y1626" s="9" t="str">
        <f t="shared" si="127"/>
        <v>Y</v>
      </c>
      <c r="Z1626" s="9" t="str">
        <f t="shared" si="128"/>
        <v>N</v>
      </c>
      <c r="AA1626" s="9">
        <f t="shared" si="131"/>
        <v>56</v>
      </c>
      <c r="AB1626" s="9" t="s">
        <v>1399</v>
      </c>
      <c r="AE1626" t="str">
        <f t="shared" si="129"/>
        <v>Dwarfen Mountain HoldsKingdom of Bretonnia</v>
      </c>
    </row>
    <row r="1627" spans="1:31" ht="15" customHeight="1" x14ac:dyDescent="0.25">
      <c r="A1627">
        <v>431575</v>
      </c>
      <c r="B1627">
        <v>5</v>
      </c>
      <c r="C1627" t="s">
        <v>1955</v>
      </c>
      <c r="D1627" t="s">
        <v>1978</v>
      </c>
      <c r="E1627">
        <v>0</v>
      </c>
      <c r="F1627">
        <v>2</v>
      </c>
      <c r="G1627">
        <v>500</v>
      </c>
      <c r="H1627">
        <v>1650</v>
      </c>
      <c r="I1627" t="s">
        <v>1936</v>
      </c>
      <c r="J1627" s="24">
        <v>45402.333333333336</v>
      </c>
      <c r="K1627" s="24">
        <v>45403.708333333336</v>
      </c>
      <c r="L1627" t="s">
        <v>63</v>
      </c>
      <c r="M1627" t="b">
        <v>0</v>
      </c>
      <c r="N1627">
        <v>2023</v>
      </c>
      <c r="O1627" t="s">
        <v>763</v>
      </c>
      <c r="Q1627" t="s">
        <v>762</v>
      </c>
      <c r="S1627" s="1" t="s">
        <v>1957</v>
      </c>
      <c r="T1627" s="1" t="s">
        <v>1980</v>
      </c>
      <c r="U1627" t="s">
        <v>27</v>
      </c>
      <c r="V1627" s="9">
        <v>1500</v>
      </c>
      <c r="W1627" s="2">
        <f t="shared" si="130"/>
        <v>5</v>
      </c>
      <c r="X1627" s="2" t="s">
        <v>1885</v>
      </c>
      <c r="Y1627" s="9" t="str">
        <f t="shared" si="127"/>
        <v>Y</v>
      </c>
      <c r="Z1627" s="9" t="str">
        <f t="shared" si="128"/>
        <v>N</v>
      </c>
      <c r="AA1627" s="9">
        <f t="shared" si="131"/>
        <v>56</v>
      </c>
      <c r="AB1627" s="9" t="s">
        <v>1399</v>
      </c>
      <c r="AE1627" t="str">
        <f t="shared" si="129"/>
        <v>High Elf RealmsWarriors of Chaos</v>
      </c>
    </row>
    <row r="1628" spans="1:31" ht="15" customHeight="1" x14ac:dyDescent="0.25">
      <c r="A1628">
        <v>431581</v>
      </c>
      <c r="B1628">
        <v>5</v>
      </c>
      <c r="C1628" t="s">
        <v>1935</v>
      </c>
      <c r="D1628" t="s">
        <v>2008</v>
      </c>
      <c r="E1628">
        <v>2</v>
      </c>
      <c r="F1628">
        <v>0</v>
      </c>
      <c r="G1628">
        <v>1424</v>
      </c>
      <c r="H1628">
        <v>814</v>
      </c>
      <c r="I1628" t="s">
        <v>1936</v>
      </c>
      <c r="J1628" s="24">
        <v>45402.333333333336</v>
      </c>
      <c r="K1628" s="24">
        <v>45403.708333333336</v>
      </c>
      <c r="L1628" t="s">
        <v>63</v>
      </c>
      <c r="M1628" t="b">
        <v>0</v>
      </c>
      <c r="N1628">
        <v>2023</v>
      </c>
      <c r="O1628" t="s">
        <v>758</v>
      </c>
      <c r="Q1628" t="s">
        <v>774</v>
      </c>
      <c r="S1628" s="1" t="s">
        <v>1938</v>
      </c>
      <c r="T1628" s="1" t="s">
        <v>2010</v>
      </c>
      <c r="U1628" t="s">
        <v>27</v>
      </c>
      <c r="V1628" s="9">
        <v>1500</v>
      </c>
      <c r="W1628" s="2">
        <f t="shared" si="130"/>
        <v>5</v>
      </c>
      <c r="X1628" s="2" t="s">
        <v>1885</v>
      </c>
      <c r="Y1628" s="9" t="str">
        <f t="shared" si="127"/>
        <v>Y</v>
      </c>
      <c r="Z1628" s="9" t="str">
        <f t="shared" si="128"/>
        <v>N</v>
      </c>
      <c r="AA1628" s="9">
        <f t="shared" si="131"/>
        <v>56</v>
      </c>
      <c r="AB1628" s="9" t="s">
        <v>1399</v>
      </c>
      <c r="AE1628" t="str">
        <f t="shared" si="129"/>
        <v>Kingdom of BretonniaBeastmen Brayherds</v>
      </c>
    </row>
    <row r="1629" spans="1:31" ht="15" customHeight="1" x14ac:dyDescent="0.25">
      <c r="A1629">
        <v>431587</v>
      </c>
      <c r="B1629">
        <v>5</v>
      </c>
      <c r="C1629" t="s">
        <v>1954</v>
      </c>
      <c r="D1629" t="s">
        <v>1977</v>
      </c>
      <c r="E1629">
        <v>2</v>
      </c>
      <c r="F1629">
        <v>0</v>
      </c>
      <c r="G1629">
        <v>385</v>
      </c>
      <c r="H1629">
        <v>174</v>
      </c>
      <c r="I1629" t="s">
        <v>1936</v>
      </c>
      <c r="J1629" s="24">
        <v>45402.333333333336</v>
      </c>
      <c r="K1629" s="24">
        <v>45403.708333333336</v>
      </c>
      <c r="L1629" t="s">
        <v>63</v>
      </c>
      <c r="M1629" t="b">
        <v>0</v>
      </c>
      <c r="N1629">
        <v>2023</v>
      </c>
      <c r="O1629" t="s">
        <v>764</v>
      </c>
      <c r="Q1629" t="s">
        <v>769</v>
      </c>
      <c r="S1629" s="1" t="s">
        <v>1956</v>
      </c>
      <c r="T1629" s="1" t="s">
        <v>1979</v>
      </c>
      <c r="U1629" t="s">
        <v>27</v>
      </c>
      <c r="V1629" s="9">
        <v>1500</v>
      </c>
      <c r="W1629" s="2">
        <f t="shared" si="130"/>
        <v>5</v>
      </c>
      <c r="X1629" s="2" t="s">
        <v>1885</v>
      </c>
      <c r="Y1629" s="9" t="str">
        <f t="shared" si="127"/>
        <v>Y</v>
      </c>
      <c r="Z1629" s="9" t="str">
        <f t="shared" si="128"/>
        <v>N</v>
      </c>
      <c r="AA1629" s="9">
        <f t="shared" si="131"/>
        <v>56</v>
      </c>
      <c r="AB1629" s="9" t="s">
        <v>1399</v>
      </c>
      <c r="AE1629" t="str">
        <f t="shared" si="129"/>
        <v>Tomb Kings of KhemriDwarfen Mountain Holds</v>
      </c>
    </row>
    <row r="1630" spans="1:31" ht="15" customHeight="1" x14ac:dyDescent="0.25">
      <c r="A1630">
        <v>431593</v>
      </c>
      <c r="B1630">
        <v>5</v>
      </c>
      <c r="C1630" t="s">
        <v>1939</v>
      </c>
      <c r="D1630" t="s">
        <v>2032</v>
      </c>
      <c r="E1630">
        <v>0</v>
      </c>
      <c r="F1630">
        <v>2</v>
      </c>
      <c r="G1630">
        <v>157</v>
      </c>
      <c r="H1630">
        <v>1850</v>
      </c>
      <c r="I1630" t="s">
        <v>1936</v>
      </c>
      <c r="J1630" s="24">
        <v>45402.333333333336</v>
      </c>
      <c r="K1630" s="24">
        <v>45403.708333333336</v>
      </c>
      <c r="L1630" t="s">
        <v>63</v>
      </c>
      <c r="M1630" t="b">
        <v>0</v>
      </c>
      <c r="N1630">
        <v>2023</v>
      </c>
      <c r="O1630" t="s">
        <v>762</v>
      </c>
      <c r="Q1630" t="s">
        <v>764</v>
      </c>
      <c r="S1630" s="1" t="s">
        <v>1941</v>
      </c>
      <c r="T1630" s="1" t="s">
        <v>2034</v>
      </c>
      <c r="U1630" t="s">
        <v>27</v>
      </c>
      <c r="V1630" s="9">
        <v>1500</v>
      </c>
      <c r="W1630" s="2">
        <f t="shared" si="130"/>
        <v>5</v>
      </c>
      <c r="X1630" s="2" t="s">
        <v>1885</v>
      </c>
      <c r="Y1630" s="9" t="str">
        <f t="shared" si="127"/>
        <v>Y</v>
      </c>
      <c r="Z1630" s="9" t="str">
        <f t="shared" si="128"/>
        <v>N</v>
      </c>
      <c r="AA1630" s="9">
        <f t="shared" si="131"/>
        <v>56</v>
      </c>
      <c r="AB1630" s="9" t="s">
        <v>1399</v>
      </c>
      <c r="AE1630" t="str">
        <f t="shared" si="129"/>
        <v>Warriors of ChaosTomb Kings of Khemri</v>
      </c>
    </row>
    <row r="1631" spans="1:31" ht="15" hidden="1" customHeight="1" x14ac:dyDescent="0.25">
      <c r="A1631">
        <v>431599</v>
      </c>
      <c r="B1631">
        <v>5</v>
      </c>
      <c r="C1631" t="s">
        <v>1505</v>
      </c>
      <c r="D1631" t="s">
        <v>1986</v>
      </c>
      <c r="E1631">
        <v>2</v>
      </c>
      <c r="F1631">
        <v>0</v>
      </c>
      <c r="G1631">
        <v>1466</v>
      </c>
      <c r="H1631">
        <v>247</v>
      </c>
      <c r="I1631" t="s">
        <v>1936</v>
      </c>
      <c r="J1631" s="24">
        <v>45402.333333333336</v>
      </c>
      <c r="K1631" s="24">
        <v>45403.708333333336</v>
      </c>
      <c r="L1631" t="s">
        <v>63</v>
      </c>
      <c r="M1631" t="b">
        <v>0</v>
      </c>
      <c r="N1631">
        <v>2023</v>
      </c>
      <c r="O1631" t="s">
        <v>758</v>
      </c>
      <c r="Q1631" t="s">
        <v>758</v>
      </c>
      <c r="S1631" s="1" t="s">
        <v>1968</v>
      </c>
      <c r="T1631" s="1" t="s">
        <v>1988</v>
      </c>
      <c r="U1631" t="s">
        <v>27</v>
      </c>
      <c r="V1631" s="9">
        <v>1500</v>
      </c>
      <c r="W1631" s="2">
        <f t="shared" si="130"/>
        <v>5</v>
      </c>
      <c r="X1631" s="2" t="s">
        <v>1885</v>
      </c>
      <c r="Y1631" s="9" t="str">
        <f t="shared" si="127"/>
        <v>Y</v>
      </c>
      <c r="Z1631" s="9" t="str">
        <f t="shared" si="128"/>
        <v>Y</v>
      </c>
      <c r="AA1631" s="9">
        <f t="shared" si="131"/>
        <v>56</v>
      </c>
      <c r="AB1631" s="9" t="s">
        <v>1399</v>
      </c>
      <c r="AE1631" t="str">
        <f t="shared" si="129"/>
        <v>Kingdom of BretonniaKingdom of Bretonnia</v>
      </c>
    </row>
    <row r="1632" spans="1:31" ht="15" customHeight="1" x14ac:dyDescent="0.25">
      <c r="A1632">
        <v>431605</v>
      </c>
      <c r="B1632">
        <v>5</v>
      </c>
      <c r="C1632" t="s">
        <v>1494</v>
      </c>
      <c r="D1632" t="s">
        <v>1989</v>
      </c>
      <c r="E1632">
        <v>2</v>
      </c>
      <c r="F1632">
        <v>0</v>
      </c>
      <c r="G1632">
        <v>1488</v>
      </c>
      <c r="H1632">
        <v>385</v>
      </c>
      <c r="I1632" t="s">
        <v>1936</v>
      </c>
      <c r="J1632" s="24">
        <v>45402.333333333336</v>
      </c>
      <c r="K1632" s="24">
        <v>45403.708333333336</v>
      </c>
      <c r="L1632" t="s">
        <v>63</v>
      </c>
      <c r="M1632" t="b">
        <v>0</v>
      </c>
      <c r="N1632">
        <v>2023</v>
      </c>
      <c r="O1632" t="s">
        <v>762</v>
      </c>
      <c r="Q1632" t="s">
        <v>759</v>
      </c>
      <c r="S1632" s="1" t="s">
        <v>1965</v>
      </c>
      <c r="T1632" s="1" t="s">
        <v>1991</v>
      </c>
      <c r="U1632" t="s">
        <v>27</v>
      </c>
      <c r="V1632" s="9">
        <v>1500</v>
      </c>
      <c r="W1632" s="2">
        <f t="shared" si="130"/>
        <v>5</v>
      </c>
      <c r="X1632" s="2" t="s">
        <v>1885</v>
      </c>
      <c r="Y1632" s="9" t="str">
        <f t="shared" si="127"/>
        <v>Y</v>
      </c>
      <c r="Z1632" s="9" t="str">
        <f t="shared" si="128"/>
        <v>N</v>
      </c>
      <c r="AA1632" s="9">
        <f t="shared" si="131"/>
        <v>56</v>
      </c>
      <c r="AB1632" s="9" t="s">
        <v>1399</v>
      </c>
      <c r="AE1632" t="str">
        <f t="shared" si="129"/>
        <v>Warriors of ChaosWood Elf Realms</v>
      </c>
    </row>
    <row r="1633" spans="1:31" ht="15" customHeight="1" x14ac:dyDescent="0.25">
      <c r="A1633">
        <v>431611</v>
      </c>
      <c r="B1633">
        <v>5</v>
      </c>
      <c r="C1633" t="s">
        <v>2016</v>
      </c>
      <c r="D1633" t="s">
        <v>330</v>
      </c>
      <c r="E1633">
        <v>1</v>
      </c>
      <c r="F1633">
        <v>1</v>
      </c>
      <c r="G1633">
        <v>716</v>
      </c>
      <c r="H1633">
        <v>624</v>
      </c>
      <c r="I1633" t="s">
        <v>1936</v>
      </c>
      <c r="J1633" s="24">
        <v>45402.333333333336</v>
      </c>
      <c r="K1633" s="24">
        <v>45403.708333333336</v>
      </c>
      <c r="L1633" t="s">
        <v>63</v>
      </c>
      <c r="M1633" t="b">
        <v>0</v>
      </c>
      <c r="N1633">
        <v>2023</v>
      </c>
      <c r="O1633" t="s">
        <v>762</v>
      </c>
      <c r="Q1633" t="s">
        <v>764</v>
      </c>
      <c r="S1633" s="1" t="s">
        <v>2018</v>
      </c>
      <c r="T1633" s="1" t="s">
        <v>1990</v>
      </c>
      <c r="U1633" t="s">
        <v>27</v>
      </c>
      <c r="V1633" s="9">
        <v>1500</v>
      </c>
      <c r="W1633" s="2">
        <f t="shared" si="130"/>
        <v>5</v>
      </c>
      <c r="X1633" s="2" t="s">
        <v>1885</v>
      </c>
      <c r="Y1633" s="9" t="str">
        <f t="shared" si="127"/>
        <v>Y</v>
      </c>
      <c r="Z1633" s="9" t="str">
        <f t="shared" si="128"/>
        <v>N</v>
      </c>
      <c r="AA1633" s="9">
        <f t="shared" si="131"/>
        <v>56</v>
      </c>
      <c r="AB1633" s="9" t="s">
        <v>1399</v>
      </c>
      <c r="AE1633" t="str">
        <f t="shared" si="129"/>
        <v>Warriors of ChaosTomb Kings of Khemri</v>
      </c>
    </row>
    <row r="1634" spans="1:31" ht="15" customHeight="1" x14ac:dyDescent="0.25">
      <c r="A1634">
        <v>431616</v>
      </c>
      <c r="B1634">
        <v>5</v>
      </c>
      <c r="C1634" t="s">
        <v>2024</v>
      </c>
      <c r="D1634" t="s">
        <v>1146</v>
      </c>
      <c r="E1634">
        <v>2</v>
      </c>
      <c r="F1634">
        <v>0</v>
      </c>
      <c r="G1634">
        <v>1650</v>
      </c>
      <c r="H1634">
        <v>0</v>
      </c>
      <c r="I1634" t="s">
        <v>1936</v>
      </c>
      <c r="J1634" s="24">
        <v>45402.333333333336</v>
      </c>
      <c r="K1634" s="24">
        <v>45403.708333333336</v>
      </c>
      <c r="L1634" t="s">
        <v>63</v>
      </c>
      <c r="M1634" t="b">
        <v>0</v>
      </c>
      <c r="N1634">
        <v>2023</v>
      </c>
      <c r="O1634" t="s">
        <v>758</v>
      </c>
      <c r="Q1634" t="s">
        <v>762</v>
      </c>
      <c r="S1634" s="1" t="s">
        <v>2026</v>
      </c>
      <c r="T1634" s="1" t="s">
        <v>1959</v>
      </c>
      <c r="U1634" t="s">
        <v>27</v>
      </c>
      <c r="V1634" s="9">
        <v>1500</v>
      </c>
      <c r="W1634" s="2">
        <f t="shared" si="130"/>
        <v>5</v>
      </c>
      <c r="X1634" s="2" t="s">
        <v>1885</v>
      </c>
      <c r="Y1634" s="9" t="str">
        <f t="shared" si="127"/>
        <v>Y</v>
      </c>
      <c r="Z1634" s="9" t="str">
        <f t="shared" si="128"/>
        <v>N</v>
      </c>
      <c r="AA1634" s="9">
        <f t="shared" si="131"/>
        <v>56</v>
      </c>
      <c r="AB1634" s="9" t="s">
        <v>1399</v>
      </c>
      <c r="AE1634" t="str">
        <f t="shared" si="129"/>
        <v>Kingdom of BretonniaWarriors of Chaos</v>
      </c>
    </row>
    <row r="1635" spans="1:31" ht="15" customHeight="1" x14ac:dyDescent="0.25">
      <c r="A1635">
        <v>431622</v>
      </c>
      <c r="B1635">
        <v>5</v>
      </c>
      <c r="C1635" t="s">
        <v>2004</v>
      </c>
      <c r="D1635" t="s">
        <v>2009</v>
      </c>
      <c r="E1635">
        <v>0</v>
      </c>
      <c r="F1635">
        <v>2</v>
      </c>
      <c r="G1635">
        <v>107</v>
      </c>
      <c r="H1635">
        <v>1452</v>
      </c>
      <c r="I1635" t="s">
        <v>1936</v>
      </c>
      <c r="J1635" s="24">
        <v>45402.333333333336</v>
      </c>
      <c r="K1635" s="24">
        <v>45403.708333333336</v>
      </c>
      <c r="L1635" t="s">
        <v>63</v>
      </c>
      <c r="M1635" t="b">
        <v>0</v>
      </c>
      <c r="N1635">
        <v>2023</v>
      </c>
      <c r="O1635" t="s">
        <v>761</v>
      </c>
      <c r="Q1635" t="s">
        <v>765</v>
      </c>
      <c r="S1635" s="1" t="s">
        <v>2006</v>
      </c>
      <c r="T1635" s="1" t="s">
        <v>2011</v>
      </c>
      <c r="U1635" t="s">
        <v>27</v>
      </c>
      <c r="V1635" s="9">
        <v>1500</v>
      </c>
      <c r="W1635" s="2">
        <f t="shared" si="130"/>
        <v>5</v>
      </c>
      <c r="X1635" s="2" t="s">
        <v>1885</v>
      </c>
      <c r="Y1635" s="9" t="str">
        <f t="shared" si="127"/>
        <v>Y</v>
      </c>
      <c r="Z1635" s="9" t="str">
        <f t="shared" si="128"/>
        <v>N</v>
      </c>
      <c r="AA1635" s="9">
        <f t="shared" si="131"/>
        <v>56</v>
      </c>
      <c r="AB1635" s="9" t="s">
        <v>1399</v>
      </c>
      <c r="AE1635" t="str">
        <f t="shared" si="129"/>
        <v>Orc and Goblin TribesEmpire of Man</v>
      </c>
    </row>
    <row r="1636" spans="1:31" ht="15" customHeight="1" x14ac:dyDescent="0.25">
      <c r="A1636">
        <v>431627</v>
      </c>
      <c r="B1636">
        <v>5</v>
      </c>
      <c r="C1636" t="s">
        <v>1951</v>
      </c>
      <c r="D1636" t="s">
        <v>1961</v>
      </c>
      <c r="E1636">
        <v>0</v>
      </c>
      <c r="F1636">
        <v>2</v>
      </c>
      <c r="G1636">
        <v>771</v>
      </c>
      <c r="H1636">
        <v>1387</v>
      </c>
      <c r="I1636" t="s">
        <v>1936</v>
      </c>
      <c r="J1636" s="24">
        <v>45402.333333333336</v>
      </c>
      <c r="K1636" s="24">
        <v>45403.708333333336</v>
      </c>
      <c r="L1636" t="s">
        <v>63</v>
      </c>
      <c r="M1636" t="b">
        <v>0</v>
      </c>
      <c r="N1636">
        <v>2023</v>
      </c>
      <c r="O1636" t="s">
        <v>761</v>
      </c>
      <c r="Q1636" t="s">
        <v>762</v>
      </c>
      <c r="S1636" s="1" t="s">
        <v>1953</v>
      </c>
      <c r="T1636" s="1" t="s">
        <v>1963</v>
      </c>
      <c r="U1636" t="s">
        <v>27</v>
      </c>
      <c r="V1636" s="9">
        <v>1500</v>
      </c>
      <c r="W1636" s="2">
        <f t="shared" si="130"/>
        <v>5</v>
      </c>
      <c r="X1636" s="2" t="s">
        <v>1885</v>
      </c>
      <c r="Y1636" s="9" t="str">
        <f t="shared" si="127"/>
        <v>Y</v>
      </c>
      <c r="Z1636" s="9" t="str">
        <f t="shared" si="128"/>
        <v>N</v>
      </c>
      <c r="AA1636" s="9">
        <f t="shared" si="131"/>
        <v>56</v>
      </c>
      <c r="AB1636" s="9" t="s">
        <v>1399</v>
      </c>
      <c r="AE1636" t="str">
        <f t="shared" si="129"/>
        <v>Orc and Goblin TribesWarriors of Chaos</v>
      </c>
    </row>
    <row r="1637" spans="1:31" ht="15" customHeight="1" x14ac:dyDescent="0.25">
      <c r="A1637">
        <v>431632</v>
      </c>
      <c r="B1637">
        <v>5</v>
      </c>
      <c r="C1637" t="s">
        <v>1960</v>
      </c>
      <c r="D1637" t="s">
        <v>1964</v>
      </c>
      <c r="E1637">
        <v>0</v>
      </c>
      <c r="F1637">
        <v>2</v>
      </c>
      <c r="G1637">
        <v>182</v>
      </c>
      <c r="H1637">
        <v>1529</v>
      </c>
      <c r="I1637" t="s">
        <v>1936</v>
      </c>
      <c r="J1637" s="24">
        <v>45402.333333333336</v>
      </c>
      <c r="K1637" s="24">
        <v>45403.708333333336</v>
      </c>
      <c r="L1637" t="s">
        <v>63</v>
      </c>
      <c r="M1637" t="b">
        <v>0</v>
      </c>
      <c r="N1637">
        <v>2023</v>
      </c>
      <c r="O1637" t="s">
        <v>759</v>
      </c>
      <c r="Q1637" t="s">
        <v>758</v>
      </c>
      <c r="S1637" s="1" t="s">
        <v>1962</v>
      </c>
      <c r="T1637" s="1" t="s">
        <v>1966</v>
      </c>
      <c r="U1637" t="s">
        <v>27</v>
      </c>
      <c r="V1637" s="9">
        <v>1500</v>
      </c>
      <c r="W1637" s="2">
        <f t="shared" si="130"/>
        <v>5</v>
      </c>
      <c r="X1637" s="2" t="s">
        <v>1885</v>
      </c>
      <c r="Y1637" s="9" t="str">
        <f t="shared" si="127"/>
        <v>Y</v>
      </c>
      <c r="Z1637" s="9" t="str">
        <f t="shared" si="128"/>
        <v>N</v>
      </c>
      <c r="AA1637" s="9">
        <f t="shared" si="131"/>
        <v>56</v>
      </c>
      <c r="AB1637" s="9" t="s">
        <v>1399</v>
      </c>
      <c r="AE1637" t="str">
        <f t="shared" si="129"/>
        <v>Wood Elf RealmsKingdom of Bretonnia</v>
      </c>
    </row>
    <row r="1638" spans="1:31" ht="15" customHeight="1" x14ac:dyDescent="0.25">
      <c r="A1638">
        <v>429784</v>
      </c>
      <c r="B1638">
        <v>1</v>
      </c>
      <c r="C1638" t="s">
        <v>2039</v>
      </c>
      <c r="D1638" t="s">
        <v>2040</v>
      </c>
      <c r="E1638">
        <v>0</v>
      </c>
      <c r="F1638">
        <v>2</v>
      </c>
      <c r="G1638">
        <v>94</v>
      </c>
      <c r="H1638">
        <v>710</v>
      </c>
      <c r="I1638" t="s">
        <v>2041</v>
      </c>
      <c r="J1638" s="24">
        <v>45402.583333333336</v>
      </c>
      <c r="K1638" s="24">
        <v>45403.041666666664</v>
      </c>
      <c r="L1638" t="s">
        <v>598</v>
      </c>
      <c r="M1638" t="b">
        <v>0</v>
      </c>
      <c r="N1638">
        <v>2023</v>
      </c>
      <c r="O1638" t="s">
        <v>770</v>
      </c>
      <c r="Q1638" t="s">
        <v>762</v>
      </c>
      <c r="S1638" s="1" t="s">
        <v>2042</v>
      </c>
      <c r="T1638" s="1" t="s">
        <v>2043</v>
      </c>
      <c r="U1638" t="s">
        <v>27</v>
      </c>
      <c r="V1638" s="9">
        <v>1999</v>
      </c>
      <c r="W1638" s="2">
        <f t="shared" si="130"/>
        <v>3</v>
      </c>
      <c r="X1638" s="2" t="s">
        <v>1885</v>
      </c>
      <c r="Y1638" s="9" t="str">
        <f t="shared" si="127"/>
        <v>Y</v>
      </c>
      <c r="Z1638" s="9" t="str">
        <f t="shared" si="128"/>
        <v>N</v>
      </c>
      <c r="AA1638" s="9">
        <f t="shared" si="131"/>
        <v>10</v>
      </c>
      <c r="AB1638" s="9" t="s">
        <v>1398</v>
      </c>
      <c r="AE1638" t="str">
        <f t="shared" si="129"/>
        <v>LizardmenWarriors of Chaos</v>
      </c>
    </row>
    <row r="1639" spans="1:31" ht="15" customHeight="1" x14ac:dyDescent="0.25">
      <c r="A1639">
        <v>429810</v>
      </c>
      <c r="B1639">
        <v>1</v>
      </c>
      <c r="C1639" t="s">
        <v>2044</v>
      </c>
      <c r="D1639" t="s">
        <v>2045</v>
      </c>
      <c r="E1639">
        <v>2</v>
      </c>
      <c r="F1639">
        <v>0</v>
      </c>
      <c r="G1639">
        <v>946</v>
      </c>
      <c r="H1639">
        <v>250</v>
      </c>
      <c r="I1639" t="s">
        <v>2041</v>
      </c>
      <c r="J1639" s="24">
        <v>45402.583333333336</v>
      </c>
      <c r="K1639" s="24">
        <v>45403.041666666664</v>
      </c>
      <c r="L1639" t="s">
        <v>598</v>
      </c>
      <c r="M1639" t="b">
        <v>0</v>
      </c>
      <c r="N1639">
        <v>2023</v>
      </c>
      <c r="O1639" t="s">
        <v>763</v>
      </c>
      <c r="Q1639" t="s">
        <v>760</v>
      </c>
      <c r="S1639" s="1" t="s">
        <v>2046</v>
      </c>
      <c r="T1639" s="1" t="s">
        <v>2047</v>
      </c>
      <c r="U1639" t="s">
        <v>27</v>
      </c>
      <c r="V1639" s="9">
        <v>1999</v>
      </c>
      <c r="W1639" s="2">
        <f t="shared" si="130"/>
        <v>3</v>
      </c>
      <c r="X1639" s="2" t="s">
        <v>1885</v>
      </c>
      <c r="Y1639" s="9" t="str">
        <f t="shared" si="127"/>
        <v>Y</v>
      </c>
      <c r="Z1639" s="9" t="str">
        <f t="shared" si="128"/>
        <v>N</v>
      </c>
      <c r="AA1639" s="9">
        <f t="shared" si="131"/>
        <v>10</v>
      </c>
      <c r="AB1639" s="9" t="s">
        <v>1398</v>
      </c>
      <c r="AE1639" t="str">
        <f t="shared" si="129"/>
        <v>High Elf RealmsVampire Counts</v>
      </c>
    </row>
    <row r="1640" spans="1:31" ht="15" customHeight="1" x14ac:dyDescent="0.25">
      <c r="A1640">
        <v>429835</v>
      </c>
      <c r="B1640">
        <v>1</v>
      </c>
      <c r="C1640" t="s">
        <v>2048</v>
      </c>
      <c r="D1640" t="s">
        <v>2049</v>
      </c>
      <c r="E1640">
        <v>0</v>
      </c>
      <c r="F1640">
        <v>2</v>
      </c>
      <c r="G1640">
        <v>402</v>
      </c>
      <c r="H1640">
        <v>2181</v>
      </c>
      <c r="I1640" t="s">
        <v>2041</v>
      </c>
      <c r="J1640" s="24">
        <v>45402.583333333336</v>
      </c>
      <c r="K1640" s="24">
        <v>45403.041666666664</v>
      </c>
      <c r="L1640" t="s">
        <v>598</v>
      </c>
      <c r="M1640" t="b">
        <v>0</v>
      </c>
      <c r="N1640">
        <v>2023</v>
      </c>
      <c r="O1640" t="s">
        <v>763</v>
      </c>
      <c r="Q1640" t="s">
        <v>761</v>
      </c>
      <c r="S1640" s="1" t="s">
        <v>2050</v>
      </c>
      <c r="T1640" s="1" t="s">
        <v>2051</v>
      </c>
      <c r="U1640" t="s">
        <v>27</v>
      </c>
      <c r="V1640" s="9">
        <v>1999</v>
      </c>
      <c r="W1640" s="2">
        <f t="shared" si="130"/>
        <v>3</v>
      </c>
      <c r="X1640" s="2" t="s">
        <v>1885</v>
      </c>
      <c r="Y1640" s="9" t="str">
        <f t="shared" si="127"/>
        <v>Y</v>
      </c>
      <c r="Z1640" s="9" t="str">
        <f t="shared" si="128"/>
        <v>N</v>
      </c>
      <c r="AA1640" s="9">
        <f t="shared" si="131"/>
        <v>10</v>
      </c>
      <c r="AB1640" s="9" t="s">
        <v>1398</v>
      </c>
      <c r="AE1640" t="str">
        <f t="shared" si="129"/>
        <v>High Elf RealmsOrc and Goblin Tribes</v>
      </c>
    </row>
    <row r="1641" spans="1:31" ht="15" customHeight="1" x14ac:dyDescent="0.25">
      <c r="A1641">
        <v>429864</v>
      </c>
      <c r="B1641">
        <v>1</v>
      </c>
      <c r="C1641" t="s">
        <v>2052</v>
      </c>
      <c r="D1641" t="s">
        <v>2053</v>
      </c>
      <c r="E1641">
        <v>2</v>
      </c>
      <c r="F1641">
        <v>0</v>
      </c>
      <c r="G1641">
        <v>1913</v>
      </c>
      <c r="H1641">
        <v>104</v>
      </c>
      <c r="I1641" t="s">
        <v>2041</v>
      </c>
      <c r="J1641" s="24">
        <v>45402.583333333336</v>
      </c>
      <c r="K1641" s="24">
        <v>45403.041666666664</v>
      </c>
      <c r="L1641" t="s">
        <v>598</v>
      </c>
      <c r="M1641" t="b">
        <v>0</v>
      </c>
      <c r="N1641">
        <v>2023</v>
      </c>
      <c r="O1641" t="s">
        <v>758</v>
      </c>
      <c r="Q1641" t="s">
        <v>759</v>
      </c>
      <c r="S1641" s="1" t="s">
        <v>2054</v>
      </c>
      <c r="T1641" s="1" t="s">
        <v>2055</v>
      </c>
      <c r="U1641" t="s">
        <v>27</v>
      </c>
      <c r="V1641" s="9">
        <v>1999</v>
      </c>
      <c r="W1641" s="2">
        <f t="shared" si="130"/>
        <v>3</v>
      </c>
      <c r="X1641" s="2" t="s">
        <v>1885</v>
      </c>
      <c r="Y1641" s="9" t="str">
        <f t="shared" si="127"/>
        <v>Y</v>
      </c>
      <c r="Z1641" s="9" t="str">
        <f t="shared" si="128"/>
        <v>N</v>
      </c>
      <c r="AA1641" s="9">
        <f t="shared" si="131"/>
        <v>10</v>
      </c>
      <c r="AB1641" s="9" t="s">
        <v>1398</v>
      </c>
      <c r="AE1641" t="str">
        <f t="shared" si="129"/>
        <v>Kingdom of BretonniaWood Elf Realms</v>
      </c>
    </row>
    <row r="1642" spans="1:31" ht="15" customHeight="1" x14ac:dyDescent="0.25">
      <c r="A1642">
        <v>429890</v>
      </c>
      <c r="B1642">
        <v>1</v>
      </c>
      <c r="C1642" t="s">
        <v>2056</v>
      </c>
      <c r="D1642" t="s">
        <v>2057</v>
      </c>
      <c r="E1642">
        <v>2</v>
      </c>
      <c r="F1642">
        <v>0</v>
      </c>
      <c r="G1642">
        <v>1686</v>
      </c>
      <c r="H1642">
        <v>1424</v>
      </c>
      <c r="I1642" t="s">
        <v>2041</v>
      </c>
      <c r="J1642" s="24">
        <v>45402.583333333336</v>
      </c>
      <c r="K1642" s="24">
        <v>45403.041666666664</v>
      </c>
      <c r="L1642" t="s">
        <v>598</v>
      </c>
      <c r="M1642" t="b">
        <v>0</v>
      </c>
      <c r="N1642">
        <v>2023</v>
      </c>
      <c r="O1642" t="s">
        <v>774</v>
      </c>
      <c r="Q1642" t="s">
        <v>773</v>
      </c>
      <c r="S1642" s="1" t="s">
        <v>2058</v>
      </c>
      <c r="T1642" s="1" t="s">
        <v>2059</v>
      </c>
      <c r="U1642" t="s">
        <v>27</v>
      </c>
      <c r="V1642" s="9">
        <v>1999</v>
      </c>
      <c r="W1642" s="2">
        <f t="shared" si="130"/>
        <v>3</v>
      </c>
      <c r="X1642" s="2" t="s">
        <v>1885</v>
      </c>
      <c r="Y1642" s="9" t="str">
        <f t="shared" si="127"/>
        <v>Y</v>
      </c>
      <c r="Z1642" s="9" t="str">
        <f t="shared" si="128"/>
        <v>N</v>
      </c>
      <c r="AA1642" s="9">
        <f t="shared" si="131"/>
        <v>10</v>
      </c>
      <c r="AB1642" s="9" t="s">
        <v>1398</v>
      </c>
      <c r="AE1642" t="str">
        <f t="shared" si="129"/>
        <v>Beastmen BrayherdsOgre Kingdoms</v>
      </c>
    </row>
    <row r="1643" spans="1:31" ht="15" customHeight="1" x14ac:dyDescent="0.25">
      <c r="A1643">
        <v>429933</v>
      </c>
      <c r="B1643">
        <v>2</v>
      </c>
      <c r="C1643" t="s">
        <v>2056</v>
      </c>
      <c r="D1643" t="s">
        <v>2049</v>
      </c>
      <c r="E1643">
        <v>0</v>
      </c>
      <c r="F1643">
        <v>2</v>
      </c>
      <c r="G1643">
        <v>1076</v>
      </c>
      <c r="H1643">
        <v>1456</v>
      </c>
      <c r="I1643" t="s">
        <v>2041</v>
      </c>
      <c r="J1643" s="24">
        <v>45402.583333333336</v>
      </c>
      <c r="K1643" s="24">
        <v>45403.041666666664</v>
      </c>
      <c r="L1643" t="s">
        <v>598</v>
      </c>
      <c r="M1643" t="b">
        <v>0</v>
      </c>
      <c r="N1643">
        <v>2023</v>
      </c>
      <c r="O1643" t="s">
        <v>774</v>
      </c>
      <c r="Q1643" t="s">
        <v>761</v>
      </c>
      <c r="S1643" s="1" t="s">
        <v>2058</v>
      </c>
      <c r="T1643" s="1" t="s">
        <v>2051</v>
      </c>
      <c r="U1643" t="s">
        <v>27</v>
      </c>
      <c r="V1643" s="9">
        <v>1999</v>
      </c>
      <c r="W1643" s="2">
        <f t="shared" si="130"/>
        <v>3</v>
      </c>
      <c r="X1643" s="2" t="s">
        <v>1885</v>
      </c>
      <c r="Y1643" s="9" t="str">
        <f t="shared" si="127"/>
        <v>Y</v>
      </c>
      <c r="Z1643" s="9" t="str">
        <f t="shared" si="128"/>
        <v>N</v>
      </c>
      <c r="AA1643" s="9">
        <f t="shared" si="131"/>
        <v>10</v>
      </c>
      <c r="AB1643" s="9" t="s">
        <v>1398</v>
      </c>
      <c r="AE1643" t="str">
        <f t="shared" si="129"/>
        <v>Beastmen BrayherdsOrc and Goblin Tribes</v>
      </c>
    </row>
    <row r="1644" spans="1:31" ht="15" customHeight="1" x14ac:dyDescent="0.25">
      <c r="A1644">
        <v>429949</v>
      </c>
      <c r="B1644">
        <v>2</v>
      </c>
      <c r="C1644" t="s">
        <v>2044</v>
      </c>
      <c r="D1644" t="s">
        <v>2052</v>
      </c>
      <c r="E1644">
        <v>2</v>
      </c>
      <c r="F1644">
        <v>0</v>
      </c>
      <c r="G1644">
        <v>1276</v>
      </c>
      <c r="H1644">
        <v>125</v>
      </c>
      <c r="I1644" t="s">
        <v>2041</v>
      </c>
      <c r="J1644" s="24">
        <v>45402.583333333336</v>
      </c>
      <c r="K1644" s="24">
        <v>45403.041666666664</v>
      </c>
      <c r="L1644" t="s">
        <v>598</v>
      </c>
      <c r="M1644" t="b">
        <v>0</v>
      </c>
      <c r="N1644">
        <v>2023</v>
      </c>
      <c r="O1644" t="s">
        <v>763</v>
      </c>
      <c r="Q1644" t="s">
        <v>758</v>
      </c>
      <c r="S1644" s="1" t="s">
        <v>2046</v>
      </c>
      <c r="T1644" s="1" t="s">
        <v>2054</v>
      </c>
      <c r="U1644" t="s">
        <v>27</v>
      </c>
      <c r="V1644" s="9">
        <v>1999</v>
      </c>
      <c r="W1644" s="2">
        <f t="shared" si="130"/>
        <v>3</v>
      </c>
      <c r="X1644" s="2" t="s">
        <v>1885</v>
      </c>
      <c r="Y1644" s="9" t="str">
        <f t="shared" si="127"/>
        <v>Y</v>
      </c>
      <c r="Z1644" s="9" t="str">
        <f t="shared" si="128"/>
        <v>N</v>
      </c>
      <c r="AA1644" s="9">
        <f t="shared" si="131"/>
        <v>10</v>
      </c>
      <c r="AB1644" s="9" t="s">
        <v>1398</v>
      </c>
      <c r="AE1644" t="str">
        <f t="shared" si="129"/>
        <v>High Elf RealmsKingdom of Bretonnia</v>
      </c>
    </row>
    <row r="1645" spans="1:31" ht="15" customHeight="1" x14ac:dyDescent="0.25">
      <c r="A1645">
        <v>429976</v>
      </c>
      <c r="B1645">
        <v>2</v>
      </c>
      <c r="C1645" t="s">
        <v>2057</v>
      </c>
      <c r="D1645" t="s">
        <v>2045</v>
      </c>
      <c r="E1645">
        <v>2</v>
      </c>
      <c r="F1645">
        <v>0</v>
      </c>
      <c r="G1645">
        <v>2150</v>
      </c>
      <c r="H1645">
        <v>511</v>
      </c>
      <c r="I1645" t="s">
        <v>2041</v>
      </c>
      <c r="J1645" s="24">
        <v>45402.583333333336</v>
      </c>
      <c r="K1645" s="24">
        <v>45403.041666666664</v>
      </c>
      <c r="L1645" t="s">
        <v>598</v>
      </c>
      <c r="M1645" t="b">
        <v>0</v>
      </c>
      <c r="N1645">
        <v>2023</v>
      </c>
      <c r="O1645" t="s">
        <v>773</v>
      </c>
      <c r="Q1645" t="s">
        <v>760</v>
      </c>
      <c r="S1645" s="1" t="s">
        <v>2059</v>
      </c>
      <c r="T1645" s="1" t="s">
        <v>2047</v>
      </c>
      <c r="U1645" t="s">
        <v>27</v>
      </c>
      <c r="V1645" s="9">
        <v>1999</v>
      </c>
      <c r="W1645" s="2">
        <f t="shared" si="130"/>
        <v>3</v>
      </c>
      <c r="X1645" s="2" t="s">
        <v>1885</v>
      </c>
      <c r="Y1645" s="9" t="str">
        <f t="shared" si="127"/>
        <v>Y</v>
      </c>
      <c r="Z1645" s="9" t="str">
        <f t="shared" si="128"/>
        <v>N</v>
      </c>
      <c r="AA1645" s="9">
        <f t="shared" si="131"/>
        <v>10</v>
      </c>
      <c r="AB1645" s="9" t="s">
        <v>1398</v>
      </c>
      <c r="AE1645" t="str">
        <f t="shared" si="129"/>
        <v>Ogre KingdomsVampire Counts</v>
      </c>
    </row>
    <row r="1646" spans="1:31" ht="15" customHeight="1" x14ac:dyDescent="0.25">
      <c r="A1646">
        <v>429999</v>
      </c>
      <c r="B1646">
        <v>2</v>
      </c>
      <c r="C1646" t="s">
        <v>2048</v>
      </c>
      <c r="D1646" t="s">
        <v>2053</v>
      </c>
      <c r="E1646">
        <v>2</v>
      </c>
      <c r="F1646">
        <v>0</v>
      </c>
      <c r="G1646">
        <v>1455</v>
      </c>
      <c r="H1646">
        <v>768</v>
      </c>
      <c r="I1646" t="s">
        <v>2041</v>
      </c>
      <c r="J1646" s="24">
        <v>45402.583333333336</v>
      </c>
      <c r="K1646" s="24">
        <v>45403.041666666664</v>
      </c>
      <c r="L1646" t="s">
        <v>598</v>
      </c>
      <c r="M1646" t="b">
        <v>0</v>
      </c>
      <c r="N1646">
        <v>2023</v>
      </c>
      <c r="O1646" t="s">
        <v>763</v>
      </c>
      <c r="Q1646" t="s">
        <v>759</v>
      </c>
      <c r="S1646" s="1" t="s">
        <v>2050</v>
      </c>
      <c r="T1646" s="1" t="s">
        <v>2055</v>
      </c>
      <c r="U1646" t="s">
        <v>27</v>
      </c>
      <c r="V1646" s="9">
        <v>1999</v>
      </c>
      <c r="W1646" s="2">
        <f t="shared" si="130"/>
        <v>3</v>
      </c>
      <c r="X1646" s="2" t="s">
        <v>1885</v>
      </c>
      <c r="Y1646" s="9" t="str">
        <f t="shared" si="127"/>
        <v>Y</v>
      </c>
      <c r="Z1646" s="9" t="str">
        <f t="shared" si="128"/>
        <v>N</v>
      </c>
      <c r="AA1646" s="9">
        <f t="shared" si="131"/>
        <v>10</v>
      </c>
      <c r="AB1646" s="9" t="s">
        <v>1398</v>
      </c>
      <c r="AE1646" t="str">
        <f t="shared" si="129"/>
        <v>High Elf RealmsWood Elf Realms</v>
      </c>
    </row>
    <row r="1647" spans="1:31" ht="15" customHeight="1" x14ac:dyDescent="0.25">
      <c r="A1647">
        <v>430031</v>
      </c>
      <c r="B1647">
        <v>2</v>
      </c>
      <c r="C1647" t="s">
        <v>2040</v>
      </c>
      <c r="D1647" t="s">
        <v>2060</v>
      </c>
      <c r="E1647">
        <v>2</v>
      </c>
      <c r="F1647">
        <v>0</v>
      </c>
      <c r="G1647">
        <v>1431</v>
      </c>
      <c r="H1647">
        <v>668</v>
      </c>
      <c r="I1647" t="s">
        <v>2041</v>
      </c>
      <c r="J1647" s="24">
        <v>45402.583333333336</v>
      </c>
      <c r="K1647" s="24">
        <v>45403.041666666664</v>
      </c>
      <c r="L1647" t="s">
        <v>598</v>
      </c>
      <c r="M1647" t="b">
        <v>0</v>
      </c>
      <c r="N1647">
        <v>2023</v>
      </c>
      <c r="O1647" t="s">
        <v>762</v>
      </c>
      <c r="Q1647" t="s">
        <v>769</v>
      </c>
      <c r="S1647" s="1" t="s">
        <v>2043</v>
      </c>
      <c r="T1647" s="1" t="s">
        <v>2061</v>
      </c>
      <c r="U1647" t="s">
        <v>27</v>
      </c>
      <c r="V1647" s="9">
        <v>1999</v>
      </c>
      <c r="W1647" s="2">
        <f t="shared" si="130"/>
        <v>3</v>
      </c>
      <c r="X1647" s="2" t="s">
        <v>1885</v>
      </c>
      <c r="Y1647" s="9" t="str">
        <f t="shared" si="127"/>
        <v>Y</v>
      </c>
      <c r="Z1647" s="9" t="str">
        <f t="shared" si="128"/>
        <v>N</v>
      </c>
      <c r="AA1647" s="9">
        <f t="shared" si="131"/>
        <v>10</v>
      </c>
      <c r="AB1647" s="9" t="s">
        <v>1398</v>
      </c>
      <c r="AE1647" t="str">
        <f t="shared" si="129"/>
        <v>Warriors of ChaosDwarfen Mountain Holds</v>
      </c>
    </row>
    <row r="1648" spans="1:31" ht="15" customHeight="1" x14ac:dyDescent="0.25">
      <c r="A1648">
        <v>430073</v>
      </c>
      <c r="B1648">
        <v>3</v>
      </c>
      <c r="C1648" t="s">
        <v>2057</v>
      </c>
      <c r="D1648" t="s">
        <v>2053</v>
      </c>
      <c r="E1648">
        <v>2</v>
      </c>
      <c r="F1648">
        <v>0</v>
      </c>
      <c r="G1648">
        <v>1596</v>
      </c>
      <c r="H1648">
        <v>1307</v>
      </c>
      <c r="I1648" t="s">
        <v>2041</v>
      </c>
      <c r="J1648" s="24">
        <v>45402.583333333336</v>
      </c>
      <c r="K1648" s="24">
        <v>45403.041666666664</v>
      </c>
      <c r="L1648" t="s">
        <v>598</v>
      </c>
      <c r="M1648" t="b">
        <v>0</v>
      </c>
      <c r="N1648">
        <v>2023</v>
      </c>
      <c r="O1648" t="s">
        <v>773</v>
      </c>
      <c r="Q1648" t="s">
        <v>759</v>
      </c>
      <c r="S1648" s="1" t="s">
        <v>2059</v>
      </c>
      <c r="T1648" s="1" t="s">
        <v>2055</v>
      </c>
      <c r="U1648" t="s">
        <v>27</v>
      </c>
      <c r="V1648" s="9">
        <v>1999</v>
      </c>
      <c r="W1648" s="2">
        <f t="shared" si="130"/>
        <v>3</v>
      </c>
      <c r="X1648" s="2" t="s">
        <v>1885</v>
      </c>
      <c r="Y1648" s="9" t="str">
        <f t="shared" si="127"/>
        <v>Y</v>
      </c>
      <c r="Z1648" s="9" t="str">
        <f t="shared" si="128"/>
        <v>N</v>
      </c>
      <c r="AA1648" s="9">
        <f t="shared" si="131"/>
        <v>10</v>
      </c>
      <c r="AB1648" s="9" t="s">
        <v>1398</v>
      </c>
      <c r="AE1648" t="str">
        <f t="shared" si="129"/>
        <v>Ogre KingdomsWood Elf Realms</v>
      </c>
    </row>
    <row r="1649" spans="1:31" ht="15" customHeight="1" x14ac:dyDescent="0.25">
      <c r="A1649">
        <v>430097</v>
      </c>
      <c r="B1649">
        <v>3</v>
      </c>
      <c r="C1649" t="s">
        <v>2040</v>
      </c>
      <c r="D1649" t="s">
        <v>2049</v>
      </c>
      <c r="E1649">
        <v>0</v>
      </c>
      <c r="F1649">
        <v>2</v>
      </c>
      <c r="G1649">
        <v>1210</v>
      </c>
      <c r="H1649">
        <v>1455</v>
      </c>
      <c r="I1649" t="s">
        <v>2041</v>
      </c>
      <c r="J1649" s="24">
        <v>45402.583333333336</v>
      </c>
      <c r="K1649" s="24">
        <v>45403.041666666664</v>
      </c>
      <c r="L1649" t="s">
        <v>598</v>
      </c>
      <c r="M1649" t="b">
        <v>0</v>
      </c>
      <c r="N1649">
        <v>2023</v>
      </c>
      <c r="O1649" t="s">
        <v>762</v>
      </c>
      <c r="Q1649" t="s">
        <v>761</v>
      </c>
      <c r="S1649" s="1" t="s">
        <v>2043</v>
      </c>
      <c r="T1649" s="1" t="s">
        <v>2051</v>
      </c>
      <c r="U1649" t="s">
        <v>27</v>
      </c>
      <c r="V1649" s="9">
        <v>1999</v>
      </c>
      <c r="W1649" s="2">
        <f t="shared" si="130"/>
        <v>3</v>
      </c>
      <c r="X1649" s="2" t="s">
        <v>1885</v>
      </c>
      <c r="Y1649" s="9" t="str">
        <f t="shared" si="127"/>
        <v>Y</v>
      </c>
      <c r="Z1649" s="9" t="str">
        <f t="shared" si="128"/>
        <v>N</v>
      </c>
      <c r="AA1649" s="9">
        <f t="shared" si="131"/>
        <v>10</v>
      </c>
      <c r="AB1649" s="9" t="s">
        <v>1398</v>
      </c>
      <c r="AE1649" t="str">
        <f t="shared" si="129"/>
        <v>Warriors of ChaosOrc and Goblin Tribes</v>
      </c>
    </row>
    <row r="1650" spans="1:31" ht="15" customHeight="1" x14ac:dyDescent="0.25">
      <c r="A1650">
        <v>430128</v>
      </c>
      <c r="B1650">
        <v>3</v>
      </c>
      <c r="C1650" t="s">
        <v>2060</v>
      </c>
      <c r="D1650" t="s">
        <v>2056</v>
      </c>
      <c r="E1650">
        <v>2</v>
      </c>
      <c r="F1650">
        <v>0</v>
      </c>
      <c r="G1650">
        <v>1593</v>
      </c>
      <c r="H1650">
        <v>1160</v>
      </c>
      <c r="I1650" t="s">
        <v>2041</v>
      </c>
      <c r="J1650" s="24">
        <v>45402.583333333336</v>
      </c>
      <c r="K1650" s="24">
        <v>45403.041666666664</v>
      </c>
      <c r="L1650" t="s">
        <v>598</v>
      </c>
      <c r="M1650" t="b">
        <v>0</v>
      </c>
      <c r="N1650">
        <v>2023</v>
      </c>
      <c r="O1650" t="s">
        <v>769</v>
      </c>
      <c r="Q1650" t="s">
        <v>762</v>
      </c>
      <c r="S1650" s="1" t="s">
        <v>2061</v>
      </c>
      <c r="T1650" s="1" t="s">
        <v>2058</v>
      </c>
      <c r="U1650" t="s">
        <v>27</v>
      </c>
      <c r="V1650" s="9">
        <v>1999</v>
      </c>
      <c r="W1650" s="2">
        <f t="shared" si="130"/>
        <v>3</v>
      </c>
      <c r="X1650" s="2" t="s">
        <v>1885</v>
      </c>
      <c r="Y1650" s="9" t="str">
        <f t="shared" si="127"/>
        <v>Y</v>
      </c>
      <c r="Z1650" s="9" t="str">
        <f t="shared" si="128"/>
        <v>N</v>
      </c>
      <c r="AA1650" s="9">
        <f t="shared" si="131"/>
        <v>10</v>
      </c>
      <c r="AB1650" s="9" t="s">
        <v>1398</v>
      </c>
      <c r="AE1650" t="str">
        <f t="shared" si="129"/>
        <v>Dwarfen Mountain HoldsWarriors of Chaos</v>
      </c>
    </row>
    <row r="1651" spans="1:31" ht="15" customHeight="1" x14ac:dyDescent="0.25">
      <c r="A1651">
        <v>430159</v>
      </c>
      <c r="B1651">
        <v>3</v>
      </c>
      <c r="C1651" t="s">
        <v>2048</v>
      </c>
      <c r="D1651" t="s">
        <v>2052</v>
      </c>
      <c r="E1651">
        <v>2</v>
      </c>
      <c r="F1651">
        <v>0</v>
      </c>
      <c r="G1651">
        <v>1542</v>
      </c>
      <c r="H1651">
        <v>811</v>
      </c>
      <c r="I1651" t="s">
        <v>2041</v>
      </c>
      <c r="J1651" s="24">
        <v>45402.583333333336</v>
      </c>
      <c r="K1651" s="24">
        <v>45403.041666666664</v>
      </c>
      <c r="L1651" t="s">
        <v>598</v>
      </c>
      <c r="M1651" t="b">
        <v>0</v>
      </c>
      <c r="N1651">
        <v>2023</v>
      </c>
      <c r="O1651" t="s">
        <v>763</v>
      </c>
      <c r="Q1651" t="s">
        <v>758</v>
      </c>
      <c r="S1651" s="1" t="s">
        <v>2050</v>
      </c>
      <c r="T1651" s="1" t="s">
        <v>2054</v>
      </c>
      <c r="U1651" t="s">
        <v>27</v>
      </c>
      <c r="V1651" s="9">
        <v>1999</v>
      </c>
      <c r="W1651" s="2">
        <f t="shared" si="130"/>
        <v>3</v>
      </c>
      <c r="X1651" s="2" t="s">
        <v>1885</v>
      </c>
      <c r="Y1651" s="9" t="str">
        <f t="shared" si="127"/>
        <v>Y</v>
      </c>
      <c r="Z1651" s="9" t="str">
        <f t="shared" si="128"/>
        <v>N</v>
      </c>
      <c r="AA1651" s="9">
        <f t="shared" si="131"/>
        <v>10</v>
      </c>
      <c r="AB1651" s="9" t="s">
        <v>1398</v>
      </c>
      <c r="AE1651" t="str">
        <f t="shared" si="129"/>
        <v>High Elf RealmsKingdom of Bretonnia</v>
      </c>
    </row>
    <row r="1652" spans="1:31" ht="15" customHeight="1" x14ac:dyDescent="0.25">
      <c r="A1652">
        <v>430185</v>
      </c>
      <c r="B1652">
        <v>3</v>
      </c>
      <c r="C1652" t="s">
        <v>2044</v>
      </c>
      <c r="D1652" t="s">
        <v>2039</v>
      </c>
      <c r="E1652">
        <v>2</v>
      </c>
      <c r="F1652">
        <v>0</v>
      </c>
      <c r="G1652">
        <v>1930</v>
      </c>
      <c r="H1652">
        <v>175</v>
      </c>
      <c r="I1652" t="s">
        <v>2041</v>
      </c>
      <c r="J1652" s="24">
        <v>45402.583333333336</v>
      </c>
      <c r="K1652" s="24">
        <v>45403.041666666664</v>
      </c>
      <c r="L1652" t="s">
        <v>598</v>
      </c>
      <c r="M1652" t="b">
        <v>0</v>
      </c>
      <c r="N1652">
        <v>2023</v>
      </c>
      <c r="O1652" t="s">
        <v>763</v>
      </c>
      <c r="Q1652" t="s">
        <v>770</v>
      </c>
      <c r="S1652" s="1" t="s">
        <v>2046</v>
      </c>
      <c r="T1652" s="1" t="s">
        <v>2042</v>
      </c>
      <c r="U1652" t="s">
        <v>27</v>
      </c>
      <c r="V1652" s="9">
        <v>1999</v>
      </c>
      <c r="W1652" s="2">
        <f t="shared" si="130"/>
        <v>3</v>
      </c>
      <c r="X1652" s="2" t="s">
        <v>1885</v>
      </c>
      <c r="Y1652" s="9" t="str">
        <f t="shared" si="127"/>
        <v>Y</v>
      </c>
      <c r="Z1652" s="9" t="str">
        <f t="shared" si="128"/>
        <v>N</v>
      </c>
      <c r="AA1652" s="9">
        <f t="shared" si="131"/>
        <v>10</v>
      </c>
      <c r="AB1652" s="9" t="s">
        <v>1398</v>
      </c>
      <c r="AE1652" t="str">
        <f t="shared" si="129"/>
        <v>High Elf RealmsLizardmen</v>
      </c>
    </row>
    <row r="1653" spans="1:31" ht="15" customHeight="1" x14ac:dyDescent="0.25">
      <c r="A1653">
        <v>430479</v>
      </c>
      <c r="B1653">
        <v>1</v>
      </c>
      <c r="C1653" t="s">
        <v>2062</v>
      </c>
      <c r="D1653" t="s">
        <v>2063</v>
      </c>
      <c r="E1653">
        <v>2</v>
      </c>
      <c r="F1653">
        <v>0</v>
      </c>
      <c r="G1653">
        <v>819</v>
      </c>
      <c r="H1653">
        <v>293</v>
      </c>
      <c r="I1653" t="s">
        <v>2064</v>
      </c>
      <c r="J1653" s="24">
        <v>45403.333333333336</v>
      </c>
      <c r="K1653" s="24">
        <v>45403.708333333336</v>
      </c>
      <c r="L1653" t="s">
        <v>63</v>
      </c>
      <c r="M1653" t="b">
        <v>0</v>
      </c>
      <c r="N1653">
        <v>2023</v>
      </c>
      <c r="O1653" t="s">
        <v>768</v>
      </c>
      <c r="Q1653" t="s">
        <v>769</v>
      </c>
      <c r="S1653" s="1" t="s">
        <v>2065</v>
      </c>
      <c r="T1653" s="1" t="s">
        <v>2066</v>
      </c>
      <c r="U1653" t="s">
        <v>27</v>
      </c>
      <c r="V1653" s="9">
        <v>1500</v>
      </c>
      <c r="W1653" s="2">
        <f t="shared" si="130"/>
        <v>3</v>
      </c>
      <c r="X1653" s="2" t="s">
        <v>1885</v>
      </c>
      <c r="Y1653" s="9" t="str">
        <f t="shared" si="127"/>
        <v>Y</v>
      </c>
      <c r="Z1653" s="9" t="str">
        <f t="shared" si="128"/>
        <v>N</v>
      </c>
      <c r="AA1653" s="9">
        <f t="shared" si="131"/>
        <v>14</v>
      </c>
      <c r="AB1653" s="9" t="s">
        <v>1398</v>
      </c>
      <c r="AE1653" t="str">
        <f t="shared" si="129"/>
        <v>Dark ElvesDwarfen Mountain Holds</v>
      </c>
    </row>
    <row r="1654" spans="1:31" ht="15" customHeight="1" x14ac:dyDescent="0.25">
      <c r="A1654">
        <v>430509</v>
      </c>
      <c r="B1654">
        <v>1</v>
      </c>
      <c r="C1654" t="s">
        <v>2067</v>
      </c>
      <c r="D1654" t="s">
        <v>2068</v>
      </c>
      <c r="E1654">
        <v>0</v>
      </c>
      <c r="F1654">
        <v>2</v>
      </c>
      <c r="G1654">
        <v>117</v>
      </c>
      <c r="H1654">
        <v>1586</v>
      </c>
      <c r="I1654" t="s">
        <v>2064</v>
      </c>
      <c r="J1654" s="24">
        <v>45403.333333333336</v>
      </c>
      <c r="K1654" s="24">
        <v>45403.708333333336</v>
      </c>
      <c r="L1654" t="s">
        <v>63</v>
      </c>
      <c r="M1654" t="b">
        <v>0</v>
      </c>
      <c r="N1654">
        <v>2023</v>
      </c>
      <c r="O1654" t="s">
        <v>765</v>
      </c>
      <c r="Q1654" t="s">
        <v>762</v>
      </c>
      <c r="S1654" s="1" t="s">
        <v>2069</v>
      </c>
      <c r="T1654" s="1" t="s">
        <v>2070</v>
      </c>
      <c r="U1654" t="s">
        <v>27</v>
      </c>
      <c r="V1654" s="9">
        <v>1500</v>
      </c>
      <c r="W1654" s="2">
        <f t="shared" si="130"/>
        <v>3</v>
      </c>
      <c r="X1654" s="2" t="s">
        <v>1885</v>
      </c>
      <c r="Y1654" s="9" t="str">
        <f t="shared" si="127"/>
        <v>Y</v>
      </c>
      <c r="Z1654" s="9" t="str">
        <f t="shared" si="128"/>
        <v>N</v>
      </c>
      <c r="AA1654" s="9">
        <f t="shared" si="131"/>
        <v>14</v>
      </c>
      <c r="AB1654" s="9" t="s">
        <v>1398</v>
      </c>
      <c r="AE1654" t="str">
        <f t="shared" si="129"/>
        <v>Empire of ManWarriors of Chaos</v>
      </c>
    </row>
    <row r="1655" spans="1:31" ht="15" customHeight="1" x14ac:dyDescent="0.25">
      <c r="A1655">
        <v>430532</v>
      </c>
      <c r="B1655">
        <v>1</v>
      </c>
      <c r="C1655" t="s">
        <v>2071</v>
      </c>
      <c r="D1655" t="s">
        <v>2072</v>
      </c>
      <c r="E1655">
        <v>1</v>
      </c>
      <c r="F1655">
        <v>1</v>
      </c>
      <c r="G1655">
        <v>781</v>
      </c>
      <c r="H1655">
        <v>735</v>
      </c>
      <c r="I1655" t="s">
        <v>2064</v>
      </c>
      <c r="J1655" s="24">
        <v>45403.333333333336</v>
      </c>
      <c r="K1655" s="24">
        <v>45403.708333333336</v>
      </c>
      <c r="L1655" t="s">
        <v>63</v>
      </c>
      <c r="M1655" t="b">
        <v>0</v>
      </c>
      <c r="N1655">
        <v>2023</v>
      </c>
      <c r="O1655" t="s">
        <v>769</v>
      </c>
      <c r="Q1655" t="s">
        <v>763</v>
      </c>
      <c r="S1655" s="1" t="s">
        <v>2073</v>
      </c>
      <c r="T1655" s="1" t="s">
        <v>2074</v>
      </c>
      <c r="U1655" t="s">
        <v>27</v>
      </c>
      <c r="V1655" s="9">
        <v>1500</v>
      </c>
      <c r="W1655" s="2">
        <f t="shared" si="130"/>
        <v>3</v>
      </c>
      <c r="X1655" s="2" t="s">
        <v>1885</v>
      </c>
      <c r="Y1655" s="9" t="str">
        <f t="shared" si="127"/>
        <v>Y</v>
      </c>
      <c r="Z1655" s="9" t="str">
        <f t="shared" si="128"/>
        <v>N</v>
      </c>
      <c r="AA1655" s="9">
        <f t="shared" si="131"/>
        <v>14</v>
      </c>
      <c r="AB1655" s="9" t="s">
        <v>1398</v>
      </c>
      <c r="AE1655" t="str">
        <f t="shared" si="129"/>
        <v>Dwarfen Mountain HoldsHigh Elf Realms</v>
      </c>
    </row>
    <row r="1656" spans="1:31" ht="15" hidden="1" customHeight="1" x14ac:dyDescent="0.25">
      <c r="A1656">
        <v>430558</v>
      </c>
      <c r="B1656">
        <v>1</v>
      </c>
      <c r="C1656" t="s">
        <v>2075</v>
      </c>
      <c r="D1656" t="s">
        <v>2076</v>
      </c>
      <c r="E1656">
        <v>2</v>
      </c>
      <c r="F1656">
        <v>0</v>
      </c>
      <c r="G1656">
        <v>1193</v>
      </c>
      <c r="H1656">
        <v>365</v>
      </c>
      <c r="I1656" t="s">
        <v>2064</v>
      </c>
      <c r="J1656" s="24">
        <v>45403.333333333336</v>
      </c>
      <c r="K1656" s="24">
        <v>45403.708333333336</v>
      </c>
      <c r="L1656" t="s">
        <v>63</v>
      </c>
      <c r="M1656" t="b">
        <v>0</v>
      </c>
      <c r="N1656">
        <v>2023</v>
      </c>
      <c r="Q1656" t="s">
        <v>762</v>
      </c>
      <c r="T1656" s="1" t="s">
        <v>2077</v>
      </c>
      <c r="U1656" t="s">
        <v>27</v>
      </c>
      <c r="V1656" s="9">
        <v>1500</v>
      </c>
      <c r="W1656" s="2">
        <f t="shared" si="130"/>
        <v>3</v>
      </c>
      <c r="X1656" s="2" t="s">
        <v>1885</v>
      </c>
      <c r="Y1656" s="9" t="str">
        <f t="shared" ref="Y1656:Y1719" si="132">IF(S1656="","N",(IF(T1656&lt;&gt;"","Y","N")))</f>
        <v>N</v>
      </c>
      <c r="Z1656" s="9" t="str">
        <f t="shared" ref="Z1656:Z1719" si="133">IF(O1656=Q1656,"Y","N")</f>
        <v>N</v>
      </c>
      <c r="AA1656" s="9">
        <f t="shared" si="131"/>
        <v>14</v>
      </c>
      <c r="AB1656" s="9" t="s">
        <v>1398</v>
      </c>
      <c r="AE1656" t="str">
        <f t="shared" ref="AE1656:AE1719" si="134">O1656&amp;Q1656</f>
        <v>Warriors of Chaos</v>
      </c>
    </row>
    <row r="1657" spans="1:31" ht="15" customHeight="1" x14ac:dyDescent="0.25">
      <c r="A1657">
        <v>430595</v>
      </c>
      <c r="B1657">
        <v>1</v>
      </c>
      <c r="C1657" t="s">
        <v>2078</v>
      </c>
      <c r="D1657" t="s">
        <v>2079</v>
      </c>
      <c r="E1657">
        <v>2</v>
      </c>
      <c r="F1657">
        <v>0</v>
      </c>
      <c r="G1657">
        <v>761</v>
      </c>
      <c r="H1657">
        <v>262</v>
      </c>
      <c r="I1657" t="s">
        <v>2064</v>
      </c>
      <c r="J1657" s="24">
        <v>45403.333333333336</v>
      </c>
      <c r="K1657" s="24">
        <v>45403.708333333336</v>
      </c>
      <c r="L1657" t="s">
        <v>63</v>
      </c>
      <c r="M1657" t="b">
        <v>0</v>
      </c>
      <c r="N1657">
        <v>2023</v>
      </c>
      <c r="O1657" t="s">
        <v>762</v>
      </c>
      <c r="Q1657" t="s">
        <v>761</v>
      </c>
      <c r="S1657" s="1" t="s">
        <v>2080</v>
      </c>
      <c r="T1657" s="1" t="s">
        <v>2081</v>
      </c>
      <c r="U1657" t="s">
        <v>27</v>
      </c>
      <c r="V1657" s="9">
        <v>1500</v>
      </c>
      <c r="W1657" s="2">
        <f t="shared" si="130"/>
        <v>3</v>
      </c>
      <c r="X1657" s="2" t="s">
        <v>1885</v>
      </c>
      <c r="Y1657" s="9" t="str">
        <f t="shared" si="132"/>
        <v>Y</v>
      </c>
      <c r="Z1657" s="9" t="str">
        <f t="shared" si="133"/>
        <v>N</v>
      </c>
      <c r="AA1657" s="9">
        <f t="shared" si="131"/>
        <v>14</v>
      </c>
      <c r="AB1657" s="9" t="s">
        <v>1398</v>
      </c>
      <c r="AE1657" t="str">
        <f t="shared" si="134"/>
        <v>Warriors of ChaosOrc and Goblin Tribes</v>
      </c>
    </row>
    <row r="1658" spans="1:31" ht="15" customHeight="1" x14ac:dyDescent="0.25">
      <c r="A1658">
        <v>430621</v>
      </c>
      <c r="B1658">
        <v>1</v>
      </c>
      <c r="C1658" t="s">
        <v>2082</v>
      </c>
      <c r="D1658" t="s">
        <v>2083</v>
      </c>
      <c r="E1658">
        <v>0</v>
      </c>
      <c r="F1658">
        <v>2</v>
      </c>
      <c r="G1658">
        <v>60</v>
      </c>
      <c r="H1658">
        <v>636</v>
      </c>
      <c r="I1658" t="s">
        <v>2064</v>
      </c>
      <c r="J1658" s="24">
        <v>45403.333333333336</v>
      </c>
      <c r="K1658" s="24">
        <v>45403.708333333336</v>
      </c>
      <c r="L1658" t="s">
        <v>63</v>
      </c>
      <c r="M1658" t="b">
        <v>0</v>
      </c>
      <c r="N1658">
        <v>2023</v>
      </c>
      <c r="O1658" t="s">
        <v>762</v>
      </c>
      <c r="Q1658" t="s">
        <v>759</v>
      </c>
      <c r="S1658" s="1" t="s">
        <v>2084</v>
      </c>
      <c r="T1658" s="1" t="s">
        <v>2085</v>
      </c>
      <c r="U1658" t="s">
        <v>27</v>
      </c>
      <c r="V1658" s="9">
        <v>1500</v>
      </c>
      <c r="W1658" s="2">
        <f t="shared" si="130"/>
        <v>3</v>
      </c>
      <c r="X1658" s="2" t="s">
        <v>1885</v>
      </c>
      <c r="Y1658" s="9" t="str">
        <f t="shared" si="132"/>
        <v>Y</v>
      </c>
      <c r="Z1658" s="9" t="str">
        <f t="shared" si="133"/>
        <v>N</v>
      </c>
      <c r="AA1658" s="9">
        <f t="shared" si="131"/>
        <v>14</v>
      </c>
      <c r="AB1658" s="9" t="s">
        <v>1398</v>
      </c>
      <c r="AE1658" t="str">
        <f t="shared" si="134"/>
        <v>Warriors of ChaosWood Elf Realms</v>
      </c>
    </row>
    <row r="1659" spans="1:31" ht="15" customHeight="1" x14ac:dyDescent="0.25">
      <c r="A1659">
        <v>430660</v>
      </c>
      <c r="B1659">
        <v>1</v>
      </c>
      <c r="C1659" t="s">
        <v>2086</v>
      </c>
      <c r="D1659" t="s">
        <v>2087</v>
      </c>
      <c r="E1659">
        <v>2</v>
      </c>
      <c r="F1659">
        <v>0</v>
      </c>
      <c r="G1659">
        <v>539</v>
      </c>
      <c r="H1659">
        <v>362</v>
      </c>
      <c r="I1659" t="s">
        <v>2064</v>
      </c>
      <c r="J1659" s="24">
        <v>45403.333333333336</v>
      </c>
      <c r="K1659" s="24">
        <v>45403.708333333336</v>
      </c>
      <c r="L1659" t="s">
        <v>63</v>
      </c>
      <c r="M1659" t="b">
        <v>0</v>
      </c>
      <c r="N1659">
        <v>2023</v>
      </c>
      <c r="O1659" t="s">
        <v>761</v>
      </c>
      <c r="Q1659" t="s">
        <v>758</v>
      </c>
      <c r="S1659" s="1" t="s">
        <v>2088</v>
      </c>
      <c r="T1659" s="1" t="s">
        <v>2089</v>
      </c>
      <c r="U1659" t="s">
        <v>27</v>
      </c>
      <c r="V1659" s="9">
        <v>1500</v>
      </c>
      <c r="W1659" s="2">
        <f t="shared" si="130"/>
        <v>3</v>
      </c>
      <c r="X1659" s="2" t="s">
        <v>1885</v>
      </c>
      <c r="Y1659" s="9" t="str">
        <f t="shared" si="132"/>
        <v>Y</v>
      </c>
      <c r="Z1659" s="9" t="str">
        <f t="shared" si="133"/>
        <v>N</v>
      </c>
      <c r="AA1659" s="9">
        <f t="shared" si="131"/>
        <v>14</v>
      </c>
      <c r="AB1659" s="9" t="s">
        <v>1398</v>
      </c>
      <c r="AE1659" t="str">
        <f t="shared" si="134"/>
        <v>Orc and Goblin TribesKingdom of Bretonnia</v>
      </c>
    </row>
    <row r="1660" spans="1:31" ht="15" customHeight="1" x14ac:dyDescent="0.25">
      <c r="A1660">
        <v>430702</v>
      </c>
      <c r="B1660">
        <v>2</v>
      </c>
      <c r="C1660" t="s">
        <v>2062</v>
      </c>
      <c r="D1660" t="s">
        <v>2078</v>
      </c>
      <c r="E1660">
        <v>2</v>
      </c>
      <c r="F1660">
        <v>0</v>
      </c>
      <c r="G1660">
        <v>1500</v>
      </c>
      <c r="H1660">
        <v>557</v>
      </c>
      <c r="I1660" t="s">
        <v>2064</v>
      </c>
      <c r="J1660" s="24">
        <v>45403.333333333336</v>
      </c>
      <c r="K1660" s="24">
        <v>45403.708333333336</v>
      </c>
      <c r="L1660" t="s">
        <v>63</v>
      </c>
      <c r="M1660" t="b">
        <v>0</v>
      </c>
      <c r="N1660">
        <v>2023</v>
      </c>
      <c r="O1660" t="s">
        <v>768</v>
      </c>
      <c r="Q1660" t="s">
        <v>762</v>
      </c>
      <c r="S1660" s="1" t="s">
        <v>2065</v>
      </c>
      <c r="T1660" s="1" t="s">
        <v>2080</v>
      </c>
      <c r="U1660" t="s">
        <v>27</v>
      </c>
      <c r="V1660" s="9">
        <v>1500</v>
      </c>
      <c r="W1660" s="2">
        <f t="shared" si="130"/>
        <v>3</v>
      </c>
      <c r="X1660" s="2" t="s">
        <v>1885</v>
      </c>
      <c r="Y1660" s="9" t="str">
        <f t="shared" si="132"/>
        <v>Y</v>
      </c>
      <c r="Z1660" s="9" t="str">
        <f t="shared" si="133"/>
        <v>N</v>
      </c>
      <c r="AA1660" s="9">
        <f t="shared" si="131"/>
        <v>14</v>
      </c>
      <c r="AB1660" s="9" t="s">
        <v>1398</v>
      </c>
      <c r="AE1660" t="str">
        <f t="shared" si="134"/>
        <v>Dark ElvesWarriors of Chaos</v>
      </c>
    </row>
    <row r="1661" spans="1:31" ht="15" customHeight="1" x14ac:dyDescent="0.25">
      <c r="A1661">
        <v>430728</v>
      </c>
      <c r="B1661">
        <v>2</v>
      </c>
      <c r="C1661" t="s">
        <v>2079</v>
      </c>
      <c r="D1661" t="s">
        <v>2076</v>
      </c>
      <c r="E1661">
        <v>0</v>
      </c>
      <c r="F1661">
        <v>2</v>
      </c>
      <c r="G1661">
        <v>0</v>
      </c>
      <c r="H1661">
        <v>1500</v>
      </c>
      <c r="I1661" t="s">
        <v>2064</v>
      </c>
      <c r="J1661" s="24">
        <v>45403.333333333336</v>
      </c>
      <c r="K1661" s="24">
        <v>45403.708333333336</v>
      </c>
      <c r="L1661" t="s">
        <v>63</v>
      </c>
      <c r="M1661" t="b">
        <v>0</v>
      </c>
      <c r="N1661">
        <v>2023</v>
      </c>
      <c r="O1661" t="s">
        <v>761</v>
      </c>
      <c r="Q1661" t="s">
        <v>762</v>
      </c>
      <c r="S1661" s="1" t="s">
        <v>2081</v>
      </c>
      <c r="T1661" s="1" t="s">
        <v>2077</v>
      </c>
      <c r="U1661" t="s">
        <v>27</v>
      </c>
      <c r="V1661" s="9">
        <v>1500</v>
      </c>
      <c r="W1661" s="2">
        <f t="shared" si="130"/>
        <v>3</v>
      </c>
      <c r="X1661" s="2" t="s">
        <v>1885</v>
      </c>
      <c r="Y1661" s="9" t="str">
        <f t="shared" si="132"/>
        <v>Y</v>
      </c>
      <c r="Z1661" s="9" t="str">
        <f t="shared" si="133"/>
        <v>N</v>
      </c>
      <c r="AA1661" s="9">
        <f t="shared" si="131"/>
        <v>14</v>
      </c>
      <c r="AB1661" s="9" t="s">
        <v>1398</v>
      </c>
      <c r="AE1661" t="str">
        <f t="shared" si="134"/>
        <v>Orc and Goblin TribesWarriors of Chaos</v>
      </c>
    </row>
    <row r="1662" spans="1:31" ht="15" customHeight="1" x14ac:dyDescent="0.25">
      <c r="A1662">
        <v>430747</v>
      </c>
      <c r="B1662">
        <v>2</v>
      </c>
      <c r="C1662" t="s">
        <v>2087</v>
      </c>
      <c r="D1662" t="s">
        <v>2063</v>
      </c>
      <c r="E1662">
        <v>0</v>
      </c>
      <c r="F1662">
        <v>2</v>
      </c>
      <c r="G1662">
        <v>0</v>
      </c>
      <c r="H1662">
        <v>1500</v>
      </c>
      <c r="I1662" t="s">
        <v>2064</v>
      </c>
      <c r="J1662" s="24">
        <v>45403.333333333336</v>
      </c>
      <c r="K1662" s="24">
        <v>45403.708333333336</v>
      </c>
      <c r="L1662" t="s">
        <v>63</v>
      </c>
      <c r="M1662" t="b">
        <v>0</v>
      </c>
      <c r="N1662">
        <v>2023</v>
      </c>
      <c r="O1662" t="s">
        <v>758</v>
      </c>
      <c r="Q1662" t="s">
        <v>769</v>
      </c>
      <c r="S1662" s="1" t="s">
        <v>2089</v>
      </c>
      <c r="T1662" s="1" t="s">
        <v>2066</v>
      </c>
      <c r="U1662" t="s">
        <v>27</v>
      </c>
      <c r="V1662" s="9">
        <v>1500</v>
      </c>
      <c r="W1662" s="2">
        <f t="shared" si="130"/>
        <v>3</v>
      </c>
      <c r="X1662" s="2" t="s">
        <v>1885</v>
      </c>
      <c r="Y1662" s="9" t="str">
        <f t="shared" si="132"/>
        <v>Y</v>
      </c>
      <c r="Z1662" s="9" t="str">
        <f t="shared" si="133"/>
        <v>N</v>
      </c>
      <c r="AA1662" s="9">
        <f t="shared" si="131"/>
        <v>14</v>
      </c>
      <c r="AB1662" s="9" t="s">
        <v>1398</v>
      </c>
      <c r="AE1662" t="str">
        <f t="shared" si="134"/>
        <v>Kingdom of BretonniaDwarfen Mountain Holds</v>
      </c>
    </row>
    <row r="1663" spans="1:31" ht="15" customHeight="1" x14ac:dyDescent="0.25">
      <c r="A1663">
        <v>430772</v>
      </c>
      <c r="B1663">
        <v>2</v>
      </c>
      <c r="C1663" t="s">
        <v>2072</v>
      </c>
      <c r="D1663" t="s">
        <v>2082</v>
      </c>
      <c r="E1663">
        <v>2</v>
      </c>
      <c r="F1663">
        <v>0</v>
      </c>
      <c r="G1663">
        <v>1500</v>
      </c>
      <c r="H1663">
        <v>0</v>
      </c>
      <c r="I1663" t="s">
        <v>2064</v>
      </c>
      <c r="J1663" s="24">
        <v>45403.333333333336</v>
      </c>
      <c r="K1663" s="24">
        <v>45403.708333333336</v>
      </c>
      <c r="L1663" t="s">
        <v>63</v>
      </c>
      <c r="M1663" t="b">
        <v>0</v>
      </c>
      <c r="N1663">
        <v>2023</v>
      </c>
      <c r="O1663" t="s">
        <v>763</v>
      </c>
      <c r="Q1663" t="s">
        <v>762</v>
      </c>
      <c r="S1663" s="1" t="s">
        <v>2074</v>
      </c>
      <c r="T1663" s="1" t="s">
        <v>2084</v>
      </c>
      <c r="U1663" t="s">
        <v>27</v>
      </c>
      <c r="V1663" s="9">
        <v>1500</v>
      </c>
      <c r="W1663" s="2">
        <f t="shared" si="130"/>
        <v>3</v>
      </c>
      <c r="X1663" s="2" t="s">
        <v>1885</v>
      </c>
      <c r="Y1663" s="9" t="str">
        <f t="shared" si="132"/>
        <v>Y</v>
      </c>
      <c r="Z1663" s="9" t="str">
        <f t="shared" si="133"/>
        <v>N</v>
      </c>
      <c r="AA1663" s="9">
        <f t="shared" si="131"/>
        <v>14</v>
      </c>
      <c r="AB1663" s="9" t="s">
        <v>1398</v>
      </c>
      <c r="AE1663" t="str">
        <f t="shared" si="134"/>
        <v>High Elf RealmsWarriors of Chaos</v>
      </c>
    </row>
    <row r="1664" spans="1:31" ht="15" customHeight="1" x14ac:dyDescent="0.25">
      <c r="A1664">
        <v>430801</v>
      </c>
      <c r="B1664">
        <v>2</v>
      </c>
      <c r="C1664" t="s">
        <v>2071</v>
      </c>
      <c r="D1664" t="s">
        <v>2067</v>
      </c>
      <c r="E1664">
        <v>0</v>
      </c>
      <c r="F1664">
        <v>2</v>
      </c>
      <c r="G1664">
        <v>673</v>
      </c>
      <c r="H1664">
        <v>1500</v>
      </c>
      <c r="I1664" t="s">
        <v>2064</v>
      </c>
      <c r="J1664" s="24">
        <v>45403.333333333336</v>
      </c>
      <c r="K1664" s="24">
        <v>45403.708333333336</v>
      </c>
      <c r="L1664" t="s">
        <v>63</v>
      </c>
      <c r="M1664" t="b">
        <v>0</v>
      </c>
      <c r="N1664">
        <v>2023</v>
      </c>
      <c r="O1664" t="s">
        <v>769</v>
      </c>
      <c r="Q1664" t="s">
        <v>765</v>
      </c>
      <c r="S1664" s="1" t="s">
        <v>2073</v>
      </c>
      <c r="T1664" s="1" t="s">
        <v>2069</v>
      </c>
      <c r="U1664" t="s">
        <v>27</v>
      </c>
      <c r="V1664" s="9">
        <v>1500</v>
      </c>
      <c r="W1664" s="2">
        <f t="shared" si="130"/>
        <v>3</v>
      </c>
      <c r="X1664" s="2" t="s">
        <v>1885</v>
      </c>
      <c r="Y1664" s="9" t="str">
        <f t="shared" si="132"/>
        <v>Y</v>
      </c>
      <c r="Z1664" s="9" t="str">
        <f t="shared" si="133"/>
        <v>N</v>
      </c>
      <c r="AA1664" s="9">
        <f t="shared" si="131"/>
        <v>14</v>
      </c>
      <c r="AB1664" s="9" t="s">
        <v>1398</v>
      </c>
      <c r="AE1664" t="str">
        <f t="shared" si="134"/>
        <v>Dwarfen Mountain HoldsEmpire of Man</v>
      </c>
    </row>
    <row r="1665" spans="1:31" ht="15" customHeight="1" x14ac:dyDescent="0.25">
      <c r="A1665">
        <v>430826</v>
      </c>
      <c r="B1665">
        <v>2</v>
      </c>
      <c r="C1665" t="s">
        <v>2068</v>
      </c>
      <c r="D1665" t="s">
        <v>2086</v>
      </c>
      <c r="E1665">
        <v>2</v>
      </c>
      <c r="F1665">
        <v>0</v>
      </c>
      <c r="G1665">
        <v>1500</v>
      </c>
      <c r="H1665">
        <v>157</v>
      </c>
      <c r="I1665" t="s">
        <v>2064</v>
      </c>
      <c r="J1665" s="24">
        <v>45403.333333333336</v>
      </c>
      <c r="K1665" s="24">
        <v>45403.708333333336</v>
      </c>
      <c r="L1665" t="s">
        <v>63</v>
      </c>
      <c r="M1665" t="b">
        <v>0</v>
      </c>
      <c r="N1665">
        <v>2023</v>
      </c>
      <c r="O1665" t="s">
        <v>762</v>
      </c>
      <c r="Q1665" t="s">
        <v>761</v>
      </c>
      <c r="S1665" s="1" t="s">
        <v>2070</v>
      </c>
      <c r="T1665" s="1" t="s">
        <v>2088</v>
      </c>
      <c r="U1665" t="s">
        <v>27</v>
      </c>
      <c r="V1665" s="9">
        <v>1500</v>
      </c>
      <c r="W1665" s="2">
        <f t="shared" si="130"/>
        <v>3</v>
      </c>
      <c r="X1665" s="2" t="s">
        <v>1885</v>
      </c>
      <c r="Y1665" s="9" t="str">
        <f t="shared" si="132"/>
        <v>Y</v>
      </c>
      <c r="Z1665" s="9" t="str">
        <f t="shared" si="133"/>
        <v>N</v>
      </c>
      <c r="AA1665" s="9">
        <f t="shared" si="131"/>
        <v>14</v>
      </c>
      <c r="AB1665" s="9" t="s">
        <v>1398</v>
      </c>
      <c r="AE1665" t="str">
        <f t="shared" si="134"/>
        <v>Warriors of ChaosOrc and Goblin Tribes</v>
      </c>
    </row>
    <row r="1666" spans="1:31" ht="15" hidden="1" customHeight="1" x14ac:dyDescent="0.25">
      <c r="A1666">
        <v>430852</v>
      </c>
      <c r="B1666">
        <v>2</v>
      </c>
      <c r="C1666" t="s">
        <v>2083</v>
      </c>
      <c r="D1666" t="s">
        <v>2075</v>
      </c>
      <c r="E1666">
        <v>0</v>
      </c>
      <c r="F1666">
        <v>2</v>
      </c>
      <c r="G1666">
        <v>502</v>
      </c>
      <c r="H1666">
        <v>1500</v>
      </c>
      <c r="I1666" t="s">
        <v>2064</v>
      </c>
      <c r="J1666" s="24">
        <v>45403.333333333336</v>
      </c>
      <c r="K1666" s="24">
        <v>45403.708333333336</v>
      </c>
      <c r="L1666" t="s">
        <v>63</v>
      </c>
      <c r="M1666" t="b">
        <v>0</v>
      </c>
      <c r="N1666">
        <v>2023</v>
      </c>
      <c r="O1666" t="s">
        <v>759</v>
      </c>
      <c r="S1666" s="1" t="s">
        <v>2085</v>
      </c>
      <c r="U1666" t="s">
        <v>27</v>
      </c>
      <c r="V1666" s="9">
        <v>1500</v>
      </c>
      <c r="W1666" s="2">
        <f t="shared" ref="W1666:W1729" si="135">_xlfn.MAXIFS(B:B,I:I,I1666)</f>
        <v>3</v>
      </c>
      <c r="X1666" s="2" t="s">
        <v>1885</v>
      </c>
      <c r="Y1666" s="9" t="str">
        <f t="shared" si="132"/>
        <v>N</v>
      </c>
      <c r="Z1666" s="9" t="str">
        <f t="shared" si="133"/>
        <v>N</v>
      </c>
      <c r="AA1666" s="9">
        <f t="shared" ref="AA1666:AA1729" si="136">COUNTIFS(I:I,I1666,B:B,1)*2</f>
        <v>14</v>
      </c>
      <c r="AB1666" s="9" t="s">
        <v>1398</v>
      </c>
      <c r="AE1666" t="str">
        <f t="shared" si="134"/>
        <v>Wood Elf Realms</v>
      </c>
    </row>
    <row r="1667" spans="1:31" ht="15" customHeight="1" x14ac:dyDescent="0.25">
      <c r="A1667">
        <v>430889</v>
      </c>
      <c r="B1667">
        <v>3</v>
      </c>
      <c r="C1667" t="s">
        <v>2062</v>
      </c>
      <c r="D1667" t="s">
        <v>2072</v>
      </c>
      <c r="E1667">
        <v>2</v>
      </c>
      <c r="F1667">
        <v>0</v>
      </c>
      <c r="G1667">
        <v>1750</v>
      </c>
      <c r="H1667">
        <v>565</v>
      </c>
      <c r="I1667" t="s">
        <v>2064</v>
      </c>
      <c r="J1667" s="24">
        <v>45403.333333333336</v>
      </c>
      <c r="K1667" s="24">
        <v>45403.708333333336</v>
      </c>
      <c r="L1667" t="s">
        <v>63</v>
      </c>
      <c r="M1667" t="b">
        <v>0</v>
      </c>
      <c r="N1667">
        <v>2023</v>
      </c>
      <c r="O1667" t="s">
        <v>768</v>
      </c>
      <c r="Q1667" t="s">
        <v>763</v>
      </c>
      <c r="S1667" s="1" t="s">
        <v>2065</v>
      </c>
      <c r="T1667" s="1" t="s">
        <v>2074</v>
      </c>
      <c r="U1667" t="s">
        <v>27</v>
      </c>
      <c r="V1667" s="9">
        <v>1500</v>
      </c>
      <c r="W1667" s="2">
        <f t="shared" si="135"/>
        <v>3</v>
      </c>
      <c r="X1667" s="2" t="s">
        <v>1885</v>
      </c>
      <c r="Y1667" s="9" t="str">
        <f t="shared" si="132"/>
        <v>Y</v>
      </c>
      <c r="Z1667" s="9" t="str">
        <f t="shared" si="133"/>
        <v>N</v>
      </c>
      <c r="AA1667" s="9">
        <f t="shared" si="136"/>
        <v>14</v>
      </c>
      <c r="AB1667" s="9" t="s">
        <v>1398</v>
      </c>
      <c r="AE1667" t="str">
        <f t="shared" si="134"/>
        <v>Dark ElvesHigh Elf Realms</v>
      </c>
    </row>
    <row r="1668" spans="1:31" ht="15" hidden="1" customHeight="1" x14ac:dyDescent="0.25">
      <c r="A1668">
        <v>430912</v>
      </c>
      <c r="B1668">
        <v>3</v>
      </c>
      <c r="C1668" t="s">
        <v>2068</v>
      </c>
      <c r="D1668" t="s">
        <v>2075</v>
      </c>
      <c r="E1668">
        <v>2</v>
      </c>
      <c r="F1668">
        <v>0</v>
      </c>
      <c r="G1668">
        <v>1159</v>
      </c>
      <c r="H1668">
        <v>708</v>
      </c>
      <c r="I1668" t="s">
        <v>2064</v>
      </c>
      <c r="J1668" s="24">
        <v>45403.333333333336</v>
      </c>
      <c r="K1668" s="24">
        <v>45403.708333333336</v>
      </c>
      <c r="L1668" t="s">
        <v>63</v>
      </c>
      <c r="M1668" t="b">
        <v>0</v>
      </c>
      <c r="N1668">
        <v>2023</v>
      </c>
      <c r="O1668" t="s">
        <v>762</v>
      </c>
      <c r="S1668" s="1" t="s">
        <v>2070</v>
      </c>
      <c r="U1668" t="s">
        <v>27</v>
      </c>
      <c r="V1668" s="9">
        <v>1500</v>
      </c>
      <c r="W1668" s="2">
        <f t="shared" si="135"/>
        <v>3</v>
      </c>
      <c r="X1668" s="2" t="s">
        <v>1885</v>
      </c>
      <c r="Y1668" s="9" t="str">
        <f t="shared" si="132"/>
        <v>N</v>
      </c>
      <c r="Z1668" s="9" t="str">
        <f t="shared" si="133"/>
        <v>N</v>
      </c>
      <c r="AA1668" s="9">
        <f t="shared" si="136"/>
        <v>14</v>
      </c>
      <c r="AB1668" s="9" t="s">
        <v>1398</v>
      </c>
      <c r="AE1668" t="str">
        <f t="shared" si="134"/>
        <v>Warriors of Chaos</v>
      </c>
    </row>
    <row r="1669" spans="1:31" ht="15" customHeight="1" x14ac:dyDescent="0.25">
      <c r="A1669">
        <v>430935</v>
      </c>
      <c r="B1669">
        <v>3</v>
      </c>
      <c r="C1669" t="s">
        <v>2071</v>
      </c>
      <c r="D1669" t="s">
        <v>2082</v>
      </c>
      <c r="E1669">
        <v>2</v>
      </c>
      <c r="F1669">
        <v>0</v>
      </c>
      <c r="G1669">
        <v>1264</v>
      </c>
      <c r="H1669">
        <v>0</v>
      </c>
      <c r="I1669" t="s">
        <v>2064</v>
      </c>
      <c r="J1669" s="24">
        <v>45403.333333333336</v>
      </c>
      <c r="K1669" s="24">
        <v>45403.708333333336</v>
      </c>
      <c r="L1669" t="s">
        <v>63</v>
      </c>
      <c r="M1669" t="b">
        <v>0</v>
      </c>
      <c r="N1669">
        <v>2023</v>
      </c>
      <c r="O1669" t="s">
        <v>769</v>
      </c>
      <c r="Q1669" t="s">
        <v>762</v>
      </c>
      <c r="S1669" s="1" t="s">
        <v>2073</v>
      </c>
      <c r="T1669" s="1" t="s">
        <v>2084</v>
      </c>
      <c r="U1669" t="s">
        <v>27</v>
      </c>
      <c r="V1669" s="9">
        <v>1500</v>
      </c>
      <c r="W1669" s="2">
        <f t="shared" si="135"/>
        <v>3</v>
      </c>
      <c r="X1669" s="2" t="s">
        <v>1885</v>
      </c>
      <c r="Y1669" s="9" t="str">
        <f t="shared" si="132"/>
        <v>Y</v>
      </c>
      <c r="Z1669" s="9" t="str">
        <f t="shared" si="133"/>
        <v>N</v>
      </c>
      <c r="AA1669" s="9">
        <f t="shared" si="136"/>
        <v>14</v>
      </c>
      <c r="AB1669" s="9" t="s">
        <v>1398</v>
      </c>
      <c r="AE1669" t="str">
        <f t="shared" si="134"/>
        <v>Dwarfen Mountain HoldsWarriors of Chaos</v>
      </c>
    </row>
    <row r="1670" spans="1:31" ht="15" customHeight="1" x14ac:dyDescent="0.25">
      <c r="A1670">
        <v>430958</v>
      </c>
      <c r="B1670">
        <v>3</v>
      </c>
      <c r="C1670" t="s">
        <v>2079</v>
      </c>
      <c r="D1670" t="s">
        <v>2087</v>
      </c>
      <c r="E1670">
        <v>2</v>
      </c>
      <c r="F1670">
        <v>0</v>
      </c>
      <c r="G1670">
        <v>774</v>
      </c>
      <c r="H1670">
        <v>168</v>
      </c>
      <c r="I1670" t="s">
        <v>2064</v>
      </c>
      <c r="J1670" s="24">
        <v>45403.333333333336</v>
      </c>
      <c r="K1670" s="24">
        <v>45403.708333333336</v>
      </c>
      <c r="L1670" t="s">
        <v>63</v>
      </c>
      <c r="M1670" t="b">
        <v>0</v>
      </c>
      <c r="N1670">
        <v>2023</v>
      </c>
      <c r="O1670" t="s">
        <v>761</v>
      </c>
      <c r="Q1670" t="s">
        <v>758</v>
      </c>
      <c r="S1670" s="1" t="s">
        <v>2081</v>
      </c>
      <c r="T1670" s="1" t="s">
        <v>2089</v>
      </c>
      <c r="U1670" t="s">
        <v>27</v>
      </c>
      <c r="V1670" s="9">
        <v>1500</v>
      </c>
      <c r="W1670" s="2">
        <f t="shared" si="135"/>
        <v>3</v>
      </c>
      <c r="X1670" s="2" t="s">
        <v>1885</v>
      </c>
      <c r="Y1670" s="9" t="str">
        <f t="shared" si="132"/>
        <v>Y</v>
      </c>
      <c r="Z1670" s="9" t="str">
        <f t="shared" si="133"/>
        <v>N</v>
      </c>
      <c r="AA1670" s="9">
        <f t="shared" si="136"/>
        <v>14</v>
      </c>
      <c r="AB1670" s="9" t="s">
        <v>1398</v>
      </c>
      <c r="AE1670" t="str">
        <f t="shared" si="134"/>
        <v>Orc and Goblin TribesKingdom of Bretonnia</v>
      </c>
    </row>
    <row r="1671" spans="1:31" ht="15" customHeight="1" x14ac:dyDescent="0.25">
      <c r="A1671">
        <v>430978</v>
      </c>
      <c r="B1671">
        <v>3</v>
      </c>
      <c r="C1671" t="s">
        <v>2076</v>
      </c>
      <c r="D1671" t="s">
        <v>2086</v>
      </c>
      <c r="E1671">
        <v>0</v>
      </c>
      <c r="F1671">
        <v>2</v>
      </c>
      <c r="G1671">
        <v>337</v>
      </c>
      <c r="H1671">
        <v>1600</v>
      </c>
      <c r="I1671" t="s">
        <v>2064</v>
      </c>
      <c r="J1671" s="24">
        <v>45403.333333333336</v>
      </c>
      <c r="K1671" s="24">
        <v>45403.708333333336</v>
      </c>
      <c r="L1671" t="s">
        <v>63</v>
      </c>
      <c r="M1671" t="b">
        <v>0</v>
      </c>
      <c r="N1671">
        <v>2023</v>
      </c>
      <c r="O1671" t="s">
        <v>762</v>
      </c>
      <c r="Q1671" t="s">
        <v>761</v>
      </c>
      <c r="S1671" s="1" t="s">
        <v>2077</v>
      </c>
      <c r="T1671" s="1" t="s">
        <v>2088</v>
      </c>
      <c r="U1671" t="s">
        <v>27</v>
      </c>
      <c r="V1671" s="9">
        <v>1500</v>
      </c>
      <c r="W1671" s="2">
        <f t="shared" si="135"/>
        <v>3</v>
      </c>
      <c r="X1671" s="2" t="s">
        <v>1885</v>
      </c>
      <c r="Y1671" s="9" t="str">
        <f t="shared" si="132"/>
        <v>Y</v>
      </c>
      <c r="Z1671" s="9" t="str">
        <f t="shared" si="133"/>
        <v>N</v>
      </c>
      <c r="AA1671" s="9">
        <f t="shared" si="136"/>
        <v>14</v>
      </c>
      <c r="AB1671" s="9" t="s">
        <v>1398</v>
      </c>
      <c r="AE1671" t="str">
        <f t="shared" si="134"/>
        <v>Warriors of ChaosOrc and Goblin Tribes</v>
      </c>
    </row>
    <row r="1672" spans="1:31" ht="15" customHeight="1" x14ac:dyDescent="0.25">
      <c r="A1672">
        <v>430998</v>
      </c>
      <c r="B1672">
        <v>3</v>
      </c>
      <c r="C1672" t="s">
        <v>2083</v>
      </c>
      <c r="D1672" t="s">
        <v>2067</v>
      </c>
      <c r="E1672">
        <v>2</v>
      </c>
      <c r="F1672">
        <v>0</v>
      </c>
      <c r="G1672">
        <v>755</v>
      </c>
      <c r="H1672">
        <v>250</v>
      </c>
      <c r="I1672" t="s">
        <v>2064</v>
      </c>
      <c r="J1672" s="24">
        <v>45403.333333333336</v>
      </c>
      <c r="K1672" s="24">
        <v>45403.708333333336</v>
      </c>
      <c r="L1672" t="s">
        <v>63</v>
      </c>
      <c r="M1672" t="b">
        <v>0</v>
      </c>
      <c r="N1672">
        <v>2023</v>
      </c>
      <c r="O1672" t="s">
        <v>759</v>
      </c>
      <c r="Q1672" t="s">
        <v>765</v>
      </c>
      <c r="S1672" s="1" t="s">
        <v>2085</v>
      </c>
      <c r="T1672" s="1" t="s">
        <v>2069</v>
      </c>
      <c r="U1672" t="s">
        <v>27</v>
      </c>
      <c r="V1672" s="9">
        <v>1500</v>
      </c>
      <c r="W1672" s="2">
        <f t="shared" si="135"/>
        <v>3</v>
      </c>
      <c r="X1672" s="2" t="s">
        <v>1885</v>
      </c>
      <c r="Y1672" s="9" t="str">
        <f t="shared" si="132"/>
        <v>Y</v>
      </c>
      <c r="Z1672" s="9" t="str">
        <f t="shared" si="133"/>
        <v>N</v>
      </c>
      <c r="AA1672" s="9">
        <f t="shared" si="136"/>
        <v>14</v>
      </c>
      <c r="AB1672" s="9" t="s">
        <v>1398</v>
      </c>
      <c r="AE1672" t="str">
        <f t="shared" si="134"/>
        <v>Wood Elf RealmsEmpire of Man</v>
      </c>
    </row>
    <row r="1673" spans="1:31" ht="15" customHeight="1" x14ac:dyDescent="0.25">
      <c r="A1673">
        <v>431015</v>
      </c>
      <c r="B1673">
        <v>3</v>
      </c>
      <c r="C1673" t="s">
        <v>2063</v>
      </c>
      <c r="D1673" t="s">
        <v>2078</v>
      </c>
      <c r="E1673">
        <v>2</v>
      </c>
      <c r="F1673">
        <v>0</v>
      </c>
      <c r="G1673">
        <v>1358</v>
      </c>
      <c r="H1673">
        <v>466</v>
      </c>
      <c r="I1673" t="s">
        <v>2064</v>
      </c>
      <c r="J1673" s="24">
        <v>45403.333333333336</v>
      </c>
      <c r="K1673" s="24">
        <v>45403.708333333336</v>
      </c>
      <c r="L1673" t="s">
        <v>63</v>
      </c>
      <c r="M1673" t="b">
        <v>0</v>
      </c>
      <c r="N1673">
        <v>2023</v>
      </c>
      <c r="O1673" t="s">
        <v>769</v>
      </c>
      <c r="Q1673" t="s">
        <v>762</v>
      </c>
      <c r="S1673" s="1" t="s">
        <v>2066</v>
      </c>
      <c r="T1673" s="1" t="s">
        <v>2080</v>
      </c>
      <c r="U1673" t="s">
        <v>27</v>
      </c>
      <c r="V1673" s="9">
        <v>1500</v>
      </c>
      <c r="W1673" s="2">
        <f t="shared" si="135"/>
        <v>3</v>
      </c>
      <c r="X1673" s="2" t="s">
        <v>1885</v>
      </c>
      <c r="Y1673" s="9" t="str">
        <f t="shared" si="132"/>
        <v>Y</v>
      </c>
      <c r="Z1673" s="9" t="str">
        <f t="shared" si="133"/>
        <v>N</v>
      </c>
      <c r="AA1673" s="9">
        <f t="shared" si="136"/>
        <v>14</v>
      </c>
      <c r="AB1673" s="9" t="s">
        <v>1398</v>
      </c>
      <c r="AE1673" t="str">
        <f t="shared" si="134"/>
        <v>Dwarfen Mountain HoldsWarriors of Chaos</v>
      </c>
    </row>
    <row r="1674" spans="1:31" ht="15" customHeight="1" x14ac:dyDescent="0.25">
      <c r="A1674">
        <v>430455</v>
      </c>
      <c r="B1674">
        <v>1</v>
      </c>
      <c r="C1674" t="s">
        <v>2090</v>
      </c>
      <c r="D1674" t="s">
        <v>2091</v>
      </c>
      <c r="E1674">
        <v>0</v>
      </c>
      <c r="F1674">
        <v>2</v>
      </c>
      <c r="G1674">
        <v>83</v>
      </c>
      <c r="H1674">
        <v>2350</v>
      </c>
      <c r="I1674" t="s">
        <v>2092</v>
      </c>
      <c r="J1674" s="24">
        <v>45403.333333333336</v>
      </c>
      <c r="K1674" s="24">
        <v>45403.78125</v>
      </c>
      <c r="L1674" t="s">
        <v>147</v>
      </c>
      <c r="M1674" t="b">
        <v>0</v>
      </c>
      <c r="N1674">
        <v>2023</v>
      </c>
      <c r="O1674" t="s">
        <v>769</v>
      </c>
      <c r="Q1674" t="s">
        <v>758</v>
      </c>
      <c r="S1674" s="1" t="s">
        <v>2093</v>
      </c>
      <c r="T1674" s="1" t="s">
        <v>2094</v>
      </c>
      <c r="U1674" t="s">
        <v>27</v>
      </c>
      <c r="V1674" s="9">
        <v>2000</v>
      </c>
      <c r="W1674" s="2">
        <f t="shared" si="135"/>
        <v>3</v>
      </c>
      <c r="X1674" s="2" t="s">
        <v>1885</v>
      </c>
      <c r="Y1674" s="9" t="str">
        <f t="shared" si="132"/>
        <v>Y</v>
      </c>
      <c r="Z1674" s="9" t="str">
        <f t="shared" si="133"/>
        <v>N</v>
      </c>
      <c r="AA1674" s="9">
        <f t="shared" si="136"/>
        <v>12</v>
      </c>
      <c r="AB1674" s="9" t="s">
        <v>1398</v>
      </c>
      <c r="AE1674" t="str">
        <f t="shared" si="134"/>
        <v>Dwarfen Mountain HoldsKingdom of Bretonnia</v>
      </c>
    </row>
    <row r="1675" spans="1:31" ht="15" customHeight="1" x14ac:dyDescent="0.25">
      <c r="A1675">
        <v>430484</v>
      </c>
      <c r="B1675">
        <v>1</v>
      </c>
      <c r="C1675" t="s">
        <v>2095</v>
      </c>
      <c r="D1675" t="s">
        <v>2096</v>
      </c>
      <c r="E1675">
        <v>0</v>
      </c>
      <c r="F1675">
        <v>2</v>
      </c>
      <c r="G1675">
        <v>713</v>
      </c>
      <c r="H1675">
        <v>1180</v>
      </c>
      <c r="I1675" t="s">
        <v>2092</v>
      </c>
      <c r="J1675" s="24">
        <v>45403.333333333336</v>
      </c>
      <c r="K1675" s="24">
        <v>45403.78125</v>
      </c>
      <c r="L1675" t="s">
        <v>147</v>
      </c>
      <c r="M1675" t="b">
        <v>0</v>
      </c>
      <c r="N1675">
        <v>2023</v>
      </c>
      <c r="O1675" t="s">
        <v>760</v>
      </c>
      <c r="Q1675" t="s">
        <v>761</v>
      </c>
      <c r="S1675" s="1" t="s">
        <v>2097</v>
      </c>
      <c r="T1675" s="1" t="s">
        <v>2098</v>
      </c>
      <c r="U1675" t="s">
        <v>27</v>
      </c>
      <c r="V1675" s="9">
        <v>2000</v>
      </c>
      <c r="W1675" s="2">
        <f t="shared" si="135"/>
        <v>3</v>
      </c>
      <c r="X1675" s="2" t="s">
        <v>1885</v>
      </c>
      <c r="Y1675" s="9" t="str">
        <f t="shared" si="132"/>
        <v>Y</v>
      </c>
      <c r="Z1675" s="9" t="str">
        <f t="shared" si="133"/>
        <v>N</v>
      </c>
      <c r="AA1675" s="9">
        <f t="shared" si="136"/>
        <v>12</v>
      </c>
      <c r="AB1675" s="9" t="s">
        <v>1398</v>
      </c>
      <c r="AE1675" t="str">
        <f t="shared" si="134"/>
        <v>Vampire CountsOrc and Goblin Tribes</v>
      </c>
    </row>
    <row r="1676" spans="1:31" ht="15" hidden="1" customHeight="1" x14ac:dyDescent="0.25">
      <c r="A1676">
        <v>430488</v>
      </c>
      <c r="B1676">
        <v>1</v>
      </c>
      <c r="C1676" t="s">
        <v>2099</v>
      </c>
      <c r="D1676" t="s">
        <v>163</v>
      </c>
      <c r="E1676">
        <v>2</v>
      </c>
      <c r="F1676">
        <v>0</v>
      </c>
      <c r="G1676">
        <v>1116</v>
      </c>
      <c r="H1676">
        <v>612</v>
      </c>
      <c r="I1676" t="s">
        <v>2092</v>
      </c>
      <c r="J1676" s="24">
        <v>45403.333333333336</v>
      </c>
      <c r="K1676" s="24">
        <v>45403.78125</v>
      </c>
      <c r="L1676" t="s">
        <v>147</v>
      </c>
      <c r="M1676" t="b">
        <v>0</v>
      </c>
      <c r="N1676">
        <v>2023</v>
      </c>
      <c r="U1676" t="s">
        <v>27</v>
      </c>
      <c r="V1676" s="9">
        <v>2000</v>
      </c>
      <c r="W1676" s="2">
        <f t="shared" si="135"/>
        <v>3</v>
      </c>
      <c r="X1676" s="2" t="s">
        <v>1885</v>
      </c>
      <c r="Y1676" s="9" t="str">
        <f t="shared" si="132"/>
        <v>N</v>
      </c>
      <c r="Z1676" s="9" t="str">
        <f t="shared" si="133"/>
        <v>Y</v>
      </c>
      <c r="AA1676" s="9">
        <f t="shared" si="136"/>
        <v>12</v>
      </c>
      <c r="AB1676" s="9" t="s">
        <v>1398</v>
      </c>
      <c r="AE1676" t="str">
        <f t="shared" si="134"/>
        <v/>
      </c>
    </row>
    <row r="1677" spans="1:31" ht="15" customHeight="1" x14ac:dyDescent="0.25">
      <c r="A1677">
        <v>430515</v>
      </c>
      <c r="B1677">
        <v>1</v>
      </c>
      <c r="C1677" t="s">
        <v>2100</v>
      </c>
      <c r="D1677" t="s">
        <v>159</v>
      </c>
      <c r="E1677">
        <v>2</v>
      </c>
      <c r="F1677">
        <v>0</v>
      </c>
      <c r="G1677">
        <v>2064</v>
      </c>
      <c r="H1677">
        <v>856</v>
      </c>
      <c r="I1677" t="s">
        <v>2092</v>
      </c>
      <c r="J1677" s="24">
        <v>45403.333333333336</v>
      </c>
      <c r="K1677" s="24">
        <v>45403.78125</v>
      </c>
      <c r="L1677" t="s">
        <v>147</v>
      </c>
      <c r="M1677" t="b">
        <v>0</v>
      </c>
      <c r="N1677">
        <v>2023</v>
      </c>
      <c r="O1677" t="s">
        <v>768</v>
      </c>
      <c r="Q1677" t="s">
        <v>769</v>
      </c>
      <c r="S1677" s="1" t="s">
        <v>2101</v>
      </c>
      <c r="T1677" s="1" t="s">
        <v>2102</v>
      </c>
      <c r="U1677" t="s">
        <v>27</v>
      </c>
      <c r="V1677" s="9">
        <v>2000</v>
      </c>
      <c r="W1677" s="2">
        <f t="shared" si="135"/>
        <v>3</v>
      </c>
      <c r="X1677" s="2" t="s">
        <v>1885</v>
      </c>
      <c r="Y1677" s="9" t="str">
        <f t="shared" si="132"/>
        <v>Y</v>
      </c>
      <c r="Z1677" s="9" t="str">
        <f t="shared" si="133"/>
        <v>N</v>
      </c>
      <c r="AA1677" s="9">
        <f t="shared" si="136"/>
        <v>12</v>
      </c>
      <c r="AB1677" s="9" t="s">
        <v>1398</v>
      </c>
      <c r="AE1677" t="str">
        <f t="shared" si="134"/>
        <v>Dark ElvesDwarfen Mountain Holds</v>
      </c>
    </row>
    <row r="1678" spans="1:31" ht="15" customHeight="1" x14ac:dyDescent="0.25">
      <c r="A1678">
        <v>430542</v>
      </c>
      <c r="B1678">
        <v>1</v>
      </c>
      <c r="C1678" t="s">
        <v>166</v>
      </c>
      <c r="D1678" t="s">
        <v>2103</v>
      </c>
      <c r="E1678">
        <v>1</v>
      </c>
      <c r="F1678">
        <v>1</v>
      </c>
      <c r="G1678">
        <v>439</v>
      </c>
      <c r="H1678">
        <v>371</v>
      </c>
      <c r="I1678" t="s">
        <v>2092</v>
      </c>
      <c r="J1678" s="24">
        <v>45403.333333333336</v>
      </c>
      <c r="K1678" s="24">
        <v>45403.78125</v>
      </c>
      <c r="L1678" t="s">
        <v>147</v>
      </c>
      <c r="M1678" t="b">
        <v>0</v>
      </c>
      <c r="N1678">
        <v>2023</v>
      </c>
      <c r="O1678" t="s">
        <v>761</v>
      </c>
      <c r="Q1678" t="s">
        <v>769</v>
      </c>
      <c r="S1678" s="1" t="s">
        <v>2104</v>
      </c>
      <c r="T1678" s="1" t="s">
        <v>2105</v>
      </c>
      <c r="U1678" t="s">
        <v>27</v>
      </c>
      <c r="V1678" s="9">
        <v>2000</v>
      </c>
      <c r="W1678" s="2">
        <f t="shared" si="135"/>
        <v>3</v>
      </c>
      <c r="X1678" s="2" t="s">
        <v>1885</v>
      </c>
      <c r="Y1678" s="9" t="str">
        <f t="shared" si="132"/>
        <v>Y</v>
      </c>
      <c r="Z1678" s="9" t="str">
        <f t="shared" si="133"/>
        <v>N</v>
      </c>
      <c r="AA1678" s="9">
        <f t="shared" si="136"/>
        <v>12</v>
      </c>
      <c r="AB1678" s="9" t="s">
        <v>1398</v>
      </c>
      <c r="AE1678" t="str">
        <f t="shared" si="134"/>
        <v>Orc and Goblin TribesDwarfen Mountain Holds</v>
      </c>
    </row>
    <row r="1679" spans="1:31" ht="15" hidden="1" customHeight="1" x14ac:dyDescent="0.25">
      <c r="A1679">
        <v>430572</v>
      </c>
      <c r="B1679">
        <v>1</v>
      </c>
      <c r="C1679" t="s">
        <v>162</v>
      </c>
      <c r="D1679" t="s">
        <v>150</v>
      </c>
      <c r="E1679">
        <v>2</v>
      </c>
      <c r="F1679">
        <v>0</v>
      </c>
      <c r="G1679">
        <v>2200</v>
      </c>
      <c r="H1679">
        <v>316</v>
      </c>
      <c r="I1679" t="s">
        <v>2092</v>
      </c>
      <c r="J1679" s="24">
        <v>45403.333333333336</v>
      </c>
      <c r="K1679" s="24">
        <v>45403.78125</v>
      </c>
      <c r="L1679" t="s">
        <v>147</v>
      </c>
      <c r="M1679" t="b">
        <v>0</v>
      </c>
      <c r="N1679">
        <v>2023</v>
      </c>
      <c r="Q1679" t="s">
        <v>765</v>
      </c>
      <c r="T1679" s="1" t="s">
        <v>2106</v>
      </c>
      <c r="U1679" t="s">
        <v>27</v>
      </c>
      <c r="V1679" s="9">
        <v>2000</v>
      </c>
      <c r="W1679" s="2">
        <f t="shared" si="135"/>
        <v>3</v>
      </c>
      <c r="X1679" s="2" t="s">
        <v>1885</v>
      </c>
      <c r="Y1679" s="9" t="str">
        <f t="shared" si="132"/>
        <v>N</v>
      </c>
      <c r="Z1679" s="9" t="str">
        <f t="shared" si="133"/>
        <v>N</v>
      </c>
      <c r="AA1679" s="9">
        <f t="shared" si="136"/>
        <v>12</v>
      </c>
      <c r="AB1679" s="9" t="s">
        <v>1398</v>
      </c>
      <c r="AE1679" t="str">
        <f t="shared" si="134"/>
        <v>Empire of Man</v>
      </c>
    </row>
    <row r="1680" spans="1:31" ht="15" customHeight="1" x14ac:dyDescent="0.25">
      <c r="A1680">
        <v>430608</v>
      </c>
      <c r="B1680">
        <v>2</v>
      </c>
      <c r="C1680" t="s">
        <v>2100</v>
      </c>
      <c r="D1680" t="s">
        <v>2096</v>
      </c>
      <c r="E1680">
        <v>2</v>
      </c>
      <c r="F1680">
        <v>0</v>
      </c>
      <c r="G1680">
        <v>863</v>
      </c>
      <c r="H1680">
        <v>648</v>
      </c>
      <c r="I1680" t="s">
        <v>2092</v>
      </c>
      <c r="J1680" s="24">
        <v>45403.333333333336</v>
      </c>
      <c r="K1680" s="24">
        <v>45403.78125</v>
      </c>
      <c r="L1680" t="s">
        <v>147</v>
      </c>
      <c r="M1680" t="b">
        <v>0</v>
      </c>
      <c r="N1680">
        <v>2023</v>
      </c>
      <c r="O1680" t="s">
        <v>768</v>
      </c>
      <c r="Q1680" t="s">
        <v>761</v>
      </c>
      <c r="S1680" s="1" t="s">
        <v>2101</v>
      </c>
      <c r="T1680" s="1" t="s">
        <v>2098</v>
      </c>
      <c r="U1680" t="s">
        <v>27</v>
      </c>
      <c r="V1680" s="9">
        <v>2000</v>
      </c>
      <c r="W1680" s="2">
        <f t="shared" si="135"/>
        <v>3</v>
      </c>
      <c r="X1680" s="2" t="s">
        <v>1885</v>
      </c>
      <c r="Y1680" s="9" t="str">
        <f t="shared" si="132"/>
        <v>Y</v>
      </c>
      <c r="Z1680" s="9" t="str">
        <f t="shared" si="133"/>
        <v>N</v>
      </c>
      <c r="AA1680" s="9">
        <f t="shared" si="136"/>
        <v>12</v>
      </c>
      <c r="AB1680" s="9" t="s">
        <v>1398</v>
      </c>
      <c r="AE1680" t="str">
        <f t="shared" si="134"/>
        <v>Dark ElvesOrc and Goblin Tribes</v>
      </c>
    </row>
    <row r="1681" spans="1:31" ht="15" hidden="1" customHeight="1" x14ac:dyDescent="0.25">
      <c r="A1681">
        <v>430634</v>
      </c>
      <c r="B1681">
        <v>2</v>
      </c>
      <c r="C1681" t="s">
        <v>2095</v>
      </c>
      <c r="D1681" t="s">
        <v>163</v>
      </c>
      <c r="E1681">
        <v>2</v>
      </c>
      <c r="F1681">
        <v>0</v>
      </c>
      <c r="G1681">
        <v>1256</v>
      </c>
      <c r="H1681">
        <v>285</v>
      </c>
      <c r="I1681" t="s">
        <v>2092</v>
      </c>
      <c r="J1681" s="24">
        <v>45403.333333333336</v>
      </c>
      <c r="K1681" s="24">
        <v>45403.78125</v>
      </c>
      <c r="L1681" t="s">
        <v>147</v>
      </c>
      <c r="M1681" t="b">
        <v>0</v>
      </c>
      <c r="N1681">
        <v>2023</v>
      </c>
      <c r="O1681" t="s">
        <v>760</v>
      </c>
      <c r="S1681" s="1" t="s">
        <v>2097</v>
      </c>
      <c r="U1681" t="s">
        <v>27</v>
      </c>
      <c r="V1681" s="9">
        <v>2000</v>
      </c>
      <c r="W1681" s="2">
        <f t="shared" si="135"/>
        <v>3</v>
      </c>
      <c r="X1681" s="2" t="s">
        <v>1885</v>
      </c>
      <c r="Y1681" s="9" t="str">
        <f t="shared" si="132"/>
        <v>N</v>
      </c>
      <c r="Z1681" s="9" t="str">
        <f t="shared" si="133"/>
        <v>N</v>
      </c>
      <c r="AA1681" s="9">
        <f t="shared" si="136"/>
        <v>12</v>
      </c>
      <c r="AB1681" s="9" t="s">
        <v>1398</v>
      </c>
      <c r="AE1681" t="str">
        <f t="shared" si="134"/>
        <v>Vampire Counts</v>
      </c>
    </row>
    <row r="1682" spans="1:31" ht="15" customHeight="1" x14ac:dyDescent="0.25">
      <c r="A1682">
        <v>430657</v>
      </c>
      <c r="B1682">
        <v>2</v>
      </c>
      <c r="C1682" t="s">
        <v>150</v>
      </c>
      <c r="D1682" t="s">
        <v>2090</v>
      </c>
      <c r="E1682">
        <v>2</v>
      </c>
      <c r="F1682">
        <v>0</v>
      </c>
      <c r="G1682">
        <v>1830</v>
      </c>
      <c r="H1682">
        <v>0</v>
      </c>
      <c r="I1682" t="s">
        <v>2092</v>
      </c>
      <c r="J1682" s="24">
        <v>45403.333333333336</v>
      </c>
      <c r="K1682" s="24">
        <v>45403.78125</v>
      </c>
      <c r="L1682" t="s">
        <v>147</v>
      </c>
      <c r="M1682" t="b">
        <v>0</v>
      </c>
      <c r="N1682">
        <v>2023</v>
      </c>
      <c r="O1682" t="s">
        <v>765</v>
      </c>
      <c r="Q1682" t="s">
        <v>769</v>
      </c>
      <c r="S1682" s="1" t="s">
        <v>2106</v>
      </c>
      <c r="T1682" s="1" t="s">
        <v>2093</v>
      </c>
      <c r="U1682" t="s">
        <v>27</v>
      </c>
      <c r="V1682" s="9">
        <v>2000</v>
      </c>
      <c r="W1682" s="2">
        <f t="shared" si="135"/>
        <v>3</v>
      </c>
      <c r="X1682" s="2" t="s">
        <v>1885</v>
      </c>
      <c r="Y1682" s="9" t="str">
        <f t="shared" si="132"/>
        <v>Y</v>
      </c>
      <c r="Z1682" s="9" t="str">
        <f t="shared" si="133"/>
        <v>N</v>
      </c>
      <c r="AA1682" s="9">
        <f t="shared" si="136"/>
        <v>12</v>
      </c>
      <c r="AB1682" s="9" t="s">
        <v>1398</v>
      </c>
      <c r="AE1682" t="str">
        <f t="shared" si="134"/>
        <v>Empire of ManDwarfen Mountain Holds</v>
      </c>
    </row>
    <row r="1683" spans="1:31" ht="15" hidden="1" customHeight="1" x14ac:dyDescent="0.25">
      <c r="A1683">
        <v>430688</v>
      </c>
      <c r="B1683">
        <v>2</v>
      </c>
      <c r="C1683" t="s">
        <v>2091</v>
      </c>
      <c r="D1683" t="s">
        <v>162</v>
      </c>
      <c r="E1683">
        <v>0</v>
      </c>
      <c r="F1683">
        <v>2</v>
      </c>
      <c r="G1683">
        <v>883</v>
      </c>
      <c r="H1683">
        <v>1303</v>
      </c>
      <c r="I1683" t="s">
        <v>2092</v>
      </c>
      <c r="J1683" s="24">
        <v>45403.333333333336</v>
      </c>
      <c r="K1683" s="24">
        <v>45403.78125</v>
      </c>
      <c r="L1683" t="s">
        <v>147</v>
      </c>
      <c r="M1683" t="b">
        <v>0</v>
      </c>
      <c r="N1683">
        <v>2023</v>
      </c>
      <c r="O1683" t="s">
        <v>758</v>
      </c>
      <c r="S1683" s="1" t="s">
        <v>2094</v>
      </c>
      <c r="U1683" t="s">
        <v>27</v>
      </c>
      <c r="V1683" s="9">
        <v>2000</v>
      </c>
      <c r="W1683" s="2">
        <f t="shared" si="135"/>
        <v>3</v>
      </c>
      <c r="X1683" s="2" t="s">
        <v>1885</v>
      </c>
      <c r="Y1683" s="9" t="str">
        <f t="shared" si="132"/>
        <v>N</v>
      </c>
      <c r="Z1683" s="9" t="str">
        <f t="shared" si="133"/>
        <v>N</v>
      </c>
      <c r="AA1683" s="9">
        <f t="shared" si="136"/>
        <v>12</v>
      </c>
      <c r="AB1683" s="9" t="s">
        <v>1398</v>
      </c>
      <c r="AE1683" t="str">
        <f t="shared" si="134"/>
        <v>Kingdom of Bretonnia</v>
      </c>
    </row>
    <row r="1684" spans="1:31" ht="15" hidden="1" customHeight="1" x14ac:dyDescent="0.25">
      <c r="A1684">
        <v>430704</v>
      </c>
      <c r="B1684">
        <v>2</v>
      </c>
      <c r="C1684" t="s">
        <v>2099</v>
      </c>
      <c r="D1684" t="s">
        <v>166</v>
      </c>
      <c r="E1684">
        <v>0</v>
      </c>
      <c r="F1684">
        <v>2</v>
      </c>
      <c r="G1684">
        <v>165</v>
      </c>
      <c r="H1684">
        <v>2300</v>
      </c>
      <c r="I1684" t="s">
        <v>2092</v>
      </c>
      <c r="J1684" s="24">
        <v>45403.333333333336</v>
      </c>
      <c r="K1684" s="24">
        <v>45403.78125</v>
      </c>
      <c r="L1684" t="s">
        <v>147</v>
      </c>
      <c r="M1684" t="b">
        <v>0</v>
      </c>
      <c r="N1684">
        <v>2023</v>
      </c>
      <c r="Q1684" t="s">
        <v>761</v>
      </c>
      <c r="T1684" s="1" t="s">
        <v>2104</v>
      </c>
      <c r="U1684" t="s">
        <v>27</v>
      </c>
      <c r="V1684" s="9">
        <v>2000</v>
      </c>
      <c r="W1684" s="2">
        <f t="shared" si="135"/>
        <v>3</v>
      </c>
      <c r="X1684" s="2" t="s">
        <v>1885</v>
      </c>
      <c r="Y1684" s="9" t="str">
        <f t="shared" si="132"/>
        <v>N</v>
      </c>
      <c r="Z1684" s="9" t="str">
        <f t="shared" si="133"/>
        <v>N</v>
      </c>
      <c r="AA1684" s="9">
        <f t="shared" si="136"/>
        <v>12</v>
      </c>
      <c r="AB1684" s="9" t="s">
        <v>1398</v>
      </c>
      <c r="AE1684" t="str">
        <f t="shared" si="134"/>
        <v>Orc and Goblin Tribes</v>
      </c>
    </row>
    <row r="1685" spans="1:31" ht="15" hidden="1" customHeight="1" x14ac:dyDescent="0.25">
      <c r="A1685">
        <v>430734</v>
      </c>
      <c r="B1685">
        <v>2</v>
      </c>
      <c r="C1685" t="s">
        <v>2103</v>
      </c>
      <c r="D1685" t="s">
        <v>159</v>
      </c>
      <c r="E1685">
        <v>2</v>
      </c>
      <c r="F1685">
        <v>0</v>
      </c>
      <c r="G1685">
        <v>544</v>
      </c>
      <c r="H1685">
        <v>185</v>
      </c>
      <c r="I1685" t="s">
        <v>2092</v>
      </c>
      <c r="J1685" s="24">
        <v>45403.333333333336</v>
      </c>
      <c r="K1685" s="24">
        <v>45403.78125</v>
      </c>
      <c r="L1685" t="s">
        <v>147</v>
      </c>
      <c r="M1685" t="b">
        <v>0</v>
      </c>
      <c r="N1685">
        <v>2023</v>
      </c>
      <c r="O1685" t="s">
        <v>769</v>
      </c>
      <c r="Q1685" t="s">
        <v>769</v>
      </c>
      <c r="S1685" s="1" t="s">
        <v>2105</v>
      </c>
      <c r="T1685" s="1" t="s">
        <v>2102</v>
      </c>
      <c r="U1685" t="s">
        <v>27</v>
      </c>
      <c r="V1685" s="9">
        <v>2000</v>
      </c>
      <c r="W1685" s="2">
        <f t="shared" si="135"/>
        <v>3</v>
      </c>
      <c r="X1685" s="2" t="s">
        <v>1885</v>
      </c>
      <c r="Y1685" s="9" t="str">
        <f t="shared" si="132"/>
        <v>Y</v>
      </c>
      <c r="Z1685" s="9" t="str">
        <f t="shared" si="133"/>
        <v>Y</v>
      </c>
      <c r="AA1685" s="9">
        <f t="shared" si="136"/>
        <v>12</v>
      </c>
      <c r="AB1685" s="9" t="s">
        <v>1398</v>
      </c>
      <c r="AE1685" t="str">
        <f t="shared" si="134"/>
        <v>Dwarfen Mountain HoldsDwarfen Mountain Holds</v>
      </c>
    </row>
    <row r="1686" spans="1:31" ht="15" customHeight="1" x14ac:dyDescent="0.25">
      <c r="A1686">
        <v>430779</v>
      </c>
      <c r="B1686">
        <v>3</v>
      </c>
      <c r="C1686" t="s">
        <v>2095</v>
      </c>
      <c r="D1686" t="s">
        <v>159</v>
      </c>
      <c r="E1686">
        <v>2</v>
      </c>
      <c r="F1686">
        <v>0</v>
      </c>
      <c r="G1686">
        <v>1133</v>
      </c>
      <c r="H1686">
        <v>767</v>
      </c>
      <c r="I1686" t="s">
        <v>2092</v>
      </c>
      <c r="J1686" s="24">
        <v>45403.333333333336</v>
      </c>
      <c r="K1686" s="24">
        <v>45403.78125</v>
      </c>
      <c r="L1686" t="s">
        <v>147</v>
      </c>
      <c r="M1686" t="b">
        <v>0</v>
      </c>
      <c r="N1686">
        <v>2023</v>
      </c>
      <c r="O1686" t="s">
        <v>760</v>
      </c>
      <c r="Q1686" t="s">
        <v>769</v>
      </c>
      <c r="S1686" s="1" t="s">
        <v>2097</v>
      </c>
      <c r="T1686" s="1" t="s">
        <v>2102</v>
      </c>
      <c r="U1686" t="s">
        <v>27</v>
      </c>
      <c r="V1686" s="9">
        <v>2000</v>
      </c>
      <c r="W1686" s="2">
        <f t="shared" si="135"/>
        <v>3</v>
      </c>
      <c r="X1686" s="2" t="s">
        <v>1885</v>
      </c>
      <c r="Y1686" s="9" t="str">
        <f t="shared" si="132"/>
        <v>Y</v>
      </c>
      <c r="Z1686" s="9" t="str">
        <f t="shared" si="133"/>
        <v>N</v>
      </c>
      <c r="AA1686" s="9">
        <f t="shared" si="136"/>
        <v>12</v>
      </c>
      <c r="AB1686" s="9" t="s">
        <v>1398</v>
      </c>
      <c r="AE1686" t="str">
        <f t="shared" si="134"/>
        <v>Vampire CountsDwarfen Mountain Holds</v>
      </c>
    </row>
    <row r="1687" spans="1:31" ht="15" hidden="1" customHeight="1" x14ac:dyDescent="0.25">
      <c r="A1687">
        <v>430795</v>
      </c>
      <c r="B1687">
        <v>3</v>
      </c>
      <c r="C1687" t="s">
        <v>2096</v>
      </c>
      <c r="D1687" t="s">
        <v>163</v>
      </c>
      <c r="E1687">
        <v>2</v>
      </c>
      <c r="F1687">
        <v>0</v>
      </c>
      <c r="G1687">
        <v>2350</v>
      </c>
      <c r="H1687">
        <v>0</v>
      </c>
      <c r="I1687" t="s">
        <v>2092</v>
      </c>
      <c r="J1687" s="24">
        <v>45403.333333333336</v>
      </c>
      <c r="K1687" s="24">
        <v>45403.78125</v>
      </c>
      <c r="L1687" t="s">
        <v>147</v>
      </c>
      <c r="M1687" t="b">
        <v>0</v>
      </c>
      <c r="N1687">
        <v>2023</v>
      </c>
      <c r="O1687" t="s">
        <v>761</v>
      </c>
      <c r="S1687" s="1" t="s">
        <v>2098</v>
      </c>
      <c r="U1687" t="s">
        <v>27</v>
      </c>
      <c r="V1687" s="9">
        <v>2000</v>
      </c>
      <c r="W1687" s="2">
        <f t="shared" si="135"/>
        <v>3</v>
      </c>
      <c r="X1687" s="2" t="s">
        <v>1885</v>
      </c>
      <c r="Y1687" s="9" t="str">
        <f t="shared" si="132"/>
        <v>N</v>
      </c>
      <c r="Z1687" s="9" t="str">
        <f t="shared" si="133"/>
        <v>N</v>
      </c>
      <c r="AA1687" s="9">
        <f t="shared" si="136"/>
        <v>12</v>
      </c>
      <c r="AB1687" s="9" t="s">
        <v>1398</v>
      </c>
      <c r="AE1687" t="str">
        <f t="shared" si="134"/>
        <v>Orc and Goblin Tribes</v>
      </c>
    </row>
    <row r="1688" spans="1:31" ht="15" customHeight="1" x14ac:dyDescent="0.25">
      <c r="A1688">
        <v>430824</v>
      </c>
      <c r="B1688">
        <v>3</v>
      </c>
      <c r="C1688" t="s">
        <v>166</v>
      </c>
      <c r="D1688" t="s">
        <v>2091</v>
      </c>
      <c r="E1688">
        <v>0</v>
      </c>
      <c r="F1688">
        <v>2</v>
      </c>
      <c r="G1688">
        <v>494</v>
      </c>
      <c r="H1688">
        <v>1098</v>
      </c>
      <c r="I1688" t="s">
        <v>2092</v>
      </c>
      <c r="J1688" s="24">
        <v>45403.333333333336</v>
      </c>
      <c r="K1688" s="24">
        <v>45403.78125</v>
      </c>
      <c r="L1688" t="s">
        <v>147</v>
      </c>
      <c r="M1688" t="b">
        <v>0</v>
      </c>
      <c r="N1688">
        <v>2023</v>
      </c>
      <c r="O1688" t="s">
        <v>761</v>
      </c>
      <c r="Q1688" t="s">
        <v>758</v>
      </c>
      <c r="S1688" s="1" t="s">
        <v>2104</v>
      </c>
      <c r="T1688" s="1" t="s">
        <v>2094</v>
      </c>
      <c r="U1688" t="s">
        <v>27</v>
      </c>
      <c r="V1688" s="9">
        <v>2000</v>
      </c>
      <c r="W1688" s="2">
        <f t="shared" si="135"/>
        <v>3</v>
      </c>
      <c r="X1688" s="2" t="s">
        <v>1885</v>
      </c>
      <c r="Y1688" s="9" t="str">
        <f t="shared" si="132"/>
        <v>Y</v>
      </c>
      <c r="Z1688" s="9" t="str">
        <f t="shared" si="133"/>
        <v>N</v>
      </c>
      <c r="AA1688" s="9">
        <f t="shared" si="136"/>
        <v>12</v>
      </c>
      <c r="AB1688" s="9" t="s">
        <v>1398</v>
      </c>
      <c r="AE1688" t="str">
        <f t="shared" si="134"/>
        <v>Orc and Goblin TribesKingdom of Bretonnia</v>
      </c>
    </row>
    <row r="1689" spans="1:31" ht="15" customHeight="1" x14ac:dyDescent="0.25">
      <c r="A1689">
        <v>430851</v>
      </c>
      <c r="B1689">
        <v>3</v>
      </c>
      <c r="C1689" t="s">
        <v>2103</v>
      </c>
      <c r="D1689" t="s">
        <v>150</v>
      </c>
      <c r="E1689">
        <v>0</v>
      </c>
      <c r="F1689">
        <v>2</v>
      </c>
      <c r="G1689">
        <v>173</v>
      </c>
      <c r="H1689">
        <v>311</v>
      </c>
      <c r="I1689" t="s">
        <v>2092</v>
      </c>
      <c r="J1689" s="24">
        <v>45403.333333333336</v>
      </c>
      <c r="K1689" s="24">
        <v>45403.78125</v>
      </c>
      <c r="L1689" t="s">
        <v>147</v>
      </c>
      <c r="M1689" t="b">
        <v>0</v>
      </c>
      <c r="N1689">
        <v>2023</v>
      </c>
      <c r="O1689" t="s">
        <v>769</v>
      </c>
      <c r="Q1689" t="s">
        <v>765</v>
      </c>
      <c r="S1689" s="1" t="s">
        <v>2105</v>
      </c>
      <c r="T1689" s="1" t="s">
        <v>2106</v>
      </c>
      <c r="U1689" t="s">
        <v>27</v>
      </c>
      <c r="V1689" s="9">
        <v>2000</v>
      </c>
      <c r="W1689" s="2">
        <f t="shared" si="135"/>
        <v>3</v>
      </c>
      <c r="X1689" s="2" t="s">
        <v>1885</v>
      </c>
      <c r="Y1689" s="9" t="str">
        <f t="shared" si="132"/>
        <v>Y</v>
      </c>
      <c r="Z1689" s="9" t="str">
        <f t="shared" si="133"/>
        <v>N</v>
      </c>
      <c r="AA1689" s="9">
        <f t="shared" si="136"/>
        <v>12</v>
      </c>
      <c r="AB1689" s="9" t="s">
        <v>1398</v>
      </c>
      <c r="AE1689" t="str">
        <f t="shared" si="134"/>
        <v>Dwarfen Mountain HoldsEmpire of Man</v>
      </c>
    </row>
    <row r="1690" spans="1:31" ht="15" hidden="1" customHeight="1" x14ac:dyDescent="0.25">
      <c r="A1690">
        <v>430876</v>
      </c>
      <c r="B1690">
        <v>3</v>
      </c>
      <c r="C1690" t="s">
        <v>162</v>
      </c>
      <c r="D1690" t="s">
        <v>2100</v>
      </c>
      <c r="E1690">
        <v>2</v>
      </c>
      <c r="F1690">
        <v>0</v>
      </c>
      <c r="G1690">
        <v>2300</v>
      </c>
      <c r="H1690">
        <v>1307</v>
      </c>
      <c r="I1690" t="s">
        <v>2092</v>
      </c>
      <c r="J1690" s="24">
        <v>45403.333333333336</v>
      </c>
      <c r="K1690" s="24">
        <v>45403.78125</v>
      </c>
      <c r="L1690" t="s">
        <v>147</v>
      </c>
      <c r="M1690" t="b">
        <v>0</v>
      </c>
      <c r="N1690">
        <v>2023</v>
      </c>
      <c r="Q1690" t="s">
        <v>768</v>
      </c>
      <c r="T1690" s="1" t="s">
        <v>2101</v>
      </c>
      <c r="U1690" t="s">
        <v>27</v>
      </c>
      <c r="V1690" s="9">
        <v>2000</v>
      </c>
      <c r="W1690" s="2">
        <f t="shared" si="135"/>
        <v>3</v>
      </c>
      <c r="X1690" s="2" t="s">
        <v>1885</v>
      </c>
      <c r="Y1690" s="9" t="str">
        <f t="shared" si="132"/>
        <v>N</v>
      </c>
      <c r="Z1690" s="9" t="str">
        <f t="shared" si="133"/>
        <v>N</v>
      </c>
      <c r="AA1690" s="9">
        <f t="shared" si="136"/>
        <v>12</v>
      </c>
      <c r="AB1690" s="9" t="s">
        <v>1398</v>
      </c>
      <c r="AE1690" t="str">
        <f t="shared" si="134"/>
        <v>Dark Elves</v>
      </c>
    </row>
    <row r="1691" spans="1:31" ht="15" customHeight="1" x14ac:dyDescent="0.25">
      <c r="A1691">
        <v>429203</v>
      </c>
      <c r="B1691">
        <v>1</v>
      </c>
      <c r="C1691" t="s">
        <v>555</v>
      </c>
      <c r="D1691" t="s">
        <v>552</v>
      </c>
      <c r="E1691">
        <v>2</v>
      </c>
      <c r="F1691">
        <v>0</v>
      </c>
      <c r="G1691">
        <v>14</v>
      </c>
      <c r="H1691">
        <v>6</v>
      </c>
      <c r="I1691" t="s">
        <v>2107</v>
      </c>
      <c r="J1691" s="24">
        <v>45402.270833333336</v>
      </c>
      <c r="K1691" s="24">
        <v>45403.583333333336</v>
      </c>
      <c r="L1691" t="s">
        <v>2108</v>
      </c>
      <c r="M1691" t="b">
        <v>0</v>
      </c>
      <c r="N1691">
        <v>2023</v>
      </c>
      <c r="O1691" t="s">
        <v>762</v>
      </c>
      <c r="Q1691" t="s">
        <v>766</v>
      </c>
      <c r="S1691" s="1" t="s">
        <v>2109</v>
      </c>
      <c r="T1691" s="1" t="s">
        <v>2110</v>
      </c>
      <c r="U1691" t="s">
        <v>27</v>
      </c>
      <c r="V1691" s="9">
        <v>2000</v>
      </c>
      <c r="W1691" s="2">
        <f t="shared" si="135"/>
        <v>5</v>
      </c>
      <c r="X1691" s="2" t="s">
        <v>1885</v>
      </c>
      <c r="Y1691" s="9" t="str">
        <f t="shared" si="132"/>
        <v>Y</v>
      </c>
      <c r="Z1691" s="9" t="str">
        <f t="shared" si="133"/>
        <v>N</v>
      </c>
      <c r="AA1691" s="9">
        <f t="shared" si="136"/>
        <v>26</v>
      </c>
      <c r="AB1691" s="9" t="s">
        <v>1398</v>
      </c>
      <c r="AE1691" t="str">
        <f t="shared" si="134"/>
        <v>Warriors of ChaosChaos Dwarfs</v>
      </c>
    </row>
    <row r="1692" spans="1:31" ht="15" customHeight="1" x14ac:dyDescent="0.25">
      <c r="A1692">
        <v>429215</v>
      </c>
      <c r="B1692">
        <v>1</v>
      </c>
      <c r="C1692" t="s">
        <v>535</v>
      </c>
      <c r="D1692" t="s">
        <v>2111</v>
      </c>
      <c r="E1692">
        <v>2</v>
      </c>
      <c r="F1692">
        <v>0</v>
      </c>
      <c r="G1692">
        <v>20</v>
      </c>
      <c r="H1692">
        <v>0</v>
      </c>
      <c r="I1692" t="s">
        <v>2107</v>
      </c>
      <c r="J1692" s="24">
        <v>45402.270833333336</v>
      </c>
      <c r="K1692" s="24">
        <v>45403.583333333336</v>
      </c>
      <c r="L1692" t="s">
        <v>2108</v>
      </c>
      <c r="M1692" t="b">
        <v>0</v>
      </c>
      <c r="N1692">
        <v>2023</v>
      </c>
      <c r="O1692" t="s">
        <v>761</v>
      </c>
      <c r="Q1692" t="s">
        <v>768</v>
      </c>
      <c r="S1692" s="1" t="s">
        <v>2112</v>
      </c>
      <c r="T1692" s="1" t="s">
        <v>2113</v>
      </c>
      <c r="U1692" t="s">
        <v>27</v>
      </c>
      <c r="V1692" s="9">
        <v>2000</v>
      </c>
      <c r="W1692" s="2">
        <f t="shared" si="135"/>
        <v>5</v>
      </c>
      <c r="X1692" s="2" t="s">
        <v>1885</v>
      </c>
      <c r="Y1692" s="9" t="str">
        <f t="shared" si="132"/>
        <v>Y</v>
      </c>
      <c r="Z1692" s="9" t="str">
        <f t="shared" si="133"/>
        <v>N</v>
      </c>
      <c r="AA1692" s="9">
        <f t="shared" si="136"/>
        <v>26</v>
      </c>
      <c r="AB1692" s="9" t="s">
        <v>1398</v>
      </c>
      <c r="AE1692" t="str">
        <f t="shared" si="134"/>
        <v>Orc and Goblin TribesDark Elves</v>
      </c>
    </row>
    <row r="1693" spans="1:31" ht="15" customHeight="1" x14ac:dyDescent="0.25">
      <c r="A1693">
        <v>429226</v>
      </c>
      <c r="B1693">
        <v>1</v>
      </c>
      <c r="C1693" t="s">
        <v>592</v>
      </c>
      <c r="D1693" t="s">
        <v>556</v>
      </c>
      <c r="E1693">
        <v>0</v>
      </c>
      <c r="F1693">
        <v>2</v>
      </c>
      <c r="G1693">
        <v>4</v>
      </c>
      <c r="H1693">
        <v>16</v>
      </c>
      <c r="I1693" t="s">
        <v>2107</v>
      </c>
      <c r="J1693" s="24">
        <v>45402.270833333336</v>
      </c>
      <c r="K1693" s="24">
        <v>45403.583333333336</v>
      </c>
      <c r="L1693" t="s">
        <v>2108</v>
      </c>
      <c r="M1693" t="b">
        <v>0</v>
      </c>
      <c r="N1693">
        <v>2023</v>
      </c>
      <c r="O1693" t="s">
        <v>774</v>
      </c>
      <c r="Q1693" t="s">
        <v>758</v>
      </c>
      <c r="S1693" s="1" t="s">
        <v>2114</v>
      </c>
      <c r="T1693" s="1" t="s">
        <v>2115</v>
      </c>
      <c r="U1693" t="s">
        <v>27</v>
      </c>
      <c r="V1693" s="9">
        <v>2000</v>
      </c>
      <c r="W1693" s="2">
        <f t="shared" si="135"/>
        <v>5</v>
      </c>
      <c r="X1693" s="2" t="s">
        <v>1885</v>
      </c>
      <c r="Y1693" s="9" t="str">
        <f t="shared" si="132"/>
        <v>Y</v>
      </c>
      <c r="Z1693" s="9" t="str">
        <f t="shared" si="133"/>
        <v>N</v>
      </c>
      <c r="AA1693" s="9">
        <f t="shared" si="136"/>
        <v>26</v>
      </c>
      <c r="AB1693" s="9" t="s">
        <v>1398</v>
      </c>
      <c r="AE1693" t="str">
        <f t="shared" si="134"/>
        <v>Beastmen BrayherdsKingdom of Bretonnia</v>
      </c>
    </row>
    <row r="1694" spans="1:31" ht="15" customHeight="1" x14ac:dyDescent="0.25">
      <c r="A1694">
        <v>429236</v>
      </c>
      <c r="B1694">
        <v>1</v>
      </c>
      <c r="C1694" t="s">
        <v>536</v>
      </c>
      <c r="D1694" t="s">
        <v>531</v>
      </c>
      <c r="E1694">
        <v>0</v>
      </c>
      <c r="F1694">
        <v>2</v>
      </c>
      <c r="G1694">
        <v>0</v>
      </c>
      <c r="H1694">
        <v>20</v>
      </c>
      <c r="I1694" t="s">
        <v>2107</v>
      </c>
      <c r="J1694" s="24">
        <v>45402.270833333336</v>
      </c>
      <c r="K1694" s="24">
        <v>45403.583333333336</v>
      </c>
      <c r="L1694" t="s">
        <v>2108</v>
      </c>
      <c r="M1694" t="b">
        <v>0</v>
      </c>
      <c r="N1694">
        <v>2023</v>
      </c>
      <c r="O1694" t="s">
        <v>771</v>
      </c>
      <c r="Q1694" t="s">
        <v>759</v>
      </c>
      <c r="S1694" s="1" t="s">
        <v>2116</v>
      </c>
      <c r="T1694" s="1" t="s">
        <v>2117</v>
      </c>
      <c r="U1694" t="s">
        <v>27</v>
      </c>
      <c r="V1694" s="9">
        <v>2000</v>
      </c>
      <c r="W1694" s="2">
        <f t="shared" si="135"/>
        <v>5</v>
      </c>
      <c r="X1694" s="2" t="s">
        <v>1885</v>
      </c>
      <c r="Y1694" s="9" t="str">
        <f t="shared" si="132"/>
        <v>Y</v>
      </c>
      <c r="Z1694" s="9" t="str">
        <f t="shared" si="133"/>
        <v>N</v>
      </c>
      <c r="AA1694" s="9">
        <f t="shared" si="136"/>
        <v>26</v>
      </c>
      <c r="AB1694" s="9" t="s">
        <v>1398</v>
      </c>
      <c r="AE1694" t="str">
        <f t="shared" si="134"/>
        <v>SkavenWood Elf Realms</v>
      </c>
    </row>
    <row r="1695" spans="1:31" ht="15" customHeight="1" x14ac:dyDescent="0.25">
      <c r="A1695">
        <v>429254</v>
      </c>
      <c r="B1695">
        <v>1</v>
      </c>
      <c r="C1695" t="s">
        <v>2118</v>
      </c>
      <c r="D1695" t="s">
        <v>547</v>
      </c>
      <c r="E1695">
        <v>0</v>
      </c>
      <c r="F1695">
        <v>2</v>
      </c>
      <c r="G1695">
        <v>0</v>
      </c>
      <c r="H1695">
        <v>20</v>
      </c>
      <c r="I1695" t="s">
        <v>2107</v>
      </c>
      <c r="J1695" s="24">
        <v>45402.270833333336</v>
      </c>
      <c r="K1695" s="24">
        <v>45403.583333333336</v>
      </c>
      <c r="L1695" t="s">
        <v>2108</v>
      </c>
      <c r="M1695" t="b">
        <v>0</v>
      </c>
      <c r="N1695">
        <v>2023</v>
      </c>
      <c r="O1695" t="s">
        <v>765</v>
      </c>
      <c r="Q1695" t="s">
        <v>774</v>
      </c>
      <c r="S1695" s="1" t="s">
        <v>2119</v>
      </c>
      <c r="T1695" s="1" t="s">
        <v>2120</v>
      </c>
      <c r="U1695" t="s">
        <v>27</v>
      </c>
      <c r="V1695" s="9">
        <v>2000</v>
      </c>
      <c r="W1695" s="2">
        <f t="shared" si="135"/>
        <v>5</v>
      </c>
      <c r="X1695" s="2" t="s">
        <v>1885</v>
      </c>
      <c r="Y1695" s="9" t="str">
        <f t="shared" si="132"/>
        <v>Y</v>
      </c>
      <c r="Z1695" s="9" t="str">
        <f t="shared" si="133"/>
        <v>N</v>
      </c>
      <c r="AA1695" s="9">
        <f t="shared" si="136"/>
        <v>26</v>
      </c>
      <c r="AB1695" s="9" t="s">
        <v>1398</v>
      </c>
      <c r="AE1695" t="str">
        <f t="shared" si="134"/>
        <v>Empire of ManBeastmen Brayherds</v>
      </c>
    </row>
    <row r="1696" spans="1:31" ht="15" customHeight="1" x14ac:dyDescent="0.25">
      <c r="A1696">
        <v>429268</v>
      </c>
      <c r="B1696">
        <v>1</v>
      </c>
      <c r="C1696" t="s">
        <v>2121</v>
      </c>
      <c r="D1696" t="s">
        <v>2122</v>
      </c>
      <c r="E1696">
        <v>0</v>
      </c>
      <c r="F1696">
        <v>2</v>
      </c>
      <c r="G1696">
        <v>0</v>
      </c>
      <c r="H1696">
        <v>20</v>
      </c>
      <c r="I1696" t="s">
        <v>2107</v>
      </c>
      <c r="J1696" s="24">
        <v>45402.270833333336</v>
      </c>
      <c r="K1696" s="24">
        <v>45403.583333333336</v>
      </c>
      <c r="L1696" t="s">
        <v>2108</v>
      </c>
      <c r="M1696" t="b">
        <v>0</v>
      </c>
      <c r="N1696">
        <v>2023</v>
      </c>
      <c r="O1696" t="s">
        <v>766</v>
      </c>
      <c r="Q1696" t="s">
        <v>759</v>
      </c>
      <c r="S1696" s="1" t="s">
        <v>2123</v>
      </c>
      <c r="T1696" s="1" t="s">
        <v>2124</v>
      </c>
      <c r="U1696" t="s">
        <v>27</v>
      </c>
      <c r="V1696" s="9">
        <v>2000</v>
      </c>
      <c r="W1696" s="2">
        <f t="shared" si="135"/>
        <v>5</v>
      </c>
      <c r="X1696" s="2" t="s">
        <v>1885</v>
      </c>
      <c r="Y1696" s="9" t="str">
        <f t="shared" si="132"/>
        <v>Y</v>
      </c>
      <c r="Z1696" s="9" t="str">
        <f t="shared" si="133"/>
        <v>N</v>
      </c>
      <c r="AA1696" s="9">
        <f t="shared" si="136"/>
        <v>26</v>
      </c>
      <c r="AB1696" s="9" t="s">
        <v>1398</v>
      </c>
      <c r="AE1696" t="str">
        <f t="shared" si="134"/>
        <v>Chaos DwarfsWood Elf Realms</v>
      </c>
    </row>
    <row r="1697" spans="1:31" ht="15" customHeight="1" x14ac:dyDescent="0.25">
      <c r="A1697">
        <v>429285</v>
      </c>
      <c r="B1697">
        <v>1</v>
      </c>
      <c r="C1697" t="s">
        <v>548</v>
      </c>
      <c r="D1697" t="s">
        <v>2125</v>
      </c>
      <c r="E1697">
        <v>2</v>
      </c>
      <c r="F1697">
        <v>0</v>
      </c>
      <c r="G1697">
        <v>20</v>
      </c>
      <c r="H1697">
        <v>0</v>
      </c>
      <c r="I1697" t="s">
        <v>2107</v>
      </c>
      <c r="J1697" s="24">
        <v>45402.270833333336</v>
      </c>
      <c r="K1697" s="24">
        <v>45403.583333333336</v>
      </c>
      <c r="L1697" t="s">
        <v>2108</v>
      </c>
      <c r="M1697" t="b">
        <v>0</v>
      </c>
      <c r="N1697">
        <v>2023</v>
      </c>
      <c r="O1697" t="s">
        <v>762</v>
      </c>
      <c r="Q1697" t="s">
        <v>773</v>
      </c>
      <c r="S1697" s="1" t="s">
        <v>2126</v>
      </c>
      <c r="T1697" s="1" t="s">
        <v>2127</v>
      </c>
      <c r="U1697" t="s">
        <v>27</v>
      </c>
      <c r="V1697" s="9">
        <v>2000</v>
      </c>
      <c r="W1697" s="2">
        <f t="shared" si="135"/>
        <v>5</v>
      </c>
      <c r="X1697" s="2" t="s">
        <v>1885</v>
      </c>
      <c r="Y1697" s="9" t="str">
        <f t="shared" si="132"/>
        <v>Y</v>
      </c>
      <c r="Z1697" s="9" t="str">
        <f t="shared" si="133"/>
        <v>N</v>
      </c>
      <c r="AA1697" s="9">
        <f t="shared" si="136"/>
        <v>26</v>
      </c>
      <c r="AB1697" s="9" t="s">
        <v>1398</v>
      </c>
      <c r="AE1697" t="str">
        <f t="shared" si="134"/>
        <v>Warriors of ChaosOgre Kingdoms</v>
      </c>
    </row>
    <row r="1698" spans="1:31" ht="15" customHeight="1" x14ac:dyDescent="0.25">
      <c r="A1698">
        <v>429310</v>
      </c>
      <c r="B1698">
        <v>1</v>
      </c>
      <c r="C1698" t="s">
        <v>2128</v>
      </c>
      <c r="D1698" t="s">
        <v>2129</v>
      </c>
      <c r="E1698">
        <v>0</v>
      </c>
      <c r="F1698">
        <v>2</v>
      </c>
      <c r="G1698">
        <v>0</v>
      </c>
      <c r="H1698">
        <v>20</v>
      </c>
      <c r="I1698" t="s">
        <v>2107</v>
      </c>
      <c r="J1698" s="24">
        <v>45402.270833333336</v>
      </c>
      <c r="K1698" s="24">
        <v>45403.583333333336</v>
      </c>
      <c r="L1698" t="s">
        <v>2108</v>
      </c>
      <c r="M1698" t="b">
        <v>0</v>
      </c>
      <c r="N1698">
        <v>2023</v>
      </c>
      <c r="O1698" t="s">
        <v>765</v>
      </c>
      <c r="Q1698" t="s">
        <v>764</v>
      </c>
      <c r="S1698" s="1" t="s">
        <v>2130</v>
      </c>
      <c r="T1698" s="1" t="s">
        <v>2131</v>
      </c>
      <c r="U1698" t="s">
        <v>27</v>
      </c>
      <c r="V1698" s="9">
        <v>2000</v>
      </c>
      <c r="W1698" s="2">
        <f t="shared" si="135"/>
        <v>5</v>
      </c>
      <c r="X1698" s="2" t="s">
        <v>1885</v>
      </c>
      <c r="Y1698" s="9" t="str">
        <f t="shared" si="132"/>
        <v>Y</v>
      </c>
      <c r="Z1698" s="9" t="str">
        <f t="shared" si="133"/>
        <v>N</v>
      </c>
      <c r="AA1698" s="9">
        <f t="shared" si="136"/>
        <v>26</v>
      </c>
      <c r="AB1698" s="9" t="s">
        <v>1398</v>
      </c>
      <c r="AE1698" t="str">
        <f t="shared" si="134"/>
        <v>Empire of ManTomb Kings of Khemri</v>
      </c>
    </row>
    <row r="1699" spans="1:31" ht="15" customHeight="1" x14ac:dyDescent="0.25">
      <c r="A1699">
        <v>429327</v>
      </c>
      <c r="B1699">
        <v>1</v>
      </c>
      <c r="C1699" t="s">
        <v>551</v>
      </c>
      <c r="D1699" t="s">
        <v>544</v>
      </c>
      <c r="E1699">
        <v>0</v>
      </c>
      <c r="F1699">
        <v>2</v>
      </c>
      <c r="G1699">
        <v>5</v>
      </c>
      <c r="H1699">
        <v>15</v>
      </c>
      <c r="I1699" t="s">
        <v>2107</v>
      </c>
      <c r="J1699" s="24">
        <v>45402.270833333336</v>
      </c>
      <c r="K1699" s="24">
        <v>45403.583333333336</v>
      </c>
      <c r="L1699" t="s">
        <v>2108</v>
      </c>
      <c r="M1699" t="b">
        <v>0</v>
      </c>
      <c r="N1699">
        <v>2023</v>
      </c>
      <c r="O1699" t="s">
        <v>759</v>
      </c>
      <c r="Q1699" t="s">
        <v>764</v>
      </c>
      <c r="S1699" s="1" t="s">
        <v>2132</v>
      </c>
      <c r="T1699" s="1" t="s">
        <v>2133</v>
      </c>
      <c r="U1699" t="s">
        <v>27</v>
      </c>
      <c r="V1699" s="9">
        <v>2000</v>
      </c>
      <c r="W1699" s="2">
        <f t="shared" si="135"/>
        <v>5</v>
      </c>
      <c r="X1699" s="2" t="s">
        <v>1885</v>
      </c>
      <c r="Y1699" s="9" t="str">
        <f t="shared" si="132"/>
        <v>Y</v>
      </c>
      <c r="Z1699" s="9" t="str">
        <f t="shared" si="133"/>
        <v>N</v>
      </c>
      <c r="AA1699" s="9">
        <f t="shared" si="136"/>
        <v>26</v>
      </c>
      <c r="AB1699" s="9" t="s">
        <v>1398</v>
      </c>
      <c r="AE1699" t="str">
        <f t="shared" si="134"/>
        <v>Wood Elf RealmsTomb Kings of Khemri</v>
      </c>
    </row>
    <row r="1700" spans="1:31" ht="15" customHeight="1" x14ac:dyDescent="0.25">
      <c r="A1700">
        <v>429346</v>
      </c>
      <c r="B1700">
        <v>1</v>
      </c>
      <c r="C1700" t="s">
        <v>583</v>
      </c>
      <c r="D1700" t="s">
        <v>2134</v>
      </c>
      <c r="E1700">
        <v>2</v>
      </c>
      <c r="F1700">
        <v>0</v>
      </c>
      <c r="G1700">
        <v>20</v>
      </c>
      <c r="H1700">
        <v>0</v>
      </c>
      <c r="I1700" t="s">
        <v>2107</v>
      </c>
      <c r="J1700" s="24">
        <v>45402.270833333336</v>
      </c>
      <c r="K1700" s="24">
        <v>45403.583333333336</v>
      </c>
      <c r="L1700" t="s">
        <v>2108</v>
      </c>
      <c r="M1700" t="b">
        <v>0</v>
      </c>
      <c r="N1700">
        <v>2023</v>
      </c>
      <c r="O1700" t="s">
        <v>762</v>
      </c>
      <c r="Q1700" t="s">
        <v>761</v>
      </c>
      <c r="S1700" s="1" t="s">
        <v>2135</v>
      </c>
      <c r="T1700" s="1" t="s">
        <v>2136</v>
      </c>
      <c r="U1700" t="s">
        <v>27</v>
      </c>
      <c r="V1700" s="9">
        <v>2000</v>
      </c>
      <c r="W1700" s="2">
        <f t="shared" si="135"/>
        <v>5</v>
      </c>
      <c r="X1700" s="2" t="s">
        <v>1885</v>
      </c>
      <c r="Y1700" s="9" t="str">
        <f t="shared" si="132"/>
        <v>Y</v>
      </c>
      <c r="Z1700" s="9" t="str">
        <f t="shared" si="133"/>
        <v>N</v>
      </c>
      <c r="AA1700" s="9">
        <f t="shared" si="136"/>
        <v>26</v>
      </c>
      <c r="AB1700" s="9" t="s">
        <v>1398</v>
      </c>
      <c r="AE1700" t="str">
        <f t="shared" si="134"/>
        <v>Warriors of ChaosOrc and Goblin Tribes</v>
      </c>
    </row>
    <row r="1701" spans="1:31" ht="15" customHeight="1" x14ac:dyDescent="0.25">
      <c r="A1701">
        <v>429368</v>
      </c>
      <c r="B1701">
        <v>1</v>
      </c>
      <c r="C1701" t="s">
        <v>527</v>
      </c>
      <c r="D1701" t="s">
        <v>2137</v>
      </c>
      <c r="E1701">
        <v>0</v>
      </c>
      <c r="F1701">
        <v>2</v>
      </c>
      <c r="G1701">
        <v>0</v>
      </c>
      <c r="H1701">
        <v>20</v>
      </c>
      <c r="I1701" t="s">
        <v>2107</v>
      </c>
      <c r="J1701" s="24">
        <v>45402.270833333336</v>
      </c>
      <c r="K1701" s="24">
        <v>45403.583333333336</v>
      </c>
      <c r="L1701" t="s">
        <v>2108</v>
      </c>
      <c r="M1701" t="b">
        <v>0</v>
      </c>
      <c r="N1701">
        <v>2023</v>
      </c>
      <c r="O1701" t="s">
        <v>761</v>
      </c>
      <c r="Q1701" t="s">
        <v>774</v>
      </c>
      <c r="S1701" s="1" t="s">
        <v>2138</v>
      </c>
      <c r="T1701" s="1" t="s">
        <v>2139</v>
      </c>
      <c r="U1701" t="s">
        <v>27</v>
      </c>
      <c r="V1701" s="9">
        <v>2000</v>
      </c>
      <c r="W1701" s="2">
        <f t="shared" si="135"/>
        <v>5</v>
      </c>
      <c r="X1701" s="2" t="s">
        <v>1885</v>
      </c>
      <c r="Y1701" s="9" t="str">
        <f t="shared" si="132"/>
        <v>Y</v>
      </c>
      <c r="Z1701" s="9" t="str">
        <f t="shared" si="133"/>
        <v>N</v>
      </c>
      <c r="AA1701" s="9">
        <f t="shared" si="136"/>
        <v>26</v>
      </c>
      <c r="AB1701" s="9" t="s">
        <v>1398</v>
      </c>
      <c r="AE1701" t="str">
        <f t="shared" si="134"/>
        <v>Orc and Goblin TribesBeastmen Brayherds</v>
      </c>
    </row>
    <row r="1702" spans="1:31" ht="15" customHeight="1" x14ac:dyDescent="0.25">
      <c r="A1702">
        <v>429388</v>
      </c>
      <c r="B1702">
        <v>1</v>
      </c>
      <c r="C1702" t="s">
        <v>2140</v>
      </c>
      <c r="D1702" t="s">
        <v>2141</v>
      </c>
      <c r="E1702">
        <v>1</v>
      </c>
      <c r="F1702">
        <v>1</v>
      </c>
      <c r="G1702">
        <v>10</v>
      </c>
      <c r="H1702">
        <v>10</v>
      </c>
      <c r="I1702" t="s">
        <v>2107</v>
      </c>
      <c r="J1702" s="24">
        <v>45402.270833333336</v>
      </c>
      <c r="K1702" s="24">
        <v>45403.583333333336</v>
      </c>
      <c r="L1702" t="s">
        <v>2108</v>
      </c>
      <c r="M1702" t="b">
        <v>0</v>
      </c>
      <c r="N1702">
        <v>2023</v>
      </c>
      <c r="O1702" t="s">
        <v>759</v>
      </c>
      <c r="Q1702" t="s">
        <v>768</v>
      </c>
      <c r="S1702" s="1" t="s">
        <v>2142</v>
      </c>
      <c r="T1702" s="1" t="s">
        <v>2143</v>
      </c>
      <c r="U1702" t="s">
        <v>27</v>
      </c>
      <c r="V1702" s="9">
        <v>2000</v>
      </c>
      <c r="W1702" s="2">
        <f t="shared" si="135"/>
        <v>5</v>
      </c>
      <c r="X1702" s="2" t="s">
        <v>1885</v>
      </c>
      <c r="Y1702" s="9" t="str">
        <f t="shared" si="132"/>
        <v>Y</v>
      </c>
      <c r="Z1702" s="9" t="str">
        <f t="shared" si="133"/>
        <v>N</v>
      </c>
      <c r="AA1702" s="9">
        <f t="shared" si="136"/>
        <v>26</v>
      </c>
      <c r="AB1702" s="9" t="s">
        <v>1398</v>
      </c>
      <c r="AE1702" t="str">
        <f t="shared" si="134"/>
        <v>Wood Elf RealmsDark Elves</v>
      </c>
    </row>
    <row r="1703" spans="1:31" ht="15" customHeight="1" x14ac:dyDescent="0.25">
      <c r="A1703">
        <v>429409</v>
      </c>
      <c r="B1703">
        <v>1</v>
      </c>
      <c r="C1703" t="s">
        <v>559</v>
      </c>
      <c r="D1703" t="s">
        <v>2144</v>
      </c>
      <c r="E1703">
        <v>2</v>
      </c>
      <c r="F1703">
        <v>0</v>
      </c>
      <c r="G1703">
        <v>19</v>
      </c>
      <c r="H1703">
        <v>1</v>
      </c>
      <c r="I1703" t="s">
        <v>2107</v>
      </c>
      <c r="J1703" s="24">
        <v>45402.270833333336</v>
      </c>
      <c r="K1703" s="24">
        <v>45403.583333333336</v>
      </c>
      <c r="L1703" t="s">
        <v>2108</v>
      </c>
      <c r="M1703" t="b">
        <v>0</v>
      </c>
      <c r="N1703">
        <v>2023</v>
      </c>
      <c r="O1703" t="s">
        <v>761</v>
      </c>
      <c r="Q1703" t="s">
        <v>769</v>
      </c>
      <c r="S1703" s="1" t="s">
        <v>2145</v>
      </c>
      <c r="T1703" s="1" t="s">
        <v>2146</v>
      </c>
      <c r="U1703" t="s">
        <v>27</v>
      </c>
      <c r="V1703" s="9">
        <v>2000</v>
      </c>
      <c r="W1703" s="2">
        <f t="shared" si="135"/>
        <v>5</v>
      </c>
      <c r="X1703" s="2" t="s">
        <v>1885</v>
      </c>
      <c r="Y1703" s="9" t="str">
        <f t="shared" si="132"/>
        <v>Y</v>
      </c>
      <c r="Z1703" s="9" t="str">
        <f t="shared" si="133"/>
        <v>N</v>
      </c>
      <c r="AA1703" s="9">
        <f t="shared" si="136"/>
        <v>26</v>
      </c>
      <c r="AB1703" s="9" t="s">
        <v>1398</v>
      </c>
      <c r="AE1703" t="str">
        <f t="shared" si="134"/>
        <v>Orc and Goblin TribesDwarfen Mountain Holds</v>
      </c>
    </row>
    <row r="1704" spans="1:31" ht="15" customHeight="1" x14ac:dyDescent="0.25">
      <c r="A1704">
        <v>429449</v>
      </c>
      <c r="B1704">
        <v>2</v>
      </c>
      <c r="C1704" t="s">
        <v>583</v>
      </c>
      <c r="D1704" t="s">
        <v>531</v>
      </c>
      <c r="E1704">
        <v>2</v>
      </c>
      <c r="F1704">
        <v>0</v>
      </c>
      <c r="G1704">
        <v>20</v>
      </c>
      <c r="H1704">
        <v>0</v>
      </c>
      <c r="I1704" t="s">
        <v>2107</v>
      </c>
      <c r="J1704" s="24">
        <v>45402.270833333336</v>
      </c>
      <c r="K1704" s="24">
        <v>45403.583333333336</v>
      </c>
      <c r="L1704" t="s">
        <v>2108</v>
      </c>
      <c r="M1704" t="b">
        <v>0</v>
      </c>
      <c r="N1704">
        <v>2023</v>
      </c>
      <c r="O1704" t="s">
        <v>762</v>
      </c>
      <c r="Q1704" t="s">
        <v>759</v>
      </c>
      <c r="S1704" s="1" t="s">
        <v>2135</v>
      </c>
      <c r="T1704" s="1" t="s">
        <v>2117</v>
      </c>
      <c r="U1704" t="s">
        <v>27</v>
      </c>
      <c r="V1704" s="9">
        <v>2000</v>
      </c>
      <c r="W1704" s="2">
        <f t="shared" si="135"/>
        <v>5</v>
      </c>
      <c r="X1704" s="2" t="s">
        <v>1885</v>
      </c>
      <c r="Y1704" s="9" t="str">
        <f t="shared" si="132"/>
        <v>Y</v>
      </c>
      <c r="Z1704" s="9" t="str">
        <f t="shared" si="133"/>
        <v>N</v>
      </c>
      <c r="AA1704" s="9">
        <f t="shared" si="136"/>
        <v>26</v>
      </c>
      <c r="AB1704" s="9" t="s">
        <v>1398</v>
      </c>
      <c r="AE1704" t="str">
        <f t="shared" si="134"/>
        <v>Warriors of ChaosWood Elf Realms</v>
      </c>
    </row>
    <row r="1705" spans="1:31" ht="15" customHeight="1" x14ac:dyDescent="0.25">
      <c r="A1705">
        <v>429462</v>
      </c>
      <c r="B1705">
        <v>2</v>
      </c>
      <c r="C1705" t="s">
        <v>527</v>
      </c>
      <c r="D1705" t="s">
        <v>2118</v>
      </c>
      <c r="E1705">
        <v>2</v>
      </c>
      <c r="F1705">
        <v>0</v>
      </c>
      <c r="G1705">
        <v>12</v>
      </c>
      <c r="H1705">
        <v>8</v>
      </c>
      <c r="I1705" t="s">
        <v>2107</v>
      </c>
      <c r="J1705" s="24">
        <v>45402.270833333336</v>
      </c>
      <c r="K1705" s="24">
        <v>45403.583333333336</v>
      </c>
      <c r="L1705" t="s">
        <v>2108</v>
      </c>
      <c r="M1705" t="b">
        <v>0</v>
      </c>
      <c r="N1705">
        <v>2023</v>
      </c>
      <c r="O1705" t="s">
        <v>761</v>
      </c>
      <c r="Q1705" t="s">
        <v>765</v>
      </c>
      <c r="S1705" s="1" t="s">
        <v>2138</v>
      </c>
      <c r="T1705" s="1" t="s">
        <v>2119</v>
      </c>
      <c r="U1705" t="s">
        <v>27</v>
      </c>
      <c r="V1705" s="9">
        <v>2000</v>
      </c>
      <c r="W1705" s="2">
        <f t="shared" si="135"/>
        <v>5</v>
      </c>
      <c r="X1705" s="2" t="s">
        <v>1885</v>
      </c>
      <c r="Y1705" s="9" t="str">
        <f t="shared" si="132"/>
        <v>Y</v>
      </c>
      <c r="Z1705" s="9" t="str">
        <f t="shared" si="133"/>
        <v>N</v>
      </c>
      <c r="AA1705" s="9">
        <f t="shared" si="136"/>
        <v>26</v>
      </c>
      <c r="AB1705" s="9" t="s">
        <v>1398</v>
      </c>
      <c r="AE1705" t="str">
        <f t="shared" si="134"/>
        <v>Orc and Goblin TribesEmpire of Man</v>
      </c>
    </row>
    <row r="1706" spans="1:31" ht="15" customHeight="1" x14ac:dyDescent="0.25">
      <c r="A1706">
        <v>429488</v>
      </c>
      <c r="B1706">
        <v>2</v>
      </c>
      <c r="C1706" t="s">
        <v>559</v>
      </c>
      <c r="D1706" t="s">
        <v>556</v>
      </c>
      <c r="E1706">
        <v>2</v>
      </c>
      <c r="F1706">
        <v>0</v>
      </c>
      <c r="G1706">
        <v>11</v>
      </c>
      <c r="H1706">
        <v>9</v>
      </c>
      <c r="I1706" t="s">
        <v>2107</v>
      </c>
      <c r="J1706" s="24">
        <v>45402.270833333336</v>
      </c>
      <c r="K1706" s="24">
        <v>45403.583333333336</v>
      </c>
      <c r="L1706" t="s">
        <v>2108</v>
      </c>
      <c r="M1706" t="b">
        <v>0</v>
      </c>
      <c r="N1706">
        <v>2023</v>
      </c>
      <c r="O1706" t="s">
        <v>761</v>
      </c>
      <c r="Q1706" t="s">
        <v>758</v>
      </c>
      <c r="S1706" s="1" t="s">
        <v>2145</v>
      </c>
      <c r="T1706" s="1" t="s">
        <v>2115</v>
      </c>
      <c r="U1706" t="s">
        <v>27</v>
      </c>
      <c r="V1706" s="9">
        <v>2000</v>
      </c>
      <c r="W1706" s="2">
        <f t="shared" si="135"/>
        <v>5</v>
      </c>
      <c r="X1706" s="2" t="s">
        <v>1885</v>
      </c>
      <c r="Y1706" s="9" t="str">
        <f t="shared" si="132"/>
        <v>Y</v>
      </c>
      <c r="Z1706" s="9" t="str">
        <f t="shared" si="133"/>
        <v>N</v>
      </c>
      <c r="AA1706" s="9">
        <f t="shared" si="136"/>
        <v>26</v>
      </c>
      <c r="AB1706" s="9" t="s">
        <v>1398</v>
      </c>
      <c r="AE1706" t="str">
        <f t="shared" si="134"/>
        <v>Orc and Goblin TribesKingdom of Bretonnia</v>
      </c>
    </row>
    <row r="1707" spans="1:31" ht="15" customHeight="1" x14ac:dyDescent="0.25">
      <c r="A1707">
        <v>429512</v>
      </c>
      <c r="B1707">
        <v>2</v>
      </c>
      <c r="C1707" t="s">
        <v>547</v>
      </c>
      <c r="D1707" t="s">
        <v>535</v>
      </c>
      <c r="E1707">
        <v>2</v>
      </c>
      <c r="F1707">
        <v>0</v>
      </c>
      <c r="G1707">
        <v>14</v>
      </c>
      <c r="H1707">
        <v>6</v>
      </c>
      <c r="I1707" t="s">
        <v>2107</v>
      </c>
      <c r="J1707" s="24">
        <v>45402.270833333336</v>
      </c>
      <c r="K1707" s="24">
        <v>45403.583333333336</v>
      </c>
      <c r="L1707" t="s">
        <v>2108</v>
      </c>
      <c r="M1707" t="b">
        <v>0</v>
      </c>
      <c r="N1707">
        <v>2023</v>
      </c>
      <c r="O1707" t="s">
        <v>774</v>
      </c>
      <c r="Q1707" t="s">
        <v>761</v>
      </c>
      <c r="S1707" s="1" t="s">
        <v>2120</v>
      </c>
      <c r="T1707" s="1" t="s">
        <v>2112</v>
      </c>
      <c r="U1707" t="s">
        <v>27</v>
      </c>
      <c r="V1707" s="9">
        <v>2000</v>
      </c>
      <c r="W1707" s="2">
        <f t="shared" si="135"/>
        <v>5</v>
      </c>
      <c r="X1707" s="2" t="s">
        <v>1885</v>
      </c>
      <c r="Y1707" s="9" t="str">
        <f t="shared" si="132"/>
        <v>Y</v>
      </c>
      <c r="Z1707" s="9" t="str">
        <f t="shared" si="133"/>
        <v>N</v>
      </c>
      <c r="AA1707" s="9">
        <f t="shared" si="136"/>
        <v>26</v>
      </c>
      <c r="AB1707" s="9" t="s">
        <v>1398</v>
      </c>
      <c r="AE1707" t="str">
        <f t="shared" si="134"/>
        <v>Beastmen BrayherdsOrc and Goblin Tribes</v>
      </c>
    </row>
    <row r="1708" spans="1:31" ht="15" customHeight="1" x14ac:dyDescent="0.25">
      <c r="A1708">
        <v>429544</v>
      </c>
      <c r="B1708">
        <v>2</v>
      </c>
      <c r="C1708" t="s">
        <v>2140</v>
      </c>
      <c r="D1708" t="s">
        <v>552</v>
      </c>
      <c r="E1708">
        <v>0</v>
      </c>
      <c r="F1708">
        <v>2</v>
      </c>
      <c r="G1708">
        <v>0</v>
      </c>
      <c r="H1708">
        <v>20</v>
      </c>
      <c r="I1708" t="s">
        <v>2107</v>
      </c>
      <c r="J1708" s="24">
        <v>45402.270833333336</v>
      </c>
      <c r="K1708" s="24">
        <v>45403.583333333336</v>
      </c>
      <c r="L1708" t="s">
        <v>2108</v>
      </c>
      <c r="M1708" t="b">
        <v>0</v>
      </c>
      <c r="N1708">
        <v>2023</v>
      </c>
      <c r="O1708" t="s">
        <v>759</v>
      </c>
      <c r="Q1708" t="s">
        <v>766</v>
      </c>
      <c r="S1708" s="1" t="s">
        <v>2142</v>
      </c>
      <c r="T1708" s="1" t="s">
        <v>2110</v>
      </c>
      <c r="U1708" t="s">
        <v>27</v>
      </c>
      <c r="V1708" s="9">
        <v>2000</v>
      </c>
      <c r="W1708" s="2">
        <f t="shared" si="135"/>
        <v>5</v>
      </c>
      <c r="X1708" s="2" t="s">
        <v>1885</v>
      </c>
      <c r="Y1708" s="9" t="str">
        <f t="shared" si="132"/>
        <v>Y</v>
      </c>
      <c r="Z1708" s="9" t="str">
        <f t="shared" si="133"/>
        <v>N</v>
      </c>
      <c r="AA1708" s="9">
        <f t="shared" si="136"/>
        <v>26</v>
      </c>
      <c r="AB1708" s="9" t="s">
        <v>1398</v>
      </c>
      <c r="AE1708" t="str">
        <f t="shared" si="134"/>
        <v>Wood Elf RealmsChaos Dwarfs</v>
      </c>
    </row>
    <row r="1709" spans="1:31" ht="15" customHeight="1" x14ac:dyDescent="0.25">
      <c r="A1709">
        <v>429563</v>
      </c>
      <c r="B1709">
        <v>2</v>
      </c>
      <c r="C1709" t="s">
        <v>2125</v>
      </c>
      <c r="D1709" t="s">
        <v>2134</v>
      </c>
      <c r="E1709">
        <v>0</v>
      </c>
      <c r="F1709">
        <v>2</v>
      </c>
      <c r="G1709">
        <v>0</v>
      </c>
      <c r="H1709">
        <v>20</v>
      </c>
      <c r="I1709" t="s">
        <v>2107</v>
      </c>
      <c r="J1709" s="24">
        <v>45402.270833333336</v>
      </c>
      <c r="K1709" s="24">
        <v>45403.583333333336</v>
      </c>
      <c r="L1709" t="s">
        <v>2108</v>
      </c>
      <c r="M1709" t="b">
        <v>0</v>
      </c>
      <c r="N1709">
        <v>2023</v>
      </c>
      <c r="O1709" t="s">
        <v>773</v>
      </c>
      <c r="Q1709" t="s">
        <v>761</v>
      </c>
      <c r="S1709" s="1" t="s">
        <v>2127</v>
      </c>
      <c r="T1709" s="1" t="s">
        <v>2136</v>
      </c>
      <c r="U1709" t="s">
        <v>27</v>
      </c>
      <c r="V1709" s="9">
        <v>2000</v>
      </c>
      <c r="W1709" s="2">
        <f t="shared" si="135"/>
        <v>5</v>
      </c>
      <c r="X1709" s="2" t="s">
        <v>1885</v>
      </c>
      <c r="Y1709" s="9" t="str">
        <f t="shared" si="132"/>
        <v>Y</v>
      </c>
      <c r="Z1709" s="9" t="str">
        <f t="shared" si="133"/>
        <v>N</v>
      </c>
      <c r="AA1709" s="9">
        <f t="shared" si="136"/>
        <v>26</v>
      </c>
      <c r="AB1709" s="9" t="s">
        <v>1398</v>
      </c>
      <c r="AE1709" t="str">
        <f t="shared" si="134"/>
        <v>Ogre KingdomsOrc and Goblin Tribes</v>
      </c>
    </row>
    <row r="1710" spans="1:31" ht="15" customHeight="1" x14ac:dyDescent="0.25">
      <c r="A1710">
        <v>429587</v>
      </c>
      <c r="B1710">
        <v>2</v>
      </c>
      <c r="C1710" t="s">
        <v>2129</v>
      </c>
      <c r="D1710" t="s">
        <v>2137</v>
      </c>
      <c r="E1710">
        <v>0</v>
      </c>
      <c r="F1710">
        <v>2</v>
      </c>
      <c r="G1710">
        <v>2</v>
      </c>
      <c r="H1710">
        <v>18</v>
      </c>
      <c r="I1710" t="s">
        <v>2107</v>
      </c>
      <c r="J1710" s="24">
        <v>45402.270833333336</v>
      </c>
      <c r="K1710" s="24">
        <v>45403.583333333336</v>
      </c>
      <c r="L1710" t="s">
        <v>2108</v>
      </c>
      <c r="M1710" t="b">
        <v>0</v>
      </c>
      <c r="N1710">
        <v>2023</v>
      </c>
      <c r="O1710" t="s">
        <v>764</v>
      </c>
      <c r="Q1710" t="s">
        <v>774</v>
      </c>
      <c r="S1710" s="1" t="s">
        <v>2131</v>
      </c>
      <c r="T1710" s="1" t="s">
        <v>2139</v>
      </c>
      <c r="U1710" t="s">
        <v>27</v>
      </c>
      <c r="V1710" s="9">
        <v>2000</v>
      </c>
      <c r="W1710" s="2">
        <f t="shared" si="135"/>
        <v>5</v>
      </c>
      <c r="X1710" s="2" t="s">
        <v>1885</v>
      </c>
      <c r="Y1710" s="9" t="str">
        <f t="shared" si="132"/>
        <v>Y</v>
      </c>
      <c r="Z1710" s="9" t="str">
        <f t="shared" si="133"/>
        <v>N</v>
      </c>
      <c r="AA1710" s="9">
        <f t="shared" si="136"/>
        <v>26</v>
      </c>
      <c r="AB1710" s="9" t="s">
        <v>1398</v>
      </c>
      <c r="AE1710" t="str">
        <f t="shared" si="134"/>
        <v>Tomb Kings of KhemriBeastmen Brayherds</v>
      </c>
    </row>
    <row r="1711" spans="1:31" ht="15" customHeight="1" x14ac:dyDescent="0.25">
      <c r="A1711">
        <v>429614</v>
      </c>
      <c r="B1711">
        <v>2</v>
      </c>
      <c r="C1711" t="s">
        <v>536</v>
      </c>
      <c r="D1711" t="s">
        <v>2128</v>
      </c>
      <c r="E1711">
        <v>0</v>
      </c>
      <c r="F1711">
        <v>2</v>
      </c>
      <c r="G1711">
        <v>0</v>
      </c>
      <c r="H1711">
        <v>20</v>
      </c>
      <c r="I1711" t="s">
        <v>2107</v>
      </c>
      <c r="J1711" s="24">
        <v>45402.270833333336</v>
      </c>
      <c r="K1711" s="24">
        <v>45403.583333333336</v>
      </c>
      <c r="L1711" t="s">
        <v>2108</v>
      </c>
      <c r="M1711" t="b">
        <v>0</v>
      </c>
      <c r="N1711">
        <v>2023</v>
      </c>
      <c r="O1711" t="s">
        <v>771</v>
      </c>
      <c r="Q1711" t="s">
        <v>765</v>
      </c>
      <c r="S1711" s="1" t="s">
        <v>2116</v>
      </c>
      <c r="T1711" s="1" t="s">
        <v>2130</v>
      </c>
      <c r="U1711" t="s">
        <v>27</v>
      </c>
      <c r="V1711" s="9">
        <v>2000</v>
      </c>
      <c r="W1711" s="2">
        <f t="shared" si="135"/>
        <v>5</v>
      </c>
      <c r="X1711" s="2" t="s">
        <v>1885</v>
      </c>
      <c r="Y1711" s="9" t="str">
        <f t="shared" si="132"/>
        <v>Y</v>
      </c>
      <c r="Z1711" s="9" t="str">
        <f t="shared" si="133"/>
        <v>N</v>
      </c>
      <c r="AA1711" s="9">
        <f t="shared" si="136"/>
        <v>26</v>
      </c>
      <c r="AB1711" s="9" t="s">
        <v>1398</v>
      </c>
      <c r="AE1711" t="str">
        <f t="shared" si="134"/>
        <v>SkavenEmpire of Man</v>
      </c>
    </row>
    <row r="1712" spans="1:31" ht="15" customHeight="1" x14ac:dyDescent="0.25">
      <c r="A1712">
        <v>429636</v>
      </c>
      <c r="B1712">
        <v>2</v>
      </c>
      <c r="C1712" t="s">
        <v>548</v>
      </c>
      <c r="D1712" t="s">
        <v>2122</v>
      </c>
      <c r="E1712">
        <v>2</v>
      </c>
      <c r="F1712">
        <v>0</v>
      </c>
      <c r="G1712">
        <v>14</v>
      </c>
      <c r="H1712">
        <v>6</v>
      </c>
      <c r="I1712" t="s">
        <v>2107</v>
      </c>
      <c r="J1712" s="24">
        <v>45402.270833333336</v>
      </c>
      <c r="K1712" s="24">
        <v>45403.583333333336</v>
      </c>
      <c r="L1712" t="s">
        <v>2108</v>
      </c>
      <c r="M1712" t="b">
        <v>0</v>
      </c>
      <c r="N1712">
        <v>2023</v>
      </c>
      <c r="O1712" t="s">
        <v>762</v>
      </c>
      <c r="Q1712" t="s">
        <v>759</v>
      </c>
      <c r="S1712" s="1" t="s">
        <v>2126</v>
      </c>
      <c r="T1712" s="1" t="s">
        <v>2124</v>
      </c>
      <c r="U1712" t="s">
        <v>27</v>
      </c>
      <c r="V1712" s="9">
        <v>2000</v>
      </c>
      <c r="W1712" s="2">
        <f t="shared" si="135"/>
        <v>5</v>
      </c>
      <c r="X1712" s="2" t="s">
        <v>1885</v>
      </c>
      <c r="Y1712" s="9" t="str">
        <f t="shared" si="132"/>
        <v>Y</v>
      </c>
      <c r="Z1712" s="9" t="str">
        <f t="shared" si="133"/>
        <v>N</v>
      </c>
      <c r="AA1712" s="9">
        <f t="shared" si="136"/>
        <v>26</v>
      </c>
      <c r="AB1712" s="9" t="s">
        <v>1398</v>
      </c>
      <c r="AE1712" t="str">
        <f t="shared" si="134"/>
        <v>Warriors of ChaosWood Elf Realms</v>
      </c>
    </row>
    <row r="1713" spans="1:31" ht="15" customHeight="1" x14ac:dyDescent="0.25">
      <c r="A1713">
        <v>429665</v>
      </c>
      <c r="B1713">
        <v>2</v>
      </c>
      <c r="C1713" t="s">
        <v>2111</v>
      </c>
      <c r="D1713" t="s">
        <v>2121</v>
      </c>
      <c r="E1713">
        <v>2</v>
      </c>
      <c r="F1713">
        <v>0</v>
      </c>
      <c r="G1713">
        <v>20</v>
      </c>
      <c r="H1713">
        <v>0</v>
      </c>
      <c r="I1713" t="s">
        <v>2107</v>
      </c>
      <c r="J1713" s="24">
        <v>45402.270833333336</v>
      </c>
      <c r="K1713" s="24">
        <v>45403.583333333336</v>
      </c>
      <c r="L1713" t="s">
        <v>2108</v>
      </c>
      <c r="M1713" t="b">
        <v>0</v>
      </c>
      <c r="N1713">
        <v>2023</v>
      </c>
      <c r="O1713" t="s">
        <v>768</v>
      </c>
      <c r="Q1713" t="s">
        <v>766</v>
      </c>
      <c r="S1713" s="1" t="s">
        <v>2113</v>
      </c>
      <c r="T1713" s="1" t="s">
        <v>2123</v>
      </c>
      <c r="U1713" t="s">
        <v>27</v>
      </c>
      <c r="V1713" s="9">
        <v>2000</v>
      </c>
      <c r="W1713" s="2">
        <f t="shared" si="135"/>
        <v>5</v>
      </c>
      <c r="X1713" s="2" t="s">
        <v>1885</v>
      </c>
      <c r="Y1713" s="9" t="str">
        <f t="shared" si="132"/>
        <v>Y</v>
      </c>
      <c r="Z1713" s="9" t="str">
        <f t="shared" si="133"/>
        <v>N</v>
      </c>
      <c r="AA1713" s="9">
        <f t="shared" si="136"/>
        <v>26</v>
      </c>
      <c r="AB1713" s="9" t="s">
        <v>1398</v>
      </c>
      <c r="AE1713" t="str">
        <f t="shared" si="134"/>
        <v>Dark ElvesChaos Dwarfs</v>
      </c>
    </row>
    <row r="1714" spans="1:31" ht="15" customHeight="1" x14ac:dyDescent="0.25">
      <c r="A1714">
        <v>429698</v>
      </c>
      <c r="B1714">
        <v>2</v>
      </c>
      <c r="C1714" t="s">
        <v>544</v>
      </c>
      <c r="D1714" t="s">
        <v>555</v>
      </c>
      <c r="E1714">
        <v>2</v>
      </c>
      <c r="F1714">
        <v>0</v>
      </c>
      <c r="G1714">
        <v>15</v>
      </c>
      <c r="H1714">
        <v>5</v>
      </c>
      <c r="I1714" t="s">
        <v>2107</v>
      </c>
      <c r="J1714" s="24">
        <v>45402.270833333336</v>
      </c>
      <c r="K1714" s="24">
        <v>45403.583333333336</v>
      </c>
      <c r="L1714" t="s">
        <v>2108</v>
      </c>
      <c r="M1714" t="b">
        <v>0</v>
      </c>
      <c r="N1714">
        <v>2023</v>
      </c>
      <c r="O1714" t="s">
        <v>764</v>
      </c>
      <c r="Q1714" t="s">
        <v>762</v>
      </c>
      <c r="S1714" s="1" t="s">
        <v>2133</v>
      </c>
      <c r="T1714" s="1" t="s">
        <v>2109</v>
      </c>
      <c r="U1714" t="s">
        <v>27</v>
      </c>
      <c r="V1714" s="9">
        <v>2000</v>
      </c>
      <c r="W1714" s="2">
        <f t="shared" si="135"/>
        <v>5</v>
      </c>
      <c r="X1714" s="2" t="s">
        <v>1885</v>
      </c>
      <c r="Y1714" s="9" t="str">
        <f t="shared" si="132"/>
        <v>Y</v>
      </c>
      <c r="Z1714" s="9" t="str">
        <f t="shared" si="133"/>
        <v>N</v>
      </c>
      <c r="AA1714" s="9">
        <f t="shared" si="136"/>
        <v>26</v>
      </c>
      <c r="AB1714" s="9" t="s">
        <v>1398</v>
      </c>
      <c r="AE1714" t="str">
        <f t="shared" si="134"/>
        <v>Tomb Kings of KhemriWarriors of Chaos</v>
      </c>
    </row>
    <row r="1715" spans="1:31" ht="15" customHeight="1" x14ac:dyDescent="0.25">
      <c r="A1715">
        <v>429729</v>
      </c>
      <c r="B1715">
        <v>2</v>
      </c>
      <c r="C1715" t="s">
        <v>2141</v>
      </c>
      <c r="D1715" t="s">
        <v>551</v>
      </c>
      <c r="E1715">
        <v>0</v>
      </c>
      <c r="F1715">
        <v>2</v>
      </c>
      <c r="G1715">
        <v>4</v>
      </c>
      <c r="H1715">
        <v>16</v>
      </c>
      <c r="I1715" t="s">
        <v>2107</v>
      </c>
      <c r="J1715" s="24">
        <v>45402.270833333336</v>
      </c>
      <c r="K1715" s="24">
        <v>45403.583333333336</v>
      </c>
      <c r="L1715" t="s">
        <v>2108</v>
      </c>
      <c r="M1715" t="b">
        <v>0</v>
      </c>
      <c r="N1715">
        <v>2023</v>
      </c>
      <c r="O1715" t="s">
        <v>768</v>
      </c>
      <c r="Q1715" t="s">
        <v>759</v>
      </c>
      <c r="S1715" s="1" t="s">
        <v>2143</v>
      </c>
      <c r="T1715" s="1" t="s">
        <v>2132</v>
      </c>
      <c r="U1715" t="s">
        <v>27</v>
      </c>
      <c r="V1715" s="9">
        <v>2000</v>
      </c>
      <c r="W1715" s="2">
        <f t="shared" si="135"/>
        <v>5</v>
      </c>
      <c r="X1715" s="2" t="s">
        <v>1885</v>
      </c>
      <c r="Y1715" s="9" t="str">
        <f t="shared" si="132"/>
        <v>Y</v>
      </c>
      <c r="Z1715" s="9" t="str">
        <f t="shared" si="133"/>
        <v>N</v>
      </c>
      <c r="AA1715" s="9">
        <f t="shared" si="136"/>
        <v>26</v>
      </c>
      <c r="AB1715" s="9" t="s">
        <v>1398</v>
      </c>
      <c r="AE1715" t="str">
        <f t="shared" si="134"/>
        <v>Dark ElvesWood Elf Realms</v>
      </c>
    </row>
    <row r="1716" spans="1:31" ht="15" customHeight="1" x14ac:dyDescent="0.25">
      <c r="A1716">
        <v>429751</v>
      </c>
      <c r="B1716">
        <v>2</v>
      </c>
      <c r="C1716" t="s">
        <v>592</v>
      </c>
      <c r="D1716" t="s">
        <v>2144</v>
      </c>
      <c r="E1716">
        <v>0</v>
      </c>
      <c r="F1716">
        <v>2</v>
      </c>
      <c r="G1716">
        <v>0</v>
      </c>
      <c r="H1716">
        <v>20</v>
      </c>
      <c r="I1716" t="s">
        <v>2107</v>
      </c>
      <c r="J1716" s="24">
        <v>45402.270833333336</v>
      </c>
      <c r="K1716" s="24">
        <v>45403.583333333336</v>
      </c>
      <c r="L1716" t="s">
        <v>2108</v>
      </c>
      <c r="M1716" t="b">
        <v>0</v>
      </c>
      <c r="N1716">
        <v>2023</v>
      </c>
      <c r="O1716" t="s">
        <v>774</v>
      </c>
      <c r="Q1716" t="s">
        <v>769</v>
      </c>
      <c r="S1716" s="1" t="s">
        <v>2114</v>
      </c>
      <c r="T1716" s="1" t="s">
        <v>2146</v>
      </c>
      <c r="U1716" t="s">
        <v>27</v>
      </c>
      <c r="V1716" s="9">
        <v>2000</v>
      </c>
      <c r="W1716" s="2">
        <f t="shared" si="135"/>
        <v>5</v>
      </c>
      <c r="X1716" s="2" t="s">
        <v>1885</v>
      </c>
      <c r="Y1716" s="9" t="str">
        <f t="shared" si="132"/>
        <v>Y</v>
      </c>
      <c r="Z1716" s="9" t="str">
        <f t="shared" si="133"/>
        <v>N</v>
      </c>
      <c r="AA1716" s="9">
        <f t="shared" si="136"/>
        <v>26</v>
      </c>
      <c r="AB1716" s="9" t="s">
        <v>1398</v>
      </c>
      <c r="AE1716" t="str">
        <f t="shared" si="134"/>
        <v>Beastmen BrayherdsDwarfen Mountain Holds</v>
      </c>
    </row>
    <row r="1717" spans="1:31" ht="15" customHeight="1" x14ac:dyDescent="0.25">
      <c r="A1717">
        <v>429782</v>
      </c>
      <c r="B1717">
        <v>3</v>
      </c>
      <c r="C1717" t="s">
        <v>583</v>
      </c>
      <c r="D1717" t="s">
        <v>2137</v>
      </c>
      <c r="E1717">
        <v>2</v>
      </c>
      <c r="F1717">
        <v>0</v>
      </c>
      <c r="G1717">
        <v>20</v>
      </c>
      <c r="H1717">
        <v>0</v>
      </c>
      <c r="I1717" t="s">
        <v>2107</v>
      </c>
      <c r="J1717" s="24">
        <v>45402.270833333336</v>
      </c>
      <c r="K1717" s="24">
        <v>45403.583333333336</v>
      </c>
      <c r="L1717" t="s">
        <v>2108</v>
      </c>
      <c r="M1717" t="b">
        <v>0</v>
      </c>
      <c r="N1717">
        <v>2023</v>
      </c>
      <c r="O1717" t="s">
        <v>762</v>
      </c>
      <c r="Q1717" t="s">
        <v>774</v>
      </c>
      <c r="S1717" s="1" t="s">
        <v>2135</v>
      </c>
      <c r="T1717" s="1" t="s">
        <v>2139</v>
      </c>
      <c r="U1717" t="s">
        <v>27</v>
      </c>
      <c r="V1717" s="9">
        <v>2000</v>
      </c>
      <c r="W1717" s="2">
        <f t="shared" si="135"/>
        <v>5</v>
      </c>
      <c r="X1717" s="2" t="s">
        <v>1885</v>
      </c>
      <c r="Y1717" s="9" t="str">
        <f t="shared" si="132"/>
        <v>Y</v>
      </c>
      <c r="Z1717" s="9" t="str">
        <f t="shared" si="133"/>
        <v>N</v>
      </c>
      <c r="AA1717" s="9">
        <f t="shared" si="136"/>
        <v>26</v>
      </c>
      <c r="AB1717" s="9" t="s">
        <v>1398</v>
      </c>
      <c r="AE1717" t="str">
        <f t="shared" si="134"/>
        <v>Warriors of ChaosBeastmen Brayherds</v>
      </c>
    </row>
    <row r="1718" spans="1:31" ht="15" customHeight="1" x14ac:dyDescent="0.25">
      <c r="A1718">
        <v>429804</v>
      </c>
      <c r="B1718">
        <v>3</v>
      </c>
      <c r="C1718" t="s">
        <v>559</v>
      </c>
      <c r="D1718" t="s">
        <v>544</v>
      </c>
      <c r="E1718">
        <v>2</v>
      </c>
      <c r="F1718">
        <v>0</v>
      </c>
      <c r="G1718">
        <v>14</v>
      </c>
      <c r="H1718">
        <v>6</v>
      </c>
      <c r="I1718" t="s">
        <v>2107</v>
      </c>
      <c r="J1718" s="24">
        <v>45402.270833333336</v>
      </c>
      <c r="K1718" s="24">
        <v>45403.583333333336</v>
      </c>
      <c r="L1718" t="s">
        <v>2108</v>
      </c>
      <c r="M1718" t="b">
        <v>0</v>
      </c>
      <c r="N1718">
        <v>2023</v>
      </c>
      <c r="O1718" t="s">
        <v>761</v>
      </c>
      <c r="Q1718" t="s">
        <v>764</v>
      </c>
      <c r="S1718" s="1" t="s">
        <v>2145</v>
      </c>
      <c r="T1718" s="1" t="s">
        <v>2133</v>
      </c>
      <c r="U1718" t="s">
        <v>27</v>
      </c>
      <c r="V1718" s="9">
        <v>2000</v>
      </c>
      <c r="W1718" s="2">
        <f t="shared" si="135"/>
        <v>5</v>
      </c>
      <c r="X1718" s="2" t="s">
        <v>1885</v>
      </c>
      <c r="Y1718" s="9" t="str">
        <f t="shared" si="132"/>
        <v>Y</v>
      </c>
      <c r="Z1718" s="9" t="str">
        <f t="shared" si="133"/>
        <v>N</v>
      </c>
      <c r="AA1718" s="9">
        <f t="shared" si="136"/>
        <v>26</v>
      </c>
      <c r="AB1718" s="9" t="s">
        <v>1398</v>
      </c>
      <c r="AE1718" t="str">
        <f t="shared" si="134"/>
        <v>Orc and Goblin TribesTomb Kings of Khemri</v>
      </c>
    </row>
    <row r="1719" spans="1:31" ht="15" customHeight="1" x14ac:dyDescent="0.25">
      <c r="A1719">
        <v>429829</v>
      </c>
      <c r="B1719">
        <v>3</v>
      </c>
      <c r="C1719" t="s">
        <v>547</v>
      </c>
      <c r="D1719" t="s">
        <v>548</v>
      </c>
      <c r="E1719">
        <v>2</v>
      </c>
      <c r="F1719">
        <v>0</v>
      </c>
      <c r="G1719">
        <v>13</v>
      </c>
      <c r="H1719">
        <v>7</v>
      </c>
      <c r="I1719" t="s">
        <v>2107</v>
      </c>
      <c r="J1719" s="24">
        <v>45402.270833333336</v>
      </c>
      <c r="K1719" s="24">
        <v>45403.583333333336</v>
      </c>
      <c r="L1719" t="s">
        <v>2108</v>
      </c>
      <c r="M1719" t="b">
        <v>0</v>
      </c>
      <c r="N1719">
        <v>2023</v>
      </c>
      <c r="O1719" t="s">
        <v>774</v>
      </c>
      <c r="Q1719" t="s">
        <v>762</v>
      </c>
      <c r="S1719" s="1" t="s">
        <v>2120</v>
      </c>
      <c r="T1719" s="1" t="s">
        <v>2126</v>
      </c>
      <c r="U1719" t="s">
        <v>27</v>
      </c>
      <c r="V1719" s="9">
        <v>2000</v>
      </c>
      <c r="W1719" s="2">
        <f t="shared" si="135"/>
        <v>5</v>
      </c>
      <c r="X1719" s="2" t="s">
        <v>1885</v>
      </c>
      <c r="Y1719" s="9" t="str">
        <f t="shared" si="132"/>
        <v>Y</v>
      </c>
      <c r="Z1719" s="9" t="str">
        <f t="shared" si="133"/>
        <v>N</v>
      </c>
      <c r="AA1719" s="9">
        <f t="shared" si="136"/>
        <v>26</v>
      </c>
      <c r="AB1719" s="9" t="s">
        <v>1398</v>
      </c>
      <c r="AE1719" t="str">
        <f t="shared" si="134"/>
        <v>Beastmen BrayherdsWarriors of Chaos</v>
      </c>
    </row>
    <row r="1720" spans="1:31" ht="15" customHeight="1" x14ac:dyDescent="0.25">
      <c r="A1720">
        <v>429858</v>
      </c>
      <c r="B1720">
        <v>3</v>
      </c>
      <c r="C1720" t="s">
        <v>531</v>
      </c>
      <c r="D1720" t="s">
        <v>2111</v>
      </c>
      <c r="E1720">
        <v>2</v>
      </c>
      <c r="F1720">
        <v>0</v>
      </c>
      <c r="G1720">
        <v>16</v>
      </c>
      <c r="H1720">
        <v>4</v>
      </c>
      <c r="I1720" t="s">
        <v>2107</v>
      </c>
      <c r="J1720" s="24">
        <v>45402.270833333336</v>
      </c>
      <c r="K1720" s="24">
        <v>45403.583333333336</v>
      </c>
      <c r="L1720" t="s">
        <v>2108</v>
      </c>
      <c r="M1720" t="b">
        <v>0</v>
      </c>
      <c r="N1720">
        <v>2023</v>
      </c>
      <c r="O1720" t="s">
        <v>759</v>
      </c>
      <c r="Q1720" t="s">
        <v>768</v>
      </c>
      <c r="S1720" s="1" t="s">
        <v>2117</v>
      </c>
      <c r="T1720" s="1" t="s">
        <v>2113</v>
      </c>
      <c r="U1720" t="s">
        <v>27</v>
      </c>
      <c r="V1720" s="9">
        <v>2000</v>
      </c>
      <c r="W1720" s="2">
        <f t="shared" si="135"/>
        <v>5</v>
      </c>
      <c r="X1720" s="2" t="s">
        <v>1885</v>
      </c>
      <c r="Y1720" s="9" t="str">
        <f t="shared" ref="Y1720:Y1783" si="137">IF(S1720="","N",(IF(T1720&lt;&gt;"","Y","N")))</f>
        <v>Y</v>
      </c>
      <c r="Z1720" s="9" t="str">
        <f t="shared" ref="Z1720:Z1783" si="138">IF(O1720=Q1720,"Y","N")</f>
        <v>N</v>
      </c>
      <c r="AA1720" s="9">
        <f t="shared" si="136"/>
        <v>26</v>
      </c>
      <c r="AB1720" s="9" t="s">
        <v>1398</v>
      </c>
      <c r="AE1720" t="str">
        <f t="shared" ref="AE1720:AE1783" si="139">O1720&amp;Q1720</f>
        <v>Wood Elf RealmsDark Elves</v>
      </c>
    </row>
    <row r="1721" spans="1:31" ht="15" customHeight="1" x14ac:dyDescent="0.25">
      <c r="A1721">
        <v>429881</v>
      </c>
      <c r="B1721">
        <v>3</v>
      </c>
      <c r="C1721" t="s">
        <v>2121</v>
      </c>
      <c r="D1721" t="s">
        <v>536</v>
      </c>
      <c r="E1721">
        <v>2</v>
      </c>
      <c r="F1721">
        <v>0</v>
      </c>
      <c r="G1721">
        <v>11</v>
      </c>
      <c r="H1721">
        <v>9</v>
      </c>
      <c r="I1721" t="s">
        <v>2107</v>
      </c>
      <c r="J1721" s="24">
        <v>45402.270833333336</v>
      </c>
      <c r="K1721" s="24">
        <v>45403.583333333336</v>
      </c>
      <c r="L1721" t="s">
        <v>2108</v>
      </c>
      <c r="M1721" t="b">
        <v>0</v>
      </c>
      <c r="N1721">
        <v>2023</v>
      </c>
      <c r="O1721" t="s">
        <v>766</v>
      </c>
      <c r="Q1721" t="s">
        <v>771</v>
      </c>
      <c r="S1721" s="1" t="s">
        <v>2123</v>
      </c>
      <c r="T1721" s="1" t="s">
        <v>2116</v>
      </c>
      <c r="U1721" t="s">
        <v>27</v>
      </c>
      <c r="V1721" s="9">
        <v>2000</v>
      </c>
      <c r="W1721" s="2">
        <f t="shared" si="135"/>
        <v>5</v>
      </c>
      <c r="X1721" s="2" t="s">
        <v>1885</v>
      </c>
      <c r="Y1721" s="9" t="str">
        <f t="shared" si="137"/>
        <v>Y</v>
      </c>
      <c r="Z1721" s="9" t="str">
        <f t="shared" si="138"/>
        <v>N</v>
      </c>
      <c r="AA1721" s="9">
        <f t="shared" si="136"/>
        <v>26</v>
      </c>
      <c r="AB1721" s="9" t="s">
        <v>1398</v>
      </c>
      <c r="AE1721" t="str">
        <f t="shared" si="139"/>
        <v>Chaos DwarfsSkaven</v>
      </c>
    </row>
    <row r="1722" spans="1:31" ht="15" customHeight="1" x14ac:dyDescent="0.25">
      <c r="A1722">
        <v>429910</v>
      </c>
      <c r="B1722">
        <v>3</v>
      </c>
      <c r="C1722" t="s">
        <v>527</v>
      </c>
      <c r="D1722" t="s">
        <v>2141</v>
      </c>
      <c r="E1722">
        <v>2</v>
      </c>
      <c r="F1722">
        <v>0</v>
      </c>
      <c r="G1722">
        <v>13</v>
      </c>
      <c r="H1722">
        <v>7</v>
      </c>
      <c r="I1722" t="s">
        <v>2107</v>
      </c>
      <c r="J1722" s="24">
        <v>45402.270833333336</v>
      </c>
      <c r="K1722" s="24">
        <v>45403.583333333336</v>
      </c>
      <c r="L1722" t="s">
        <v>2108</v>
      </c>
      <c r="M1722" t="b">
        <v>0</v>
      </c>
      <c r="N1722">
        <v>2023</v>
      </c>
      <c r="O1722" t="s">
        <v>761</v>
      </c>
      <c r="Q1722" t="s">
        <v>768</v>
      </c>
      <c r="S1722" s="1" t="s">
        <v>2138</v>
      </c>
      <c r="T1722" s="1" t="s">
        <v>2143</v>
      </c>
      <c r="U1722" t="s">
        <v>27</v>
      </c>
      <c r="V1722" s="9">
        <v>2000</v>
      </c>
      <c r="W1722" s="2">
        <f t="shared" si="135"/>
        <v>5</v>
      </c>
      <c r="X1722" s="2" t="s">
        <v>1885</v>
      </c>
      <c r="Y1722" s="9" t="str">
        <f t="shared" si="137"/>
        <v>Y</v>
      </c>
      <c r="Z1722" s="9" t="str">
        <f t="shared" si="138"/>
        <v>N</v>
      </c>
      <c r="AA1722" s="9">
        <f t="shared" si="136"/>
        <v>26</v>
      </c>
      <c r="AB1722" s="9" t="s">
        <v>1398</v>
      </c>
      <c r="AE1722" t="str">
        <f t="shared" si="139"/>
        <v>Orc and Goblin TribesDark Elves</v>
      </c>
    </row>
    <row r="1723" spans="1:31" ht="15" customHeight="1" x14ac:dyDescent="0.25">
      <c r="A1723">
        <v>429936</v>
      </c>
      <c r="B1723">
        <v>3</v>
      </c>
      <c r="C1723" t="s">
        <v>592</v>
      </c>
      <c r="D1723" t="s">
        <v>2125</v>
      </c>
      <c r="E1723">
        <v>2</v>
      </c>
      <c r="F1723">
        <v>0</v>
      </c>
      <c r="G1723">
        <v>20</v>
      </c>
      <c r="H1723">
        <v>0</v>
      </c>
      <c r="I1723" t="s">
        <v>2107</v>
      </c>
      <c r="J1723" s="24">
        <v>45402.270833333336</v>
      </c>
      <c r="K1723" s="24">
        <v>45403.583333333336</v>
      </c>
      <c r="L1723" t="s">
        <v>2108</v>
      </c>
      <c r="M1723" t="b">
        <v>0</v>
      </c>
      <c r="N1723">
        <v>2023</v>
      </c>
      <c r="O1723" t="s">
        <v>774</v>
      </c>
      <c r="Q1723" t="s">
        <v>773</v>
      </c>
      <c r="S1723" s="1" t="s">
        <v>2114</v>
      </c>
      <c r="T1723" s="1" t="s">
        <v>2127</v>
      </c>
      <c r="U1723" t="s">
        <v>27</v>
      </c>
      <c r="V1723" s="9">
        <v>2000</v>
      </c>
      <c r="W1723" s="2">
        <f t="shared" si="135"/>
        <v>5</v>
      </c>
      <c r="X1723" s="2" t="s">
        <v>1885</v>
      </c>
      <c r="Y1723" s="9" t="str">
        <f t="shared" si="137"/>
        <v>Y</v>
      </c>
      <c r="Z1723" s="9" t="str">
        <f t="shared" si="138"/>
        <v>N</v>
      </c>
      <c r="AA1723" s="9">
        <f t="shared" si="136"/>
        <v>26</v>
      </c>
      <c r="AB1723" s="9" t="s">
        <v>1398</v>
      </c>
      <c r="AE1723" t="str">
        <f t="shared" si="139"/>
        <v>Beastmen BrayherdsOgre Kingdoms</v>
      </c>
    </row>
    <row r="1724" spans="1:31" ht="15" customHeight="1" x14ac:dyDescent="0.25">
      <c r="A1724">
        <v>429960</v>
      </c>
      <c r="B1724">
        <v>3</v>
      </c>
      <c r="C1724" t="s">
        <v>2128</v>
      </c>
      <c r="D1724" t="s">
        <v>555</v>
      </c>
      <c r="E1724">
        <v>0</v>
      </c>
      <c r="F1724">
        <v>2</v>
      </c>
      <c r="G1724">
        <v>2</v>
      </c>
      <c r="H1724">
        <v>18</v>
      </c>
      <c r="I1724" t="s">
        <v>2107</v>
      </c>
      <c r="J1724" s="24">
        <v>45402.270833333336</v>
      </c>
      <c r="K1724" s="24">
        <v>45403.583333333336</v>
      </c>
      <c r="L1724" t="s">
        <v>2108</v>
      </c>
      <c r="M1724" t="b">
        <v>0</v>
      </c>
      <c r="N1724">
        <v>2023</v>
      </c>
      <c r="O1724" t="s">
        <v>765</v>
      </c>
      <c r="Q1724" t="s">
        <v>762</v>
      </c>
      <c r="S1724" s="1" t="s">
        <v>2130</v>
      </c>
      <c r="T1724" s="1" t="s">
        <v>2109</v>
      </c>
      <c r="U1724" t="s">
        <v>27</v>
      </c>
      <c r="V1724" s="9">
        <v>2000</v>
      </c>
      <c r="W1724" s="2">
        <f t="shared" si="135"/>
        <v>5</v>
      </c>
      <c r="X1724" s="2" t="s">
        <v>1885</v>
      </c>
      <c r="Y1724" s="9" t="str">
        <f t="shared" si="137"/>
        <v>Y</v>
      </c>
      <c r="Z1724" s="9" t="str">
        <f t="shared" si="138"/>
        <v>N</v>
      </c>
      <c r="AA1724" s="9">
        <f t="shared" si="136"/>
        <v>26</v>
      </c>
      <c r="AB1724" s="9" t="s">
        <v>1398</v>
      </c>
      <c r="AE1724" t="str">
        <f t="shared" si="139"/>
        <v>Empire of ManWarriors of Chaos</v>
      </c>
    </row>
    <row r="1725" spans="1:31" ht="15" customHeight="1" x14ac:dyDescent="0.25">
      <c r="A1725">
        <v>429987</v>
      </c>
      <c r="B1725">
        <v>3</v>
      </c>
      <c r="C1725" t="s">
        <v>535</v>
      </c>
      <c r="D1725" t="s">
        <v>2122</v>
      </c>
      <c r="E1725">
        <v>0</v>
      </c>
      <c r="F1725">
        <v>2</v>
      </c>
      <c r="G1725">
        <v>3</v>
      </c>
      <c r="H1725">
        <v>17</v>
      </c>
      <c r="I1725" t="s">
        <v>2107</v>
      </c>
      <c r="J1725" s="24">
        <v>45402.270833333336</v>
      </c>
      <c r="K1725" s="24">
        <v>45403.583333333336</v>
      </c>
      <c r="L1725" t="s">
        <v>2108</v>
      </c>
      <c r="M1725" t="b">
        <v>0</v>
      </c>
      <c r="N1725">
        <v>2023</v>
      </c>
      <c r="O1725" t="s">
        <v>761</v>
      </c>
      <c r="Q1725" t="s">
        <v>759</v>
      </c>
      <c r="S1725" s="1" t="s">
        <v>2112</v>
      </c>
      <c r="T1725" s="1" t="s">
        <v>2124</v>
      </c>
      <c r="U1725" t="s">
        <v>27</v>
      </c>
      <c r="V1725" s="9">
        <v>2000</v>
      </c>
      <c r="W1725" s="2">
        <f t="shared" si="135"/>
        <v>5</v>
      </c>
      <c r="X1725" s="2" t="s">
        <v>1885</v>
      </c>
      <c r="Y1725" s="9" t="str">
        <f t="shared" si="137"/>
        <v>Y</v>
      </c>
      <c r="Z1725" s="9" t="str">
        <f t="shared" si="138"/>
        <v>N</v>
      </c>
      <c r="AA1725" s="9">
        <f t="shared" si="136"/>
        <v>26</v>
      </c>
      <c r="AB1725" s="9" t="s">
        <v>1398</v>
      </c>
      <c r="AE1725" t="str">
        <f t="shared" si="139"/>
        <v>Orc and Goblin TribesWood Elf Realms</v>
      </c>
    </row>
    <row r="1726" spans="1:31" ht="15" customHeight="1" x14ac:dyDescent="0.25">
      <c r="A1726">
        <v>430018</v>
      </c>
      <c r="B1726">
        <v>3</v>
      </c>
      <c r="C1726" t="s">
        <v>552</v>
      </c>
      <c r="D1726" t="s">
        <v>556</v>
      </c>
      <c r="E1726">
        <v>0</v>
      </c>
      <c r="F1726">
        <v>2</v>
      </c>
      <c r="G1726">
        <v>0</v>
      </c>
      <c r="H1726">
        <v>20</v>
      </c>
      <c r="I1726" t="s">
        <v>2107</v>
      </c>
      <c r="J1726" s="24">
        <v>45402.270833333336</v>
      </c>
      <c r="K1726" s="24">
        <v>45403.583333333336</v>
      </c>
      <c r="L1726" t="s">
        <v>2108</v>
      </c>
      <c r="M1726" t="b">
        <v>0</v>
      </c>
      <c r="N1726">
        <v>2023</v>
      </c>
      <c r="O1726" t="s">
        <v>761</v>
      </c>
      <c r="Q1726" t="s">
        <v>758</v>
      </c>
      <c r="S1726" s="1" t="s">
        <v>2110</v>
      </c>
      <c r="T1726" s="1" t="s">
        <v>2115</v>
      </c>
      <c r="U1726" t="s">
        <v>27</v>
      </c>
      <c r="V1726" s="9">
        <v>2000</v>
      </c>
      <c r="W1726" s="2">
        <f t="shared" si="135"/>
        <v>5</v>
      </c>
      <c r="X1726" s="2" t="s">
        <v>1885</v>
      </c>
      <c r="Y1726" s="9" t="str">
        <f t="shared" si="137"/>
        <v>Y</v>
      </c>
      <c r="Z1726" s="9" t="str">
        <f t="shared" si="138"/>
        <v>N</v>
      </c>
      <c r="AA1726" s="9">
        <f t="shared" si="136"/>
        <v>26</v>
      </c>
      <c r="AB1726" s="9" t="s">
        <v>1398</v>
      </c>
      <c r="AE1726" t="str">
        <f t="shared" si="139"/>
        <v>Orc and Goblin TribesKingdom of Bretonnia</v>
      </c>
    </row>
    <row r="1727" spans="1:31" ht="15" customHeight="1" x14ac:dyDescent="0.25">
      <c r="A1727">
        <v>430050</v>
      </c>
      <c r="B1727">
        <v>3</v>
      </c>
      <c r="C1727" t="s">
        <v>2144</v>
      </c>
      <c r="D1727" t="s">
        <v>2134</v>
      </c>
      <c r="E1727">
        <v>0</v>
      </c>
      <c r="F1727">
        <v>2</v>
      </c>
      <c r="G1727">
        <v>6</v>
      </c>
      <c r="H1727">
        <v>14</v>
      </c>
      <c r="I1727" t="s">
        <v>2107</v>
      </c>
      <c r="J1727" s="24">
        <v>45402.270833333336</v>
      </c>
      <c r="K1727" s="24">
        <v>45403.583333333336</v>
      </c>
      <c r="L1727" t="s">
        <v>2108</v>
      </c>
      <c r="M1727" t="b">
        <v>0</v>
      </c>
      <c r="N1727">
        <v>2023</v>
      </c>
      <c r="O1727" t="s">
        <v>769</v>
      </c>
      <c r="Q1727" t="s">
        <v>761</v>
      </c>
      <c r="S1727" s="1" t="s">
        <v>2146</v>
      </c>
      <c r="T1727" s="1" t="s">
        <v>2136</v>
      </c>
      <c r="U1727" t="s">
        <v>27</v>
      </c>
      <c r="V1727" s="9">
        <v>2000</v>
      </c>
      <c r="W1727" s="2">
        <f t="shared" si="135"/>
        <v>5</v>
      </c>
      <c r="X1727" s="2" t="s">
        <v>1885</v>
      </c>
      <c r="Y1727" s="9" t="str">
        <f t="shared" si="137"/>
        <v>Y</v>
      </c>
      <c r="Z1727" s="9" t="str">
        <f t="shared" si="138"/>
        <v>N</v>
      </c>
      <c r="AA1727" s="9">
        <f t="shared" si="136"/>
        <v>26</v>
      </c>
      <c r="AB1727" s="9" t="s">
        <v>1398</v>
      </c>
      <c r="AE1727" t="str">
        <f t="shared" si="139"/>
        <v>Dwarfen Mountain HoldsOrc and Goblin Tribes</v>
      </c>
    </row>
    <row r="1728" spans="1:31" ht="15" customHeight="1" x14ac:dyDescent="0.25">
      <c r="A1728">
        <v>430078</v>
      </c>
      <c r="B1728">
        <v>3</v>
      </c>
      <c r="C1728" t="s">
        <v>2140</v>
      </c>
      <c r="D1728" t="s">
        <v>2118</v>
      </c>
      <c r="E1728">
        <v>0</v>
      </c>
      <c r="F1728">
        <v>2</v>
      </c>
      <c r="G1728">
        <v>9</v>
      </c>
      <c r="H1728">
        <v>11</v>
      </c>
      <c r="I1728" t="s">
        <v>2107</v>
      </c>
      <c r="J1728" s="24">
        <v>45402.270833333336</v>
      </c>
      <c r="K1728" s="24">
        <v>45403.583333333336</v>
      </c>
      <c r="L1728" t="s">
        <v>2108</v>
      </c>
      <c r="M1728" t="b">
        <v>0</v>
      </c>
      <c r="N1728">
        <v>2023</v>
      </c>
      <c r="O1728" t="s">
        <v>759</v>
      </c>
      <c r="Q1728" t="s">
        <v>765</v>
      </c>
      <c r="S1728" s="1" t="s">
        <v>2142</v>
      </c>
      <c r="T1728" s="1" t="s">
        <v>2119</v>
      </c>
      <c r="U1728" t="s">
        <v>27</v>
      </c>
      <c r="V1728" s="9">
        <v>2000</v>
      </c>
      <c r="W1728" s="2">
        <f t="shared" si="135"/>
        <v>5</v>
      </c>
      <c r="X1728" s="2" t="s">
        <v>1885</v>
      </c>
      <c r="Y1728" s="9" t="str">
        <f t="shared" si="137"/>
        <v>Y</v>
      </c>
      <c r="Z1728" s="9" t="str">
        <f t="shared" si="138"/>
        <v>N</v>
      </c>
      <c r="AA1728" s="9">
        <f t="shared" si="136"/>
        <v>26</v>
      </c>
      <c r="AB1728" s="9" t="s">
        <v>1398</v>
      </c>
      <c r="AE1728" t="str">
        <f t="shared" si="139"/>
        <v>Wood Elf RealmsEmpire of Man</v>
      </c>
    </row>
    <row r="1729" spans="1:31" ht="15" customHeight="1" x14ac:dyDescent="0.25">
      <c r="A1729">
        <v>430105</v>
      </c>
      <c r="B1729">
        <v>3</v>
      </c>
      <c r="C1729" t="s">
        <v>2129</v>
      </c>
      <c r="D1729" t="s">
        <v>551</v>
      </c>
      <c r="E1729">
        <v>0</v>
      </c>
      <c r="F1729">
        <v>2</v>
      </c>
      <c r="G1729">
        <v>7</v>
      </c>
      <c r="H1729">
        <v>13</v>
      </c>
      <c r="I1729" t="s">
        <v>2107</v>
      </c>
      <c r="J1729" s="24">
        <v>45402.270833333336</v>
      </c>
      <c r="K1729" s="24">
        <v>45403.583333333336</v>
      </c>
      <c r="L1729" t="s">
        <v>2108</v>
      </c>
      <c r="M1729" t="b">
        <v>0</v>
      </c>
      <c r="N1729">
        <v>2023</v>
      </c>
      <c r="O1729" t="s">
        <v>764</v>
      </c>
      <c r="Q1729" t="s">
        <v>759</v>
      </c>
      <c r="S1729" s="1" t="s">
        <v>2131</v>
      </c>
      <c r="T1729" s="1" t="s">
        <v>2132</v>
      </c>
      <c r="U1729" t="s">
        <v>27</v>
      </c>
      <c r="V1729" s="9">
        <v>2000</v>
      </c>
      <c r="W1729" s="2">
        <f t="shared" si="135"/>
        <v>5</v>
      </c>
      <c r="X1729" s="2" t="s">
        <v>1885</v>
      </c>
      <c r="Y1729" s="9" t="str">
        <f t="shared" si="137"/>
        <v>Y</v>
      </c>
      <c r="Z1729" s="9" t="str">
        <f t="shared" si="138"/>
        <v>N</v>
      </c>
      <c r="AA1729" s="9">
        <f t="shared" si="136"/>
        <v>26</v>
      </c>
      <c r="AB1729" s="9" t="s">
        <v>1398</v>
      </c>
      <c r="AE1729" t="str">
        <f t="shared" si="139"/>
        <v>Tomb Kings of KhemriWood Elf Realms</v>
      </c>
    </row>
    <row r="1730" spans="1:31" ht="15" customHeight="1" x14ac:dyDescent="0.25">
      <c r="A1730">
        <v>430147</v>
      </c>
      <c r="B1730">
        <v>4</v>
      </c>
      <c r="C1730" t="s">
        <v>556</v>
      </c>
      <c r="D1730" t="s">
        <v>548</v>
      </c>
      <c r="E1730">
        <v>2</v>
      </c>
      <c r="F1730">
        <v>0</v>
      </c>
      <c r="G1730">
        <v>16</v>
      </c>
      <c r="H1730">
        <v>4</v>
      </c>
      <c r="I1730" t="s">
        <v>2107</v>
      </c>
      <c r="J1730" s="24">
        <v>45402.270833333336</v>
      </c>
      <c r="K1730" s="24">
        <v>45403.583333333336</v>
      </c>
      <c r="L1730" t="s">
        <v>2108</v>
      </c>
      <c r="M1730" t="b">
        <v>0</v>
      </c>
      <c r="N1730">
        <v>2023</v>
      </c>
      <c r="O1730" t="s">
        <v>758</v>
      </c>
      <c r="Q1730" t="s">
        <v>762</v>
      </c>
      <c r="S1730" s="1" t="s">
        <v>2115</v>
      </c>
      <c r="T1730" s="1" t="s">
        <v>2126</v>
      </c>
      <c r="U1730" t="s">
        <v>27</v>
      </c>
      <c r="V1730" s="9">
        <v>2000</v>
      </c>
      <c r="W1730" s="2">
        <f t="shared" ref="W1730:W1793" si="140">_xlfn.MAXIFS(B:B,I:I,I1730)</f>
        <v>5</v>
      </c>
      <c r="X1730" s="2" t="s">
        <v>1885</v>
      </c>
      <c r="Y1730" s="9" t="str">
        <f t="shared" si="137"/>
        <v>Y</v>
      </c>
      <c r="Z1730" s="9" t="str">
        <f t="shared" si="138"/>
        <v>N</v>
      </c>
      <c r="AA1730" s="9">
        <f t="shared" ref="AA1730:AA1793" si="141">COUNTIFS(I:I,I1730,B:B,1)*2</f>
        <v>26</v>
      </c>
      <c r="AB1730" s="9" t="s">
        <v>1398</v>
      </c>
      <c r="AE1730" t="str">
        <f t="shared" si="139"/>
        <v>Kingdom of BretonniaWarriors of Chaos</v>
      </c>
    </row>
    <row r="1731" spans="1:31" ht="15" hidden="1" customHeight="1" x14ac:dyDescent="0.25">
      <c r="A1731">
        <v>430179</v>
      </c>
      <c r="B1731">
        <v>4</v>
      </c>
      <c r="C1731" t="s">
        <v>527</v>
      </c>
      <c r="D1731" t="s">
        <v>535</v>
      </c>
      <c r="E1731">
        <v>0</v>
      </c>
      <c r="F1731">
        <v>2</v>
      </c>
      <c r="G1731">
        <v>0</v>
      </c>
      <c r="H1731">
        <v>20</v>
      </c>
      <c r="I1731" t="s">
        <v>2107</v>
      </c>
      <c r="J1731" s="24">
        <v>45402.270833333336</v>
      </c>
      <c r="K1731" s="24">
        <v>45403.583333333336</v>
      </c>
      <c r="L1731" t="s">
        <v>2108</v>
      </c>
      <c r="M1731" t="b">
        <v>0</v>
      </c>
      <c r="N1731">
        <v>2023</v>
      </c>
      <c r="O1731" t="s">
        <v>761</v>
      </c>
      <c r="Q1731" t="s">
        <v>761</v>
      </c>
      <c r="S1731" s="1" t="s">
        <v>2138</v>
      </c>
      <c r="T1731" s="1" t="s">
        <v>2112</v>
      </c>
      <c r="U1731" t="s">
        <v>27</v>
      </c>
      <c r="V1731" s="9">
        <v>2000</v>
      </c>
      <c r="W1731" s="2">
        <f t="shared" si="140"/>
        <v>5</v>
      </c>
      <c r="X1731" s="2" t="s">
        <v>1885</v>
      </c>
      <c r="Y1731" s="9" t="str">
        <f t="shared" si="137"/>
        <v>Y</v>
      </c>
      <c r="Z1731" s="9" t="str">
        <f t="shared" si="138"/>
        <v>Y</v>
      </c>
      <c r="AA1731" s="9">
        <f t="shared" si="141"/>
        <v>26</v>
      </c>
      <c r="AB1731" s="9" t="s">
        <v>1398</v>
      </c>
      <c r="AE1731" t="str">
        <f t="shared" si="139"/>
        <v>Orc and Goblin TribesOrc and Goblin Tribes</v>
      </c>
    </row>
    <row r="1732" spans="1:31" ht="15" customHeight="1" x14ac:dyDescent="0.25">
      <c r="A1732">
        <v>430199</v>
      </c>
      <c r="B1732">
        <v>4</v>
      </c>
      <c r="C1732" t="s">
        <v>592</v>
      </c>
      <c r="D1732" t="s">
        <v>2128</v>
      </c>
      <c r="E1732">
        <v>1</v>
      </c>
      <c r="F1732">
        <v>1</v>
      </c>
      <c r="G1732">
        <v>10</v>
      </c>
      <c r="H1732">
        <v>10</v>
      </c>
      <c r="I1732" t="s">
        <v>2107</v>
      </c>
      <c r="J1732" s="24">
        <v>45402.270833333336</v>
      </c>
      <c r="K1732" s="24">
        <v>45403.583333333336</v>
      </c>
      <c r="L1732" t="s">
        <v>2108</v>
      </c>
      <c r="M1732" t="b">
        <v>0</v>
      </c>
      <c r="N1732">
        <v>2023</v>
      </c>
      <c r="O1732" t="s">
        <v>774</v>
      </c>
      <c r="Q1732" t="s">
        <v>765</v>
      </c>
      <c r="S1732" s="1" t="s">
        <v>2114</v>
      </c>
      <c r="T1732" s="1" t="s">
        <v>2130</v>
      </c>
      <c r="U1732" t="s">
        <v>27</v>
      </c>
      <c r="V1732" s="9">
        <v>2000</v>
      </c>
      <c r="W1732" s="2">
        <f t="shared" si="140"/>
        <v>5</v>
      </c>
      <c r="X1732" s="2" t="s">
        <v>1885</v>
      </c>
      <c r="Y1732" s="9" t="str">
        <f t="shared" si="137"/>
        <v>Y</v>
      </c>
      <c r="Z1732" s="9" t="str">
        <f t="shared" si="138"/>
        <v>N</v>
      </c>
      <c r="AA1732" s="9">
        <f t="shared" si="141"/>
        <v>26</v>
      </c>
      <c r="AB1732" s="9" t="s">
        <v>1398</v>
      </c>
      <c r="AE1732" t="str">
        <f t="shared" si="139"/>
        <v>Beastmen BrayherdsEmpire of Man</v>
      </c>
    </row>
    <row r="1733" spans="1:31" ht="15" customHeight="1" x14ac:dyDescent="0.25">
      <c r="A1733">
        <v>430231</v>
      </c>
      <c r="B1733">
        <v>4</v>
      </c>
      <c r="C1733" t="s">
        <v>2118</v>
      </c>
      <c r="D1733" t="s">
        <v>2121</v>
      </c>
      <c r="E1733">
        <v>0</v>
      </c>
      <c r="F1733">
        <v>2</v>
      </c>
      <c r="G1733">
        <v>9</v>
      </c>
      <c r="H1733">
        <v>11</v>
      </c>
      <c r="I1733" t="s">
        <v>2107</v>
      </c>
      <c r="J1733" s="24">
        <v>45402.270833333336</v>
      </c>
      <c r="K1733" s="24">
        <v>45403.583333333336</v>
      </c>
      <c r="L1733" t="s">
        <v>2108</v>
      </c>
      <c r="M1733" t="b">
        <v>0</v>
      </c>
      <c r="N1733">
        <v>2023</v>
      </c>
      <c r="O1733" t="s">
        <v>765</v>
      </c>
      <c r="Q1733" t="s">
        <v>766</v>
      </c>
      <c r="S1733" s="1" t="s">
        <v>2119</v>
      </c>
      <c r="T1733" s="1" t="s">
        <v>2123</v>
      </c>
      <c r="U1733" t="s">
        <v>27</v>
      </c>
      <c r="V1733" s="9">
        <v>2000</v>
      </c>
      <c r="W1733" s="2">
        <f t="shared" si="140"/>
        <v>5</v>
      </c>
      <c r="X1733" s="2" t="s">
        <v>1885</v>
      </c>
      <c r="Y1733" s="9" t="str">
        <f t="shared" si="137"/>
        <v>Y</v>
      </c>
      <c r="Z1733" s="9" t="str">
        <f t="shared" si="138"/>
        <v>N</v>
      </c>
      <c r="AA1733" s="9">
        <f t="shared" si="141"/>
        <v>26</v>
      </c>
      <c r="AB1733" s="9" t="s">
        <v>1398</v>
      </c>
      <c r="AE1733" t="str">
        <f t="shared" si="139"/>
        <v>Empire of ManChaos Dwarfs</v>
      </c>
    </row>
    <row r="1734" spans="1:31" ht="15" customHeight="1" x14ac:dyDescent="0.25">
      <c r="A1734">
        <v>430256</v>
      </c>
      <c r="B1734">
        <v>4</v>
      </c>
      <c r="C1734" t="s">
        <v>2134</v>
      </c>
      <c r="D1734" t="s">
        <v>551</v>
      </c>
      <c r="E1734">
        <v>0</v>
      </c>
      <c r="F1734">
        <v>2</v>
      </c>
      <c r="G1734">
        <v>9</v>
      </c>
      <c r="H1734">
        <v>11</v>
      </c>
      <c r="I1734" t="s">
        <v>2107</v>
      </c>
      <c r="J1734" s="24">
        <v>45402.270833333336</v>
      </c>
      <c r="K1734" s="24">
        <v>45403.583333333336</v>
      </c>
      <c r="L1734" t="s">
        <v>2108</v>
      </c>
      <c r="M1734" t="b">
        <v>0</v>
      </c>
      <c r="N1734">
        <v>2023</v>
      </c>
      <c r="O1734" t="s">
        <v>761</v>
      </c>
      <c r="Q1734" t="s">
        <v>759</v>
      </c>
      <c r="S1734" s="1" t="s">
        <v>2136</v>
      </c>
      <c r="T1734" s="1" t="s">
        <v>2132</v>
      </c>
      <c r="U1734" t="s">
        <v>27</v>
      </c>
      <c r="V1734" s="9">
        <v>2000</v>
      </c>
      <c r="W1734" s="2">
        <f t="shared" si="140"/>
        <v>5</v>
      </c>
      <c r="X1734" s="2" t="s">
        <v>1885</v>
      </c>
      <c r="Y1734" s="9" t="str">
        <f t="shared" si="137"/>
        <v>Y</v>
      </c>
      <c r="Z1734" s="9" t="str">
        <f t="shared" si="138"/>
        <v>N</v>
      </c>
      <c r="AA1734" s="9">
        <f t="shared" si="141"/>
        <v>26</v>
      </c>
      <c r="AB1734" s="9" t="s">
        <v>1398</v>
      </c>
      <c r="AE1734" t="str">
        <f t="shared" si="139"/>
        <v>Orc and Goblin TribesWood Elf Realms</v>
      </c>
    </row>
    <row r="1735" spans="1:31" ht="15" customHeight="1" x14ac:dyDescent="0.25">
      <c r="A1735">
        <v>430285</v>
      </c>
      <c r="B1735">
        <v>4</v>
      </c>
      <c r="C1735" t="s">
        <v>559</v>
      </c>
      <c r="D1735" t="s">
        <v>2122</v>
      </c>
      <c r="E1735">
        <v>2</v>
      </c>
      <c r="F1735">
        <v>0</v>
      </c>
      <c r="G1735">
        <v>13</v>
      </c>
      <c r="H1735">
        <v>7</v>
      </c>
      <c r="I1735" t="s">
        <v>2107</v>
      </c>
      <c r="J1735" s="24">
        <v>45402.270833333336</v>
      </c>
      <c r="K1735" s="24">
        <v>45403.583333333336</v>
      </c>
      <c r="L1735" t="s">
        <v>2108</v>
      </c>
      <c r="M1735" t="b">
        <v>0</v>
      </c>
      <c r="N1735">
        <v>2023</v>
      </c>
      <c r="O1735" t="s">
        <v>761</v>
      </c>
      <c r="Q1735" t="s">
        <v>759</v>
      </c>
      <c r="S1735" s="1" t="s">
        <v>2145</v>
      </c>
      <c r="T1735" s="1" t="s">
        <v>2124</v>
      </c>
      <c r="U1735" t="s">
        <v>27</v>
      </c>
      <c r="V1735" s="9">
        <v>2000</v>
      </c>
      <c r="W1735" s="2">
        <f t="shared" si="140"/>
        <v>5</v>
      </c>
      <c r="X1735" s="2" t="s">
        <v>1885</v>
      </c>
      <c r="Y1735" s="9" t="str">
        <f t="shared" si="137"/>
        <v>Y</v>
      </c>
      <c r="Z1735" s="9" t="str">
        <f t="shared" si="138"/>
        <v>N</v>
      </c>
      <c r="AA1735" s="9">
        <f t="shared" si="141"/>
        <v>26</v>
      </c>
      <c r="AB1735" s="9" t="s">
        <v>1398</v>
      </c>
      <c r="AE1735" t="str">
        <f t="shared" si="139"/>
        <v>Orc and Goblin TribesWood Elf Realms</v>
      </c>
    </row>
    <row r="1736" spans="1:31" ht="15" customHeight="1" x14ac:dyDescent="0.25">
      <c r="A1736">
        <v>430309</v>
      </c>
      <c r="B1736">
        <v>4</v>
      </c>
      <c r="C1736" t="s">
        <v>2129</v>
      </c>
      <c r="D1736" t="s">
        <v>2144</v>
      </c>
      <c r="E1736">
        <v>0</v>
      </c>
      <c r="F1736">
        <v>2</v>
      </c>
      <c r="G1736">
        <v>0</v>
      </c>
      <c r="H1736">
        <v>20</v>
      </c>
      <c r="I1736" t="s">
        <v>2107</v>
      </c>
      <c r="J1736" s="24">
        <v>45402.270833333336</v>
      </c>
      <c r="K1736" s="24">
        <v>45403.583333333336</v>
      </c>
      <c r="L1736" t="s">
        <v>2108</v>
      </c>
      <c r="M1736" t="b">
        <v>0</v>
      </c>
      <c r="N1736">
        <v>2023</v>
      </c>
      <c r="O1736" t="s">
        <v>764</v>
      </c>
      <c r="Q1736" t="s">
        <v>769</v>
      </c>
      <c r="S1736" s="1" t="s">
        <v>2131</v>
      </c>
      <c r="T1736" s="1" t="s">
        <v>2146</v>
      </c>
      <c r="U1736" t="s">
        <v>27</v>
      </c>
      <c r="V1736" s="9">
        <v>2000</v>
      </c>
      <c r="W1736" s="2">
        <f t="shared" si="140"/>
        <v>5</v>
      </c>
      <c r="X1736" s="2" t="s">
        <v>1885</v>
      </c>
      <c r="Y1736" s="9" t="str">
        <f t="shared" si="137"/>
        <v>Y</v>
      </c>
      <c r="Z1736" s="9" t="str">
        <f t="shared" si="138"/>
        <v>N</v>
      </c>
      <c r="AA1736" s="9">
        <f t="shared" si="141"/>
        <v>26</v>
      </c>
      <c r="AB1736" s="9" t="s">
        <v>1398</v>
      </c>
      <c r="AE1736" t="str">
        <f t="shared" si="139"/>
        <v>Tomb Kings of KhemriDwarfen Mountain Holds</v>
      </c>
    </row>
    <row r="1737" spans="1:31" ht="15" customHeight="1" x14ac:dyDescent="0.25">
      <c r="A1737">
        <v>430332</v>
      </c>
      <c r="B1737">
        <v>4</v>
      </c>
      <c r="C1737" t="s">
        <v>544</v>
      </c>
      <c r="D1737" t="s">
        <v>531</v>
      </c>
      <c r="E1737">
        <v>2</v>
      </c>
      <c r="F1737">
        <v>0</v>
      </c>
      <c r="G1737">
        <v>17</v>
      </c>
      <c r="H1737">
        <v>3</v>
      </c>
      <c r="I1737" t="s">
        <v>2107</v>
      </c>
      <c r="J1737" s="24">
        <v>45402.270833333336</v>
      </c>
      <c r="K1737" s="24">
        <v>45403.583333333336</v>
      </c>
      <c r="L1737" t="s">
        <v>2108</v>
      </c>
      <c r="M1737" t="b">
        <v>0</v>
      </c>
      <c r="N1737">
        <v>2023</v>
      </c>
      <c r="O1737" t="s">
        <v>764</v>
      </c>
      <c r="Q1737" t="s">
        <v>759</v>
      </c>
      <c r="S1737" s="1" t="s">
        <v>2133</v>
      </c>
      <c r="T1737" s="1" t="s">
        <v>2117</v>
      </c>
      <c r="U1737" t="s">
        <v>27</v>
      </c>
      <c r="V1737" s="9">
        <v>2000</v>
      </c>
      <c r="W1737" s="2">
        <f t="shared" si="140"/>
        <v>5</v>
      </c>
      <c r="X1737" s="2" t="s">
        <v>1885</v>
      </c>
      <c r="Y1737" s="9" t="str">
        <f t="shared" si="137"/>
        <v>Y</v>
      </c>
      <c r="Z1737" s="9" t="str">
        <f t="shared" si="138"/>
        <v>N</v>
      </c>
      <c r="AA1737" s="9">
        <f t="shared" si="141"/>
        <v>26</v>
      </c>
      <c r="AB1737" s="9" t="s">
        <v>1398</v>
      </c>
      <c r="AE1737" t="str">
        <f t="shared" si="139"/>
        <v>Tomb Kings of KhemriWood Elf Realms</v>
      </c>
    </row>
    <row r="1738" spans="1:31" ht="15" customHeight="1" x14ac:dyDescent="0.25">
      <c r="A1738">
        <v>430358</v>
      </c>
      <c r="B1738">
        <v>4</v>
      </c>
      <c r="C1738" t="s">
        <v>2141</v>
      </c>
      <c r="D1738" t="s">
        <v>536</v>
      </c>
      <c r="E1738">
        <v>0</v>
      </c>
      <c r="F1738">
        <v>2</v>
      </c>
      <c r="G1738">
        <v>7</v>
      </c>
      <c r="H1738">
        <v>13</v>
      </c>
      <c r="I1738" t="s">
        <v>2107</v>
      </c>
      <c r="J1738" s="24">
        <v>45402.270833333336</v>
      </c>
      <c r="K1738" s="24">
        <v>45403.583333333336</v>
      </c>
      <c r="L1738" t="s">
        <v>2108</v>
      </c>
      <c r="M1738" t="b">
        <v>0</v>
      </c>
      <c r="N1738">
        <v>2023</v>
      </c>
      <c r="O1738" t="s">
        <v>768</v>
      </c>
      <c r="Q1738" t="s">
        <v>771</v>
      </c>
      <c r="S1738" s="1" t="s">
        <v>2143</v>
      </c>
      <c r="T1738" s="1" t="s">
        <v>2116</v>
      </c>
      <c r="U1738" t="s">
        <v>27</v>
      </c>
      <c r="V1738" s="9">
        <v>2000</v>
      </c>
      <c r="W1738" s="2">
        <f t="shared" si="140"/>
        <v>5</v>
      </c>
      <c r="X1738" s="2" t="s">
        <v>1885</v>
      </c>
      <c r="Y1738" s="9" t="str">
        <f t="shared" si="137"/>
        <v>Y</v>
      </c>
      <c r="Z1738" s="9" t="str">
        <f t="shared" si="138"/>
        <v>N</v>
      </c>
      <c r="AA1738" s="9">
        <f t="shared" si="141"/>
        <v>26</v>
      </c>
      <c r="AB1738" s="9" t="s">
        <v>1398</v>
      </c>
      <c r="AE1738" t="str">
        <f t="shared" si="139"/>
        <v>Dark ElvesSkaven</v>
      </c>
    </row>
    <row r="1739" spans="1:31" ht="15" customHeight="1" x14ac:dyDescent="0.25">
      <c r="A1739">
        <v>430385</v>
      </c>
      <c r="B1739">
        <v>4</v>
      </c>
      <c r="C1739" t="s">
        <v>583</v>
      </c>
      <c r="D1739" t="s">
        <v>547</v>
      </c>
      <c r="E1739">
        <v>0</v>
      </c>
      <c r="F1739">
        <v>2</v>
      </c>
      <c r="G1739">
        <v>0</v>
      </c>
      <c r="H1739">
        <v>20</v>
      </c>
      <c r="I1739" t="s">
        <v>2107</v>
      </c>
      <c r="J1739" s="24">
        <v>45402.270833333336</v>
      </c>
      <c r="K1739" s="24">
        <v>45403.583333333336</v>
      </c>
      <c r="L1739" t="s">
        <v>2108</v>
      </c>
      <c r="M1739" t="b">
        <v>0</v>
      </c>
      <c r="N1739">
        <v>2023</v>
      </c>
      <c r="O1739" t="s">
        <v>762</v>
      </c>
      <c r="Q1739" t="s">
        <v>774</v>
      </c>
      <c r="S1739" s="1" t="s">
        <v>2135</v>
      </c>
      <c r="T1739" s="1" t="s">
        <v>2120</v>
      </c>
      <c r="U1739" t="s">
        <v>27</v>
      </c>
      <c r="V1739" s="9">
        <v>2000</v>
      </c>
      <c r="W1739" s="2">
        <f t="shared" si="140"/>
        <v>5</v>
      </c>
      <c r="X1739" s="2" t="s">
        <v>1885</v>
      </c>
      <c r="Y1739" s="9" t="str">
        <f t="shared" si="137"/>
        <v>Y</v>
      </c>
      <c r="Z1739" s="9" t="str">
        <f t="shared" si="138"/>
        <v>N</v>
      </c>
      <c r="AA1739" s="9">
        <f t="shared" si="141"/>
        <v>26</v>
      </c>
      <c r="AB1739" s="9" t="s">
        <v>1398</v>
      </c>
      <c r="AE1739" t="str">
        <f t="shared" si="139"/>
        <v>Warriors of ChaosBeastmen Brayherds</v>
      </c>
    </row>
    <row r="1740" spans="1:31" ht="15" customHeight="1" x14ac:dyDescent="0.25">
      <c r="A1740">
        <v>430413</v>
      </c>
      <c r="B1740">
        <v>4</v>
      </c>
      <c r="C1740" t="s">
        <v>2140</v>
      </c>
      <c r="D1740" t="s">
        <v>2125</v>
      </c>
      <c r="E1740">
        <v>0</v>
      </c>
      <c r="F1740">
        <v>2</v>
      </c>
      <c r="G1740">
        <v>6</v>
      </c>
      <c r="H1740">
        <v>14</v>
      </c>
      <c r="I1740" t="s">
        <v>2107</v>
      </c>
      <c r="J1740" s="24">
        <v>45402.270833333336</v>
      </c>
      <c r="K1740" s="24">
        <v>45403.583333333336</v>
      </c>
      <c r="L1740" t="s">
        <v>2108</v>
      </c>
      <c r="M1740" t="b">
        <v>0</v>
      </c>
      <c r="N1740">
        <v>2023</v>
      </c>
      <c r="O1740" t="s">
        <v>759</v>
      </c>
      <c r="Q1740" t="s">
        <v>773</v>
      </c>
      <c r="S1740" s="1" t="s">
        <v>2142</v>
      </c>
      <c r="T1740" s="1" t="s">
        <v>2127</v>
      </c>
      <c r="U1740" t="s">
        <v>27</v>
      </c>
      <c r="V1740" s="9">
        <v>2000</v>
      </c>
      <c r="W1740" s="2">
        <f t="shared" si="140"/>
        <v>5</v>
      </c>
      <c r="X1740" s="2" t="s">
        <v>1885</v>
      </c>
      <c r="Y1740" s="9" t="str">
        <f t="shared" si="137"/>
        <v>Y</v>
      </c>
      <c r="Z1740" s="9" t="str">
        <f t="shared" si="138"/>
        <v>N</v>
      </c>
      <c r="AA1740" s="9">
        <f t="shared" si="141"/>
        <v>26</v>
      </c>
      <c r="AB1740" s="9" t="s">
        <v>1398</v>
      </c>
      <c r="AE1740" t="str">
        <f t="shared" si="139"/>
        <v>Wood Elf RealmsOgre Kingdoms</v>
      </c>
    </row>
    <row r="1741" spans="1:31" ht="15" customHeight="1" x14ac:dyDescent="0.25">
      <c r="A1741">
        <v>430441</v>
      </c>
      <c r="B1741">
        <v>4</v>
      </c>
      <c r="C1741" t="s">
        <v>552</v>
      </c>
      <c r="D1741" t="s">
        <v>2111</v>
      </c>
      <c r="E1741">
        <v>2</v>
      </c>
      <c r="F1741">
        <v>0</v>
      </c>
      <c r="G1741">
        <v>11</v>
      </c>
      <c r="H1741">
        <v>9</v>
      </c>
      <c r="I1741" t="s">
        <v>2107</v>
      </c>
      <c r="J1741" s="24">
        <v>45402.270833333336</v>
      </c>
      <c r="K1741" s="24">
        <v>45403.583333333336</v>
      </c>
      <c r="L1741" t="s">
        <v>2108</v>
      </c>
      <c r="M1741" t="b">
        <v>0</v>
      </c>
      <c r="N1741">
        <v>2023</v>
      </c>
      <c r="O1741" t="s">
        <v>761</v>
      </c>
      <c r="Q1741" t="s">
        <v>768</v>
      </c>
      <c r="S1741" s="1" t="s">
        <v>2110</v>
      </c>
      <c r="T1741" s="1" t="s">
        <v>2113</v>
      </c>
      <c r="U1741" t="s">
        <v>27</v>
      </c>
      <c r="V1741" s="9">
        <v>2000</v>
      </c>
      <c r="W1741" s="2">
        <f t="shared" si="140"/>
        <v>5</v>
      </c>
      <c r="X1741" s="2" t="s">
        <v>1885</v>
      </c>
      <c r="Y1741" s="9" t="str">
        <f t="shared" si="137"/>
        <v>Y</v>
      </c>
      <c r="Z1741" s="9" t="str">
        <f t="shared" si="138"/>
        <v>N</v>
      </c>
      <c r="AA1741" s="9">
        <f t="shared" si="141"/>
        <v>26</v>
      </c>
      <c r="AB1741" s="9" t="s">
        <v>1398</v>
      </c>
      <c r="AE1741" t="str">
        <f t="shared" si="139"/>
        <v>Orc and Goblin TribesDark Elves</v>
      </c>
    </row>
    <row r="1742" spans="1:31" ht="15" customHeight="1" x14ac:dyDescent="0.25">
      <c r="A1742">
        <v>430468</v>
      </c>
      <c r="B1742">
        <v>4</v>
      </c>
      <c r="C1742" t="s">
        <v>2137</v>
      </c>
      <c r="D1742" t="s">
        <v>555</v>
      </c>
      <c r="E1742">
        <v>0</v>
      </c>
      <c r="F1742">
        <v>2</v>
      </c>
      <c r="G1742">
        <v>2</v>
      </c>
      <c r="H1742">
        <v>18</v>
      </c>
      <c r="I1742" t="s">
        <v>2107</v>
      </c>
      <c r="J1742" s="24">
        <v>45402.270833333336</v>
      </c>
      <c r="K1742" s="24">
        <v>45403.583333333336</v>
      </c>
      <c r="L1742" t="s">
        <v>2108</v>
      </c>
      <c r="M1742" t="b">
        <v>0</v>
      </c>
      <c r="N1742">
        <v>2023</v>
      </c>
      <c r="O1742" t="s">
        <v>774</v>
      </c>
      <c r="Q1742" t="s">
        <v>762</v>
      </c>
      <c r="S1742" s="1" t="s">
        <v>2139</v>
      </c>
      <c r="T1742" s="1" t="s">
        <v>2109</v>
      </c>
      <c r="U1742" t="s">
        <v>27</v>
      </c>
      <c r="V1742" s="9">
        <v>2000</v>
      </c>
      <c r="W1742" s="2">
        <f t="shared" si="140"/>
        <v>5</v>
      </c>
      <c r="X1742" s="2" t="s">
        <v>1885</v>
      </c>
      <c r="Y1742" s="9" t="str">
        <f t="shared" si="137"/>
        <v>Y</v>
      </c>
      <c r="Z1742" s="9" t="str">
        <f t="shared" si="138"/>
        <v>N</v>
      </c>
      <c r="AA1742" s="9">
        <f t="shared" si="141"/>
        <v>26</v>
      </c>
      <c r="AB1742" s="9" t="s">
        <v>1398</v>
      </c>
      <c r="AE1742" t="str">
        <f t="shared" si="139"/>
        <v>Beastmen BrayherdsWarriors of Chaos</v>
      </c>
    </row>
    <row r="1743" spans="1:31" ht="15" customHeight="1" x14ac:dyDescent="0.25">
      <c r="A1743">
        <v>430517</v>
      </c>
      <c r="B1743">
        <v>5</v>
      </c>
      <c r="C1743" t="s">
        <v>2129</v>
      </c>
      <c r="D1743" t="s">
        <v>2118</v>
      </c>
      <c r="E1743">
        <v>2</v>
      </c>
      <c r="F1743">
        <v>0</v>
      </c>
      <c r="G1743">
        <v>18</v>
      </c>
      <c r="H1743">
        <v>2</v>
      </c>
      <c r="I1743" t="s">
        <v>2107</v>
      </c>
      <c r="J1743" s="24">
        <v>45402.270833333336</v>
      </c>
      <c r="K1743" s="24">
        <v>45403.583333333336</v>
      </c>
      <c r="L1743" t="s">
        <v>2108</v>
      </c>
      <c r="M1743" t="b">
        <v>0</v>
      </c>
      <c r="N1743">
        <v>2023</v>
      </c>
      <c r="O1743" t="s">
        <v>764</v>
      </c>
      <c r="Q1743" t="s">
        <v>765</v>
      </c>
      <c r="S1743" s="1" t="s">
        <v>2131</v>
      </c>
      <c r="T1743" s="1" t="s">
        <v>2119</v>
      </c>
      <c r="U1743" t="s">
        <v>27</v>
      </c>
      <c r="V1743" s="9">
        <v>2000</v>
      </c>
      <c r="W1743" s="2">
        <f t="shared" si="140"/>
        <v>5</v>
      </c>
      <c r="X1743" s="2" t="s">
        <v>1885</v>
      </c>
      <c r="Y1743" s="9" t="str">
        <f t="shared" si="137"/>
        <v>Y</v>
      </c>
      <c r="Z1743" s="9" t="str">
        <f t="shared" si="138"/>
        <v>N</v>
      </c>
      <c r="AA1743" s="9">
        <f t="shared" si="141"/>
        <v>26</v>
      </c>
      <c r="AB1743" s="9" t="s">
        <v>1398</v>
      </c>
      <c r="AE1743" t="str">
        <f t="shared" si="139"/>
        <v>Tomb Kings of KhemriEmpire of Man</v>
      </c>
    </row>
    <row r="1744" spans="1:31" ht="15" customHeight="1" x14ac:dyDescent="0.25">
      <c r="A1744">
        <v>430545</v>
      </c>
      <c r="B1744">
        <v>5</v>
      </c>
      <c r="C1744" t="s">
        <v>2128</v>
      </c>
      <c r="D1744" t="s">
        <v>2111</v>
      </c>
      <c r="E1744">
        <v>2</v>
      </c>
      <c r="F1744">
        <v>0</v>
      </c>
      <c r="G1744">
        <v>16</v>
      </c>
      <c r="H1744">
        <v>4</v>
      </c>
      <c r="I1744" t="s">
        <v>2107</v>
      </c>
      <c r="J1744" s="24">
        <v>45402.270833333336</v>
      </c>
      <c r="K1744" s="24">
        <v>45403.583333333336</v>
      </c>
      <c r="L1744" t="s">
        <v>2108</v>
      </c>
      <c r="M1744" t="b">
        <v>0</v>
      </c>
      <c r="N1744">
        <v>2023</v>
      </c>
      <c r="O1744" t="s">
        <v>765</v>
      </c>
      <c r="Q1744" t="s">
        <v>768</v>
      </c>
      <c r="S1744" s="1" t="s">
        <v>2130</v>
      </c>
      <c r="T1744" s="1" t="s">
        <v>2113</v>
      </c>
      <c r="U1744" t="s">
        <v>27</v>
      </c>
      <c r="V1744" s="9">
        <v>2000</v>
      </c>
      <c r="W1744" s="2">
        <f t="shared" si="140"/>
        <v>5</v>
      </c>
      <c r="X1744" s="2" t="s">
        <v>1885</v>
      </c>
      <c r="Y1744" s="9" t="str">
        <f t="shared" si="137"/>
        <v>Y</v>
      </c>
      <c r="Z1744" s="9" t="str">
        <f t="shared" si="138"/>
        <v>N</v>
      </c>
      <c r="AA1744" s="9">
        <f t="shared" si="141"/>
        <v>26</v>
      </c>
      <c r="AB1744" s="9" t="s">
        <v>1398</v>
      </c>
      <c r="AE1744" t="str">
        <f t="shared" si="139"/>
        <v>Empire of ManDark Elves</v>
      </c>
    </row>
    <row r="1745" spans="1:31" ht="15" customHeight="1" x14ac:dyDescent="0.25">
      <c r="A1745">
        <v>430574</v>
      </c>
      <c r="B1745">
        <v>5</v>
      </c>
      <c r="C1745" t="s">
        <v>2121</v>
      </c>
      <c r="D1745" t="s">
        <v>592</v>
      </c>
      <c r="E1745">
        <v>0</v>
      </c>
      <c r="F1745">
        <v>2</v>
      </c>
      <c r="G1745">
        <v>3</v>
      </c>
      <c r="H1745">
        <v>17</v>
      </c>
      <c r="I1745" t="s">
        <v>2107</v>
      </c>
      <c r="J1745" s="24">
        <v>45402.270833333336</v>
      </c>
      <c r="K1745" s="24">
        <v>45403.583333333336</v>
      </c>
      <c r="L1745" t="s">
        <v>2108</v>
      </c>
      <c r="M1745" t="b">
        <v>0</v>
      </c>
      <c r="N1745">
        <v>2023</v>
      </c>
      <c r="O1745" t="s">
        <v>766</v>
      </c>
      <c r="Q1745" t="s">
        <v>774</v>
      </c>
      <c r="S1745" s="1" t="s">
        <v>2123</v>
      </c>
      <c r="T1745" s="1" t="s">
        <v>2114</v>
      </c>
      <c r="U1745" t="s">
        <v>27</v>
      </c>
      <c r="V1745" s="9">
        <v>2000</v>
      </c>
      <c r="W1745" s="2">
        <f t="shared" si="140"/>
        <v>5</v>
      </c>
      <c r="X1745" s="2" t="s">
        <v>1885</v>
      </c>
      <c r="Y1745" s="9" t="str">
        <f t="shared" si="137"/>
        <v>Y</v>
      </c>
      <c r="Z1745" s="9" t="str">
        <f t="shared" si="138"/>
        <v>N</v>
      </c>
      <c r="AA1745" s="9">
        <f t="shared" si="141"/>
        <v>26</v>
      </c>
      <c r="AB1745" s="9" t="s">
        <v>1398</v>
      </c>
      <c r="AE1745" t="str">
        <f t="shared" si="139"/>
        <v>Chaos DwarfsBeastmen Brayherds</v>
      </c>
    </row>
    <row r="1746" spans="1:31" ht="15" customHeight="1" x14ac:dyDescent="0.25">
      <c r="A1746">
        <v>430600</v>
      </c>
      <c r="B1746">
        <v>5</v>
      </c>
      <c r="C1746" t="s">
        <v>536</v>
      </c>
      <c r="D1746" t="s">
        <v>2140</v>
      </c>
      <c r="E1746">
        <v>0</v>
      </c>
      <c r="F1746">
        <v>2</v>
      </c>
      <c r="G1746">
        <v>2</v>
      </c>
      <c r="H1746">
        <v>18</v>
      </c>
      <c r="I1746" t="s">
        <v>2107</v>
      </c>
      <c r="J1746" s="24">
        <v>45402.270833333336</v>
      </c>
      <c r="K1746" s="24">
        <v>45403.583333333336</v>
      </c>
      <c r="L1746" t="s">
        <v>2108</v>
      </c>
      <c r="M1746" t="b">
        <v>0</v>
      </c>
      <c r="N1746">
        <v>2023</v>
      </c>
      <c r="O1746" t="s">
        <v>771</v>
      </c>
      <c r="Q1746" t="s">
        <v>759</v>
      </c>
      <c r="S1746" s="1" t="s">
        <v>2116</v>
      </c>
      <c r="T1746" s="1" t="s">
        <v>2142</v>
      </c>
      <c r="U1746" t="s">
        <v>27</v>
      </c>
      <c r="V1746" s="9">
        <v>2000</v>
      </c>
      <c r="W1746" s="2">
        <f t="shared" si="140"/>
        <v>5</v>
      </c>
      <c r="X1746" s="2" t="s">
        <v>1885</v>
      </c>
      <c r="Y1746" s="9" t="str">
        <f t="shared" si="137"/>
        <v>Y</v>
      </c>
      <c r="Z1746" s="9" t="str">
        <f t="shared" si="138"/>
        <v>N</v>
      </c>
      <c r="AA1746" s="9">
        <f t="shared" si="141"/>
        <v>26</v>
      </c>
      <c r="AB1746" s="9" t="s">
        <v>1398</v>
      </c>
      <c r="AE1746" t="str">
        <f t="shared" si="139"/>
        <v>SkavenWood Elf Realms</v>
      </c>
    </row>
    <row r="1747" spans="1:31" ht="15" customHeight="1" x14ac:dyDescent="0.25">
      <c r="A1747">
        <v>430616</v>
      </c>
      <c r="B1747">
        <v>5</v>
      </c>
      <c r="C1747" t="s">
        <v>2141</v>
      </c>
      <c r="D1747" t="s">
        <v>2125</v>
      </c>
      <c r="E1747">
        <v>2</v>
      </c>
      <c r="F1747">
        <v>0</v>
      </c>
      <c r="G1747">
        <v>14</v>
      </c>
      <c r="H1747">
        <v>6</v>
      </c>
      <c r="I1747" t="s">
        <v>2107</v>
      </c>
      <c r="J1747" s="24">
        <v>45402.270833333336</v>
      </c>
      <c r="K1747" s="24">
        <v>45403.583333333336</v>
      </c>
      <c r="L1747" t="s">
        <v>2108</v>
      </c>
      <c r="M1747" t="b">
        <v>0</v>
      </c>
      <c r="N1747">
        <v>2023</v>
      </c>
      <c r="O1747" t="s">
        <v>768</v>
      </c>
      <c r="Q1747" t="s">
        <v>773</v>
      </c>
      <c r="S1747" s="1" t="s">
        <v>2143</v>
      </c>
      <c r="T1747" s="1" t="s">
        <v>2127</v>
      </c>
      <c r="U1747" t="s">
        <v>27</v>
      </c>
      <c r="V1747" s="9">
        <v>2000</v>
      </c>
      <c r="W1747" s="2">
        <f t="shared" si="140"/>
        <v>5</v>
      </c>
      <c r="X1747" s="2" t="s">
        <v>1885</v>
      </c>
      <c r="Y1747" s="9" t="str">
        <f t="shared" si="137"/>
        <v>Y</v>
      </c>
      <c r="Z1747" s="9" t="str">
        <f t="shared" si="138"/>
        <v>N</v>
      </c>
      <c r="AA1747" s="9">
        <f t="shared" si="141"/>
        <v>26</v>
      </c>
      <c r="AB1747" s="9" t="s">
        <v>1398</v>
      </c>
      <c r="AE1747" t="str">
        <f t="shared" si="139"/>
        <v>Dark ElvesOgre Kingdoms</v>
      </c>
    </row>
    <row r="1748" spans="1:31" ht="15" customHeight="1" x14ac:dyDescent="0.25">
      <c r="A1748">
        <v>430644</v>
      </c>
      <c r="B1748">
        <v>5</v>
      </c>
      <c r="C1748" t="s">
        <v>544</v>
      </c>
      <c r="D1748" t="s">
        <v>2122</v>
      </c>
      <c r="E1748">
        <v>2</v>
      </c>
      <c r="F1748">
        <v>0</v>
      </c>
      <c r="G1748">
        <v>19</v>
      </c>
      <c r="H1748">
        <v>1</v>
      </c>
      <c r="I1748" t="s">
        <v>2107</v>
      </c>
      <c r="J1748" s="24">
        <v>45402.270833333336</v>
      </c>
      <c r="K1748" s="24">
        <v>45403.583333333336</v>
      </c>
      <c r="L1748" t="s">
        <v>2108</v>
      </c>
      <c r="M1748" t="b">
        <v>0</v>
      </c>
      <c r="N1748">
        <v>2023</v>
      </c>
      <c r="O1748" t="s">
        <v>764</v>
      </c>
      <c r="Q1748" t="s">
        <v>759</v>
      </c>
      <c r="S1748" s="1" t="s">
        <v>2133</v>
      </c>
      <c r="T1748" s="1" t="s">
        <v>2124</v>
      </c>
      <c r="U1748" t="s">
        <v>27</v>
      </c>
      <c r="V1748" s="9">
        <v>2000</v>
      </c>
      <c r="W1748" s="2">
        <f t="shared" si="140"/>
        <v>5</v>
      </c>
      <c r="X1748" s="2" t="s">
        <v>1885</v>
      </c>
      <c r="Y1748" s="9" t="str">
        <f t="shared" si="137"/>
        <v>Y</v>
      </c>
      <c r="Z1748" s="9" t="str">
        <f t="shared" si="138"/>
        <v>N</v>
      </c>
      <c r="AA1748" s="9">
        <f t="shared" si="141"/>
        <v>26</v>
      </c>
      <c r="AB1748" s="9" t="s">
        <v>1398</v>
      </c>
      <c r="AE1748" t="str">
        <f t="shared" si="139"/>
        <v>Tomb Kings of KhemriWood Elf Realms</v>
      </c>
    </row>
    <row r="1749" spans="1:31" ht="15" customHeight="1" x14ac:dyDescent="0.25">
      <c r="A1749">
        <v>430674</v>
      </c>
      <c r="B1749">
        <v>5</v>
      </c>
      <c r="C1749" t="s">
        <v>535</v>
      </c>
      <c r="D1749" t="s">
        <v>2144</v>
      </c>
      <c r="E1749">
        <v>0</v>
      </c>
      <c r="F1749">
        <v>2</v>
      </c>
      <c r="G1749">
        <v>6</v>
      </c>
      <c r="H1749">
        <v>14</v>
      </c>
      <c r="I1749" t="s">
        <v>2107</v>
      </c>
      <c r="J1749" s="24">
        <v>45402.270833333336</v>
      </c>
      <c r="K1749" s="24">
        <v>45403.583333333336</v>
      </c>
      <c r="L1749" t="s">
        <v>2108</v>
      </c>
      <c r="M1749" t="b">
        <v>0</v>
      </c>
      <c r="N1749">
        <v>2023</v>
      </c>
      <c r="O1749" t="s">
        <v>761</v>
      </c>
      <c r="Q1749" t="s">
        <v>769</v>
      </c>
      <c r="S1749" s="1" t="s">
        <v>2112</v>
      </c>
      <c r="T1749" s="1" t="s">
        <v>2146</v>
      </c>
      <c r="U1749" t="s">
        <v>27</v>
      </c>
      <c r="V1749" s="9">
        <v>2000</v>
      </c>
      <c r="W1749" s="2">
        <f t="shared" si="140"/>
        <v>5</v>
      </c>
      <c r="X1749" s="2" t="s">
        <v>1885</v>
      </c>
      <c r="Y1749" s="9" t="str">
        <f t="shared" si="137"/>
        <v>Y</v>
      </c>
      <c r="Z1749" s="9" t="str">
        <f t="shared" si="138"/>
        <v>N</v>
      </c>
      <c r="AA1749" s="9">
        <f t="shared" si="141"/>
        <v>26</v>
      </c>
      <c r="AB1749" s="9" t="s">
        <v>1398</v>
      </c>
      <c r="AE1749" t="str">
        <f t="shared" si="139"/>
        <v>Orc and Goblin TribesDwarfen Mountain Holds</v>
      </c>
    </row>
    <row r="1750" spans="1:31" ht="15" customHeight="1" x14ac:dyDescent="0.25">
      <c r="A1750">
        <v>430714</v>
      </c>
      <c r="B1750">
        <v>5</v>
      </c>
      <c r="C1750" t="s">
        <v>547</v>
      </c>
      <c r="D1750" t="s">
        <v>559</v>
      </c>
      <c r="E1750">
        <v>0</v>
      </c>
      <c r="F1750">
        <v>2</v>
      </c>
      <c r="G1750">
        <v>6</v>
      </c>
      <c r="H1750">
        <v>14</v>
      </c>
      <c r="I1750" t="s">
        <v>2107</v>
      </c>
      <c r="J1750" s="24">
        <v>45402.270833333336</v>
      </c>
      <c r="K1750" s="24">
        <v>45403.583333333336</v>
      </c>
      <c r="L1750" t="s">
        <v>2108</v>
      </c>
      <c r="M1750" t="b">
        <v>0</v>
      </c>
      <c r="N1750">
        <v>2023</v>
      </c>
      <c r="O1750" t="s">
        <v>774</v>
      </c>
      <c r="Q1750" t="s">
        <v>761</v>
      </c>
      <c r="S1750" s="1" t="s">
        <v>2120</v>
      </c>
      <c r="T1750" s="1" t="s">
        <v>2145</v>
      </c>
      <c r="U1750" t="s">
        <v>27</v>
      </c>
      <c r="V1750" s="9">
        <v>2000</v>
      </c>
      <c r="W1750" s="2">
        <f t="shared" si="140"/>
        <v>5</v>
      </c>
      <c r="X1750" s="2" t="s">
        <v>1885</v>
      </c>
      <c r="Y1750" s="9" t="str">
        <f t="shared" si="137"/>
        <v>Y</v>
      </c>
      <c r="Z1750" s="9" t="str">
        <f t="shared" si="138"/>
        <v>N</v>
      </c>
      <c r="AA1750" s="9">
        <f t="shared" si="141"/>
        <v>26</v>
      </c>
      <c r="AB1750" s="9" t="s">
        <v>1398</v>
      </c>
      <c r="AE1750" t="str">
        <f t="shared" si="139"/>
        <v>Beastmen BrayherdsOrc and Goblin Tribes</v>
      </c>
    </row>
    <row r="1751" spans="1:31" ht="15" customHeight="1" x14ac:dyDescent="0.25">
      <c r="A1751">
        <v>430750</v>
      </c>
      <c r="B1751">
        <v>5</v>
      </c>
      <c r="C1751" t="s">
        <v>555</v>
      </c>
      <c r="D1751" t="s">
        <v>551</v>
      </c>
      <c r="E1751">
        <v>2</v>
      </c>
      <c r="F1751">
        <v>0</v>
      </c>
      <c r="G1751">
        <v>12</v>
      </c>
      <c r="H1751">
        <v>8</v>
      </c>
      <c r="I1751" t="s">
        <v>2107</v>
      </c>
      <c r="J1751" s="24">
        <v>45402.270833333336</v>
      </c>
      <c r="K1751" s="24">
        <v>45403.583333333336</v>
      </c>
      <c r="L1751" t="s">
        <v>2108</v>
      </c>
      <c r="M1751" t="b">
        <v>0</v>
      </c>
      <c r="N1751">
        <v>2023</v>
      </c>
      <c r="O1751" t="s">
        <v>762</v>
      </c>
      <c r="Q1751" t="s">
        <v>759</v>
      </c>
      <c r="S1751" s="1" t="s">
        <v>2109</v>
      </c>
      <c r="T1751" s="1" t="s">
        <v>2132</v>
      </c>
      <c r="U1751" t="s">
        <v>27</v>
      </c>
      <c r="V1751" s="9">
        <v>2000</v>
      </c>
      <c r="W1751" s="2">
        <f t="shared" si="140"/>
        <v>5</v>
      </c>
      <c r="X1751" s="2" t="s">
        <v>1885</v>
      </c>
      <c r="Y1751" s="9" t="str">
        <f t="shared" si="137"/>
        <v>Y</v>
      </c>
      <c r="Z1751" s="9" t="str">
        <f t="shared" si="138"/>
        <v>N</v>
      </c>
      <c r="AA1751" s="9">
        <f t="shared" si="141"/>
        <v>26</v>
      </c>
      <c r="AB1751" s="9" t="s">
        <v>1398</v>
      </c>
      <c r="AE1751" t="str">
        <f t="shared" si="139"/>
        <v>Warriors of ChaosWood Elf Realms</v>
      </c>
    </row>
    <row r="1752" spans="1:31" ht="15" hidden="1" customHeight="1" x14ac:dyDescent="0.25">
      <c r="A1752">
        <v>430774</v>
      </c>
      <c r="B1752">
        <v>5</v>
      </c>
      <c r="C1752" t="s">
        <v>552</v>
      </c>
      <c r="D1752" t="s">
        <v>527</v>
      </c>
      <c r="E1752">
        <v>1</v>
      </c>
      <c r="F1752">
        <v>1</v>
      </c>
      <c r="G1752">
        <v>10</v>
      </c>
      <c r="H1752">
        <v>10</v>
      </c>
      <c r="I1752" t="s">
        <v>2107</v>
      </c>
      <c r="J1752" s="24">
        <v>45402.270833333336</v>
      </c>
      <c r="K1752" s="24">
        <v>45403.583333333336</v>
      </c>
      <c r="L1752" t="s">
        <v>2108</v>
      </c>
      <c r="M1752" t="b">
        <v>0</v>
      </c>
      <c r="N1752">
        <v>2023</v>
      </c>
      <c r="O1752" t="s">
        <v>761</v>
      </c>
      <c r="Q1752" t="s">
        <v>761</v>
      </c>
      <c r="S1752" s="1" t="s">
        <v>2110</v>
      </c>
      <c r="T1752" s="1" t="s">
        <v>2138</v>
      </c>
      <c r="U1752" t="s">
        <v>27</v>
      </c>
      <c r="V1752" s="9">
        <v>2000</v>
      </c>
      <c r="W1752" s="2">
        <f t="shared" si="140"/>
        <v>5</v>
      </c>
      <c r="X1752" s="2" t="s">
        <v>1885</v>
      </c>
      <c r="Y1752" s="9" t="str">
        <f t="shared" si="137"/>
        <v>Y</v>
      </c>
      <c r="Z1752" s="9" t="str">
        <f t="shared" si="138"/>
        <v>Y</v>
      </c>
      <c r="AA1752" s="9">
        <f t="shared" si="141"/>
        <v>26</v>
      </c>
      <c r="AB1752" s="9" t="s">
        <v>1398</v>
      </c>
      <c r="AE1752" t="str">
        <f t="shared" si="139"/>
        <v>Orc and Goblin TribesOrc and Goblin Tribes</v>
      </c>
    </row>
    <row r="1753" spans="1:31" ht="15" customHeight="1" x14ac:dyDescent="0.25">
      <c r="A1753">
        <v>430809</v>
      </c>
      <c r="B1753">
        <v>5</v>
      </c>
      <c r="C1753" t="s">
        <v>548</v>
      </c>
      <c r="D1753" t="s">
        <v>2134</v>
      </c>
      <c r="E1753">
        <v>2</v>
      </c>
      <c r="F1753">
        <v>0</v>
      </c>
      <c r="G1753">
        <v>20</v>
      </c>
      <c r="H1753">
        <v>0</v>
      </c>
      <c r="I1753" t="s">
        <v>2107</v>
      </c>
      <c r="J1753" s="24">
        <v>45402.270833333336</v>
      </c>
      <c r="K1753" s="24">
        <v>45403.583333333336</v>
      </c>
      <c r="L1753" t="s">
        <v>2108</v>
      </c>
      <c r="M1753" t="b">
        <v>0</v>
      </c>
      <c r="N1753">
        <v>2023</v>
      </c>
      <c r="O1753" t="s">
        <v>762</v>
      </c>
      <c r="Q1753" t="s">
        <v>761</v>
      </c>
      <c r="S1753" s="1" t="s">
        <v>2126</v>
      </c>
      <c r="T1753" s="1" t="s">
        <v>2136</v>
      </c>
      <c r="U1753" t="s">
        <v>27</v>
      </c>
      <c r="V1753" s="9">
        <v>2000</v>
      </c>
      <c r="W1753" s="2">
        <f t="shared" si="140"/>
        <v>5</v>
      </c>
      <c r="X1753" s="2" t="s">
        <v>1885</v>
      </c>
      <c r="Y1753" s="9" t="str">
        <f t="shared" si="137"/>
        <v>Y</v>
      </c>
      <c r="Z1753" s="9" t="str">
        <f t="shared" si="138"/>
        <v>N</v>
      </c>
      <c r="AA1753" s="9">
        <f t="shared" si="141"/>
        <v>26</v>
      </c>
      <c r="AB1753" s="9" t="s">
        <v>1398</v>
      </c>
      <c r="AE1753" t="str">
        <f t="shared" si="139"/>
        <v>Warriors of ChaosOrc and Goblin Tribes</v>
      </c>
    </row>
    <row r="1754" spans="1:31" ht="15" customHeight="1" x14ac:dyDescent="0.25">
      <c r="A1754">
        <v>430841</v>
      </c>
      <c r="B1754">
        <v>5</v>
      </c>
      <c r="C1754" t="s">
        <v>2137</v>
      </c>
      <c r="D1754" t="s">
        <v>531</v>
      </c>
      <c r="E1754">
        <v>0</v>
      </c>
      <c r="F1754">
        <v>2</v>
      </c>
      <c r="G1754">
        <v>6</v>
      </c>
      <c r="H1754">
        <v>14</v>
      </c>
      <c r="I1754" t="s">
        <v>2107</v>
      </c>
      <c r="J1754" s="24">
        <v>45402.270833333336</v>
      </c>
      <c r="K1754" s="24">
        <v>45403.583333333336</v>
      </c>
      <c r="L1754" t="s">
        <v>2108</v>
      </c>
      <c r="M1754" t="b">
        <v>0</v>
      </c>
      <c r="N1754">
        <v>2023</v>
      </c>
      <c r="O1754" t="s">
        <v>774</v>
      </c>
      <c r="Q1754" t="s">
        <v>759</v>
      </c>
      <c r="S1754" s="1" t="s">
        <v>2139</v>
      </c>
      <c r="T1754" s="1" t="s">
        <v>2117</v>
      </c>
      <c r="U1754" t="s">
        <v>27</v>
      </c>
      <c r="V1754" s="9">
        <v>2000</v>
      </c>
      <c r="W1754" s="2">
        <f t="shared" si="140"/>
        <v>5</v>
      </c>
      <c r="X1754" s="2" t="s">
        <v>1885</v>
      </c>
      <c r="Y1754" s="9" t="str">
        <f t="shared" si="137"/>
        <v>Y</v>
      </c>
      <c r="Z1754" s="9" t="str">
        <f t="shared" si="138"/>
        <v>N</v>
      </c>
      <c r="AA1754" s="9">
        <f t="shared" si="141"/>
        <v>26</v>
      </c>
      <c r="AB1754" s="9" t="s">
        <v>1398</v>
      </c>
      <c r="AE1754" t="str">
        <f t="shared" si="139"/>
        <v>Beastmen BrayherdsWood Elf Realms</v>
      </c>
    </row>
    <row r="1755" spans="1:31" ht="15" customHeight="1" x14ac:dyDescent="0.25">
      <c r="A1755">
        <v>430866</v>
      </c>
      <c r="B1755">
        <v>5</v>
      </c>
      <c r="C1755" t="s">
        <v>556</v>
      </c>
      <c r="D1755" t="s">
        <v>583</v>
      </c>
      <c r="E1755">
        <v>0</v>
      </c>
      <c r="F1755">
        <v>2</v>
      </c>
      <c r="G1755">
        <v>3</v>
      </c>
      <c r="H1755">
        <v>17</v>
      </c>
      <c r="I1755" t="s">
        <v>2107</v>
      </c>
      <c r="J1755" s="24">
        <v>45402.270833333336</v>
      </c>
      <c r="K1755" s="24">
        <v>45403.583333333336</v>
      </c>
      <c r="L1755" t="s">
        <v>2108</v>
      </c>
      <c r="M1755" t="b">
        <v>0</v>
      </c>
      <c r="N1755">
        <v>2023</v>
      </c>
      <c r="O1755" t="s">
        <v>758</v>
      </c>
      <c r="Q1755" t="s">
        <v>762</v>
      </c>
      <c r="S1755" s="1" t="s">
        <v>2115</v>
      </c>
      <c r="T1755" s="1" t="s">
        <v>2135</v>
      </c>
      <c r="U1755" t="s">
        <v>27</v>
      </c>
      <c r="V1755" s="9">
        <v>2000</v>
      </c>
      <c r="W1755" s="2">
        <f t="shared" si="140"/>
        <v>5</v>
      </c>
      <c r="X1755" s="2" t="s">
        <v>1885</v>
      </c>
      <c r="Y1755" s="9" t="str">
        <f t="shared" si="137"/>
        <v>Y</v>
      </c>
      <c r="Z1755" s="9" t="str">
        <f t="shared" si="138"/>
        <v>N</v>
      </c>
      <c r="AA1755" s="9">
        <f t="shared" si="141"/>
        <v>26</v>
      </c>
      <c r="AB1755" s="9" t="s">
        <v>1398</v>
      </c>
      <c r="AE1755" t="str">
        <f t="shared" si="139"/>
        <v>Kingdom of BretonniaWarriors of Chaos</v>
      </c>
    </row>
    <row r="1756" spans="1:31" ht="15" hidden="1" customHeight="1" x14ac:dyDescent="0.25">
      <c r="A1756">
        <v>429566</v>
      </c>
      <c r="B1756">
        <v>1</v>
      </c>
      <c r="C1756" t="s">
        <v>2147</v>
      </c>
      <c r="D1756" t="s">
        <v>979</v>
      </c>
      <c r="E1756">
        <v>0</v>
      </c>
      <c r="F1756">
        <v>2</v>
      </c>
      <c r="G1756">
        <v>837</v>
      </c>
      <c r="H1756">
        <v>2017</v>
      </c>
      <c r="I1756" t="s">
        <v>2148</v>
      </c>
      <c r="J1756" s="24">
        <v>45402.541666666664</v>
      </c>
      <c r="K1756" s="24">
        <v>45402.958333333336</v>
      </c>
      <c r="L1756" t="s">
        <v>598</v>
      </c>
      <c r="M1756" t="b">
        <v>0</v>
      </c>
      <c r="N1756">
        <v>2023</v>
      </c>
      <c r="Q1756" t="s">
        <v>762</v>
      </c>
      <c r="T1756" s="1" t="s">
        <v>2149</v>
      </c>
      <c r="U1756" t="s">
        <v>27</v>
      </c>
      <c r="V1756" s="9">
        <v>2000</v>
      </c>
      <c r="W1756" s="2">
        <f t="shared" si="140"/>
        <v>3</v>
      </c>
      <c r="X1756" s="2" t="s">
        <v>1885</v>
      </c>
      <c r="Y1756" s="9" t="str">
        <f t="shared" si="137"/>
        <v>N</v>
      </c>
      <c r="Z1756" s="9" t="str">
        <f t="shared" si="138"/>
        <v>N</v>
      </c>
      <c r="AA1756" s="9">
        <f t="shared" si="141"/>
        <v>6</v>
      </c>
      <c r="AB1756" s="9" t="s">
        <v>1399</v>
      </c>
      <c r="AE1756" t="str">
        <f t="shared" si="139"/>
        <v>Warriors of Chaos</v>
      </c>
    </row>
    <row r="1757" spans="1:31" ht="15" customHeight="1" x14ac:dyDescent="0.25">
      <c r="A1757">
        <v>429585</v>
      </c>
      <c r="B1757">
        <v>1</v>
      </c>
      <c r="C1757" t="s">
        <v>2150</v>
      </c>
      <c r="D1757" t="s">
        <v>993</v>
      </c>
      <c r="E1757">
        <v>0</v>
      </c>
      <c r="F1757">
        <v>2</v>
      </c>
      <c r="G1757">
        <v>120</v>
      </c>
      <c r="H1757">
        <v>1895</v>
      </c>
      <c r="I1757" t="s">
        <v>2148</v>
      </c>
      <c r="J1757" s="24">
        <v>45402.541666666664</v>
      </c>
      <c r="K1757" s="24">
        <v>45402.958333333336</v>
      </c>
      <c r="L1757" t="s">
        <v>598</v>
      </c>
      <c r="M1757" t="b">
        <v>0</v>
      </c>
      <c r="N1757">
        <v>2023</v>
      </c>
      <c r="O1757" t="s">
        <v>761</v>
      </c>
      <c r="Q1757" t="s">
        <v>769</v>
      </c>
      <c r="S1757" s="1" t="s">
        <v>2151</v>
      </c>
      <c r="T1757" s="1" t="s">
        <v>2152</v>
      </c>
      <c r="U1757" t="s">
        <v>27</v>
      </c>
      <c r="V1757" s="9">
        <v>2000</v>
      </c>
      <c r="W1757" s="2">
        <f t="shared" si="140"/>
        <v>3</v>
      </c>
      <c r="X1757" s="2" t="s">
        <v>1885</v>
      </c>
      <c r="Y1757" s="9" t="str">
        <f t="shared" si="137"/>
        <v>Y</v>
      </c>
      <c r="Z1757" s="9" t="str">
        <f t="shared" si="138"/>
        <v>N</v>
      </c>
      <c r="AA1757" s="9">
        <f t="shared" si="141"/>
        <v>6</v>
      </c>
      <c r="AB1757" s="9" t="s">
        <v>1399</v>
      </c>
      <c r="AE1757" t="str">
        <f t="shared" si="139"/>
        <v>Orc and Goblin TribesDwarfen Mountain Holds</v>
      </c>
    </row>
    <row r="1758" spans="1:31" ht="15" customHeight="1" x14ac:dyDescent="0.25">
      <c r="A1758">
        <v>429609</v>
      </c>
      <c r="B1758">
        <v>1</v>
      </c>
      <c r="C1758" t="s">
        <v>2153</v>
      </c>
      <c r="D1758" t="s">
        <v>2154</v>
      </c>
      <c r="E1758">
        <v>2</v>
      </c>
      <c r="F1758">
        <v>0</v>
      </c>
      <c r="G1758">
        <v>810</v>
      </c>
      <c r="H1758">
        <v>425</v>
      </c>
      <c r="I1758" t="s">
        <v>2148</v>
      </c>
      <c r="J1758" s="24">
        <v>45402.541666666664</v>
      </c>
      <c r="K1758" s="24">
        <v>45402.958333333336</v>
      </c>
      <c r="L1758" t="s">
        <v>598</v>
      </c>
      <c r="M1758" t="b">
        <v>0</v>
      </c>
      <c r="N1758">
        <v>2023</v>
      </c>
      <c r="O1758" t="s">
        <v>774</v>
      </c>
      <c r="Q1758" t="s">
        <v>761</v>
      </c>
      <c r="S1758" s="1" t="s">
        <v>2155</v>
      </c>
      <c r="T1758" s="1" t="s">
        <v>2156</v>
      </c>
      <c r="U1758" t="s">
        <v>27</v>
      </c>
      <c r="V1758" s="9">
        <v>2000</v>
      </c>
      <c r="W1758" s="2">
        <f t="shared" si="140"/>
        <v>3</v>
      </c>
      <c r="X1758" s="2" t="s">
        <v>1885</v>
      </c>
      <c r="Y1758" s="9" t="str">
        <f t="shared" si="137"/>
        <v>Y</v>
      </c>
      <c r="Z1758" s="9" t="str">
        <f t="shared" si="138"/>
        <v>N</v>
      </c>
      <c r="AA1758" s="9">
        <f t="shared" si="141"/>
        <v>6</v>
      </c>
      <c r="AB1758" s="9" t="s">
        <v>1399</v>
      </c>
      <c r="AE1758" t="str">
        <f t="shared" si="139"/>
        <v>Beastmen BrayherdsOrc and Goblin Tribes</v>
      </c>
    </row>
    <row r="1759" spans="1:31" ht="15" hidden="1" customHeight="1" x14ac:dyDescent="0.25">
      <c r="A1759">
        <v>429644</v>
      </c>
      <c r="B1759">
        <v>2</v>
      </c>
      <c r="C1759" t="s">
        <v>2154</v>
      </c>
      <c r="D1759" t="s">
        <v>2150</v>
      </c>
      <c r="E1759">
        <v>0</v>
      </c>
      <c r="F1759">
        <v>2</v>
      </c>
      <c r="G1759">
        <v>590</v>
      </c>
      <c r="H1759">
        <v>1137</v>
      </c>
      <c r="I1759" t="s">
        <v>2148</v>
      </c>
      <c r="J1759" s="24">
        <v>45402.541666666664</v>
      </c>
      <c r="K1759" s="24">
        <v>45402.958333333336</v>
      </c>
      <c r="L1759" t="s">
        <v>598</v>
      </c>
      <c r="M1759" t="b">
        <v>0</v>
      </c>
      <c r="N1759">
        <v>2023</v>
      </c>
      <c r="O1759" t="s">
        <v>761</v>
      </c>
      <c r="Q1759" t="s">
        <v>761</v>
      </c>
      <c r="S1759" s="1" t="s">
        <v>2156</v>
      </c>
      <c r="T1759" s="1" t="s">
        <v>2151</v>
      </c>
      <c r="U1759" t="s">
        <v>27</v>
      </c>
      <c r="V1759" s="9">
        <v>2000</v>
      </c>
      <c r="W1759" s="2">
        <f t="shared" si="140"/>
        <v>3</v>
      </c>
      <c r="X1759" s="2" t="s">
        <v>1885</v>
      </c>
      <c r="Y1759" s="9" t="str">
        <f t="shared" si="137"/>
        <v>Y</v>
      </c>
      <c r="Z1759" s="9" t="str">
        <f t="shared" si="138"/>
        <v>Y</v>
      </c>
      <c r="AA1759" s="9">
        <f t="shared" si="141"/>
        <v>6</v>
      </c>
      <c r="AB1759" s="9" t="s">
        <v>1399</v>
      </c>
      <c r="AE1759" t="str">
        <f t="shared" si="139"/>
        <v>Orc and Goblin TribesOrc and Goblin Tribes</v>
      </c>
    </row>
    <row r="1760" spans="1:31" ht="15" customHeight="1" x14ac:dyDescent="0.25">
      <c r="A1760">
        <v>429670</v>
      </c>
      <c r="B1760">
        <v>2</v>
      </c>
      <c r="C1760" t="s">
        <v>979</v>
      </c>
      <c r="D1760" t="s">
        <v>993</v>
      </c>
      <c r="E1760">
        <v>2</v>
      </c>
      <c r="F1760">
        <v>0</v>
      </c>
      <c r="G1760">
        <v>2236</v>
      </c>
      <c r="H1760">
        <v>415</v>
      </c>
      <c r="I1760" t="s">
        <v>2148</v>
      </c>
      <c r="J1760" s="24">
        <v>45402.541666666664</v>
      </c>
      <c r="K1760" s="24">
        <v>45402.958333333336</v>
      </c>
      <c r="L1760" t="s">
        <v>598</v>
      </c>
      <c r="M1760" t="b">
        <v>0</v>
      </c>
      <c r="N1760">
        <v>2023</v>
      </c>
      <c r="O1760" t="s">
        <v>762</v>
      </c>
      <c r="Q1760" t="s">
        <v>769</v>
      </c>
      <c r="S1760" s="1" t="s">
        <v>2149</v>
      </c>
      <c r="T1760" s="1" t="s">
        <v>2152</v>
      </c>
      <c r="U1760" t="s">
        <v>27</v>
      </c>
      <c r="V1760" s="9">
        <v>2000</v>
      </c>
      <c r="W1760" s="2">
        <f t="shared" si="140"/>
        <v>3</v>
      </c>
      <c r="X1760" s="2" t="s">
        <v>1885</v>
      </c>
      <c r="Y1760" s="9" t="str">
        <f t="shared" si="137"/>
        <v>Y</v>
      </c>
      <c r="Z1760" s="9" t="str">
        <f t="shared" si="138"/>
        <v>N</v>
      </c>
      <c r="AA1760" s="9">
        <f t="shared" si="141"/>
        <v>6</v>
      </c>
      <c r="AB1760" s="9" t="s">
        <v>1399</v>
      </c>
      <c r="AE1760" t="str">
        <f t="shared" si="139"/>
        <v>Warriors of ChaosDwarfen Mountain Holds</v>
      </c>
    </row>
    <row r="1761" spans="1:31" ht="15" hidden="1" customHeight="1" x14ac:dyDescent="0.25">
      <c r="A1761">
        <v>429696</v>
      </c>
      <c r="B1761">
        <v>2</v>
      </c>
      <c r="C1761" t="s">
        <v>2153</v>
      </c>
      <c r="D1761" t="s">
        <v>2147</v>
      </c>
      <c r="E1761">
        <v>2</v>
      </c>
      <c r="F1761">
        <v>0</v>
      </c>
      <c r="G1761">
        <v>2090</v>
      </c>
      <c r="H1761">
        <v>325</v>
      </c>
      <c r="I1761" t="s">
        <v>2148</v>
      </c>
      <c r="J1761" s="24">
        <v>45402.541666666664</v>
      </c>
      <c r="K1761" s="24">
        <v>45402.958333333336</v>
      </c>
      <c r="L1761" t="s">
        <v>598</v>
      </c>
      <c r="M1761" t="b">
        <v>0</v>
      </c>
      <c r="N1761">
        <v>2023</v>
      </c>
      <c r="O1761" t="s">
        <v>774</v>
      </c>
      <c r="S1761" s="1" t="s">
        <v>2155</v>
      </c>
      <c r="U1761" t="s">
        <v>27</v>
      </c>
      <c r="V1761" s="9">
        <v>2000</v>
      </c>
      <c r="W1761" s="2">
        <f t="shared" si="140"/>
        <v>3</v>
      </c>
      <c r="X1761" s="2" t="s">
        <v>1885</v>
      </c>
      <c r="Y1761" s="9" t="str">
        <f t="shared" si="137"/>
        <v>N</v>
      </c>
      <c r="Z1761" s="9" t="str">
        <f t="shared" si="138"/>
        <v>N</v>
      </c>
      <c r="AA1761" s="9">
        <f t="shared" si="141"/>
        <v>6</v>
      </c>
      <c r="AB1761" s="9" t="s">
        <v>1399</v>
      </c>
      <c r="AE1761" t="str">
        <f t="shared" si="139"/>
        <v>Beastmen Brayherds</v>
      </c>
    </row>
    <row r="1762" spans="1:31" ht="15" hidden="1" customHeight="1" x14ac:dyDescent="0.25">
      <c r="A1762">
        <v>429731</v>
      </c>
      <c r="B1762">
        <v>3</v>
      </c>
      <c r="C1762" t="s">
        <v>2150</v>
      </c>
      <c r="D1762" t="s">
        <v>2147</v>
      </c>
      <c r="E1762">
        <v>2</v>
      </c>
      <c r="F1762">
        <v>0</v>
      </c>
      <c r="G1762">
        <v>1479</v>
      </c>
      <c r="H1762">
        <v>1054</v>
      </c>
      <c r="I1762" t="s">
        <v>2148</v>
      </c>
      <c r="J1762" s="24">
        <v>45402.541666666664</v>
      </c>
      <c r="K1762" s="24">
        <v>45402.958333333336</v>
      </c>
      <c r="L1762" t="s">
        <v>598</v>
      </c>
      <c r="M1762" t="b">
        <v>0</v>
      </c>
      <c r="N1762">
        <v>2023</v>
      </c>
      <c r="O1762" t="s">
        <v>761</v>
      </c>
      <c r="S1762" s="1" t="s">
        <v>2151</v>
      </c>
      <c r="U1762" t="s">
        <v>27</v>
      </c>
      <c r="V1762" s="9">
        <v>2000</v>
      </c>
      <c r="W1762" s="2">
        <f t="shared" si="140"/>
        <v>3</v>
      </c>
      <c r="X1762" s="2" t="s">
        <v>1885</v>
      </c>
      <c r="Y1762" s="9" t="str">
        <f t="shared" si="137"/>
        <v>N</v>
      </c>
      <c r="Z1762" s="9" t="str">
        <f t="shared" si="138"/>
        <v>N</v>
      </c>
      <c r="AA1762" s="9">
        <f t="shared" si="141"/>
        <v>6</v>
      </c>
      <c r="AB1762" s="9" t="s">
        <v>1399</v>
      </c>
      <c r="AE1762" t="str">
        <f t="shared" si="139"/>
        <v>Orc and Goblin Tribes</v>
      </c>
    </row>
    <row r="1763" spans="1:31" ht="15" customHeight="1" x14ac:dyDescent="0.25">
      <c r="A1763">
        <v>429758</v>
      </c>
      <c r="B1763">
        <v>3</v>
      </c>
      <c r="C1763" t="s">
        <v>993</v>
      </c>
      <c r="D1763" t="s">
        <v>2154</v>
      </c>
      <c r="E1763">
        <v>2</v>
      </c>
      <c r="F1763">
        <v>0</v>
      </c>
      <c r="G1763">
        <v>1017</v>
      </c>
      <c r="H1763">
        <v>869</v>
      </c>
      <c r="I1763" t="s">
        <v>2148</v>
      </c>
      <c r="J1763" s="24">
        <v>45402.541666666664</v>
      </c>
      <c r="K1763" s="24">
        <v>45402.958333333336</v>
      </c>
      <c r="L1763" t="s">
        <v>598</v>
      </c>
      <c r="M1763" t="b">
        <v>0</v>
      </c>
      <c r="N1763">
        <v>2023</v>
      </c>
      <c r="O1763" t="s">
        <v>769</v>
      </c>
      <c r="Q1763" t="s">
        <v>761</v>
      </c>
      <c r="S1763" s="1" t="s">
        <v>2152</v>
      </c>
      <c r="T1763" s="1" t="s">
        <v>2156</v>
      </c>
      <c r="U1763" t="s">
        <v>27</v>
      </c>
      <c r="V1763" s="9">
        <v>2000</v>
      </c>
      <c r="W1763" s="2">
        <f t="shared" si="140"/>
        <v>3</v>
      </c>
      <c r="X1763" s="2" t="s">
        <v>1885</v>
      </c>
      <c r="Y1763" s="9" t="str">
        <f t="shared" si="137"/>
        <v>Y</v>
      </c>
      <c r="Z1763" s="9" t="str">
        <f t="shared" si="138"/>
        <v>N</v>
      </c>
      <c r="AA1763" s="9">
        <f t="shared" si="141"/>
        <v>6</v>
      </c>
      <c r="AB1763" s="9" t="s">
        <v>1399</v>
      </c>
      <c r="AE1763" t="str">
        <f t="shared" si="139"/>
        <v>Dwarfen Mountain HoldsOrc and Goblin Tribes</v>
      </c>
    </row>
    <row r="1764" spans="1:31" ht="15" customHeight="1" x14ac:dyDescent="0.25">
      <c r="A1764">
        <v>429780</v>
      </c>
      <c r="B1764">
        <v>3</v>
      </c>
      <c r="C1764" t="s">
        <v>979</v>
      </c>
      <c r="D1764" t="s">
        <v>2153</v>
      </c>
      <c r="E1764">
        <v>2</v>
      </c>
      <c r="F1764">
        <v>0</v>
      </c>
      <c r="G1764">
        <v>2100</v>
      </c>
      <c r="H1764">
        <v>740</v>
      </c>
      <c r="I1764" t="s">
        <v>2148</v>
      </c>
      <c r="J1764" s="24">
        <v>45402.541666666664</v>
      </c>
      <c r="K1764" s="24">
        <v>45402.958333333336</v>
      </c>
      <c r="L1764" t="s">
        <v>598</v>
      </c>
      <c r="M1764" t="b">
        <v>0</v>
      </c>
      <c r="N1764">
        <v>2023</v>
      </c>
      <c r="O1764" t="s">
        <v>762</v>
      </c>
      <c r="Q1764" t="s">
        <v>774</v>
      </c>
      <c r="S1764" s="1" t="s">
        <v>2149</v>
      </c>
      <c r="T1764" s="1" t="s">
        <v>2155</v>
      </c>
      <c r="U1764" t="s">
        <v>27</v>
      </c>
      <c r="V1764" s="9">
        <v>2000</v>
      </c>
      <c r="W1764" s="2">
        <f t="shared" si="140"/>
        <v>3</v>
      </c>
      <c r="X1764" s="2" t="s">
        <v>1885</v>
      </c>
      <c r="Y1764" s="9" t="str">
        <f t="shared" si="137"/>
        <v>Y</v>
      </c>
      <c r="Z1764" s="9" t="str">
        <f t="shared" si="138"/>
        <v>N</v>
      </c>
      <c r="AA1764" s="9">
        <f t="shared" si="141"/>
        <v>6</v>
      </c>
      <c r="AB1764" s="9" t="s">
        <v>1399</v>
      </c>
      <c r="AE1764" t="str">
        <f t="shared" si="139"/>
        <v>Warriors of ChaosBeastmen Brayherds</v>
      </c>
    </row>
    <row r="1765" spans="1:31" ht="15" customHeight="1" x14ac:dyDescent="0.25">
      <c r="A1765">
        <v>428303</v>
      </c>
      <c r="B1765">
        <v>1</v>
      </c>
      <c r="C1765" t="s">
        <v>2157</v>
      </c>
      <c r="D1765" t="s">
        <v>801</v>
      </c>
      <c r="E1765">
        <v>2</v>
      </c>
      <c r="F1765">
        <v>0</v>
      </c>
      <c r="G1765">
        <v>1121</v>
      </c>
      <c r="H1765">
        <v>606</v>
      </c>
      <c r="I1765" t="s">
        <v>2158</v>
      </c>
      <c r="J1765" s="24">
        <v>45395.791666666664</v>
      </c>
      <c r="K1765" s="24">
        <v>45396.166666666664</v>
      </c>
      <c r="L1765" t="s">
        <v>207</v>
      </c>
      <c r="M1765" t="b">
        <v>0</v>
      </c>
      <c r="N1765">
        <v>2023</v>
      </c>
      <c r="O1765" t="s">
        <v>763</v>
      </c>
      <c r="Q1765" t="s">
        <v>764</v>
      </c>
      <c r="S1765" s="1" t="s">
        <v>2159</v>
      </c>
      <c r="T1765" s="1" t="s">
        <v>2160</v>
      </c>
      <c r="U1765" t="s">
        <v>27</v>
      </c>
      <c r="V1765" s="9">
        <v>2000</v>
      </c>
      <c r="W1765" s="2">
        <f t="shared" si="140"/>
        <v>3</v>
      </c>
      <c r="X1765" s="2" t="s">
        <v>1885</v>
      </c>
      <c r="Y1765" s="9" t="str">
        <f t="shared" si="137"/>
        <v>Y</v>
      </c>
      <c r="Z1765" s="9" t="str">
        <f t="shared" si="138"/>
        <v>N</v>
      </c>
      <c r="AA1765" s="9">
        <f t="shared" si="141"/>
        <v>8</v>
      </c>
      <c r="AB1765" s="9" t="s">
        <v>1398</v>
      </c>
      <c r="AE1765" t="str">
        <f t="shared" si="139"/>
        <v>High Elf RealmsTomb Kings of Khemri</v>
      </c>
    </row>
    <row r="1766" spans="1:31" ht="15" customHeight="1" x14ac:dyDescent="0.25">
      <c r="A1766">
        <v>428327</v>
      </c>
      <c r="B1766">
        <v>1</v>
      </c>
      <c r="C1766" t="s">
        <v>789</v>
      </c>
      <c r="D1766" t="s">
        <v>2161</v>
      </c>
      <c r="E1766">
        <v>2</v>
      </c>
      <c r="F1766">
        <v>0</v>
      </c>
      <c r="G1766">
        <v>1392</v>
      </c>
      <c r="H1766">
        <v>891</v>
      </c>
      <c r="I1766" t="s">
        <v>2158</v>
      </c>
      <c r="J1766" s="24">
        <v>45395.791666666664</v>
      </c>
      <c r="K1766" s="24">
        <v>45396.166666666664</v>
      </c>
      <c r="L1766" t="s">
        <v>207</v>
      </c>
      <c r="M1766" t="b">
        <v>0</v>
      </c>
      <c r="N1766">
        <v>2023</v>
      </c>
      <c r="O1766" t="s">
        <v>768</v>
      </c>
      <c r="Q1766" t="s">
        <v>762</v>
      </c>
      <c r="S1766" s="1" t="s">
        <v>2162</v>
      </c>
      <c r="T1766" s="1" t="s">
        <v>2163</v>
      </c>
      <c r="U1766" t="s">
        <v>27</v>
      </c>
      <c r="V1766" s="9">
        <v>2000</v>
      </c>
      <c r="W1766" s="2">
        <f t="shared" si="140"/>
        <v>3</v>
      </c>
      <c r="X1766" s="2" t="s">
        <v>1885</v>
      </c>
      <c r="Y1766" s="9" t="str">
        <f t="shared" si="137"/>
        <v>Y</v>
      </c>
      <c r="Z1766" s="9" t="str">
        <f t="shared" si="138"/>
        <v>N</v>
      </c>
      <c r="AA1766" s="9">
        <f t="shared" si="141"/>
        <v>8</v>
      </c>
      <c r="AB1766" s="9" t="s">
        <v>1398</v>
      </c>
      <c r="AE1766" t="str">
        <f t="shared" si="139"/>
        <v>Dark ElvesWarriors of Chaos</v>
      </c>
    </row>
    <row r="1767" spans="1:31" ht="15" customHeight="1" x14ac:dyDescent="0.25">
      <c r="A1767">
        <v>428350</v>
      </c>
      <c r="B1767">
        <v>1</v>
      </c>
      <c r="C1767" t="s">
        <v>2164</v>
      </c>
      <c r="D1767" t="s">
        <v>788</v>
      </c>
      <c r="E1767">
        <v>2</v>
      </c>
      <c r="F1767">
        <v>0</v>
      </c>
      <c r="G1767">
        <v>1822</v>
      </c>
      <c r="H1767">
        <v>60</v>
      </c>
      <c r="I1767" t="s">
        <v>2158</v>
      </c>
      <c r="J1767" s="24">
        <v>45395.791666666664</v>
      </c>
      <c r="K1767" s="24">
        <v>45396.166666666664</v>
      </c>
      <c r="L1767" t="s">
        <v>207</v>
      </c>
      <c r="M1767" t="b">
        <v>0</v>
      </c>
      <c r="N1767">
        <v>2023</v>
      </c>
      <c r="O1767" t="s">
        <v>763</v>
      </c>
      <c r="Q1767" t="s">
        <v>771</v>
      </c>
      <c r="S1767" s="1" t="s">
        <v>2165</v>
      </c>
      <c r="T1767" s="1" t="s">
        <v>2166</v>
      </c>
      <c r="U1767" t="s">
        <v>27</v>
      </c>
      <c r="V1767" s="9">
        <v>2000</v>
      </c>
      <c r="W1767" s="2">
        <f t="shared" si="140"/>
        <v>3</v>
      </c>
      <c r="X1767" s="2" t="s">
        <v>1885</v>
      </c>
      <c r="Y1767" s="9" t="str">
        <f t="shared" si="137"/>
        <v>Y</v>
      </c>
      <c r="Z1767" s="9" t="str">
        <f t="shared" si="138"/>
        <v>N</v>
      </c>
      <c r="AA1767" s="9">
        <f t="shared" si="141"/>
        <v>8</v>
      </c>
      <c r="AB1767" s="9" t="s">
        <v>1398</v>
      </c>
      <c r="AE1767" t="str">
        <f t="shared" si="139"/>
        <v>High Elf RealmsSkaven</v>
      </c>
    </row>
    <row r="1768" spans="1:31" ht="15" customHeight="1" x14ac:dyDescent="0.25">
      <c r="A1768">
        <v>428375</v>
      </c>
      <c r="B1768">
        <v>1</v>
      </c>
      <c r="C1768" t="s">
        <v>2167</v>
      </c>
      <c r="D1768" t="s">
        <v>2168</v>
      </c>
      <c r="E1768">
        <v>0</v>
      </c>
      <c r="F1768">
        <v>2</v>
      </c>
      <c r="G1768">
        <v>569</v>
      </c>
      <c r="H1768">
        <v>675</v>
      </c>
      <c r="I1768" t="s">
        <v>2158</v>
      </c>
      <c r="J1768" s="24">
        <v>45395.791666666664</v>
      </c>
      <c r="K1768" s="24">
        <v>45396.166666666664</v>
      </c>
      <c r="L1768" t="s">
        <v>207</v>
      </c>
      <c r="M1768" t="b">
        <v>0</v>
      </c>
      <c r="N1768">
        <v>2023</v>
      </c>
      <c r="O1768" t="s">
        <v>760</v>
      </c>
      <c r="Q1768" t="s">
        <v>768</v>
      </c>
      <c r="S1768" s="1" t="s">
        <v>2169</v>
      </c>
      <c r="T1768" s="1" t="s">
        <v>2170</v>
      </c>
      <c r="U1768" t="s">
        <v>27</v>
      </c>
      <c r="V1768" s="9">
        <v>2000</v>
      </c>
      <c r="W1768" s="2">
        <f t="shared" si="140"/>
        <v>3</v>
      </c>
      <c r="X1768" s="2" t="s">
        <v>1885</v>
      </c>
      <c r="Y1768" s="9" t="str">
        <f t="shared" si="137"/>
        <v>Y</v>
      </c>
      <c r="Z1768" s="9" t="str">
        <f t="shared" si="138"/>
        <v>N</v>
      </c>
      <c r="AA1768" s="9">
        <f t="shared" si="141"/>
        <v>8</v>
      </c>
      <c r="AB1768" s="9" t="s">
        <v>1398</v>
      </c>
      <c r="AE1768" t="str">
        <f t="shared" si="139"/>
        <v>Vampire CountsDark Elves</v>
      </c>
    </row>
    <row r="1769" spans="1:31" ht="15" customHeight="1" x14ac:dyDescent="0.25">
      <c r="A1769">
        <v>428414</v>
      </c>
      <c r="B1769">
        <v>2</v>
      </c>
      <c r="C1769" t="s">
        <v>2157</v>
      </c>
      <c r="D1769" t="s">
        <v>2168</v>
      </c>
      <c r="E1769">
        <v>2</v>
      </c>
      <c r="F1769">
        <v>0</v>
      </c>
      <c r="G1769">
        <v>1850</v>
      </c>
      <c r="H1769">
        <v>343</v>
      </c>
      <c r="I1769" t="s">
        <v>2158</v>
      </c>
      <c r="J1769" s="24">
        <v>45395.791666666664</v>
      </c>
      <c r="K1769" s="24">
        <v>45396.166666666664</v>
      </c>
      <c r="L1769" t="s">
        <v>207</v>
      </c>
      <c r="M1769" t="b">
        <v>0</v>
      </c>
      <c r="N1769">
        <v>2023</v>
      </c>
      <c r="O1769" t="s">
        <v>763</v>
      </c>
      <c r="Q1769" t="s">
        <v>768</v>
      </c>
      <c r="S1769" s="1" t="s">
        <v>2159</v>
      </c>
      <c r="T1769" s="1" t="s">
        <v>2170</v>
      </c>
      <c r="U1769" t="s">
        <v>27</v>
      </c>
      <c r="V1769" s="9">
        <v>2000</v>
      </c>
      <c r="W1769" s="2">
        <f t="shared" si="140"/>
        <v>3</v>
      </c>
      <c r="X1769" s="2" t="s">
        <v>1885</v>
      </c>
      <c r="Y1769" s="9" t="str">
        <f t="shared" si="137"/>
        <v>Y</v>
      </c>
      <c r="Z1769" s="9" t="str">
        <f t="shared" si="138"/>
        <v>N</v>
      </c>
      <c r="AA1769" s="9">
        <f t="shared" si="141"/>
        <v>8</v>
      </c>
      <c r="AB1769" s="9" t="s">
        <v>1398</v>
      </c>
      <c r="AE1769" t="str">
        <f t="shared" si="139"/>
        <v>High Elf RealmsDark Elves</v>
      </c>
    </row>
    <row r="1770" spans="1:31" ht="15" customHeight="1" x14ac:dyDescent="0.25">
      <c r="A1770">
        <v>428434</v>
      </c>
      <c r="B1770">
        <v>2</v>
      </c>
      <c r="C1770" t="s">
        <v>2164</v>
      </c>
      <c r="D1770" t="s">
        <v>789</v>
      </c>
      <c r="E1770">
        <v>0</v>
      </c>
      <c r="F1770">
        <v>2</v>
      </c>
      <c r="G1770">
        <v>1010</v>
      </c>
      <c r="H1770">
        <v>1461</v>
      </c>
      <c r="I1770" t="s">
        <v>2158</v>
      </c>
      <c r="J1770" s="24">
        <v>45395.791666666664</v>
      </c>
      <c r="K1770" s="24">
        <v>45396.166666666664</v>
      </c>
      <c r="L1770" t="s">
        <v>207</v>
      </c>
      <c r="M1770" t="b">
        <v>0</v>
      </c>
      <c r="N1770">
        <v>2023</v>
      </c>
      <c r="O1770" t="s">
        <v>763</v>
      </c>
      <c r="Q1770" t="s">
        <v>768</v>
      </c>
      <c r="S1770" s="1" t="s">
        <v>2165</v>
      </c>
      <c r="T1770" s="1" t="s">
        <v>2162</v>
      </c>
      <c r="U1770" t="s">
        <v>27</v>
      </c>
      <c r="V1770" s="9">
        <v>2000</v>
      </c>
      <c r="W1770" s="2">
        <f t="shared" si="140"/>
        <v>3</v>
      </c>
      <c r="X1770" s="2" t="s">
        <v>1885</v>
      </c>
      <c r="Y1770" s="9" t="str">
        <f t="shared" si="137"/>
        <v>Y</v>
      </c>
      <c r="Z1770" s="9" t="str">
        <f t="shared" si="138"/>
        <v>N</v>
      </c>
      <c r="AA1770" s="9">
        <f t="shared" si="141"/>
        <v>8</v>
      </c>
      <c r="AB1770" s="9" t="s">
        <v>1398</v>
      </c>
      <c r="AE1770" t="str">
        <f t="shared" si="139"/>
        <v>High Elf RealmsDark Elves</v>
      </c>
    </row>
    <row r="1771" spans="1:31" ht="15" customHeight="1" x14ac:dyDescent="0.25">
      <c r="A1771">
        <v>428459</v>
      </c>
      <c r="B1771">
        <v>2</v>
      </c>
      <c r="C1771" t="s">
        <v>801</v>
      </c>
      <c r="D1771" t="s">
        <v>2161</v>
      </c>
      <c r="E1771">
        <v>0</v>
      </c>
      <c r="F1771">
        <v>2</v>
      </c>
      <c r="G1771">
        <v>155</v>
      </c>
      <c r="H1771">
        <v>2347</v>
      </c>
      <c r="I1771" t="s">
        <v>2158</v>
      </c>
      <c r="J1771" s="24">
        <v>45395.791666666664</v>
      </c>
      <c r="K1771" s="24">
        <v>45396.166666666664</v>
      </c>
      <c r="L1771" t="s">
        <v>207</v>
      </c>
      <c r="M1771" t="b">
        <v>0</v>
      </c>
      <c r="N1771">
        <v>2023</v>
      </c>
      <c r="O1771" t="s">
        <v>764</v>
      </c>
      <c r="Q1771" t="s">
        <v>762</v>
      </c>
      <c r="S1771" s="1" t="s">
        <v>2160</v>
      </c>
      <c r="T1771" s="1" t="s">
        <v>2163</v>
      </c>
      <c r="U1771" t="s">
        <v>27</v>
      </c>
      <c r="V1771" s="9">
        <v>2000</v>
      </c>
      <c r="W1771" s="2">
        <f t="shared" si="140"/>
        <v>3</v>
      </c>
      <c r="X1771" s="2" t="s">
        <v>1885</v>
      </c>
      <c r="Y1771" s="9" t="str">
        <f t="shared" si="137"/>
        <v>Y</v>
      </c>
      <c r="Z1771" s="9" t="str">
        <f t="shared" si="138"/>
        <v>N</v>
      </c>
      <c r="AA1771" s="9">
        <f t="shared" si="141"/>
        <v>8</v>
      </c>
      <c r="AB1771" s="9" t="s">
        <v>1398</v>
      </c>
      <c r="AE1771" t="str">
        <f t="shared" si="139"/>
        <v>Tomb Kings of KhemriWarriors of Chaos</v>
      </c>
    </row>
    <row r="1772" spans="1:31" ht="15" customHeight="1" x14ac:dyDescent="0.25">
      <c r="A1772">
        <v>428475</v>
      </c>
      <c r="B1772">
        <v>2</v>
      </c>
      <c r="C1772" t="s">
        <v>788</v>
      </c>
      <c r="D1772" t="s">
        <v>2167</v>
      </c>
      <c r="E1772">
        <v>0</v>
      </c>
      <c r="F1772">
        <v>2</v>
      </c>
      <c r="G1772">
        <v>700</v>
      </c>
      <c r="H1772">
        <v>1028</v>
      </c>
      <c r="I1772" t="s">
        <v>2158</v>
      </c>
      <c r="J1772" s="24">
        <v>45395.791666666664</v>
      </c>
      <c r="K1772" s="24">
        <v>45396.166666666664</v>
      </c>
      <c r="L1772" t="s">
        <v>207</v>
      </c>
      <c r="M1772" t="b">
        <v>0</v>
      </c>
      <c r="N1772">
        <v>2023</v>
      </c>
      <c r="O1772" t="s">
        <v>771</v>
      </c>
      <c r="Q1772" t="s">
        <v>760</v>
      </c>
      <c r="S1772" s="1" t="s">
        <v>2166</v>
      </c>
      <c r="T1772" s="1" t="s">
        <v>2169</v>
      </c>
      <c r="U1772" t="s">
        <v>27</v>
      </c>
      <c r="V1772" s="9">
        <v>2000</v>
      </c>
      <c r="W1772" s="2">
        <f t="shared" si="140"/>
        <v>3</v>
      </c>
      <c r="X1772" s="2" t="s">
        <v>1885</v>
      </c>
      <c r="Y1772" s="9" t="str">
        <f t="shared" si="137"/>
        <v>Y</v>
      </c>
      <c r="Z1772" s="9" t="str">
        <f t="shared" si="138"/>
        <v>N</v>
      </c>
      <c r="AA1772" s="9">
        <f t="shared" si="141"/>
        <v>8</v>
      </c>
      <c r="AB1772" s="9" t="s">
        <v>1398</v>
      </c>
      <c r="AE1772" t="str">
        <f t="shared" si="139"/>
        <v>SkavenVampire Counts</v>
      </c>
    </row>
    <row r="1773" spans="1:31" ht="15" customHeight="1" x14ac:dyDescent="0.25">
      <c r="A1773">
        <v>428512</v>
      </c>
      <c r="B1773">
        <v>3</v>
      </c>
      <c r="C1773" t="s">
        <v>788</v>
      </c>
      <c r="D1773" t="s">
        <v>801</v>
      </c>
      <c r="E1773">
        <v>0</v>
      </c>
      <c r="F1773">
        <v>2</v>
      </c>
      <c r="G1773">
        <v>100</v>
      </c>
      <c r="H1773">
        <v>1813</v>
      </c>
      <c r="I1773" t="s">
        <v>2158</v>
      </c>
      <c r="J1773" s="24">
        <v>45395.791666666664</v>
      </c>
      <c r="K1773" s="24">
        <v>45396.166666666664</v>
      </c>
      <c r="L1773" t="s">
        <v>207</v>
      </c>
      <c r="M1773" t="b">
        <v>0</v>
      </c>
      <c r="N1773">
        <v>2023</v>
      </c>
      <c r="O1773" t="s">
        <v>771</v>
      </c>
      <c r="Q1773" t="s">
        <v>764</v>
      </c>
      <c r="S1773" s="1" t="s">
        <v>2166</v>
      </c>
      <c r="T1773" s="1" t="s">
        <v>2160</v>
      </c>
      <c r="U1773" t="s">
        <v>27</v>
      </c>
      <c r="V1773" s="9">
        <v>2000</v>
      </c>
      <c r="W1773" s="2">
        <f t="shared" si="140"/>
        <v>3</v>
      </c>
      <c r="X1773" s="2" t="s">
        <v>1885</v>
      </c>
      <c r="Y1773" s="9" t="str">
        <f t="shared" si="137"/>
        <v>Y</v>
      </c>
      <c r="Z1773" s="9" t="str">
        <f t="shared" si="138"/>
        <v>N</v>
      </c>
      <c r="AA1773" s="9">
        <f t="shared" si="141"/>
        <v>8</v>
      </c>
      <c r="AB1773" s="9" t="s">
        <v>1398</v>
      </c>
      <c r="AE1773" t="str">
        <f t="shared" si="139"/>
        <v>SkavenTomb Kings of Khemri</v>
      </c>
    </row>
    <row r="1774" spans="1:31" ht="15" customHeight="1" x14ac:dyDescent="0.25">
      <c r="A1774">
        <v>428535</v>
      </c>
      <c r="B1774">
        <v>3</v>
      </c>
      <c r="C1774" t="s">
        <v>2157</v>
      </c>
      <c r="D1774" t="s">
        <v>789</v>
      </c>
      <c r="E1774">
        <v>0</v>
      </c>
      <c r="F1774">
        <v>2</v>
      </c>
      <c r="G1774">
        <v>1121</v>
      </c>
      <c r="H1774">
        <v>1542</v>
      </c>
      <c r="I1774" t="s">
        <v>2158</v>
      </c>
      <c r="J1774" s="24">
        <v>45395.791666666664</v>
      </c>
      <c r="K1774" s="24">
        <v>45396.166666666664</v>
      </c>
      <c r="L1774" t="s">
        <v>207</v>
      </c>
      <c r="M1774" t="b">
        <v>0</v>
      </c>
      <c r="N1774">
        <v>2023</v>
      </c>
      <c r="O1774" t="s">
        <v>763</v>
      </c>
      <c r="Q1774" t="s">
        <v>768</v>
      </c>
      <c r="S1774" s="1" t="s">
        <v>2159</v>
      </c>
      <c r="T1774" s="1" t="s">
        <v>2162</v>
      </c>
      <c r="U1774" t="s">
        <v>27</v>
      </c>
      <c r="V1774" s="9">
        <v>2000</v>
      </c>
      <c r="W1774" s="2">
        <f t="shared" si="140"/>
        <v>3</v>
      </c>
      <c r="X1774" s="2" t="s">
        <v>1885</v>
      </c>
      <c r="Y1774" s="9" t="str">
        <f t="shared" si="137"/>
        <v>Y</v>
      </c>
      <c r="Z1774" s="9" t="str">
        <f t="shared" si="138"/>
        <v>N</v>
      </c>
      <c r="AA1774" s="9">
        <f t="shared" si="141"/>
        <v>8</v>
      </c>
      <c r="AB1774" s="9" t="s">
        <v>1398</v>
      </c>
      <c r="AE1774" t="str">
        <f t="shared" si="139"/>
        <v>High Elf RealmsDark Elves</v>
      </c>
    </row>
    <row r="1775" spans="1:31" ht="15" customHeight="1" x14ac:dyDescent="0.25">
      <c r="A1775">
        <v>428555</v>
      </c>
      <c r="B1775">
        <v>3</v>
      </c>
      <c r="C1775" t="s">
        <v>2161</v>
      </c>
      <c r="D1775" t="s">
        <v>2167</v>
      </c>
      <c r="E1775">
        <v>2</v>
      </c>
      <c r="F1775">
        <v>0</v>
      </c>
      <c r="G1775">
        <v>2285</v>
      </c>
      <c r="H1775">
        <v>111</v>
      </c>
      <c r="I1775" t="s">
        <v>2158</v>
      </c>
      <c r="J1775" s="24">
        <v>45395.791666666664</v>
      </c>
      <c r="K1775" s="24">
        <v>45396.166666666664</v>
      </c>
      <c r="L1775" t="s">
        <v>207</v>
      </c>
      <c r="M1775" t="b">
        <v>0</v>
      </c>
      <c r="N1775">
        <v>2023</v>
      </c>
      <c r="O1775" t="s">
        <v>762</v>
      </c>
      <c r="Q1775" t="s">
        <v>760</v>
      </c>
      <c r="S1775" s="1" t="s">
        <v>2163</v>
      </c>
      <c r="T1775" s="1" t="s">
        <v>2169</v>
      </c>
      <c r="U1775" t="s">
        <v>27</v>
      </c>
      <c r="V1775" s="9">
        <v>2000</v>
      </c>
      <c r="W1775" s="2">
        <f t="shared" si="140"/>
        <v>3</v>
      </c>
      <c r="X1775" s="2" t="s">
        <v>1885</v>
      </c>
      <c r="Y1775" s="9" t="str">
        <f t="shared" si="137"/>
        <v>Y</v>
      </c>
      <c r="Z1775" s="9" t="str">
        <f t="shared" si="138"/>
        <v>N</v>
      </c>
      <c r="AA1775" s="9">
        <f t="shared" si="141"/>
        <v>8</v>
      </c>
      <c r="AB1775" s="9" t="s">
        <v>1398</v>
      </c>
      <c r="AE1775" t="str">
        <f t="shared" si="139"/>
        <v>Warriors of ChaosVampire Counts</v>
      </c>
    </row>
    <row r="1776" spans="1:31" ht="15" customHeight="1" x14ac:dyDescent="0.25">
      <c r="A1776">
        <v>428564</v>
      </c>
      <c r="B1776">
        <v>3</v>
      </c>
      <c r="C1776" t="s">
        <v>2168</v>
      </c>
      <c r="D1776" t="s">
        <v>2164</v>
      </c>
      <c r="E1776">
        <v>0</v>
      </c>
      <c r="F1776">
        <v>2</v>
      </c>
      <c r="G1776">
        <v>111</v>
      </c>
      <c r="H1776">
        <v>1405</v>
      </c>
      <c r="I1776" t="s">
        <v>2158</v>
      </c>
      <c r="J1776" s="24">
        <v>45395.791666666664</v>
      </c>
      <c r="K1776" s="24">
        <v>45396.166666666664</v>
      </c>
      <c r="L1776" t="s">
        <v>207</v>
      </c>
      <c r="M1776" t="b">
        <v>0</v>
      </c>
      <c r="N1776">
        <v>2023</v>
      </c>
      <c r="O1776" t="s">
        <v>768</v>
      </c>
      <c r="Q1776" t="s">
        <v>763</v>
      </c>
      <c r="S1776" s="1" t="s">
        <v>2170</v>
      </c>
      <c r="T1776" s="1" t="s">
        <v>2165</v>
      </c>
      <c r="U1776" t="s">
        <v>27</v>
      </c>
      <c r="V1776" s="9">
        <v>2000</v>
      </c>
      <c r="W1776" s="2">
        <f t="shared" si="140"/>
        <v>3</v>
      </c>
      <c r="X1776" s="2" t="s">
        <v>1885</v>
      </c>
      <c r="Y1776" s="9" t="str">
        <f t="shared" si="137"/>
        <v>Y</v>
      </c>
      <c r="Z1776" s="9" t="str">
        <f t="shared" si="138"/>
        <v>N</v>
      </c>
      <c r="AA1776" s="9">
        <f t="shared" si="141"/>
        <v>8</v>
      </c>
      <c r="AB1776" s="9" t="s">
        <v>1398</v>
      </c>
      <c r="AE1776" t="str">
        <f t="shared" si="139"/>
        <v>Dark ElvesHigh Elf Realms</v>
      </c>
    </row>
    <row r="1777" spans="1:31" ht="15" customHeight="1" x14ac:dyDescent="0.25">
      <c r="A1777">
        <v>427702</v>
      </c>
      <c r="B1777">
        <v>1</v>
      </c>
      <c r="C1777" t="s">
        <v>2171</v>
      </c>
      <c r="D1777" t="s">
        <v>2172</v>
      </c>
      <c r="E1777">
        <v>0</v>
      </c>
      <c r="F1777">
        <v>2</v>
      </c>
      <c r="G1777">
        <v>0</v>
      </c>
      <c r="H1777">
        <v>2000</v>
      </c>
      <c r="I1777" t="s">
        <v>2173</v>
      </c>
      <c r="J1777" s="24">
        <v>45395.322916666664</v>
      </c>
      <c r="K1777" s="24">
        <v>45395.770833333336</v>
      </c>
      <c r="L1777" t="s">
        <v>147</v>
      </c>
      <c r="M1777" t="b">
        <v>0</v>
      </c>
      <c r="N1777">
        <v>2023</v>
      </c>
      <c r="O1777" t="s">
        <v>762</v>
      </c>
      <c r="Q1777" t="s">
        <v>764</v>
      </c>
      <c r="S1777" s="1" t="s">
        <v>2174</v>
      </c>
      <c r="T1777" s="1" t="s">
        <v>2175</v>
      </c>
      <c r="U1777" t="s">
        <v>27</v>
      </c>
      <c r="V1777" s="9">
        <v>2000</v>
      </c>
      <c r="W1777" s="2">
        <f t="shared" si="140"/>
        <v>3</v>
      </c>
      <c r="X1777" s="2" t="s">
        <v>1885</v>
      </c>
      <c r="Y1777" s="9" t="str">
        <f t="shared" si="137"/>
        <v>Y</v>
      </c>
      <c r="Z1777" s="9" t="str">
        <f t="shared" si="138"/>
        <v>N</v>
      </c>
      <c r="AA1777" s="9">
        <f t="shared" si="141"/>
        <v>8</v>
      </c>
      <c r="AB1777" s="9" t="s">
        <v>1398</v>
      </c>
      <c r="AE1777" t="str">
        <f t="shared" si="139"/>
        <v>Warriors of ChaosTomb Kings of Khemri</v>
      </c>
    </row>
    <row r="1778" spans="1:31" ht="15" customHeight="1" x14ac:dyDescent="0.25">
      <c r="A1778">
        <v>427712</v>
      </c>
      <c r="B1778">
        <v>1</v>
      </c>
      <c r="C1778" t="s">
        <v>2176</v>
      </c>
      <c r="D1778" t="s">
        <v>2177</v>
      </c>
      <c r="E1778">
        <v>2</v>
      </c>
      <c r="F1778">
        <v>0</v>
      </c>
      <c r="G1778">
        <v>2000</v>
      </c>
      <c r="H1778">
        <v>165</v>
      </c>
      <c r="I1778" t="s">
        <v>2173</v>
      </c>
      <c r="J1778" s="24">
        <v>45395.322916666664</v>
      </c>
      <c r="K1778" s="24">
        <v>45395.770833333336</v>
      </c>
      <c r="L1778" t="s">
        <v>147</v>
      </c>
      <c r="M1778" t="b">
        <v>0</v>
      </c>
      <c r="N1778">
        <v>2023</v>
      </c>
      <c r="O1778" t="s">
        <v>763</v>
      </c>
      <c r="Q1778" t="s">
        <v>761</v>
      </c>
      <c r="S1778" s="1" t="s">
        <v>2178</v>
      </c>
      <c r="T1778" s="1" t="s">
        <v>2179</v>
      </c>
      <c r="U1778" t="s">
        <v>27</v>
      </c>
      <c r="V1778" s="9">
        <v>2000</v>
      </c>
      <c r="W1778" s="2">
        <f t="shared" si="140"/>
        <v>3</v>
      </c>
      <c r="X1778" s="2" t="s">
        <v>1885</v>
      </c>
      <c r="Y1778" s="9" t="str">
        <f t="shared" si="137"/>
        <v>Y</v>
      </c>
      <c r="Z1778" s="9" t="str">
        <f t="shared" si="138"/>
        <v>N</v>
      </c>
      <c r="AA1778" s="9">
        <f t="shared" si="141"/>
        <v>8</v>
      </c>
      <c r="AB1778" s="9" t="s">
        <v>1398</v>
      </c>
      <c r="AE1778" t="str">
        <f t="shared" si="139"/>
        <v>High Elf RealmsOrc and Goblin Tribes</v>
      </c>
    </row>
    <row r="1779" spans="1:31" ht="15" customHeight="1" x14ac:dyDescent="0.25">
      <c r="A1779">
        <v>427722</v>
      </c>
      <c r="B1779">
        <v>1</v>
      </c>
      <c r="C1779" t="s">
        <v>2180</v>
      </c>
      <c r="D1779" t="s">
        <v>2181</v>
      </c>
      <c r="E1779">
        <v>2</v>
      </c>
      <c r="F1779">
        <v>0</v>
      </c>
      <c r="G1779">
        <v>1558</v>
      </c>
      <c r="H1779">
        <v>113</v>
      </c>
      <c r="I1779" t="s">
        <v>2173</v>
      </c>
      <c r="J1779" s="24">
        <v>45395.322916666664</v>
      </c>
      <c r="K1779" s="24">
        <v>45395.770833333336</v>
      </c>
      <c r="L1779" t="s">
        <v>147</v>
      </c>
      <c r="M1779" t="b">
        <v>0</v>
      </c>
      <c r="N1779">
        <v>2023</v>
      </c>
      <c r="O1779" t="s">
        <v>763</v>
      </c>
      <c r="Q1779" t="s">
        <v>762</v>
      </c>
      <c r="S1779" s="1" t="s">
        <v>2182</v>
      </c>
      <c r="T1779" s="1" t="s">
        <v>2183</v>
      </c>
      <c r="U1779" t="s">
        <v>27</v>
      </c>
      <c r="V1779" s="9">
        <v>2000</v>
      </c>
      <c r="W1779" s="2">
        <f t="shared" si="140"/>
        <v>3</v>
      </c>
      <c r="X1779" s="2" t="s">
        <v>1885</v>
      </c>
      <c r="Y1779" s="9" t="str">
        <f t="shared" si="137"/>
        <v>Y</v>
      </c>
      <c r="Z1779" s="9" t="str">
        <f t="shared" si="138"/>
        <v>N</v>
      </c>
      <c r="AA1779" s="9">
        <f t="shared" si="141"/>
        <v>8</v>
      </c>
      <c r="AB1779" s="9" t="s">
        <v>1398</v>
      </c>
      <c r="AE1779" t="str">
        <f t="shared" si="139"/>
        <v>High Elf RealmsWarriors of Chaos</v>
      </c>
    </row>
    <row r="1780" spans="1:31" ht="15" customHeight="1" x14ac:dyDescent="0.25">
      <c r="A1780">
        <v>427730</v>
      </c>
      <c r="B1780">
        <v>1</v>
      </c>
      <c r="C1780" t="s">
        <v>2184</v>
      </c>
      <c r="D1780" t="s">
        <v>2185</v>
      </c>
      <c r="E1780">
        <v>2</v>
      </c>
      <c r="F1780">
        <v>0</v>
      </c>
      <c r="G1780">
        <v>20</v>
      </c>
      <c r="H1780">
        <v>0</v>
      </c>
      <c r="I1780" t="s">
        <v>2173</v>
      </c>
      <c r="J1780" s="24">
        <v>45395.322916666664</v>
      </c>
      <c r="K1780" s="24">
        <v>45395.770833333336</v>
      </c>
      <c r="L1780" t="s">
        <v>147</v>
      </c>
      <c r="M1780" t="b">
        <v>0</v>
      </c>
      <c r="N1780">
        <v>2023</v>
      </c>
      <c r="O1780" t="s">
        <v>767</v>
      </c>
      <c r="Q1780" t="s">
        <v>761</v>
      </c>
      <c r="S1780" s="1" t="s">
        <v>2186</v>
      </c>
      <c r="T1780" s="1" t="s">
        <v>2187</v>
      </c>
      <c r="U1780" t="s">
        <v>27</v>
      </c>
      <c r="V1780" s="9">
        <v>2000</v>
      </c>
      <c r="W1780" s="2">
        <f t="shared" si="140"/>
        <v>3</v>
      </c>
      <c r="X1780" s="2" t="s">
        <v>1885</v>
      </c>
      <c r="Y1780" s="9" t="str">
        <f t="shared" si="137"/>
        <v>Y</v>
      </c>
      <c r="Z1780" s="9" t="str">
        <f t="shared" si="138"/>
        <v>N</v>
      </c>
      <c r="AA1780" s="9">
        <f t="shared" si="141"/>
        <v>8</v>
      </c>
      <c r="AB1780" s="9" t="s">
        <v>1398</v>
      </c>
      <c r="AE1780" t="str">
        <f t="shared" si="139"/>
        <v>Daemons of ChaosOrc and Goblin Tribes</v>
      </c>
    </row>
    <row r="1781" spans="1:31" ht="15" customHeight="1" x14ac:dyDescent="0.25">
      <c r="A1781">
        <v>427752</v>
      </c>
      <c r="B1781">
        <v>2</v>
      </c>
      <c r="C1781" t="s">
        <v>2171</v>
      </c>
      <c r="D1781" t="s">
        <v>2185</v>
      </c>
      <c r="E1781">
        <v>2</v>
      </c>
      <c r="F1781">
        <v>0</v>
      </c>
      <c r="G1781">
        <v>1200</v>
      </c>
      <c r="H1781">
        <v>800</v>
      </c>
      <c r="I1781" t="s">
        <v>2173</v>
      </c>
      <c r="J1781" s="24">
        <v>45395.322916666664</v>
      </c>
      <c r="K1781" s="24">
        <v>45395.770833333336</v>
      </c>
      <c r="L1781" t="s">
        <v>147</v>
      </c>
      <c r="M1781" t="b">
        <v>0</v>
      </c>
      <c r="N1781">
        <v>2023</v>
      </c>
      <c r="O1781" t="s">
        <v>762</v>
      </c>
      <c r="Q1781" t="s">
        <v>761</v>
      </c>
      <c r="S1781" s="1" t="s">
        <v>2174</v>
      </c>
      <c r="T1781" s="1" t="s">
        <v>2187</v>
      </c>
      <c r="U1781" t="s">
        <v>27</v>
      </c>
      <c r="V1781" s="9">
        <v>2000</v>
      </c>
      <c r="W1781" s="2">
        <f t="shared" si="140"/>
        <v>3</v>
      </c>
      <c r="X1781" s="2" t="s">
        <v>1885</v>
      </c>
      <c r="Y1781" s="9" t="str">
        <f t="shared" si="137"/>
        <v>Y</v>
      </c>
      <c r="Z1781" s="9" t="str">
        <f t="shared" si="138"/>
        <v>N</v>
      </c>
      <c r="AA1781" s="9">
        <f t="shared" si="141"/>
        <v>8</v>
      </c>
      <c r="AB1781" s="9" t="s">
        <v>1398</v>
      </c>
      <c r="AE1781" t="str">
        <f t="shared" si="139"/>
        <v>Warriors of ChaosOrc and Goblin Tribes</v>
      </c>
    </row>
    <row r="1782" spans="1:31" ht="15" customHeight="1" x14ac:dyDescent="0.25">
      <c r="A1782">
        <v>427765</v>
      </c>
      <c r="B1782">
        <v>2</v>
      </c>
      <c r="C1782" t="s">
        <v>2176</v>
      </c>
      <c r="D1782" t="s">
        <v>2184</v>
      </c>
      <c r="E1782">
        <v>0</v>
      </c>
      <c r="F1782">
        <v>2</v>
      </c>
      <c r="G1782">
        <v>0</v>
      </c>
      <c r="H1782">
        <v>150</v>
      </c>
      <c r="I1782" t="s">
        <v>2173</v>
      </c>
      <c r="J1782" s="24">
        <v>45395.322916666664</v>
      </c>
      <c r="K1782" s="24">
        <v>45395.770833333336</v>
      </c>
      <c r="L1782" t="s">
        <v>147</v>
      </c>
      <c r="M1782" t="b">
        <v>0</v>
      </c>
      <c r="N1782">
        <v>2023</v>
      </c>
      <c r="O1782" t="s">
        <v>763</v>
      </c>
      <c r="Q1782" t="s">
        <v>767</v>
      </c>
      <c r="S1782" s="1" t="s">
        <v>2178</v>
      </c>
      <c r="T1782" s="1" t="s">
        <v>2186</v>
      </c>
      <c r="U1782" t="s">
        <v>27</v>
      </c>
      <c r="V1782" s="9">
        <v>2000</v>
      </c>
      <c r="W1782" s="2">
        <f t="shared" si="140"/>
        <v>3</v>
      </c>
      <c r="X1782" s="2" t="s">
        <v>1885</v>
      </c>
      <c r="Y1782" s="9" t="str">
        <f t="shared" si="137"/>
        <v>Y</v>
      </c>
      <c r="Z1782" s="9" t="str">
        <f t="shared" si="138"/>
        <v>N</v>
      </c>
      <c r="AA1782" s="9">
        <f t="shared" si="141"/>
        <v>8</v>
      </c>
      <c r="AB1782" s="9" t="s">
        <v>1398</v>
      </c>
      <c r="AE1782" t="str">
        <f t="shared" si="139"/>
        <v>High Elf RealmsDaemons of Chaos</v>
      </c>
    </row>
    <row r="1783" spans="1:31" ht="15" customHeight="1" x14ac:dyDescent="0.25">
      <c r="A1783">
        <v>427777</v>
      </c>
      <c r="B1783">
        <v>2</v>
      </c>
      <c r="C1783" t="s">
        <v>2180</v>
      </c>
      <c r="D1783" t="s">
        <v>2172</v>
      </c>
      <c r="E1783">
        <v>2</v>
      </c>
      <c r="F1783">
        <v>0</v>
      </c>
      <c r="G1783">
        <v>1300</v>
      </c>
      <c r="H1783">
        <v>800</v>
      </c>
      <c r="I1783" t="s">
        <v>2173</v>
      </c>
      <c r="J1783" s="24">
        <v>45395.322916666664</v>
      </c>
      <c r="K1783" s="24">
        <v>45395.770833333336</v>
      </c>
      <c r="L1783" t="s">
        <v>147</v>
      </c>
      <c r="M1783" t="b">
        <v>0</v>
      </c>
      <c r="N1783">
        <v>2023</v>
      </c>
      <c r="O1783" t="s">
        <v>763</v>
      </c>
      <c r="Q1783" t="s">
        <v>764</v>
      </c>
      <c r="S1783" s="1" t="s">
        <v>2182</v>
      </c>
      <c r="T1783" s="1" t="s">
        <v>2175</v>
      </c>
      <c r="U1783" t="s">
        <v>27</v>
      </c>
      <c r="V1783" s="9">
        <v>2000</v>
      </c>
      <c r="W1783" s="2">
        <f t="shared" si="140"/>
        <v>3</v>
      </c>
      <c r="X1783" s="2" t="s">
        <v>1885</v>
      </c>
      <c r="Y1783" s="9" t="str">
        <f t="shared" si="137"/>
        <v>Y</v>
      </c>
      <c r="Z1783" s="9" t="str">
        <f t="shared" si="138"/>
        <v>N</v>
      </c>
      <c r="AA1783" s="9">
        <f t="shared" si="141"/>
        <v>8</v>
      </c>
      <c r="AB1783" s="9" t="s">
        <v>1398</v>
      </c>
      <c r="AE1783" t="str">
        <f t="shared" si="139"/>
        <v>High Elf RealmsTomb Kings of Khemri</v>
      </c>
    </row>
    <row r="1784" spans="1:31" ht="15" customHeight="1" x14ac:dyDescent="0.25">
      <c r="A1784">
        <v>427795</v>
      </c>
      <c r="B1784">
        <v>2</v>
      </c>
      <c r="C1784" t="s">
        <v>2177</v>
      </c>
      <c r="D1784" t="s">
        <v>2181</v>
      </c>
      <c r="E1784">
        <v>2</v>
      </c>
      <c r="F1784">
        <v>0</v>
      </c>
      <c r="G1784">
        <v>1600</v>
      </c>
      <c r="H1784">
        <v>400</v>
      </c>
      <c r="I1784" t="s">
        <v>2173</v>
      </c>
      <c r="J1784" s="24">
        <v>45395.322916666664</v>
      </c>
      <c r="K1784" s="24">
        <v>45395.770833333336</v>
      </c>
      <c r="L1784" t="s">
        <v>147</v>
      </c>
      <c r="M1784" t="b">
        <v>0</v>
      </c>
      <c r="N1784">
        <v>2023</v>
      </c>
      <c r="O1784" t="s">
        <v>761</v>
      </c>
      <c r="Q1784" t="s">
        <v>762</v>
      </c>
      <c r="S1784" s="1" t="s">
        <v>2179</v>
      </c>
      <c r="T1784" s="1" t="s">
        <v>2183</v>
      </c>
      <c r="U1784" t="s">
        <v>27</v>
      </c>
      <c r="V1784" s="9">
        <v>2000</v>
      </c>
      <c r="W1784" s="2">
        <f t="shared" si="140"/>
        <v>3</v>
      </c>
      <c r="X1784" s="2" t="s">
        <v>1885</v>
      </c>
      <c r="Y1784" s="9" t="str">
        <f t="shared" ref="Y1784:Y1847" si="142">IF(S1784="","N",(IF(T1784&lt;&gt;"","Y","N")))</f>
        <v>Y</v>
      </c>
      <c r="Z1784" s="9" t="str">
        <f t="shared" ref="Z1784:Z1847" si="143">IF(O1784=Q1784,"Y","N")</f>
        <v>N</v>
      </c>
      <c r="AA1784" s="9">
        <f t="shared" si="141"/>
        <v>8</v>
      </c>
      <c r="AB1784" s="9" t="s">
        <v>1398</v>
      </c>
      <c r="AE1784" t="str">
        <f t="shared" ref="AE1784:AE1847" si="144">O1784&amp;Q1784</f>
        <v>Orc and Goblin TribesWarriors of Chaos</v>
      </c>
    </row>
    <row r="1785" spans="1:31" ht="15" customHeight="1" x14ac:dyDescent="0.25">
      <c r="A1785">
        <v>427817</v>
      </c>
      <c r="B1785">
        <v>3</v>
      </c>
      <c r="C1785" t="s">
        <v>2180</v>
      </c>
      <c r="D1785" t="s">
        <v>2184</v>
      </c>
      <c r="E1785">
        <v>2</v>
      </c>
      <c r="F1785">
        <v>0</v>
      </c>
      <c r="G1785">
        <v>1849</v>
      </c>
      <c r="H1785">
        <v>1183</v>
      </c>
      <c r="I1785" t="s">
        <v>2173</v>
      </c>
      <c r="J1785" s="24">
        <v>45395.322916666664</v>
      </c>
      <c r="K1785" s="24">
        <v>45395.770833333336</v>
      </c>
      <c r="L1785" t="s">
        <v>147</v>
      </c>
      <c r="M1785" t="b">
        <v>0</v>
      </c>
      <c r="N1785">
        <v>2023</v>
      </c>
      <c r="O1785" t="s">
        <v>763</v>
      </c>
      <c r="Q1785" t="s">
        <v>767</v>
      </c>
      <c r="S1785" s="1" t="s">
        <v>2182</v>
      </c>
      <c r="T1785" s="1" t="s">
        <v>2186</v>
      </c>
      <c r="U1785" t="s">
        <v>27</v>
      </c>
      <c r="V1785" s="9">
        <v>2000</v>
      </c>
      <c r="W1785" s="2">
        <f t="shared" si="140"/>
        <v>3</v>
      </c>
      <c r="X1785" s="2" t="s">
        <v>1885</v>
      </c>
      <c r="Y1785" s="9" t="str">
        <f t="shared" si="142"/>
        <v>Y</v>
      </c>
      <c r="Z1785" s="9" t="str">
        <f t="shared" si="143"/>
        <v>N</v>
      </c>
      <c r="AA1785" s="9">
        <f t="shared" si="141"/>
        <v>8</v>
      </c>
      <c r="AB1785" s="9" t="s">
        <v>1398</v>
      </c>
      <c r="AE1785" t="str">
        <f t="shared" si="144"/>
        <v>High Elf RealmsDaemons of Chaos</v>
      </c>
    </row>
    <row r="1786" spans="1:31" ht="15" customHeight="1" x14ac:dyDescent="0.25">
      <c r="A1786">
        <v>427833</v>
      </c>
      <c r="B1786">
        <v>3</v>
      </c>
      <c r="C1786" t="s">
        <v>2177</v>
      </c>
      <c r="D1786" t="s">
        <v>2171</v>
      </c>
      <c r="I1786" t="s">
        <v>2173</v>
      </c>
      <c r="J1786" s="24">
        <v>45395.322916666664</v>
      </c>
      <c r="K1786" s="24">
        <v>45395.770833333336</v>
      </c>
      <c r="L1786" t="s">
        <v>147</v>
      </c>
      <c r="M1786" t="b">
        <v>0</v>
      </c>
      <c r="N1786">
        <v>2023</v>
      </c>
      <c r="O1786" t="s">
        <v>761</v>
      </c>
      <c r="Q1786" t="s">
        <v>762</v>
      </c>
      <c r="S1786" s="1" t="s">
        <v>2179</v>
      </c>
      <c r="T1786" s="1" t="s">
        <v>2174</v>
      </c>
      <c r="U1786" t="s">
        <v>27</v>
      </c>
      <c r="V1786" s="9">
        <v>2000</v>
      </c>
      <c r="W1786" s="2">
        <f t="shared" si="140"/>
        <v>3</v>
      </c>
      <c r="X1786" s="2" t="s">
        <v>1885</v>
      </c>
      <c r="Y1786" s="9" t="str">
        <f t="shared" si="142"/>
        <v>Y</v>
      </c>
      <c r="Z1786" s="9" t="str">
        <f t="shared" si="143"/>
        <v>N</v>
      </c>
      <c r="AA1786" s="9">
        <f t="shared" si="141"/>
        <v>8</v>
      </c>
      <c r="AB1786" s="9" t="s">
        <v>1398</v>
      </c>
      <c r="AE1786" t="str">
        <f t="shared" si="144"/>
        <v>Orc and Goblin TribesWarriors of Chaos</v>
      </c>
    </row>
    <row r="1787" spans="1:31" ht="15" customHeight="1" x14ac:dyDescent="0.25">
      <c r="A1787">
        <v>427849</v>
      </c>
      <c r="B1787">
        <v>3</v>
      </c>
      <c r="C1787" t="s">
        <v>2185</v>
      </c>
      <c r="D1787" t="s">
        <v>2181</v>
      </c>
      <c r="I1787" t="s">
        <v>2173</v>
      </c>
      <c r="J1787" s="24">
        <v>45395.322916666664</v>
      </c>
      <c r="K1787" s="24">
        <v>45395.770833333336</v>
      </c>
      <c r="L1787" t="s">
        <v>147</v>
      </c>
      <c r="M1787" t="b">
        <v>0</v>
      </c>
      <c r="N1787">
        <v>2023</v>
      </c>
      <c r="O1787" t="s">
        <v>761</v>
      </c>
      <c r="Q1787" t="s">
        <v>762</v>
      </c>
      <c r="S1787" s="1" t="s">
        <v>2187</v>
      </c>
      <c r="T1787" s="1" t="s">
        <v>2183</v>
      </c>
      <c r="U1787" t="s">
        <v>27</v>
      </c>
      <c r="V1787" s="9">
        <v>2000</v>
      </c>
      <c r="W1787" s="2">
        <f t="shared" si="140"/>
        <v>3</v>
      </c>
      <c r="X1787" s="2" t="s">
        <v>1885</v>
      </c>
      <c r="Y1787" s="9" t="str">
        <f t="shared" si="142"/>
        <v>Y</v>
      </c>
      <c r="Z1787" s="9" t="str">
        <f t="shared" si="143"/>
        <v>N</v>
      </c>
      <c r="AA1787" s="9">
        <f t="shared" si="141"/>
        <v>8</v>
      </c>
      <c r="AB1787" s="9" t="s">
        <v>1398</v>
      </c>
      <c r="AE1787" t="str">
        <f t="shared" si="144"/>
        <v>Orc and Goblin TribesWarriors of Chaos</v>
      </c>
    </row>
    <row r="1788" spans="1:31" ht="15" customHeight="1" x14ac:dyDescent="0.25">
      <c r="A1788">
        <v>427865</v>
      </c>
      <c r="B1788">
        <v>3</v>
      </c>
      <c r="C1788" t="s">
        <v>2172</v>
      </c>
      <c r="D1788" t="s">
        <v>2176</v>
      </c>
      <c r="I1788" t="s">
        <v>2173</v>
      </c>
      <c r="J1788" s="24">
        <v>45395.322916666664</v>
      </c>
      <c r="K1788" s="24">
        <v>45395.770833333336</v>
      </c>
      <c r="L1788" t="s">
        <v>147</v>
      </c>
      <c r="M1788" t="b">
        <v>0</v>
      </c>
      <c r="N1788">
        <v>2023</v>
      </c>
      <c r="O1788" t="s">
        <v>764</v>
      </c>
      <c r="Q1788" t="s">
        <v>763</v>
      </c>
      <c r="S1788" s="1" t="s">
        <v>2175</v>
      </c>
      <c r="T1788" s="1" t="s">
        <v>2178</v>
      </c>
      <c r="U1788" t="s">
        <v>27</v>
      </c>
      <c r="V1788" s="9">
        <v>2000</v>
      </c>
      <c r="W1788" s="2">
        <f t="shared" si="140"/>
        <v>3</v>
      </c>
      <c r="X1788" s="2" t="s">
        <v>1885</v>
      </c>
      <c r="Y1788" s="9" t="str">
        <f t="shared" si="142"/>
        <v>Y</v>
      </c>
      <c r="Z1788" s="9" t="str">
        <f t="shared" si="143"/>
        <v>N</v>
      </c>
      <c r="AA1788" s="9">
        <f t="shared" si="141"/>
        <v>8</v>
      </c>
      <c r="AB1788" s="9" t="s">
        <v>1398</v>
      </c>
      <c r="AE1788" t="str">
        <f t="shared" si="144"/>
        <v>Tomb Kings of KhemriHigh Elf Realms</v>
      </c>
    </row>
    <row r="1789" spans="1:31" ht="15" customHeight="1" x14ac:dyDescent="0.25">
      <c r="A1789">
        <v>429167</v>
      </c>
      <c r="B1789">
        <v>1</v>
      </c>
      <c r="C1789" t="s">
        <v>2188</v>
      </c>
      <c r="D1789" t="s">
        <v>2189</v>
      </c>
      <c r="E1789">
        <v>0</v>
      </c>
      <c r="F1789">
        <v>2</v>
      </c>
      <c r="G1789">
        <v>453</v>
      </c>
      <c r="H1789">
        <v>1446</v>
      </c>
      <c r="I1789" t="s">
        <v>2190</v>
      </c>
      <c r="J1789" s="24">
        <v>45401.541666666664</v>
      </c>
      <c r="K1789" s="24">
        <v>45401.958333333336</v>
      </c>
      <c r="L1789" t="s">
        <v>120</v>
      </c>
      <c r="M1789" t="b">
        <v>0</v>
      </c>
      <c r="N1789">
        <v>2023</v>
      </c>
      <c r="O1789" t="s">
        <v>764</v>
      </c>
      <c r="Q1789" t="s">
        <v>758</v>
      </c>
      <c r="S1789" s="1" t="s">
        <v>2191</v>
      </c>
      <c r="T1789" s="1" t="s">
        <v>2192</v>
      </c>
      <c r="U1789" t="s">
        <v>27</v>
      </c>
      <c r="V1789" s="9">
        <v>2000</v>
      </c>
      <c r="W1789" s="2">
        <f t="shared" si="140"/>
        <v>3</v>
      </c>
      <c r="X1789" s="2" t="s">
        <v>1885</v>
      </c>
      <c r="Y1789" s="9" t="str">
        <f t="shared" si="142"/>
        <v>Y</v>
      </c>
      <c r="Z1789" s="9" t="str">
        <f t="shared" si="143"/>
        <v>N</v>
      </c>
      <c r="AA1789" s="9">
        <f t="shared" si="141"/>
        <v>30</v>
      </c>
      <c r="AB1789" s="9" t="s">
        <v>1398</v>
      </c>
      <c r="AE1789" t="str">
        <f t="shared" si="144"/>
        <v>Tomb Kings of KhemriKingdom of Bretonnia</v>
      </c>
    </row>
    <row r="1790" spans="1:31" ht="15" customHeight="1" x14ac:dyDescent="0.25">
      <c r="A1790">
        <v>429174</v>
      </c>
      <c r="B1790">
        <v>1</v>
      </c>
      <c r="C1790" t="s">
        <v>2193</v>
      </c>
      <c r="D1790" t="s">
        <v>2194</v>
      </c>
      <c r="E1790">
        <v>0</v>
      </c>
      <c r="F1790">
        <v>2</v>
      </c>
      <c r="G1790">
        <v>577</v>
      </c>
      <c r="H1790">
        <v>2100</v>
      </c>
      <c r="I1790" t="s">
        <v>2190</v>
      </c>
      <c r="J1790" s="24">
        <v>45401.541666666664</v>
      </c>
      <c r="K1790" s="24">
        <v>45401.958333333336</v>
      </c>
      <c r="L1790" t="s">
        <v>120</v>
      </c>
      <c r="M1790" t="b">
        <v>0</v>
      </c>
      <c r="N1790">
        <v>2023</v>
      </c>
      <c r="O1790" t="s">
        <v>760</v>
      </c>
      <c r="Q1790" t="s">
        <v>774</v>
      </c>
      <c r="S1790" s="1" t="s">
        <v>2195</v>
      </c>
      <c r="T1790" s="1" t="s">
        <v>2196</v>
      </c>
      <c r="U1790" t="s">
        <v>27</v>
      </c>
      <c r="V1790" s="9">
        <v>2000</v>
      </c>
      <c r="W1790" s="2">
        <f t="shared" si="140"/>
        <v>3</v>
      </c>
      <c r="X1790" s="2" t="s">
        <v>1885</v>
      </c>
      <c r="Y1790" s="9" t="str">
        <f t="shared" si="142"/>
        <v>Y</v>
      </c>
      <c r="Z1790" s="9" t="str">
        <f t="shared" si="143"/>
        <v>N</v>
      </c>
      <c r="AA1790" s="9">
        <f t="shared" si="141"/>
        <v>30</v>
      </c>
      <c r="AB1790" s="9" t="s">
        <v>1398</v>
      </c>
      <c r="AE1790" t="str">
        <f t="shared" si="144"/>
        <v>Vampire CountsBeastmen Brayherds</v>
      </c>
    </row>
    <row r="1791" spans="1:31" ht="15" customHeight="1" x14ac:dyDescent="0.25">
      <c r="A1791">
        <v>429183</v>
      </c>
      <c r="B1791">
        <v>1</v>
      </c>
      <c r="C1791" t="s">
        <v>2197</v>
      </c>
      <c r="D1791" t="s">
        <v>2198</v>
      </c>
      <c r="E1791">
        <v>2</v>
      </c>
      <c r="F1791">
        <v>0</v>
      </c>
      <c r="G1791">
        <v>1119</v>
      </c>
      <c r="H1791">
        <v>350</v>
      </c>
      <c r="I1791" t="s">
        <v>2190</v>
      </c>
      <c r="J1791" s="24">
        <v>45401.541666666664</v>
      </c>
      <c r="K1791" s="24">
        <v>45401.958333333336</v>
      </c>
      <c r="L1791" t="s">
        <v>120</v>
      </c>
      <c r="M1791" t="b">
        <v>0</v>
      </c>
      <c r="N1791">
        <v>2023</v>
      </c>
      <c r="O1791" t="s">
        <v>759</v>
      </c>
      <c r="Q1791" t="s">
        <v>762</v>
      </c>
      <c r="S1791" s="1" t="s">
        <v>2199</v>
      </c>
      <c r="T1791" s="1" t="s">
        <v>2200</v>
      </c>
      <c r="U1791" t="s">
        <v>27</v>
      </c>
      <c r="V1791" s="9">
        <v>2000</v>
      </c>
      <c r="W1791" s="2">
        <f t="shared" si="140"/>
        <v>3</v>
      </c>
      <c r="X1791" s="2" t="s">
        <v>1885</v>
      </c>
      <c r="Y1791" s="9" t="str">
        <f t="shared" si="142"/>
        <v>Y</v>
      </c>
      <c r="Z1791" s="9" t="str">
        <f t="shared" si="143"/>
        <v>N</v>
      </c>
      <c r="AA1791" s="9">
        <f t="shared" si="141"/>
        <v>30</v>
      </c>
      <c r="AB1791" s="9" t="s">
        <v>1398</v>
      </c>
      <c r="AE1791" t="str">
        <f t="shared" si="144"/>
        <v>Wood Elf RealmsWarriors of Chaos</v>
      </c>
    </row>
    <row r="1792" spans="1:31" ht="15" customHeight="1" x14ac:dyDescent="0.25">
      <c r="A1792">
        <v>429198</v>
      </c>
      <c r="B1792">
        <v>1</v>
      </c>
      <c r="C1792" t="s">
        <v>2201</v>
      </c>
      <c r="D1792" t="s">
        <v>2202</v>
      </c>
      <c r="E1792">
        <v>1</v>
      </c>
      <c r="F1792">
        <v>1</v>
      </c>
      <c r="G1792">
        <v>811</v>
      </c>
      <c r="H1792">
        <v>870</v>
      </c>
      <c r="I1792" t="s">
        <v>2190</v>
      </c>
      <c r="J1792" s="24">
        <v>45401.541666666664</v>
      </c>
      <c r="K1792" s="24">
        <v>45401.958333333336</v>
      </c>
      <c r="L1792" t="s">
        <v>120</v>
      </c>
      <c r="M1792" t="b">
        <v>0</v>
      </c>
      <c r="N1792">
        <v>2023</v>
      </c>
      <c r="O1792" t="s">
        <v>759</v>
      </c>
      <c r="Q1792" t="s">
        <v>758</v>
      </c>
      <c r="S1792" s="1" t="s">
        <v>2203</v>
      </c>
      <c r="T1792" s="1" t="s">
        <v>2204</v>
      </c>
      <c r="U1792" t="s">
        <v>27</v>
      </c>
      <c r="V1792" s="9">
        <v>2000</v>
      </c>
      <c r="W1792" s="2">
        <f t="shared" si="140"/>
        <v>3</v>
      </c>
      <c r="X1792" s="2" t="s">
        <v>1885</v>
      </c>
      <c r="Y1792" s="9" t="str">
        <f t="shared" si="142"/>
        <v>Y</v>
      </c>
      <c r="Z1792" s="9" t="str">
        <f t="shared" si="143"/>
        <v>N</v>
      </c>
      <c r="AA1792" s="9">
        <f t="shared" si="141"/>
        <v>30</v>
      </c>
      <c r="AB1792" s="9" t="s">
        <v>1398</v>
      </c>
      <c r="AE1792" t="str">
        <f t="shared" si="144"/>
        <v>Wood Elf RealmsKingdom of Bretonnia</v>
      </c>
    </row>
    <row r="1793" spans="1:31" ht="15" customHeight="1" x14ac:dyDescent="0.25">
      <c r="A1793">
        <v>429210</v>
      </c>
      <c r="B1793">
        <v>1</v>
      </c>
      <c r="C1793" t="s">
        <v>2205</v>
      </c>
      <c r="D1793" t="s">
        <v>2206</v>
      </c>
      <c r="E1793">
        <v>0</v>
      </c>
      <c r="F1793">
        <v>2</v>
      </c>
      <c r="G1793">
        <v>1107</v>
      </c>
      <c r="H1793">
        <v>1367</v>
      </c>
      <c r="I1793" t="s">
        <v>2190</v>
      </c>
      <c r="J1793" s="24">
        <v>45401.541666666664</v>
      </c>
      <c r="K1793" s="24">
        <v>45401.958333333336</v>
      </c>
      <c r="L1793" t="s">
        <v>120</v>
      </c>
      <c r="M1793" t="b">
        <v>0</v>
      </c>
      <c r="N1793">
        <v>2023</v>
      </c>
      <c r="O1793" t="s">
        <v>763</v>
      </c>
      <c r="Q1793" t="s">
        <v>759</v>
      </c>
      <c r="S1793" s="1" t="s">
        <v>2207</v>
      </c>
      <c r="T1793" s="1" t="s">
        <v>2208</v>
      </c>
      <c r="U1793" t="s">
        <v>27</v>
      </c>
      <c r="V1793" s="9">
        <v>2000</v>
      </c>
      <c r="W1793" s="2">
        <f t="shared" si="140"/>
        <v>3</v>
      </c>
      <c r="X1793" s="2" t="s">
        <v>1885</v>
      </c>
      <c r="Y1793" s="9" t="str">
        <f t="shared" si="142"/>
        <v>Y</v>
      </c>
      <c r="Z1793" s="9" t="str">
        <f t="shared" si="143"/>
        <v>N</v>
      </c>
      <c r="AA1793" s="9">
        <f t="shared" si="141"/>
        <v>30</v>
      </c>
      <c r="AB1793" s="9" t="s">
        <v>1398</v>
      </c>
      <c r="AE1793" t="str">
        <f t="shared" si="144"/>
        <v>High Elf RealmsWood Elf Realms</v>
      </c>
    </row>
    <row r="1794" spans="1:31" ht="15" customHeight="1" x14ac:dyDescent="0.25">
      <c r="A1794">
        <v>429222</v>
      </c>
      <c r="B1794">
        <v>1</v>
      </c>
      <c r="C1794" t="s">
        <v>2209</v>
      </c>
      <c r="D1794" t="s">
        <v>374</v>
      </c>
      <c r="E1794">
        <v>0</v>
      </c>
      <c r="F1794">
        <v>2</v>
      </c>
      <c r="G1794">
        <v>530</v>
      </c>
      <c r="H1794">
        <v>2260</v>
      </c>
      <c r="I1794" t="s">
        <v>2190</v>
      </c>
      <c r="J1794" s="24">
        <v>45401.541666666664</v>
      </c>
      <c r="K1794" s="24">
        <v>45401.958333333336</v>
      </c>
      <c r="L1794" t="s">
        <v>120</v>
      </c>
      <c r="M1794" t="b">
        <v>0</v>
      </c>
      <c r="N1794">
        <v>2023</v>
      </c>
      <c r="O1794" t="s">
        <v>763</v>
      </c>
      <c r="Q1794" t="s">
        <v>760</v>
      </c>
      <c r="S1794" s="1" t="s">
        <v>2210</v>
      </c>
      <c r="T1794" s="1" t="s">
        <v>2211</v>
      </c>
      <c r="U1794" t="s">
        <v>27</v>
      </c>
      <c r="V1794" s="9">
        <v>2000</v>
      </c>
      <c r="W1794" s="2">
        <f t="shared" ref="W1794:W1857" si="145">_xlfn.MAXIFS(B:B,I:I,I1794)</f>
        <v>3</v>
      </c>
      <c r="X1794" s="2" t="s">
        <v>1885</v>
      </c>
      <c r="Y1794" s="9" t="str">
        <f t="shared" si="142"/>
        <v>Y</v>
      </c>
      <c r="Z1794" s="9" t="str">
        <f t="shared" si="143"/>
        <v>N</v>
      </c>
      <c r="AA1794" s="9">
        <f t="shared" ref="AA1794:AA1857" si="146">COUNTIFS(I:I,I1794,B:B,1)*2</f>
        <v>30</v>
      </c>
      <c r="AB1794" s="9" t="s">
        <v>1398</v>
      </c>
      <c r="AE1794" t="str">
        <f t="shared" si="144"/>
        <v>High Elf RealmsVampire Counts</v>
      </c>
    </row>
    <row r="1795" spans="1:31" ht="15" hidden="1" customHeight="1" x14ac:dyDescent="0.25">
      <c r="A1795">
        <v>429235</v>
      </c>
      <c r="B1795">
        <v>1</v>
      </c>
      <c r="C1795" t="s">
        <v>2212</v>
      </c>
      <c r="D1795" t="s">
        <v>2213</v>
      </c>
      <c r="E1795">
        <v>2</v>
      </c>
      <c r="F1795">
        <v>0</v>
      </c>
      <c r="G1795">
        <v>2350</v>
      </c>
      <c r="H1795">
        <v>0</v>
      </c>
      <c r="I1795" t="s">
        <v>2190</v>
      </c>
      <c r="J1795" s="24">
        <v>45401.541666666664</v>
      </c>
      <c r="K1795" s="24">
        <v>45401.958333333336</v>
      </c>
      <c r="L1795" t="s">
        <v>120</v>
      </c>
      <c r="M1795" t="b">
        <v>0</v>
      </c>
      <c r="N1795">
        <v>2023</v>
      </c>
      <c r="O1795" t="s">
        <v>762</v>
      </c>
      <c r="Q1795" t="s">
        <v>762</v>
      </c>
      <c r="S1795" s="1" t="s">
        <v>2214</v>
      </c>
      <c r="T1795" s="1" t="s">
        <v>2215</v>
      </c>
      <c r="U1795" t="s">
        <v>27</v>
      </c>
      <c r="V1795" s="9">
        <v>2000</v>
      </c>
      <c r="W1795" s="2">
        <f t="shared" si="145"/>
        <v>3</v>
      </c>
      <c r="X1795" s="2" t="s">
        <v>1885</v>
      </c>
      <c r="Y1795" s="9" t="str">
        <f t="shared" si="142"/>
        <v>Y</v>
      </c>
      <c r="Z1795" s="9" t="str">
        <f t="shared" si="143"/>
        <v>Y</v>
      </c>
      <c r="AA1795" s="9">
        <f t="shared" si="146"/>
        <v>30</v>
      </c>
      <c r="AB1795" s="9" t="s">
        <v>1398</v>
      </c>
      <c r="AE1795" t="str">
        <f t="shared" si="144"/>
        <v>Warriors of ChaosWarriors of Chaos</v>
      </c>
    </row>
    <row r="1796" spans="1:31" ht="15" hidden="1" customHeight="1" x14ac:dyDescent="0.25">
      <c r="A1796">
        <v>429248</v>
      </c>
      <c r="B1796">
        <v>1</v>
      </c>
      <c r="C1796" t="s">
        <v>2216</v>
      </c>
      <c r="D1796" t="s">
        <v>373</v>
      </c>
      <c r="E1796">
        <v>2</v>
      </c>
      <c r="F1796">
        <v>0</v>
      </c>
      <c r="G1796">
        <v>700</v>
      </c>
      <c r="H1796">
        <v>584</v>
      </c>
      <c r="I1796" t="s">
        <v>2190</v>
      </c>
      <c r="J1796" s="24">
        <v>45401.541666666664</v>
      </c>
      <c r="K1796" s="24">
        <v>45401.958333333336</v>
      </c>
      <c r="L1796" t="s">
        <v>120</v>
      </c>
      <c r="M1796" t="b">
        <v>0</v>
      </c>
      <c r="N1796">
        <v>2023</v>
      </c>
      <c r="O1796" t="s">
        <v>761</v>
      </c>
      <c r="Q1796" t="s">
        <v>761</v>
      </c>
      <c r="S1796" s="1" t="s">
        <v>2217</v>
      </c>
      <c r="T1796" s="1" t="s">
        <v>2218</v>
      </c>
      <c r="U1796" t="s">
        <v>27</v>
      </c>
      <c r="V1796" s="9">
        <v>2000</v>
      </c>
      <c r="W1796" s="2">
        <f t="shared" si="145"/>
        <v>3</v>
      </c>
      <c r="X1796" s="2" t="s">
        <v>1885</v>
      </c>
      <c r="Y1796" s="9" t="str">
        <f t="shared" si="142"/>
        <v>Y</v>
      </c>
      <c r="Z1796" s="9" t="str">
        <f t="shared" si="143"/>
        <v>Y</v>
      </c>
      <c r="AA1796" s="9">
        <f t="shared" si="146"/>
        <v>30</v>
      </c>
      <c r="AB1796" s="9" t="s">
        <v>1398</v>
      </c>
      <c r="AE1796" t="str">
        <f t="shared" si="144"/>
        <v>Orc and Goblin TribesOrc and Goblin Tribes</v>
      </c>
    </row>
    <row r="1797" spans="1:31" ht="15" customHeight="1" x14ac:dyDescent="0.25">
      <c r="A1797">
        <v>429259</v>
      </c>
      <c r="B1797">
        <v>1</v>
      </c>
      <c r="C1797" t="s">
        <v>2219</v>
      </c>
      <c r="D1797" t="s">
        <v>2220</v>
      </c>
      <c r="E1797">
        <v>2</v>
      </c>
      <c r="F1797">
        <v>0</v>
      </c>
      <c r="G1797">
        <v>1995</v>
      </c>
      <c r="H1797">
        <v>880</v>
      </c>
      <c r="I1797" t="s">
        <v>2190</v>
      </c>
      <c r="J1797" s="24">
        <v>45401.541666666664</v>
      </c>
      <c r="K1797" s="24">
        <v>45401.958333333336</v>
      </c>
      <c r="L1797" t="s">
        <v>120</v>
      </c>
      <c r="M1797" t="b">
        <v>0</v>
      </c>
      <c r="N1797">
        <v>2023</v>
      </c>
      <c r="O1797" t="s">
        <v>763</v>
      </c>
      <c r="Q1797" t="s">
        <v>765</v>
      </c>
      <c r="S1797" s="1" t="s">
        <v>2221</v>
      </c>
      <c r="T1797" s="1" t="s">
        <v>2222</v>
      </c>
      <c r="U1797" t="s">
        <v>27</v>
      </c>
      <c r="V1797" s="9">
        <v>2000</v>
      </c>
      <c r="W1797" s="2">
        <f t="shared" si="145"/>
        <v>3</v>
      </c>
      <c r="X1797" s="2" t="s">
        <v>1885</v>
      </c>
      <c r="Y1797" s="9" t="str">
        <f t="shared" si="142"/>
        <v>Y</v>
      </c>
      <c r="Z1797" s="9" t="str">
        <f t="shared" si="143"/>
        <v>N</v>
      </c>
      <c r="AA1797" s="9">
        <f t="shared" si="146"/>
        <v>30</v>
      </c>
      <c r="AB1797" s="9" t="s">
        <v>1398</v>
      </c>
      <c r="AE1797" t="str">
        <f t="shared" si="144"/>
        <v>High Elf RealmsEmpire of Man</v>
      </c>
    </row>
    <row r="1798" spans="1:31" ht="15" customHeight="1" x14ac:dyDescent="0.25">
      <c r="A1798">
        <v>429288</v>
      </c>
      <c r="B1798">
        <v>1</v>
      </c>
      <c r="C1798" t="s">
        <v>2223</v>
      </c>
      <c r="D1798" t="s">
        <v>365</v>
      </c>
      <c r="E1798">
        <v>0</v>
      </c>
      <c r="F1798">
        <v>2</v>
      </c>
      <c r="G1798">
        <v>323</v>
      </c>
      <c r="H1798">
        <v>1752</v>
      </c>
      <c r="I1798" t="s">
        <v>2190</v>
      </c>
      <c r="J1798" s="24">
        <v>45401.541666666664</v>
      </c>
      <c r="K1798" s="24">
        <v>45401.958333333336</v>
      </c>
      <c r="L1798" t="s">
        <v>120</v>
      </c>
      <c r="M1798" t="b">
        <v>0</v>
      </c>
      <c r="N1798">
        <v>2023</v>
      </c>
      <c r="O1798" t="s">
        <v>761</v>
      </c>
      <c r="Q1798" t="s">
        <v>765</v>
      </c>
      <c r="S1798" s="1" t="s">
        <v>2224</v>
      </c>
      <c r="T1798" s="1" t="s">
        <v>2225</v>
      </c>
      <c r="U1798" t="s">
        <v>27</v>
      </c>
      <c r="V1798" s="9">
        <v>2000</v>
      </c>
      <c r="W1798" s="2">
        <f t="shared" si="145"/>
        <v>3</v>
      </c>
      <c r="X1798" s="2" t="s">
        <v>1885</v>
      </c>
      <c r="Y1798" s="9" t="str">
        <f t="shared" si="142"/>
        <v>Y</v>
      </c>
      <c r="Z1798" s="9" t="str">
        <f t="shared" si="143"/>
        <v>N</v>
      </c>
      <c r="AA1798" s="9">
        <f t="shared" si="146"/>
        <v>30</v>
      </c>
      <c r="AB1798" s="9" t="s">
        <v>1398</v>
      </c>
      <c r="AE1798" t="str">
        <f t="shared" si="144"/>
        <v>Orc and Goblin TribesEmpire of Man</v>
      </c>
    </row>
    <row r="1799" spans="1:31" ht="15" customHeight="1" x14ac:dyDescent="0.25">
      <c r="A1799">
        <v>429306</v>
      </c>
      <c r="B1799">
        <v>1</v>
      </c>
      <c r="C1799" t="s">
        <v>2226</v>
      </c>
      <c r="D1799" t="s">
        <v>364</v>
      </c>
      <c r="E1799">
        <v>2</v>
      </c>
      <c r="F1799">
        <v>0</v>
      </c>
      <c r="G1799">
        <v>2000</v>
      </c>
      <c r="H1799">
        <v>706</v>
      </c>
      <c r="I1799" t="s">
        <v>2190</v>
      </c>
      <c r="J1799" s="24">
        <v>45401.541666666664</v>
      </c>
      <c r="K1799" s="24">
        <v>45401.958333333336</v>
      </c>
      <c r="L1799" t="s">
        <v>120</v>
      </c>
      <c r="M1799" t="b">
        <v>0</v>
      </c>
      <c r="N1799">
        <v>2023</v>
      </c>
      <c r="O1799" t="s">
        <v>767</v>
      </c>
      <c r="Q1799" t="s">
        <v>770</v>
      </c>
      <c r="S1799" s="1" t="s">
        <v>2227</v>
      </c>
      <c r="T1799" s="1" t="s">
        <v>2228</v>
      </c>
      <c r="U1799" t="s">
        <v>27</v>
      </c>
      <c r="V1799" s="9">
        <v>2000</v>
      </c>
      <c r="W1799" s="2">
        <f t="shared" si="145"/>
        <v>3</v>
      </c>
      <c r="X1799" s="2" t="s">
        <v>1885</v>
      </c>
      <c r="Y1799" s="9" t="str">
        <f t="shared" si="142"/>
        <v>Y</v>
      </c>
      <c r="Z1799" s="9" t="str">
        <f t="shared" si="143"/>
        <v>N</v>
      </c>
      <c r="AA1799" s="9">
        <f t="shared" si="146"/>
        <v>30</v>
      </c>
      <c r="AB1799" s="9" t="s">
        <v>1398</v>
      </c>
      <c r="AE1799" t="str">
        <f t="shared" si="144"/>
        <v>Daemons of ChaosLizardmen</v>
      </c>
    </row>
    <row r="1800" spans="1:31" ht="15" customHeight="1" x14ac:dyDescent="0.25">
      <c r="A1800">
        <v>429324</v>
      </c>
      <c r="B1800">
        <v>1</v>
      </c>
      <c r="C1800" t="s">
        <v>2229</v>
      </c>
      <c r="D1800" t="s">
        <v>2230</v>
      </c>
      <c r="E1800">
        <v>0</v>
      </c>
      <c r="F1800">
        <v>2</v>
      </c>
      <c r="G1800">
        <v>315</v>
      </c>
      <c r="H1800">
        <v>2396</v>
      </c>
      <c r="I1800" t="s">
        <v>2190</v>
      </c>
      <c r="J1800" s="24">
        <v>45401.541666666664</v>
      </c>
      <c r="K1800" s="24">
        <v>45401.958333333336</v>
      </c>
      <c r="L1800" t="s">
        <v>120</v>
      </c>
      <c r="M1800" t="b">
        <v>0</v>
      </c>
      <c r="N1800">
        <v>2023</v>
      </c>
      <c r="O1800" t="s">
        <v>762</v>
      </c>
      <c r="Q1800" t="s">
        <v>764</v>
      </c>
      <c r="S1800" s="1" t="s">
        <v>2231</v>
      </c>
      <c r="T1800" s="1" t="s">
        <v>2232</v>
      </c>
      <c r="U1800" t="s">
        <v>27</v>
      </c>
      <c r="V1800" s="9">
        <v>2000</v>
      </c>
      <c r="W1800" s="2">
        <f t="shared" si="145"/>
        <v>3</v>
      </c>
      <c r="X1800" s="2" t="s">
        <v>1885</v>
      </c>
      <c r="Y1800" s="9" t="str">
        <f t="shared" si="142"/>
        <v>Y</v>
      </c>
      <c r="Z1800" s="9" t="str">
        <f t="shared" si="143"/>
        <v>N</v>
      </c>
      <c r="AA1800" s="9">
        <f t="shared" si="146"/>
        <v>30</v>
      </c>
      <c r="AB1800" s="9" t="s">
        <v>1398</v>
      </c>
      <c r="AE1800" t="str">
        <f t="shared" si="144"/>
        <v>Warriors of ChaosTomb Kings of Khemri</v>
      </c>
    </row>
    <row r="1801" spans="1:31" ht="15" customHeight="1" x14ac:dyDescent="0.25">
      <c r="A1801">
        <v>429344</v>
      </c>
      <c r="B1801">
        <v>1</v>
      </c>
      <c r="C1801" t="s">
        <v>2233</v>
      </c>
      <c r="D1801" t="s">
        <v>390</v>
      </c>
      <c r="E1801">
        <v>0</v>
      </c>
      <c r="F1801">
        <v>2</v>
      </c>
      <c r="G1801">
        <v>556</v>
      </c>
      <c r="H1801">
        <v>806</v>
      </c>
      <c r="I1801" t="s">
        <v>2190</v>
      </c>
      <c r="J1801" s="24">
        <v>45401.541666666664</v>
      </c>
      <c r="K1801" s="24">
        <v>45401.958333333336</v>
      </c>
      <c r="L1801" t="s">
        <v>120</v>
      </c>
      <c r="M1801" t="b">
        <v>0</v>
      </c>
      <c r="N1801">
        <v>2023</v>
      </c>
      <c r="O1801" t="s">
        <v>759</v>
      </c>
      <c r="Q1801" t="s">
        <v>762</v>
      </c>
      <c r="S1801" s="1" t="s">
        <v>2234</v>
      </c>
      <c r="T1801" s="1" t="s">
        <v>2235</v>
      </c>
      <c r="U1801" t="s">
        <v>27</v>
      </c>
      <c r="V1801" s="9">
        <v>2000</v>
      </c>
      <c r="W1801" s="2">
        <f t="shared" si="145"/>
        <v>3</v>
      </c>
      <c r="X1801" s="2" t="s">
        <v>1885</v>
      </c>
      <c r="Y1801" s="9" t="str">
        <f t="shared" si="142"/>
        <v>Y</v>
      </c>
      <c r="Z1801" s="9" t="str">
        <f t="shared" si="143"/>
        <v>N</v>
      </c>
      <c r="AA1801" s="9">
        <f t="shared" si="146"/>
        <v>30</v>
      </c>
      <c r="AB1801" s="9" t="s">
        <v>1398</v>
      </c>
      <c r="AE1801" t="str">
        <f t="shared" si="144"/>
        <v>Wood Elf RealmsWarriors of Chaos</v>
      </c>
    </row>
    <row r="1802" spans="1:31" ht="15" customHeight="1" x14ac:dyDescent="0.25">
      <c r="A1802">
        <v>429366</v>
      </c>
      <c r="B1802">
        <v>1</v>
      </c>
      <c r="C1802" t="s">
        <v>393</v>
      </c>
      <c r="D1802" t="s">
        <v>2236</v>
      </c>
      <c r="E1802">
        <v>0</v>
      </c>
      <c r="F1802">
        <v>2</v>
      </c>
      <c r="G1802">
        <v>0</v>
      </c>
      <c r="H1802">
        <v>101</v>
      </c>
      <c r="I1802" t="s">
        <v>2190</v>
      </c>
      <c r="J1802" s="24">
        <v>45401.541666666664</v>
      </c>
      <c r="K1802" s="24">
        <v>45401.958333333336</v>
      </c>
      <c r="L1802" t="s">
        <v>120</v>
      </c>
      <c r="M1802" t="b">
        <v>0</v>
      </c>
      <c r="N1802">
        <v>2023</v>
      </c>
      <c r="O1802" t="s">
        <v>769</v>
      </c>
      <c r="Q1802" t="s">
        <v>758</v>
      </c>
      <c r="S1802" s="1" t="s">
        <v>2237</v>
      </c>
      <c r="T1802" s="1" t="s">
        <v>2238</v>
      </c>
      <c r="U1802" t="s">
        <v>27</v>
      </c>
      <c r="V1802" s="9">
        <v>2000</v>
      </c>
      <c r="W1802" s="2">
        <f t="shared" si="145"/>
        <v>3</v>
      </c>
      <c r="X1802" s="2" t="s">
        <v>1885</v>
      </c>
      <c r="Y1802" s="9" t="str">
        <f t="shared" si="142"/>
        <v>Y</v>
      </c>
      <c r="Z1802" s="9" t="str">
        <f t="shared" si="143"/>
        <v>N</v>
      </c>
      <c r="AA1802" s="9">
        <f t="shared" si="146"/>
        <v>30</v>
      </c>
      <c r="AB1802" s="9" t="s">
        <v>1398</v>
      </c>
      <c r="AE1802" t="str">
        <f t="shared" si="144"/>
        <v>Dwarfen Mountain HoldsKingdom of Bretonnia</v>
      </c>
    </row>
    <row r="1803" spans="1:31" ht="15" customHeight="1" x14ac:dyDescent="0.25">
      <c r="A1803">
        <v>429392</v>
      </c>
      <c r="B1803">
        <v>1</v>
      </c>
      <c r="C1803" t="s">
        <v>2239</v>
      </c>
      <c r="D1803" t="s">
        <v>2240</v>
      </c>
      <c r="E1803">
        <v>2</v>
      </c>
      <c r="F1803">
        <v>0</v>
      </c>
      <c r="G1803">
        <v>1317</v>
      </c>
      <c r="H1803">
        <v>1187</v>
      </c>
      <c r="I1803" t="s">
        <v>2190</v>
      </c>
      <c r="J1803" s="24">
        <v>45401.541666666664</v>
      </c>
      <c r="K1803" s="24">
        <v>45401.958333333336</v>
      </c>
      <c r="L1803" t="s">
        <v>120</v>
      </c>
      <c r="M1803" t="b">
        <v>0</v>
      </c>
      <c r="N1803">
        <v>2023</v>
      </c>
      <c r="O1803" t="s">
        <v>766</v>
      </c>
      <c r="Q1803" t="s">
        <v>767</v>
      </c>
      <c r="S1803" s="1" t="s">
        <v>2241</v>
      </c>
      <c r="T1803" s="1" t="s">
        <v>2242</v>
      </c>
      <c r="U1803" t="s">
        <v>27</v>
      </c>
      <c r="V1803" s="9">
        <v>2000</v>
      </c>
      <c r="W1803" s="2">
        <f t="shared" si="145"/>
        <v>3</v>
      </c>
      <c r="X1803" s="2" t="s">
        <v>1885</v>
      </c>
      <c r="Y1803" s="9" t="str">
        <f t="shared" si="142"/>
        <v>Y</v>
      </c>
      <c r="Z1803" s="9" t="str">
        <f t="shared" si="143"/>
        <v>N</v>
      </c>
      <c r="AA1803" s="9">
        <f t="shared" si="146"/>
        <v>30</v>
      </c>
      <c r="AB1803" s="9" t="s">
        <v>1398</v>
      </c>
      <c r="AE1803" t="str">
        <f t="shared" si="144"/>
        <v>Chaos DwarfsDaemons of Chaos</v>
      </c>
    </row>
    <row r="1804" spans="1:31" ht="15" customHeight="1" x14ac:dyDescent="0.25">
      <c r="A1804">
        <v>429434</v>
      </c>
      <c r="B1804">
        <v>2</v>
      </c>
      <c r="C1804" t="s">
        <v>2202</v>
      </c>
      <c r="D1804" t="s">
        <v>2240</v>
      </c>
      <c r="E1804">
        <v>2</v>
      </c>
      <c r="F1804">
        <v>0</v>
      </c>
      <c r="G1804">
        <v>1369</v>
      </c>
      <c r="H1804">
        <v>1077</v>
      </c>
      <c r="I1804" t="s">
        <v>2190</v>
      </c>
      <c r="J1804" s="24">
        <v>45401.541666666664</v>
      </c>
      <c r="K1804" s="24">
        <v>45401.958333333336</v>
      </c>
      <c r="L1804" t="s">
        <v>120</v>
      </c>
      <c r="M1804" t="b">
        <v>0</v>
      </c>
      <c r="N1804">
        <v>2023</v>
      </c>
      <c r="O1804" t="s">
        <v>758</v>
      </c>
      <c r="Q1804" t="s">
        <v>767</v>
      </c>
      <c r="S1804" s="1" t="s">
        <v>2204</v>
      </c>
      <c r="T1804" s="1" t="s">
        <v>2242</v>
      </c>
      <c r="U1804" t="s">
        <v>27</v>
      </c>
      <c r="V1804" s="9">
        <v>2000</v>
      </c>
      <c r="W1804" s="2">
        <f t="shared" si="145"/>
        <v>3</v>
      </c>
      <c r="X1804" s="2" t="s">
        <v>1885</v>
      </c>
      <c r="Y1804" s="9" t="str">
        <f t="shared" si="142"/>
        <v>Y</v>
      </c>
      <c r="Z1804" s="9" t="str">
        <f t="shared" si="143"/>
        <v>N</v>
      </c>
      <c r="AA1804" s="9">
        <f t="shared" si="146"/>
        <v>30</v>
      </c>
      <c r="AB1804" s="9" t="s">
        <v>1398</v>
      </c>
      <c r="AE1804" t="str">
        <f t="shared" si="144"/>
        <v>Kingdom of BretonniaDaemons of Chaos</v>
      </c>
    </row>
    <row r="1805" spans="1:31" ht="15" customHeight="1" x14ac:dyDescent="0.25">
      <c r="A1805">
        <v>429454</v>
      </c>
      <c r="B1805">
        <v>2</v>
      </c>
      <c r="C1805" t="s">
        <v>2188</v>
      </c>
      <c r="D1805" t="s">
        <v>2198</v>
      </c>
      <c r="E1805">
        <v>0</v>
      </c>
      <c r="F1805">
        <v>2</v>
      </c>
      <c r="G1805">
        <v>741</v>
      </c>
      <c r="H1805">
        <v>1482</v>
      </c>
      <c r="I1805" t="s">
        <v>2190</v>
      </c>
      <c r="J1805" s="24">
        <v>45401.541666666664</v>
      </c>
      <c r="K1805" s="24">
        <v>45401.958333333336</v>
      </c>
      <c r="L1805" t="s">
        <v>120</v>
      </c>
      <c r="M1805" t="b">
        <v>0</v>
      </c>
      <c r="N1805">
        <v>2023</v>
      </c>
      <c r="O1805" t="s">
        <v>764</v>
      </c>
      <c r="Q1805" t="s">
        <v>762</v>
      </c>
      <c r="S1805" s="1" t="s">
        <v>2191</v>
      </c>
      <c r="T1805" s="1" t="s">
        <v>2200</v>
      </c>
      <c r="U1805" t="s">
        <v>27</v>
      </c>
      <c r="V1805" s="9">
        <v>2000</v>
      </c>
      <c r="W1805" s="2">
        <f t="shared" si="145"/>
        <v>3</v>
      </c>
      <c r="X1805" s="2" t="s">
        <v>1885</v>
      </c>
      <c r="Y1805" s="9" t="str">
        <f t="shared" si="142"/>
        <v>Y</v>
      </c>
      <c r="Z1805" s="9" t="str">
        <f t="shared" si="143"/>
        <v>N</v>
      </c>
      <c r="AA1805" s="9">
        <f t="shared" si="146"/>
        <v>30</v>
      </c>
      <c r="AB1805" s="9" t="s">
        <v>1398</v>
      </c>
      <c r="AE1805" t="str">
        <f t="shared" si="144"/>
        <v>Tomb Kings of KhemriWarriors of Chaos</v>
      </c>
    </row>
    <row r="1806" spans="1:31" ht="15" customHeight="1" x14ac:dyDescent="0.25">
      <c r="A1806">
        <v>429476</v>
      </c>
      <c r="B1806">
        <v>2</v>
      </c>
      <c r="C1806" t="s">
        <v>2216</v>
      </c>
      <c r="D1806" t="s">
        <v>2236</v>
      </c>
      <c r="E1806">
        <v>0</v>
      </c>
      <c r="F1806">
        <v>2</v>
      </c>
      <c r="G1806">
        <v>660</v>
      </c>
      <c r="H1806">
        <v>892</v>
      </c>
      <c r="I1806" t="s">
        <v>2190</v>
      </c>
      <c r="J1806" s="24">
        <v>45401.541666666664</v>
      </c>
      <c r="K1806" s="24">
        <v>45401.958333333336</v>
      </c>
      <c r="L1806" t="s">
        <v>120</v>
      </c>
      <c r="M1806" t="b">
        <v>0</v>
      </c>
      <c r="N1806">
        <v>2023</v>
      </c>
      <c r="O1806" t="s">
        <v>761</v>
      </c>
      <c r="Q1806" t="s">
        <v>758</v>
      </c>
      <c r="S1806" s="1" t="s">
        <v>2217</v>
      </c>
      <c r="T1806" s="1" t="s">
        <v>2238</v>
      </c>
      <c r="U1806" t="s">
        <v>27</v>
      </c>
      <c r="V1806" s="9">
        <v>2000</v>
      </c>
      <c r="W1806" s="2">
        <f t="shared" si="145"/>
        <v>3</v>
      </c>
      <c r="X1806" s="2" t="s">
        <v>1885</v>
      </c>
      <c r="Y1806" s="9" t="str">
        <f t="shared" si="142"/>
        <v>Y</v>
      </c>
      <c r="Z1806" s="9" t="str">
        <f t="shared" si="143"/>
        <v>N</v>
      </c>
      <c r="AA1806" s="9">
        <f t="shared" si="146"/>
        <v>30</v>
      </c>
      <c r="AB1806" s="9" t="s">
        <v>1398</v>
      </c>
      <c r="AE1806" t="str">
        <f t="shared" si="144"/>
        <v>Orc and Goblin TribesKingdom of Bretonnia</v>
      </c>
    </row>
    <row r="1807" spans="1:31" ht="15" customHeight="1" x14ac:dyDescent="0.25">
      <c r="A1807">
        <v>429498</v>
      </c>
      <c r="B1807">
        <v>2</v>
      </c>
      <c r="C1807" t="s">
        <v>2197</v>
      </c>
      <c r="D1807" t="s">
        <v>390</v>
      </c>
      <c r="E1807">
        <v>1</v>
      </c>
      <c r="F1807">
        <v>1</v>
      </c>
      <c r="G1807">
        <v>656</v>
      </c>
      <c r="H1807">
        <v>743</v>
      </c>
      <c r="I1807" t="s">
        <v>2190</v>
      </c>
      <c r="J1807" s="24">
        <v>45401.541666666664</v>
      </c>
      <c r="K1807" s="24">
        <v>45401.958333333336</v>
      </c>
      <c r="L1807" t="s">
        <v>120</v>
      </c>
      <c r="M1807" t="b">
        <v>0</v>
      </c>
      <c r="N1807">
        <v>2023</v>
      </c>
      <c r="O1807" t="s">
        <v>759</v>
      </c>
      <c r="Q1807" t="s">
        <v>762</v>
      </c>
      <c r="S1807" s="1" t="s">
        <v>2199</v>
      </c>
      <c r="T1807" s="1" t="s">
        <v>2235</v>
      </c>
      <c r="U1807" t="s">
        <v>27</v>
      </c>
      <c r="V1807" s="9">
        <v>2000</v>
      </c>
      <c r="W1807" s="2">
        <f t="shared" si="145"/>
        <v>3</v>
      </c>
      <c r="X1807" s="2" t="s">
        <v>1885</v>
      </c>
      <c r="Y1807" s="9" t="str">
        <f t="shared" si="142"/>
        <v>Y</v>
      </c>
      <c r="Z1807" s="9" t="str">
        <f t="shared" si="143"/>
        <v>N</v>
      </c>
      <c r="AA1807" s="9">
        <f t="shared" si="146"/>
        <v>30</v>
      </c>
      <c r="AB1807" s="9" t="s">
        <v>1398</v>
      </c>
      <c r="AE1807" t="str">
        <f t="shared" si="144"/>
        <v>Wood Elf RealmsWarriors of Chaos</v>
      </c>
    </row>
    <row r="1808" spans="1:31" ht="15" customHeight="1" x14ac:dyDescent="0.25">
      <c r="A1808">
        <v>429518</v>
      </c>
      <c r="B1808">
        <v>2</v>
      </c>
      <c r="C1808" t="s">
        <v>2213</v>
      </c>
      <c r="D1808" t="s">
        <v>393</v>
      </c>
      <c r="E1808">
        <v>2</v>
      </c>
      <c r="F1808">
        <v>0</v>
      </c>
      <c r="G1808">
        <v>150</v>
      </c>
      <c r="H1808">
        <v>0</v>
      </c>
      <c r="I1808" t="s">
        <v>2190</v>
      </c>
      <c r="J1808" s="24">
        <v>45401.541666666664</v>
      </c>
      <c r="K1808" s="24">
        <v>45401.958333333336</v>
      </c>
      <c r="L1808" t="s">
        <v>120</v>
      </c>
      <c r="M1808" t="b">
        <v>0</v>
      </c>
      <c r="N1808">
        <v>2023</v>
      </c>
      <c r="O1808" t="s">
        <v>762</v>
      </c>
      <c r="Q1808" t="s">
        <v>769</v>
      </c>
      <c r="S1808" s="1" t="s">
        <v>2215</v>
      </c>
      <c r="T1808" s="1" t="s">
        <v>2237</v>
      </c>
      <c r="U1808" t="s">
        <v>27</v>
      </c>
      <c r="V1808" s="9">
        <v>2000</v>
      </c>
      <c r="W1808" s="2">
        <f t="shared" si="145"/>
        <v>3</v>
      </c>
      <c r="X1808" s="2" t="s">
        <v>1885</v>
      </c>
      <c r="Y1808" s="9" t="str">
        <f t="shared" si="142"/>
        <v>Y</v>
      </c>
      <c r="Z1808" s="9" t="str">
        <f t="shared" si="143"/>
        <v>N</v>
      </c>
      <c r="AA1808" s="9">
        <f t="shared" si="146"/>
        <v>30</v>
      </c>
      <c r="AB1808" s="9" t="s">
        <v>1398</v>
      </c>
      <c r="AE1808" t="str">
        <f t="shared" si="144"/>
        <v>Warriors of ChaosDwarfen Mountain Holds</v>
      </c>
    </row>
    <row r="1809" spans="1:31" ht="15" customHeight="1" x14ac:dyDescent="0.25">
      <c r="A1809">
        <v>429536</v>
      </c>
      <c r="B1809">
        <v>2</v>
      </c>
      <c r="C1809" t="s">
        <v>2223</v>
      </c>
      <c r="D1809" t="s">
        <v>2229</v>
      </c>
      <c r="E1809">
        <v>0</v>
      </c>
      <c r="F1809">
        <v>2</v>
      </c>
      <c r="G1809">
        <v>1042</v>
      </c>
      <c r="H1809">
        <v>1281</v>
      </c>
      <c r="I1809" t="s">
        <v>2190</v>
      </c>
      <c r="J1809" s="24">
        <v>45401.541666666664</v>
      </c>
      <c r="K1809" s="24">
        <v>45401.958333333336</v>
      </c>
      <c r="L1809" t="s">
        <v>120</v>
      </c>
      <c r="M1809" t="b">
        <v>0</v>
      </c>
      <c r="N1809">
        <v>2023</v>
      </c>
      <c r="O1809" t="s">
        <v>761</v>
      </c>
      <c r="Q1809" t="s">
        <v>762</v>
      </c>
      <c r="S1809" s="1" t="s">
        <v>2224</v>
      </c>
      <c r="T1809" s="1" t="s">
        <v>2231</v>
      </c>
      <c r="U1809" t="s">
        <v>27</v>
      </c>
      <c r="V1809" s="9">
        <v>2000</v>
      </c>
      <c r="W1809" s="2">
        <f t="shared" si="145"/>
        <v>3</v>
      </c>
      <c r="X1809" s="2" t="s">
        <v>1885</v>
      </c>
      <c r="Y1809" s="9" t="str">
        <f t="shared" si="142"/>
        <v>Y</v>
      </c>
      <c r="Z1809" s="9" t="str">
        <f t="shared" si="143"/>
        <v>N</v>
      </c>
      <c r="AA1809" s="9">
        <f t="shared" si="146"/>
        <v>30</v>
      </c>
      <c r="AB1809" s="9" t="s">
        <v>1398</v>
      </c>
      <c r="AE1809" t="str">
        <f t="shared" si="144"/>
        <v>Orc and Goblin TribesWarriors of Chaos</v>
      </c>
    </row>
    <row r="1810" spans="1:31" ht="15" customHeight="1" x14ac:dyDescent="0.25">
      <c r="A1810">
        <v>429557</v>
      </c>
      <c r="B1810">
        <v>2</v>
      </c>
      <c r="C1810" t="s">
        <v>2233</v>
      </c>
      <c r="D1810" t="s">
        <v>2209</v>
      </c>
      <c r="E1810">
        <v>0</v>
      </c>
      <c r="F1810">
        <v>2</v>
      </c>
      <c r="G1810">
        <v>512</v>
      </c>
      <c r="H1810">
        <v>1408</v>
      </c>
      <c r="I1810" t="s">
        <v>2190</v>
      </c>
      <c r="J1810" s="24">
        <v>45401.541666666664</v>
      </c>
      <c r="K1810" s="24">
        <v>45401.958333333336</v>
      </c>
      <c r="L1810" t="s">
        <v>120</v>
      </c>
      <c r="M1810" t="b">
        <v>0</v>
      </c>
      <c r="N1810">
        <v>2023</v>
      </c>
      <c r="O1810" t="s">
        <v>759</v>
      </c>
      <c r="Q1810" t="s">
        <v>763</v>
      </c>
      <c r="S1810" s="1" t="s">
        <v>2234</v>
      </c>
      <c r="T1810" s="1" t="s">
        <v>2210</v>
      </c>
      <c r="U1810" t="s">
        <v>27</v>
      </c>
      <c r="V1810" s="9">
        <v>2000</v>
      </c>
      <c r="W1810" s="2">
        <f t="shared" si="145"/>
        <v>3</v>
      </c>
      <c r="X1810" s="2" t="s">
        <v>1885</v>
      </c>
      <c r="Y1810" s="9" t="str">
        <f t="shared" si="142"/>
        <v>Y</v>
      </c>
      <c r="Z1810" s="9" t="str">
        <f t="shared" si="143"/>
        <v>N</v>
      </c>
      <c r="AA1810" s="9">
        <f t="shared" si="146"/>
        <v>30</v>
      </c>
      <c r="AB1810" s="9" t="s">
        <v>1398</v>
      </c>
      <c r="AE1810" t="str">
        <f t="shared" si="144"/>
        <v>Wood Elf RealmsHigh Elf Realms</v>
      </c>
    </row>
    <row r="1811" spans="1:31" ht="15" customHeight="1" x14ac:dyDescent="0.25">
      <c r="A1811">
        <v>429575</v>
      </c>
      <c r="B1811">
        <v>2</v>
      </c>
      <c r="C1811" t="s">
        <v>2220</v>
      </c>
      <c r="D1811" t="s">
        <v>364</v>
      </c>
      <c r="E1811">
        <v>2</v>
      </c>
      <c r="F1811">
        <v>0</v>
      </c>
      <c r="G1811">
        <v>1180</v>
      </c>
      <c r="H1811">
        <v>599</v>
      </c>
      <c r="I1811" t="s">
        <v>2190</v>
      </c>
      <c r="J1811" s="24">
        <v>45401.541666666664</v>
      </c>
      <c r="K1811" s="24">
        <v>45401.958333333336</v>
      </c>
      <c r="L1811" t="s">
        <v>120</v>
      </c>
      <c r="M1811" t="b">
        <v>0</v>
      </c>
      <c r="N1811">
        <v>2023</v>
      </c>
      <c r="O1811" t="s">
        <v>765</v>
      </c>
      <c r="Q1811" t="s">
        <v>770</v>
      </c>
      <c r="S1811" s="1" t="s">
        <v>2222</v>
      </c>
      <c r="T1811" s="1" t="s">
        <v>2228</v>
      </c>
      <c r="U1811" t="s">
        <v>27</v>
      </c>
      <c r="V1811" s="9">
        <v>2000</v>
      </c>
      <c r="W1811" s="2">
        <f t="shared" si="145"/>
        <v>3</v>
      </c>
      <c r="X1811" s="2" t="s">
        <v>1885</v>
      </c>
      <c r="Y1811" s="9" t="str">
        <f t="shared" si="142"/>
        <v>Y</v>
      </c>
      <c r="Z1811" s="9" t="str">
        <f t="shared" si="143"/>
        <v>N</v>
      </c>
      <c r="AA1811" s="9">
        <f t="shared" si="146"/>
        <v>30</v>
      </c>
      <c r="AB1811" s="9" t="s">
        <v>1398</v>
      </c>
      <c r="AE1811" t="str">
        <f t="shared" si="144"/>
        <v>Empire of ManLizardmen</v>
      </c>
    </row>
    <row r="1812" spans="1:31" ht="15" customHeight="1" x14ac:dyDescent="0.25">
      <c r="A1812">
        <v>429598</v>
      </c>
      <c r="B1812">
        <v>2</v>
      </c>
      <c r="C1812" t="s">
        <v>373</v>
      </c>
      <c r="D1812" t="s">
        <v>2193</v>
      </c>
      <c r="E1812">
        <v>2</v>
      </c>
      <c r="F1812">
        <v>0</v>
      </c>
      <c r="G1812">
        <v>1589</v>
      </c>
      <c r="H1812">
        <v>95</v>
      </c>
      <c r="I1812" t="s">
        <v>2190</v>
      </c>
      <c r="J1812" s="24">
        <v>45401.541666666664</v>
      </c>
      <c r="K1812" s="24">
        <v>45401.958333333336</v>
      </c>
      <c r="L1812" t="s">
        <v>120</v>
      </c>
      <c r="M1812" t="b">
        <v>0</v>
      </c>
      <c r="N1812">
        <v>2023</v>
      </c>
      <c r="O1812" t="s">
        <v>761</v>
      </c>
      <c r="Q1812" t="s">
        <v>760</v>
      </c>
      <c r="S1812" s="1" t="s">
        <v>2218</v>
      </c>
      <c r="T1812" s="1" t="s">
        <v>2195</v>
      </c>
      <c r="U1812" t="s">
        <v>27</v>
      </c>
      <c r="V1812" s="9">
        <v>2000</v>
      </c>
      <c r="W1812" s="2">
        <f t="shared" si="145"/>
        <v>3</v>
      </c>
      <c r="X1812" s="2" t="s">
        <v>1885</v>
      </c>
      <c r="Y1812" s="9" t="str">
        <f t="shared" si="142"/>
        <v>Y</v>
      </c>
      <c r="Z1812" s="9" t="str">
        <f t="shared" si="143"/>
        <v>N</v>
      </c>
      <c r="AA1812" s="9">
        <f t="shared" si="146"/>
        <v>30</v>
      </c>
      <c r="AB1812" s="9" t="s">
        <v>1398</v>
      </c>
      <c r="AE1812" t="str">
        <f t="shared" si="144"/>
        <v>Orc and Goblin TribesVampire Counts</v>
      </c>
    </row>
    <row r="1813" spans="1:31" ht="15" customHeight="1" x14ac:dyDescent="0.25">
      <c r="A1813">
        <v>429621</v>
      </c>
      <c r="B1813">
        <v>2</v>
      </c>
      <c r="C1813" t="s">
        <v>2201</v>
      </c>
      <c r="D1813" t="s">
        <v>2205</v>
      </c>
      <c r="E1813">
        <v>1</v>
      </c>
      <c r="F1813">
        <v>1</v>
      </c>
      <c r="G1813">
        <v>1292</v>
      </c>
      <c r="H1813">
        <v>1223</v>
      </c>
      <c r="I1813" t="s">
        <v>2190</v>
      </c>
      <c r="J1813" s="24">
        <v>45401.541666666664</v>
      </c>
      <c r="K1813" s="24">
        <v>45401.958333333336</v>
      </c>
      <c r="L1813" t="s">
        <v>120</v>
      </c>
      <c r="M1813" t="b">
        <v>0</v>
      </c>
      <c r="N1813">
        <v>2023</v>
      </c>
      <c r="O1813" t="s">
        <v>759</v>
      </c>
      <c r="Q1813" t="s">
        <v>763</v>
      </c>
      <c r="S1813" s="1" t="s">
        <v>2203</v>
      </c>
      <c r="T1813" s="1" t="s">
        <v>2207</v>
      </c>
      <c r="U1813" t="s">
        <v>27</v>
      </c>
      <c r="V1813" s="9">
        <v>2000</v>
      </c>
      <c r="W1813" s="2">
        <f t="shared" si="145"/>
        <v>3</v>
      </c>
      <c r="X1813" s="2" t="s">
        <v>1885</v>
      </c>
      <c r="Y1813" s="9" t="str">
        <f t="shared" si="142"/>
        <v>Y</v>
      </c>
      <c r="Z1813" s="9" t="str">
        <f t="shared" si="143"/>
        <v>N</v>
      </c>
      <c r="AA1813" s="9">
        <f t="shared" si="146"/>
        <v>30</v>
      </c>
      <c r="AB1813" s="9" t="s">
        <v>1398</v>
      </c>
      <c r="AE1813" t="str">
        <f t="shared" si="144"/>
        <v>Wood Elf RealmsHigh Elf Realms</v>
      </c>
    </row>
    <row r="1814" spans="1:31" ht="15" customHeight="1" x14ac:dyDescent="0.25">
      <c r="A1814">
        <v>429643</v>
      </c>
      <c r="B1814">
        <v>2</v>
      </c>
      <c r="C1814" t="s">
        <v>2226</v>
      </c>
      <c r="D1814" t="s">
        <v>2219</v>
      </c>
      <c r="E1814">
        <v>2</v>
      </c>
      <c r="F1814">
        <v>0</v>
      </c>
      <c r="G1814">
        <v>2100</v>
      </c>
      <c r="H1814">
        <v>453</v>
      </c>
      <c r="I1814" t="s">
        <v>2190</v>
      </c>
      <c r="J1814" s="24">
        <v>45401.541666666664</v>
      </c>
      <c r="K1814" s="24">
        <v>45401.958333333336</v>
      </c>
      <c r="L1814" t="s">
        <v>120</v>
      </c>
      <c r="M1814" t="b">
        <v>0</v>
      </c>
      <c r="N1814">
        <v>2023</v>
      </c>
      <c r="O1814" t="s">
        <v>767</v>
      </c>
      <c r="Q1814" t="s">
        <v>763</v>
      </c>
      <c r="S1814" s="1" t="s">
        <v>2227</v>
      </c>
      <c r="T1814" s="1" t="s">
        <v>2221</v>
      </c>
      <c r="U1814" t="s">
        <v>27</v>
      </c>
      <c r="V1814" s="9">
        <v>2000</v>
      </c>
      <c r="W1814" s="2">
        <f t="shared" si="145"/>
        <v>3</v>
      </c>
      <c r="X1814" s="2" t="s">
        <v>1885</v>
      </c>
      <c r="Y1814" s="9" t="str">
        <f t="shared" si="142"/>
        <v>Y</v>
      </c>
      <c r="Z1814" s="9" t="str">
        <f t="shared" si="143"/>
        <v>N</v>
      </c>
      <c r="AA1814" s="9">
        <f t="shared" si="146"/>
        <v>30</v>
      </c>
      <c r="AB1814" s="9" t="s">
        <v>1398</v>
      </c>
      <c r="AE1814" t="str">
        <f t="shared" si="144"/>
        <v>Daemons of ChaosHigh Elf Realms</v>
      </c>
    </row>
    <row r="1815" spans="1:31" ht="15" customHeight="1" x14ac:dyDescent="0.25">
      <c r="A1815">
        <v>429669</v>
      </c>
      <c r="B1815">
        <v>2</v>
      </c>
      <c r="C1815" t="s">
        <v>2230</v>
      </c>
      <c r="D1815" t="s">
        <v>2212</v>
      </c>
      <c r="E1815">
        <v>2</v>
      </c>
      <c r="F1815">
        <v>0</v>
      </c>
      <c r="G1815">
        <v>2500</v>
      </c>
      <c r="H1815">
        <v>0</v>
      </c>
      <c r="I1815" t="s">
        <v>2190</v>
      </c>
      <c r="J1815" s="24">
        <v>45401.541666666664</v>
      </c>
      <c r="K1815" s="24">
        <v>45401.958333333336</v>
      </c>
      <c r="L1815" t="s">
        <v>120</v>
      </c>
      <c r="M1815" t="b">
        <v>0</v>
      </c>
      <c r="N1815">
        <v>2023</v>
      </c>
      <c r="O1815" t="s">
        <v>764</v>
      </c>
      <c r="Q1815" t="s">
        <v>762</v>
      </c>
      <c r="S1815" s="1" t="s">
        <v>2232</v>
      </c>
      <c r="T1815" s="1" t="s">
        <v>2214</v>
      </c>
      <c r="U1815" t="s">
        <v>27</v>
      </c>
      <c r="V1815" s="9">
        <v>2000</v>
      </c>
      <c r="W1815" s="2">
        <f t="shared" si="145"/>
        <v>3</v>
      </c>
      <c r="X1815" s="2" t="s">
        <v>1885</v>
      </c>
      <c r="Y1815" s="9" t="str">
        <f t="shared" si="142"/>
        <v>Y</v>
      </c>
      <c r="Z1815" s="9" t="str">
        <f t="shared" si="143"/>
        <v>N</v>
      </c>
      <c r="AA1815" s="9">
        <f t="shared" si="146"/>
        <v>30</v>
      </c>
      <c r="AB1815" s="9" t="s">
        <v>1398</v>
      </c>
      <c r="AE1815" t="str">
        <f t="shared" si="144"/>
        <v>Tomb Kings of KhemriWarriors of Chaos</v>
      </c>
    </row>
    <row r="1816" spans="1:31" ht="15" customHeight="1" x14ac:dyDescent="0.25">
      <c r="A1816">
        <v>429697</v>
      </c>
      <c r="B1816">
        <v>2</v>
      </c>
      <c r="C1816" t="s">
        <v>374</v>
      </c>
      <c r="D1816" t="s">
        <v>2194</v>
      </c>
      <c r="E1816">
        <v>2</v>
      </c>
      <c r="F1816">
        <v>0</v>
      </c>
      <c r="G1816">
        <v>2350</v>
      </c>
      <c r="H1816">
        <v>0</v>
      </c>
      <c r="I1816" t="s">
        <v>2190</v>
      </c>
      <c r="J1816" s="24">
        <v>45401.541666666664</v>
      </c>
      <c r="K1816" s="24">
        <v>45401.958333333336</v>
      </c>
      <c r="L1816" t="s">
        <v>120</v>
      </c>
      <c r="M1816" t="b">
        <v>0</v>
      </c>
      <c r="N1816">
        <v>2023</v>
      </c>
      <c r="O1816" t="s">
        <v>760</v>
      </c>
      <c r="Q1816" t="s">
        <v>774</v>
      </c>
      <c r="S1816" s="1" t="s">
        <v>2211</v>
      </c>
      <c r="T1816" s="1" t="s">
        <v>2196</v>
      </c>
      <c r="U1816" t="s">
        <v>27</v>
      </c>
      <c r="V1816" s="9">
        <v>2000</v>
      </c>
      <c r="W1816" s="2">
        <f t="shared" si="145"/>
        <v>3</v>
      </c>
      <c r="X1816" s="2" t="s">
        <v>1885</v>
      </c>
      <c r="Y1816" s="9" t="str">
        <f t="shared" si="142"/>
        <v>Y</v>
      </c>
      <c r="Z1816" s="9" t="str">
        <f t="shared" si="143"/>
        <v>N</v>
      </c>
      <c r="AA1816" s="9">
        <f t="shared" si="146"/>
        <v>30</v>
      </c>
      <c r="AB1816" s="9" t="s">
        <v>1398</v>
      </c>
      <c r="AE1816" t="str">
        <f t="shared" si="144"/>
        <v>Vampire CountsBeastmen Brayherds</v>
      </c>
    </row>
    <row r="1817" spans="1:31" ht="15" customHeight="1" x14ac:dyDescent="0.25">
      <c r="A1817">
        <v>429715</v>
      </c>
      <c r="B1817">
        <v>2</v>
      </c>
      <c r="C1817" t="s">
        <v>2206</v>
      </c>
      <c r="D1817" t="s">
        <v>2239</v>
      </c>
      <c r="E1817">
        <v>2</v>
      </c>
      <c r="F1817">
        <v>0</v>
      </c>
      <c r="G1817">
        <v>1520</v>
      </c>
      <c r="H1817">
        <v>1086</v>
      </c>
      <c r="I1817" t="s">
        <v>2190</v>
      </c>
      <c r="J1817" s="24">
        <v>45401.541666666664</v>
      </c>
      <c r="K1817" s="24">
        <v>45401.958333333336</v>
      </c>
      <c r="L1817" t="s">
        <v>120</v>
      </c>
      <c r="M1817" t="b">
        <v>0</v>
      </c>
      <c r="N1817">
        <v>2023</v>
      </c>
      <c r="O1817" t="s">
        <v>759</v>
      </c>
      <c r="Q1817" t="s">
        <v>766</v>
      </c>
      <c r="S1817" s="1" t="s">
        <v>2208</v>
      </c>
      <c r="T1817" s="1" t="s">
        <v>2241</v>
      </c>
      <c r="U1817" t="s">
        <v>27</v>
      </c>
      <c r="V1817" s="9">
        <v>2000</v>
      </c>
      <c r="W1817" s="2">
        <f t="shared" si="145"/>
        <v>3</v>
      </c>
      <c r="X1817" s="2" t="s">
        <v>1885</v>
      </c>
      <c r="Y1817" s="9" t="str">
        <f t="shared" si="142"/>
        <v>Y</v>
      </c>
      <c r="Z1817" s="9" t="str">
        <f t="shared" si="143"/>
        <v>N</v>
      </c>
      <c r="AA1817" s="9">
        <f t="shared" si="146"/>
        <v>30</v>
      </c>
      <c r="AB1817" s="9" t="s">
        <v>1398</v>
      </c>
      <c r="AE1817" t="str">
        <f t="shared" si="144"/>
        <v>Wood Elf RealmsChaos Dwarfs</v>
      </c>
    </row>
    <row r="1818" spans="1:31" ht="15" customHeight="1" x14ac:dyDescent="0.25">
      <c r="A1818">
        <v>429741</v>
      </c>
      <c r="B1818">
        <v>2</v>
      </c>
      <c r="C1818" t="s">
        <v>365</v>
      </c>
      <c r="D1818" t="s">
        <v>2189</v>
      </c>
      <c r="E1818">
        <v>0</v>
      </c>
      <c r="F1818">
        <v>2</v>
      </c>
      <c r="G1818">
        <v>161</v>
      </c>
      <c r="H1818">
        <v>513</v>
      </c>
      <c r="I1818" t="s">
        <v>2190</v>
      </c>
      <c r="J1818" s="24">
        <v>45401.541666666664</v>
      </c>
      <c r="K1818" s="24">
        <v>45401.958333333336</v>
      </c>
      <c r="L1818" t="s">
        <v>120</v>
      </c>
      <c r="M1818" t="b">
        <v>0</v>
      </c>
      <c r="N1818">
        <v>2023</v>
      </c>
      <c r="O1818" t="s">
        <v>765</v>
      </c>
      <c r="Q1818" t="s">
        <v>758</v>
      </c>
      <c r="S1818" s="1" t="s">
        <v>2225</v>
      </c>
      <c r="T1818" s="1" t="s">
        <v>2192</v>
      </c>
      <c r="U1818" t="s">
        <v>27</v>
      </c>
      <c r="V1818" s="9">
        <v>2000</v>
      </c>
      <c r="W1818" s="2">
        <f t="shared" si="145"/>
        <v>3</v>
      </c>
      <c r="X1818" s="2" t="s">
        <v>1885</v>
      </c>
      <c r="Y1818" s="9" t="str">
        <f t="shared" si="142"/>
        <v>Y</v>
      </c>
      <c r="Z1818" s="9" t="str">
        <f t="shared" si="143"/>
        <v>N</v>
      </c>
      <c r="AA1818" s="9">
        <f t="shared" si="146"/>
        <v>30</v>
      </c>
      <c r="AB1818" s="9" t="s">
        <v>1398</v>
      </c>
      <c r="AE1818" t="str">
        <f t="shared" si="144"/>
        <v>Empire of ManKingdom of Bretonnia</v>
      </c>
    </row>
    <row r="1819" spans="1:31" ht="15" hidden="1" customHeight="1" x14ac:dyDescent="0.25">
      <c r="A1819">
        <v>429781</v>
      </c>
      <c r="B1819">
        <v>3</v>
      </c>
      <c r="C1819" t="s">
        <v>2198</v>
      </c>
      <c r="D1819" t="s">
        <v>2229</v>
      </c>
      <c r="E1819">
        <v>2</v>
      </c>
      <c r="F1819">
        <v>0</v>
      </c>
      <c r="G1819">
        <v>1839</v>
      </c>
      <c r="H1819">
        <v>857</v>
      </c>
      <c r="I1819" t="s">
        <v>2190</v>
      </c>
      <c r="J1819" s="24">
        <v>45401.541666666664</v>
      </c>
      <c r="K1819" s="24">
        <v>45401.958333333336</v>
      </c>
      <c r="L1819" t="s">
        <v>120</v>
      </c>
      <c r="M1819" t="b">
        <v>0</v>
      </c>
      <c r="N1819">
        <v>2023</v>
      </c>
      <c r="O1819" t="s">
        <v>762</v>
      </c>
      <c r="Q1819" t="s">
        <v>762</v>
      </c>
      <c r="S1819" s="1" t="s">
        <v>2200</v>
      </c>
      <c r="T1819" s="1" t="s">
        <v>2231</v>
      </c>
      <c r="U1819" t="s">
        <v>27</v>
      </c>
      <c r="V1819" s="9">
        <v>2000</v>
      </c>
      <c r="W1819" s="2">
        <f t="shared" si="145"/>
        <v>3</v>
      </c>
      <c r="X1819" s="2" t="s">
        <v>1885</v>
      </c>
      <c r="Y1819" s="9" t="str">
        <f t="shared" si="142"/>
        <v>Y</v>
      </c>
      <c r="Z1819" s="9" t="str">
        <f t="shared" si="143"/>
        <v>Y</v>
      </c>
      <c r="AA1819" s="9">
        <f t="shared" si="146"/>
        <v>30</v>
      </c>
      <c r="AB1819" s="9" t="s">
        <v>1398</v>
      </c>
      <c r="AE1819" t="str">
        <f t="shared" si="144"/>
        <v>Warriors of ChaosWarriors of Chaos</v>
      </c>
    </row>
    <row r="1820" spans="1:31" ht="15" customHeight="1" x14ac:dyDescent="0.25">
      <c r="A1820">
        <v>429805</v>
      </c>
      <c r="B1820">
        <v>3</v>
      </c>
      <c r="C1820" t="s">
        <v>2239</v>
      </c>
      <c r="D1820" t="s">
        <v>2212</v>
      </c>
      <c r="E1820">
        <v>0</v>
      </c>
      <c r="F1820">
        <v>2</v>
      </c>
      <c r="G1820">
        <v>516</v>
      </c>
      <c r="H1820">
        <v>998</v>
      </c>
      <c r="I1820" t="s">
        <v>2190</v>
      </c>
      <c r="J1820" s="24">
        <v>45401.541666666664</v>
      </c>
      <c r="K1820" s="24">
        <v>45401.958333333336</v>
      </c>
      <c r="L1820" t="s">
        <v>120</v>
      </c>
      <c r="M1820" t="b">
        <v>0</v>
      </c>
      <c r="N1820">
        <v>2023</v>
      </c>
      <c r="O1820" t="s">
        <v>766</v>
      </c>
      <c r="Q1820" t="s">
        <v>762</v>
      </c>
      <c r="S1820" s="1" t="s">
        <v>2241</v>
      </c>
      <c r="T1820" s="1" t="s">
        <v>2214</v>
      </c>
      <c r="U1820" t="s">
        <v>27</v>
      </c>
      <c r="V1820" s="9">
        <v>2000</v>
      </c>
      <c r="W1820" s="2">
        <f t="shared" si="145"/>
        <v>3</v>
      </c>
      <c r="X1820" s="2" t="s">
        <v>1885</v>
      </c>
      <c r="Y1820" s="9" t="str">
        <f t="shared" si="142"/>
        <v>Y</v>
      </c>
      <c r="Z1820" s="9" t="str">
        <f t="shared" si="143"/>
        <v>N</v>
      </c>
      <c r="AA1820" s="9">
        <f t="shared" si="146"/>
        <v>30</v>
      </c>
      <c r="AB1820" s="9" t="s">
        <v>1398</v>
      </c>
      <c r="AE1820" t="str">
        <f t="shared" si="144"/>
        <v>Chaos DwarfsWarriors of Chaos</v>
      </c>
    </row>
    <row r="1821" spans="1:31" ht="15" customHeight="1" x14ac:dyDescent="0.25">
      <c r="A1821">
        <v>429838</v>
      </c>
      <c r="B1821">
        <v>3</v>
      </c>
      <c r="C1821" t="s">
        <v>2226</v>
      </c>
      <c r="D1821" t="s">
        <v>2206</v>
      </c>
      <c r="E1821">
        <v>2</v>
      </c>
      <c r="F1821">
        <v>0</v>
      </c>
      <c r="G1821">
        <v>1340</v>
      </c>
      <c r="H1821">
        <v>1024</v>
      </c>
      <c r="I1821" t="s">
        <v>2190</v>
      </c>
      <c r="J1821" s="24">
        <v>45401.541666666664</v>
      </c>
      <c r="K1821" s="24">
        <v>45401.958333333336</v>
      </c>
      <c r="L1821" t="s">
        <v>120</v>
      </c>
      <c r="M1821" t="b">
        <v>0</v>
      </c>
      <c r="N1821">
        <v>2023</v>
      </c>
      <c r="O1821" t="s">
        <v>767</v>
      </c>
      <c r="Q1821" t="s">
        <v>759</v>
      </c>
      <c r="S1821" s="1" t="s">
        <v>2227</v>
      </c>
      <c r="T1821" s="1" t="s">
        <v>2208</v>
      </c>
      <c r="U1821" t="s">
        <v>27</v>
      </c>
      <c r="V1821" s="9">
        <v>2000</v>
      </c>
      <c r="W1821" s="2">
        <f t="shared" si="145"/>
        <v>3</v>
      </c>
      <c r="X1821" s="2" t="s">
        <v>1885</v>
      </c>
      <c r="Y1821" s="9" t="str">
        <f t="shared" si="142"/>
        <v>Y</v>
      </c>
      <c r="Z1821" s="9" t="str">
        <f t="shared" si="143"/>
        <v>N</v>
      </c>
      <c r="AA1821" s="9">
        <f t="shared" si="146"/>
        <v>30</v>
      </c>
      <c r="AB1821" s="9" t="s">
        <v>1398</v>
      </c>
      <c r="AE1821" t="str">
        <f t="shared" si="144"/>
        <v>Daemons of ChaosWood Elf Realms</v>
      </c>
    </row>
    <row r="1822" spans="1:31" ht="15" customHeight="1" x14ac:dyDescent="0.25">
      <c r="A1822">
        <v>429867</v>
      </c>
      <c r="B1822">
        <v>3</v>
      </c>
      <c r="C1822" t="s">
        <v>2193</v>
      </c>
      <c r="D1822" t="s">
        <v>393</v>
      </c>
      <c r="E1822">
        <v>2</v>
      </c>
      <c r="F1822">
        <v>0</v>
      </c>
      <c r="G1822">
        <v>334</v>
      </c>
      <c r="H1822">
        <v>0</v>
      </c>
      <c r="I1822" t="s">
        <v>2190</v>
      </c>
      <c r="J1822" s="24">
        <v>45401.541666666664</v>
      </c>
      <c r="K1822" s="24">
        <v>45401.958333333336</v>
      </c>
      <c r="L1822" t="s">
        <v>120</v>
      </c>
      <c r="M1822" t="b">
        <v>0</v>
      </c>
      <c r="N1822">
        <v>2023</v>
      </c>
      <c r="O1822" t="s">
        <v>760</v>
      </c>
      <c r="Q1822" t="s">
        <v>769</v>
      </c>
      <c r="S1822" s="1" t="s">
        <v>2195</v>
      </c>
      <c r="T1822" s="1" t="s">
        <v>2237</v>
      </c>
      <c r="U1822" t="s">
        <v>27</v>
      </c>
      <c r="V1822" s="9">
        <v>2000</v>
      </c>
      <c r="W1822" s="2">
        <f t="shared" si="145"/>
        <v>3</v>
      </c>
      <c r="X1822" s="2" t="s">
        <v>1885</v>
      </c>
      <c r="Y1822" s="9" t="str">
        <f t="shared" si="142"/>
        <v>Y</v>
      </c>
      <c r="Z1822" s="9" t="str">
        <f t="shared" si="143"/>
        <v>N</v>
      </c>
      <c r="AA1822" s="9">
        <f t="shared" si="146"/>
        <v>30</v>
      </c>
      <c r="AB1822" s="9" t="s">
        <v>1398</v>
      </c>
      <c r="AE1822" t="str">
        <f t="shared" si="144"/>
        <v>Vampire CountsDwarfen Mountain Holds</v>
      </c>
    </row>
    <row r="1823" spans="1:31" ht="15" customHeight="1" x14ac:dyDescent="0.25">
      <c r="A1823">
        <v>429892</v>
      </c>
      <c r="B1823">
        <v>3</v>
      </c>
      <c r="C1823" t="s">
        <v>2202</v>
      </c>
      <c r="D1823" t="s">
        <v>2197</v>
      </c>
      <c r="E1823">
        <v>0</v>
      </c>
      <c r="F1823">
        <v>2</v>
      </c>
      <c r="G1823">
        <v>326</v>
      </c>
      <c r="H1823">
        <v>984</v>
      </c>
      <c r="I1823" t="s">
        <v>2190</v>
      </c>
      <c r="J1823" s="24">
        <v>45401.541666666664</v>
      </c>
      <c r="K1823" s="24">
        <v>45401.958333333336</v>
      </c>
      <c r="L1823" t="s">
        <v>120</v>
      </c>
      <c r="M1823" t="b">
        <v>0</v>
      </c>
      <c r="N1823">
        <v>2023</v>
      </c>
      <c r="O1823" t="s">
        <v>758</v>
      </c>
      <c r="Q1823" t="s">
        <v>759</v>
      </c>
      <c r="S1823" s="1" t="s">
        <v>2204</v>
      </c>
      <c r="T1823" s="1" t="s">
        <v>2199</v>
      </c>
      <c r="U1823" t="s">
        <v>27</v>
      </c>
      <c r="V1823" s="9">
        <v>2000</v>
      </c>
      <c r="W1823" s="2">
        <f t="shared" si="145"/>
        <v>3</v>
      </c>
      <c r="X1823" s="2" t="s">
        <v>1885</v>
      </c>
      <c r="Y1823" s="9" t="str">
        <f t="shared" si="142"/>
        <v>Y</v>
      </c>
      <c r="Z1823" s="9" t="str">
        <f t="shared" si="143"/>
        <v>N</v>
      </c>
      <c r="AA1823" s="9">
        <f t="shared" si="146"/>
        <v>30</v>
      </c>
      <c r="AB1823" s="9" t="s">
        <v>1398</v>
      </c>
      <c r="AE1823" t="str">
        <f t="shared" si="144"/>
        <v>Kingdom of BretonniaWood Elf Realms</v>
      </c>
    </row>
    <row r="1824" spans="1:31" ht="15" customHeight="1" x14ac:dyDescent="0.25">
      <c r="A1824">
        <v>429917</v>
      </c>
      <c r="B1824">
        <v>3</v>
      </c>
      <c r="C1824" t="s">
        <v>2230</v>
      </c>
      <c r="D1824" t="s">
        <v>374</v>
      </c>
      <c r="E1824">
        <v>0</v>
      </c>
      <c r="F1824">
        <v>2</v>
      </c>
      <c r="G1824">
        <v>285</v>
      </c>
      <c r="H1824">
        <v>1037</v>
      </c>
      <c r="I1824" t="s">
        <v>2190</v>
      </c>
      <c r="J1824" s="24">
        <v>45401.541666666664</v>
      </c>
      <c r="K1824" s="24">
        <v>45401.958333333336</v>
      </c>
      <c r="L1824" t="s">
        <v>120</v>
      </c>
      <c r="M1824" t="b">
        <v>0</v>
      </c>
      <c r="N1824">
        <v>2023</v>
      </c>
      <c r="O1824" t="s">
        <v>764</v>
      </c>
      <c r="Q1824" t="s">
        <v>760</v>
      </c>
      <c r="S1824" s="1" t="s">
        <v>2232</v>
      </c>
      <c r="T1824" s="1" t="s">
        <v>2211</v>
      </c>
      <c r="U1824" t="s">
        <v>27</v>
      </c>
      <c r="V1824" s="9">
        <v>2000</v>
      </c>
      <c r="W1824" s="2">
        <f t="shared" si="145"/>
        <v>3</v>
      </c>
      <c r="X1824" s="2" t="s">
        <v>1885</v>
      </c>
      <c r="Y1824" s="9" t="str">
        <f t="shared" si="142"/>
        <v>Y</v>
      </c>
      <c r="Z1824" s="9" t="str">
        <f t="shared" si="143"/>
        <v>N</v>
      </c>
      <c r="AA1824" s="9">
        <f t="shared" si="146"/>
        <v>30</v>
      </c>
      <c r="AB1824" s="9" t="s">
        <v>1398</v>
      </c>
      <c r="AE1824" t="str">
        <f t="shared" si="144"/>
        <v>Tomb Kings of KhemriVampire Counts</v>
      </c>
    </row>
    <row r="1825" spans="1:31" ht="15" customHeight="1" x14ac:dyDescent="0.25">
      <c r="A1825">
        <v>429957</v>
      </c>
      <c r="B1825">
        <v>3</v>
      </c>
      <c r="C1825" t="s">
        <v>373</v>
      </c>
      <c r="D1825" t="s">
        <v>2201</v>
      </c>
      <c r="E1825">
        <v>2</v>
      </c>
      <c r="F1825">
        <v>0</v>
      </c>
      <c r="G1825">
        <v>818</v>
      </c>
      <c r="H1825">
        <v>546</v>
      </c>
      <c r="I1825" t="s">
        <v>2190</v>
      </c>
      <c r="J1825" s="24">
        <v>45401.541666666664</v>
      </c>
      <c r="K1825" s="24">
        <v>45401.958333333336</v>
      </c>
      <c r="L1825" t="s">
        <v>120</v>
      </c>
      <c r="M1825" t="b">
        <v>0</v>
      </c>
      <c r="N1825">
        <v>2023</v>
      </c>
      <c r="O1825" t="s">
        <v>761</v>
      </c>
      <c r="Q1825" t="s">
        <v>759</v>
      </c>
      <c r="S1825" s="1" t="s">
        <v>2218</v>
      </c>
      <c r="T1825" s="1" t="s">
        <v>2203</v>
      </c>
      <c r="U1825" t="s">
        <v>27</v>
      </c>
      <c r="V1825" s="9">
        <v>2000</v>
      </c>
      <c r="W1825" s="2">
        <f t="shared" si="145"/>
        <v>3</v>
      </c>
      <c r="X1825" s="2" t="s">
        <v>1885</v>
      </c>
      <c r="Y1825" s="9" t="str">
        <f t="shared" si="142"/>
        <v>Y</v>
      </c>
      <c r="Z1825" s="9" t="str">
        <f t="shared" si="143"/>
        <v>N</v>
      </c>
      <c r="AA1825" s="9">
        <f t="shared" si="146"/>
        <v>30</v>
      </c>
      <c r="AB1825" s="9" t="s">
        <v>1398</v>
      </c>
      <c r="AE1825" t="str">
        <f t="shared" si="144"/>
        <v>Orc and Goblin TribesWood Elf Realms</v>
      </c>
    </row>
    <row r="1826" spans="1:31" ht="15" customHeight="1" x14ac:dyDescent="0.25">
      <c r="A1826">
        <v>429993</v>
      </c>
      <c r="B1826">
        <v>3</v>
      </c>
      <c r="C1826" t="s">
        <v>2216</v>
      </c>
      <c r="D1826" t="s">
        <v>2213</v>
      </c>
      <c r="E1826">
        <v>2</v>
      </c>
      <c r="F1826">
        <v>0</v>
      </c>
      <c r="G1826">
        <v>2309</v>
      </c>
      <c r="H1826">
        <v>0</v>
      </c>
      <c r="I1826" t="s">
        <v>2190</v>
      </c>
      <c r="J1826" s="24">
        <v>45401.541666666664</v>
      </c>
      <c r="K1826" s="24">
        <v>45401.958333333336</v>
      </c>
      <c r="L1826" t="s">
        <v>120</v>
      </c>
      <c r="M1826" t="b">
        <v>0</v>
      </c>
      <c r="N1826">
        <v>2023</v>
      </c>
      <c r="O1826" t="s">
        <v>761</v>
      </c>
      <c r="Q1826" t="s">
        <v>762</v>
      </c>
      <c r="S1826" s="1" t="s">
        <v>2217</v>
      </c>
      <c r="T1826" s="1" t="s">
        <v>2215</v>
      </c>
      <c r="U1826" t="s">
        <v>27</v>
      </c>
      <c r="V1826" s="9">
        <v>2000</v>
      </c>
      <c r="W1826" s="2">
        <f t="shared" si="145"/>
        <v>3</v>
      </c>
      <c r="X1826" s="2" t="s">
        <v>1885</v>
      </c>
      <c r="Y1826" s="9" t="str">
        <f t="shared" si="142"/>
        <v>Y</v>
      </c>
      <c r="Z1826" s="9" t="str">
        <f t="shared" si="143"/>
        <v>N</v>
      </c>
      <c r="AA1826" s="9">
        <f t="shared" si="146"/>
        <v>30</v>
      </c>
      <c r="AB1826" s="9" t="s">
        <v>1398</v>
      </c>
      <c r="AE1826" t="str">
        <f t="shared" si="144"/>
        <v>Orc and Goblin TribesWarriors of Chaos</v>
      </c>
    </row>
    <row r="1827" spans="1:31" ht="15" customHeight="1" x14ac:dyDescent="0.25">
      <c r="A1827">
        <v>430017</v>
      </c>
      <c r="B1827">
        <v>3</v>
      </c>
      <c r="C1827" t="s">
        <v>2209</v>
      </c>
      <c r="D1827" t="s">
        <v>365</v>
      </c>
      <c r="E1827">
        <v>2</v>
      </c>
      <c r="F1827">
        <v>0</v>
      </c>
      <c r="G1827">
        <v>1842</v>
      </c>
      <c r="H1827">
        <v>1122</v>
      </c>
      <c r="I1827" t="s">
        <v>2190</v>
      </c>
      <c r="J1827" s="24">
        <v>45401.541666666664</v>
      </c>
      <c r="K1827" s="24">
        <v>45401.958333333336</v>
      </c>
      <c r="L1827" t="s">
        <v>120</v>
      </c>
      <c r="M1827" t="b">
        <v>0</v>
      </c>
      <c r="N1827">
        <v>2023</v>
      </c>
      <c r="O1827" t="s">
        <v>763</v>
      </c>
      <c r="Q1827" t="s">
        <v>765</v>
      </c>
      <c r="S1827" s="1" t="s">
        <v>2210</v>
      </c>
      <c r="T1827" s="1" t="s">
        <v>2225</v>
      </c>
      <c r="U1827" t="s">
        <v>27</v>
      </c>
      <c r="V1827" s="9">
        <v>2000</v>
      </c>
      <c r="W1827" s="2">
        <f t="shared" si="145"/>
        <v>3</v>
      </c>
      <c r="X1827" s="2" t="s">
        <v>1885</v>
      </c>
      <c r="Y1827" s="9" t="str">
        <f t="shared" si="142"/>
        <v>Y</v>
      </c>
      <c r="Z1827" s="9" t="str">
        <f t="shared" si="143"/>
        <v>N</v>
      </c>
      <c r="AA1827" s="9">
        <f t="shared" si="146"/>
        <v>30</v>
      </c>
      <c r="AB1827" s="9" t="s">
        <v>1398</v>
      </c>
      <c r="AE1827" t="str">
        <f t="shared" si="144"/>
        <v>High Elf RealmsEmpire of Man</v>
      </c>
    </row>
    <row r="1828" spans="1:31" ht="15" customHeight="1" x14ac:dyDescent="0.25">
      <c r="A1828">
        <v>430046</v>
      </c>
      <c r="B1828">
        <v>3</v>
      </c>
      <c r="C1828" t="s">
        <v>2194</v>
      </c>
      <c r="D1828" t="s">
        <v>2220</v>
      </c>
      <c r="E1828">
        <v>2</v>
      </c>
      <c r="F1828">
        <v>0</v>
      </c>
      <c r="G1828">
        <v>1265</v>
      </c>
      <c r="H1828">
        <v>950</v>
      </c>
      <c r="I1828" t="s">
        <v>2190</v>
      </c>
      <c r="J1828" s="24">
        <v>45401.541666666664</v>
      </c>
      <c r="K1828" s="24">
        <v>45401.958333333336</v>
      </c>
      <c r="L1828" t="s">
        <v>120</v>
      </c>
      <c r="M1828" t="b">
        <v>0</v>
      </c>
      <c r="N1828">
        <v>2023</v>
      </c>
      <c r="O1828" t="s">
        <v>774</v>
      </c>
      <c r="Q1828" t="s">
        <v>765</v>
      </c>
      <c r="S1828" s="1" t="s">
        <v>2196</v>
      </c>
      <c r="T1828" s="1" t="s">
        <v>2222</v>
      </c>
      <c r="U1828" t="s">
        <v>27</v>
      </c>
      <c r="V1828" s="9">
        <v>2000</v>
      </c>
      <c r="W1828" s="2">
        <f t="shared" si="145"/>
        <v>3</v>
      </c>
      <c r="X1828" s="2" t="s">
        <v>1885</v>
      </c>
      <c r="Y1828" s="9" t="str">
        <f t="shared" si="142"/>
        <v>Y</v>
      </c>
      <c r="Z1828" s="9" t="str">
        <f t="shared" si="143"/>
        <v>N</v>
      </c>
      <c r="AA1828" s="9">
        <f t="shared" si="146"/>
        <v>30</v>
      </c>
      <c r="AB1828" s="9" t="s">
        <v>1398</v>
      </c>
      <c r="AE1828" t="str">
        <f t="shared" si="144"/>
        <v>Beastmen BrayherdsEmpire of Man</v>
      </c>
    </row>
    <row r="1829" spans="1:31" ht="15" customHeight="1" x14ac:dyDescent="0.25">
      <c r="A1829">
        <v>430077</v>
      </c>
      <c r="B1829">
        <v>3</v>
      </c>
      <c r="C1829" t="s">
        <v>2188</v>
      </c>
      <c r="D1829" t="s">
        <v>2233</v>
      </c>
      <c r="E1829">
        <v>0</v>
      </c>
      <c r="F1829">
        <v>2</v>
      </c>
      <c r="G1829">
        <v>243</v>
      </c>
      <c r="H1829">
        <v>1357</v>
      </c>
      <c r="I1829" t="s">
        <v>2190</v>
      </c>
      <c r="J1829" s="24">
        <v>45401.541666666664</v>
      </c>
      <c r="K1829" s="24">
        <v>45401.958333333336</v>
      </c>
      <c r="L1829" t="s">
        <v>120</v>
      </c>
      <c r="M1829" t="b">
        <v>0</v>
      </c>
      <c r="N1829">
        <v>2023</v>
      </c>
      <c r="O1829" t="s">
        <v>764</v>
      </c>
      <c r="Q1829" t="s">
        <v>759</v>
      </c>
      <c r="S1829" s="1" t="s">
        <v>2191</v>
      </c>
      <c r="T1829" s="1" t="s">
        <v>2234</v>
      </c>
      <c r="U1829" t="s">
        <v>27</v>
      </c>
      <c r="V1829" s="9">
        <v>2000</v>
      </c>
      <c r="W1829" s="2">
        <f t="shared" si="145"/>
        <v>3</v>
      </c>
      <c r="X1829" s="2" t="s">
        <v>1885</v>
      </c>
      <c r="Y1829" s="9" t="str">
        <f t="shared" si="142"/>
        <v>Y</v>
      </c>
      <c r="Z1829" s="9" t="str">
        <f t="shared" si="143"/>
        <v>N</v>
      </c>
      <c r="AA1829" s="9">
        <f t="shared" si="146"/>
        <v>30</v>
      </c>
      <c r="AB1829" s="9" t="s">
        <v>1398</v>
      </c>
      <c r="AE1829" t="str">
        <f t="shared" si="144"/>
        <v>Tomb Kings of KhemriWood Elf Realms</v>
      </c>
    </row>
    <row r="1830" spans="1:31" ht="15" customHeight="1" x14ac:dyDescent="0.25">
      <c r="A1830">
        <v>430101</v>
      </c>
      <c r="B1830">
        <v>3</v>
      </c>
      <c r="C1830" t="s">
        <v>2205</v>
      </c>
      <c r="D1830" t="s">
        <v>2240</v>
      </c>
      <c r="E1830">
        <v>2</v>
      </c>
      <c r="F1830">
        <v>0</v>
      </c>
      <c r="G1830">
        <v>1917</v>
      </c>
      <c r="H1830">
        <v>561</v>
      </c>
      <c r="I1830" t="s">
        <v>2190</v>
      </c>
      <c r="J1830" s="24">
        <v>45401.541666666664</v>
      </c>
      <c r="K1830" s="24">
        <v>45401.958333333336</v>
      </c>
      <c r="L1830" t="s">
        <v>120</v>
      </c>
      <c r="M1830" t="b">
        <v>0</v>
      </c>
      <c r="N1830">
        <v>2023</v>
      </c>
      <c r="O1830" t="s">
        <v>763</v>
      </c>
      <c r="Q1830" t="s">
        <v>767</v>
      </c>
      <c r="S1830" s="1" t="s">
        <v>2207</v>
      </c>
      <c r="T1830" s="1" t="s">
        <v>2242</v>
      </c>
      <c r="U1830" t="s">
        <v>27</v>
      </c>
      <c r="V1830" s="9">
        <v>2000</v>
      </c>
      <c r="W1830" s="2">
        <f t="shared" si="145"/>
        <v>3</v>
      </c>
      <c r="X1830" s="2" t="s">
        <v>1885</v>
      </c>
      <c r="Y1830" s="9" t="str">
        <f t="shared" si="142"/>
        <v>Y</v>
      </c>
      <c r="Z1830" s="9" t="str">
        <f t="shared" si="143"/>
        <v>N</v>
      </c>
      <c r="AA1830" s="9">
        <f t="shared" si="146"/>
        <v>30</v>
      </c>
      <c r="AB1830" s="9" t="s">
        <v>1398</v>
      </c>
      <c r="AE1830" t="str">
        <f t="shared" si="144"/>
        <v>High Elf RealmsDaemons of Chaos</v>
      </c>
    </row>
    <row r="1831" spans="1:31" ht="15" customHeight="1" x14ac:dyDescent="0.25">
      <c r="A1831">
        <v>430134</v>
      </c>
      <c r="B1831">
        <v>3</v>
      </c>
      <c r="C1831" t="s">
        <v>390</v>
      </c>
      <c r="D1831" t="s">
        <v>2219</v>
      </c>
      <c r="E1831">
        <v>1</v>
      </c>
      <c r="F1831">
        <v>1</v>
      </c>
      <c r="G1831">
        <v>1270</v>
      </c>
      <c r="H1831">
        <v>1215</v>
      </c>
      <c r="I1831" t="s">
        <v>2190</v>
      </c>
      <c r="J1831" s="24">
        <v>45401.541666666664</v>
      </c>
      <c r="K1831" s="24">
        <v>45401.958333333336</v>
      </c>
      <c r="L1831" t="s">
        <v>120</v>
      </c>
      <c r="M1831" t="b">
        <v>0</v>
      </c>
      <c r="N1831">
        <v>2023</v>
      </c>
      <c r="O1831" t="s">
        <v>762</v>
      </c>
      <c r="Q1831" t="s">
        <v>763</v>
      </c>
      <c r="S1831" s="1" t="s">
        <v>2235</v>
      </c>
      <c r="T1831" s="1" t="s">
        <v>2221</v>
      </c>
      <c r="U1831" t="s">
        <v>27</v>
      </c>
      <c r="V1831" s="9">
        <v>2000</v>
      </c>
      <c r="W1831" s="2">
        <f t="shared" si="145"/>
        <v>3</v>
      </c>
      <c r="X1831" s="2" t="s">
        <v>1885</v>
      </c>
      <c r="Y1831" s="9" t="str">
        <f t="shared" si="142"/>
        <v>Y</v>
      </c>
      <c r="Z1831" s="9" t="str">
        <f t="shared" si="143"/>
        <v>N</v>
      </c>
      <c r="AA1831" s="9">
        <f t="shared" si="146"/>
        <v>30</v>
      </c>
      <c r="AB1831" s="9" t="s">
        <v>1398</v>
      </c>
      <c r="AE1831" t="str">
        <f t="shared" si="144"/>
        <v>Warriors of ChaosHigh Elf Realms</v>
      </c>
    </row>
    <row r="1832" spans="1:31" ht="15" hidden="1" customHeight="1" x14ac:dyDescent="0.25">
      <c r="A1832">
        <v>430155</v>
      </c>
      <c r="B1832">
        <v>3</v>
      </c>
      <c r="C1832" t="s">
        <v>2189</v>
      </c>
      <c r="D1832" t="s">
        <v>2236</v>
      </c>
      <c r="E1832">
        <v>2</v>
      </c>
      <c r="F1832">
        <v>0</v>
      </c>
      <c r="G1832">
        <v>1024</v>
      </c>
      <c r="H1832">
        <v>304</v>
      </c>
      <c r="I1832" t="s">
        <v>2190</v>
      </c>
      <c r="J1832" s="24">
        <v>45401.541666666664</v>
      </c>
      <c r="K1832" s="24">
        <v>45401.958333333336</v>
      </c>
      <c r="L1832" t="s">
        <v>120</v>
      </c>
      <c r="M1832" t="b">
        <v>0</v>
      </c>
      <c r="N1832">
        <v>2023</v>
      </c>
      <c r="O1832" t="s">
        <v>758</v>
      </c>
      <c r="Q1832" t="s">
        <v>758</v>
      </c>
      <c r="S1832" s="1" t="s">
        <v>2192</v>
      </c>
      <c r="T1832" s="1" t="s">
        <v>2238</v>
      </c>
      <c r="U1832" t="s">
        <v>27</v>
      </c>
      <c r="V1832" s="9">
        <v>2000</v>
      </c>
      <c r="W1832" s="2">
        <f t="shared" si="145"/>
        <v>3</v>
      </c>
      <c r="X1832" s="2" t="s">
        <v>1885</v>
      </c>
      <c r="Y1832" s="9" t="str">
        <f t="shared" si="142"/>
        <v>Y</v>
      </c>
      <c r="Z1832" s="9" t="str">
        <f t="shared" si="143"/>
        <v>Y</v>
      </c>
      <c r="AA1832" s="9">
        <f t="shared" si="146"/>
        <v>30</v>
      </c>
      <c r="AB1832" s="9" t="s">
        <v>1398</v>
      </c>
      <c r="AE1832" t="str">
        <f t="shared" si="144"/>
        <v>Kingdom of BretonniaKingdom of Bretonnia</v>
      </c>
    </row>
    <row r="1833" spans="1:31" ht="15" customHeight="1" x14ac:dyDescent="0.25">
      <c r="A1833">
        <v>430183</v>
      </c>
      <c r="B1833">
        <v>3</v>
      </c>
      <c r="C1833" t="s">
        <v>2223</v>
      </c>
      <c r="D1833" t="s">
        <v>364</v>
      </c>
      <c r="E1833">
        <v>2</v>
      </c>
      <c r="F1833">
        <v>0</v>
      </c>
      <c r="G1833">
        <v>1612</v>
      </c>
      <c r="H1833">
        <v>1002</v>
      </c>
      <c r="I1833" t="s">
        <v>2190</v>
      </c>
      <c r="J1833" s="24">
        <v>45401.541666666664</v>
      </c>
      <c r="K1833" s="24">
        <v>45401.958333333336</v>
      </c>
      <c r="L1833" t="s">
        <v>120</v>
      </c>
      <c r="M1833" t="b">
        <v>0</v>
      </c>
      <c r="N1833">
        <v>2023</v>
      </c>
      <c r="O1833" t="s">
        <v>761</v>
      </c>
      <c r="Q1833" t="s">
        <v>770</v>
      </c>
      <c r="S1833" s="1" t="s">
        <v>2224</v>
      </c>
      <c r="T1833" s="1" t="s">
        <v>2228</v>
      </c>
      <c r="U1833" t="s">
        <v>27</v>
      </c>
      <c r="V1833" s="9">
        <v>2000</v>
      </c>
      <c r="W1833" s="2">
        <f t="shared" si="145"/>
        <v>3</v>
      </c>
      <c r="X1833" s="2" t="s">
        <v>1885</v>
      </c>
      <c r="Y1833" s="9" t="str">
        <f t="shared" si="142"/>
        <v>Y</v>
      </c>
      <c r="Z1833" s="9" t="str">
        <f t="shared" si="143"/>
        <v>N</v>
      </c>
      <c r="AA1833" s="9">
        <f t="shared" si="146"/>
        <v>30</v>
      </c>
      <c r="AB1833" s="9" t="s">
        <v>1398</v>
      </c>
      <c r="AE1833" t="str">
        <f t="shared" si="144"/>
        <v>Orc and Goblin TribesLizardmen</v>
      </c>
    </row>
    <row r="1834" spans="1:31" ht="15" customHeight="1" x14ac:dyDescent="0.25">
      <c r="A1834">
        <v>429743</v>
      </c>
      <c r="B1834">
        <v>1</v>
      </c>
      <c r="C1834" t="s">
        <v>2243</v>
      </c>
      <c r="D1834" t="s">
        <v>2244</v>
      </c>
      <c r="E1834">
        <v>2</v>
      </c>
      <c r="F1834">
        <v>0</v>
      </c>
      <c r="G1834">
        <v>1982</v>
      </c>
      <c r="H1834">
        <v>140</v>
      </c>
      <c r="I1834" t="s">
        <v>2245</v>
      </c>
      <c r="J1834" s="24">
        <v>45402.583333333336</v>
      </c>
      <c r="K1834" s="24">
        <v>45403.020833333336</v>
      </c>
      <c r="L1834" t="s">
        <v>120</v>
      </c>
      <c r="M1834" t="b">
        <v>0</v>
      </c>
      <c r="N1834">
        <v>2023</v>
      </c>
      <c r="O1834" t="s">
        <v>770</v>
      </c>
      <c r="Q1834" t="s">
        <v>765</v>
      </c>
      <c r="S1834" s="1" t="s">
        <v>2246</v>
      </c>
      <c r="T1834" s="1" t="s">
        <v>2247</v>
      </c>
      <c r="U1834" t="s">
        <v>27</v>
      </c>
      <c r="V1834" s="9">
        <v>2000</v>
      </c>
      <c r="W1834" s="2">
        <f t="shared" si="145"/>
        <v>3</v>
      </c>
      <c r="X1834" s="2" t="s">
        <v>1885</v>
      </c>
      <c r="Y1834" s="9" t="str">
        <f t="shared" si="142"/>
        <v>Y</v>
      </c>
      <c r="Z1834" s="9" t="str">
        <f t="shared" si="143"/>
        <v>N</v>
      </c>
      <c r="AA1834" s="9">
        <f t="shared" si="146"/>
        <v>14</v>
      </c>
      <c r="AB1834" s="9" t="s">
        <v>1398</v>
      </c>
      <c r="AE1834" t="str">
        <f t="shared" si="144"/>
        <v>LizardmenEmpire of Man</v>
      </c>
    </row>
    <row r="1835" spans="1:31" ht="15" customHeight="1" x14ac:dyDescent="0.25">
      <c r="A1835">
        <v>429765</v>
      </c>
      <c r="B1835">
        <v>1</v>
      </c>
      <c r="C1835" t="s">
        <v>639</v>
      </c>
      <c r="D1835" t="s">
        <v>2248</v>
      </c>
      <c r="E1835">
        <v>2</v>
      </c>
      <c r="F1835">
        <v>0</v>
      </c>
      <c r="G1835">
        <v>2200</v>
      </c>
      <c r="H1835">
        <v>125</v>
      </c>
      <c r="I1835" t="s">
        <v>2245</v>
      </c>
      <c r="J1835" s="24">
        <v>45402.583333333336</v>
      </c>
      <c r="K1835" s="24">
        <v>45403.020833333336</v>
      </c>
      <c r="L1835" t="s">
        <v>120</v>
      </c>
      <c r="M1835" t="b">
        <v>0</v>
      </c>
      <c r="N1835">
        <v>2023</v>
      </c>
      <c r="O1835" t="s">
        <v>762</v>
      </c>
      <c r="Q1835" t="s">
        <v>758</v>
      </c>
      <c r="S1835" s="1" t="s">
        <v>2249</v>
      </c>
      <c r="T1835" s="1" t="s">
        <v>2250</v>
      </c>
      <c r="U1835" t="s">
        <v>27</v>
      </c>
      <c r="V1835" s="9">
        <v>2000</v>
      </c>
      <c r="W1835" s="2">
        <f t="shared" si="145"/>
        <v>3</v>
      </c>
      <c r="X1835" s="2" t="s">
        <v>1885</v>
      </c>
      <c r="Y1835" s="9" t="str">
        <f t="shared" si="142"/>
        <v>Y</v>
      </c>
      <c r="Z1835" s="9" t="str">
        <f t="shared" si="143"/>
        <v>N</v>
      </c>
      <c r="AA1835" s="9">
        <f t="shared" si="146"/>
        <v>14</v>
      </c>
      <c r="AB1835" s="9" t="s">
        <v>1398</v>
      </c>
      <c r="AE1835" t="str">
        <f t="shared" si="144"/>
        <v>Warriors of ChaosKingdom of Bretonnia</v>
      </c>
    </row>
    <row r="1836" spans="1:31" ht="15" customHeight="1" x14ac:dyDescent="0.25">
      <c r="A1836">
        <v>429786</v>
      </c>
      <c r="B1836">
        <v>1</v>
      </c>
      <c r="C1836" t="s">
        <v>624</v>
      </c>
      <c r="D1836" t="s">
        <v>2251</v>
      </c>
      <c r="E1836">
        <v>2</v>
      </c>
      <c r="F1836">
        <v>0</v>
      </c>
      <c r="G1836">
        <v>546</v>
      </c>
      <c r="H1836">
        <v>0</v>
      </c>
      <c r="I1836" t="s">
        <v>2245</v>
      </c>
      <c r="J1836" s="24">
        <v>45402.583333333336</v>
      </c>
      <c r="K1836" s="24">
        <v>45403.020833333336</v>
      </c>
      <c r="L1836" t="s">
        <v>120</v>
      </c>
      <c r="M1836" t="b">
        <v>0</v>
      </c>
      <c r="N1836">
        <v>2023</v>
      </c>
      <c r="O1836" t="s">
        <v>760</v>
      </c>
      <c r="Q1836" t="s">
        <v>766</v>
      </c>
      <c r="S1836" s="1" t="s">
        <v>2252</v>
      </c>
      <c r="T1836" s="1" t="s">
        <v>2253</v>
      </c>
      <c r="U1836" t="s">
        <v>27</v>
      </c>
      <c r="V1836" s="9">
        <v>2000</v>
      </c>
      <c r="W1836" s="2">
        <f t="shared" si="145"/>
        <v>3</v>
      </c>
      <c r="X1836" s="2" t="s">
        <v>1885</v>
      </c>
      <c r="Y1836" s="9" t="str">
        <f t="shared" si="142"/>
        <v>Y</v>
      </c>
      <c r="Z1836" s="9" t="str">
        <f t="shared" si="143"/>
        <v>N</v>
      </c>
      <c r="AA1836" s="9">
        <f t="shared" si="146"/>
        <v>14</v>
      </c>
      <c r="AB1836" s="9" t="s">
        <v>1398</v>
      </c>
      <c r="AE1836" t="str">
        <f t="shared" si="144"/>
        <v>Vampire CountsChaos Dwarfs</v>
      </c>
    </row>
    <row r="1837" spans="1:31" ht="15" hidden="1" customHeight="1" x14ac:dyDescent="0.25">
      <c r="A1837">
        <v>429808</v>
      </c>
      <c r="B1837">
        <v>1</v>
      </c>
      <c r="C1837" t="s">
        <v>2254</v>
      </c>
      <c r="D1837" t="s">
        <v>2255</v>
      </c>
      <c r="E1837">
        <v>2</v>
      </c>
      <c r="F1837">
        <v>0</v>
      </c>
      <c r="G1837">
        <v>1043</v>
      </c>
      <c r="H1837">
        <v>437</v>
      </c>
      <c r="I1837" t="s">
        <v>2245</v>
      </c>
      <c r="J1837" s="24">
        <v>45402.583333333336</v>
      </c>
      <c r="K1837" s="24">
        <v>45403.020833333336</v>
      </c>
      <c r="L1837" t="s">
        <v>120</v>
      </c>
      <c r="M1837" t="b">
        <v>0</v>
      </c>
      <c r="N1837">
        <v>2023</v>
      </c>
      <c r="O1837" t="s">
        <v>770</v>
      </c>
      <c r="S1837" s="1" t="s">
        <v>2256</v>
      </c>
      <c r="U1837" t="s">
        <v>27</v>
      </c>
      <c r="V1837" s="9">
        <v>2000</v>
      </c>
      <c r="W1837" s="2">
        <f t="shared" si="145"/>
        <v>3</v>
      </c>
      <c r="X1837" s="2" t="s">
        <v>1885</v>
      </c>
      <c r="Y1837" s="9" t="str">
        <f t="shared" si="142"/>
        <v>N</v>
      </c>
      <c r="Z1837" s="9" t="str">
        <f t="shared" si="143"/>
        <v>N</v>
      </c>
      <c r="AA1837" s="9">
        <f t="shared" si="146"/>
        <v>14</v>
      </c>
      <c r="AB1837" s="9" t="s">
        <v>1398</v>
      </c>
      <c r="AE1837" t="str">
        <f t="shared" si="144"/>
        <v>Lizardmen</v>
      </c>
    </row>
    <row r="1838" spans="1:31" ht="15" customHeight="1" x14ac:dyDescent="0.25">
      <c r="A1838">
        <v>429832</v>
      </c>
      <c r="B1838">
        <v>1</v>
      </c>
      <c r="C1838" t="s">
        <v>2257</v>
      </c>
      <c r="D1838" t="s">
        <v>2258</v>
      </c>
      <c r="E1838">
        <v>2</v>
      </c>
      <c r="F1838">
        <v>0</v>
      </c>
      <c r="G1838">
        <v>1035</v>
      </c>
      <c r="H1838">
        <v>289</v>
      </c>
      <c r="I1838" t="s">
        <v>2245</v>
      </c>
      <c r="J1838" s="24">
        <v>45402.583333333336</v>
      </c>
      <c r="K1838" s="24">
        <v>45403.020833333336</v>
      </c>
      <c r="L1838" t="s">
        <v>120</v>
      </c>
      <c r="M1838" t="b">
        <v>0</v>
      </c>
      <c r="N1838">
        <v>2023</v>
      </c>
      <c r="O1838" t="s">
        <v>771</v>
      </c>
      <c r="Q1838" t="s">
        <v>770</v>
      </c>
      <c r="S1838" s="1" t="s">
        <v>2259</v>
      </c>
      <c r="T1838" s="1" t="s">
        <v>2260</v>
      </c>
      <c r="U1838" t="s">
        <v>27</v>
      </c>
      <c r="V1838" s="9">
        <v>2000</v>
      </c>
      <c r="W1838" s="2">
        <f t="shared" si="145"/>
        <v>3</v>
      </c>
      <c r="X1838" s="2" t="s">
        <v>1885</v>
      </c>
      <c r="Y1838" s="9" t="str">
        <f t="shared" si="142"/>
        <v>Y</v>
      </c>
      <c r="Z1838" s="9" t="str">
        <f t="shared" si="143"/>
        <v>N</v>
      </c>
      <c r="AA1838" s="9">
        <f t="shared" si="146"/>
        <v>14</v>
      </c>
      <c r="AB1838" s="9" t="s">
        <v>1398</v>
      </c>
      <c r="AE1838" t="str">
        <f t="shared" si="144"/>
        <v>SkavenLizardmen</v>
      </c>
    </row>
    <row r="1839" spans="1:31" ht="15" customHeight="1" x14ac:dyDescent="0.25">
      <c r="A1839">
        <v>429860</v>
      </c>
      <c r="B1839">
        <v>1</v>
      </c>
      <c r="C1839" t="s">
        <v>524</v>
      </c>
      <c r="D1839" t="s">
        <v>634</v>
      </c>
      <c r="E1839">
        <v>2</v>
      </c>
      <c r="F1839">
        <v>0</v>
      </c>
      <c r="G1839">
        <v>1630</v>
      </c>
      <c r="H1839">
        <v>1076</v>
      </c>
      <c r="I1839" t="s">
        <v>2245</v>
      </c>
      <c r="J1839" s="24">
        <v>45402.583333333336</v>
      </c>
      <c r="K1839" s="24">
        <v>45403.020833333336</v>
      </c>
      <c r="L1839" t="s">
        <v>120</v>
      </c>
      <c r="M1839" t="b">
        <v>0</v>
      </c>
      <c r="N1839">
        <v>2023</v>
      </c>
      <c r="O1839" t="s">
        <v>764</v>
      </c>
      <c r="Q1839" t="s">
        <v>762</v>
      </c>
      <c r="S1839" s="1" t="s">
        <v>2261</v>
      </c>
      <c r="T1839" s="1" t="s">
        <v>2262</v>
      </c>
      <c r="U1839" t="s">
        <v>27</v>
      </c>
      <c r="V1839" s="9">
        <v>2000</v>
      </c>
      <c r="W1839" s="2">
        <f t="shared" si="145"/>
        <v>3</v>
      </c>
      <c r="X1839" s="2" t="s">
        <v>1885</v>
      </c>
      <c r="Y1839" s="9" t="str">
        <f t="shared" si="142"/>
        <v>Y</v>
      </c>
      <c r="Z1839" s="9" t="str">
        <f t="shared" si="143"/>
        <v>N</v>
      </c>
      <c r="AA1839" s="9">
        <f t="shared" si="146"/>
        <v>14</v>
      </c>
      <c r="AB1839" s="9" t="s">
        <v>1398</v>
      </c>
      <c r="AE1839" t="str">
        <f t="shared" si="144"/>
        <v>Tomb Kings of KhemriWarriors of Chaos</v>
      </c>
    </row>
    <row r="1840" spans="1:31" ht="15" customHeight="1" x14ac:dyDescent="0.25">
      <c r="A1840">
        <v>429879</v>
      </c>
      <c r="B1840">
        <v>1</v>
      </c>
      <c r="C1840" t="s">
        <v>2263</v>
      </c>
      <c r="D1840" t="s">
        <v>513</v>
      </c>
      <c r="E1840">
        <v>0</v>
      </c>
      <c r="F1840">
        <v>2</v>
      </c>
      <c r="G1840">
        <v>0</v>
      </c>
      <c r="H1840">
        <v>575</v>
      </c>
      <c r="I1840" t="s">
        <v>2245</v>
      </c>
      <c r="J1840" s="24">
        <v>45402.583333333336</v>
      </c>
      <c r="K1840" s="24">
        <v>45403.020833333336</v>
      </c>
      <c r="L1840" t="s">
        <v>120</v>
      </c>
      <c r="M1840" t="b">
        <v>0</v>
      </c>
      <c r="N1840">
        <v>2023</v>
      </c>
      <c r="O1840" t="s">
        <v>761</v>
      </c>
      <c r="Q1840" t="s">
        <v>764</v>
      </c>
      <c r="S1840" s="1" t="s">
        <v>2264</v>
      </c>
      <c r="T1840" s="1" t="s">
        <v>2265</v>
      </c>
      <c r="U1840" t="s">
        <v>27</v>
      </c>
      <c r="V1840" s="9">
        <v>2000</v>
      </c>
      <c r="W1840" s="2">
        <f t="shared" si="145"/>
        <v>3</v>
      </c>
      <c r="X1840" s="2" t="s">
        <v>1885</v>
      </c>
      <c r="Y1840" s="9" t="str">
        <f t="shared" si="142"/>
        <v>Y</v>
      </c>
      <c r="Z1840" s="9" t="str">
        <f t="shared" si="143"/>
        <v>N</v>
      </c>
      <c r="AA1840" s="9">
        <f t="shared" si="146"/>
        <v>14</v>
      </c>
      <c r="AB1840" s="9" t="s">
        <v>1398</v>
      </c>
      <c r="AE1840" t="str">
        <f t="shared" si="144"/>
        <v>Orc and Goblin TribesTomb Kings of Khemri</v>
      </c>
    </row>
    <row r="1841" spans="1:31" ht="15" customHeight="1" x14ac:dyDescent="0.25">
      <c r="A1841">
        <v>429922</v>
      </c>
      <c r="B1841">
        <v>2</v>
      </c>
      <c r="C1841" t="s">
        <v>624</v>
      </c>
      <c r="D1841" t="s">
        <v>634</v>
      </c>
      <c r="E1841">
        <v>1</v>
      </c>
      <c r="F1841">
        <v>1</v>
      </c>
      <c r="G1841">
        <v>1343</v>
      </c>
      <c r="H1841">
        <v>1410</v>
      </c>
      <c r="I1841" t="s">
        <v>2245</v>
      </c>
      <c r="J1841" s="24">
        <v>45402.583333333336</v>
      </c>
      <c r="K1841" s="24">
        <v>45403.020833333336</v>
      </c>
      <c r="L1841" t="s">
        <v>120</v>
      </c>
      <c r="M1841" t="b">
        <v>0</v>
      </c>
      <c r="N1841">
        <v>2023</v>
      </c>
      <c r="O1841" t="s">
        <v>760</v>
      </c>
      <c r="Q1841" t="s">
        <v>762</v>
      </c>
      <c r="S1841" s="1" t="s">
        <v>2252</v>
      </c>
      <c r="T1841" s="1" t="s">
        <v>2262</v>
      </c>
      <c r="U1841" t="s">
        <v>27</v>
      </c>
      <c r="V1841" s="9">
        <v>2000</v>
      </c>
      <c r="W1841" s="2">
        <f t="shared" si="145"/>
        <v>3</v>
      </c>
      <c r="X1841" s="2" t="s">
        <v>1885</v>
      </c>
      <c r="Y1841" s="9" t="str">
        <f t="shared" si="142"/>
        <v>Y</v>
      </c>
      <c r="Z1841" s="9" t="str">
        <f t="shared" si="143"/>
        <v>N</v>
      </c>
      <c r="AA1841" s="9">
        <f t="shared" si="146"/>
        <v>14</v>
      </c>
      <c r="AB1841" s="9" t="s">
        <v>1398</v>
      </c>
      <c r="AE1841" t="str">
        <f t="shared" si="144"/>
        <v>Vampire CountsWarriors of Chaos</v>
      </c>
    </row>
    <row r="1842" spans="1:31" ht="15" customHeight="1" x14ac:dyDescent="0.25">
      <c r="A1842">
        <v>429950</v>
      </c>
      <c r="B1842">
        <v>2</v>
      </c>
      <c r="C1842" t="s">
        <v>2244</v>
      </c>
      <c r="D1842" t="s">
        <v>2248</v>
      </c>
      <c r="E1842">
        <v>0</v>
      </c>
      <c r="F1842">
        <v>2</v>
      </c>
      <c r="G1842">
        <v>100</v>
      </c>
      <c r="H1842">
        <v>1484</v>
      </c>
      <c r="I1842" t="s">
        <v>2245</v>
      </c>
      <c r="J1842" s="24">
        <v>45402.583333333336</v>
      </c>
      <c r="K1842" s="24">
        <v>45403.020833333336</v>
      </c>
      <c r="L1842" t="s">
        <v>120</v>
      </c>
      <c r="M1842" t="b">
        <v>0</v>
      </c>
      <c r="N1842">
        <v>2023</v>
      </c>
      <c r="O1842" t="s">
        <v>765</v>
      </c>
      <c r="Q1842" t="s">
        <v>758</v>
      </c>
      <c r="S1842" s="1" t="s">
        <v>2247</v>
      </c>
      <c r="T1842" s="1" t="s">
        <v>2250</v>
      </c>
      <c r="U1842" t="s">
        <v>27</v>
      </c>
      <c r="V1842" s="9">
        <v>2000</v>
      </c>
      <c r="W1842" s="2">
        <f t="shared" si="145"/>
        <v>3</v>
      </c>
      <c r="X1842" s="2" t="s">
        <v>1885</v>
      </c>
      <c r="Y1842" s="9" t="str">
        <f t="shared" si="142"/>
        <v>Y</v>
      </c>
      <c r="Z1842" s="9" t="str">
        <f t="shared" si="143"/>
        <v>N</v>
      </c>
      <c r="AA1842" s="9">
        <f t="shared" si="146"/>
        <v>14</v>
      </c>
      <c r="AB1842" s="9" t="s">
        <v>1398</v>
      </c>
      <c r="AE1842" t="str">
        <f t="shared" si="144"/>
        <v>Empire of ManKingdom of Bretonnia</v>
      </c>
    </row>
    <row r="1843" spans="1:31" ht="15" customHeight="1" x14ac:dyDescent="0.25">
      <c r="A1843">
        <v>429980</v>
      </c>
      <c r="B1843">
        <v>2</v>
      </c>
      <c r="C1843" t="s">
        <v>524</v>
      </c>
      <c r="D1843" t="s">
        <v>2254</v>
      </c>
      <c r="E1843">
        <v>2</v>
      </c>
      <c r="F1843">
        <v>0</v>
      </c>
      <c r="G1843">
        <v>1936</v>
      </c>
      <c r="H1843">
        <v>147</v>
      </c>
      <c r="I1843" t="s">
        <v>2245</v>
      </c>
      <c r="J1843" s="24">
        <v>45402.583333333336</v>
      </c>
      <c r="K1843" s="24">
        <v>45403.020833333336</v>
      </c>
      <c r="L1843" t="s">
        <v>120</v>
      </c>
      <c r="M1843" t="b">
        <v>0</v>
      </c>
      <c r="N1843">
        <v>2023</v>
      </c>
      <c r="O1843" t="s">
        <v>764</v>
      </c>
      <c r="Q1843" t="s">
        <v>770</v>
      </c>
      <c r="S1843" s="1" t="s">
        <v>2261</v>
      </c>
      <c r="T1843" s="1" t="s">
        <v>2256</v>
      </c>
      <c r="U1843" t="s">
        <v>27</v>
      </c>
      <c r="V1843" s="9">
        <v>2000</v>
      </c>
      <c r="W1843" s="2">
        <f t="shared" si="145"/>
        <v>3</v>
      </c>
      <c r="X1843" s="2" t="s">
        <v>1885</v>
      </c>
      <c r="Y1843" s="9" t="str">
        <f t="shared" si="142"/>
        <v>Y</v>
      </c>
      <c r="Z1843" s="9" t="str">
        <f t="shared" si="143"/>
        <v>N</v>
      </c>
      <c r="AA1843" s="9">
        <f t="shared" si="146"/>
        <v>14</v>
      </c>
      <c r="AB1843" s="9" t="s">
        <v>1398</v>
      </c>
      <c r="AE1843" t="str">
        <f t="shared" si="144"/>
        <v>Tomb Kings of KhemriLizardmen</v>
      </c>
    </row>
    <row r="1844" spans="1:31" ht="15" customHeight="1" x14ac:dyDescent="0.25">
      <c r="A1844">
        <v>430008</v>
      </c>
      <c r="B1844">
        <v>2</v>
      </c>
      <c r="C1844" t="s">
        <v>2263</v>
      </c>
      <c r="D1844" t="s">
        <v>2251</v>
      </c>
      <c r="E1844">
        <v>0</v>
      </c>
      <c r="F1844">
        <v>2</v>
      </c>
      <c r="G1844">
        <v>287</v>
      </c>
      <c r="H1844">
        <v>1300</v>
      </c>
      <c r="I1844" t="s">
        <v>2245</v>
      </c>
      <c r="J1844" s="24">
        <v>45402.583333333336</v>
      </c>
      <c r="K1844" s="24">
        <v>45403.020833333336</v>
      </c>
      <c r="L1844" t="s">
        <v>120</v>
      </c>
      <c r="M1844" t="b">
        <v>0</v>
      </c>
      <c r="N1844">
        <v>2023</v>
      </c>
      <c r="O1844" t="s">
        <v>761</v>
      </c>
      <c r="Q1844" t="s">
        <v>766</v>
      </c>
      <c r="S1844" s="1" t="s">
        <v>2264</v>
      </c>
      <c r="T1844" s="1" t="s">
        <v>2253</v>
      </c>
      <c r="U1844" t="s">
        <v>27</v>
      </c>
      <c r="V1844" s="9">
        <v>2000</v>
      </c>
      <c r="W1844" s="2">
        <f t="shared" si="145"/>
        <v>3</v>
      </c>
      <c r="X1844" s="2" t="s">
        <v>1885</v>
      </c>
      <c r="Y1844" s="9" t="str">
        <f t="shared" si="142"/>
        <v>Y</v>
      </c>
      <c r="Z1844" s="9" t="str">
        <f t="shared" si="143"/>
        <v>N</v>
      </c>
      <c r="AA1844" s="9">
        <f t="shared" si="146"/>
        <v>14</v>
      </c>
      <c r="AB1844" s="9" t="s">
        <v>1398</v>
      </c>
      <c r="AE1844" t="str">
        <f t="shared" si="144"/>
        <v>Orc and Goblin TribesChaos Dwarfs</v>
      </c>
    </row>
    <row r="1845" spans="1:31" ht="15" customHeight="1" x14ac:dyDescent="0.25">
      <c r="A1845">
        <v>430035</v>
      </c>
      <c r="B1845">
        <v>2</v>
      </c>
      <c r="C1845" t="s">
        <v>2257</v>
      </c>
      <c r="D1845" t="s">
        <v>513</v>
      </c>
      <c r="E1845">
        <v>0</v>
      </c>
      <c r="F1845">
        <v>2</v>
      </c>
      <c r="G1845">
        <v>453</v>
      </c>
      <c r="H1845">
        <v>807</v>
      </c>
      <c r="I1845" t="s">
        <v>2245</v>
      </c>
      <c r="J1845" s="24">
        <v>45402.583333333336</v>
      </c>
      <c r="K1845" s="24">
        <v>45403.020833333336</v>
      </c>
      <c r="L1845" t="s">
        <v>120</v>
      </c>
      <c r="M1845" t="b">
        <v>0</v>
      </c>
      <c r="N1845">
        <v>2023</v>
      </c>
      <c r="O1845" t="s">
        <v>771</v>
      </c>
      <c r="Q1845" t="s">
        <v>764</v>
      </c>
      <c r="S1845" s="1" t="s">
        <v>2259</v>
      </c>
      <c r="T1845" s="1" t="s">
        <v>2265</v>
      </c>
      <c r="U1845" t="s">
        <v>27</v>
      </c>
      <c r="V1845" s="9">
        <v>2000</v>
      </c>
      <c r="W1845" s="2">
        <f t="shared" si="145"/>
        <v>3</v>
      </c>
      <c r="X1845" s="2" t="s">
        <v>1885</v>
      </c>
      <c r="Y1845" s="9" t="str">
        <f t="shared" si="142"/>
        <v>Y</v>
      </c>
      <c r="Z1845" s="9" t="str">
        <f t="shared" si="143"/>
        <v>N</v>
      </c>
      <c r="AA1845" s="9">
        <f t="shared" si="146"/>
        <v>14</v>
      </c>
      <c r="AB1845" s="9" t="s">
        <v>1398</v>
      </c>
      <c r="AE1845" t="str">
        <f t="shared" si="144"/>
        <v>SkavenTomb Kings of Khemri</v>
      </c>
    </row>
    <row r="1846" spans="1:31" ht="15" customHeight="1" x14ac:dyDescent="0.25">
      <c r="A1846">
        <v>430067</v>
      </c>
      <c r="B1846">
        <v>2</v>
      </c>
      <c r="C1846" t="s">
        <v>639</v>
      </c>
      <c r="D1846" t="s">
        <v>2243</v>
      </c>
      <c r="E1846">
        <v>2</v>
      </c>
      <c r="F1846">
        <v>0</v>
      </c>
      <c r="G1846">
        <v>1211</v>
      </c>
      <c r="H1846">
        <v>68</v>
      </c>
      <c r="I1846" t="s">
        <v>2245</v>
      </c>
      <c r="J1846" s="24">
        <v>45402.583333333336</v>
      </c>
      <c r="K1846" s="24">
        <v>45403.020833333336</v>
      </c>
      <c r="L1846" t="s">
        <v>120</v>
      </c>
      <c r="M1846" t="b">
        <v>0</v>
      </c>
      <c r="N1846">
        <v>2023</v>
      </c>
      <c r="O1846" t="s">
        <v>762</v>
      </c>
      <c r="Q1846" t="s">
        <v>770</v>
      </c>
      <c r="S1846" s="1" t="s">
        <v>2249</v>
      </c>
      <c r="T1846" s="1" t="s">
        <v>2246</v>
      </c>
      <c r="U1846" t="s">
        <v>27</v>
      </c>
      <c r="V1846" s="9">
        <v>2000</v>
      </c>
      <c r="W1846" s="2">
        <f t="shared" si="145"/>
        <v>3</v>
      </c>
      <c r="X1846" s="2" t="s">
        <v>1885</v>
      </c>
      <c r="Y1846" s="9" t="str">
        <f t="shared" si="142"/>
        <v>Y</v>
      </c>
      <c r="Z1846" s="9" t="str">
        <f t="shared" si="143"/>
        <v>N</v>
      </c>
      <c r="AA1846" s="9">
        <f t="shared" si="146"/>
        <v>14</v>
      </c>
      <c r="AB1846" s="9" t="s">
        <v>1398</v>
      </c>
      <c r="AE1846" t="str">
        <f t="shared" si="144"/>
        <v>Warriors of ChaosLizardmen</v>
      </c>
    </row>
    <row r="1847" spans="1:31" ht="15" hidden="1" customHeight="1" x14ac:dyDescent="0.25">
      <c r="A1847">
        <v>430086</v>
      </c>
      <c r="B1847">
        <v>2</v>
      </c>
      <c r="C1847" t="s">
        <v>2255</v>
      </c>
      <c r="D1847" t="s">
        <v>2258</v>
      </c>
      <c r="E1847">
        <v>1</v>
      </c>
      <c r="F1847">
        <v>1</v>
      </c>
      <c r="G1847">
        <v>382</v>
      </c>
      <c r="H1847">
        <v>285</v>
      </c>
      <c r="I1847" t="s">
        <v>2245</v>
      </c>
      <c r="J1847" s="24">
        <v>45402.583333333336</v>
      </c>
      <c r="K1847" s="24">
        <v>45403.020833333336</v>
      </c>
      <c r="L1847" t="s">
        <v>120</v>
      </c>
      <c r="M1847" t="b">
        <v>0</v>
      </c>
      <c r="N1847">
        <v>2023</v>
      </c>
      <c r="Q1847" t="s">
        <v>770</v>
      </c>
      <c r="T1847" s="1" t="s">
        <v>2260</v>
      </c>
      <c r="U1847" t="s">
        <v>27</v>
      </c>
      <c r="V1847" s="9">
        <v>2000</v>
      </c>
      <c r="W1847" s="2">
        <f t="shared" si="145"/>
        <v>3</v>
      </c>
      <c r="X1847" s="2" t="s">
        <v>1885</v>
      </c>
      <c r="Y1847" s="9" t="str">
        <f t="shared" si="142"/>
        <v>N</v>
      </c>
      <c r="Z1847" s="9" t="str">
        <f t="shared" si="143"/>
        <v>N</v>
      </c>
      <c r="AA1847" s="9">
        <f t="shared" si="146"/>
        <v>14</v>
      </c>
      <c r="AB1847" s="9" t="s">
        <v>1398</v>
      </c>
      <c r="AE1847" t="str">
        <f t="shared" si="144"/>
        <v>Lizardmen</v>
      </c>
    </row>
    <row r="1848" spans="1:31" ht="15" customHeight="1" x14ac:dyDescent="0.25">
      <c r="A1848">
        <v>430139</v>
      </c>
      <c r="B1848">
        <v>3</v>
      </c>
      <c r="C1848" t="s">
        <v>513</v>
      </c>
      <c r="D1848" t="s">
        <v>624</v>
      </c>
      <c r="E1848">
        <v>0</v>
      </c>
      <c r="F1848">
        <v>2</v>
      </c>
      <c r="G1848">
        <v>847</v>
      </c>
      <c r="H1848">
        <v>1268</v>
      </c>
      <c r="I1848" t="s">
        <v>2245</v>
      </c>
      <c r="J1848" s="24">
        <v>45402.583333333336</v>
      </c>
      <c r="K1848" s="24">
        <v>45403.020833333336</v>
      </c>
      <c r="L1848" t="s">
        <v>120</v>
      </c>
      <c r="M1848" t="b">
        <v>0</v>
      </c>
      <c r="N1848">
        <v>2023</v>
      </c>
      <c r="O1848" t="s">
        <v>764</v>
      </c>
      <c r="Q1848" t="s">
        <v>760</v>
      </c>
      <c r="S1848" s="1" t="s">
        <v>2265</v>
      </c>
      <c r="T1848" s="1" t="s">
        <v>2252</v>
      </c>
      <c r="U1848" t="s">
        <v>27</v>
      </c>
      <c r="V1848" s="9">
        <v>2000</v>
      </c>
      <c r="W1848" s="2">
        <f t="shared" si="145"/>
        <v>3</v>
      </c>
      <c r="X1848" s="2" t="s">
        <v>1885</v>
      </c>
      <c r="Y1848" s="9" t="str">
        <f t="shared" ref="Y1848:Y1907" si="147">IF(S1848="","N",(IF(T1848&lt;&gt;"","Y","N")))</f>
        <v>Y</v>
      </c>
      <c r="Z1848" s="9" t="str">
        <f t="shared" ref="Z1848:Z1907" si="148">IF(O1848=Q1848,"Y","N")</f>
        <v>N</v>
      </c>
      <c r="AA1848" s="9">
        <f t="shared" si="146"/>
        <v>14</v>
      </c>
      <c r="AB1848" s="9" t="s">
        <v>1398</v>
      </c>
      <c r="AE1848" t="str">
        <f t="shared" ref="AE1848:AE1907" si="149">O1848&amp;Q1848</f>
        <v>Tomb Kings of KhemriVampire Counts</v>
      </c>
    </row>
    <row r="1849" spans="1:31" ht="15" customHeight="1" x14ac:dyDescent="0.25">
      <c r="A1849">
        <v>430169</v>
      </c>
      <c r="B1849">
        <v>3</v>
      </c>
      <c r="C1849" t="s">
        <v>2258</v>
      </c>
      <c r="D1849" t="s">
        <v>2244</v>
      </c>
      <c r="E1849">
        <v>2</v>
      </c>
      <c r="F1849">
        <v>0</v>
      </c>
      <c r="G1849">
        <v>1480</v>
      </c>
      <c r="H1849">
        <v>400</v>
      </c>
      <c r="I1849" t="s">
        <v>2245</v>
      </c>
      <c r="J1849" s="24">
        <v>45402.583333333336</v>
      </c>
      <c r="K1849" s="24">
        <v>45403.020833333336</v>
      </c>
      <c r="L1849" t="s">
        <v>120</v>
      </c>
      <c r="M1849" t="b">
        <v>0</v>
      </c>
      <c r="N1849">
        <v>2023</v>
      </c>
      <c r="O1849" t="s">
        <v>770</v>
      </c>
      <c r="Q1849" t="s">
        <v>765</v>
      </c>
      <c r="S1849" s="1" t="s">
        <v>2260</v>
      </c>
      <c r="T1849" s="1" t="s">
        <v>2247</v>
      </c>
      <c r="U1849" t="s">
        <v>27</v>
      </c>
      <c r="V1849" s="9">
        <v>2000</v>
      </c>
      <c r="W1849" s="2">
        <f t="shared" si="145"/>
        <v>3</v>
      </c>
      <c r="X1849" s="2" t="s">
        <v>1885</v>
      </c>
      <c r="Y1849" s="9" t="str">
        <f t="shared" si="147"/>
        <v>Y</v>
      </c>
      <c r="Z1849" s="9" t="str">
        <f t="shared" si="148"/>
        <v>N</v>
      </c>
      <c r="AA1849" s="9">
        <f t="shared" si="146"/>
        <v>14</v>
      </c>
      <c r="AB1849" s="9" t="s">
        <v>1398</v>
      </c>
      <c r="AE1849" t="str">
        <f t="shared" si="149"/>
        <v>LizardmenEmpire of Man</v>
      </c>
    </row>
    <row r="1850" spans="1:31" ht="15" hidden="1" customHeight="1" x14ac:dyDescent="0.25">
      <c r="A1850">
        <v>430190</v>
      </c>
      <c r="B1850">
        <v>3</v>
      </c>
      <c r="C1850" t="s">
        <v>2255</v>
      </c>
      <c r="D1850" t="s">
        <v>2263</v>
      </c>
      <c r="E1850">
        <v>0</v>
      </c>
      <c r="F1850">
        <v>2</v>
      </c>
      <c r="G1850">
        <v>154</v>
      </c>
      <c r="H1850">
        <v>403</v>
      </c>
      <c r="I1850" t="s">
        <v>2245</v>
      </c>
      <c r="J1850" s="24">
        <v>45402.583333333336</v>
      </c>
      <c r="K1850" s="24">
        <v>45403.020833333336</v>
      </c>
      <c r="L1850" t="s">
        <v>120</v>
      </c>
      <c r="M1850" t="b">
        <v>0</v>
      </c>
      <c r="N1850">
        <v>2023</v>
      </c>
      <c r="Q1850" t="s">
        <v>761</v>
      </c>
      <c r="T1850" s="1" t="s">
        <v>2264</v>
      </c>
      <c r="U1850" t="s">
        <v>27</v>
      </c>
      <c r="V1850" s="9">
        <v>2000</v>
      </c>
      <c r="W1850" s="2">
        <f t="shared" si="145"/>
        <v>3</v>
      </c>
      <c r="X1850" s="2" t="s">
        <v>1885</v>
      </c>
      <c r="Y1850" s="9" t="str">
        <f t="shared" si="147"/>
        <v>N</v>
      </c>
      <c r="Z1850" s="9" t="str">
        <f t="shared" si="148"/>
        <v>N</v>
      </c>
      <c r="AA1850" s="9">
        <f t="shared" si="146"/>
        <v>14</v>
      </c>
      <c r="AB1850" s="9" t="s">
        <v>1398</v>
      </c>
      <c r="AE1850" t="str">
        <f t="shared" si="149"/>
        <v>Orc and Goblin Tribes</v>
      </c>
    </row>
    <row r="1851" spans="1:31" ht="15" customHeight="1" x14ac:dyDescent="0.25">
      <c r="A1851">
        <v>430215</v>
      </c>
      <c r="B1851">
        <v>3</v>
      </c>
      <c r="C1851" t="s">
        <v>2243</v>
      </c>
      <c r="D1851" t="s">
        <v>2248</v>
      </c>
      <c r="E1851">
        <v>1</v>
      </c>
      <c r="F1851">
        <v>1</v>
      </c>
      <c r="G1851">
        <v>383</v>
      </c>
      <c r="H1851">
        <v>467</v>
      </c>
      <c r="I1851" t="s">
        <v>2245</v>
      </c>
      <c r="J1851" s="24">
        <v>45402.583333333336</v>
      </c>
      <c r="K1851" s="24">
        <v>45403.020833333336</v>
      </c>
      <c r="L1851" t="s">
        <v>120</v>
      </c>
      <c r="M1851" t="b">
        <v>0</v>
      </c>
      <c r="N1851">
        <v>2023</v>
      </c>
      <c r="O1851" t="s">
        <v>770</v>
      </c>
      <c r="Q1851" t="s">
        <v>758</v>
      </c>
      <c r="S1851" s="1" t="s">
        <v>2246</v>
      </c>
      <c r="T1851" s="1" t="s">
        <v>2250</v>
      </c>
      <c r="U1851" t="s">
        <v>27</v>
      </c>
      <c r="V1851" s="9">
        <v>2000</v>
      </c>
      <c r="W1851" s="2">
        <f t="shared" si="145"/>
        <v>3</v>
      </c>
      <c r="X1851" s="2" t="s">
        <v>1885</v>
      </c>
      <c r="Y1851" s="9" t="str">
        <f t="shared" si="147"/>
        <v>Y</v>
      </c>
      <c r="Z1851" s="9" t="str">
        <f t="shared" si="148"/>
        <v>N</v>
      </c>
      <c r="AA1851" s="9">
        <f t="shared" si="146"/>
        <v>14</v>
      </c>
      <c r="AB1851" s="9" t="s">
        <v>1398</v>
      </c>
      <c r="AE1851" t="str">
        <f t="shared" si="149"/>
        <v>LizardmenKingdom of Bretonnia</v>
      </c>
    </row>
    <row r="1852" spans="1:31" ht="15" customHeight="1" x14ac:dyDescent="0.25">
      <c r="A1852">
        <v>430247</v>
      </c>
      <c r="B1852">
        <v>3</v>
      </c>
      <c r="C1852" t="s">
        <v>2254</v>
      </c>
      <c r="D1852" t="s">
        <v>634</v>
      </c>
      <c r="E1852">
        <v>0</v>
      </c>
      <c r="F1852">
        <v>2</v>
      </c>
      <c r="G1852">
        <v>558</v>
      </c>
      <c r="H1852">
        <v>1448</v>
      </c>
      <c r="I1852" t="s">
        <v>2245</v>
      </c>
      <c r="J1852" s="24">
        <v>45402.583333333336</v>
      </c>
      <c r="K1852" s="24">
        <v>45403.020833333336</v>
      </c>
      <c r="L1852" t="s">
        <v>120</v>
      </c>
      <c r="M1852" t="b">
        <v>0</v>
      </c>
      <c r="N1852">
        <v>2023</v>
      </c>
      <c r="O1852" t="s">
        <v>770</v>
      </c>
      <c r="Q1852" t="s">
        <v>762</v>
      </c>
      <c r="S1852" s="1" t="s">
        <v>2256</v>
      </c>
      <c r="T1852" s="1" t="s">
        <v>2262</v>
      </c>
      <c r="U1852" t="s">
        <v>27</v>
      </c>
      <c r="V1852" s="9">
        <v>2000</v>
      </c>
      <c r="W1852" s="2">
        <f t="shared" si="145"/>
        <v>3</v>
      </c>
      <c r="X1852" s="2" t="s">
        <v>1885</v>
      </c>
      <c r="Y1852" s="9" t="str">
        <f t="shared" si="147"/>
        <v>Y</v>
      </c>
      <c r="Z1852" s="9" t="str">
        <f t="shared" si="148"/>
        <v>N</v>
      </c>
      <c r="AA1852" s="9">
        <f t="shared" si="146"/>
        <v>14</v>
      </c>
      <c r="AB1852" s="9" t="s">
        <v>1398</v>
      </c>
      <c r="AE1852" t="str">
        <f t="shared" si="149"/>
        <v>LizardmenWarriors of Chaos</v>
      </c>
    </row>
    <row r="1853" spans="1:31" ht="15" customHeight="1" x14ac:dyDescent="0.25">
      <c r="A1853">
        <v>430282</v>
      </c>
      <c r="B1853">
        <v>3</v>
      </c>
      <c r="C1853" t="s">
        <v>2257</v>
      </c>
      <c r="D1853" t="s">
        <v>2251</v>
      </c>
      <c r="E1853">
        <v>0</v>
      </c>
      <c r="F1853">
        <v>2</v>
      </c>
      <c r="G1853">
        <v>231</v>
      </c>
      <c r="H1853">
        <v>492</v>
      </c>
      <c r="I1853" t="s">
        <v>2245</v>
      </c>
      <c r="J1853" s="24">
        <v>45402.583333333336</v>
      </c>
      <c r="K1853" s="24">
        <v>45403.020833333336</v>
      </c>
      <c r="L1853" t="s">
        <v>120</v>
      </c>
      <c r="M1853" t="b">
        <v>0</v>
      </c>
      <c r="N1853">
        <v>2023</v>
      </c>
      <c r="O1853" t="s">
        <v>771</v>
      </c>
      <c r="Q1853" t="s">
        <v>766</v>
      </c>
      <c r="S1853" s="1" t="s">
        <v>2259</v>
      </c>
      <c r="T1853" s="1" t="s">
        <v>2253</v>
      </c>
      <c r="U1853" t="s">
        <v>27</v>
      </c>
      <c r="V1853" s="9">
        <v>2000</v>
      </c>
      <c r="W1853" s="2">
        <f t="shared" si="145"/>
        <v>3</v>
      </c>
      <c r="X1853" s="2" t="s">
        <v>1885</v>
      </c>
      <c r="Y1853" s="9" t="str">
        <f t="shared" si="147"/>
        <v>Y</v>
      </c>
      <c r="Z1853" s="9" t="str">
        <f t="shared" si="148"/>
        <v>N</v>
      </c>
      <c r="AA1853" s="9">
        <f t="shared" si="146"/>
        <v>14</v>
      </c>
      <c r="AB1853" s="9" t="s">
        <v>1398</v>
      </c>
      <c r="AE1853" t="str">
        <f t="shared" si="149"/>
        <v>SkavenChaos Dwarfs</v>
      </c>
    </row>
    <row r="1854" spans="1:31" ht="15" customHeight="1" x14ac:dyDescent="0.25">
      <c r="A1854">
        <v>430306</v>
      </c>
      <c r="B1854">
        <v>3</v>
      </c>
      <c r="C1854" t="s">
        <v>524</v>
      </c>
      <c r="D1854" t="s">
        <v>639</v>
      </c>
      <c r="E1854">
        <v>0</v>
      </c>
      <c r="F1854">
        <v>2</v>
      </c>
      <c r="G1854">
        <v>744</v>
      </c>
      <c r="H1854">
        <v>1660</v>
      </c>
      <c r="I1854" t="s">
        <v>2245</v>
      </c>
      <c r="J1854" s="24">
        <v>45402.583333333336</v>
      </c>
      <c r="K1854" s="24">
        <v>45403.020833333336</v>
      </c>
      <c r="L1854" t="s">
        <v>120</v>
      </c>
      <c r="M1854" t="b">
        <v>0</v>
      </c>
      <c r="N1854">
        <v>2023</v>
      </c>
      <c r="O1854" t="s">
        <v>764</v>
      </c>
      <c r="Q1854" t="s">
        <v>762</v>
      </c>
      <c r="S1854" s="1" t="s">
        <v>2261</v>
      </c>
      <c r="T1854" s="1" t="s">
        <v>2249</v>
      </c>
      <c r="U1854" t="s">
        <v>27</v>
      </c>
      <c r="V1854" s="9">
        <v>2000</v>
      </c>
      <c r="W1854" s="2">
        <f t="shared" si="145"/>
        <v>3</v>
      </c>
      <c r="X1854" s="2" t="s">
        <v>1885</v>
      </c>
      <c r="Y1854" s="9" t="str">
        <f t="shared" si="147"/>
        <v>Y</v>
      </c>
      <c r="Z1854" s="9" t="str">
        <f t="shared" si="148"/>
        <v>N</v>
      </c>
      <c r="AA1854" s="9">
        <f t="shared" si="146"/>
        <v>14</v>
      </c>
      <c r="AB1854" s="9" t="s">
        <v>1398</v>
      </c>
      <c r="AE1854" t="str">
        <f t="shared" si="149"/>
        <v>Tomb Kings of KhemriWarriors of Chaos</v>
      </c>
    </row>
    <row r="1855" spans="1:31" ht="15" customHeight="1" x14ac:dyDescent="0.25">
      <c r="A1855">
        <v>428438</v>
      </c>
      <c r="B1855">
        <v>1</v>
      </c>
      <c r="C1855" t="s">
        <v>2266</v>
      </c>
      <c r="D1855" t="s">
        <v>2267</v>
      </c>
      <c r="E1855">
        <v>2</v>
      </c>
      <c r="F1855">
        <v>0</v>
      </c>
      <c r="G1855">
        <v>19</v>
      </c>
      <c r="H1855">
        <v>1</v>
      </c>
      <c r="I1855" t="s">
        <v>2268</v>
      </c>
      <c r="J1855" s="24">
        <v>45396.3125</v>
      </c>
      <c r="K1855" s="24">
        <v>45396.708333333336</v>
      </c>
      <c r="L1855" t="s">
        <v>338</v>
      </c>
      <c r="M1855" t="b">
        <v>0</v>
      </c>
      <c r="N1855">
        <v>2023</v>
      </c>
      <c r="O1855" t="s">
        <v>758</v>
      </c>
      <c r="Q1855" t="s">
        <v>768</v>
      </c>
      <c r="S1855" s="1" t="s">
        <v>2269</v>
      </c>
      <c r="T1855" s="1" t="s">
        <v>2270</v>
      </c>
      <c r="U1855" t="s">
        <v>27</v>
      </c>
      <c r="V1855" s="9">
        <v>1999</v>
      </c>
      <c r="W1855" s="2">
        <f t="shared" si="145"/>
        <v>3</v>
      </c>
      <c r="X1855" s="2" t="s">
        <v>1885</v>
      </c>
      <c r="Y1855" s="9" t="str">
        <f t="shared" si="147"/>
        <v>Y</v>
      </c>
      <c r="Z1855" s="9" t="str">
        <f t="shared" si="148"/>
        <v>N</v>
      </c>
      <c r="AA1855" s="9">
        <f t="shared" si="146"/>
        <v>14</v>
      </c>
      <c r="AB1855" s="9" t="s">
        <v>1398</v>
      </c>
      <c r="AE1855" t="str">
        <f t="shared" si="149"/>
        <v>Kingdom of BretonniaDark Elves</v>
      </c>
    </row>
    <row r="1856" spans="1:31" ht="15" customHeight="1" x14ac:dyDescent="0.25">
      <c r="A1856">
        <v>428455</v>
      </c>
      <c r="B1856">
        <v>1</v>
      </c>
      <c r="C1856" t="s">
        <v>2271</v>
      </c>
      <c r="D1856" t="s">
        <v>2272</v>
      </c>
      <c r="E1856">
        <v>2</v>
      </c>
      <c r="F1856">
        <v>0</v>
      </c>
      <c r="G1856">
        <v>16</v>
      </c>
      <c r="H1856">
        <v>4</v>
      </c>
      <c r="I1856" t="s">
        <v>2268</v>
      </c>
      <c r="J1856" s="24">
        <v>45396.3125</v>
      </c>
      <c r="K1856" s="24">
        <v>45396.708333333336</v>
      </c>
      <c r="L1856" t="s">
        <v>338</v>
      </c>
      <c r="M1856" t="b">
        <v>0</v>
      </c>
      <c r="N1856">
        <v>2023</v>
      </c>
      <c r="O1856" t="s">
        <v>771</v>
      </c>
      <c r="Q1856" t="s">
        <v>770</v>
      </c>
      <c r="S1856" s="1" t="s">
        <v>2273</v>
      </c>
      <c r="T1856" s="1" t="s">
        <v>2274</v>
      </c>
      <c r="U1856" t="s">
        <v>27</v>
      </c>
      <c r="V1856" s="9">
        <v>1999</v>
      </c>
      <c r="W1856" s="2">
        <f t="shared" si="145"/>
        <v>3</v>
      </c>
      <c r="X1856" s="2" t="s">
        <v>1885</v>
      </c>
      <c r="Y1856" s="9" t="str">
        <f t="shared" si="147"/>
        <v>Y</v>
      </c>
      <c r="Z1856" s="9" t="str">
        <f t="shared" si="148"/>
        <v>N</v>
      </c>
      <c r="AA1856" s="9">
        <f t="shared" si="146"/>
        <v>14</v>
      </c>
      <c r="AB1856" s="9" t="s">
        <v>1398</v>
      </c>
      <c r="AE1856" t="str">
        <f t="shared" si="149"/>
        <v>SkavenLizardmen</v>
      </c>
    </row>
    <row r="1857" spans="1:31" ht="15" customHeight="1" x14ac:dyDescent="0.25">
      <c r="A1857">
        <v>428482</v>
      </c>
      <c r="B1857">
        <v>1</v>
      </c>
      <c r="C1857" t="s">
        <v>2275</v>
      </c>
      <c r="D1857" t="s">
        <v>2276</v>
      </c>
      <c r="E1857">
        <v>0</v>
      </c>
      <c r="F1857">
        <v>2</v>
      </c>
      <c r="G1857">
        <v>3</v>
      </c>
      <c r="H1857">
        <v>17</v>
      </c>
      <c r="I1857" t="s">
        <v>2268</v>
      </c>
      <c r="J1857" s="24">
        <v>45396.3125</v>
      </c>
      <c r="K1857" s="24">
        <v>45396.708333333336</v>
      </c>
      <c r="L1857" t="s">
        <v>338</v>
      </c>
      <c r="M1857" t="b">
        <v>0</v>
      </c>
      <c r="N1857">
        <v>2023</v>
      </c>
      <c r="O1857" t="s">
        <v>763</v>
      </c>
      <c r="Q1857" t="s">
        <v>761</v>
      </c>
      <c r="S1857" s="1" t="s">
        <v>2277</v>
      </c>
      <c r="T1857" s="1" t="s">
        <v>2278</v>
      </c>
      <c r="U1857" t="s">
        <v>27</v>
      </c>
      <c r="V1857" s="9">
        <v>1999</v>
      </c>
      <c r="W1857" s="2">
        <f t="shared" si="145"/>
        <v>3</v>
      </c>
      <c r="X1857" s="2" t="s">
        <v>1885</v>
      </c>
      <c r="Y1857" s="9" t="str">
        <f t="shared" si="147"/>
        <v>Y</v>
      </c>
      <c r="Z1857" s="9" t="str">
        <f t="shared" si="148"/>
        <v>N</v>
      </c>
      <c r="AA1857" s="9">
        <f t="shared" si="146"/>
        <v>14</v>
      </c>
      <c r="AB1857" s="9" t="s">
        <v>1398</v>
      </c>
      <c r="AE1857" t="str">
        <f t="shared" si="149"/>
        <v>High Elf RealmsOrc and Goblin Tribes</v>
      </c>
    </row>
    <row r="1858" spans="1:31" ht="15" customHeight="1" x14ac:dyDescent="0.25">
      <c r="A1858">
        <v>428502</v>
      </c>
      <c r="B1858">
        <v>1</v>
      </c>
      <c r="C1858" t="s">
        <v>2279</v>
      </c>
      <c r="D1858" t="s">
        <v>2280</v>
      </c>
      <c r="E1858">
        <v>0</v>
      </c>
      <c r="F1858">
        <v>2</v>
      </c>
      <c r="G1858">
        <v>0</v>
      </c>
      <c r="H1858">
        <v>20</v>
      </c>
      <c r="I1858" t="s">
        <v>2268</v>
      </c>
      <c r="J1858" s="24">
        <v>45396.3125</v>
      </c>
      <c r="K1858" s="24">
        <v>45396.708333333336</v>
      </c>
      <c r="L1858" t="s">
        <v>338</v>
      </c>
      <c r="M1858" t="b">
        <v>0</v>
      </c>
      <c r="N1858">
        <v>2023</v>
      </c>
      <c r="O1858" t="s">
        <v>763</v>
      </c>
      <c r="Q1858" t="s">
        <v>767</v>
      </c>
      <c r="S1858" s="1" t="s">
        <v>2281</v>
      </c>
      <c r="T1858" s="1" t="s">
        <v>2282</v>
      </c>
      <c r="U1858" t="s">
        <v>27</v>
      </c>
      <c r="V1858" s="9">
        <v>1999</v>
      </c>
      <c r="W1858" s="2">
        <f t="shared" ref="W1858:W1921" si="150">_xlfn.MAXIFS(B:B,I:I,I1858)</f>
        <v>3</v>
      </c>
      <c r="X1858" s="2" t="s">
        <v>1885</v>
      </c>
      <c r="Y1858" s="9" t="str">
        <f t="shared" si="147"/>
        <v>Y</v>
      </c>
      <c r="Z1858" s="9" t="str">
        <f t="shared" si="148"/>
        <v>N</v>
      </c>
      <c r="AA1858" s="9">
        <f t="shared" ref="AA1858:AA1921" si="151">COUNTIFS(I:I,I1858,B:B,1)*2</f>
        <v>14</v>
      </c>
      <c r="AB1858" s="9" t="s">
        <v>1398</v>
      </c>
      <c r="AE1858" t="str">
        <f t="shared" si="149"/>
        <v>High Elf RealmsDaemons of Chaos</v>
      </c>
    </row>
    <row r="1859" spans="1:31" ht="15" customHeight="1" x14ac:dyDescent="0.25">
      <c r="A1859">
        <v>428524</v>
      </c>
      <c r="B1859">
        <v>1</v>
      </c>
      <c r="C1859" t="s">
        <v>2283</v>
      </c>
      <c r="D1859" t="s">
        <v>2284</v>
      </c>
      <c r="E1859">
        <v>0</v>
      </c>
      <c r="F1859">
        <v>2</v>
      </c>
      <c r="G1859">
        <v>8</v>
      </c>
      <c r="H1859">
        <v>12</v>
      </c>
      <c r="I1859" t="s">
        <v>2268</v>
      </c>
      <c r="J1859" s="24">
        <v>45396.3125</v>
      </c>
      <c r="K1859" s="24">
        <v>45396.708333333336</v>
      </c>
      <c r="L1859" t="s">
        <v>338</v>
      </c>
      <c r="M1859" t="b">
        <v>0</v>
      </c>
      <c r="N1859">
        <v>2023</v>
      </c>
      <c r="O1859" t="s">
        <v>763</v>
      </c>
      <c r="Q1859" t="s">
        <v>764</v>
      </c>
      <c r="S1859" s="1" t="s">
        <v>2285</v>
      </c>
      <c r="T1859" s="1" t="s">
        <v>2286</v>
      </c>
      <c r="U1859" t="s">
        <v>27</v>
      </c>
      <c r="V1859" s="9">
        <v>1999</v>
      </c>
      <c r="W1859" s="2">
        <f t="shared" si="150"/>
        <v>3</v>
      </c>
      <c r="X1859" s="2" t="s">
        <v>1885</v>
      </c>
      <c r="Y1859" s="9" t="str">
        <f t="shared" si="147"/>
        <v>Y</v>
      </c>
      <c r="Z1859" s="9" t="str">
        <f t="shared" si="148"/>
        <v>N</v>
      </c>
      <c r="AA1859" s="9">
        <f t="shared" si="151"/>
        <v>14</v>
      </c>
      <c r="AB1859" s="9" t="s">
        <v>1398</v>
      </c>
      <c r="AE1859" t="str">
        <f t="shared" si="149"/>
        <v>High Elf RealmsTomb Kings of Khemri</v>
      </c>
    </row>
    <row r="1860" spans="1:31" ht="15" customHeight="1" x14ac:dyDescent="0.25">
      <c r="A1860">
        <v>428546</v>
      </c>
      <c r="B1860">
        <v>1</v>
      </c>
      <c r="C1860" t="s">
        <v>2287</v>
      </c>
      <c r="D1860" t="s">
        <v>2288</v>
      </c>
      <c r="E1860">
        <v>0</v>
      </c>
      <c r="F1860">
        <v>2</v>
      </c>
      <c r="G1860">
        <v>7</v>
      </c>
      <c r="H1860">
        <v>13</v>
      </c>
      <c r="I1860" t="s">
        <v>2268</v>
      </c>
      <c r="J1860" s="24">
        <v>45396.3125</v>
      </c>
      <c r="K1860" s="24">
        <v>45396.708333333336</v>
      </c>
      <c r="L1860" t="s">
        <v>338</v>
      </c>
      <c r="M1860" t="b">
        <v>0</v>
      </c>
      <c r="N1860">
        <v>2023</v>
      </c>
      <c r="O1860" t="s">
        <v>767</v>
      </c>
      <c r="Q1860" t="s">
        <v>759</v>
      </c>
      <c r="S1860" s="1" t="s">
        <v>2289</v>
      </c>
      <c r="T1860" s="1" t="s">
        <v>2290</v>
      </c>
      <c r="U1860" t="s">
        <v>27</v>
      </c>
      <c r="V1860" s="9">
        <v>1999</v>
      </c>
      <c r="W1860" s="2">
        <f t="shared" si="150"/>
        <v>3</v>
      </c>
      <c r="X1860" s="2" t="s">
        <v>1885</v>
      </c>
      <c r="Y1860" s="9" t="str">
        <f t="shared" si="147"/>
        <v>Y</v>
      </c>
      <c r="Z1860" s="9" t="str">
        <f t="shared" si="148"/>
        <v>N</v>
      </c>
      <c r="AA1860" s="9">
        <f t="shared" si="151"/>
        <v>14</v>
      </c>
      <c r="AB1860" s="9" t="s">
        <v>1398</v>
      </c>
      <c r="AE1860" t="str">
        <f t="shared" si="149"/>
        <v>Daemons of ChaosWood Elf Realms</v>
      </c>
    </row>
    <row r="1861" spans="1:31" ht="15" customHeight="1" x14ac:dyDescent="0.25">
      <c r="A1861">
        <v>428578</v>
      </c>
      <c r="B1861">
        <v>1</v>
      </c>
      <c r="C1861" t="s">
        <v>2291</v>
      </c>
      <c r="D1861" t="s">
        <v>2292</v>
      </c>
      <c r="E1861">
        <v>2</v>
      </c>
      <c r="F1861">
        <v>0</v>
      </c>
      <c r="G1861">
        <v>13</v>
      </c>
      <c r="H1861">
        <v>7</v>
      </c>
      <c r="I1861" t="s">
        <v>2268</v>
      </c>
      <c r="J1861" s="24">
        <v>45396.3125</v>
      </c>
      <c r="K1861" s="24">
        <v>45396.708333333336</v>
      </c>
      <c r="L1861" t="s">
        <v>338</v>
      </c>
      <c r="M1861" t="b">
        <v>0</v>
      </c>
      <c r="N1861">
        <v>2023</v>
      </c>
      <c r="O1861" t="s">
        <v>762</v>
      </c>
      <c r="Q1861" t="s">
        <v>760</v>
      </c>
      <c r="S1861" s="1" t="s">
        <v>2293</v>
      </c>
      <c r="T1861" s="1" t="s">
        <v>2294</v>
      </c>
      <c r="U1861" t="s">
        <v>27</v>
      </c>
      <c r="V1861" s="9">
        <v>1999</v>
      </c>
      <c r="W1861" s="2">
        <f t="shared" si="150"/>
        <v>3</v>
      </c>
      <c r="X1861" s="2" t="s">
        <v>1885</v>
      </c>
      <c r="Y1861" s="9" t="str">
        <f t="shared" si="147"/>
        <v>Y</v>
      </c>
      <c r="Z1861" s="9" t="str">
        <f t="shared" si="148"/>
        <v>N</v>
      </c>
      <c r="AA1861" s="9">
        <f t="shared" si="151"/>
        <v>14</v>
      </c>
      <c r="AB1861" s="9" t="s">
        <v>1398</v>
      </c>
      <c r="AE1861" t="str">
        <f t="shared" si="149"/>
        <v>Warriors of ChaosVampire Counts</v>
      </c>
    </row>
    <row r="1862" spans="1:31" ht="15" customHeight="1" x14ac:dyDescent="0.25">
      <c r="A1862">
        <v>428611</v>
      </c>
      <c r="B1862">
        <v>2</v>
      </c>
      <c r="C1862" t="s">
        <v>2288</v>
      </c>
      <c r="D1862" t="s">
        <v>2291</v>
      </c>
      <c r="E1862">
        <v>2</v>
      </c>
      <c r="F1862">
        <v>0</v>
      </c>
      <c r="G1862">
        <v>20</v>
      </c>
      <c r="H1862">
        <v>0</v>
      </c>
      <c r="I1862" t="s">
        <v>2268</v>
      </c>
      <c r="J1862" s="24">
        <v>45396.3125</v>
      </c>
      <c r="K1862" s="24">
        <v>45396.708333333336</v>
      </c>
      <c r="L1862" t="s">
        <v>338</v>
      </c>
      <c r="M1862" t="b">
        <v>0</v>
      </c>
      <c r="N1862">
        <v>2023</v>
      </c>
      <c r="O1862" t="s">
        <v>759</v>
      </c>
      <c r="Q1862" t="s">
        <v>762</v>
      </c>
      <c r="S1862" s="1" t="s">
        <v>2290</v>
      </c>
      <c r="T1862" s="1" t="s">
        <v>2293</v>
      </c>
      <c r="U1862" t="s">
        <v>27</v>
      </c>
      <c r="V1862" s="9">
        <v>1999</v>
      </c>
      <c r="W1862" s="2">
        <f t="shared" si="150"/>
        <v>3</v>
      </c>
      <c r="X1862" s="2" t="s">
        <v>1885</v>
      </c>
      <c r="Y1862" s="9" t="str">
        <f t="shared" si="147"/>
        <v>Y</v>
      </c>
      <c r="Z1862" s="9" t="str">
        <f t="shared" si="148"/>
        <v>N</v>
      </c>
      <c r="AA1862" s="9">
        <f t="shared" si="151"/>
        <v>14</v>
      </c>
      <c r="AB1862" s="9" t="s">
        <v>1398</v>
      </c>
      <c r="AE1862" t="str">
        <f t="shared" si="149"/>
        <v>Wood Elf RealmsWarriors of Chaos</v>
      </c>
    </row>
    <row r="1863" spans="1:31" ht="15" customHeight="1" x14ac:dyDescent="0.25">
      <c r="A1863">
        <v>428635</v>
      </c>
      <c r="B1863">
        <v>2</v>
      </c>
      <c r="C1863" t="s">
        <v>2283</v>
      </c>
      <c r="D1863" t="s">
        <v>2292</v>
      </c>
      <c r="E1863">
        <v>0</v>
      </c>
      <c r="F1863">
        <v>2</v>
      </c>
      <c r="G1863">
        <v>0</v>
      </c>
      <c r="H1863">
        <v>20</v>
      </c>
      <c r="I1863" t="s">
        <v>2268</v>
      </c>
      <c r="J1863" s="24">
        <v>45396.3125</v>
      </c>
      <c r="K1863" s="24">
        <v>45396.708333333336</v>
      </c>
      <c r="L1863" t="s">
        <v>338</v>
      </c>
      <c r="M1863" t="b">
        <v>0</v>
      </c>
      <c r="N1863">
        <v>2023</v>
      </c>
      <c r="O1863" t="s">
        <v>763</v>
      </c>
      <c r="Q1863" t="s">
        <v>760</v>
      </c>
      <c r="S1863" s="1" t="s">
        <v>2285</v>
      </c>
      <c r="T1863" s="1" t="s">
        <v>2294</v>
      </c>
      <c r="U1863" t="s">
        <v>27</v>
      </c>
      <c r="V1863" s="9">
        <v>1999</v>
      </c>
      <c r="W1863" s="2">
        <f t="shared" si="150"/>
        <v>3</v>
      </c>
      <c r="X1863" s="2" t="s">
        <v>1885</v>
      </c>
      <c r="Y1863" s="9" t="str">
        <f t="shared" si="147"/>
        <v>Y</v>
      </c>
      <c r="Z1863" s="9" t="str">
        <f t="shared" si="148"/>
        <v>N</v>
      </c>
      <c r="AA1863" s="9">
        <f t="shared" si="151"/>
        <v>14</v>
      </c>
      <c r="AB1863" s="9" t="s">
        <v>1398</v>
      </c>
      <c r="AE1863" t="str">
        <f t="shared" si="149"/>
        <v>High Elf RealmsVampire Counts</v>
      </c>
    </row>
    <row r="1864" spans="1:31" ht="15" customHeight="1" x14ac:dyDescent="0.25">
      <c r="A1864">
        <v>428655</v>
      </c>
      <c r="B1864">
        <v>2</v>
      </c>
      <c r="C1864" t="s">
        <v>2267</v>
      </c>
      <c r="D1864" t="s">
        <v>2279</v>
      </c>
      <c r="E1864">
        <v>1</v>
      </c>
      <c r="F1864">
        <v>1</v>
      </c>
      <c r="G1864">
        <v>10</v>
      </c>
      <c r="H1864">
        <v>10</v>
      </c>
      <c r="I1864" t="s">
        <v>2268</v>
      </c>
      <c r="J1864" s="24">
        <v>45396.3125</v>
      </c>
      <c r="K1864" s="24">
        <v>45396.708333333336</v>
      </c>
      <c r="L1864" t="s">
        <v>338</v>
      </c>
      <c r="M1864" t="b">
        <v>0</v>
      </c>
      <c r="N1864">
        <v>2023</v>
      </c>
      <c r="O1864" t="s">
        <v>768</v>
      </c>
      <c r="Q1864" t="s">
        <v>763</v>
      </c>
      <c r="S1864" s="1" t="s">
        <v>2270</v>
      </c>
      <c r="T1864" s="1" t="s">
        <v>2281</v>
      </c>
      <c r="U1864" t="s">
        <v>27</v>
      </c>
      <c r="V1864" s="9">
        <v>1999</v>
      </c>
      <c r="W1864" s="2">
        <f t="shared" si="150"/>
        <v>3</v>
      </c>
      <c r="X1864" s="2" t="s">
        <v>1885</v>
      </c>
      <c r="Y1864" s="9" t="str">
        <f t="shared" si="147"/>
        <v>Y</v>
      </c>
      <c r="Z1864" s="9" t="str">
        <f t="shared" si="148"/>
        <v>N</v>
      </c>
      <c r="AA1864" s="9">
        <f t="shared" si="151"/>
        <v>14</v>
      </c>
      <c r="AB1864" s="9" t="s">
        <v>1398</v>
      </c>
      <c r="AE1864" t="str">
        <f t="shared" si="149"/>
        <v>Dark ElvesHigh Elf Realms</v>
      </c>
    </row>
    <row r="1865" spans="1:31" ht="15" customHeight="1" x14ac:dyDescent="0.25">
      <c r="A1865">
        <v>428677</v>
      </c>
      <c r="B1865">
        <v>2</v>
      </c>
      <c r="C1865" t="s">
        <v>2276</v>
      </c>
      <c r="D1865" t="s">
        <v>2271</v>
      </c>
      <c r="E1865">
        <v>2</v>
      </c>
      <c r="F1865">
        <v>0</v>
      </c>
      <c r="G1865">
        <v>16</v>
      </c>
      <c r="H1865">
        <v>4</v>
      </c>
      <c r="I1865" t="s">
        <v>2268</v>
      </c>
      <c r="J1865" s="24">
        <v>45396.3125</v>
      </c>
      <c r="K1865" s="24">
        <v>45396.708333333336</v>
      </c>
      <c r="L1865" t="s">
        <v>338</v>
      </c>
      <c r="M1865" t="b">
        <v>0</v>
      </c>
      <c r="N1865">
        <v>2023</v>
      </c>
      <c r="O1865" t="s">
        <v>761</v>
      </c>
      <c r="Q1865" t="s">
        <v>771</v>
      </c>
      <c r="S1865" s="1" t="s">
        <v>2278</v>
      </c>
      <c r="T1865" s="1" t="s">
        <v>2273</v>
      </c>
      <c r="U1865" t="s">
        <v>27</v>
      </c>
      <c r="V1865" s="9">
        <v>1999</v>
      </c>
      <c r="W1865" s="2">
        <f t="shared" si="150"/>
        <v>3</v>
      </c>
      <c r="X1865" s="2" t="s">
        <v>1885</v>
      </c>
      <c r="Y1865" s="9" t="str">
        <f t="shared" si="147"/>
        <v>Y</v>
      </c>
      <c r="Z1865" s="9" t="str">
        <f t="shared" si="148"/>
        <v>N</v>
      </c>
      <c r="AA1865" s="9">
        <f t="shared" si="151"/>
        <v>14</v>
      </c>
      <c r="AB1865" s="9" t="s">
        <v>1398</v>
      </c>
      <c r="AE1865" t="str">
        <f t="shared" si="149"/>
        <v>Orc and Goblin TribesSkaven</v>
      </c>
    </row>
    <row r="1866" spans="1:31" ht="15" customHeight="1" x14ac:dyDescent="0.25">
      <c r="A1866">
        <v>428706</v>
      </c>
      <c r="B1866">
        <v>2</v>
      </c>
      <c r="C1866" t="s">
        <v>2284</v>
      </c>
      <c r="D1866" t="s">
        <v>2287</v>
      </c>
      <c r="E1866">
        <v>2</v>
      </c>
      <c r="F1866">
        <v>0</v>
      </c>
      <c r="G1866">
        <v>18</v>
      </c>
      <c r="H1866">
        <v>2</v>
      </c>
      <c r="I1866" t="s">
        <v>2268</v>
      </c>
      <c r="J1866" s="24">
        <v>45396.3125</v>
      </c>
      <c r="K1866" s="24">
        <v>45396.708333333336</v>
      </c>
      <c r="L1866" t="s">
        <v>338</v>
      </c>
      <c r="M1866" t="b">
        <v>0</v>
      </c>
      <c r="N1866">
        <v>2023</v>
      </c>
      <c r="O1866" t="s">
        <v>764</v>
      </c>
      <c r="Q1866" t="s">
        <v>767</v>
      </c>
      <c r="S1866" s="1" t="s">
        <v>2286</v>
      </c>
      <c r="T1866" s="1" t="s">
        <v>2289</v>
      </c>
      <c r="U1866" t="s">
        <v>27</v>
      </c>
      <c r="V1866" s="9">
        <v>1999</v>
      </c>
      <c r="W1866" s="2">
        <f t="shared" si="150"/>
        <v>3</v>
      </c>
      <c r="X1866" s="2" t="s">
        <v>1885</v>
      </c>
      <c r="Y1866" s="9" t="str">
        <f t="shared" si="147"/>
        <v>Y</v>
      </c>
      <c r="Z1866" s="9" t="str">
        <f t="shared" si="148"/>
        <v>N</v>
      </c>
      <c r="AA1866" s="9">
        <f t="shared" si="151"/>
        <v>14</v>
      </c>
      <c r="AB1866" s="9" t="s">
        <v>1398</v>
      </c>
      <c r="AE1866" t="str">
        <f t="shared" si="149"/>
        <v>Tomb Kings of KhemriDaemons of Chaos</v>
      </c>
    </row>
    <row r="1867" spans="1:31" ht="15" customHeight="1" x14ac:dyDescent="0.25">
      <c r="A1867">
        <v>428726</v>
      </c>
      <c r="B1867">
        <v>2</v>
      </c>
      <c r="C1867" t="s">
        <v>2280</v>
      </c>
      <c r="D1867" t="s">
        <v>2266</v>
      </c>
      <c r="E1867">
        <v>0</v>
      </c>
      <c r="F1867">
        <v>2</v>
      </c>
      <c r="G1867">
        <v>7</v>
      </c>
      <c r="H1867">
        <v>13</v>
      </c>
      <c r="I1867" t="s">
        <v>2268</v>
      </c>
      <c r="J1867" s="24">
        <v>45396.3125</v>
      </c>
      <c r="K1867" s="24">
        <v>45396.708333333336</v>
      </c>
      <c r="L1867" t="s">
        <v>338</v>
      </c>
      <c r="M1867" t="b">
        <v>0</v>
      </c>
      <c r="N1867">
        <v>2023</v>
      </c>
      <c r="O1867" t="s">
        <v>767</v>
      </c>
      <c r="Q1867" t="s">
        <v>758</v>
      </c>
      <c r="S1867" s="1" t="s">
        <v>2282</v>
      </c>
      <c r="T1867" s="1" t="s">
        <v>2269</v>
      </c>
      <c r="U1867" t="s">
        <v>27</v>
      </c>
      <c r="V1867" s="9">
        <v>1999</v>
      </c>
      <c r="W1867" s="2">
        <f t="shared" si="150"/>
        <v>3</v>
      </c>
      <c r="X1867" s="2" t="s">
        <v>1885</v>
      </c>
      <c r="Y1867" s="9" t="str">
        <f t="shared" si="147"/>
        <v>Y</v>
      </c>
      <c r="Z1867" s="9" t="str">
        <f t="shared" si="148"/>
        <v>N</v>
      </c>
      <c r="AA1867" s="9">
        <f t="shared" si="151"/>
        <v>14</v>
      </c>
      <c r="AB1867" s="9" t="s">
        <v>1398</v>
      </c>
      <c r="AE1867" t="str">
        <f t="shared" si="149"/>
        <v>Daemons of ChaosKingdom of Bretonnia</v>
      </c>
    </row>
    <row r="1868" spans="1:31" ht="15" customHeight="1" x14ac:dyDescent="0.25">
      <c r="A1868">
        <v>428746</v>
      </c>
      <c r="B1868">
        <v>2</v>
      </c>
      <c r="C1868" t="s">
        <v>2272</v>
      </c>
      <c r="D1868" t="s">
        <v>2275</v>
      </c>
      <c r="E1868">
        <v>0</v>
      </c>
      <c r="F1868">
        <v>2</v>
      </c>
      <c r="G1868">
        <v>0</v>
      </c>
      <c r="H1868">
        <v>20</v>
      </c>
      <c r="I1868" t="s">
        <v>2268</v>
      </c>
      <c r="J1868" s="24">
        <v>45396.3125</v>
      </c>
      <c r="K1868" s="24">
        <v>45396.708333333336</v>
      </c>
      <c r="L1868" t="s">
        <v>338</v>
      </c>
      <c r="M1868" t="b">
        <v>0</v>
      </c>
      <c r="N1868">
        <v>2023</v>
      </c>
      <c r="O1868" t="s">
        <v>770</v>
      </c>
      <c r="Q1868" t="s">
        <v>763</v>
      </c>
      <c r="S1868" s="1" t="s">
        <v>2274</v>
      </c>
      <c r="T1868" s="1" t="s">
        <v>2277</v>
      </c>
      <c r="U1868" t="s">
        <v>27</v>
      </c>
      <c r="V1868" s="9">
        <v>1999</v>
      </c>
      <c r="W1868" s="2">
        <f t="shared" si="150"/>
        <v>3</v>
      </c>
      <c r="X1868" s="2" t="s">
        <v>1885</v>
      </c>
      <c r="Y1868" s="9" t="str">
        <f t="shared" si="147"/>
        <v>Y</v>
      </c>
      <c r="Z1868" s="9" t="str">
        <f t="shared" si="148"/>
        <v>N</v>
      </c>
      <c r="AA1868" s="9">
        <f t="shared" si="151"/>
        <v>14</v>
      </c>
      <c r="AB1868" s="9" t="s">
        <v>1398</v>
      </c>
      <c r="AE1868" t="str">
        <f t="shared" si="149"/>
        <v>LizardmenHigh Elf Realms</v>
      </c>
    </row>
    <row r="1869" spans="1:31" ht="15" customHeight="1" x14ac:dyDescent="0.25">
      <c r="A1869">
        <v>428773</v>
      </c>
      <c r="B1869">
        <v>3</v>
      </c>
      <c r="C1869" t="s">
        <v>2288</v>
      </c>
      <c r="D1869" t="s">
        <v>2276</v>
      </c>
      <c r="E1869">
        <v>0</v>
      </c>
      <c r="F1869">
        <v>2</v>
      </c>
      <c r="G1869">
        <v>0</v>
      </c>
      <c r="H1869">
        <v>20</v>
      </c>
      <c r="I1869" t="s">
        <v>2268</v>
      </c>
      <c r="J1869" s="24">
        <v>45396.3125</v>
      </c>
      <c r="K1869" s="24">
        <v>45396.708333333336</v>
      </c>
      <c r="L1869" t="s">
        <v>338</v>
      </c>
      <c r="M1869" t="b">
        <v>0</v>
      </c>
      <c r="N1869">
        <v>2023</v>
      </c>
      <c r="O1869" t="s">
        <v>759</v>
      </c>
      <c r="Q1869" t="s">
        <v>761</v>
      </c>
      <c r="S1869" s="1" t="s">
        <v>2290</v>
      </c>
      <c r="T1869" s="1" t="s">
        <v>2278</v>
      </c>
      <c r="U1869" t="s">
        <v>27</v>
      </c>
      <c r="V1869" s="9">
        <v>1999</v>
      </c>
      <c r="W1869" s="2">
        <f t="shared" si="150"/>
        <v>3</v>
      </c>
      <c r="X1869" s="2" t="s">
        <v>1885</v>
      </c>
      <c r="Y1869" s="9" t="str">
        <f t="shared" si="147"/>
        <v>Y</v>
      </c>
      <c r="Z1869" s="9" t="str">
        <f t="shared" si="148"/>
        <v>N</v>
      </c>
      <c r="AA1869" s="9">
        <f t="shared" si="151"/>
        <v>14</v>
      </c>
      <c r="AB1869" s="9" t="s">
        <v>1398</v>
      </c>
      <c r="AE1869" t="str">
        <f t="shared" si="149"/>
        <v>Wood Elf RealmsOrc and Goblin Tribes</v>
      </c>
    </row>
    <row r="1870" spans="1:31" ht="15" customHeight="1" x14ac:dyDescent="0.25">
      <c r="A1870">
        <v>428789</v>
      </c>
      <c r="B1870">
        <v>3</v>
      </c>
      <c r="C1870" t="s">
        <v>2267</v>
      </c>
      <c r="D1870" t="s">
        <v>2287</v>
      </c>
      <c r="E1870">
        <v>2</v>
      </c>
      <c r="F1870">
        <v>0</v>
      </c>
      <c r="G1870">
        <v>18</v>
      </c>
      <c r="H1870">
        <v>2</v>
      </c>
      <c r="I1870" t="s">
        <v>2268</v>
      </c>
      <c r="J1870" s="24">
        <v>45396.3125</v>
      </c>
      <c r="K1870" s="24">
        <v>45396.708333333336</v>
      </c>
      <c r="L1870" t="s">
        <v>338</v>
      </c>
      <c r="M1870" t="b">
        <v>0</v>
      </c>
      <c r="N1870">
        <v>2023</v>
      </c>
      <c r="O1870" t="s">
        <v>768</v>
      </c>
      <c r="Q1870" t="s">
        <v>767</v>
      </c>
      <c r="S1870" s="1" t="s">
        <v>2270</v>
      </c>
      <c r="T1870" s="1" t="s">
        <v>2289</v>
      </c>
      <c r="U1870" t="s">
        <v>27</v>
      </c>
      <c r="V1870" s="9">
        <v>1999</v>
      </c>
      <c r="W1870" s="2">
        <f t="shared" si="150"/>
        <v>3</v>
      </c>
      <c r="X1870" s="2" t="s">
        <v>1885</v>
      </c>
      <c r="Y1870" s="9" t="str">
        <f t="shared" si="147"/>
        <v>Y</v>
      </c>
      <c r="Z1870" s="9" t="str">
        <f t="shared" si="148"/>
        <v>N</v>
      </c>
      <c r="AA1870" s="9">
        <f t="shared" si="151"/>
        <v>14</v>
      </c>
      <c r="AB1870" s="9" t="s">
        <v>1398</v>
      </c>
      <c r="AE1870" t="str">
        <f t="shared" si="149"/>
        <v>Dark ElvesDaemons of Chaos</v>
      </c>
    </row>
    <row r="1871" spans="1:31" ht="15" customHeight="1" x14ac:dyDescent="0.25">
      <c r="A1871">
        <v>428805</v>
      </c>
      <c r="B1871">
        <v>3</v>
      </c>
      <c r="C1871" t="s">
        <v>2275</v>
      </c>
      <c r="D1871" t="s">
        <v>2271</v>
      </c>
      <c r="E1871">
        <v>2</v>
      </c>
      <c r="F1871">
        <v>0</v>
      </c>
      <c r="G1871">
        <v>20</v>
      </c>
      <c r="H1871">
        <v>0</v>
      </c>
      <c r="I1871" t="s">
        <v>2268</v>
      </c>
      <c r="J1871" s="24">
        <v>45396.3125</v>
      </c>
      <c r="K1871" s="24">
        <v>45396.708333333336</v>
      </c>
      <c r="L1871" t="s">
        <v>338</v>
      </c>
      <c r="M1871" t="b">
        <v>0</v>
      </c>
      <c r="N1871">
        <v>2023</v>
      </c>
      <c r="O1871" t="s">
        <v>763</v>
      </c>
      <c r="Q1871" t="s">
        <v>771</v>
      </c>
      <c r="S1871" s="1" t="s">
        <v>2277</v>
      </c>
      <c r="T1871" s="1" t="s">
        <v>2273</v>
      </c>
      <c r="U1871" t="s">
        <v>27</v>
      </c>
      <c r="V1871" s="9">
        <v>1999</v>
      </c>
      <c r="W1871" s="2">
        <f t="shared" si="150"/>
        <v>3</v>
      </c>
      <c r="X1871" s="2" t="s">
        <v>1885</v>
      </c>
      <c r="Y1871" s="9" t="str">
        <f t="shared" si="147"/>
        <v>Y</v>
      </c>
      <c r="Z1871" s="9" t="str">
        <f t="shared" si="148"/>
        <v>N</v>
      </c>
      <c r="AA1871" s="9">
        <f t="shared" si="151"/>
        <v>14</v>
      </c>
      <c r="AB1871" s="9" t="s">
        <v>1398</v>
      </c>
      <c r="AE1871" t="str">
        <f t="shared" si="149"/>
        <v>High Elf RealmsSkaven</v>
      </c>
    </row>
    <row r="1872" spans="1:31" ht="15" hidden="1" customHeight="1" x14ac:dyDescent="0.25">
      <c r="A1872">
        <v>428817</v>
      </c>
      <c r="B1872">
        <v>3</v>
      </c>
      <c r="C1872" t="s">
        <v>2279</v>
      </c>
      <c r="D1872" t="s">
        <v>2283</v>
      </c>
      <c r="E1872">
        <v>1</v>
      </c>
      <c r="F1872">
        <v>1</v>
      </c>
      <c r="G1872">
        <v>10</v>
      </c>
      <c r="H1872">
        <v>10</v>
      </c>
      <c r="I1872" t="s">
        <v>2268</v>
      </c>
      <c r="J1872" s="24">
        <v>45396.3125</v>
      </c>
      <c r="K1872" s="24">
        <v>45396.708333333336</v>
      </c>
      <c r="L1872" t="s">
        <v>338</v>
      </c>
      <c r="M1872" t="b">
        <v>0</v>
      </c>
      <c r="N1872">
        <v>2023</v>
      </c>
      <c r="O1872" t="s">
        <v>763</v>
      </c>
      <c r="Q1872" t="s">
        <v>763</v>
      </c>
      <c r="S1872" s="1" t="s">
        <v>2281</v>
      </c>
      <c r="T1872" s="1" t="s">
        <v>2285</v>
      </c>
      <c r="U1872" t="s">
        <v>27</v>
      </c>
      <c r="V1872" s="9">
        <v>1999</v>
      </c>
      <c r="W1872" s="2">
        <f t="shared" si="150"/>
        <v>3</v>
      </c>
      <c r="X1872" s="2" t="s">
        <v>1885</v>
      </c>
      <c r="Y1872" s="9" t="str">
        <f t="shared" si="147"/>
        <v>Y</v>
      </c>
      <c r="Z1872" s="9" t="str">
        <f t="shared" si="148"/>
        <v>Y</v>
      </c>
      <c r="AA1872" s="9">
        <f t="shared" si="151"/>
        <v>14</v>
      </c>
      <c r="AB1872" s="9" t="s">
        <v>1398</v>
      </c>
      <c r="AE1872" t="str">
        <f t="shared" si="149"/>
        <v>High Elf RealmsHigh Elf Realms</v>
      </c>
    </row>
    <row r="1873" spans="1:31" ht="15" customHeight="1" x14ac:dyDescent="0.25">
      <c r="A1873">
        <v>428831</v>
      </c>
      <c r="B1873">
        <v>3</v>
      </c>
      <c r="C1873" t="s">
        <v>2266</v>
      </c>
      <c r="D1873" t="s">
        <v>2284</v>
      </c>
      <c r="E1873">
        <v>2</v>
      </c>
      <c r="F1873">
        <v>0</v>
      </c>
      <c r="G1873">
        <v>18</v>
      </c>
      <c r="H1873">
        <v>2</v>
      </c>
      <c r="I1873" t="s">
        <v>2268</v>
      </c>
      <c r="J1873" s="24">
        <v>45396.3125</v>
      </c>
      <c r="K1873" s="24">
        <v>45396.708333333336</v>
      </c>
      <c r="L1873" t="s">
        <v>338</v>
      </c>
      <c r="M1873" t="b">
        <v>0</v>
      </c>
      <c r="N1873">
        <v>2023</v>
      </c>
      <c r="O1873" t="s">
        <v>758</v>
      </c>
      <c r="Q1873" t="s">
        <v>764</v>
      </c>
      <c r="S1873" s="1" t="s">
        <v>2269</v>
      </c>
      <c r="T1873" s="1" t="s">
        <v>2286</v>
      </c>
      <c r="U1873" t="s">
        <v>27</v>
      </c>
      <c r="V1873" s="9">
        <v>1999</v>
      </c>
      <c r="W1873" s="2">
        <f t="shared" si="150"/>
        <v>3</v>
      </c>
      <c r="X1873" s="2" t="s">
        <v>1885</v>
      </c>
      <c r="Y1873" s="9" t="str">
        <f t="shared" si="147"/>
        <v>Y</v>
      </c>
      <c r="Z1873" s="9" t="str">
        <f t="shared" si="148"/>
        <v>N</v>
      </c>
      <c r="AA1873" s="9">
        <f t="shared" si="151"/>
        <v>14</v>
      </c>
      <c r="AB1873" s="9" t="s">
        <v>1398</v>
      </c>
      <c r="AE1873" t="str">
        <f t="shared" si="149"/>
        <v>Kingdom of BretonniaTomb Kings of Khemri</v>
      </c>
    </row>
    <row r="1874" spans="1:31" ht="15" customHeight="1" x14ac:dyDescent="0.25">
      <c r="A1874">
        <v>428843</v>
      </c>
      <c r="B1874">
        <v>3</v>
      </c>
      <c r="C1874" t="s">
        <v>2280</v>
      </c>
      <c r="D1874" t="s">
        <v>2292</v>
      </c>
      <c r="E1874">
        <v>0</v>
      </c>
      <c r="F1874">
        <v>2</v>
      </c>
      <c r="G1874">
        <v>0</v>
      </c>
      <c r="H1874">
        <v>20</v>
      </c>
      <c r="I1874" t="s">
        <v>2268</v>
      </c>
      <c r="J1874" s="24">
        <v>45396.3125</v>
      </c>
      <c r="K1874" s="24">
        <v>45396.708333333336</v>
      </c>
      <c r="L1874" t="s">
        <v>338</v>
      </c>
      <c r="M1874" t="b">
        <v>0</v>
      </c>
      <c r="N1874">
        <v>2023</v>
      </c>
      <c r="O1874" t="s">
        <v>767</v>
      </c>
      <c r="Q1874" t="s">
        <v>760</v>
      </c>
      <c r="S1874" s="1" t="s">
        <v>2282</v>
      </c>
      <c r="T1874" s="1" t="s">
        <v>2294</v>
      </c>
      <c r="U1874" t="s">
        <v>27</v>
      </c>
      <c r="V1874" s="9">
        <v>1999</v>
      </c>
      <c r="W1874" s="2">
        <f t="shared" si="150"/>
        <v>3</v>
      </c>
      <c r="X1874" s="2" t="s">
        <v>1885</v>
      </c>
      <c r="Y1874" s="9" t="str">
        <f t="shared" si="147"/>
        <v>Y</v>
      </c>
      <c r="Z1874" s="9" t="str">
        <f t="shared" si="148"/>
        <v>N</v>
      </c>
      <c r="AA1874" s="9">
        <f t="shared" si="151"/>
        <v>14</v>
      </c>
      <c r="AB1874" s="9" t="s">
        <v>1398</v>
      </c>
      <c r="AE1874" t="str">
        <f t="shared" si="149"/>
        <v>Daemons of ChaosVampire Counts</v>
      </c>
    </row>
    <row r="1875" spans="1:31" ht="15" customHeight="1" x14ac:dyDescent="0.25">
      <c r="A1875">
        <v>430241</v>
      </c>
      <c r="B1875">
        <v>1</v>
      </c>
      <c r="C1875" t="s">
        <v>2295</v>
      </c>
      <c r="D1875" t="s">
        <v>2296</v>
      </c>
      <c r="E1875">
        <v>0</v>
      </c>
      <c r="F1875">
        <v>2</v>
      </c>
      <c r="G1875">
        <v>7</v>
      </c>
      <c r="H1875">
        <v>13</v>
      </c>
      <c r="I1875" t="s">
        <v>2297</v>
      </c>
      <c r="J1875" s="24">
        <v>45402.708333333336</v>
      </c>
      <c r="K1875" s="24">
        <v>45403.125</v>
      </c>
      <c r="L1875" t="s">
        <v>598</v>
      </c>
      <c r="M1875" t="b">
        <v>0</v>
      </c>
      <c r="N1875">
        <v>2023</v>
      </c>
      <c r="O1875" t="s">
        <v>765</v>
      </c>
      <c r="Q1875" t="s">
        <v>761</v>
      </c>
      <c r="S1875" s="1" t="s">
        <v>2298</v>
      </c>
      <c r="T1875" s="1" t="s">
        <v>2299</v>
      </c>
      <c r="U1875" t="s">
        <v>27</v>
      </c>
      <c r="V1875" s="9">
        <v>2000</v>
      </c>
      <c r="W1875" s="2">
        <f t="shared" si="150"/>
        <v>3</v>
      </c>
      <c r="X1875" s="2" t="s">
        <v>1885</v>
      </c>
      <c r="Y1875" s="9" t="str">
        <f t="shared" si="147"/>
        <v>Y</v>
      </c>
      <c r="Z1875" s="9" t="str">
        <f t="shared" si="148"/>
        <v>N</v>
      </c>
      <c r="AA1875" s="9">
        <f t="shared" si="151"/>
        <v>16</v>
      </c>
      <c r="AB1875" s="9" t="s">
        <v>1398</v>
      </c>
      <c r="AE1875" t="str">
        <f t="shared" si="149"/>
        <v>Empire of ManOrc and Goblin Tribes</v>
      </c>
    </row>
    <row r="1876" spans="1:31" ht="15" customHeight="1" x14ac:dyDescent="0.25">
      <c r="A1876">
        <v>430270</v>
      </c>
      <c r="B1876">
        <v>1</v>
      </c>
      <c r="C1876" t="s">
        <v>2300</v>
      </c>
      <c r="D1876" t="s">
        <v>2301</v>
      </c>
      <c r="E1876">
        <v>0</v>
      </c>
      <c r="F1876">
        <v>2</v>
      </c>
      <c r="G1876">
        <v>1</v>
      </c>
      <c r="H1876">
        <v>19</v>
      </c>
      <c r="I1876" t="s">
        <v>2297</v>
      </c>
      <c r="J1876" s="24">
        <v>45402.708333333336</v>
      </c>
      <c r="K1876" s="24">
        <v>45403.125</v>
      </c>
      <c r="L1876" t="s">
        <v>598</v>
      </c>
      <c r="M1876" t="b">
        <v>0</v>
      </c>
      <c r="N1876">
        <v>2023</v>
      </c>
      <c r="O1876" t="s">
        <v>774</v>
      </c>
      <c r="Q1876" t="s">
        <v>758</v>
      </c>
      <c r="S1876" s="1" t="s">
        <v>2302</v>
      </c>
      <c r="T1876" s="1" t="s">
        <v>2303</v>
      </c>
      <c r="U1876" t="s">
        <v>27</v>
      </c>
      <c r="V1876" s="9">
        <v>2000</v>
      </c>
      <c r="W1876" s="2">
        <f t="shared" si="150"/>
        <v>3</v>
      </c>
      <c r="X1876" s="2" t="s">
        <v>1885</v>
      </c>
      <c r="Y1876" s="9" t="str">
        <f t="shared" si="147"/>
        <v>Y</v>
      </c>
      <c r="Z1876" s="9" t="str">
        <f t="shared" si="148"/>
        <v>N</v>
      </c>
      <c r="AA1876" s="9">
        <f t="shared" si="151"/>
        <v>16</v>
      </c>
      <c r="AB1876" s="9" t="s">
        <v>1398</v>
      </c>
      <c r="AE1876" t="str">
        <f t="shared" si="149"/>
        <v>Beastmen BrayherdsKingdom of Bretonnia</v>
      </c>
    </row>
    <row r="1877" spans="1:31" ht="15" customHeight="1" x14ac:dyDescent="0.25">
      <c r="A1877">
        <v>430298</v>
      </c>
      <c r="B1877">
        <v>1</v>
      </c>
      <c r="C1877" t="s">
        <v>2304</v>
      </c>
      <c r="D1877" t="s">
        <v>2305</v>
      </c>
      <c r="E1877">
        <v>2</v>
      </c>
      <c r="F1877">
        <v>0</v>
      </c>
      <c r="G1877">
        <v>11</v>
      </c>
      <c r="H1877">
        <v>9</v>
      </c>
      <c r="I1877" t="s">
        <v>2297</v>
      </c>
      <c r="J1877" s="24">
        <v>45402.708333333336</v>
      </c>
      <c r="K1877" s="24">
        <v>45403.125</v>
      </c>
      <c r="L1877" t="s">
        <v>598</v>
      </c>
      <c r="M1877" t="b">
        <v>0</v>
      </c>
      <c r="N1877">
        <v>2023</v>
      </c>
      <c r="O1877" t="s">
        <v>774</v>
      </c>
      <c r="Q1877" t="s">
        <v>764</v>
      </c>
      <c r="S1877" s="1" t="s">
        <v>2306</v>
      </c>
      <c r="T1877" s="1" t="s">
        <v>2307</v>
      </c>
      <c r="U1877" t="s">
        <v>27</v>
      </c>
      <c r="V1877" s="9">
        <v>2000</v>
      </c>
      <c r="W1877" s="2">
        <f t="shared" si="150"/>
        <v>3</v>
      </c>
      <c r="X1877" s="2" t="s">
        <v>1885</v>
      </c>
      <c r="Y1877" s="9" t="str">
        <f t="shared" si="147"/>
        <v>Y</v>
      </c>
      <c r="Z1877" s="9" t="str">
        <f t="shared" si="148"/>
        <v>N</v>
      </c>
      <c r="AA1877" s="9">
        <f t="shared" si="151"/>
        <v>16</v>
      </c>
      <c r="AB1877" s="9" t="s">
        <v>1398</v>
      </c>
      <c r="AE1877" t="str">
        <f t="shared" si="149"/>
        <v>Beastmen BrayherdsTomb Kings of Khemri</v>
      </c>
    </row>
    <row r="1878" spans="1:31" ht="15" customHeight="1" x14ac:dyDescent="0.25">
      <c r="A1878">
        <v>430322</v>
      </c>
      <c r="B1878">
        <v>1</v>
      </c>
      <c r="C1878" t="s">
        <v>2308</v>
      </c>
      <c r="D1878" t="s">
        <v>2309</v>
      </c>
      <c r="E1878">
        <v>2</v>
      </c>
      <c r="F1878">
        <v>0</v>
      </c>
      <c r="G1878">
        <v>13</v>
      </c>
      <c r="H1878">
        <v>7</v>
      </c>
      <c r="I1878" t="s">
        <v>2297</v>
      </c>
      <c r="J1878" s="24">
        <v>45402.708333333336</v>
      </c>
      <c r="K1878" s="24">
        <v>45403.125</v>
      </c>
      <c r="L1878" t="s">
        <v>598</v>
      </c>
      <c r="M1878" t="b">
        <v>0</v>
      </c>
      <c r="N1878">
        <v>2023</v>
      </c>
      <c r="O1878" t="s">
        <v>774</v>
      </c>
      <c r="Q1878" t="s">
        <v>760</v>
      </c>
      <c r="S1878" s="1" t="s">
        <v>2310</v>
      </c>
      <c r="T1878" s="1" t="s">
        <v>2311</v>
      </c>
      <c r="U1878" t="s">
        <v>27</v>
      </c>
      <c r="V1878" s="9">
        <v>2000</v>
      </c>
      <c r="W1878" s="2">
        <f t="shared" si="150"/>
        <v>3</v>
      </c>
      <c r="X1878" s="2" t="s">
        <v>1885</v>
      </c>
      <c r="Y1878" s="9" t="str">
        <f t="shared" si="147"/>
        <v>Y</v>
      </c>
      <c r="Z1878" s="9" t="str">
        <f t="shared" si="148"/>
        <v>N</v>
      </c>
      <c r="AA1878" s="9">
        <f t="shared" si="151"/>
        <v>16</v>
      </c>
      <c r="AB1878" s="9" t="s">
        <v>1398</v>
      </c>
      <c r="AE1878" t="str">
        <f t="shared" si="149"/>
        <v>Beastmen BrayherdsVampire Counts</v>
      </c>
    </row>
    <row r="1879" spans="1:31" ht="15" customHeight="1" x14ac:dyDescent="0.25">
      <c r="A1879">
        <v>430347</v>
      </c>
      <c r="B1879">
        <v>1</v>
      </c>
      <c r="C1879" t="s">
        <v>2312</v>
      </c>
      <c r="D1879" t="s">
        <v>2313</v>
      </c>
      <c r="E1879">
        <v>0</v>
      </c>
      <c r="F1879">
        <v>2</v>
      </c>
      <c r="G1879">
        <v>6</v>
      </c>
      <c r="H1879">
        <v>14</v>
      </c>
      <c r="I1879" t="s">
        <v>2297</v>
      </c>
      <c r="J1879" s="24">
        <v>45402.708333333336</v>
      </c>
      <c r="K1879" s="24">
        <v>45403.125</v>
      </c>
      <c r="L1879" t="s">
        <v>598</v>
      </c>
      <c r="M1879" t="b">
        <v>0</v>
      </c>
      <c r="N1879">
        <v>2023</v>
      </c>
      <c r="O1879" t="s">
        <v>769</v>
      </c>
      <c r="Q1879" t="s">
        <v>764</v>
      </c>
      <c r="S1879" s="1" t="s">
        <v>2314</v>
      </c>
      <c r="T1879" s="1" t="s">
        <v>2315</v>
      </c>
      <c r="U1879" t="s">
        <v>27</v>
      </c>
      <c r="V1879" s="9">
        <v>2000</v>
      </c>
      <c r="W1879" s="2">
        <f t="shared" si="150"/>
        <v>3</v>
      </c>
      <c r="X1879" s="2" t="s">
        <v>1885</v>
      </c>
      <c r="Y1879" s="9" t="str">
        <f t="shared" si="147"/>
        <v>Y</v>
      </c>
      <c r="Z1879" s="9" t="str">
        <f t="shared" si="148"/>
        <v>N</v>
      </c>
      <c r="AA1879" s="9">
        <f t="shared" si="151"/>
        <v>16</v>
      </c>
      <c r="AB1879" s="9" t="s">
        <v>1398</v>
      </c>
      <c r="AE1879" t="str">
        <f t="shared" si="149"/>
        <v>Dwarfen Mountain HoldsTomb Kings of Khemri</v>
      </c>
    </row>
    <row r="1880" spans="1:31" ht="15" customHeight="1" x14ac:dyDescent="0.25">
      <c r="A1880">
        <v>430375</v>
      </c>
      <c r="B1880">
        <v>1</v>
      </c>
      <c r="C1880" t="s">
        <v>2316</v>
      </c>
      <c r="D1880" t="s">
        <v>2317</v>
      </c>
      <c r="E1880">
        <v>2</v>
      </c>
      <c r="F1880">
        <v>0</v>
      </c>
      <c r="G1880">
        <v>20</v>
      </c>
      <c r="H1880">
        <v>0</v>
      </c>
      <c r="I1880" t="s">
        <v>2297</v>
      </c>
      <c r="J1880" s="24">
        <v>45402.708333333336</v>
      </c>
      <c r="K1880" s="24">
        <v>45403.125</v>
      </c>
      <c r="L1880" t="s">
        <v>598</v>
      </c>
      <c r="M1880" t="b">
        <v>0</v>
      </c>
      <c r="N1880">
        <v>2023</v>
      </c>
      <c r="O1880" t="s">
        <v>764</v>
      </c>
      <c r="Q1880" t="s">
        <v>765</v>
      </c>
      <c r="S1880" s="1" t="s">
        <v>2318</v>
      </c>
      <c r="T1880" s="1" t="s">
        <v>2319</v>
      </c>
      <c r="U1880" t="s">
        <v>27</v>
      </c>
      <c r="V1880" s="9">
        <v>2000</v>
      </c>
      <c r="W1880" s="2">
        <f t="shared" si="150"/>
        <v>3</v>
      </c>
      <c r="X1880" s="2" t="s">
        <v>1885</v>
      </c>
      <c r="Y1880" s="9" t="str">
        <f t="shared" si="147"/>
        <v>Y</v>
      </c>
      <c r="Z1880" s="9" t="str">
        <f t="shared" si="148"/>
        <v>N</v>
      </c>
      <c r="AA1880" s="9">
        <f t="shared" si="151"/>
        <v>16</v>
      </c>
      <c r="AB1880" s="9" t="s">
        <v>1398</v>
      </c>
      <c r="AE1880" t="str">
        <f t="shared" si="149"/>
        <v>Tomb Kings of KhemriEmpire of Man</v>
      </c>
    </row>
    <row r="1881" spans="1:31" ht="15" customHeight="1" x14ac:dyDescent="0.25">
      <c r="A1881">
        <v>430396</v>
      </c>
      <c r="B1881">
        <v>1</v>
      </c>
      <c r="C1881" t="s">
        <v>2320</v>
      </c>
      <c r="D1881" t="s">
        <v>2321</v>
      </c>
      <c r="E1881">
        <v>2</v>
      </c>
      <c r="F1881">
        <v>0</v>
      </c>
      <c r="G1881">
        <v>16</v>
      </c>
      <c r="H1881">
        <v>4</v>
      </c>
      <c r="I1881" t="s">
        <v>2297</v>
      </c>
      <c r="J1881" s="24">
        <v>45402.708333333336</v>
      </c>
      <c r="K1881" s="24">
        <v>45403.125</v>
      </c>
      <c r="L1881" t="s">
        <v>598</v>
      </c>
      <c r="M1881" t="b">
        <v>0</v>
      </c>
      <c r="N1881">
        <v>2023</v>
      </c>
      <c r="O1881" t="s">
        <v>774</v>
      </c>
      <c r="Q1881" t="s">
        <v>761</v>
      </c>
      <c r="S1881" s="1" t="s">
        <v>2322</v>
      </c>
      <c r="T1881" s="1" t="s">
        <v>2323</v>
      </c>
      <c r="U1881" t="s">
        <v>27</v>
      </c>
      <c r="V1881" s="9">
        <v>2000</v>
      </c>
      <c r="W1881" s="2">
        <f t="shared" si="150"/>
        <v>3</v>
      </c>
      <c r="X1881" s="2" t="s">
        <v>1885</v>
      </c>
      <c r="Y1881" s="9" t="str">
        <f t="shared" si="147"/>
        <v>Y</v>
      </c>
      <c r="Z1881" s="9" t="str">
        <f t="shared" si="148"/>
        <v>N</v>
      </c>
      <c r="AA1881" s="9">
        <f t="shared" si="151"/>
        <v>16</v>
      </c>
      <c r="AB1881" s="9" t="s">
        <v>1398</v>
      </c>
      <c r="AE1881" t="str">
        <f t="shared" si="149"/>
        <v>Beastmen BrayherdsOrc and Goblin Tribes</v>
      </c>
    </row>
    <row r="1882" spans="1:31" ht="15" customHeight="1" x14ac:dyDescent="0.25">
      <c r="A1882">
        <v>430426</v>
      </c>
      <c r="B1882">
        <v>1</v>
      </c>
      <c r="C1882" t="s">
        <v>2324</v>
      </c>
      <c r="D1882" t="s">
        <v>2325</v>
      </c>
      <c r="E1882">
        <v>0</v>
      </c>
      <c r="F1882">
        <v>2</v>
      </c>
      <c r="G1882">
        <v>6</v>
      </c>
      <c r="H1882">
        <v>14</v>
      </c>
      <c r="I1882" t="s">
        <v>2297</v>
      </c>
      <c r="J1882" s="24">
        <v>45402.708333333336</v>
      </c>
      <c r="K1882" s="24">
        <v>45403.125</v>
      </c>
      <c r="L1882" t="s">
        <v>598</v>
      </c>
      <c r="M1882" t="b">
        <v>0</v>
      </c>
      <c r="N1882">
        <v>2023</v>
      </c>
      <c r="O1882" t="s">
        <v>758</v>
      </c>
      <c r="Q1882" t="s">
        <v>773</v>
      </c>
      <c r="S1882" s="1" t="s">
        <v>2326</v>
      </c>
      <c r="T1882" s="1" t="s">
        <v>2327</v>
      </c>
      <c r="U1882" t="s">
        <v>27</v>
      </c>
      <c r="V1882" s="9">
        <v>2000</v>
      </c>
      <c r="W1882" s="2">
        <f t="shared" si="150"/>
        <v>3</v>
      </c>
      <c r="X1882" s="2" t="s">
        <v>1885</v>
      </c>
      <c r="Y1882" s="9" t="str">
        <f t="shared" si="147"/>
        <v>Y</v>
      </c>
      <c r="Z1882" s="9" t="str">
        <f t="shared" si="148"/>
        <v>N</v>
      </c>
      <c r="AA1882" s="9">
        <f t="shared" si="151"/>
        <v>16</v>
      </c>
      <c r="AB1882" s="9" t="s">
        <v>1398</v>
      </c>
      <c r="AE1882" t="str">
        <f t="shared" si="149"/>
        <v>Kingdom of BretonniaOgre Kingdoms</v>
      </c>
    </row>
    <row r="1883" spans="1:31" ht="15" customHeight="1" x14ac:dyDescent="0.25">
      <c r="A1883">
        <v>430478</v>
      </c>
      <c r="B1883">
        <v>2</v>
      </c>
      <c r="C1883" t="s">
        <v>2324</v>
      </c>
      <c r="D1883" t="s">
        <v>2312</v>
      </c>
      <c r="E1883">
        <v>2</v>
      </c>
      <c r="F1883">
        <v>0</v>
      </c>
      <c r="G1883">
        <v>11</v>
      </c>
      <c r="H1883">
        <v>9</v>
      </c>
      <c r="I1883" t="s">
        <v>2297</v>
      </c>
      <c r="J1883" s="24">
        <v>45402.708333333336</v>
      </c>
      <c r="K1883" s="24">
        <v>45403.125</v>
      </c>
      <c r="L1883" t="s">
        <v>598</v>
      </c>
      <c r="M1883" t="b">
        <v>0</v>
      </c>
      <c r="N1883">
        <v>2023</v>
      </c>
      <c r="O1883" t="s">
        <v>758</v>
      </c>
      <c r="Q1883" t="s">
        <v>769</v>
      </c>
      <c r="S1883" s="1" t="s">
        <v>2326</v>
      </c>
      <c r="T1883" s="1" t="s">
        <v>2314</v>
      </c>
      <c r="U1883" t="s">
        <v>27</v>
      </c>
      <c r="V1883" s="9">
        <v>2000</v>
      </c>
      <c r="W1883" s="2">
        <f t="shared" si="150"/>
        <v>3</v>
      </c>
      <c r="X1883" s="2" t="s">
        <v>1885</v>
      </c>
      <c r="Y1883" s="9" t="str">
        <f t="shared" si="147"/>
        <v>Y</v>
      </c>
      <c r="Z1883" s="9" t="str">
        <f t="shared" si="148"/>
        <v>N</v>
      </c>
      <c r="AA1883" s="9">
        <f t="shared" si="151"/>
        <v>16</v>
      </c>
      <c r="AB1883" s="9" t="s">
        <v>1398</v>
      </c>
      <c r="AE1883" t="str">
        <f t="shared" si="149"/>
        <v>Kingdom of BretonniaDwarfen Mountain Holds</v>
      </c>
    </row>
    <row r="1884" spans="1:31" ht="15" customHeight="1" x14ac:dyDescent="0.25">
      <c r="A1884">
        <v>430508</v>
      </c>
      <c r="B1884">
        <v>2</v>
      </c>
      <c r="C1884" t="s">
        <v>2316</v>
      </c>
      <c r="D1884" t="s">
        <v>2301</v>
      </c>
      <c r="E1884">
        <v>2</v>
      </c>
      <c r="F1884">
        <v>0</v>
      </c>
      <c r="G1884">
        <v>20</v>
      </c>
      <c r="H1884">
        <v>0</v>
      </c>
      <c r="I1884" t="s">
        <v>2297</v>
      </c>
      <c r="J1884" s="24">
        <v>45402.708333333336</v>
      </c>
      <c r="K1884" s="24">
        <v>45403.125</v>
      </c>
      <c r="L1884" t="s">
        <v>598</v>
      </c>
      <c r="M1884" t="b">
        <v>0</v>
      </c>
      <c r="N1884">
        <v>2023</v>
      </c>
      <c r="O1884" t="s">
        <v>764</v>
      </c>
      <c r="Q1884" t="s">
        <v>758</v>
      </c>
      <c r="S1884" s="1" t="s">
        <v>2318</v>
      </c>
      <c r="T1884" s="1" t="s">
        <v>2303</v>
      </c>
      <c r="U1884" t="s">
        <v>27</v>
      </c>
      <c r="V1884" s="9">
        <v>2000</v>
      </c>
      <c r="W1884" s="2">
        <f t="shared" si="150"/>
        <v>3</v>
      </c>
      <c r="X1884" s="2" t="s">
        <v>1885</v>
      </c>
      <c r="Y1884" s="9" t="str">
        <f t="shared" si="147"/>
        <v>Y</v>
      </c>
      <c r="Z1884" s="9" t="str">
        <f t="shared" si="148"/>
        <v>N</v>
      </c>
      <c r="AA1884" s="9">
        <f t="shared" si="151"/>
        <v>16</v>
      </c>
      <c r="AB1884" s="9" t="s">
        <v>1398</v>
      </c>
      <c r="AE1884" t="str">
        <f t="shared" si="149"/>
        <v>Tomb Kings of KhemriKingdom of Bretonnia</v>
      </c>
    </row>
    <row r="1885" spans="1:31" ht="15" customHeight="1" x14ac:dyDescent="0.25">
      <c r="A1885">
        <v>430535</v>
      </c>
      <c r="B1885">
        <v>2</v>
      </c>
      <c r="C1885" t="s">
        <v>2313</v>
      </c>
      <c r="D1885" t="s">
        <v>2325</v>
      </c>
      <c r="E1885">
        <v>0</v>
      </c>
      <c r="F1885">
        <v>2</v>
      </c>
      <c r="G1885">
        <v>6</v>
      </c>
      <c r="H1885">
        <v>14</v>
      </c>
      <c r="I1885" t="s">
        <v>2297</v>
      </c>
      <c r="J1885" s="24">
        <v>45402.708333333336</v>
      </c>
      <c r="K1885" s="24">
        <v>45403.125</v>
      </c>
      <c r="L1885" t="s">
        <v>598</v>
      </c>
      <c r="M1885" t="b">
        <v>0</v>
      </c>
      <c r="N1885">
        <v>2023</v>
      </c>
      <c r="O1885" t="s">
        <v>764</v>
      </c>
      <c r="Q1885" t="s">
        <v>773</v>
      </c>
      <c r="S1885" s="1" t="s">
        <v>2315</v>
      </c>
      <c r="T1885" s="1" t="s">
        <v>2327</v>
      </c>
      <c r="U1885" t="s">
        <v>27</v>
      </c>
      <c r="V1885" s="9">
        <v>2000</v>
      </c>
      <c r="W1885" s="2">
        <f t="shared" si="150"/>
        <v>3</v>
      </c>
      <c r="X1885" s="2" t="s">
        <v>1885</v>
      </c>
      <c r="Y1885" s="9" t="str">
        <f t="shared" si="147"/>
        <v>Y</v>
      </c>
      <c r="Z1885" s="9" t="str">
        <f t="shared" si="148"/>
        <v>N</v>
      </c>
      <c r="AA1885" s="9">
        <f t="shared" si="151"/>
        <v>16</v>
      </c>
      <c r="AB1885" s="9" t="s">
        <v>1398</v>
      </c>
      <c r="AE1885" t="str">
        <f t="shared" si="149"/>
        <v>Tomb Kings of KhemriOgre Kingdoms</v>
      </c>
    </row>
    <row r="1886" spans="1:31" ht="15" customHeight="1" x14ac:dyDescent="0.25">
      <c r="A1886">
        <v>430568</v>
      </c>
      <c r="B1886">
        <v>2</v>
      </c>
      <c r="C1886" t="s">
        <v>2320</v>
      </c>
      <c r="D1886" t="s">
        <v>491</v>
      </c>
      <c r="E1886">
        <v>2</v>
      </c>
      <c r="F1886">
        <v>0</v>
      </c>
      <c r="G1886">
        <v>15</v>
      </c>
      <c r="H1886">
        <v>5</v>
      </c>
      <c r="I1886" t="s">
        <v>2297</v>
      </c>
      <c r="J1886" s="24">
        <v>45402.708333333336</v>
      </c>
      <c r="K1886" s="24">
        <v>45403.125</v>
      </c>
      <c r="L1886" t="s">
        <v>598</v>
      </c>
      <c r="M1886" t="b">
        <v>0</v>
      </c>
      <c r="N1886">
        <v>2023</v>
      </c>
      <c r="O1886" t="s">
        <v>774</v>
      </c>
      <c r="Q1886" t="s">
        <v>758</v>
      </c>
      <c r="S1886" s="1" t="s">
        <v>2322</v>
      </c>
      <c r="T1886" s="1" t="s">
        <v>2328</v>
      </c>
      <c r="U1886" t="s">
        <v>27</v>
      </c>
      <c r="V1886" s="9">
        <v>2000</v>
      </c>
      <c r="W1886" s="2">
        <f t="shared" si="150"/>
        <v>3</v>
      </c>
      <c r="X1886" s="2" t="s">
        <v>1885</v>
      </c>
      <c r="Y1886" s="9" t="str">
        <f t="shared" si="147"/>
        <v>Y</v>
      </c>
      <c r="Z1886" s="9" t="str">
        <f t="shared" si="148"/>
        <v>N</v>
      </c>
      <c r="AA1886" s="9">
        <f t="shared" si="151"/>
        <v>16</v>
      </c>
      <c r="AB1886" s="9" t="s">
        <v>1398</v>
      </c>
      <c r="AE1886" t="str">
        <f t="shared" si="149"/>
        <v>Beastmen BrayherdsKingdom of Bretonnia</v>
      </c>
    </row>
    <row r="1887" spans="1:31" ht="15" customHeight="1" x14ac:dyDescent="0.25">
      <c r="A1887">
        <v>430586</v>
      </c>
      <c r="B1887">
        <v>2</v>
      </c>
      <c r="C1887" t="s">
        <v>2308</v>
      </c>
      <c r="D1887" t="s">
        <v>2296</v>
      </c>
      <c r="E1887">
        <v>0</v>
      </c>
      <c r="F1887">
        <v>2</v>
      </c>
      <c r="G1887">
        <v>9</v>
      </c>
      <c r="H1887">
        <v>11</v>
      </c>
      <c r="I1887" t="s">
        <v>2297</v>
      </c>
      <c r="J1887" s="24">
        <v>45402.708333333336</v>
      </c>
      <c r="K1887" s="24">
        <v>45403.125</v>
      </c>
      <c r="L1887" t="s">
        <v>598</v>
      </c>
      <c r="M1887" t="b">
        <v>0</v>
      </c>
      <c r="N1887">
        <v>2023</v>
      </c>
      <c r="O1887" t="s">
        <v>774</v>
      </c>
      <c r="Q1887" t="s">
        <v>761</v>
      </c>
      <c r="S1887" s="1" t="s">
        <v>2310</v>
      </c>
      <c r="T1887" s="1" t="s">
        <v>2299</v>
      </c>
      <c r="U1887" t="s">
        <v>27</v>
      </c>
      <c r="V1887" s="9">
        <v>2000</v>
      </c>
      <c r="W1887" s="2">
        <f t="shared" si="150"/>
        <v>3</v>
      </c>
      <c r="X1887" s="2" t="s">
        <v>1885</v>
      </c>
      <c r="Y1887" s="9" t="str">
        <f t="shared" si="147"/>
        <v>Y</v>
      </c>
      <c r="Z1887" s="9" t="str">
        <f t="shared" si="148"/>
        <v>N</v>
      </c>
      <c r="AA1887" s="9">
        <f t="shared" si="151"/>
        <v>16</v>
      </c>
      <c r="AB1887" s="9" t="s">
        <v>1398</v>
      </c>
      <c r="AE1887" t="str">
        <f t="shared" si="149"/>
        <v>Beastmen BrayherdsOrc and Goblin Tribes</v>
      </c>
    </row>
    <row r="1888" spans="1:31" ht="15" customHeight="1" x14ac:dyDescent="0.25">
      <c r="A1888">
        <v>430611</v>
      </c>
      <c r="B1888">
        <v>2</v>
      </c>
      <c r="C1888" t="s">
        <v>2304</v>
      </c>
      <c r="D1888" t="s">
        <v>2309</v>
      </c>
      <c r="E1888">
        <v>2</v>
      </c>
      <c r="F1888">
        <v>0</v>
      </c>
      <c r="G1888">
        <v>11</v>
      </c>
      <c r="H1888">
        <v>9</v>
      </c>
      <c r="I1888" t="s">
        <v>2297</v>
      </c>
      <c r="J1888" s="24">
        <v>45402.708333333336</v>
      </c>
      <c r="K1888" s="24">
        <v>45403.125</v>
      </c>
      <c r="L1888" t="s">
        <v>598</v>
      </c>
      <c r="M1888" t="b">
        <v>0</v>
      </c>
      <c r="N1888">
        <v>2023</v>
      </c>
      <c r="O1888" t="s">
        <v>774</v>
      </c>
      <c r="Q1888" t="s">
        <v>760</v>
      </c>
      <c r="S1888" s="1" t="s">
        <v>2306</v>
      </c>
      <c r="T1888" s="1" t="s">
        <v>2311</v>
      </c>
      <c r="U1888" t="s">
        <v>27</v>
      </c>
      <c r="V1888" s="9">
        <v>2000</v>
      </c>
      <c r="W1888" s="2">
        <f t="shared" si="150"/>
        <v>3</v>
      </c>
      <c r="X1888" s="2" t="s">
        <v>1885</v>
      </c>
      <c r="Y1888" s="9" t="str">
        <f t="shared" si="147"/>
        <v>Y</v>
      </c>
      <c r="Z1888" s="9" t="str">
        <f t="shared" si="148"/>
        <v>N</v>
      </c>
      <c r="AA1888" s="9">
        <f t="shared" si="151"/>
        <v>16</v>
      </c>
      <c r="AB1888" s="9" t="s">
        <v>1398</v>
      </c>
      <c r="AE1888" t="str">
        <f t="shared" si="149"/>
        <v>Beastmen BrayherdsVampire Counts</v>
      </c>
    </row>
    <row r="1889" spans="1:31" ht="15" hidden="1" customHeight="1" x14ac:dyDescent="0.25">
      <c r="A1889">
        <v>430651</v>
      </c>
      <c r="B1889">
        <v>2</v>
      </c>
      <c r="C1889" t="s">
        <v>2317</v>
      </c>
      <c r="D1889" t="s">
        <v>2295</v>
      </c>
      <c r="E1889">
        <v>2</v>
      </c>
      <c r="F1889">
        <v>0</v>
      </c>
      <c r="G1889">
        <v>12</v>
      </c>
      <c r="H1889">
        <v>8</v>
      </c>
      <c r="I1889" t="s">
        <v>2297</v>
      </c>
      <c r="J1889" s="24">
        <v>45402.708333333336</v>
      </c>
      <c r="K1889" s="24">
        <v>45403.125</v>
      </c>
      <c r="L1889" t="s">
        <v>598</v>
      </c>
      <c r="M1889" t="b">
        <v>0</v>
      </c>
      <c r="N1889">
        <v>2023</v>
      </c>
      <c r="O1889" t="s">
        <v>765</v>
      </c>
      <c r="Q1889" t="s">
        <v>765</v>
      </c>
      <c r="S1889" s="1" t="s">
        <v>2319</v>
      </c>
      <c r="T1889" s="1" t="s">
        <v>2298</v>
      </c>
      <c r="U1889" t="s">
        <v>27</v>
      </c>
      <c r="V1889" s="9">
        <v>2000</v>
      </c>
      <c r="W1889" s="2">
        <f t="shared" si="150"/>
        <v>3</v>
      </c>
      <c r="X1889" s="2" t="s">
        <v>1885</v>
      </c>
      <c r="Y1889" s="9" t="str">
        <f t="shared" si="147"/>
        <v>Y</v>
      </c>
      <c r="Z1889" s="9" t="str">
        <f t="shared" si="148"/>
        <v>Y</v>
      </c>
      <c r="AA1889" s="9">
        <f t="shared" si="151"/>
        <v>16</v>
      </c>
      <c r="AB1889" s="9" t="s">
        <v>1398</v>
      </c>
      <c r="AE1889" t="str">
        <f t="shared" si="149"/>
        <v>Empire of ManEmpire of Man</v>
      </c>
    </row>
    <row r="1890" spans="1:31" ht="15" customHeight="1" x14ac:dyDescent="0.25">
      <c r="A1890">
        <v>430677</v>
      </c>
      <c r="B1890">
        <v>2</v>
      </c>
      <c r="C1890" t="s">
        <v>2321</v>
      </c>
      <c r="D1890" t="s">
        <v>2300</v>
      </c>
      <c r="E1890">
        <v>2</v>
      </c>
      <c r="F1890">
        <v>0</v>
      </c>
      <c r="G1890">
        <v>18</v>
      </c>
      <c r="H1890">
        <v>2</v>
      </c>
      <c r="I1890" t="s">
        <v>2297</v>
      </c>
      <c r="J1890" s="24">
        <v>45402.708333333336</v>
      </c>
      <c r="K1890" s="24">
        <v>45403.125</v>
      </c>
      <c r="L1890" t="s">
        <v>598</v>
      </c>
      <c r="M1890" t="b">
        <v>0</v>
      </c>
      <c r="N1890">
        <v>2023</v>
      </c>
      <c r="O1890" t="s">
        <v>761</v>
      </c>
      <c r="Q1890" t="s">
        <v>774</v>
      </c>
      <c r="S1890" s="1" t="s">
        <v>2323</v>
      </c>
      <c r="T1890" s="1" t="s">
        <v>2302</v>
      </c>
      <c r="U1890" t="s">
        <v>27</v>
      </c>
      <c r="V1890" s="9">
        <v>2000</v>
      </c>
      <c r="W1890" s="2">
        <f t="shared" si="150"/>
        <v>3</v>
      </c>
      <c r="X1890" s="2" t="s">
        <v>1885</v>
      </c>
      <c r="Y1890" s="9" t="str">
        <f t="shared" si="147"/>
        <v>Y</v>
      </c>
      <c r="Z1890" s="9" t="str">
        <f t="shared" si="148"/>
        <v>N</v>
      </c>
      <c r="AA1890" s="9">
        <f t="shared" si="151"/>
        <v>16</v>
      </c>
      <c r="AB1890" s="9" t="s">
        <v>1398</v>
      </c>
      <c r="AE1890" t="str">
        <f t="shared" si="149"/>
        <v>Orc and Goblin TribesBeastmen Brayherds</v>
      </c>
    </row>
    <row r="1891" spans="1:31" ht="15" customHeight="1" x14ac:dyDescent="0.25">
      <c r="A1891">
        <v>430729</v>
      </c>
      <c r="B1891">
        <v>3</v>
      </c>
      <c r="C1891" t="s">
        <v>2325</v>
      </c>
      <c r="D1891" t="s">
        <v>2296</v>
      </c>
      <c r="E1891">
        <v>2</v>
      </c>
      <c r="F1891">
        <v>0</v>
      </c>
      <c r="G1891">
        <v>19</v>
      </c>
      <c r="H1891">
        <v>1</v>
      </c>
      <c r="I1891" t="s">
        <v>2297</v>
      </c>
      <c r="J1891" s="24">
        <v>45402.708333333336</v>
      </c>
      <c r="K1891" s="24">
        <v>45403.125</v>
      </c>
      <c r="L1891" t="s">
        <v>598</v>
      </c>
      <c r="M1891" t="b">
        <v>0</v>
      </c>
      <c r="N1891">
        <v>2023</v>
      </c>
      <c r="O1891" t="s">
        <v>773</v>
      </c>
      <c r="Q1891" t="s">
        <v>761</v>
      </c>
      <c r="S1891" s="1" t="s">
        <v>2327</v>
      </c>
      <c r="T1891" s="1" t="s">
        <v>2299</v>
      </c>
      <c r="U1891" t="s">
        <v>27</v>
      </c>
      <c r="V1891" s="9">
        <v>2000</v>
      </c>
      <c r="W1891" s="2">
        <f t="shared" si="150"/>
        <v>3</v>
      </c>
      <c r="X1891" s="2" t="s">
        <v>1885</v>
      </c>
      <c r="Y1891" s="9" t="str">
        <f t="shared" si="147"/>
        <v>Y</v>
      </c>
      <c r="Z1891" s="9" t="str">
        <f t="shared" si="148"/>
        <v>N</v>
      </c>
      <c r="AA1891" s="9">
        <f t="shared" si="151"/>
        <v>16</v>
      </c>
      <c r="AB1891" s="9" t="s">
        <v>1398</v>
      </c>
      <c r="AE1891" t="str">
        <f t="shared" si="149"/>
        <v>Ogre KingdomsOrc and Goblin Tribes</v>
      </c>
    </row>
    <row r="1892" spans="1:31" ht="15" hidden="1" customHeight="1" x14ac:dyDescent="0.25">
      <c r="A1892">
        <v>430749</v>
      </c>
      <c r="B1892">
        <v>3</v>
      </c>
      <c r="C1892" t="s">
        <v>2301</v>
      </c>
      <c r="D1892" t="s">
        <v>2324</v>
      </c>
      <c r="E1892">
        <v>0</v>
      </c>
      <c r="F1892">
        <v>2</v>
      </c>
      <c r="G1892">
        <v>3</v>
      </c>
      <c r="H1892">
        <v>17</v>
      </c>
      <c r="I1892" t="s">
        <v>2297</v>
      </c>
      <c r="J1892" s="24">
        <v>45402.708333333336</v>
      </c>
      <c r="K1892" s="24">
        <v>45403.125</v>
      </c>
      <c r="L1892" t="s">
        <v>598</v>
      </c>
      <c r="M1892" t="b">
        <v>0</v>
      </c>
      <c r="N1892">
        <v>2023</v>
      </c>
      <c r="O1892" t="s">
        <v>758</v>
      </c>
      <c r="Q1892" t="s">
        <v>758</v>
      </c>
      <c r="S1892" s="1" t="s">
        <v>2303</v>
      </c>
      <c r="T1892" s="1" t="s">
        <v>2326</v>
      </c>
      <c r="U1892" t="s">
        <v>27</v>
      </c>
      <c r="V1892" s="9">
        <v>2000</v>
      </c>
      <c r="W1892" s="2">
        <f t="shared" si="150"/>
        <v>3</v>
      </c>
      <c r="X1892" s="2" t="s">
        <v>1885</v>
      </c>
      <c r="Y1892" s="9" t="str">
        <f t="shared" si="147"/>
        <v>Y</v>
      </c>
      <c r="Z1892" s="9" t="str">
        <f t="shared" si="148"/>
        <v>Y</v>
      </c>
      <c r="AA1892" s="9">
        <f t="shared" si="151"/>
        <v>16</v>
      </c>
      <c r="AB1892" s="9" t="s">
        <v>1398</v>
      </c>
      <c r="AE1892" t="str">
        <f t="shared" si="149"/>
        <v>Kingdom of BretonniaKingdom of Bretonnia</v>
      </c>
    </row>
    <row r="1893" spans="1:31" ht="15" customHeight="1" x14ac:dyDescent="0.25">
      <c r="A1893">
        <v>430777</v>
      </c>
      <c r="B1893">
        <v>3</v>
      </c>
      <c r="C1893" t="s">
        <v>2317</v>
      </c>
      <c r="D1893" t="s">
        <v>2309</v>
      </c>
      <c r="E1893">
        <v>0</v>
      </c>
      <c r="F1893">
        <v>2</v>
      </c>
      <c r="G1893">
        <v>0</v>
      </c>
      <c r="H1893">
        <v>20</v>
      </c>
      <c r="I1893" t="s">
        <v>2297</v>
      </c>
      <c r="J1893" s="24">
        <v>45402.708333333336</v>
      </c>
      <c r="K1893" s="24">
        <v>45403.125</v>
      </c>
      <c r="L1893" t="s">
        <v>598</v>
      </c>
      <c r="M1893" t="b">
        <v>0</v>
      </c>
      <c r="N1893">
        <v>2023</v>
      </c>
      <c r="O1893" t="s">
        <v>765</v>
      </c>
      <c r="Q1893" t="s">
        <v>760</v>
      </c>
      <c r="S1893" s="1" t="s">
        <v>2319</v>
      </c>
      <c r="T1893" s="1" t="s">
        <v>2311</v>
      </c>
      <c r="U1893" t="s">
        <v>27</v>
      </c>
      <c r="V1893" s="9">
        <v>2000</v>
      </c>
      <c r="W1893" s="2">
        <f t="shared" si="150"/>
        <v>3</v>
      </c>
      <c r="X1893" s="2" t="s">
        <v>1885</v>
      </c>
      <c r="Y1893" s="9" t="str">
        <f t="shared" si="147"/>
        <v>Y</v>
      </c>
      <c r="Z1893" s="9" t="str">
        <f t="shared" si="148"/>
        <v>N</v>
      </c>
      <c r="AA1893" s="9">
        <f t="shared" si="151"/>
        <v>16</v>
      </c>
      <c r="AB1893" s="9" t="s">
        <v>1398</v>
      </c>
      <c r="AE1893" t="str">
        <f t="shared" si="149"/>
        <v>Empire of ManVampire Counts</v>
      </c>
    </row>
    <row r="1894" spans="1:31" ht="15" customHeight="1" x14ac:dyDescent="0.25">
      <c r="A1894">
        <v>430803</v>
      </c>
      <c r="B1894">
        <v>3</v>
      </c>
      <c r="C1894" t="s">
        <v>2305</v>
      </c>
      <c r="D1894" t="s">
        <v>2321</v>
      </c>
      <c r="E1894">
        <v>0</v>
      </c>
      <c r="F1894">
        <v>2</v>
      </c>
      <c r="G1894">
        <v>6</v>
      </c>
      <c r="H1894">
        <v>14</v>
      </c>
      <c r="I1894" t="s">
        <v>2297</v>
      </c>
      <c r="J1894" s="24">
        <v>45402.708333333336</v>
      </c>
      <c r="K1894" s="24">
        <v>45403.125</v>
      </c>
      <c r="L1894" t="s">
        <v>598</v>
      </c>
      <c r="M1894" t="b">
        <v>0</v>
      </c>
      <c r="N1894">
        <v>2023</v>
      </c>
      <c r="O1894" t="s">
        <v>764</v>
      </c>
      <c r="Q1894" t="s">
        <v>761</v>
      </c>
      <c r="S1894" s="1" t="s">
        <v>2307</v>
      </c>
      <c r="T1894" s="1" t="s">
        <v>2323</v>
      </c>
      <c r="U1894" t="s">
        <v>27</v>
      </c>
      <c r="V1894" s="9">
        <v>2000</v>
      </c>
      <c r="W1894" s="2">
        <f t="shared" si="150"/>
        <v>3</v>
      </c>
      <c r="X1894" s="2" t="s">
        <v>1885</v>
      </c>
      <c r="Y1894" s="9" t="str">
        <f t="shared" si="147"/>
        <v>Y</v>
      </c>
      <c r="Z1894" s="9" t="str">
        <f t="shared" si="148"/>
        <v>N</v>
      </c>
      <c r="AA1894" s="9">
        <f t="shared" si="151"/>
        <v>16</v>
      </c>
      <c r="AB1894" s="9" t="s">
        <v>1398</v>
      </c>
      <c r="AE1894" t="str">
        <f t="shared" si="149"/>
        <v>Tomb Kings of KhemriOrc and Goblin Tribes</v>
      </c>
    </row>
    <row r="1895" spans="1:31" ht="15" customHeight="1" x14ac:dyDescent="0.25">
      <c r="A1895">
        <v>430838</v>
      </c>
      <c r="B1895">
        <v>3</v>
      </c>
      <c r="C1895" t="s">
        <v>491</v>
      </c>
      <c r="D1895" t="s">
        <v>2313</v>
      </c>
      <c r="E1895">
        <v>0</v>
      </c>
      <c r="F1895">
        <v>2</v>
      </c>
      <c r="G1895">
        <v>9</v>
      </c>
      <c r="H1895">
        <v>11</v>
      </c>
      <c r="I1895" t="s">
        <v>2297</v>
      </c>
      <c r="J1895" s="24">
        <v>45402.708333333336</v>
      </c>
      <c r="K1895" s="24">
        <v>45403.125</v>
      </c>
      <c r="L1895" t="s">
        <v>598</v>
      </c>
      <c r="M1895" t="b">
        <v>0</v>
      </c>
      <c r="N1895">
        <v>2023</v>
      </c>
      <c r="O1895" t="s">
        <v>758</v>
      </c>
      <c r="Q1895" t="s">
        <v>764</v>
      </c>
      <c r="S1895" s="1" t="s">
        <v>2328</v>
      </c>
      <c r="T1895" s="1" t="s">
        <v>2315</v>
      </c>
      <c r="U1895" t="s">
        <v>27</v>
      </c>
      <c r="V1895" s="9">
        <v>2000</v>
      </c>
      <c r="W1895" s="2">
        <f t="shared" si="150"/>
        <v>3</v>
      </c>
      <c r="X1895" s="2" t="s">
        <v>1885</v>
      </c>
      <c r="Y1895" s="9" t="str">
        <f t="shared" si="147"/>
        <v>Y</v>
      </c>
      <c r="Z1895" s="9" t="str">
        <f t="shared" si="148"/>
        <v>N</v>
      </c>
      <c r="AA1895" s="9">
        <f t="shared" si="151"/>
        <v>16</v>
      </c>
      <c r="AB1895" s="9" t="s">
        <v>1398</v>
      </c>
      <c r="AE1895" t="str">
        <f t="shared" si="149"/>
        <v>Kingdom of BretonniaTomb Kings of Khemri</v>
      </c>
    </row>
    <row r="1896" spans="1:31" ht="15" customHeight="1" x14ac:dyDescent="0.25">
      <c r="A1896">
        <v>430864</v>
      </c>
      <c r="B1896">
        <v>3</v>
      </c>
      <c r="C1896" t="s">
        <v>2295</v>
      </c>
      <c r="D1896" t="s">
        <v>2312</v>
      </c>
      <c r="E1896">
        <v>0</v>
      </c>
      <c r="F1896">
        <v>2</v>
      </c>
      <c r="G1896">
        <v>9</v>
      </c>
      <c r="H1896">
        <v>11</v>
      </c>
      <c r="I1896" t="s">
        <v>2297</v>
      </c>
      <c r="J1896" s="24">
        <v>45402.708333333336</v>
      </c>
      <c r="K1896" s="24">
        <v>45403.125</v>
      </c>
      <c r="L1896" t="s">
        <v>598</v>
      </c>
      <c r="M1896" t="b">
        <v>0</v>
      </c>
      <c r="N1896">
        <v>2023</v>
      </c>
      <c r="O1896" t="s">
        <v>765</v>
      </c>
      <c r="Q1896" t="s">
        <v>769</v>
      </c>
      <c r="S1896" s="1" t="s">
        <v>2298</v>
      </c>
      <c r="T1896" s="1" t="s">
        <v>2314</v>
      </c>
      <c r="U1896" t="s">
        <v>27</v>
      </c>
      <c r="V1896" s="9">
        <v>2000</v>
      </c>
      <c r="W1896" s="2">
        <f t="shared" si="150"/>
        <v>3</v>
      </c>
      <c r="X1896" s="2" t="s">
        <v>1885</v>
      </c>
      <c r="Y1896" s="9" t="str">
        <f t="shared" si="147"/>
        <v>Y</v>
      </c>
      <c r="Z1896" s="9" t="str">
        <f t="shared" si="148"/>
        <v>N</v>
      </c>
      <c r="AA1896" s="9">
        <f t="shared" si="151"/>
        <v>16</v>
      </c>
      <c r="AB1896" s="9" t="s">
        <v>1398</v>
      </c>
      <c r="AE1896" t="str">
        <f t="shared" si="149"/>
        <v>Empire of ManDwarfen Mountain Holds</v>
      </c>
    </row>
    <row r="1897" spans="1:31" ht="15" hidden="1" customHeight="1" x14ac:dyDescent="0.25">
      <c r="A1897">
        <v>430887</v>
      </c>
      <c r="B1897">
        <v>3</v>
      </c>
      <c r="C1897" t="s">
        <v>2304</v>
      </c>
      <c r="D1897" t="s">
        <v>2308</v>
      </c>
      <c r="E1897">
        <v>0</v>
      </c>
      <c r="F1897">
        <v>2</v>
      </c>
      <c r="G1897">
        <v>8</v>
      </c>
      <c r="H1897">
        <v>12</v>
      </c>
      <c r="I1897" t="s">
        <v>2297</v>
      </c>
      <c r="J1897" s="24">
        <v>45402.708333333336</v>
      </c>
      <c r="K1897" s="24">
        <v>45403.125</v>
      </c>
      <c r="L1897" t="s">
        <v>598</v>
      </c>
      <c r="M1897" t="b">
        <v>0</v>
      </c>
      <c r="N1897">
        <v>2023</v>
      </c>
      <c r="O1897" t="s">
        <v>774</v>
      </c>
      <c r="Q1897" t="s">
        <v>774</v>
      </c>
      <c r="S1897" s="1" t="s">
        <v>2306</v>
      </c>
      <c r="T1897" s="1" t="s">
        <v>2310</v>
      </c>
      <c r="U1897" t="s">
        <v>27</v>
      </c>
      <c r="V1897" s="9">
        <v>2000</v>
      </c>
      <c r="W1897" s="2">
        <f t="shared" si="150"/>
        <v>3</v>
      </c>
      <c r="X1897" s="2" t="s">
        <v>1885</v>
      </c>
      <c r="Y1897" s="9" t="str">
        <f t="shared" si="147"/>
        <v>Y</v>
      </c>
      <c r="Z1897" s="9" t="str">
        <f t="shared" si="148"/>
        <v>Y</v>
      </c>
      <c r="AA1897" s="9">
        <f t="shared" si="151"/>
        <v>16</v>
      </c>
      <c r="AB1897" s="9" t="s">
        <v>1398</v>
      </c>
      <c r="AE1897" t="str">
        <f t="shared" si="149"/>
        <v>Beastmen BrayherdsBeastmen Brayherds</v>
      </c>
    </row>
    <row r="1898" spans="1:31" ht="15" customHeight="1" x14ac:dyDescent="0.25">
      <c r="A1898">
        <v>430909</v>
      </c>
      <c r="B1898">
        <v>3</v>
      </c>
      <c r="C1898" t="s">
        <v>2316</v>
      </c>
      <c r="D1898" t="s">
        <v>2320</v>
      </c>
      <c r="E1898">
        <v>2</v>
      </c>
      <c r="F1898">
        <v>0</v>
      </c>
      <c r="G1898">
        <v>13</v>
      </c>
      <c r="H1898">
        <v>7</v>
      </c>
      <c r="I1898" t="s">
        <v>2297</v>
      </c>
      <c r="J1898" s="24">
        <v>45402.708333333336</v>
      </c>
      <c r="K1898" s="24">
        <v>45403.125</v>
      </c>
      <c r="L1898" t="s">
        <v>598</v>
      </c>
      <c r="M1898" t="b">
        <v>0</v>
      </c>
      <c r="N1898">
        <v>2023</v>
      </c>
      <c r="O1898" t="s">
        <v>764</v>
      </c>
      <c r="Q1898" t="s">
        <v>774</v>
      </c>
      <c r="S1898" s="1" t="s">
        <v>2318</v>
      </c>
      <c r="T1898" s="1" t="s">
        <v>2322</v>
      </c>
      <c r="U1898" t="s">
        <v>27</v>
      </c>
      <c r="V1898" s="9">
        <v>2000</v>
      </c>
      <c r="W1898" s="2">
        <f t="shared" si="150"/>
        <v>3</v>
      </c>
      <c r="X1898" s="2" t="s">
        <v>1885</v>
      </c>
      <c r="Y1898" s="9" t="str">
        <f t="shared" si="147"/>
        <v>Y</v>
      </c>
      <c r="Z1898" s="9" t="str">
        <f t="shared" si="148"/>
        <v>N</v>
      </c>
      <c r="AA1898" s="9">
        <f t="shared" si="151"/>
        <v>16</v>
      </c>
      <c r="AB1898" s="9" t="s">
        <v>1398</v>
      </c>
      <c r="AE1898" t="str">
        <f t="shared" si="149"/>
        <v>Tomb Kings of KhemriBeastmen Brayherds</v>
      </c>
    </row>
    <row r="1899" spans="1:31" ht="15" customHeight="1" x14ac:dyDescent="0.25">
      <c r="A1899">
        <v>429182</v>
      </c>
      <c r="B1899">
        <v>1</v>
      </c>
      <c r="C1899" t="s">
        <v>2329</v>
      </c>
      <c r="D1899" t="s">
        <v>2330</v>
      </c>
      <c r="E1899">
        <v>0</v>
      </c>
      <c r="F1899">
        <v>2</v>
      </c>
      <c r="G1899">
        <v>411</v>
      </c>
      <c r="H1899">
        <v>2126</v>
      </c>
      <c r="I1899" t="s">
        <v>2331</v>
      </c>
      <c r="J1899" s="24">
        <v>45401.979166666664</v>
      </c>
      <c r="K1899" s="24">
        <v>45402.354166666664</v>
      </c>
      <c r="L1899" t="s">
        <v>400</v>
      </c>
      <c r="M1899" t="b">
        <v>1</v>
      </c>
      <c r="N1899">
        <v>2023</v>
      </c>
      <c r="O1899" t="s">
        <v>769</v>
      </c>
      <c r="Q1899" t="s">
        <v>759</v>
      </c>
      <c r="S1899" s="1" t="s">
        <v>2332</v>
      </c>
      <c r="T1899" s="1" t="s">
        <v>2333</v>
      </c>
      <c r="U1899" t="s">
        <v>27</v>
      </c>
      <c r="V1899" s="9">
        <v>2000</v>
      </c>
      <c r="W1899" s="2">
        <f t="shared" si="150"/>
        <v>3</v>
      </c>
      <c r="X1899" s="2" t="s">
        <v>1885</v>
      </c>
      <c r="Y1899" s="9" t="str">
        <f t="shared" si="147"/>
        <v>Y</v>
      </c>
      <c r="Z1899" s="9" t="str">
        <f t="shared" si="148"/>
        <v>N</v>
      </c>
      <c r="AA1899" s="9">
        <f t="shared" si="151"/>
        <v>14</v>
      </c>
      <c r="AB1899" s="9" t="s">
        <v>1398</v>
      </c>
      <c r="AE1899" t="str">
        <f t="shared" si="149"/>
        <v>Dwarfen Mountain HoldsWood Elf Realms</v>
      </c>
    </row>
    <row r="1900" spans="1:31" ht="15" customHeight="1" x14ac:dyDescent="0.25">
      <c r="A1900">
        <v>429193</v>
      </c>
      <c r="B1900">
        <v>1</v>
      </c>
      <c r="C1900" t="s">
        <v>2334</v>
      </c>
      <c r="D1900" t="s">
        <v>2335</v>
      </c>
      <c r="E1900">
        <v>1</v>
      </c>
      <c r="F1900">
        <v>1</v>
      </c>
      <c r="G1900">
        <v>623</v>
      </c>
      <c r="H1900">
        <v>704</v>
      </c>
      <c r="I1900" t="s">
        <v>2331</v>
      </c>
      <c r="J1900" s="24">
        <v>45401.979166666664</v>
      </c>
      <c r="K1900" s="24">
        <v>45402.354166666664</v>
      </c>
      <c r="L1900" t="s">
        <v>400</v>
      </c>
      <c r="M1900" t="b">
        <v>1</v>
      </c>
      <c r="N1900">
        <v>2023</v>
      </c>
      <c r="O1900" t="s">
        <v>761</v>
      </c>
      <c r="Q1900" t="s">
        <v>762</v>
      </c>
      <c r="S1900" s="1" t="s">
        <v>2336</v>
      </c>
      <c r="T1900" s="1" t="s">
        <v>2337</v>
      </c>
      <c r="U1900" t="s">
        <v>27</v>
      </c>
      <c r="V1900" s="9">
        <v>2000</v>
      </c>
      <c r="W1900" s="2">
        <f t="shared" si="150"/>
        <v>3</v>
      </c>
      <c r="X1900" s="2" t="s">
        <v>1885</v>
      </c>
      <c r="Y1900" s="9" t="str">
        <f t="shared" si="147"/>
        <v>Y</v>
      </c>
      <c r="Z1900" s="9" t="str">
        <f t="shared" si="148"/>
        <v>N</v>
      </c>
      <c r="AA1900" s="9">
        <f t="shared" si="151"/>
        <v>14</v>
      </c>
      <c r="AB1900" s="9" t="s">
        <v>1398</v>
      </c>
      <c r="AE1900" t="str">
        <f t="shared" si="149"/>
        <v>Orc and Goblin TribesWarriors of Chaos</v>
      </c>
    </row>
    <row r="1901" spans="1:31" ht="15" customHeight="1" x14ac:dyDescent="0.25">
      <c r="A1901">
        <v>429208</v>
      </c>
      <c r="B1901">
        <v>1</v>
      </c>
      <c r="C1901" t="s">
        <v>1234</v>
      </c>
      <c r="D1901" t="s">
        <v>2338</v>
      </c>
      <c r="E1901">
        <v>2</v>
      </c>
      <c r="F1901">
        <v>0</v>
      </c>
      <c r="G1901">
        <v>553</v>
      </c>
      <c r="H1901">
        <v>436</v>
      </c>
      <c r="I1901" t="s">
        <v>2331</v>
      </c>
      <c r="J1901" s="24">
        <v>45401.979166666664</v>
      </c>
      <c r="K1901" s="24">
        <v>45402.354166666664</v>
      </c>
      <c r="L1901" t="s">
        <v>400</v>
      </c>
      <c r="M1901" t="b">
        <v>1</v>
      </c>
      <c r="N1901">
        <v>2023</v>
      </c>
      <c r="O1901" t="s">
        <v>765</v>
      </c>
      <c r="Q1901" t="s">
        <v>773</v>
      </c>
      <c r="S1901" s="1" t="s">
        <v>2339</v>
      </c>
      <c r="T1901" s="1" t="s">
        <v>2340</v>
      </c>
      <c r="U1901" t="s">
        <v>27</v>
      </c>
      <c r="V1901" s="9">
        <v>2000</v>
      </c>
      <c r="W1901" s="2">
        <f t="shared" si="150"/>
        <v>3</v>
      </c>
      <c r="X1901" s="2" t="s">
        <v>1885</v>
      </c>
      <c r="Y1901" s="9" t="str">
        <f t="shared" si="147"/>
        <v>Y</v>
      </c>
      <c r="Z1901" s="9" t="str">
        <f t="shared" si="148"/>
        <v>N</v>
      </c>
      <c r="AA1901" s="9">
        <f t="shared" si="151"/>
        <v>14</v>
      </c>
      <c r="AB1901" s="9" t="s">
        <v>1398</v>
      </c>
      <c r="AE1901" t="str">
        <f t="shared" si="149"/>
        <v>Empire of ManOgre Kingdoms</v>
      </c>
    </row>
    <row r="1902" spans="1:31" ht="15" customHeight="1" x14ac:dyDescent="0.25">
      <c r="A1902">
        <v>429220</v>
      </c>
      <c r="B1902">
        <v>1</v>
      </c>
      <c r="C1902" t="s">
        <v>2341</v>
      </c>
      <c r="D1902" t="s">
        <v>2342</v>
      </c>
      <c r="E1902">
        <v>2</v>
      </c>
      <c r="F1902">
        <v>0</v>
      </c>
      <c r="G1902">
        <v>1454</v>
      </c>
      <c r="H1902">
        <v>405</v>
      </c>
      <c r="I1902" t="s">
        <v>2331</v>
      </c>
      <c r="J1902" s="24">
        <v>45401.979166666664</v>
      </c>
      <c r="K1902" s="24">
        <v>45402.354166666664</v>
      </c>
      <c r="L1902" t="s">
        <v>400</v>
      </c>
      <c r="M1902" t="b">
        <v>1</v>
      </c>
      <c r="N1902">
        <v>2023</v>
      </c>
      <c r="O1902" t="s">
        <v>763</v>
      </c>
      <c r="Q1902" t="s">
        <v>765</v>
      </c>
      <c r="S1902" s="1" t="s">
        <v>2343</v>
      </c>
      <c r="T1902" s="1" t="s">
        <v>2344</v>
      </c>
      <c r="U1902" t="s">
        <v>27</v>
      </c>
      <c r="V1902" s="9">
        <v>2000</v>
      </c>
      <c r="W1902" s="2">
        <f t="shared" si="150"/>
        <v>3</v>
      </c>
      <c r="X1902" s="2" t="s">
        <v>1885</v>
      </c>
      <c r="Y1902" s="9" t="str">
        <f t="shared" si="147"/>
        <v>Y</v>
      </c>
      <c r="Z1902" s="9" t="str">
        <f t="shared" si="148"/>
        <v>N</v>
      </c>
      <c r="AA1902" s="9">
        <f t="shared" si="151"/>
        <v>14</v>
      </c>
      <c r="AB1902" s="9" t="s">
        <v>1398</v>
      </c>
      <c r="AE1902" t="str">
        <f t="shared" si="149"/>
        <v>High Elf RealmsEmpire of Man</v>
      </c>
    </row>
    <row r="1903" spans="1:31" ht="15" customHeight="1" x14ac:dyDescent="0.25">
      <c r="A1903">
        <v>429234</v>
      </c>
      <c r="B1903">
        <v>1</v>
      </c>
      <c r="C1903" t="s">
        <v>1214</v>
      </c>
      <c r="D1903" t="s">
        <v>1209</v>
      </c>
      <c r="E1903">
        <v>0</v>
      </c>
      <c r="F1903">
        <v>2</v>
      </c>
      <c r="G1903">
        <v>355</v>
      </c>
      <c r="H1903">
        <v>2170</v>
      </c>
      <c r="I1903" t="s">
        <v>2331</v>
      </c>
      <c r="J1903" s="24">
        <v>45401.979166666664</v>
      </c>
      <c r="K1903" s="24">
        <v>45402.354166666664</v>
      </c>
      <c r="L1903" t="s">
        <v>400</v>
      </c>
      <c r="M1903" t="b">
        <v>1</v>
      </c>
      <c r="N1903">
        <v>2023</v>
      </c>
      <c r="O1903" t="s">
        <v>769</v>
      </c>
      <c r="Q1903" t="s">
        <v>768</v>
      </c>
      <c r="S1903" s="1" t="s">
        <v>2345</v>
      </c>
      <c r="T1903" s="1" t="s">
        <v>2346</v>
      </c>
      <c r="U1903" t="s">
        <v>27</v>
      </c>
      <c r="V1903" s="9">
        <v>2000</v>
      </c>
      <c r="W1903" s="2">
        <f t="shared" si="150"/>
        <v>3</v>
      </c>
      <c r="X1903" s="2" t="s">
        <v>1885</v>
      </c>
      <c r="Y1903" s="9" t="str">
        <f t="shared" si="147"/>
        <v>Y</v>
      </c>
      <c r="Z1903" s="9" t="str">
        <f t="shared" si="148"/>
        <v>N</v>
      </c>
      <c r="AA1903" s="9">
        <f t="shared" si="151"/>
        <v>14</v>
      </c>
      <c r="AB1903" s="9" t="s">
        <v>1398</v>
      </c>
      <c r="AE1903" t="str">
        <f t="shared" si="149"/>
        <v>Dwarfen Mountain HoldsDark Elves</v>
      </c>
    </row>
    <row r="1904" spans="1:31" ht="15" customHeight="1" x14ac:dyDescent="0.25">
      <c r="A1904">
        <v>429252</v>
      </c>
      <c r="B1904">
        <v>1</v>
      </c>
      <c r="C1904" t="s">
        <v>2347</v>
      </c>
      <c r="D1904" t="s">
        <v>1233</v>
      </c>
      <c r="E1904">
        <v>1</v>
      </c>
      <c r="F1904">
        <v>1</v>
      </c>
      <c r="G1904">
        <v>780</v>
      </c>
      <c r="H1904">
        <v>852</v>
      </c>
      <c r="I1904" t="s">
        <v>2331</v>
      </c>
      <c r="J1904" s="24">
        <v>45401.979166666664</v>
      </c>
      <c r="K1904" s="24">
        <v>45402.354166666664</v>
      </c>
      <c r="L1904" t="s">
        <v>400</v>
      </c>
      <c r="M1904" t="b">
        <v>1</v>
      </c>
      <c r="N1904">
        <v>2023</v>
      </c>
      <c r="O1904" t="s">
        <v>764</v>
      </c>
      <c r="Q1904" t="s">
        <v>758</v>
      </c>
      <c r="S1904" s="1" t="s">
        <v>2348</v>
      </c>
      <c r="T1904" s="1" t="s">
        <v>2349</v>
      </c>
      <c r="U1904" t="s">
        <v>27</v>
      </c>
      <c r="V1904" s="9">
        <v>2000</v>
      </c>
      <c r="W1904" s="2">
        <f t="shared" si="150"/>
        <v>3</v>
      </c>
      <c r="X1904" s="2" t="s">
        <v>1885</v>
      </c>
      <c r="Y1904" s="9" t="str">
        <f t="shared" si="147"/>
        <v>Y</v>
      </c>
      <c r="Z1904" s="9" t="str">
        <f t="shared" si="148"/>
        <v>N</v>
      </c>
      <c r="AA1904" s="9">
        <f t="shared" si="151"/>
        <v>14</v>
      </c>
      <c r="AB1904" s="9" t="s">
        <v>1398</v>
      </c>
      <c r="AE1904" t="str">
        <f t="shared" si="149"/>
        <v>Tomb Kings of KhemriKingdom of Bretonnia</v>
      </c>
    </row>
    <row r="1905" spans="1:31" ht="15" customHeight="1" x14ac:dyDescent="0.25">
      <c r="A1905">
        <v>429263</v>
      </c>
      <c r="B1905">
        <v>1</v>
      </c>
      <c r="C1905" t="s">
        <v>1225</v>
      </c>
      <c r="D1905" t="s">
        <v>2350</v>
      </c>
      <c r="E1905">
        <v>0</v>
      </c>
      <c r="F1905">
        <v>2</v>
      </c>
      <c r="G1905">
        <v>574</v>
      </c>
      <c r="H1905">
        <v>741</v>
      </c>
      <c r="I1905" t="s">
        <v>2331</v>
      </c>
      <c r="J1905" s="24">
        <v>45401.979166666664</v>
      </c>
      <c r="K1905" s="24">
        <v>45402.354166666664</v>
      </c>
      <c r="L1905" t="s">
        <v>400</v>
      </c>
      <c r="M1905" t="b">
        <v>1</v>
      </c>
      <c r="N1905">
        <v>2023</v>
      </c>
      <c r="O1905" t="s">
        <v>764</v>
      </c>
      <c r="Q1905" t="s">
        <v>758</v>
      </c>
      <c r="S1905" s="1" t="s">
        <v>2351</v>
      </c>
      <c r="T1905" s="1" t="s">
        <v>2352</v>
      </c>
      <c r="U1905" t="s">
        <v>27</v>
      </c>
      <c r="V1905" s="9">
        <v>2000</v>
      </c>
      <c r="W1905" s="2">
        <f t="shared" si="150"/>
        <v>3</v>
      </c>
      <c r="X1905" s="2" t="s">
        <v>1885</v>
      </c>
      <c r="Y1905" s="9" t="str">
        <f t="shared" si="147"/>
        <v>Y</v>
      </c>
      <c r="Z1905" s="9" t="str">
        <f t="shared" si="148"/>
        <v>N</v>
      </c>
      <c r="AA1905" s="9">
        <f t="shared" si="151"/>
        <v>14</v>
      </c>
      <c r="AB1905" s="9" t="s">
        <v>1398</v>
      </c>
      <c r="AE1905" t="str">
        <f t="shared" si="149"/>
        <v>Tomb Kings of KhemriKingdom of Bretonnia</v>
      </c>
    </row>
    <row r="1906" spans="1:31" ht="15" customHeight="1" x14ac:dyDescent="0.25">
      <c r="A1906">
        <v>429293</v>
      </c>
      <c r="B1906">
        <v>2</v>
      </c>
      <c r="C1906" t="s">
        <v>1234</v>
      </c>
      <c r="D1906" t="s">
        <v>1233</v>
      </c>
      <c r="E1906">
        <v>2</v>
      </c>
      <c r="F1906">
        <v>0</v>
      </c>
      <c r="G1906">
        <v>741</v>
      </c>
      <c r="H1906">
        <v>0</v>
      </c>
      <c r="I1906" t="s">
        <v>2331</v>
      </c>
      <c r="J1906" s="24">
        <v>45401.979166666664</v>
      </c>
      <c r="K1906" s="24">
        <v>45402.354166666664</v>
      </c>
      <c r="L1906" t="s">
        <v>400</v>
      </c>
      <c r="M1906" t="b">
        <v>1</v>
      </c>
      <c r="N1906">
        <v>2023</v>
      </c>
      <c r="O1906" t="s">
        <v>765</v>
      </c>
      <c r="Q1906" t="s">
        <v>758</v>
      </c>
      <c r="S1906" s="1" t="s">
        <v>2339</v>
      </c>
      <c r="T1906" s="1" t="s">
        <v>2349</v>
      </c>
      <c r="U1906" t="s">
        <v>27</v>
      </c>
      <c r="V1906" s="9">
        <v>2000</v>
      </c>
      <c r="W1906" s="2">
        <f t="shared" si="150"/>
        <v>3</v>
      </c>
      <c r="X1906" s="2" t="s">
        <v>1885</v>
      </c>
      <c r="Y1906" s="9" t="str">
        <f t="shared" si="147"/>
        <v>Y</v>
      </c>
      <c r="Z1906" s="9" t="str">
        <f t="shared" si="148"/>
        <v>N</v>
      </c>
      <c r="AA1906" s="9">
        <f t="shared" si="151"/>
        <v>14</v>
      </c>
      <c r="AB1906" s="9" t="s">
        <v>1398</v>
      </c>
      <c r="AE1906" t="str">
        <f t="shared" si="149"/>
        <v>Empire of ManKingdom of Bretonnia</v>
      </c>
    </row>
    <row r="1907" spans="1:31" ht="15" customHeight="1" x14ac:dyDescent="0.25">
      <c r="A1907">
        <v>429303</v>
      </c>
      <c r="B1907">
        <v>2</v>
      </c>
      <c r="C1907" t="s">
        <v>2334</v>
      </c>
      <c r="D1907" t="s">
        <v>1225</v>
      </c>
      <c r="E1907">
        <v>2</v>
      </c>
      <c r="F1907">
        <v>0</v>
      </c>
      <c r="G1907">
        <v>519</v>
      </c>
      <c r="H1907">
        <v>350</v>
      </c>
      <c r="I1907" t="s">
        <v>2331</v>
      </c>
      <c r="J1907" s="24">
        <v>45401.979166666664</v>
      </c>
      <c r="K1907" s="24">
        <v>45402.354166666664</v>
      </c>
      <c r="L1907" t="s">
        <v>400</v>
      </c>
      <c r="M1907" t="b">
        <v>1</v>
      </c>
      <c r="N1907">
        <v>2023</v>
      </c>
      <c r="O1907" t="s">
        <v>761</v>
      </c>
      <c r="Q1907" t="s">
        <v>764</v>
      </c>
      <c r="S1907" s="1" t="s">
        <v>2336</v>
      </c>
      <c r="T1907" s="1" t="s">
        <v>2351</v>
      </c>
      <c r="U1907" t="s">
        <v>27</v>
      </c>
      <c r="V1907" s="9">
        <v>2000</v>
      </c>
      <c r="W1907" s="2">
        <f t="shared" si="150"/>
        <v>3</v>
      </c>
      <c r="X1907" s="2" t="s">
        <v>1885</v>
      </c>
      <c r="Y1907" s="9" t="str">
        <f t="shared" si="147"/>
        <v>Y</v>
      </c>
      <c r="Z1907" s="9" t="str">
        <f t="shared" si="148"/>
        <v>N</v>
      </c>
      <c r="AA1907" s="9">
        <f t="shared" si="151"/>
        <v>14</v>
      </c>
      <c r="AB1907" s="9" t="s">
        <v>1398</v>
      </c>
      <c r="AE1907" t="str">
        <f t="shared" si="149"/>
        <v>Orc and Goblin TribesTomb Kings of Khemri</v>
      </c>
    </row>
    <row r="1908" spans="1:31" ht="15" customHeight="1" x14ac:dyDescent="0.25">
      <c r="A1908">
        <v>429322</v>
      </c>
      <c r="B1908">
        <v>2</v>
      </c>
      <c r="C1908" t="s">
        <v>2342</v>
      </c>
      <c r="D1908" t="s">
        <v>1214</v>
      </c>
      <c r="E1908">
        <v>0</v>
      </c>
      <c r="F1908">
        <v>2</v>
      </c>
      <c r="G1908">
        <v>337</v>
      </c>
      <c r="H1908">
        <v>908</v>
      </c>
      <c r="I1908" t="s">
        <v>2331</v>
      </c>
      <c r="J1908" s="24">
        <v>45401.979166666664</v>
      </c>
      <c r="K1908" s="24">
        <v>45402.354166666664</v>
      </c>
      <c r="L1908" t="s">
        <v>400</v>
      </c>
      <c r="M1908" t="b">
        <v>1</v>
      </c>
      <c r="N1908">
        <v>2023</v>
      </c>
      <c r="O1908" t="s">
        <v>765</v>
      </c>
      <c r="Q1908" t="s">
        <v>769</v>
      </c>
      <c r="S1908" s="1" t="s">
        <v>2344</v>
      </c>
      <c r="T1908" s="1" t="s">
        <v>2345</v>
      </c>
      <c r="U1908" t="s">
        <v>27</v>
      </c>
      <c r="V1908" s="9">
        <v>2000</v>
      </c>
      <c r="W1908" s="2">
        <f t="shared" si="150"/>
        <v>3</v>
      </c>
      <c r="X1908" s="2" t="s">
        <v>1885</v>
      </c>
      <c r="Y1908" s="9" t="str">
        <f t="shared" ref="Y1908:Y1970" si="152">IF(S1908="","N",(IF(T1908&lt;&gt;"","Y","N")))</f>
        <v>Y</v>
      </c>
      <c r="Z1908" s="9" t="str">
        <f t="shared" ref="Z1908:Z1970" si="153">IF(O1908=Q1908,"Y","N")</f>
        <v>N</v>
      </c>
      <c r="AA1908" s="9">
        <f t="shared" si="151"/>
        <v>14</v>
      </c>
      <c r="AB1908" s="9" t="s">
        <v>1398</v>
      </c>
      <c r="AE1908" t="str">
        <f t="shared" ref="AE1908:AE1970" si="154">O1908&amp;Q1908</f>
        <v>Empire of ManDwarfen Mountain Holds</v>
      </c>
    </row>
    <row r="1909" spans="1:31" ht="15" customHeight="1" x14ac:dyDescent="0.25">
      <c r="A1909">
        <v>429342</v>
      </c>
      <c r="B1909">
        <v>2</v>
      </c>
      <c r="C1909" t="s">
        <v>2341</v>
      </c>
      <c r="D1909" t="s">
        <v>2350</v>
      </c>
      <c r="E1909">
        <v>0</v>
      </c>
      <c r="F1909">
        <v>2</v>
      </c>
      <c r="G1909">
        <v>1047</v>
      </c>
      <c r="H1909">
        <v>1434</v>
      </c>
      <c r="I1909" t="s">
        <v>2331</v>
      </c>
      <c r="J1909" s="24">
        <v>45401.979166666664</v>
      </c>
      <c r="K1909" s="24">
        <v>45402.354166666664</v>
      </c>
      <c r="L1909" t="s">
        <v>400</v>
      </c>
      <c r="M1909" t="b">
        <v>1</v>
      </c>
      <c r="N1909">
        <v>2023</v>
      </c>
      <c r="O1909" t="s">
        <v>763</v>
      </c>
      <c r="Q1909" t="s">
        <v>758</v>
      </c>
      <c r="S1909" s="1" t="s">
        <v>2343</v>
      </c>
      <c r="T1909" s="1" t="s">
        <v>2352</v>
      </c>
      <c r="U1909" t="s">
        <v>27</v>
      </c>
      <c r="V1909" s="9">
        <v>2000</v>
      </c>
      <c r="W1909" s="2">
        <f t="shared" si="150"/>
        <v>3</v>
      </c>
      <c r="X1909" s="2" t="s">
        <v>1885</v>
      </c>
      <c r="Y1909" s="9" t="str">
        <f t="shared" si="152"/>
        <v>Y</v>
      </c>
      <c r="Z1909" s="9" t="str">
        <f t="shared" si="153"/>
        <v>N</v>
      </c>
      <c r="AA1909" s="9">
        <f t="shared" si="151"/>
        <v>14</v>
      </c>
      <c r="AB1909" s="9" t="s">
        <v>1398</v>
      </c>
      <c r="AE1909" t="str">
        <f t="shared" si="154"/>
        <v>High Elf RealmsKingdom of Bretonnia</v>
      </c>
    </row>
    <row r="1910" spans="1:31" ht="15" customHeight="1" x14ac:dyDescent="0.25">
      <c r="A1910">
        <v>429361</v>
      </c>
      <c r="B1910">
        <v>2</v>
      </c>
      <c r="C1910" t="s">
        <v>1209</v>
      </c>
      <c r="D1910" t="s">
        <v>2330</v>
      </c>
      <c r="E1910">
        <v>2</v>
      </c>
      <c r="F1910">
        <v>0</v>
      </c>
      <c r="G1910">
        <v>1045</v>
      </c>
      <c r="H1910">
        <v>663</v>
      </c>
      <c r="I1910" t="s">
        <v>2331</v>
      </c>
      <c r="J1910" s="24">
        <v>45401.979166666664</v>
      </c>
      <c r="K1910" s="24">
        <v>45402.354166666664</v>
      </c>
      <c r="L1910" t="s">
        <v>400</v>
      </c>
      <c r="M1910" t="b">
        <v>1</v>
      </c>
      <c r="N1910">
        <v>2023</v>
      </c>
      <c r="O1910" t="s">
        <v>768</v>
      </c>
      <c r="Q1910" t="s">
        <v>759</v>
      </c>
      <c r="S1910" s="1" t="s">
        <v>2346</v>
      </c>
      <c r="T1910" s="1" t="s">
        <v>2333</v>
      </c>
      <c r="U1910" t="s">
        <v>27</v>
      </c>
      <c r="V1910" s="9">
        <v>2000</v>
      </c>
      <c r="W1910" s="2">
        <f t="shared" si="150"/>
        <v>3</v>
      </c>
      <c r="X1910" s="2" t="s">
        <v>1885</v>
      </c>
      <c r="Y1910" s="9" t="str">
        <f t="shared" si="152"/>
        <v>Y</v>
      </c>
      <c r="Z1910" s="9" t="str">
        <f t="shared" si="153"/>
        <v>N</v>
      </c>
      <c r="AA1910" s="9">
        <f t="shared" si="151"/>
        <v>14</v>
      </c>
      <c r="AB1910" s="9" t="s">
        <v>1398</v>
      </c>
      <c r="AE1910" t="str">
        <f t="shared" si="154"/>
        <v>Dark ElvesWood Elf Realms</v>
      </c>
    </row>
    <row r="1911" spans="1:31" ht="15" customHeight="1" x14ac:dyDescent="0.25">
      <c r="A1911">
        <v>429382</v>
      </c>
      <c r="B1911">
        <v>2</v>
      </c>
      <c r="C1911" t="s">
        <v>2347</v>
      </c>
      <c r="D1911" t="s">
        <v>2335</v>
      </c>
      <c r="E1911">
        <v>0</v>
      </c>
      <c r="F1911">
        <v>2</v>
      </c>
      <c r="G1911">
        <v>375</v>
      </c>
      <c r="H1911">
        <v>1550</v>
      </c>
      <c r="I1911" t="s">
        <v>2331</v>
      </c>
      <c r="J1911" s="24">
        <v>45401.979166666664</v>
      </c>
      <c r="K1911" s="24">
        <v>45402.354166666664</v>
      </c>
      <c r="L1911" t="s">
        <v>400</v>
      </c>
      <c r="M1911" t="b">
        <v>1</v>
      </c>
      <c r="N1911">
        <v>2023</v>
      </c>
      <c r="O1911" t="s">
        <v>764</v>
      </c>
      <c r="Q1911" t="s">
        <v>762</v>
      </c>
      <c r="S1911" s="1" t="s">
        <v>2348</v>
      </c>
      <c r="T1911" s="1" t="s">
        <v>2337</v>
      </c>
      <c r="U1911" t="s">
        <v>27</v>
      </c>
      <c r="V1911" s="9">
        <v>2000</v>
      </c>
      <c r="W1911" s="2">
        <f t="shared" si="150"/>
        <v>3</v>
      </c>
      <c r="X1911" s="2" t="s">
        <v>1885</v>
      </c>
      <c r="Y1911" s="9" t="str">
        <f t="shared" si="152"/>
        <v>Y</v>
      </c>
      <c r="Z1911" s="9" t="str">
        <f t="shared" si="153"/>
        <v>N</v>
      </c>
      <c r="AA1911" s="9">
        <f t="shared" si="151"/>
        <v>14</v>
      </c>
      <c r="AB1911" s="9" t="s">
        <v>1398</v>
      </c>
      <c r="AE1911" t="str">
        <f t="shared" si="154"/>
        <v>Tomb Kings of KhemriWarriors of Chaos</v>
      </c>
    </row>
    <row r="1912" spans="1:31" ht="15" customHeight="1" x14ac:dyDescent="0.25">
      <c r="A1912">
        <v>429406</v>
      </c>
      <c r="B1912">
        <v>2</v>
      </c>
      <c r="C1912" t="s">
        <v>2338</v>
      </c>
      <c r="D1912" t="s">
        <v>2329</v>
      </c>
      <c r="E1912">
        <v>0</v>
      </c>
      <c r="F1912">
        <v>2</v>
      </c>
      <c r="G1912">
        <v>681</v>
      </c>
      <c r="H1912">
        <v>1498</v>
      </c>
      <c r="I1912" t="s">
        <v>2331</v>
      </c>
      <c r="J1912" s="24">
        <v>45401.979166666664</v>
      </c>
      <c r="K1912" s="24">
        <v>45402.354166666664</v>
      </c>
      <c r="L1912" t="s">
        <v>400</v>
      </c>
      <c r="M1912" t="b">
        <v>1</v>
      </c>
      <c r="N1912">
        <v>2023</v>
      </c>
      <c r="O1912" t="s">
        <v>773</v>
      </c>
      <c r="Q1912" t="s">
        <v>769</v>
      </c>
      <c r="S1912" s="1" t="s">
        <v>2340</v>
      </c>
      <c r="T1912" s="1" t="s">
        <v>2332</v>
      </c>
      <c r="U1912" t="s">
        <v>27</v>
      </c>
      <c r="V1912" s="9">
        <v>2000</v>
      </c>
      <c r="W1912" s="2">
        <f t="shared" si="150"/>
        <v>3</v>
      </c>
      <c r="X1912" s="2" t="s">
        <v>1885</v>
      </c>
      <c r="Y1912" s="9" t="str">
        <f t="shared" si="152"/>
        <v>Y</v>
      </c>
      <c r="Z1912" s="9" t="str">
        <f t="shared" si="153"/>
        <v>N</v>
      </c>
      <c r="AA1912" s="9">
        <f t="shared" si="151"/>
        <v>14</v>
      </c>
      <c r="AB1912" s="9" t="s">
        <v>1398</v>
      </c>
      <c r="AE1912" t="str">
        <f t="shared" si="154"/>
        <v>Ogre KingdomsDwarfen Mountain Holds</v>
      </c>
    </row>
    <row r="1913" spans="1:31" ht="15" customHeight="1" x14ac:dyDescent="0.25">
      <c r="A1913">
        <v>429445</v>
      </c>
      <c r="B1913">
        <v>3</v>
      </c>
      <c r="C1913" t="s">
        <v>1233</v>
      </c>
      <c r="D1913" t="s">
        <v>2338</v>
      </c>
      <c r="E1913">
        <v>0</v>
      </c>
      <c r="F1913">
        <v>2</v>
      </c>
      <c r="G1913">
        <v>0</v>
      </c>
      <c r="H1913">
        <v>2000</v>
      </c>
      <c r="I1913" t="s">
        <v>2331</v>
      </c>
      <c r="J1913" s="24">
        <v>45401.979166666664</v>
      </c>
      <c r="K1913" s="24">
        <v>45402.354166666664</v>
      </c>
      <c r="L1913" t="s">
        <v>400</v>
      </c>
      <c r="M1913" t="b">
        <v>1</v>
      </c>
      <c r="N1913">
        <v>2023</v>
      </c>
      <c r="O1913" t="s">
        <v>758</v>
      </c>
      <c r="Q1913" t="s">
        <v>773</v>
      </c>
      <c r="S1913" s="1" t="s">
        <v>2349</v>
      </c>
      <c r="T1913" s="1" t="s">
        <v>2340</v>
      </c>
      <c r="U1913" t="s">
        <v>27</v>
      </c>
      <c r="V1913" s="9">
        <v>2000</v>
      </c>
      <c r="W1913" s="2">
        <f t="shared" si="150"/>
        <v>3</v>
      </c>
      <c r="X1913" s="2" t="s">
        <v>1885</v>
      </c>
      <c r="Y1913" s="9" t="str">
        <f t="shared" si="152"/>
        <v>Y</v>
      </c>
      <c r="Z1913" s="9" t="str">
        <f t="shared" si="153"/>
        <v>N</v>
      </c>
      <c r="AA1913" s="9">
        <f t="shared" si="151"/>
        <v>14</v>
      </c>
      <c r="AB1913" s="9" t="s">
        <v>1398</v>
      </c>
      <c r="AE1913" t="str">
        <f t="shared" si="154"/>
        <v>Kingdom of BretonniaOgre Kingdoms</v>
      </c>
    </row>
    <row r="1914" spans="1:31" ht="15" customHeight="1" x14ac:dyDescent="0.25">
      <c r="A1914">
        <v>429470</v>
      </c>
      <c r="B1914">
        <v>3</v>
      </c>
      <c r="C1914" t="s">
        <v>1209</v>
      </c>
      <c r="D1914" t="s">
        <v>2350</v>
      </c>
      <c r="E1914">
        <v>0</v>
      </c>
      <c r="F1914">
        <v>2</v>
      </c>
      <c r="G1914">
        <v>0</v>
      </c>
      <c r="H1914">
        <v>2000</v>
      </c>
      <c r="I1914" t="s">
        <v>2331</v>
      </c>
      <c r="J1914" s="24">
        <v>45401.979166666664</v>
      </c>
      <c r="K1914" s="24">
        <v>45402.354166666664</v>
      </c>
      <c r="L1914" t="s">
        <v>400</v>
      </c>
      <c r="M1914" t="b">
        <v>1</v>
      </c>
      <c r="N1914">
        <v>2023</v>
      </c>
      <c r="O1914" t="s">
        <v>768</v>
      </c>
      <c r="Q1914" t="s">
        <v>758</v>
      </c>
      <c r="S1914" s="1" t="s">
        <v>2346</v>
      </c>
      <c r="T1914" s="1" t="s">
        <v>2352</v>
      </c>
      <c r="U1914" t="s">
        <v>27</v>
      </c>
      <c r="V1914" s="9">
        <v>2000</v>
      </c>
      <c r="W1914" s="2">
        <f t="shared" si="150"/>
        <v>3</v>
      </c>
      <c r="X1914" s="2" t="s">
        <v>1885</v>
      </c>
      <c r="Y1914" s="9" t="str">
        <f t="shared" si="152"/>
        <v>Y</v>
      </c>
      <c r="Z1914" s="9" t="str">
        <f t="shared" si="153"/>
        <v>N</v>
      </c>
      <c r="AA1914" s="9">
        <f t="shared" si="151"/>
        <v>14</v>
      </c>
      <c r="AB1914" s="9" t="s">
        <v>1398</v>
      </c>
      <c r="AE1914" t="str">
        <f t="shared" si="154"/>
        <v>Dark ElvesKingdom of Bretonnia</v>
      </c>
    </row>
    <row r="1915" spans="1:31" ht="15" customHeight="1" x14ac:dyDescent="0.25">
      <c r="A1915">
        <v>429492</v>
      </c>
      <c r="B1915">
        <v>3</v>
      </c>
      <c r="C1915" t="s">
        <v>1225</v>
      </c>
      <c r="D1915" t="s">
        <v>2342</v>
      </c>
      <c r="E1915">
        <v>2</v>
      </c>
      <c r="F1915">
        <v>0</v>
      </c>
      <c r="G1915">
        <v>732</v>
      </c>
      <c r="H1915">
        <v>78</v>
      </c>
      <c r="I1915" t="s">
        <v>2331</v>
      </c>
      <c r="J1915" s="24">
        <v>45401.979166666664</v>
      </c>
      <c r="K1915" s="24">
        <v>45402.354166666664</v>
      </c>
      <c r="L1915" t="s">
        <v>400</v>
      </c>
      <c r="M1915" t="b">
        <v>1</v>
      </c>
      <c r="N1915">
        <v>2023</v>
      </c>
      <c r="O1915" t="s">
        <v>764</v>
      </c>
      <c r="Q1915" t="s">
        <v>765</v>
      </c>
      <c r="S1915" s="1" t="s">
        <v>2351</v>
      </c>
      <c r="T1915" s="1" t="s">
        <v>2344</v>
      </c>
      <c r="U1915" t="s">
        <v>27</v>
      </c>
      <c r="V1915" s="9">
        <v>2000</v>
      </c>
      <c r="W1915" s="2">
        <f t="shared" si="150"/>
        <v>3</v>
      </c>
      <c r="X1915" s="2" t="s">
        <v>1885</v>
      </c>
      <c r="Y1915" s="9" t="str">
        <f t="shared" si="152"/>
        <v>Y</v>
      </c>
      <c r="Z1915" s="9" t="str">
        <f t="shared" si="153"/>
        <v>N</v>
      </c>
      <c r="AA1915" s="9">
        <f t="shared" si="151"/>
        <v>14</v>
      </c>
      <c r="AB1915" s="9" t="s">
        <v>1398</v>
      </c>
      <c r="AE1915" t="str">
        <f t="shared" si="154"/>
        <v>Tomb Kings of KhemriEmpire of Man</v>
      </c>
    </row>
    <row r="1916" spans="1:31" ht="15" customHeight="1" x14ac:dyDescent="0.25">
      <c r="A1916">
        <v>429517</v>
      </c>
      <c r="B1916">
        <v>3</v>
      </c>
      <c r="C1916" t="s">
        <v>1214</v>
      </c>
      <c r="D1916" t="s">
        <v>2347</v>
      </c>
      <c r="E1916">
        <v>0</v>
      </c>
      <c r="F1916">
        <v>2</v>
      </c>
      <c r="G1916">
        <v>380</v>
      </c>
      <c r="H1916">
        <v>609</v>
      </c>
      <c r="I1916" t="s">
        <v>2331</v>
      </c>
      <c r="J1916" s="24">
        <v>45401.979166666664</v>
      </c>
      <c r="K1916" s="24">
        <v>45402.354166666664</v>
      </c>
      <c r="L1916" t="s">
        <v>400</v>
      </c>
      <c r="M1916" t="b">
        <v>1</v>
      </c>
      <c r="N1916">
        <v>2023</v>
      </c>
      <c r="O1916" t="s">
        <v>769</v>
      </c>
      <c r="Q1916" t="s">
        <v>764</v>
      </c>
      <c r="S1916" s="1" t="s">
        <v>2345</v>
      </c>
      <c r="T1916" s="1" t="s">
        <v>2348</v>
      </c>
      <c r="U1916" t="s">
        <v>27</v>
      </c>
      <c r="V1916" s="9">
        <v>2000</v>
      </c>
      <c r="W1916" s="2">
        <f t="shared" si="150"/>
        <v>3</v>
      </c>
      <c r="X1916" s="2" t="s">
        <v>1885</v>
      </c>
      <c r="Y1916" s="9" t="str">
        <f t="shared" si="152"/>
        <v>Y</v>
      </c>
      <c r="Z1916" s="9" t="str">
        <f t="shared" si="153"/>
        <v>N</v>
      </c>
      <c r="AA1916" s="9">
        <f t="shared" si="151"/>
        <v>14</v>
      </c>
      <c r="AB1916" s="9" t="s">
        <v>1398</v>
      </c>
      <c r="AE1916" t="str">
        <f t="shared" si="154"/>
        <v>Dwarfen Mountain HoldsTomb Kings of Khemri</v>
      </c>
    </row>
    <row r="1917" spans="1:31" ht="15" customHeight="1" x14ac:dyDescent="0.25">
      <c r="A1917">
        <v>429537</v>
      </c>
      <c r="B1917">
        <v>3</v>
      </c>
      <c r="C1917" t="s">
        <v>1234</v>
      </c>
      <c r="D1917" t="s">
        <v>2335</v>
      </c>
      <c r="E1917">
        <v>2</v>
      </c>
      <c r="F1917">
        <v>0</v>
      </c>
      <c r="G1917">
        <v>2000</v>
      </c>
      <c r="H1917">
        <v>100</v>
      </c>
      <c r="I1917" t="s">
        <v>2331</v>
      </c>
      <c r="J1917" s="24">
        <v>45401.979166666664</v>
      </c>
      <c r="K1917" s="24">
        <v>45402.354166666664</v>
      </c>
      <c r="L1917" t="s">
        <v>400</v>
      </c>
      <c r="M1917" t="b">
        <v>1</v>
      </c>
      <c r="N1917">
        <v>2023</v>
      </c>
      <c r="O1917" t="s">
        <v>765</v>
      </c>
      <c r="Q1917" t="s">
        <v>762</v>
      </c>
      <c r="S1917" s="1" t="s">
        <v>2339</v>
      </c>
      <c r="T1917" s="1" t="s">
        <v>2337</v>
      </c>
      <c r="U1917" t="s">
        <v>27</v>
      </c>
      <c r="V1917" s="9">
        <v>2000</v>
      </c>
      <c r="W1917" s="2">
        <f t="shared" si="150"/>
        <v>3</v>
      </c>
      <c r="X1917" s="2" t="s">
        <v>1885</v>
      </c>
      <c r="Y1917" s="9" t="str">
        <f t="shared" si="152"/>
        <v>Y</v>
      </c>
      <c r="Z1917" s="9" t="str">
        <f t="shared" si="153"/>
        <v>N</v>
      </c>
      <c r="AA1917" s="9">
        <f t="shared" si="151"/>
        <v>14</v>
      </c>
      <c r="AB1917" s="9" t="s">
        <v>1398</v>
      </c>
      <c r="AE1917" t="str">
        <f t="shared" si="154"/>
        <v>Empire of ManWarriors of Chaos</v>
      </c>
    </row>
    <row r="1918" spans="1:31" ht="15" customHeight="1" x14ac:dyDescent="0.25">
      <c r="A1918">
        <v>429558</v>
      </c>
      <c r="B1918">
        <v>3</v>
      </c>
      <c r="C1918" t="s">
        <v>2334</v>
      </c>
      <c r="D1918" t="s">
        <v>2330</v>
      </c>
      <c r="E1918">
        <v>0</v>
      </c>
      <c r="F1918">
        <v>2</v>
      </c>
      <c r="G1918">
        <v>0</v>
      </c>
      <c r="H1918">
        <v>2100</v>
      </c>
      <c r="I1918" t="s">
        <v>2331</v>
      </c>
      <c r="J1918" s="24">
        <v>45401.979166666664</v>
      </c>
      <c r="K1918" s="24">
        <v>45402.354166666664</v>
      </c>
      <c r="L1918" t="s">
        <v>400</v>
      </c>
      <c r="M1918" t="b">
        <v>1</v>
      </c>
      <c r="N1918">
        <v>2023</v>
      </c>
      <c r="O1918" t="s">
        <v>761</v>
      </c>
      <c r="Q1918" t="s">
        <v>759</v>
      </c>
      <c r="S1918" s="1" t="s">
        <v>2336</v>
      </c>
      <c r="T1918" s="1" t="s">
        <v>2333</v>
      </c>
      <c r="U1918" t="s">
        <v>27</v>
      </c>
      <c r="V1918" s="9">
        <v>2000</v>
      </c>
      <c r="W1918" s="2">
        <f t="shared" si="150"/>
        <v>3</v>
      </c>
      <c r="X1918" s="2" t="s">
        <v>1885</v>
      </c>
      <c r="Y1918" s="9" t="str">
        <f t="shared" si="152"/>
        <v>Y</v>
      </c>
      <c r="Z1918" s="9" t="str">
        <f t="shared" si="153"/>
        <v>N</v>
      </c>
      <c r="AA1918" s="9">
        <f t="shared" si="151"/>
        <v>14</v>
      </c>
      <c r="AB1918" s="9" t="s">
        <v>1398</v>
      </c>
      <c r="AE1918" t="str">
        <f t="shared" si="154"/>
        <v>Orc and Goblin TribesWood Elf Realms</v>
      </c>
    </row>
    <row r="1919" spans="1:31" ht="15" customHeight="1" x14ac:dyDescent="0.25">
      <c r="A1919">
        <v>429576</v>
      </c>
      <c r="B1919">
        <v>3</v>
      </c>
      <c r="C1919" t="s">
        <v>2341</v>
      </c>
      <c r="D1919" t="s">
        <v>2329</v>
      </c>
      <c r="E1919">
        <v>2</v>
      </c>
      <c r="F1919">
        <v>0</v>
      </c>
      <c r="G1919">
        <v>1470</v>
      </c>
      <c r="H1919">
        <v>253</v>
      </c>
      <c r="I1919" t="s">
        <v>2331</v>
      </c>
      <c r="J1919" s="24">
        <v>45401.979166666664</v>
      </c>
      <c r="K1919" s="24">
        <v>45402.354166666664</v>
      </c>
      <c r="L1919" t="s">
        <v>400</v>
      </c>
      <c r="M1919" t="b">
        <v>1</v>
      </c>
      <c r="N1919">
        <v>2023</v>
      </c>
      <c r="O1919" t="s">
        <v>763</v>
      </c>
      <c r="Q1919" t="s">
        <v>769</v>
      </c>
      <c r="S1919" s="1" t="s">
        <v>2343</v>
      </c>
      <c r="T1919" s="1" t="s">
        <v>2332</v>
      </c>
      <c r="U1919" t="s">
        <v>27</v>
      </c>
      <c r="V1919" s="9">
        <v>2000</v>
      </c>
      <c r="W1919" s="2">
        <f t="shared" si="150"/>
        <v>3</v>
      </c>
      <c r="X1919" s="2" t="s">
        <v>1885</v>
      </c>
      <c r="Y1919" s="9" t="str">
        <f t="shared" si="152"/>
        <v>Y</v>
      </c>
      <c r="Z1919" s="9" t="str">
        <f t="shared" si="153"/>
        <v>N</v>
      </c>
      <c r="AA1919" s="9">
        <f t="shared" si="151"/>
        <v>14</v>
      </c>
      <c r="AB1919" s="9" t="s">
        <v>1398</v>
      </c>
      <c r="AE1919" t="str">
        <f t="shared" si="154"/>
        <v>High Elf RealmsDwarfen Mountain Holds</v>
      </c>
    </row>
    <row r="1920" spans="1:31" ht="15" customHeight="1" x14ac:dyDescent="0.25">
      <c r="A1920">
        <v>429113</v>
      </c>
      <c r="B1920">
        <v>1</v>
      </c>
      <c r="C1920" t="s">
        <v>2353</v>
      </c>
      <c r="D1920" t="s">
        <v>2354</v>
      </c>
      <c r="E1920">
        <v>0</v>
      </c>
      <c r="F1920">
        <v>2</v>
      </c>
      <c r="G1920">
        <v>7</v>
      </c>
      <c r="H1920">
        <v>13</v>
      </c>
      <c r="I1920" t="s">
        <v>2355</v>
      </c>
      <c r="J1920" s="24">
        <v>45395.333333333336</v>
      </c>
      <c r="K1920" s="24">
        <v>45395.708333333336</v>
      </c>
      <c r="L1920" t="s">
        <v>2356</v>
      </c>
      <c r="M1920" t="b">
        <v>0</v>
      </c>
      <c r="N1920">
        <v>2023</v>
      </c>
      <c r="O1920" t="s">
        <v>774</v>
      </c>
      <c r="Q1920" t="s">
        <v>760</v>
      </c>
      <c r="S1920" s="1" t="s">
        <v>2357</v>
      </c>
      <c r="T1920" s="1" t="s">
        <v>2358</v>
      </c>
      <c r="U1920" t="s">
        <v>27</v>
      </c>
      <c r="V1920" s="9">
        <v>1500</v>
      </c>
      <c r="W1920" s="2">
        <f t="shared" si="150"/>
        <v>3</v>
      </c>
      <c r="X1920" s="2" t="s">
        <v>1885</v>
      </c>
      <c r="Y1920" s="9" t="str">
        <f t="shared" si="152"/>
        <v>Y</v>
      </c>
      <c r="Z1920" s="9" t="str">
        <f t="shared" si="153"/>
        <v>N</v>
      </c>
      <c r="AA1920" s="9">
        <f t="shared" si="151"/>
        <v>8</v>
      </c>
      <c r="AB1920" s="9" t="s">
        <v>1398</v>
      </c>
      <c r="AE1920" t="str">
        <f t="shared" si="154"/>
        <v>Beastmen BrayherdsVampire Counts</v>
      </c>
    </row>
    <row r="1921" spans="1:31" ht="15" customHeight="1" x14ac:dyDescent="0.25">
      <c r="A1921">
        <v>429117</v>
      </c>
      <c r="B1921">
        <v>1</v>
      </c>
      <c r="C1921" t="s">
        <v>1167</v>
      </c>
      <c r="D1921" t="s">
        <v>2359</v>
      </c>
      <c r="E1921">
        <v>2</v>
      </c>
      <c r="F1921">
        <v>0</v>
      </c>
      <c r="G1921">
        <v>19</v>
      </c>
      <c r="H1921">
        <v>1</v>
      </c>
      <c r="I1921" t="s">
        <v>2355</v>
      </c>
      <c r="J1921" s="24">
        <v>45395.333333333336</v>
      </c>
      <c r="K1921" s="24">
        <v>45395.708333333336</v>
      </c>
      <c r="L1921" t="s">
        <v>2356</v>
      </c>
      <c r="M1921" t="b">
        <v>0</v>
      </c>
      <c r="N1921">
        <v>2023</v>
      </c>
      <c r="O1921" t="s">
        <v>763</v>
      </c>
      <c r="Q1921" t="s">
        <v>765</v>
      </c>
      <c r="S1921" s="1" t="s">
        <v>2360</v>
      </c>
      <c r="T1921" s="1" t="s">
        <v>2361</v>
      </c>
      <c r="U1921" t="s">
        <v>27</v>
      </c>
      <c r="V1921" s="9">
        <v>1500</v>
      </c>
      <c r="W1921" s="2">
        <f t="shared" si="150"/>
        <v>3</v>
      </c>
      <c r="X1921" s="2" t="s">
        <v>1885</v>
      </c>
      <c r="Y1921" s="9" t="str">
        <f t="shared" si="152"/>
        <v>Y</v>
      </c>
      <c r="Z1921" s="9" t="str">
        <f t="shared" si="153"/>
        <v>N</v>
      </c>
      <c r="AA1921" s="9">
        <f t="shared" si="151"/>
        <v>8</v>
      </c>
      <c r="AB1921" s="9" t="s">
        <v>1398</v>
      </c>
      <c r="AE1921" t="str">
        <f t="shared" si="154"/>
        <v>High Elf RealmsEmpire of Man</v>
      </c>
    </row>
    <row r="1922" spans="1:31" ht="15" customHeight="1" x14ac:dyDescent="0.25">
      <c r="A1922">
        <v>429119</v>
      </c>
      <c r="B1922">
        <v>1</v>
      </c>
      <c r="C1922" t="s">
        <v>1158</v>
      </c>
      <c r="D1922" t="s">
        <v>2362</v>
      </c>
      <c r="E1922">
        <v>2</v>
      </c>
      <c r="F1922">
        <v>0</v>
      </c>
      <c r="G1922">
        <v>17</v>
      </c>
      <c r="H1922">
        <v>3</v>
      </c>
      <c r="I1922" t="s">
        <v>2355</v>
      </c>
      <c r="J1922" s="24">
        <v>45395.333333333336</v>
      </c>
      <c r="K1922" s="24">
        <v>45395.708333333336</v>
      </c>
      <c r="L1922" t="s">
        <v>2356</v>
      </c>
      <c r="M1922" t="b">
        <v>0</v>
      </c>
      <c r="N1922">
        <v>2023</v>
      </c>
      <c r="O1922" t="s">
        <v>758</v>
      </c>
      <c r="Q1922" t="s">
        <v>761</v>
      </c>
      <c r="S1922" s="1" t="s">
        <v>2363</v>
      </c>
      <c r="T1922" s="1" t="s">
        <v>2364</v>
      </c>
      <c r="U1922" t="s">
        <v>27</v>
      </c>
      <c r="V1922" s="9">
        <v>1500</v>
      </c>
      <c r="W1922" s="2">
        <f t="shared" ref="W1922:W1985" si="155">_xlfn.MAXIFS(B:B,I:I,I1922)</f>
        <v>3</v>
      </c>
      <c r="X1922" s="2" t="s">
        <v>1885</v>
      </c>
      <c r="Y1922" s="9" t="str">
        <f t="shared" si="152"/>
        <v>Y</v>
      </c>
      <c r="Z1922" s="9" t="str">
        <f t="shared" si="153"/>
        <v>N</v>
      </c>
      <c r="AA1922" s="9">
        <f t="shared" ref="AA1922:AA1985" si="156">COUNTIFS(I:I,I1922,B:B,1)*2</f>
        <v>8</v>
      </c>
      <c r="AB1922" s="9" t="s">
        <v>1398</v>
      </c>
      <c r="AE1922" t="str">
        <f t="shared" si="154"/>
        <v>Kingdom of BretonniaOrc and Goblin Tribes</v>
      </c>
    </row>
    <row r="1923" spans="1:31" ht="15" customHeight="1" x14ac:dyDescent="0.25">
      <c r="A1923">
        <v>429122</v>
      </c>
      <c r="B1923">
        <v>1</v>
      </c>
      <c r="C1923" t="s">
        <v>1159</v>
      </c>
      <c r="D1923" t="s">
        <v>1164</v>
      </c>
      <c r="E1923">
        <v>2</v>
      </c>
      <c r="F1923">
        <v>0</v>
      </c>
      <c r="G1923">
        <v>20</v>
      </c>
      <c r="H1923">
        <v>0</v>
      </c>
      <c r="I1923" t="s">
        <v>2355</v>
      </c>
      <c r="J1923" s="24">
        <v>45395.333333333336</v>
      </c>
      <c r="K1923" s="24">
        <v>45395.708333333336</v>
      </c>
      <c r="L1923" t="s">
        <v>2356</v>
      </c>
      <c r="M1923" t="b">
        <v>0</v>
      </c>
      <c r="N1923">
        <v>2023</v>
      </c>
      <c r="O1923" t="s">
        <v>762</v>
      </c>
      <c r="Q1923" t="s">
        <v>769</v>
      </c>
      <c r="S1923" s="1" t="s">
        <v>2365</v>
      </c>
      <c r="T1923" s="1" t="s">
        <v>2366</v>
      </c>
      <c r="U1923" t="s">
        <v>27</v>
      </c>
      <c r="V1923" s="9">
        <v>1500</v>
      </c>
      <c r="W1923" s="2">
        <f t="shared" si="155"/>
        <v>3</v>
      </c>
      <c r="X1923" s="2" t="s">
        <v>1885</v>
      </c>
      <c r="Y1923" s="9" t="str">
        <f t="shared" si="152"/>
        <v>Y</v>
      </c>
      <c r="Z1923" s="9" t="str">
        <f t="shared" si="153"/>
        <v>N</v>
      </c>
      <c r="AA1923" s="9">
        <f t="shared" si="156"/>
        <v>8</v>
      </c>
      <c r="AB1923" s="9" t="s">
        <v>1398</v>
      </c>
      <c r="AE1923" t="str">
        <f t="shared" si="154"/>
        <v>Warriors of ChaosDwarfen Mountain Holds</v>
      </c>
    </row>
    <row r="1924" spans="1:31" ht="15" customHeight="1" x14ac:dyDescent="0.25">
      <c r="A1924">
        <v>429126</v>
      </c>
      <c r="B1924">
        <v>2</v>
      </c>
      <c r="C1924" t="s">
        <v>2353</v>
      </c>
      <c r="D1924" t="s">
        <v>2362</v>
      </c>
      <c r="E1924">
        <v>2</v>
      </c>
      <c r="F1924">
        <v>0</v>
      </c>
      <c r="G1924">
        <v>14</v>
      </c>
      <c r="H1924">
        <v>6</v>
      </c>
      <c r="I1924" t="s">
        <v>2355</v>
      </c>
      <c r="J1924" s="24">
        <v>45395.333333333336</v>
      </c>
      <c r="K1924" s="24">
        <v>45395.708333333336</v>
      </c>
      <c r="L1924" t="s">
        <v>2356</v>
      </c>
      <c r="M1924" t="b">
        <v>0</v>
      </c>
      <c r="N1924">
        <v>2023</v>
      </c>
      <c r="O1924" t="s">
        <v>774</v>
      </c>
      <c r="Q1924" t="s">
        <v>761</v>
      </c>
      <c r="S1924" s="1" t="s">
        <v>2357</v>
      </c>
      <c r="T1924" s="1" t="s">
        <v>2364</v>
      </c>
      <c r="U1924" t="s">
        <v>27</v>
      </c>
      <c r="V1924" s="9">
        <v>1500</v>
      </c>
      <c r="W1924" s="2">
        <f t="shared" si="155"/>
        <v>3</v>
      </c>
      <c r="X1924" s="2" t="s">
        <v>1885</v>
      </c>
      <c r="Y1924" s="9" t="str">
        <f t="shared" si="152"/>
        <v>Y</v>
      </c>
      <c r="Z1924" s="9" t="str">
        <f t="shared" si="153"/>
        <v>N</v>
      </c>
      <c r="AA1924" s="9">
        <f t="shared" si="156"/>
        <v>8</v>
      </c>
      <c r="AB1924" s="9" t="s">
        <v>1398</v>
      </c>
      <c r="AE1924" t="str">
        <f t="shared" si="154"/>
        <v>Beastmen BrayherdsOrc and Goblin Tribes</v>
      </c>
    </row>
    <row r="1925" spans="1:31" ht="15" customHeight="1" x14ac:dyDescent="0.25">
      <c r="A1925">
        <v>429128</v>
      </c>
      <c r="B1925">
        <v>2</v>
      </c>
      <c r="C1925" t="s">
        <v>1159</v>
      </c>
      <c r="D1925" t="s">
        <v>1167</v>
      </c>
      <c r="E1925">
        <v>2</v>
      </c>
      <c r="F1925">
        <v>0</v>
      </c>
      <c r="G1925">
        <v>17</v>
      </c>
      <c r="H1925">
        <v>3</v>
      </c>
      <c r="I1925" t="s">
        <v>2355</v>
      </c>
      <c r="J1925" s="24">
        <v>45395.333333333336</v>
      </c>
      <c r="K1925" s="24">
        <v>45395.708333333336</v>
      </c>
      <c r="L1925" t="s">
        <v>2356</v>
      </c>
      <c r="M1925" t="b">
        <v>0</v>
      </c>
      <c r="N1925">
        <v>2023</v>
      </c>
      <c r="O1925" t="s">
        <v>762</v>
      </c>
      <c r="Q1925" t="s">
        <v>763</v>
      </c>
      <c r="S1925" s="1" t="s">
        <v>2365</v>
      </c>
      <c r="T1925" s="1" t="s">
        <v>2360</v>
      </c>
      <c r="U1925" t="s">
        <v>27</v>
      </c>
      <c r="V1925" s="9">
        <v>1500</v>
      </c>
      <c r="W1925" s="2">
        <f t="shared" si="155"/>
        <v>3</v>
      </c>
      <c r="X1925" s="2" t="s">
        <v>1885</v>
      </c>
      <c r="Y1925" s="9" t="str">
        <f t="shared" si="152"/>
        <v>Y</v>
      </c>
      <c r="Z1925" s="9" t="str">
        <f t="shared" si="153"/>
        <v>N</v>
      </c>
      <c r="AA1925" s="9">
        <f t="shared" si="156"/>
        <v>8</v>
      </c>
      <c r="AB1925" s="9" t="s">
        <v>1398</v>
      </c>
      <c r="AE1925" t="str">
        <f t="shared" si="154"/>
        <v>Warriors of ChaosHigh Elf Realms</v>
      </c>
    </row>
    <row r="1926" spans="1:31" ht="15" customHeight="1" x14ac:dyDescent="0.25">
      <c r="A1926">
        <v>429131</v>
      </c>
      <c r="B1926">
        <v>2</v>
      </c>
      <c r="C1926" t="s">
        <v>2359</v>
      </c>
      <c r="D1926" t="s">
        <v>1164</v>
      </c>
      <c r="E1926">
        <v>0</v>
      </c>
      <c r="F1926">
        <v>2</v>
      </c>
      <c r="G1926">
        <v>2</v>
      </c>
      <c r="H1926">
        <v>18</v>
      </c>
      <c r="I1926" t="s">
        <v>2355</v>
      </c>
      <c r="J1926" s="24">
        <v>45395.333333333336</v>
      </c>
      <c r="K1926" s="24">
        <v>45395.708333333336</v>
      </c>
      <c r="L1926" t="s">
        <v>2356</v>
      </c>
      <c r="M1926" t="b">
        <v>0</v>
      </c>
      <c r="N1926">
        <v>2023</v>
      </c>
      <c r="O1926" t="s">
        <v>765</v>
      </c>
      <c r="Q1926" t="s">
        <v>769</v>
      </c>
      <c r="S1926" s="1" t="s">
        <v>2361</v>
      </c>
      <c r="T1926" s="1" t="s">
        <v>2366</v>
      </c>
      <c r="U1926" t="s">
        <v>27</v>
      </c>
      <c r="V1926" s="9">
        <v>1500</v>
      </c>
      <c r="W1926" s="2">
        <f t="shared" si="155"/>
        <v>3</v>
      </c>
      <c r="X1926" s="2" t="s">
        <v>1885</v>
      </c>
      <c r="Y1926" s="9" t="str">
        <f t="shared" si="152"/>
        <v>Y</v>
      </c>
      <c r="Z1926" s="9" t="str">
        <f t="shared" si="153"/>
        <v>N</v>
      </c>
      <c r="AA1926" s="9">
        <f t="shared" si="156"/>
        <v>8</v>
      </c>
      <c r="AB1926" s="9" t="s">
        <v>1398</v>
      </c>
      <c r="AE1926" t="str">
        <f t="shared" si="154"/>
        <v>Empire of ManDwarfen Mountain Holds</v>
      </c>
    </row>
    <row r="1927" spans="1:31" ht="15" customHeight="1" x14ac:dyDescent="0.25">
      <c r="A1927">
        <v>429133</v>
      </c>
      <c r="B1927">
        <v>2</v>
      </c>
      <c r="C1927" t="s">
        <v>1158</v>
      </c>
      <c r="D1927" t="s">
        <v>2354</v>
      </c>
      <c r="E1927">
        <v>0</v>
      </c>
      <c r="F1927">
        <v>2</v>
      </c>
      <c r="G1927">
        <v>1</v>
      </c>
      <c r="H1927">
        <v>19</v>
      </c>
      <c r="I1927" t="s">
        <v>2355</v>
      </c>
      <c r="J1927" s="24">
        <v>45395.333333333336</v>
      </c>
      <c r="K1927" s="24">
        <v>45395.708333333336</v>
      </c>
      <c r="L1927" t="s">
        <v>2356</v>
      </c>
      <c r="M1927" t="b">
        <v>0</v>
      </c>
      <c r="N1927">
        <v>2023</v>
      </c>
      <c r="O1927" t="s">
        <v>758</v>
      </c>
      <c r="Q1927" t="s">
        <v>760</v>
      </c>
      <c r="S1927" s="1" t="s">
        <v>2363</v>
      </c>
      <c r="T1927" s="1" t="s">
        <v>2358</v>
      </c>
      <c r="U1927" t="s">
        <v>27</v>
      </c>
      <c r="V1927" s="9">
        <v>1500</v>
      </c>
      <c r="W1927" s="2">
        <f t="shared" si="155"/>
        <v>3</v>
      </c>
      <c r="X1927" s="2" t="s">
        <v>1885</v>
      </c>
      <c r="Y1927" s="9" t="str">
        <f t="shared" si="152"/>
        <v>Y</v>
      </c>
      <c r="Z1927" s="9" t="str">
        <f t="shared" si="153"/>
        <v>N</v>
      </c>
      <c r="AA1927" s="9">
        <f t="shared" si="156"/>
        <v>8</v>
      </c>
      <c r="AB1927" s="9" t="s">
        <v>1398</v>
      </c>
      <c r="AE1927" t="str">
        <f t="shared" si="154"/>
        <v>Kingdom of BretonniaVampire Counts</v>
      </c>
    </row>
    <row r="1928" spans="1:31" ht="15" customHeight="1" x14ac:dyDescent="0.25">
      <c r="A1928">
        <v>429136</v>
      </c>
      <c r="B1928">
        <v>3</v>
      </c>
      <c r="C1928" t="s">
        <v>1167</v>
      </c>
      <c r="D1928" t="s">
        <v>2359</v>
      </c>
      <c r="E1928">
        <v>2</v>
      </c>
      <c r="F1928">
        <v>0</v>
      </c>
      <c r="G1928">
        <v>11</v>
      </c>
      <c r="H1928">
        <v>9</v>
      </c>
      <c r="I1928" t="s">
        <v>2355</v>
      </c>
      <c r="J1928" s="24">
        <v>45395.333333333336</v>
      </c>
      <c r="K1928" s="24">
        <v>45395.708333333336</v>
      </c>
      <c r="L1928" t="s">
        <v>2356</v>
      </c>
      <c r="M1928" t="b">
        <v>0</v>
      </c>
      <c r="N1928">
        <v>2023</v>
      </c>
      <c r="O1928" t="s">
        <v>763</v>
      </c>
      <c r="Q1928" t="s">
        <v>765</v>
      </c>
      <c r="S1928" s="1" t="s">
        <v>2360</v>
      </c>
      <c r="T1928" s="1" t="s">
        <v>2361</v>
      </c>
      <c r="U1928" t="s">
        <v>27</v>
      </c>
      <c r="V1928" s="9">
        <v>1500</v>
      </c>
      <c r="W1928" s="2">
        <f t="shared" si="155"/>
        <v>3</v>
      </c>
      <c r="X1928" s="2" t="s">
        <v>1885</v>
      </c>
      <c r="Y1928" s="9" t="str">
        <f t="shared" si="152"/>
        <v>Y</v>
      </c>
      <c r="Z1928" s="9" t="str">
        <f t="shared" si="153"/>
        <v>N</v>
      </c>
      <c r="AA1928" s="9">
        <f t="shared" si="156"/>
        <v>8</v>
      </c>
      <c r="AB1928" s="9" t="s">
        <v>1398</v>
      </c>
      <c r="AE1928" t="str">
        <f t="shared" si="154"/>
        <v>High Elf RealmsEmpire of Man</v>
      </c>
    </row>
    <row r="1929" spans="1:31" ht="15" customHeight="1" x14ac:dyDescent="0.25">
      <c r="A1929">
        <v>429139</v>
      </c>
      <c r="B1929">
        <v>3</v>
      </c>
      <c r="C1929" t="s">
        <v>2362</v>
      </c>
      <c r="D1929" t="s">
        <v>2353</v>
      </c>
      <c r="E1929">
        <v>2</v>
      </c>
      <c r="F1929">
        <v>0</v>
      </c>
      <c r="G1929">
        <v>20</v>
      </c>
      <c r="H1929">
        <v>0</v>
      </c>
      <c r="I1929" t="s">
        <v>2355</v>
      </c>
      <c r="J1929" s="24">
        <v>45395.333333333336</v>
      </c>
      <c r="K1929" s="24">
        <v>45395.708333333336</v>
      </c>
      <c r="L1929" t="s">
        <v>2356</v>
      </c>
      <c r="M1929" t="b">
        <v>0</v>
      </c>
      <c r="N1929">
        <v>2023</v>
      </c>
      <c r="O1929" t="s">
        <v>761</v>
      </c>
      <c r="Q1929" t="s">
        <v>774</v>
      </c>
      <c r="S1929" s="1" t="s">
        <v>2364</v>
      </c>
      <c r="T1929" s="1" t="s">
        <v>2357</v>
      </c>
      <c r="U1929" t="s">
        <v>27</v>
      </c>
      <c r="V1929" s="9">
        <v>1500</v>
      </c>
      <c r="W1929" s="2">
        <f t="shared" si="155"/>
        <v>3</v>
      </c>
      <c r="X1929" s="2" t="s">
        <v>1885</v>
      </c>
      <c r="Y1929" s="9" t="str">
        <f t="shared" si="152"/>
        <v>Y</v>
      </c>
      <c r="Z1929" s="9" t="str">
        <f t="shared" si="153"/>
        <v>N</v>
      </c>
      <c r="AA1929" s="9">
        <f t="shared" si="156"/>
        <v>8</v>
      </c>
      <c r="AB1929" s="9" t="s">
        <v>1398</v>
      </c>
      <c r="AE1929" t="str">
        <f t="shared" si="154"/>
        <v>Orc and Goblin TribesBeastmen Brayherds</v>
      </c>
    </row>
    <row r="1930" spans="1:31" ht="15" customHeight="1" x14ac:dyDescent="0.25">
      <c r="A1930">
        <v>429141</v>
      </c>
      <c r="B1930">
        <v>3</v>
      </c>
      <c r="C1930" t="s">
        <v>1158</v>
      </c>
      <c r="D1930" t="s">
        <v>1164</v>
      </c>
      <c r="E1930">
        <v>1</v>
      </c>
      <c r="F1930">
        <v>1</v>
      </c>
      <c r="G1930">
        <v>10</v>
      </c>
      <c r="H1930">
        <v>10</v>
      </c>
      <c r="I1930" t="s">
        <v>2355</v>
      </c>
      <c r="J1930" s="24">
        <v>45395.333333333336</v>
      </c>
      <c r="K1930" s="24">
        <v>45395.708333333336</v>
      </c>
      <c r="L1930" t="s">
        <v>2356</v>
      </c>
      <c r="M1930" t="b">
        <v>0</v>
      </c>
      <c r="N1930">
        <v>2023</v>
      </c>
      <c r="O1930" t="s">
        <v>758</v>
      </c>
      <c r="Q1930" t="s">
        <v>769</v>
      </c>
      <c r="S1930" s="1" t="s">
        <v>2363</v>
      </c>
      <c r="T1930" s="1" t="s">
        <v>2366</v>
      </c>
      <c r="U1930" t="s">
        <v>27</v>
      </c>
      <c r="V1930" s="9">
        <v>1500</v>
      </c>
      <c r="W1930" s="2">
        <f t="shared" si="155"/>
        <v>3</v>
      </c>
      <c r="X1930" s="2" t="s">
        <v>1885</v>
      </c>
      <c r="Y1930" s="9" t="str">
        <f t="shared" si="152"/>
        <v>Y</v>
      </c>
      <c r="Z1930" s="9" t="str">
        <f t="shared" si="153"/>
        <v>N</v>
      </c>
      <c r="AA1930" s="9">
        <f t="shared" si="156"/>
        <v>8</v>
      </c>
      <c r="AB1930" s="9" t="s">
        <v>1398</v>
      </c>
      <c r="AE1930" t="str">
        <f t="shared" si="154"/>
        <v>Kingdom of BretonniaDwarfen Mountain Holds</v>
      </c>
    </row>
    <row r="1931" spans="1:31" ht="15" customHeight="1" x14ac:dyDescent="0.25">
      <c r="A1931">
        <v>429143</v>
      </c>
      <c r="B1931">
        <v>3</v>
      </c>
      <c r="C1931" t="s">
        <v>1159</v>
      </c>
      <c r="D1931" t="s">
        <v>2354</v>
      </c>
      <c r="E1931">
        <v>2</v>
      </c>
      <c r="F1931">
        <v>0</v>
      </c>
      <c r="G1931">
        <v>19</v>
      </c>
      <c r="H1931">
        <v>1</v>
      </c>
      <c r="I1931" t="s">
        <v>2355</v>
      </c>
      <c r="J1931" s="24">
        <v>45395.333333333336</v>
      </c>
      <c r="K1931" s="24">
        <v>45395.708333333336</v>
      </c>
      <c r="L1931" t="s">
        <v>2356</v>
      </c>
      <c r="M1931" t="b">
        <v>0</v>
      </c>
      <c r="N1931">
        <v>2023</v>
      </c>
      <c r="O1931" t="s">
        <v>762</v>
      </c>
      <c r="Q1931" t="s">
        <v>760</v>
      </c>
      <c r="S1931" s="1" t="s">
        <v>2365</v>
      </c>
      <c r="T1931" s="1" t="s">
        <v>2358</v>
      </c>
      <c r="U1931" t="s">
        <v>27</v>
      </c>
      <c r="V1931" s="9">
        <v>1500</v>
      </c>
      <c r="W1931" s="2">
        <f t="shared" si="155"/>
        <v>3</v>
      </c>
      <c r="X1931" s="2" t="s">
        <v>1885</v>
      </c>
      <c r="Y1931" s="9" t="str">
        <f t="shared" si="152"/>
        <v>Y</v>
      </c>
      <c r="Z1931" s="9" t="str">
        <f t="shared" si="153"/>
        <v>N</v>
      </c>
      <c r="AA1931" s="9">
        <f t="shared" si="156"/>
        <v>8</v>
      </c>
      <c r="AB1931" s="9" t="s">
        <v>1398</v>
      </c>
      <c r="AE1931" t="str">
        <f t="shared" si="154"/>
        <v>Warriors of ChaosVampire Counts</v>
      </c>
    </row>
    <row r="1932" spans="1:31" ht="15" hidden="1" customHeight="1" x14ac:dyDescent="0.25">
      <c r="A1932">
        <v>430219</v>
      </c>
      <c r="B1932">
        <v>1</v>
      </c>
      <c r="C1932" t="s">
        <v>2367</v>
      </c>
      <c r="D1932" t="s">
        <v>1194</v>
      </c>
      <c r="E1932">
        <v>0</v>
      </c>
      <c r="F1932">
        <v>2</v>
      </c>
      <c r="G1932">
        <v>221</v>
      </c>
      <c r="H1932">
        <v>1102</v>
      </c>
      <c r="I1932" t="s">
        <v>2368</v>
      </c>
      <c r="J1932" s="24">
        <v>45402.666666666664</v>
      </c>
      <c r="K1932" s="24">
        <v>45403.083333333336</v>
      </c>
      <c r="L1932" t="s">
        <v>207</v>
      </c>
      <c r="M1932" t="b">
        <v>0</v>
      </c>
      <c r="N1932">
        <v>2023</v>
      </c>
      <c r="Q1932" t="s">
        <v>769</v>
      </c>
      <c r="T1932" s="1" t="s">
        <v>2369</v>
      </c>
      <c r="U1932" t="s">
        <v>27</v>
      </c>
      <c r="V1932" s="9">
        <v>1500</v>
      </c>
      <c r="W1932" s="2">
        <f t="shared" si="155"/>
        <v>3</v>
      </c>
      <c r="X1932" s="2" t="s">
        <v>1885</v>
      </c>
      <c r="Y1932" s="9" t="str">
        <f t="shared" si="152"/>
        <v>N</v>
      </c>
      <c r="Z1932" s="9" t="str">
        <f t="shared" si="153"/>
        <v>N</v>
      </c>
      <c r="AA1932" s="9">
        <f t="shared" si="156"/>
        <v>8</v>
      </c>
      <c r="AB1932" s="9" t="s">
        <v>1398</v>
      </c>
      <c r="AE1932" t="str">
        <f t="shared" si="154"/>
        <v>Dwarfen Mountain Holds</v>
      </c>
    </row>
    <row r="1933" spans="1:31" ht="15" customHeight="1" x14ac:dyDescent="0.25">
      <c r="A1933">
        <v>430261</v>
      </c>
      <c r="B1933">
        <v>1</v>
      </c>
      <c r="C1933" t="s">
        <v>1191</v>
      </c>
      <c r="D1933" t="s">
        <v>1195</v>
      </c>
      <c r="E1933">
        <v>0</v>
      </c>
      <c r="F1933">
        <v>2</v>
      </c>
      <c r="G1933">
        <v>566</v>
      </c>
      <c r="H1933">
        <v>899</v>
      </c>
      <c r="I1933" t="s">
        <v>2368</v>
      </c>
      <c r="J1933" s="24">
        <v>45402.666666666664</v>
      </c>
      <c r="K1933" s="24">
        <v>45403.083333333336</v>
      </c>
      <c r="L1933" t="s">
        <v>207</v>
      </c>
      <c r="M1933" t="b">
        <v>0</v>
      </c>
      <c r="N1933">
        <v>2023</v>
      </c>
      <c r="O1933" t="s">
        <v>760</v>
      </c>
      <c r="Q1933" t="s">
        <v>764</v>
      </c>
      <c r="S1933" s="1" t="s">
        <v>2370</v>
      </c>
      <c r="T1933" s="1" t="s">
        <v>2371</v>
      </c>
      <c r="U1933" t="s">
        <v>27</v>
      </c>
      <c r="V1933" s="9">
        <v>1500</v>
      </c>
      <c r="W1933" s="2">
        <f t="shared" si="155"/>
        <v>3</v>
      </c>
      <c r="X1933" s="2" t="s">
        <v>1885</v>
      </c>
      <c r="Y1933" s="9" t="str">
        <f t="shared" si="152"/>
        <v>Y</v>
      </c>
      <c r="Z1933" s="9" t="str">
        <f t="shared" si="153"/>
        <v>N</v>
      </c>
      <c r="AA1933" s="9">
        <f t="shared" si="156"/>
        <v>8</v>
      </c>
      <c r="AB1933" s="9" t="s">
        <v>1398</v>
      </c>
      <c r="AE1933" t="str">
        <f t="shared" si="154"/>
        <v>Vampire CountsTomb Kings of Khemri</v>
      </c>
    </row>
    <row r="1934" spans="1:31" ht="15" customHeight="1" x14ac:dyDescent="0.25">
      <c r="A1934">
        <v>430290</v>
      </c>
      <c r="B1934">
        <v>1</v>
      </c>
      <c r="C1934" t="s">
        <v>2372</v>
      </c>
      <c r="D1934" t="s">
        <v>2373</v>
      </c>
      <c r="E1934">
        <v>0</v>
      </c>
      <c r="F1934">
        <v>2</v>
      </c>
      <c r="G1934">
        <v>381</v>
      </c>
      <c r="H1934">
        <v>989</v>
      </c>
      <c r="I1934" t="s">
        <v>2368</v>
      </c>
      <c r="J1934" s="24">
        <v>45402.666666666664</v>
      </c>
      <c r="K1934" s="24">
        <v>45403.083333333336</v>
      </c>
      <c r="L1934" t="s">
        <v>207</v>
      </c>
      <c r="M1934" t="b">
        <v>0</v>
      </c>
      <c r="N1934">
        <v>2023</v>
      </c>
      <c r="O1934" t="s">
        <v>761</v>
      </c>
      <c r="Q1934" t="s">
        <v>758</v>
      </c>
      <c r="S1934" s="1" t="s">
        <v>2374</v>
      </c>
      <c r="T1934" s="1" t="s">
        <v>2375</v>
      </c>
      <c r="U1934" t="s">
        <v>27</v>
      </c>
      <c r="V1934" s="9">
        <v>1500</v>
      </c>
      <c r="W1934" s="2">
        <f t="shared" si="155"/>
        <v>3</v>
      </c>
      <c r="X1934" s="2" t="s">
        <v>1885</v>
      </c>
      <c r="Y1934" s="9" t="str">
        <f t="shared" si="152"/>
        <v>Y</v>
      </c>
      <c r="Z1934" s="9" t="str">
        <f t="shared" si="153"/>
        <v>N</v>
      </c>
      <c r="AA1934" s="9">
        <f t="shared" si="156"/>
        <v>8</v>
      </c>
      <c r="AB1934" s="9" t="s">
        <v>1398</v>
      </c>
      <c r="AE1934" t="str">
        <f t="shared" si="154"/>
        <v>Orc and Goblin TribesKingdom of Bretonnia</v>
      </c>
    </row>
    <row r="1935" spans="1:31" ht="15" customHeight="1" x14ac:dyDescent="0.25">
      <c r="A1935">
        <v>430314</v>
      </c>
      <c r="B1935">
        <v>1</v>
      </c>
      <c r="C1935" t="s">
        <v>1200</v>
      </c>
      <c r="D1935" t="s">
        <v>1188</v>
      </c>
      <c r="E1935">
        <v>0</v>
      </c>
      <c r="F1935">
        <v>2</v>
      </c>
      <c r="G1935">
        <v>0</v>
      </c>
      <c r="H1935">
        <v>1700</v>
      </c>
      <c r="I1935" t="s">
        <v>2368</v>
      </c>
      <c r="J1935" s="24">
        <v>45402.666666666664</v>
      </c>
      <c r="K1935" s="24">
        <v>45403.083333333336</v>
      </c>
      <c r="L1935" t="s">
        <v>207</v>
      </c>
      <c r="M1935" t="b">
        <v>0</v>
      </c>
      <c r="N1935">
        <v>2023</v>
      </c>
      <c r="O1935" t="s">
        <v>764</v>
      </c>
      <c r="Q1935" t="s">
        <v>763</v>
      </c>
      <c r="S1935" s="1" t="s">
        <v>2376</v>
      </c>
      <c r="T1935" s="1" t="s">
        <v>2377</v>
      </c>
      <c r="U1935" t="s">
        <v>27</v>
      </c>
      <c r="V1935" s="9">
        <v>1500</v>
      </c>
      <c r="W1935" s="2">
        <f t="shared" si="155"/>
        <v>3</v>
      </c>
      <c r="X1935" s="2" t="s">
        <v>1885</v>
      </c>
      <c r="Y1935" s="9" t="str">
        <f t="shared" si="152"/>
        <v>Y</v>
      </c>
      <c r="Z1935" s="9" t="str">
        <f t="shared" si="153"/>
        <v>N</v>
      </c>
      <c r="AA1935" s="9">
        <f t="shared" si="156"/>
        <v>8</v>
      </c>
      <c r="AB1935" s="9" t="s">
        <v>1398</v>
      </c>
      <c r="AE1935" t="str">
        <f t="shared" si="154"/>
        <v>Tomb Kings of KhemriHigh Elf Realms</v>
      </c>
    </row>
    <row r="1936" spans="1:31" ht="15" customHeight="1" x14ac:dyDescent="0.25">
      <c r="A1936">
        <v>430350</v>
      </c>
      <c r="B1936">
        <v>2</v>
      </c>
      <c r="C1936" t="s">
        <v>1191</v>
      </c>
      <c r="D1936" t="s">
        <v>1200</v>
      </c>
      <c r="E1936">
        <v>2</v>
      </c>
      <c r="F1936">
        <v>0</v>
      </c>
      <c r="G1936">
        <v>1500</v>
      </c>
      <c r="H1936">
        <v>500</v>
      </c>
      <c r="I1936" t="s">
        <v>2368</v>
      </c>
      <c r="J1936" s="24">
        <v>45402.666666666664</v>
      </c>
      <c r="K1936" s="24">
        <v>45403.083333333336</v>
      </c>
      <c r="L1936" t="s">
        <v>207</v>
      </c>
      <c r="M1936" t="b">
        <v>0</v>
      </c>
      <c r="N1936">
        <v>2023</v>
      </c>
      <c r="O1936" t="s">
        <v>760</v>
      </c>
      <c r="Q1936" t="s">
        <v>764</v>
      </c>
      <c r="S1936" s="1" t="s">
        <v>2370</v>
      </c>
      <c r="T1936" s="1" t="s">
        <v>2376</v>
      </c>
      <c r="U1936" t="s">
        <v>27</v>
      </c>
      <c r="V1936" s="9">
        <v>1500</v>
      </c>
      <c r="W1936" s="2">
        <f t="shared" si="155"/>
        <v>3</v>
      </c>
      <c r="X1936" s="2" t="s">
        <v>1885</v>
      </c>
      <c r="Y1936" s="9" t="str">
        <f t="shared" si="152"/>
        <v>Y</v>
      </c>
      <c r="Z1936" s="9" t="str">
        <f t="shared" si="153"/>
        <v>N</v>
      </c>
      <c r="AA1936" s="9">
        <f t="shared" si="156"/>
        <v>8</v>
      </c>
      <c r="AB1936" s="9" t="s">
        <v>1398</v>
      </c>
      <c r="AE1936" t="str">
        <f t="shared" si="154"/>
        <v>Vampire CountsTomb Kings of Khemri</v>
      </c>
    </row>
    <row r="1937" spans="1:31" ht="15" customHeight="1" x14ac:dyDescent="0.25">
      <c r="A1937">
        <v>430376</v>
      </c>
      <c r="B1937">
        <v>2</v>
      </c>
      <c r="C1937" t="s">
        <v>2372</v>
      </c>
      <c r="D1937" t="s">
        <v>1194</v>
      </c>
      <c r="E1937">
        <v>0</v>
      </c>
      <c r="F1937">
        <v>2</v>
      </c>
      <c r="G1937">
        <v>500</v>
      </c>
      <c r="H1937">
        <v>1500</v>
      </c>
      <c r="I1937" t="s">
        <v>2368</v>
      </c>
      <c r="J1937" s="24">
        <v>45402.666666666664</v>
      </c>
      <c r="K1937" s="24">
        <v>45403.083333333336</v>
      </c>
      <c r="L1937" t="s">
        <v>207</v>
      </c>
      <c r="M1937" t="b">
        <v>0</v>
      </c>
      <c r="N1937">
        <v>2023</v>
      </c>
      <c r="O1937" t="s">
        <v>761</v>
      </c>
      <c r="Q1937" t="s">
        <v>769</v>
      </c>
      <c r="S1937" s="1" t="s">
        <v>2374</v>
      </c>
      <c r="T1937" s="1" t="s">
        <v>2369</v>
      </c>
      <c r="U1937" t="s">
        <v>27</v>
      </c>
      <c r="V1937" s="9">
        <v>1500</v>
      </c>
      <c r="W1937" s="2">
        <f t="shared" si="155"/>
        <v>3</v>
      </c>
      <c r="X1937" s="2" t="s">
        <v>1885</v>
      </c>
      <c r="Y1937" s="9" t="str">
        <f t="shared" si="152"/>
        <v>Y</v>
      </c>
      <c r="Z1937" s="9" t="str">
        <f t="shared" si="153"/>
        <v>N</v>
      </c>
      <c r="AA1937" s="9">
        <f t="shared" si="156"/>
        <v>8</v>
      </c>
      <c r="AB1937" s="9" t="s">
        <v>1398</v>
      </c>
      <c r="AE1937" t="str">
        <f t="shared" si="154"/>
        <v>Orc and Goblin TribesDwarfen Mountain Holds</v>
      </c>
    </row>
    <row r="1938" spans="1:31" ht="15" customHeight="1" x14ac:dyDescent="0.25">
      <c r="A1938">
        <v>430406</v>
      </c>
      <c r="B1938">
        <v>2</v>
      </c>
      <c r="C1938" t="s">
        <v>1188</v>
      </c>
      <c r="D1938" t="s">
        <v>2373</v>
      </c>
      <c r="E1938">
        <v>2</v>
      </c>
      <c r="F1938">
        <v>0</v>
      </c>
      <c r="G1938">
        <v>1500</v>
      </c>
      <c r="H1938">
        <v>500</v>
      </c>
      <c r="I1938" t="s">
        <v>2368</v>
      </c>
      <c r="J1938" s="24">
        <v>45402.666666666664</v>
      </c>
      <c r="K1938" s="24">
        <v>45403.083333333336</v>
      </c>
      <c r="L1938" t="s">
        <v>207</v>
      </c>
      <c r="M1938" t="b">
        <v>0</v>
      </c>
      <c r="N1938">
        <v>2023</v>
      </c>
      <c r="O1938" t="s">
        <v>763</v>
      </c>
      <c r="Q1938" t="s">
        <v>758</v>
      </c>
      <c r="S1938" s="1" t="s">
        <v>2377</v>
      </c>
      <c r="T1938" s="1" t="s">
        <v>2375</v>
      </c>
      <c r="U1938" t="s">
        <v>27</v>
      </c>
      <c r="V1938" s="9">
        <v>1500</v>
      </c>
      <c r="W1938" s="2">
        <f t="shared" si="155"/>
        <v>3</v>
      </c>
      <c r="X1938" s="2" t="s">
        <v>1885</v>
      </c>
      <c r="Y1938" s="9" t="str">
        <f t="shared" si="152"/>
        <v>Y</v>
      </c>
      <c r="Z1938" s="9" t="str">
        <f t="shared" si="153"/>
        <v>N</v>
      </c>
      <c r="AA1938" s="9">
        <f t="shared" si="156"/>
        <v>8</v>
      </c>
      <c r="AB1938" s="9" t="s">
        <v>1398</v>
      </c>
      <c r="AE1938" t="str">
        <f t="shared" si="154"/>
        <v>High Elf RealmsKingdom of Bretonnia</v>
      </c>
    </row>
    <row r="1939" spans="1:31" ht="15" hidden="1" customHeight="1" x14ac:dyDescent="0.25">
      <c r="A1939">
        <v>430429</v>
      </c>
      <c r="B1939">
        <v>2</v>
      </c>
      <c r="C1939" t="s">
        <v>1195</v>
      </c>
      <c r="D1939" t="s">
        <v>2367</v>
      </c>
      <c r="E1939">
        <v>1</v>
      </c>
      <c r="F1939">
        <v>1</v>
      </c>
      <c r="G1939">
        <v>750</v>
      </c>
      <c r="H1939">
        <v>750</v>
      </c>
      <c r="I1939" t="s">
        <v>2368</v>
      </c>
      <c r="J1939" s="24">
        <v>45402.666666666664</v>
      </c>
      <c r="K1939" s="24">
        <v>45403.083333333336</v>
      </c>
      <c r="L1939" t="s">
        <v>207</v>
      </c>
      <c r="M1939" t="b">
        <v>0</v>
      </c>
      <c r="N1939">
        <v>2023</v>
      </c>
      <c r="O1939" t="s">
        <v>764</v>
      </c>
      <c r="S1939" s="1" t="s">
        <v>2371</v>
      </c>
      <c r="U1939" t="s">
        <v>27</v>
      </c>
      <c r="V1939" s="9">
        <v>1500</v>
      </c>
      <c r="W1939" s="2">
        <f t="shared" si="155"/>
        <v>3</v>
      </c>
      <c r="X1939" s="2" t="s">
        <v>1885</v>
      </c>
      <c r="Y1939" s="9" t="str">
        <f t="shared" si="152"/>
        <v>N</v>
      </c>
      <c r="Z1939" s="9" t="str">
        <f t="shared" si="153"/>
        <v>N</v>
      </c>
      <c r="AA1939" s="9">
        <f t="shared" si="156"/>
        <v>8</v>
      </c>
      <c r="AB1939" s="9" t="s">
        <v>1398</v>
      </c>
      <c r="AE1939" t="str">
        <f t="shared" si="154"/>
        <v>Tomb Kings of Khemri</v>
      </c>
    </row>
    <row r="1940" spans="1:31" ht="15" customHeight="1" x14ac:dyDescent="0.25">
      <c r="A1940">
        <v>430480</v>
      </c>
      <c r="B1940">
        <v>3</v>
      </c>
      <c r="C1940" t="s">
        <v>2373</v>
      </c>
      <c r="D1940" t="s">
        <v>1194</v>
      </c>
      <c r="E1940">
        <v>1</v>
      </c>
      <c r="F1940">
        <v>1</v>
      </c>
      <c r="G1940">
        <v>932</v>
      </c>
      <c r="H1940">
        <v>932</v>
      </c>
      <c r="I1940" t="s">
        <v>2368</v>
      </c>
      <c r="J1940" s="24">
        <v>45402.666666666664</v>
      </c>
      <c r="K1940" s="24">
        <v>45403.083333333336</v>
      </c>
      <c r="L1940" t="s">
        <v>207</v>
      </c>
      <c r="M1940" t="b">
        <v>0</v>
      </c>
      <c r="N1940">
        <v>2023</v>
      </c>
      <c r="O1940" t="s">
        <v>758</v>
      </c>
      <c r="Q1940" t="s">
        <v>769</v>
      </c>
      <c r="S1940" s="1" t="s">
        <v>2375</v>
      </c>
      <c r="T1940" s="1" t="s">
        <v>2369</v>
      </c>
      <c r="U1940" t="s">
        <v>27</v>
      </c>
      <c r="V1940" s="9">
        <v>1500</v>
      </c>
      <c r="W1940" s="2">
        <f t="shared" si="155"/>
        <v>3</v>
      </c>
      <c r="X1940" s="2" t="s">
        <v>1885</v>
      </c>
      <c r="Y1940" s="9" t="str">
        <f t="shared" si="152"/>
        <v>Y</v>
      </c>
      <c r="Z1940" s="9" t="str">
        <f t="shared" si="153"/>
        <v>N</v>
      </c>
      <c r="AA1940" s="9">
        <f t="shared" si="156"/>
        <v>8</v>
      </c>
      <c r="AB1940" s="9" t="s">
        <v>1398</v>
      </c>
      <c r="AE1940" t="str">
        <f t="shared" si="154"/>
        <v>Kingdom of BretonniaDwarfen Mountain Holds</v>
      </c>
    </row>
    <row r="1941" spans="1:31" ht="15" customHeight="1" x14ac:dyDescent="0.25">
      <c r="A1941">
        <v>430506</v>
      </c>
      <c r="B1941">
        <v>3</v>
      </c>
      <c r="C1941" t="s">
        <v>2372</v>
      </c>
      <c r="D1941" t="s">
        <v>1195</v>
      </c>
      <c r="E1941">
        <v>2</v>
      </c>
      <c r="F1941">
        <v>0</v>
      </c>
      <c r="G1941">
        <v>715</v>
      </c>
      <c r="H1941">
        <v>525</v>
      </c>
      <c r="I1941" t="s">
        <v>2368</v>
      </c>
      <c r="J1941" s="24">
        <v>45402.666666666664</v>
      </c>
      <c r="K1941" s="24">
        <v>45403.083333333336</v>
      </c>
      <c r="L1941" t="s">
        <v>207</v>
      </c>
      <c r="M1941" t="b">
        <v>0</v>
      </c>
      <c r="N1941">
        <v>2023</v>
      </c>
      <c r="O1941" t="s">
        <v>761</v>
      </c>
      <c r="Q1941" t="s">
        <v>764</v>
      </c>
      <c r="S1941" s="1" t="s">
        <v>2374</v>
      </c>
      <c r="T1941" s="1" t="s">
        <v>2371</v>
      </c>
      <c r="U1941" t="s">
        <v>27</v>
      </c>
      <c r="V1941" s="9">
        <v>1500</v>
      </c>
      <c r="W1941" s="2">
        <f t="shared" si="155"/>
        <v>3</v>
      </c>
      <c r="X1941" s="2" t="s">
        <v>1885</v>
      </c>
      <c r="Y1941" s="9" t="str">
        <f t="shared" si="152"/>
        <v>Y</v>
      </c>
      <c r="Z1941" s="9" t="str">
        <f t="shared" si="153"/>
        <v>N</v>
      </c>
      <c r="AA1941" s="9">
        <f t="shared" si="156"/>
        <v>8</v>
      </c>
      <c r="AB1941" s="9" t="s">
        <v>1398</v>
      </c>
      <c r="AE1941" t="str">
        <f t="shared" si="154"/>
        <v>Orc and Goblin TribesTomb Kings of Khemri</v>
      </c>
    </row>
    <row r="1942" spans="1:31" ht="15" hidden="1" customHeight="1" x14ac:dyDescent="0.25">
      <c r="A1942">
        <v>430523</v>
      </c>
      <c r="B1942">
        <v>3</v>
      </c>
      <c r="C1942" t="s">
        <v>2367</v>
      </c>
      <c r="D1942" t="s">
        <v>1200</v>
      </c>
      <c r="E1942">
        <v>2</v>
      </c>
      <c r="F1942">
        <v>0</v>
      </c>
      <c r="G1942">
        <v>1750</v>
      </c>
      <c r="H1942">
        <v>380</v>
      </c>
      <c r="I1942" t="s">
        <v>2368</v>
      </c>
      <c r="J1942" s="24">
        <v>45402.666666666664</v>
      </c>
      <c r="K1942" s="24">
        <v>45403.083333333336</v>
      </c>
      <c r="L1942" t="s">
        <v>207</v>
      </c>
      <c r="M1942" t="b">
        <v>0</v>
      </c>
      <c r="N1942">
        <v>2023</v>
      </c>
      <c r="Q1942" t="s">
        <v>764</v>
      </c>
      <c r="T1942" s="1" t="s">
        <v>2376</v>
      </c>
      <c r="U1942" t="s">
        <v>27</v>
      </c>
      <c r="V1942" s="9">
        <v>1500</v>
      </c>
      <c r="W1942" s="2">
        <f t="shared" si="155"/>
        <v>3</v>
      </c>
      <c r="X1942" s="2" t="s">
        <v>1885</v>
      </c>
      <c r="Y1942" s="9" t="str">
        <f t="shared" si="152"/>
        <v>N</v>
      </c>
      <c r="Z1942" s="9" t="str">
        <f t="shared" si="153"/>
        <v>N</v>
      </c>
      <c r="AA1942" s="9">
        <f t="shared" si="156"/>
        <v>8</v>
      </c>
      <c r="AB1942" s="9" t="s">
        <v>1398</v>
      </c>
      <c r="AE1942" t="str">
        <f t="shared" si="154"/>
        <v>Tomb Kings of Khemri</v>
      </c>
    </row>
    <row r="1943" spans="1:31" ht="15" customHeight="1" x14ac:dyDescent="0.25">
      <c r="A1943">
        <v>430550</v>
      </c>
      <c r="B1943">
        <v>3</v>
      </c>
      <c r="C1943" t="s">
        <v>1191</v>
      </c>
      <c r="D1943" t="s">
        <v>1188</v>
      </c>
      <c r="E1943">
        <v>0</v>
      </c>
      <c r="F1943">
        <v>2</v>
      </c>
      <c r="G1943">
        <v>157</v>
      </c>
      <c r="H1943">
        <v>1611</v>
      </c>
      <c r="I1943" t="s">
        <v>2368</v>
      </c>
      <c r="J1943" s="24">
        <v>45402.666666666664</v>
      </c>
      <c r="K1943" s="24">
        <v>45403.083333333336</v>
      </c>
      <c r="L1943" t="s">
        <v>207</v>
      </c>
      <c r="M1943" t="b">
        <v>0</v>
      </c>
      <c r="N1943">
        <v>2023</v>
      </c>
      <c r="O1943" t="s">
        <v>760</v>
      </c>
      <c r="Q1943" t="s">
        <v>763</v>
      </c>
      <c r="S1943" s="1" t="s">
        <v>2370</v>
      </c>
      <c r="T1943" s="1" t="s">
        <v>2377</v>
      </c>
      <c r="U1943" t="s">
        <v>27</v>
      </c>
      <c r="V1943" s="9">
        <v>1500</v>
      </c>
      <c r="W1943" s="2">
        <f t="shared" si="155"/>
        <v>3</v>
      </c>
      <c r="X1943" s="2" t="s">
        <v>1885</v>
      </c>
      <c r="Y1943" s="9" t="str">
        <f t="shared" si="152"/>
        <v>Y</v>
      </c>
      <c r="Z1943" s="9" t="str">
        <f t="shared" si="153"/>
        <v>N</v>
      </c>
      <c r="AA1943" s="9">
        <f t="shared" si="156"/>
        <v>8</v>
      </c>
      <c r="AB1943" s="9" t="s">
        <v>1398</v>
      </c>
      <c r="AE1943" t="str">
        <f t="shared" si="154"/>
        <v>Vampire CountsHigh Elf Realms</v>
      </c>
    </row>
    <row r="1944" spans="1:31" ht="15" customHeight="1" x14ac:dyDescent="0.25">
      <c r="A1944">
        <v>427701</v>
      </c>
      <c r="B1944">
        <v>1</v>
      </c>
      <c r="C1944" t="s">
        <v>2378</v>
      </c>
      <c r="D1944" t="s">
        <v>2379</v>
      </c>
      <c r="E1944">
        <v>0</v>
      </c>
      <c r="F1944">
        <v>2</v>
      </c>
      <c r="G1944">
        <v>55</v>
      </c>
      <c r="H1944">
        <v>2149</v>
      </c>
      <c r="I1944" t="s">
        <v>2380</v>
      </c>
      <c r="J1944" s="24">
        <v>45395.333333333336</v>
      </c>
      <c r="K1944" s="24">
        <v>45395.75</v>
      </c>
      <c r="L1944" t="s">
        <v>147</v>
      </c>
      <c r="M1944" t="b">
        <v>0</v>
      </c>
      <c r="N1944">
        <v>2023</v>
      </c>
      <c r="O1944" t="s">
        <v>762</v>
      </c>
      <c r="Q1944" t="s">
        <v>764</v>
      </c>
      <c r="S1944" s="1" t="s">
        <v>2381</v>
      </c>
      <c r="T1944" s="1" t="s">
        <v>2382</v>
      </c>
      <c r="U1944" t="s">
        <v>27</v>
      </c>
      <c r="V1944" s="9">
        <v>1999</v>
      </c>
      <c r="W1944" s="2">
        <f t="shared" si="155"/>
        <v>3</v>
      </c>
      <c r="X1944" s="2" t="s">
        <v>1885</v>
      </c>
      <c r="Y1944" s="9" t="str">
        <f t="shared" si="152"/>
        <v>Y</v>
      </c>
      <c r="Z1944" s="9" t="str">
        <f t="shared" si="153"/>
        <v>N</v>
      </c>
      <c r="AA1944" s="9">
        <f t="shared" si="156"/>
        <v>8</v>
      </c>
      <c r="AB1944" s="9" t="s">
        <v>1398</v>
      </c>
      <c r="AE1944" t="str">
        <f t="shared" si="154"/>
        <v>Warriors of ChaosTomb Kings of Khemri</v>
      </c>
    </row>
    <row r="1945" spans="1:31" ht="15" customHeight="1" x14ac:dyDescent="0.25">
      <c r="A1945">
        <v>427711</v>
      </c>
      <c r="B1945">
        <v>1</v>
      </c>
      <c r="C1945" t="s">
        <v>2383</v>
      </c>
      <c r="D1945" t="s">
        <v>2384</v>
      </c>
      <c r="E1945">
        <v>0</v>
      </c>
      <c r="F1945">
        <v>2</v>
      </c>
      <c r="G1945">
        <v>136</v>
      </c>
      <c r="H1945">
        <v>793</v>
      </c>
      <c r="I1945" t="s">
        <v>2380</v>
      </c>
      <c r="J1945" s="24">
        <v>45395.333333333336</v>
      </c>
      <c r="K1945" s="24">
        <v>45395.75</v>
      </c>
      <c r="L1945" t="s">
        <v>147</v>
      </c>
      <c r="M1945" t="b">
        <v>0</v>
      </c>
      <c r="N1945">
        <v>2023</v>
      </c>
      <c r="O1945" t="s">
        <v>764</v>
      </c>
      <c r="Q1945" t="s">
        <v>761</v>
      </c>
      <c r="S1945" s="1" t="s">
        <v>2385</v>
      </c>
      <c r="T1945" s="1" t="s">
        <v>2386</v>
      </c>
      <c r="U1945" t="s">
        <v>27</v>
      </c>
      <c r="V1945" s="9">
        <v>1999</v>
      </c>
      <c r="W1945" s="2">
        <f t="shared" si="155"/>
        <v>3</v>
      </c>
      <c r="X1945" s="2" t="s">
        <v>1885</v>
      </c>
      <c r="Y1945" s="9" t="str">
        <f t="shared" si="152"/>
        <v>Y</v>
      </c>
      <c r="Z1945" s="9" t="str">
        <f t="shared" si="153"/>
        <v>N</v>
      </c>
      <c r="AA1945" s="9">
        <f t="shared" si="156"/>
        <v>8</v>
      </c>
      <c r="AB1945" s="9" t="s">
        <v>1398</v>
      </c>
      <c r="AE1945" t="str">
        <f t="shared" si="154"/>
        <v>Tomb Kings of KhemriOrc and Goblin Tribes</v>
      </c>
    </row>
    <row r="1946" spans="1:31" ht="15" customHeight="1" x14ac:dyDescent="0.25">
      <c r="A1946">
        <v>427721</v>
      </c>
      <c r="B1946">
        <v>1</v>
      </c>
      <c r="C1946" t="s">
        <v>2387</v>
      </c>
      <c r="D1946" t="s">
        <v>2388</v>
      </c>
      <c r="E1946">
        <v>2</v>
      </c>
      <c r="F1946">
        <v>0</v>
      </c>
      <c r="G1946">
        <v>1543</v>
      </c>
      <c r="H1946">
        <v>273</v>
      </c>
      <c r="I1946" t="s">
        <v>2380</v>
      </c>
      <c r="J1946" s="24">
        <v>45395.333333333336</v>
      </c>
      <c r="K1946" s="24">
        <v>45395.75</v>
      </c>
      <c r="L1946" t="s">
        <v>147</v>
      </c>
      <c r="M1946" t="b">
        <v>0</v>
      </c>
      <c r="N1946">
        <v>2023</v>
      </c>
      <c r="O1946" t="s">
        <v>768</v>
      </c>
      <c r="Q1946" t="s">
        <v>758</v>
      </c>
      <c r="S1946" s="1" t="s">
        <v>2389</v>
      </c>
      <c r="T1946" s="1" t="s">
        <v>2390</v>
      </c>
      <c r="U1946" t="s">
        <v>27</v>
      </c>
      <c r="V1946" s="9">
        <v>1999</v>
      </c>
      <c r="W1946" s="2">
        <f t="shared" si="155"/>
        <v>3</v>
      </c>
      <c r="X1946" s="2" t="s">
        <v>1885</v>
      </c>
      <c r="Y1946" s="9" t="str">
        <f t="shared" si="152"/>
        <v>Y</v>
      </c>
      <c r="Z1946" s="9" t="str">
        <f t="shared" si="153"/>
        <v>N</v>
      </c>
      <c r="AA1946" s="9">
        <f t="shared" si="156"/>
        <v>8</v>
      </c>
      <c r="AB1946" s="9" t="s">
        <v>1398</v>
      </c>
      <c r="AE1946" t="str">
        <f t="shared" si="154"/>
        <v>Dark ElvesKingdom of Bretonnia</v>
      </c>
    </row>
    <row r="1947" spans="1:31" ht="15" customHeight="1" x14ac:dyDescent="0.25">
      <c r="A1947">
        <v>427729</v>
      </c>
      <c r="B1947">
        <v>1</v>
      </c>
      <c r="C1947" t="s">
        <v>2391</v>
      </c>
      <c r="D1947" t="s">
        <v>2392</v>
      </c>
      <c r="E1947">
        <v>0</v>
      </c>
      <c r="F1947">
        <v>2</v>
      </c>
      <c r="G1947">
        <v>800</v>
      </c>
      <c r="H1947">
        <v>1080</v>
      </c>
      <c r="I1947" t="s">
        <v>2380</v>
      </c>
      <c r="J1947" s="24">
        <v>45395.333333333336</v>
      </c>
      <c r="K1947" s="24">
        <v>45395.75</v>
      </c>
      <c r="L1947" t="s">
        <v>147</v>
      </c>
      <c r="M1947" t="b">
        <v>0</v>
      </c>
      <c r="N1947">
        <v>2023</v>
      </c>
      <c r="O1947" t="s">
        <v>769</v>
      </c>
      <c r="Q1947" t="s">
        <v>770</v>
      </c>
      <c r="S1947" s="1" t="s">
        <v>2393</v>
      </c>
      <c r="T1947" s="1" t="s">
        <v>2394</v>
      </c>
      <c r="U1947" t="s">
        <v>27</v>
      </c>
      <c r="V1947" s="9">
        <v>1999</v>
      </c>
      <c r="W1947" s="2">
        <f t="shared" si="155"/>
        <v>3</v>
      </c>
      <c r="X1947" s="2" t="s">
        <v>1885</v>
      </c>
      <c r="Y1947" s="9" t="str">
        <f t="shared" si="152"/>
        <v>Y</v>
      </c>
      <c r="Z1947" s="9" t="str">
        <f t="shared" si="153"/>
        <v>N</v>
      </c>
      <c r="AA1947" s="9">
        <f t="shared" si="156"/>
        <v>8</v>
      </c>
      <c r="AB1947" s="9" t="s">
        <v>1398</v>
      </c>
      <c r="AE1947" t="str">
        <f t="shared" si="154"/>
        <v>Dwarfen Mountain HoldsLizardmen</v>
      </c>
    </row>
    <row r="1948" spans="1:31" ht="15" customHeight="1" x14ac:dyDescent="0.25">
      <c r="A1948">
        <v>427751</v>
      </c>
      <c r="B1948">
        <v>2</v>
      </c>
      <c r="C1948" t="s">
        <v>2391</v>
      </c>
      <c r="D1948" t="s">
        <v>2388</v>
      </c>
      <c r="E1948">
        <v>0</v>
      </c>
      <c r="F1948">
        <v>2</v>
      </c>
      <c r="G1948">
        <v>539</v>
      </c>
      <c r="H1948">
        <v>1610</v>
      </c>
      <c r="I1948" t="s">
        <v>2380</v>
      </c>
      <c r="J1948" s="24">
        <v>45395.333333333336</v>
      </c>
      <c r="K1948" s="24">
        <v>45395.75</v>
      </c>
      <c r="L1948" t="s">
        <v>147</v>
      </c>
      <c r="M1948" t="b">
        <v>0</v>
      </c>
      <c r="N1948">
        <v>2023</v>
      </c>
      <c r="O1948" t="s">
        <v>769</v>
      </c>
      <c r="Q1948" t="s">
        <v>758</v>
      </c>
      <c r="S1948" s="1" t="s">
        <v>2393</v>
      </c>
      <c r="T1948" s="1" t="s">
        <v>2390</v>
      </c>
      <c r="U1948" t="s">
        <v>27</v>
      </c>
      <c r="V1948" s="9">
        <v>1999</v>
      </c>
      <c r="W1948" s="2">
        <f t="shared" si="155"/>
        <v>3</v>
      </c>
      <c r="X1948" s="2" t="s">
        <v>1885</v>
      </c>
      <c r="Y1948" s="9" t="str">
        <f t="shared" si="152"/>
        <v>Y</v>
      </c>
      <c r="Z1948" s="9" t="str">
        <f t="shared" si="153"/>
        <v>N</v>
      </c>
      <c r="AA1948" s="9">
        <f t="shared" si="156"/>
        <v>8</v>
      </c>
      <c r="AB1948" s="9" t="s">
        <v>1398</v>
      </c>
      <c r="AE1948" t="str">
        <f t="shared" si="154"/>
        <v>Dwarfen Mountain HoldsKingdom of Bretonnia</v>
      </c>
    </row>
    <row r="1949" spans="1:31" ht="15" customHeight="1" x14ac:dyDescent="0.25">
      <c r="A1949">
        <v>427764</v>
      </c>
      <c r="B1949">
        <v>2</v>
      </c>
      <c r="C1949" t="s">
        <v>2379</v>
      </c>
      <c r="D1949" t="s">
        <v>2387</v>
      </c>
      <c r="E1949">
        <v>2</v>
      </c>
      <c r="F1949">
        <v>0</v>
      </c>
      <c r="G1949">
        <v>700</v>
      </c>
      <c r="H1949">
        <v>557</v>
      </c>
      <c r="I1949" t="s">
        <v>2380</v>
      </c>
      <c r="J1949" s="24">
        <v>45395.333333333336</v>
      </c>
      <c r="K1949" s="24">
        <v>45395.75</v>
      </c>
      <c r="L1949" t="s">
        <v>147</v>
      </c>
      <c r="M1949" t="b">
        <v>0</v>
      </c>
      <c r="N1949">
        <v>2023</v>
      </c>
      <c r="O1949" t="s">
        <v>764</v>
      </c>
      <c r="Q1949" t="s">
        <v>768</v>
      </c>
      <c r="S1949" s="1" t="s">
        <v>2382</v>
      </c>
      <c r="T1949" s="1" t="s">
        <v>2389</v>
      </c>
      <c r="U1949" t="s">
        <v>27</v>
      </c>
      <c r="V1949" s="9">
        <v>1999</v>
      </c>
      <c r="W1949" s="2">
        <f t="shared" si="155"/>
        <v>3</v>
      </c>
      <c r="X1949" s="2" t="s">
        <v>1885</v>
      </c>
      <c r="Y1949" s="9" t="str">
        <f t="shared" si="152"/>
        <v>Y</v>
      </c>
      <c r="Z1949" s="9" t="str">
        <f t="shared" si="153"/>
        <v>N</v>
      </c>
      <c r="AA1949" s="9">
        <f t="shared" si="156"/>
        <v>8</v>
      </c>
      <c r="AB1949" s="9" t="s">
        <v>1398</v>
      </c>
      <c r="AE1949" t="str">
        <f t="shared" si="154"/>
        <v>Tomb Kings of KhemriDark Elves</v>
      </c>
    </row>
    <row r="1950" spans="1:31" ht="15" customHeight="1" x14ac:dyDescent="0.25">
      <c r="A1950">
        <v>427778</v>
      </c>
      <c r="B1950">
        <v>2</v>
      </c>
      <c r="C1950" t="s">
        <v>2392</v>
      </c>
      <c r="D1950" t="s">
        <v>2384</v>
      </c>
      <c r="E1950">
        <v>0</v>
      </c>
      <c r="F1950">
        <v>2</v>
      </c>
      <c r="G1950">
        <v>221</v>
      </c>
      <c r="H1950">
        <v>2200</v>
      </c>
      <c r="I1950" t="s">
        <v>2380</v>
      </c>
      <c r="J1950" s="24">
        <v>45395.333333333336</v>
      </c>
      <c r="K1950" s="24">
        <v>45395.75</v>
      </c>
      <c r="L1950" t="s">
        <v>147</v>
      </c>
      <c r="M1950" t="b">
        <v>0</v>
      </c>
      <c r="N1950">
        <v>2023</v>
      </c>
      <c r="O1950" t="s">
        <v>770</v>
      </c>
      <c r="Q1950" t="s">
        <v>761</v>
      </c>
      <c r="S1950" s="1" t="s">
        <v>2394</v>
      </c>
      <c r="T1950" s="1" t="s">
        <v>2386</v>
      </c>
      <c r="U1950" t="s">
        <v>27</v>
      </c>
      <c r="V1950" s="9">
        <v>1999</v>
      </c>
      <c r="W1950" s="2">
        <f t="shared" si="155"/>
        <v>3</v>
      </c>
      <c r="X1950" s="2" t="s">
        <v>1885</v>
      </c>
      <c r="Y1950" s="9" t="str">
        <f t="shared" si="152"/>
        <v>Y</v>
      </c>
      <c r="Z1950" s="9" t="str">
        <f t="shared" si="153"/>
        <v>N</v>
      </c>
      <c r="AA1950" s="9">
        <f t="shared" si="156"/>
        <v>8</v>
      </c>
      <c r="AB1950" s="9" t="s">
        <v>1398</v>
      </c>
      <c r="AE1950" t="str">
        <f t="shared" si="154"/>
        <v>LizardmenOrc and Goblin Tribes</v>
      </c>
    </row>
    <row r="1951" spans="1:31" ht="15" customHeight="1" x14ac:dyDescent="0.25">
      <c r="A1951">
        <v>427796</v>
      </c>
      <c r="B1951">
        <v>2</v>
      </c>
      <c r="C1951" t="s">
        <v>2383</v>
      </c>
      <c r="D1951" t="s">
        <v>2378</v>
      </c>
      <c r="E1951">
        <v>1</v>
      </c>
      <c r="F1951">
        <v>1</v>
      </c>
      <c r="G1951">
        <v>47</v>
      </c>
      <c r="H1951">
        <v>135</v>
      </c>
      <c r="I1951" t="s">
        <v>2380</v>
      </c>
      <c r="J1951" s="24">
        <v>45395.333333333336</v>
      </c>
      <c r="K1951" s="24">
        <v>45395.75</v>
      </c>
      <c r="L1951" t="s">
        <v>147</v>
      </c>
      <c r="M1951" t="b">
        <v>0</v>
      </c>
      <c r="N1951">
        <v>2023</v>
      </c>
      <c r="O1951" t="s">
        <v>764</v>
      </c>
      <c r="Q1951" t="s">
        <v>762</v>
      </c>
      <c r="S1951" s="1" t="s">
        <v>2385</v>
      </c>
      <c r="T1951" s="1" t="s">
        <v>2381</v>
      </c>
      <c r="U1951" t="s">
        <v>27</v>
      </c>
      <c r="V1951" s="9">
        <v>1999</v>
      </c>
      <c r="W1951" s="2">
        <f t="shared" si="155"/>
        <v>3</v>
      </c>
      <c r="X1951" s="2" t="s">
        <v>1885</v>
      </c>
      <c r="Y1951" s="9" t="str">
        <f t="shared" si="152"/>
        <v>Y</v>
      </c>
      <c r="Z1951" s="9" t="str">
        <f t="shared" si="153"/>
        <v>N</v>
      </c>
      <c r="AA1951" s="9">
        <f t="shared" si="156"/>
        <v>8</v>
      </c>
      <c r="AB1951" s="9" t="s">
        <v>1398</v>
      </c>
      <c r="AE1951" t="str">
        <f t="shared" si="154"/>
        <v>Tomb Kings of KhemriWarriors of Chaos</v>
      </c>
    </row>
    <row r="1952" spans="1:31" ht="15" customHeight="1" x14ac:dyDescent="0.25">
      <c r="A1952">
        <v>427816</v>
      </c>
      <c r="B1952">
        <v>3</v>
      </c>
      <c r="C1952" t="s">
        <v>2384</v>
      </c>
      <c r="D1952" t="s">
        <v>2379</v>
      </c>
      <c r="E1952">
        <v>0</v>
      </c>
      <c r="F1952">
        <v>2</v>
      </c>
      <c r="G1952">
        <v>75</v>
      </c>
      <c r="H1952">
        <v>1034</v>
      </c>
      <c r="I1952" t="s">
        <v>2380</v>
      </c>
      <c r="J1952" s="24">
        <v>45395.333333333336</v>
      </c>
      <c r="K1952" s="24">
        <v>45395.75</v>
      </c>
      <c r="L1952" t="s">
        <v>147</v>
      </c>
      <c r="M1952" t="b">
        <v>0</v>
      </c>
      <c r="N1952">
        <v>2023</v>
      </c>
      <c r="O1952" t="s">
        <v>761</v>
      </c>
      <c r="Q1952" t="s">
        <v>764</v>
      </c>
      <c r="S1952" s="1" t="s">
        <v>2386</v>
      </c>
      <c r="T1952" s="1" t="s">
        <v>2382</v>
      </c>
      <c r="U1952" t="s">
        <v>27</v>
      </c>
      <c r="V1952" s="9">
        <v>1999</v>
      </c>
      <c r="W1952" s="2">
        <f t="shared" si="155"/>
        <v>3</v>
      </c>
      <c r="X1952" s="2" t="s">
        <v>1885</v>
      </c>
      <c r="Y1952" s="9" t="str">
        <f t="shared" si="152"/>
        <v>Y</v>
      </c>
      <c r="Z1952" s="9" t="str">
        <f t="shared" si="153"/>
        <v>N</v>
      </c>
      <c r="AA1952" s="9">
        <f t="shared" si="156"/>
        <v>8</v>
      </c>
      <c r="AB1952" s="9" t="s">
        <v>1398</v>
      </c>
      <c r="AE1952" t="str">
        <f t="shared" si="154"/>
        <v>Orc and Goblin TribesTomb Kings of Khemri</v>
      </c>
    </row>
    <row r="1953" spans="1:31" ht="15" customHeight="1" x14ac:dyDescent="0.25">
      <c r="A1953">
        <v>427832</v>
      </c>
      <c r="B1953">
        <v>3</v>
      </c>
      <c r="C1953" t="s">
        <v>2388</v>
      </c>
      <c r="D1953" t="s">
        <v>2378</v>
      </c>
      <c r="E1953">
        <v>2</v>
      </c>
      <c r="F1953">
        <v>0</v>
      </c>
      <c r="G1953">
        <v>2249</v>
      </c>
      <c r="H1953">
        <v>129</v>
      </c>
      <c r="I1953" t="s">
        <v>2380</v>
      </c>
      <c r="J1953" s="24">
        <v>45395.333333333336</v>
      </c>
      <c r="K1953" s="24">
        <v>45395.75</v>
      </c>
      <c r="L1953" t="s">
        <v>147</v>
      </c>
      <c r="M1953" t="b">
        <v>0</v>
      </c>
      <c r="N1953">
        <v>2023</v>
      </c>
      <c r="O1953" t="s">
        <v>758</v>
      </c>
      <c r="Q1953" t="s">
        <v>762</v>
      </c>
      <c r="S1953" s="1" t="s">
        <v>2390</v>
      </c>
      <c r="T1953" s="1" t="s">
        <v>2381</v>
      </c>
      <c r="U1953" t="s">
        <v>27</v>
      </c>
      <c r="V1953" s="9">
        <v>1999</v>
      </c>
      <c r="W1953" s="2">
        <f t="shared" si="155"/>
        <v>3</v>
      </c>
      <c r="X1953" s="2" t="s">
        <v>1885</v>
      </c>
      <c r="Y1953" s="9" t="str">
        <f t="shared" si="152"/>
        <v>Y</v>
      </c>
      <c r="Z1953" s="9" t="str">
        <f t="shared" si="153"/>
        <v>N</v>
      </c>
      <c r="AA1953" s="9">
        <f t="shared" si="156"/>
        <v>8</v>
      </c>
      <c r="AB1953" s="9" t="s">
        <v>1398</v>
      </c>
      <c r="AE1953" t="str">
        <f t="shared" si="154"/>
        <v>Kingdom of BretonniaWarriors of Chaos</v>
      </c>
    </row>
    <row r="1954" spans="1:31" ht="15" customHeight="1" x14ac:dyDescent="0.25">
      <c r="A1954">
        <v>427848</v>
      </c>
      <c r="B1954">
        <v>3</v>
      </c>
      <c r="C1954" t="s">
        <v>2387</v>
      </c>
      <c r="D1954" t="s">
        <v>2392</v>
      </c>
      <c r="E1954">
        <v>2</v>
      </c>
      <c r="F1954">
        <v>0</v>
      </c>
      <c r="G1954">
        <v>1443</v>
      </c>
      <c r="H1954">
        <v>565</v>
      </c>
      <c r="I1954" t="s">
        <v>2380</v>
      </c>
      <c r="J1954" s="24">
        <v>45395.333333333336</v>
      </c>
      <c r="K1954" s="24">
        <v>45395.75</v>
      </c>
      <c r="L1954" t="s">
        <v>147</v>
      </c>
      <c r="M1954" t="b">
        <v>0</v>
      </c>
      <c r="N1954">
        <v>2023</v>
      </c>
      <c r="O1954" t="s">
        <v>768</v>
      </c>
      <c r="Q1954" t="s">
        <v>770</v>
      </c>
      <c r="S1954" s="1" t="s">
        <v>2389</v>
      </c>
      <c r="T1954" s="1" t="s">
        <v>2394</v>
      </c>
      <c r="U1954" t="s">
        <v>27</v>
      </c>
      <c r="V1954" s="9">
        <v>1999</v>
      </c>
      <c r="W1954" s="2">
        <f t="shared" si="155"/>
        <v>3</v>
      </c>
      <c r="X1954" s="2" t="s">
        <v>1885</v>
      </c>
      <c r="Y1954" s="9" t="str">
        <f t="shared" si="152"/>
        <v>Y</v>
      </c>
      <c r="Z1954" s="9" t="str">
        <f t="shared" si="153"/>
        <v>N</v>
      </c>
      <c r="AA1954" s="9">
        <f t="shared" si="156"/>
        <v>8</v>
      </c>
      <c r="AB1954" s="9" t="s">
        <v>1398</v>
      </c>
      <c r="AE1954" t="str">
        <f t="shared" si="154"/>
        <v>Dark ElvesLizardmen</v>
      </c>
    </row>
    <row r="1955" spans="1:31" ht="15" customHeight="1" x14ac:dyDescent="0.25">
      <c r="A1955">
        <v>427863</v>
      </c>
      <c r="B1955">
        <v>3</v>
      </c>
      <c r="C1955" t="s">
        <v>2383</v>
      </c>
      <c r="D1955" t="s">
        <v>2391</v>
      </c>
      <c r="E1955">
        <v>2</v>
      </c>
      <c r="F1955">
        <v>0</v>
      </c>
      <c r="G1955">
        <v>755</v>
      </c>
      <c r="H1955">
        <v>135</v>
      </c>
      <c r="I1955" t="s">
        <v>2380</v>
      </c>
      <c r="J1955" s="24">
        <v>45395.333333333336</v>
      </c>
      <c r="K1955" s="24">
        <v>45395.75</v>
      </c>
      <c r="L1955" t="s">
        <v>147</v>
      </c>
      <c r="M1955" t="b">
        <v>0</v>
      </c>
      <c r="N1955">
        <v>2023</v>
      </c>
      <c r="O1955" t="s">
        <v>764</v>
      </c>
      <c r="Q1955" t="s">
        <v>769</v>
      </c>
      <c r="S1955" s="1" t="s">
        <v>2385</v>
      </c>
      <c r="T1955" s="1" t="s">
        <v>2393</v>
      </c>
      <c r="U1955" t="s">
        <v>27</v>
      </c>
      <c r="V1955" s="9">
        <v>1999</v>
      </c>
      <c r="W1955" s="2">
        <f t="shared" si="155"/>
        <v>3</v>
      </c>
      <c r="X1955" s="2" t="s">
        <v>1885</v>
      </c>
      <c r="Y1955" s="9" t="str">
        <f t="shared" si="152"/>
        <v>Y</v>
      </c>
      <c r="Z1955" s="9" t="str">
        <f t="shared" si="153"/>
        <v>N</v>
      </c>
      <c r="AA1955" s="9">
        <f t="shared" si="156"/>
        <v>8</v>
      </c>
      <c r="AB1955" s="9" t="s">
        <v>1398</v>
      </c>
      <c r="AE1955" t="str">
        <f t="shared" si="154"/>
        <v>Tomb Kings of KhemriDwarfen Mountain Holds</v>
      </c>
    </row>
    <row r="1956" spans="1:31" ht="15" customHeight="1" x14ac:dyDescent="0.25">
      <c r="A1956">
        <v>429578</v>
      </c>
      <c r="B1956">
        <v>1</v>
      </c>
      <c r="C1956" t="s">
        <v>2395</v>
      </c>
      <c r="D1956" t="s">
        <v>2396</v>
      </c>
      <c r="E1956">
        <v>2</v>
      </c>
      <c r="F1956">
        <v>0</v>
      </c>
      <c r="G1956">
        <v>1202</v>
      </c>
      <c r="H1956">
        <v>588</v>
      </c>
      <c r="I1956" t="s">
        <v>2397</v>
      </c>
      <c r="J1956" s="24">
        <v>45402.583333333336</v>
      </c>
      <c r="K1956" s="24">
        <v>45404</v>
      </c>
      <c r="L1956" t="s">
        <v>598</v>
      </c>
      <c r="M1956" t="b">
        <v>0</v>
      </c>
      <c r="N1956">
        <v>2023</v>
      </c>
      <c r="O1956" t="s">
        <v>758</v>
      </c>
      <c r="Q1956" t="s">
        <v>764</v>
      </c>
      <c r="S1956" s="1" t="s">
        <v>2398</v>
      </c>
      <c r="T1956" s="1" t="s">
        <v>2399</v>
      </c>
      <c r="U1956" t="s">
        <v>27</v>
      </c>
      <c r="V1956" s="9">
        <v>2000</v>
      </c>
      <c r="W1956" s="2">
        <f t="shared" si="155"/>
        <v>5</v>
      </c>
      <c r="X1956" s="2" t="s">
        <v>1885</v>
      </c>
      <c r="Y1956" s="9" t="str">
        <f t="shared" si="152"/>
        <v>Y</v>
      </c>
      <c r="Z1956" s="9" t="str">
        <f t="shared" si="153"/>
        <v>N</v>
      </c>
      <c r="AA1956" s="9">
        <f t="shared" si="156"/>
        <v>10</v>
      </c>
      <c r="AB1956" s="9" t="s">
        <v>1398</v>
      </c>
      <c r="AE1956" t="str">
        <f t="shared" si="154"/>
        <v>Kingdom of BretonniaTomb Kings of Khemri</v>
      </c>
    </row>
    <row r="1957" spans="1:31" ht="15" customHeight="1" x14ac:dyDescent="0.25">
      <c r="A1957">
        <v>429601</v>
      </c>
      <c r="B1957">
        <v>1</v>
      </c>
      <c r="C1957" t="s">
        <v>2400</v>
      </c>
      <c r="D1957" t="s">
        <v>2401</v>
      </c>
      <c r="E1957">
        <v>2</v>
      </c>
      <c r="F1957">
        <v>0</v>
      </c>
      <c r="G1957">
        <v>973</v>
      </c>
      <c r="H1957">
        <v>658</v>
      </c>
      <c r="I1957" t="s">
        <v>2397</v>
      </c>
      <c r="J1957" s="24">
        <v>45402.583333333336</v>
      </c>
      <c r="K1957" s="24">
        <v>45404</v>
      </c>
      <c r="L1957" t="s">
        <v>598</v>
      </c>
      <c r="M1957" t="b">
        <v>0</v>
      </c>
      <c r="N1957">
        <v>2023</v>
      </c>
      <c r="O1957" t="s">
        <v>768</v>
      </c>
      <c r="Q1957" t="s">
        <v>758</v>
      </c>
      <c r="S1957" s="1" t="s">
        <v>2402</v>
      </c>
      <c r="T1957" s="1" t="s">
        <v>2403</v>
      </c>
      <c r="U1957" t="s">
        <v>27</v>
      </c>
      <c r="V1957" s="9">
        <v>2000</v>
      </c>
      <c r="W1957" s="2">
        <f t="shared" si="155"/>
        <v>5</v>
      </c>
      <c r="X1957" s="2" t="s">
        <v>1885</v>
      </c>
      <c r="Y1957" s="9" t="str">
        <f t="shared" si="152"/>
        <v>Y</v>
      </c>
      <c r="Z1957" s="9" t="str">
        <f t="shared" si="153"/>
        <v>N</v>
      </c>
      <c r="AA1957" s="9">
        <f t="shared" si="156"/>
        <v>10</v>
      </c>
      <c r="AB1957" s="9" t="s">
        <v>1398</v>
      </c>
      <c r="AE1957" t="str">
        <f t="shared" si="154"/>
        <v>Dark ElvesKingdom of Bretonnia</v>
      </c>
    </row>
    <row r="1958" spans="1:31" ht="15" customHeight="1" x14ac:dyDescent="0.25">
      <c r="A1958">
        <v>429622</v>
      </c>
      <c r="B1958">
        <v>1</v>
      </c>
      <c r="C1958" t="s">
        <v>2404</v>
      </c>
      <c r="D1958" t="s">
        <v>2405</v>
      </c>
      <c r="E1958">
        <v>0</v>
      </c>
      <c r="F1958">
        <v>2</v>
      </c>
      <c r="G1958">
        <v>589</v>
      </c>
      <c r="H1958">
        <v>745</v>
      </c>
      <c r="I1958" t="s">
        <v>2397</v>
      </c>
      <c r="J1958" s="24">
        <v>45402.583333333336</v>
      </c>
      <c r="K1958" s="24">
        <v>45404</v>
      </c>
      <c r="L1958" t="s">
        <v>598</v>
      </c>
      <c r="M1958" t="b">
        <v>0</v>
      </c>
      <c r="N1958">
        <v>2023</v>
      </c>
      <c r="O1958" t="s">
        <v>761</v>
      </c>
      <c r="Q1958" t="s">
        <v>769</v>
      </c>
      <c r="S1958" s="1" t="s">
        <v>2406</v>
      </c>
      <c r="T1958" s="1" t="s">
        <v>2407</v>
      </c>
      <c r="U1958" t="s">
        <v>27</v>
      </c>
      <c r="V1958" s="9">
        <v>2000</v>
      </c>
      <c r="W1958" s="2">
        <f t="shared" si="155"/>
        <v>5</v>
      </c>
      <c r="X1958" s="2" t="s">
        <v>1885</v>
      </c>
      <c r="Y1958" s="9" t="str">
        <f t="shared" si="152"/>
        <v>Y</v>
      </c>
      <c r="Z1958" s="9" t="str">
        <f t="shared" si="153"/>
        <v>N</v>
      </c>
      <c r="AA1958" s="9">
        <f t="shared" si="156"/>
        <v>10</v>
      </c>
      <c r="AB1958" s="9" t="s">
        <v>1398</v>
      </c>
      <c r="AE1958" t="str">
        <f t="shared" si="154"/>
        <v>Orc and Goblin TribesDwarfen Mountain Holds</v>
      </c>
    </row>
    <row r="1959" spans="1:31" ht="15" customHeight="1" x14ac:dyDescent="0.25">
      <c r="A1959">
        <v>429646</v>
      </c>
      <c r="B1959">
        <v>1</v>
      </c>
      <c r="C1959" t="s">
        <v>2408</v>
      </c>
      <c r="D1959" t="s">
        <v>2409</v>
      </c>
      <c r="E1959">
        <v>2</v>
      </c>
      <c r="F1959">
        <v>0</v>
      </c>
      <c r="G1959">
        <v>1460</v>
      </c>
      <c r="H1959">
        <v>819</v>
      </c>
      <c r="I1959" t="s">
        <v>2397</v>
      </c>
      <c r="J1959" s="24">
        <v>45402.583333333336</v>
      </c>
      <c r="K1959" s="24">
        <v>45404</v>
      </c>
      <c r="L1959" t="s">
        <v>598</v>
      </c>
      <c r="M1959" t="b">
        <v>0</v>
      </c>
      <c r="N1959">
        <v>2023</v>
      </c>
      <c r="O1959" t="s">
        <v>762</v>
      </c>
      <c r="Q1959" t="s">
        <v>767</v>
      </c>
      <c r="S1959" s="1" t="s">
        <v>2410</v>
      </c>
      <c r="T1959" s="1" t="s">
        <v>2411</v>
      </c>
      <c r="U1959" t="s">
        <v>27</v>
      </c>
      <c r="V1959" s="9">
        <v>2000</v>
      </c>
      <c r="W1959" s="2">
        <f t="shared" si="155"/>
        <v>5</v>
      </c>
      <c r="X1959" s="2" t="s">
        <v>1885</v>
      </c>
      <c r="Y1959" s="9" t="str">
        <f t="shared" si="152"/>
        <v>Y</v>
      </c>
      <c r="Z1959" s="9" t="str">
        <f t="shared" si="153"/>
        <v>N</v>
      </c>
      <c r="AA1959" s="9">
        <f t="shared" si="156"/>
        <v>10</v>
      </c>
      <c r="AB1959" s="9" t="s">
        <v>1398</v>
      </c>
      <c r="AE1959" t="str">
        <f t="shared" si="154"/>
        <v>Warriors of ChaosDaemons of Chaos</v>
      </c>
    </row>
    <row r="1960" spans="1:31" ht="15" customHeight="1" x14ac:dyDescent="0.25">
      <c r="A1960">
        <v>429672</v>
      </c>
      <c r="B1960">
        <v>1</v>
      </c>
      <c r="C1960" t="s">
        <v>2412</v>
      </c>
      <c r="D1960" t="s">
        <v>2413</v>
      </c>
      <c r="E1960">
        <v>2</v>
      </c>
      <c r="F1960">
        <v>0</v>
      </c>
      <c r="G1960">
        <v>1653</v>
      </c>
      <c r="H1960">
        <v>180</v>
      </c>
      <c r="I1960" t="s">
        <v>2397</v>
      </c>
      <c r="J1960" s="24">
        <v>45402.583333333336</v>
      </c>
      <c r="K1960" s="24">
        <v>45404</v>
      </c>
      <c r="L1960" t="s">
        <v>598</v>
      </c>
      <c r="M1960" t="b">
        <v>0</v>
      </c>
      <c r="N1960">
        <v>2023</v>
      </c>
      <c r="O1960" t="s">
        <v>767</v>
      </c>
      <c r="Q1960" t="s">
        <v>765</v>
      </c>
      <c r="S1960" s="1" t="s">
        <v>2414</v>
      </c>
      <c r="T1960" s="1" t="s">
        <v>2415</v>
      </c>
      <c r="U1960" t="s">
        <v>27</v>
      </c>
      <c r="V1960" s="9">
        <v>2000</v>
      </c>
      <c r="W1960" s="2">
        <f t="shared" si="155"/>
        <v>5</v>
      </c>
      <c r="X1960" s="2" t="s">
        <v>1885</v>
      </c>
      <c r="Y1960" s="9" t="str">
        <f t="shared" si="152"/>
        <v>Y</v>
      </c>
      <c r="Z1960" s="9" t="str">
        <f t="shared" si="153"/>
        <v>N</v>
      </c>
      <c r="AA1960" s="9">
        <f t="shared" si="156"/>
        <v>10</v>
      </c>
      <c r="AB1960" s="9" t="s">
        <v>1398</v>
      </c>
      <c r="AE1960" t="str">
        <f t="shared" si="154"/>
        <v>Daemons of ChaosEmpire of Man</v>
      </c>
    </row>
    <row r="1961" spans="1:31" ht="15" customHeight="1" x14ac:dyDescent="0.25">
      <c r="A1961">
        <v>429706</v>
      </c>
      <c r="B1961">
        <v>2</v>
      </c>
      <c r="C1961" t="s">
        <v>2409</v>
      </c>
      <c r="D1961" t="s">
        <v>2401</v>
      </c>
      <c r="E1961">
        <v>0</v>
      </c>
      <c r="F1961">
        <v>2</v>
      </c>
      <c r="G1961">
        <v>1738</v>
      </c>
      <c r="H1961">
        <v>2097</v>
      </c>
      <c r="I1961" t="s">
        <v>2397</v>
      </c>
      <c r="J1961" s="24">
        <v>45402.583333333336</v>
      </c>
      <c r="K1961" s="24">
        <v>45404</v>
      </c>
      <c r="L1961" t="s">
        <v>598</v>
      </c>
      <c r="M1961" t="b">
        <v>0</v>
      </c>
      <c r="N1961">
        <v>2023</v>
      </c>
      <c r="O1961" t="s">
        <v>767</v>
      </c>
      <c r="Q1961" t="s">
        <v>758</v>
      </c>
      <c r="S1961" s="1" t="s">
        <v>2411</v>
      </c>
      <c r="T1961" s="1" t="s">
        <v>2403</v>
      </c>
      <c r="U1961" t="s">
        <v>27</v>
      </c>
      <c r="V1961" s="9">
        <v>2000</v>
      </c>
      <c r="W1961" s="2">
        <f t="shared" si="155"/>
        <v>5</v>
      </c>
      <c r="X1961" s="2" t="s">
        <v>1885</v>
      </c>
      <c r="Y1961" s="9" t="str">
        <f t="shared" si="152"/>
        <v>Y</v>
      </c>
      <c r="Z1961" s="9" t="str">
        <f t="shared" si="153"/>
        <v>N</v>
      </c>
      <c r="AA1961" s="9">
        <f t="shared" si="156"/>
        <v>10</v>
      </c>
      <c r="AB1961" s="9" t="s">
        <v>1398</v>
      </c>
      <c r="AE1961" t="str">
        <f t="shared" si="154"/>
        <v>Daemons of ChaosKingdom of Bretonnia</v>
      </c>
    </row>
    <row r="1962" spans="1:31" ht="15" customHeight="1" x14ac:dyDescent="0.25">
      <c r="A1962">
        <v>429725</v>
      </c>
      <c r="B1962">
        <v>2</v>
      </c>
      <c r="C1962" t="s">
        <v>2408</v>
      </c>
      <c r="D1962" t="s">
        <v>2395</v>
      </c>
      <c r="E1962">
        <v>2</v>
      </c>
      <c r="F1962">
        <v>0</v>
      </c>
      <c r="G1962">
        <v>2200</v>
      </c>
      <c r="H1962">
        <v>180</v>
      </c>
      <c r="I1962" t="s">
        <v>2397</v>
      </c>
      <c r="J1962" s="24">
        <v>45402.583333333336</v>
      </c>
      <c r="K1962" s="24">
        <v>45404</v>
      </c>
      <c r="L1962" t="s">
        <v>598</v>
      </c>
      <c r="M1962" t="b">
        <v>0</v>
      </c>
      <c r="N1962">
        <v>2023</v>
      </c>
      <c r="O1962" t="s">
        <v>762</v>
      </c>
      <c r="Q1962" t="s">
        <v>758</v>
      </c>
      <c r="S1962" s="1" t="s">
        <v>2410</v>
      </c>
      <c r="T1962" s="1" t="s">
        <v>2398</v>
      </c>
      <c r="U1962" t="s">
        <v>27</v>
      </c>
      <c r="V1962" s="9">
        <v>2000</v>
      </c>
      <c r="W1962" s="2">
        <f t="shared" si="155"/>
        <v>5</v>
      </c>
      <c r="X1962" s="2" t="s">
        <v>1885</v>
      </c>
      <c r="Y1962" s="9" t="str">
        <f t="shared" si="152"/>
        <v>Y</v>
      </c>
      <c r="Z1962" s="9" t="str">
        <f t="shared" si="153"/>
        <v>N</v>
      </c>
      <c r="AA1962" s="9">
        <f t="shared" si="156"/>
        <v>10</v>
      </c>
      <c r="AB1962" s="9" t="s">
        <v>1398</v>
      </c>
      <c r="AE1962" t="str">
        <f t="shared" si="154"/>
        <v>Warriors of ChaosKingdom of Bretonnia</v>
      </c>
    </row>
    <row r="1963" spans="1:31" ht="15" customHeight="1" x14ac:dyDescent="0.25">
      <c r="A1963">
        <v>429757</v>
      </c>
      <c r="B1963">
        <v>2</v>
      </c>
      <c r="C1963" t="s">
        <v>2404</v>
      </c>
      <c r="D1963" t="s">
        <v>2396</v>
      </c>
      <c r="E1963">
        <v>2</v>
      </c>
      <c r="F1963">
        <v>0</v>
      </c>
      <c r="G1963">
        <v>2187</v>
      </c>
      <c r="H1963">
        <v>392</v>
      </c>
      <c r="I1963" t="s">
        <v>2397</v>
      </c>
      <c r="J1963" s="24">
        <v>45402.583333333336</v>
      </c>
      <c r="K1963" s="24">
        <v>45404</v>
      </c>
      <c r="L1963" t="s">
        <v>598</v>
      </c>
      <c r="M1963" t="b">
        <v>0</v>
      </c>
      <c r="N1963">
        <v>2023</v>
      </c>
      <c r="O1963" t="s">
        <v>761</v>
      </c>
      <c r="Q1963" t="s">
        <v>764</v>
      </c>
      <c r="S1963" s="1" t="s">
        <v>2406</v>
      </c>
      <c r="T1963" s="1" t="s">
        <v>2399</v>
      </c>
      <c r="U1963" t="s">
        <v>27</v>
      </c>
      <c r="V1963" s="9">
        <v>2000</v>
      </c>
      <c r="W1963" s="2">
        <f t="shared" si="155"/>
        <v>5</v>
      </c>
      <c r="X1963" s="2" t="s">
        <v>1885</v>
      </c>
      <c r="Y1963" s="9" t="str">
        <f t="shared" si="152"/>
        <v>Y</v>
      </c>
      <c r="Z1963" s="9" t="str">
        <f t="shared" si="153"/>
        <v>N</v>
      </c>
      <c r="AA1963" s="9">
        <f t="shared" si="156"/>
        <v>10</v>
      </c>
      <c r="AB1963" s="9" t="s">
        <v>1398</v>
      </c>
      <c r="AE1963" t="str">
        <f t="shared" si="154"/>
        <v>Orc and Goblin TribesTomb Kings of Khemri</v>
      </c>
    </row>
    <row r="1964" spans="1:31" ht="15" customHeight="1" x14ac:dyDescent="0.25">
      <c r="A1964">
        <v>429774</v>
      </c>
      <c r="B1964">
        <v>2</v>
      </c>
      <c r="C1964" t="s">
        <v>2412</v>
      </c>
      <c r="D1964" t="s">
        <v>2416</v>
      </c>
      <c r="E1964">
        <v>2</v>
      </c>
      <c r="F1964">
        <v>0</v>
      </c>
      <c r="G1964">
        <v>2250</v>
      </c>
      <c r="H1964">
        <v>60</v>
      </c>
      <c r="I1964" t="s">
        <v>2397</v>
      </c>
      <c r="J1964" s="24">
        <v>45402.583333333336</v>
      </c>
      <c r="K1964" s="24">
        <v>45404</v>
      </c>
      <c r="L1964" t="s">
        <v>598</v>
      </c>
      <c r="M1964" t="b">
        <v>0</v>
      </c>
      <c r="N1964">
        <v>2023</v>
      </c>
      <c r="O1964" t="s">
        <v>767</v>
      </c>
      <c r="Q1964" t="s">
        <v>770</v>
      </c>
      <c r="S1964" s="1" t="s">
        <v>2414</v>
      </c>
      <c r="T1964" s="1" t="s">
        <v>2417</v>
      </c>
      <c r="U1964" t="s">
        <v>27</v>
      </c>
      <c r="V1964" s="9">
        <v>2000</v>
      </c>
      <c r="W1964" s="2">
        <f t="shared" si="155"/>
        <v>5</v>
      </c>
      <c r="X1964" s="2" t="s">
        <v>1885</v>
      </c>
      <c r="Y1964" s="9" t="str">
        <f t="shared" si="152"/>
        <v>Y</v>
      </c>
      <c r="Z1964" s="9" t="str">
        <f t="shared" si="153"/>
        <v>N</v>
      </c>
      <c r="AA1964" s="9">
        <f t="shared" si="156"/>
        <v>10</v>
      </c>
      <c r="AB1964" s="9" t="s">
        <v>1398</v>
      </c>
      <c r="AE1964" t="str">
        <f t="shared" si="154"/>
        <v>Daemons of ChaosLizardmen</v>
      </c>
    </row>
    <row r="1965" spans="1:31" ht="15" customHeight="1" x14ac:dyDescent="0.25">
      <c r="A1965">
        <v>429796</v>
      </c>
      <c r="B1965">
        <v>2</v>
      </c>
      <c r="C1965" t="s">
        <v>2400</v>
      </c>
      <c r="D1965" t="s">
        <v>2405</v>
      </c>
      <c r="E1965">
        <v>0</v>
      </c>
      <c r="F1965">
        <v>2</v>
      </c>
      <c r="G1965">
        <v>192</v>
      </c>
      <c r="H1965">
        <v>748</v>
      </c>
      <c r="I1965" t="s">
        <v>2397</v>
      </c>
      <c r="J1965" s="24">
        <v>45402.583333333336</v>
      </c>
      <c r="K1965" s="24">
        <v>45404</v>
      </c>
      <c r="L1965" t="s">
        <v>598</v>
      </c>
      <c r="M1965" t="b">
        <v>0</v>
      </c>
      <c r="N1965">
        <v>2023</v>
      </c>
      <c r="O1965" t="s">
        <v>768</v>
      </c>
      <c r="Q1965" t="s">
        <v>769</v>
      </c>
      <c r="S1965" s="1" t="s">
        <v>2402</v>
      </c>
      <c r="T1965" s="1" t="s">
        <v>2407</v>
      </c>
      <c r="U1965" t="s">
        <v>27</v>
      </c>
      <c r="V1965" s="9">
        <v>2000</v>
      </c>
      <c r="W1965" s="2">
        <f t="shared" si="155"/>
        <v>5</v>
      </c>
      <c r="X1965" s="2" t="s">
        <v>1885</v>
      </c>
      <c r="Y1965" s="9" t="str">
        <f t="shared" si="152"/>
        <v>Y</v>
      </c>
      <c r="Z1965" s="9" t="str">
        <f t="shared" si="153"/>
        <v>N</v>
      </c>
      <c r="AA1965" s="9">
        <f t="shared" si="156"/>
        <v>10</v>
      </c>
      <c r="AB1965" s="9" t="s">
        <v>1398</v>
      </c>
      <c r="AE1965" t="str">
        <f t="shared" si="154"/>
        <v>Dark ElvesDwarfen Mountain Holds</v>
      </c>
    </row>
    <row r="1966" spans="1:31" ht="15" customHeight="1" x14ac:dyDescent="0.25">
      <c r="A1966">
        <v>429842</v>
      </c>
      <c r="B1966">
        <v>3</v>
      </c>
      <c r="C1966" t="s">
        <v>2412</v>
      </c>
      <c r="D1966" t="s">
        <v>2408</v>
      </c>
      <c r="E1966">
        <v>1</v>
      </c>
      <c r="F1966">
        <v>1</v>
      </c>
      <c r="G1966">
        <v>1380</v>
      </c>
      <c r="H1966">
        <v>1380</v>
      </c>
      <c r="I1966" t="s">
        <v>2397</v>
      </c>
      <c r="J1966" s="24">
        <v>45402.583333333336</v>
      </c>
      <c r="K1966" s="24">
        <v>45404</v>
      </c>
      <c r="L1966" t="s">
        <v>598</v>
      </c>
      <c r="M1966" t="b">
        <v>0</v>
      </c>
      <c r="N1966">
        <v>2023</v>
      </c>
      <c r="O1966" t="s">
        <v>767</v>
      </c>
      <c r="Q1966" t="s">
        <v>762</v>
      </c>
      <c r="S1966" s="1" t="s">
        <v>2414</v>
      </c>
      <c r="T1966" s="1" t="s">
        <v>2410</v>
      </c>
      <c r="U1966" t="s">
        <v>27</v>
      </c>
      <c r="V1966" s="9">
        <v>2000</v>
      </c>
      <c r="W1966" s="2">
        <f t="shared" si="155"/>
        <v>5</v>
      </c>
      <c r="X1966" s="2" t="s">
        <v>1885</v>
      </c>
      <c r="Y1966" s="9" t="str">
        <f t="shared" si="152"/>
        <v>Y</v>
      </c>
      <c r="Z1966" s="9" t="str">
        <f t="shared" si="153"/>
        <v>N</v>
      </c>
      <c r="AA1966" s="9">
        <f t="shared" si="156"/>
        <v>10</v>
      </c>
      <c r="AB1966" s="9" t="s">
        <v>1398</v>
      </c>
      <c r="AE1966" t="str">
        <f t="shared" si="154"/>
        <v>Daemons of ChaosWarriors of Chaos</v>
      </c>
    </row>
    <row r="1967" spans="1:31" ht="15" customHeight="1" x14ac:dyDescent="0.25">
      <c r="A1967">
        <v>429866</v>
      </c>
      <c r="B1967">
        <v>3</v>
      </c>
      <c r="C1967" t="s">
        <v>2400</v>
      </c>
      <c r="D1967" t="s">
        <v>2409</v>
      </c>
      <c r="E1967">
        <v>2</v>
      </c>
      <c r="F1967">
        <v>0</v>
      </c>
      <c r="G1967">
        <v>2097</v>
      </c>
      <c r="H1967">
        <v>704</v>
      </c>
      <c r="I1967" t="s">
        <v>2397</v>
      </c>
      <c r="J1967" s="24">
        <v>45402.583333333336</v>
      </c>
      <c r="K1967" s="24">
        <v>45404</v>
      </c>
      <c r="L1967" t="s">
        <v>598</v>
      </c>
      <c r="M1967" t="b">
        <v>0</v>
      </c>
      <c r="N1967">
        <v>2023</v>
      </c>
      <c r="O1967" t="s">
        <v>768</v>
      </c>
      <c r="Q1967" t="s">
        <v>767</v>
      </c>
      <c r="S1967" s="1" t="s">
        <v>2402</v>
      </c>
      <c r="T1967" s="1" t="s">
        <v>2411</v>
      </c>
      <c r="U1967" t="s">
        <v>27</v>
      </c>
      <c r="V1967" s="9">
        <v>2000</v>
      </c>
      <c r="W1967" s="2">
        <f t="shared" si="155"/>
        <v>5</v>
      </c>
      <c r="X1967" s="2" t="s">
        <v>1885</v>
      </c>
      <c r="Y1967" s="9" t="str">
        <f t="shared" si="152"/>
        <v>Y</v>
      </c>
      <c r="Z1967" s="9" t="str">
        <f t="shared" si="153"/>
        <v>N</v>
      </c>
      <c r="AA1967" s="9">
        <f t="shared" si="156"/>
        <v>10</v>
      </c>
      <c r="AB1967" s="9" t="s">
        <v>1398</v>
      </c>
      <c r="AE1967" t="str">
        <f t="shared" si="154"/>
        <v>Dark ElvesDaemons of Chaos</v>
      </c>
    </row>
    <row r="1968" spans="1:31" ht="15" customHeight="1" x14ac:dyDescent="0.25">
      <c r="A1968">
        <v>429894</v>
      </c>
      <c r="B1968">
        <v>3</v>
      </c>
      <c r="C1968" t="s">
        <v>2405</v>
      </c>
      <c r="D1968" t="s">
        <v>2401</v>
      </c>
      <c r="E1968">
        <v>2</v>
      </c>
      <c r="F1968">
        <v>0</v>
      </c>
      <c r="G1968">
        <v>2000</v>
      </c>
      <c r="H1968">
        <v>300</v>
      </c>
      <c r="I1968" t="s">
        <v>2397</v>
      </c>
      <c r="J1968" s="24">
        <v>45402.583333333336</v>
      </c>
      <c r="K1968" s="24">
        <v>45404</v>
      </c>
      <c r="L1968" t="s">
        <v>598</v>
      </c>
      <c r="M1968" t="b">
        <v>0</v>
      </c>
      <c r="N1968">
        <v>2023</v>
      </c>
      <c r="O1968" t="s">
        <v>769</v>
      </c>
      <c r="Q1968" t="s">
        <v>758</v>
      </c>
      <c r="S1968" s="1" t="s">
        <v>2407</v>
      </c>
      <c r="T1968" s="1" t="s">
        <v>2403</v>
      </c>
      <c r="U1968" t="s">
        <v>27</v>
      </c>
      <c r="V1968" s="9">
        <v>2000</v>
      </c>
      <c r="W1968" s="2">
        <f t="shared" si="155"/>
        <v>5</v>
      </c>
      <c r="X1968" s="2" t="s">
        <v>1885</v>
      </c>
      <c r="Y1968" s="9" t="str">
        <f t="shared" si="152"/>
        <v>Y</v>
      </c>
      <c r="Z1968" s="9" t="str">
        <f t="shared" si="153"/>
        <v>N</v>
      </c>
      <c r="AA1968" s="9">
        <f t="shared" si="156"/>
        <v>10</v>
      </c>
      <c r="AB1968" s="9" t="s">
        <v>1398</v>
      </c>
      <c r="AE1968" t="str">
        <f t="shared" si="154"/>
        <v>Dwarfen Mountain HoldsKingdom of Bretonnia</v>
      </c>
    </row>
    <row r="1969" spans="1:31" ht="15" customHeight="1" x14ac:dyDescent="0.25">
      <c r="A1969">
        <v>429918</v>
      </c>
      <c r="B1969">
        <v>3</v>
      </c>
      <c r="C1969" t="s">
        <v>2416</v>
      </c>
      <c r="D1969" t="s">
        <v>2395</v>
      </c>
      <c r="E1969">
        <v>2</v>
      </c>
      <c r="F1969">
        <v>0</v>
      </c>
      <c r="G1969">
        <v>2000</v>
      </c>
      <c r="H1969">
        <v>1134</v>
      </c>
      <c r="I1969" t="s">
        <v>2397</v>
      </c>
      <c r="J1969" s="24">
        <v>45402.583333333336</v>
      </c>
      <c r="K1969" s="24">
        <v>45404</v>
      </c>
      <c r="L1969" t="s">
        <v>598</v>
      </c>
      <c r="M1969" t="b">
        <v>0</v>
      </c>
      <c r="N1969">
        <v>2023</v>
      </c>
      <c r="O1969" t="s">
        <v>770</v>
      </c>
      <c r="Q1969" t="s">
        <v>758</v>
      </c>
      <c r="S1969" s="1" t="s">
        <v>2417</v>
      </c>
      <c r="T1969" s="1" t="s">
        <v>2398</v>
      </c>
      <c r="U1969" t="s">
        <v>27</v>
      </c>
      <c r="V1969" s="9">
        <v>2000</v>
      </c>
      <c r="W1969" s="2">
        <f t="shared" si="155"/>
        <v>5</v>
      </c>
      <c r="X1969" s="2" t="s">
        <v>1885</v>
      </c>
      <c r="Y1969" s="9" t="str">
        <f t="shared" si="152"/>
        <v>Y</v>
      </c>
      <c r="Z1969" s="9" t="str">
        <f t="shared" si="153"/>
        <v>N</v>
      </c>
      <c r="AA1969" s="9">
        <f t="shared" si="156"/>
        <v>10</v>
      </c>
      <c r="AB1969" s="9" t="s">
        <v>1398</v>
      </c>
      <c r="AE1969" t="str">
        <f t="shared" si="154"/>
        <v>LizardmenKingdom of Bretonnia</v>
      </c>
    </row>
    <row r="1970" spans="1:31" ht="15" customHeight="1" x14ac:dyDescent="0.25">
      <c r="A1970">
        <v>429952</v>
      </c>
      <c r="B1970">
        <v>3</v>
      </c>
      <c r="C1970" t="s">
        <v>2404</v>
      </c>
      <c r="D1970" t="s">
        <v>2413</v>
      </c>
      <c r="E1970">
        <v>1</v>
      </c>
      <c r="F1970">
        <v>1</v>
      </c>
      <c r="G1970">
        <v>1000</v>
      </c>
      <c r="H1970">
        <v>1000</v>
      </c>
      <c r="I1970" t="s">
        <v>2397</v>
      </c>
      <c r="J1970" s="24">
        <v>45402.583333333336</v>
      </c>
      <c r="K1970" s="24">
        <v>45404</v>
      </c>
      <c r="L1970" t="s">
        <v>598</v>
      </c>
      <c r="M1970" t="b">
        <v>0</v>
      </c>
      <c r="N1970">
        <v>2023</v>
      </c>
      <c r="O1970" t="s">
        <v>761</v>
      </c>
      <c r="Q1970" t="s">
        <v>765</v>
      </c>
      <c r="S1970" s="1" t="s">
        <v>2406</v>
      </c>
      <c r="T1970" s="1" t="s">
        <v>2415</v>
      </c>
      <c r="U1970" t="s">
        <v>27</v>
      </c>
      <c r="V1970" s="9">
        <v>2000</v>
      </c>
      <c r="W1970" s="2">
        <f t="shared" si="155"/>
        <v>5</v>
      </c>
      <c r="X1970" s="2" t="s">
        <v>1885</v>
      </c>
      <c r="Y1970" s="9" t="str">
        <f t="shared" si="152"/>
        <v>Y</v>
      </c>
      <c r="Z1970" s="9" t="str">
        <f t="shared" si="153"/>
        <v>N</v>
      </c>
      <c r="AA1970" s="9">
        <f t="shared" si="156"/>
        <v>10</v>
      </c>
      <c r="AB1970" s="9" t="s">
        <v>1398</v>
      </c>
      <c r="AE1970" t="str">
        <f t="shared" si="154"/>
        <v>Orc and Goblin TribesEmpire of Man</v>
      </c>
    </row>
    <row r="1971" spans="1:31" ht="15" customHeight="1" x14ac:dyDescent="0.25">
      <c r="A1971">
        <v>430007</v>
      </c>
      <c r="B1971">
        <v>4</v>
      </c>
      <c r="C1971" t="s">
        <v>2408</v>
      </c>
      <c r="D1971" t="s">
        <v>2416</v>
      </c>
      <c r="E1971">
        <v>2</v>
      </c>
      <c r="F1971">
        <v>0</v>
      </c>
      <c r="G1971">
        <v>2400</v>
      </c>
      <c r="H1971">
        <v>30</v>
      </c>
      <c r="I1971" t="s">
        <v>2397</v>
      </c>
      <c r="J1971" s="24">
        <v>45402.583333333336</v>
      </c>
      <c r="K1971" s="24">
        <v>45404</v>
      </c>
      <c r="L1971" t="s">
        <v>598</v>
      </c>
      <c r="M1971" t="b">
        <v>0</v>
      </c>
      <c r="N1971">
        <v>2023</v>
      </c>
      <c r="O1971" t="s">
        <v>762</v>
      </c>
      <c r="Q1971" t="s">
        <v>770</v>
      </c>
      <c r="S1971" s="1" t="s">
        <v>2410</v>
      </c>
      <c r="T1971" s="1" t="s">
        <v>2417</v>
      </c>
      <c r="U1971" t="s">
        <v>27</v>
      </c>
      <c r="V1971" s="9">
        <v>2000</v>
      </c>
      <c r="W1971" s="2">
        <f t="shared" si="155"/>
        <v>5</v>
      </c>
      <c r="X1971" s="2" t="s">
        <v>1885</v>
      </c>
      <c r="Y1971" s="9" t="str">
        <f t="shared" ref="Y1971:Y2031" si="157">IF(S1971="","N",(IF(T1971&lt;&gt;"","Y","N")))</f>
        <v>Y</v>
      </c>
      <c r="Z1971" s="9" t="str">
        <f t="shared" ref="Z1971:Z2031" si="158">IF(O1971=Q1971,"Y","N")</f>
        <v>N</v>
      </c>
      <c r="AA1971" s="9">
        <f t="shared" si="156"/>
        <v>10</v>
      </c>
      <c r="AB1971" s="9" t="s">
        <v>1398</v>
      </c>
      <c r="AE1971" t="str">
        <f t="shared" ref="AE1971:AE2031" si="159">O1971&amp;Q1971</f>
        <v>Warriors of ChaosLizardmen</v>
      </c>
    </row>
    <row r="1972" spans="1:31" ht="15" customHeight="1" x14ac:dyDescent="0.25">
      <c r="A1972">
        <v>430026</v>
      </c>
      <c r="B1972">
        <v>4</v>
      </c>
      <c r="C1972" t="s">
        <v>2413</v>
      </c>
      <c r="D1972" t="s">
        <v>2395</v>
      </c>
      <c r="E1972">
        <v>2</v>
      </c>
      <c r="F1972">
        <v>0</v>
      </c>
      <c r="G1972">
        <v>1440</v>
      </c>
      <c r="H1972">
        <v>843</v>
      </c>
      <c r="I1972" t="s">
        <v>2397</v>
      </c>
      <c r="J1972" s="24">
        <v>45402.583333333336</v>
      </c>
      <c r="K1972" s="24">
        <v>45404</v>
      </c>
      <c r="L1972" t="s">
        <v>598</v>
      </c>
      <c r="M1972" t="b">
        <v>0</v>
      </c>
      <c r="N1972">
        <v>2023</v>
      </c>
      <c r="O1972" t="s">
        <v>765</v>
      </c>
      <c r="Q1972" t="s">
        <v>758</v>
      </c>
      <c r="S1972" s="1" t="s">
        <v>2415</v>
      </c>
      <c r="T1972" s="1" t="s">
        <v>2398</v>
      </c>
      <c r="U1972" t="s">
        <v>27</v>
      </c>
      <c r="V1972" s="9">
        <v>2000</v>
      </c>
      <c r="W1972" s="2">
        <f t="shared" si="155"/>
        <v>5</v>
      </c>
      <c r="X1972" s="2" t="s">
        <v>1885</v>
      </c>
      <c r="Y1972" s="9" t="str">
        <f t="shared" si="157"/>
        <v>Y</v>
      </c>
      <c r="Z1972" s="9" t="str">
        <f t="shared" si="158"/>
        <v>N</v>
      </c>
      <c r="AA1972" s="9">
        <f t="shared" si="156"/>
        <v>10</v>
      </c>
      <c r="AB1972" s="9" t="s">
        <v>1398</v>
      </c>
      <c r="AE1972" t="str">
        <f t="shared" si="159"/>
        <v>Empire of ManKingdom of Bretonnia</v>
      </c>
    </row>
    <row r="1973" spans="1:31" ht="15" customHeight="1" x14ac:dyDescent="0.25">
      <c r="A1973">
        <v>430055</v>
      </c>
      <c r="B1973">
        <v>4</v>
      </c>
      <c r="C1973" t="s">
        <v>2400</v>
      </c>
      <c r="D1973" t="s">
        <v>2404</v>
      </c>
      <c r="E1973">
        <v>0</v>
      </c>
      <c r="F1973">
        <v>2</v>
      </c>
      <c r="G1973">
        <v>1086</v>
      </c>
      <c r="H1973">
        <v>1197</v>
      </c>
      <c r="I1973" t="s">
        <v>2397</v>
      </c>
      <c r="J1973" s="24">
        <v>45402.583333333336</v>
      </c>
      <c r="K1973" s="24">
        <v>45404</v>
      </c>
      <c r="L1973" t="s">
        <v>598</v>
      </c>
      <c r="M1973" t="b">
        <v>0</v>
      </c>
      <c r="N1973">
        <v>2023</v>
      </c>
      <c r="O1973" t="s">
        <v>768</v>
      </c>
      <c r="Q1973" t="s">
        <v>761</v>
      </c>
      <c r="S1973" s="1" t="s">
        <v>2402</v>
      </c>
      <c r="T1973" s="1" t="s">
        <v>2406</v>
      </c>
      <c r="U1973" t="s">
        <v>27</v>
      </c>
      <c r="V1973" s="9">
        <v>2000</v>
      </c>
      <c r="W1973" s="2">
        <f t="shared" si="155"/>
        <v>5</v>
      </c>
      <c r="X1973" s="2" t="s">
        <v>1885</v>
      </c>
      <c r="Y1973" s="9" t="str">
        <f t="shared" si="157"/>
        <v>Y</v>
      </c>
      <c r="Z1973" s="9" t="str">
        <f t="shared" si="158"/>
        <v>N</v>
      </c>
      <c r="AA1973" s="9">
        <f t="shared" si="156"/>
        <v>10</v>
      </c>
      <c r="AB1973" s="9" t="s">
        <v>1398</v>
      </c>
      <c r="AE1973" t="str">
        <f t="shared" si="159"/>
        <v>Dark ElvesOrc and Goblin Tribes</v>
      </c>
    </row>
    <row r="1974" spans="1:31" ht="15" customHeight="1" x14ac:dyDescent="0.25">
      <c r="A1974">
        <v>430084</v>
      </c>
      <c r="B1974">
        <v>4</v>
      </c>
      <c r="C1974" t="s">
        <v>2396</v>
      </c>
      <c r="D1974" t="s">
        <v>2409</v>
      </c>
      <c r="E1974">
        <v>1</v>
      </c>
      <c r="F1974">
        <v>1</v>
      </c>
      <c r="G1974">
        <v>1310</v>
      </c>
      <c r="H1974">
        <v>1242</v>
      </c>
      <c r="I1974" t="s">
        <v>2397</v>
      </c>
      <c r="J1974" s="24">
        <v>45402.583333333336</v>
      </c>
      <c r="K1974" s="24">
        <v>45404</v>
      </c>
      <c r="L1974" t="s">
        <v>598</v>
      </c>
      <c r="M1974" t="b">
        <v>0</v>
      </c>
      <c r="N1974">
        <v>2023</v>
      </c>
      <c r="O1974" t="s">
        <v>764</v>
      </c>
      <c r="Q1974" t="s">
        <v>767</v>
      </c>
      <c r="S1974" s="1" t="s">
        <v>2399</v>
      </c>
      <c r="T1974" s="1" t="s">
        <v>2411</v>
      </c>
      <c r="U1974" t="s">
        <v>27</v>
      </c>
      <c r="V1974" s="9">
        <v>2000</v>
      </c>
      <c r="W1974" s="2">
        <f t="shared" si="155"/>
        <v>5</v>
      </c>
      <c r="X1974" s="2" t="s">
        <v>1885</v>
      </c>
      <c r="Y1974" s="9" t="str">
        <f t="shared" si="157"/>
        <v>Y</v>
      </c>
      <c r="Z1974" s="9" t="str">
        <f t="shared" si="158"/>
        <v>N</v>
      </c>
      <c r="AA1974" s="9">
        <f t="shared" si="156"/>
        <v>10</v>
      </c>
      <c r="AB1974" s="9" t="s">
        <v>1398</v>
      </c>
      <c r="AE1974" t="str">
        <f t="shared" si="159"/>
        <v>Tomb Kings of KhemriDaemons of Chaos</v>
      </c>
    </row>
    <row r="1975" spans="1:31" ht="15" customHeight="1" x14ac:dyDescent="0.25">
      <c r="A1975">
        <v>430112</v>
      </c>
      <c r="B1975">
        <v>4</v>
      </c>
      <c r="C1975" t="s">
        <v>2405</v>
      </c>
      <c r="D1975" t="s">
        <v>2412</v>
      </c>
      <c r="E1975">
        <v>0</v>
      </c>
      <c r="F1975">
        <v>2</v>
      </c>
      <c r="G1975">
        <v>815</v>
      </c>
      <c r="H1975">
        <v>1409</v>
      </c>
      <c r="I1975" t="s">
        <v>2397</v>
      </c>
      <c r="J1975" s="24">
        <v>45402.583333333336</v>
      </c>
      <c r="K1975" s="24">
        <v>45404</v>
      </c>
      <c r="L1975" t="s">
        <v>598</v>
      </c>
      <c r="M1975" t="b">
        <v>0</v>
      </c>
      <c r="N1975">
        <v>2023</v>
      </c>
      <c r="O1975" t="s">
        <v>769</v>
      </c>
      <c r="Q1975" t="s">
        <v>767</v>
      </c>
      <c r="S1975" s="1" t="s">
        <v>2407</v>
      </c>
      <c r="T1975" s="1" t="s">
        <v>2414</v>
      </c>
      <c r="U1975" t="s">
        <v>27</v>
      </c>
      <c r="V1975" s="9">
        <v>2000</v>
      </c>
      <c r="W1975" s="2">
        <f t="shared" si="155"/>
        <v>5</v>
      </c>
      <c r="X1975" s="2" t="s">
        <v>1885</v>
      </c>
      <c r="Y1975" s="9" t="str">
        <f t="shared" si="157"/>
        <v>Y</v>
      </c>
      <c r="Z1975" s="9" t="str">
        <f t="shared" si="158"/>
        <v>N</v>
      </c>
      <c r="AA1975" s="9">
        <f t="shared" si="156"/>
        <v>10</v>
      </c>
      <c r="AB1975" s="9" t="s">
        <v>1398</v>
      </c>
      <c r="AE1975" t="str">
        <f t="shared" si="159"/>
        <v>Dwarfen Mountain HoldsDaemons of Chaos</v>
      </c>
    </row>
    <row r="1976" spans="1:31" ht="15" customHeight="1" x14ac:dyDescent="0.25">
      <c r="A1976">
        <v>430150</v>
      </c>
      <c r="B1976">
        <v>5</v>
      </c>
      <c r="C1976" t="s">
        <v>2416</v>
      </c>
      <c r="D1976" t="s">
        <v>2409</v>
      </c>
      <c r="E1976">
        <v>2</v>
      </c>
      <c r="F1976">
        <v>0</v>
      </c>
      <c r="G1976">
        <v>1940</v>
      </c>
      <c r="H1976">
        <v>1606</v>
      </c>
      <c r="I1976" t="s">
        <v>2397</v>
      </c>
      <c r="J1976" s="24">
        <v>45402.583333333336</v>
      </c>
      <c r="K1976" s="24">
        <v>45404</v>
      </c>
      <c r="L1976" t="s">
        <v>598</v>
      </c>
      <c r="M1976" t="b">
        <v>0</v>
      </c>
      <c r="N1976">
        <v>2023</v>
      </c>
      <c r="O1976" t="s">
        <v>770</v>
      </c>
      <c r="Q1976" t="s">
        <v>767</v>
      </c>
      <c r="S1976" s="1" t="s">
        <v>2417</v>
      </c>
      <c r="T1976" s="1" t="s">
        <v>2411</v>
      </c>
      <c r="U1976" t="s">
        <v>27</v>
      </c>
      <c r="V1976" s="9">
        <v>2000</v>
      </c>
      <c r="W1976" s="2">
        <f t="shared" si="155"/>
        <v>5</v>
      </c>
      <c r="X1976" s="2" t="s">
        <v>1885</v>
      </c>
      <c r="Y1976" s="9" t="str">
        <f t="shared" si="157"/>
        <v>Y</v>
      </c>
      <c r="Z1976" s="9" t="str">
        <f t="shared" si="158"/>
        <v>N</v>
      </c>
      <c r="AA1976" s="9">
        <f t="shared" si="156"/>
        <v>10</v>
      </c>
      <c r="AB1976" s="9" t="s">
        <v>1398</v>
      </c>
      <c r="AE1976" t="str">
        <f t="shared" si="159"/>
        <v>LizardmenDaemons of Chaos</v>
      </c>
    </row>
    <row r="1977" spans="1:31" ht="15" customHeight="1" x14ac:dyDescent="0.25">
      <c r="A1977">
        <v>430180</v>
      </c>
      <c r="B1977">
        <v>5</v>
      </c>
      <c r="C1977" t="s">
        <v>2412</v>
      </c>
      <c r="D1977" t="s">
        <v>2404</v>
      </c>
      <c r="E1977">
        <v>2</v>
      </c>
      <c r="F1977">
        <v>0</v>
      </c>
      <c r="G1977">
        <v>2200</v>
      </c>
      <c r="H1977">
        <v>340</v>
      </c>
      <c r="I1977" t="s">
        <v>2397</v>
      </c>
      <c r="J1977" s="24">
        <v>45402.583333333336</v>
      </c>
      <c r="K1977" s="24">
        <v>45404</v>
      </c>
      <c r="L1977" t="s">
        <v>598</v>
      </c>
      <c r="M1977" t="b">
        <v>0</v>
      </c>
      <c r="N1977">
        <v>2023</v>
      </c>
      <c r="O1977" t="s">
        <v>767</v>
      </c>
      <c r="Q1977" t="s">
        <v>761</v>
      </c>
      <c r="S1977" s="1" t="s">
        <v>2414</v>
      </c>
      <c r="T1977" s="1" t="s">
        <v>2406</v>
      </c>
      <c r="U1977" t="s">
        <v>27</v>
      </c>
      <c r="V1977" s="9">
        <v>2000</v>
      </c>
      <c r="W1977" s="2">
        <f t="shared" si="155"/>
        <v>5</v>
      </c>
      <c r="X1977" s="2" t="s">
        <v>1885</v>
      </c>
      <c r="Y1977" s="9" t="str">
        <f t="shared" si="157"/>
        <v>Y</v>
      </c>
      <c r="Z1977" s="9" t="str">
        <f t="shared" si="158"/>
        <v>N</v>
      </c>
      <c r="AA1977" s="9">
        <f t="shared" si="156"/>
        <v>10</v>
      </c>
      <c r="AB1977" s="9" t="s">
        <v>1398</v>
      </c>
      <c r="AE1977" t="str">
        <f t="shared" si="159"/>
        <v>Daemons of ChaosOrc and Goblin Tribes</v>
      </c>
    </row>
    <row r="1978" spans="1:31" ht="15" customHeight="1" x14ac:dyDescent="0.25">
      <c r="A1978">
        <v>430200</v>
      </c>
      <c r="B1978">
        <v>5</v>
      </c>
      <c r="C1978" t="s">
        <v>2401</v>
      </c>
      <c r="D1978" t="s">
        <v>2396</v>
      </c>
      <c r="E1978">
        <v>2</v>
      </c>
      <c r="F1978">
        <v>0</v>
      </c>
      <c r="G1978">
        <v>2187</v>
      </c>
      <c r="H1978">
        <v>97</v>
      </c>
      <c r="I1978" t="s">
        <v>2397</v>
      </c>
      <c r="J1978" s="24">
        <v>45402.583333333336</v>
      </c>
      <c r="K1978" s="24">
        <v>45404</v>
      </c>
      <c r="L1978" t="s">
        <v>598</v>
      </c>
      <c r="M1978" t="b">
        <v>0</v>
      </c>
      <c r="N1978">
        <v>2023</v>
      </c>
      <c r="O1978" t="s">
        <v>758</v>
      </c>
      <c r="Q1978" t="s">
        <v>764</v>
      </c>
      <c r="S1978" s="1" t="s">
        <v>2403</v>
      </c>
      <c r="T1978" s="1" t="s">
        <v>2399</v>
      </c>
      <c r="U1978" t="s">
        <v>27</v>
      </c>
      <c r="V1978" s="9">
        <v>2000</v>
      </c>
      <c r="W1978" s="2">
        <f t="shared" si="155"/>
        <v>5</v>
      </c>
      <c r="X1978" s="2" t="s">
        <v>1885</v>
      </c>
      <c r="Y1978" s="9" t="str">
        <f t="shared" si="157"/>
        <v>Y</v>
      </c>
      <c r="Z1978" s="9" t="str">
        <f t="shared" si="158"/>
        <v>N</v>
      </c>
      <c r="AA1978" s="9">
        <f t="shared" si="156"/>
        <v>10</v>
      </c>
      <c r="AB1978" s="9" t="s">
        <v>1398</v>
      </c>
      <c r="AE1978" t="str">
        <f t="shared" si="159"/>
        <v>Kingdom of BretonniaTomb Kings of Khemri</v>
      </c>
    </row>
    <row r="1979" spans="1:31" ht="15" customHeight="1" x14ac:dyDescent="0.25">
      <c r="A1979">
        <v>430228</v>
      </c>
      <c r="B1979">
        <v>5</v>
      </c>
      <c r="C1979" t="s">
        <v>2408</v>
      </c>
      <c r="D1979" t="s">
        <v>2405</v>
      </c>
      <c r="E1979">
        <v>2</v>
      </c>
      <c r="F1979">
        <v>0</v>
      </c>
      <c r="G1979">
        <v>2350</v>
      </c>
      <c r="H1979">
        <v>302</v>
      </c>
      <c r="I1979" t="s">
        <v>2397</v>
      </c>
      <c r="J1979" s="24">
        <v>45402.583333333336</v>
      </c>
      <c r="K1979" s="24">
        <v>45404</v>
      </c>
      <c r="L1979" t="s">
        <v>598</v>
      </c>
      <c r="M1979" t="b">
        <v>0</v>
      </c>
      <c r="N1979">
        <v>2023</v>
      </c>
      <c r="O1979" t="s">
        <v>762</v>
      </c>
      <c r="Q1979" t="s">
        <v>769</v>
      </c>
      <c r="S1979" s="1" t="s">
        <v>2410</v>
      </c>
      <c r="T1979" s="1" t="s">
        <v>2407</v>
      </c>
      <c r="U1979" t="s">
        <v>27</v>
      </c>
      <c r="V1979" s="9">
        <v>2000</v>
      </c>
      <c r="W1979" s="2">
        <f t="shared" si="155"/>
        <v>5</v>
      </c>
      <c r="X1979" s="2" t="s">
        <v>1885</v>
      </c>
      <c r="Y1979" s="9" t="str">
        <f t="shared" si="157"/>
        <v>Y</v>
      </c>
      <c r="Z1979" s="9" t="str">
        <f t="shared" si="158"/>
        <v>N</v>
      </c>
      <c r="AA1979" s="9">
        <f t="shared" si="156"/>
        <v>10</v>
      </c>
      <c r="AB1979" s="9" t="s">
        <v>1398</v>
      </c>
      <c r="AE1979" t="str">
        <f t="shared" si="159"/>
        <v>Warriors of ChaosDwarfen Mountain Holds</v>
      </c>
    </row>
    <row r="1980" spans="1:31" ht="15" customHeight="1" x14ac:dyDescent="0.25">
      <c r="A1980">
        <v>430255</v>
      </c>
      <c r="B1980">
        <v>5</v>
      </c>
      <c r="C1980" t="s">
        <v>2413</v>
      </c>
      <c r="D1980" t="s">
        <v>2400</v>
      </c>
      <c r="E1980">
        <v>2</v>
      </c>
      <c r="F1980">
        <v>0</v>
      </c>
      <c r="G1980">
        <v>903</v>
      </c>
      <c r="H1980">
        <v>265</v>
      </c>
      <c r="I1980" t="s">
        <v>2397</v>
      </c>
      <c r="J1980" s="24">
        <v>45402.583333333336</v>
      </c>
      <c r="K1980" s="24">
        <v>45404</v>
      </c>
      <c r="L1980" t="s">
        <v>598</v>
      </c>
      <c r="M1980" t="b">
        <v>0</v>
      </c>
      <c r="N1980">
        <v>2023</v>
      </c>
      <c r="O1980" t="s">
        <v>765</v>
      </c>
      <c r="Q1980" t="s">
        <v>768</v>
      </c>
      <c r="S1980" s="1" t="s">
        <v>2415</v>
      </c>
      <c r="T1980" s="1" t="s">
        <v>2402</v>
      </c>
      <c r="U1980" t="s">
        <v>27</v>
      </c>
      <c r="V1980" s="9">
        <v>2000</v>
      </c>
      <c r="W1980" s="2">
        <f t="shared" si="155"/>
        <v>5</v>
      </c>
      <c r="X1980" s="2" t="s">
        <v>1885</v>
      </c>
      <c r="Y1980" s="9" t="str">
        <f t="shared" si="157"/>
        <v>Y</v>
      </c>
      <c r="Z1980" s="9" t="str">
        <f t="shared" si="158"/>
        <v>N</v>
      </c>
      <c r="AA1980" s="9">
        <f t="shared" si="156"/>
        <v>10</v>
      </c>
      <c r="AB1980" s="9" t="s">
        <v>1398</v>
      </c>
      <c r="AE1980" t="str">
        <f t="shared" si="159"/>
        <v>Empire of ManDark Elves</v>
      </c>
    </row>
    <row r="1981" spans="1:31" ht="15" customHeight="1" x14ac:dyDescent="0.25">
      <c r="A1981">
        <v>430154</v>
      </c>
      <c r="B1981">
        <v>1</v>
      </c>
      <c r="C1981" t="s">
        <v>2418</v>
      </c>
      <c r="D1981" t="s">
        <v>2419</v>
      </c>
      <c r="E1981">
        <v>0</v>
      </c>
      <c r="F1981">
        <v>2</v>
      </c>
      <c r="G1981">
        <v>5</v>
      </c>
      <c r="H1981">
        <v>20</v>
      </c>
      <c r="I1981" t="s">
        <v>2420</v>
      </c>
      <c r="J1981" s="24">
        <v>45402.645833333336</v>
      </c>
      <c r="K1981" s="24">
        <v>45403.03125</v>
      </c>
      <c r="L1981" t="s">
        <v>207</v>
      </c>
      <c r="M1981" t="b">
        <v>0</v>
      </c>
      <c r="N1981">
        <v>2023</v>
      </c>
      <c r="O1981" t="s">
        <v>764</v>
      </c>
      <c r="Q1981" t="s">
        <v>762</v>
      </c>
      <c r="S1981" s="1" t="s">
        <v>2421</v>
      </c>
      <c r="T1981" s="1" t="s">
        <v>2422</v>
      </c>
      <c r="U1981" t="s">
        <v>27</v>
      </c>
      <c r="V1981" s="9">
        <v>2000</v>
      </c>
      <c r="W1981" s="2">
        <f t="shared" si="155"/>
        <v>3</v>
      </c>
      <c r="X1981" s="2" t="s">
        <v>1885</v>
      </c>
      <c r="Y1981" s="9" t="str">
        <f t="shared" si="157"/>
        <v>Y</v>
      </c>
      <c r="Z1981" s="9" t="str">
        <f t="shared" si="158"/>
        <v>N</v>
      </c>
      <c r="AA1981" s="9">
        <f t="shared" si="156"/>
        <v>24</v>
      </c>
      <c r="AB1981" s="9" t="s">
        <v>1398</v>
      </c>
      <c r="AE1981" t="str">
        <f t="shared" si="159"/>
        <v>Tomb Kings of KhemriWarriors of Chaos</v>
      </c>
    </row>
    <row r="1982" spans="1:31" ht="15" customHeight="1" x14ac:dyDescent="0.25">
      <c r="A1982">
        <v>430191</v>
      </c>
      <c r="B1982">
        <v>1</v>
      </c>
      <c r="C1982" t="s">
        <v>2423</v>
      </c>
      <c r="D1982" t="s">
        <v>2424</v>
      </c>
      <c r="E1982">
        <v>0</v>
      </c>
      <c r="F1982">
        <v>2</v>
      </c>
      <c r="G1982">
        <v>6</v>
      </c>
      <c r="H1982">
        <v>20</v>
      </c>
      <c r="I1982" t="s">
        <v>2420</v>
      </c>
      <c r="J1982" s="24">
        <v>45402.645833333336</v>
      </c>
      <c r="K1982" s="24">
        <v>45403.03125</v>
      </c>
      <c r="L1982" t="s">
        <v>207</v>
      </c>
      <c r="M1982" t="b">
        <v>0</v>
      </c>
      <c r="N1982">
        <v>2023</v>
      </c>
      <c r="O1982" t="s">
        <v>759</v>
      </c>
      <c r="Q1982" t="s">
        <v>765</v>
      </c>
      <c r="S1982" s="1" t="s">
        <v>2425</v>
      </c>
      <c r="T1982" s="1" t="s">
        <v>2426</v>
      </c>
      <c r="U1982" t="s">
        <v>27</v>
      </c>
      <c r="V1982" s="9">
        <v>2000</v>
      </c>
      <c r="W1982" s="2">
        <f t="shared" si="155"/>
        <v>3</v>
      </c>
      <c r="X1982" s="2" t="s">
        <v>1885</v>
      </c>
      <c r="Y1982" s="9" t="str">
        <f t="shared" si="157"/>
        <v>Y</v>
      </c>
      <c r="Z1982" s="9" t="str">
        <f t="shared" si="158"/>
        <v>N</v>
      </c>
      <c r="AA1982" s="9">
        <f t="shared" si="156"/>
        <v>24</v>
      </c>
      <c r="AB1982" s="9" t="s">
        <v>1398</v>
      </c>
      <c r="AE1982" t="str">
        <f t="shared" si="159"/>
        <v>Wood Elf RealmsEmpire of Man</v>
      </c>
    </row>
    <row r="1983" spans="1:31" ht="15" customHeight="1" x14ac:dyDescent="0.25">
      <c r="A1983">
        <v>430217</v>
      </c>
      <c r="B1983">
        <v>1</v>
      </c>
      <c r="C1983" t="s">
        <v>2427</v>
      </c>
      <c r="D1983" t="s">
        <v>2428</v>
      </c>
      <c r="E1983">
        <v>0</v>
      </c>
      <c r="F1983">
        <v>2</v>
      </c>
      <c r="G1983">
        <v>7</v>
      </c>
      <c r="H1983">
        <v>13</v>
      </c>
      <c r="I1983" t="s">
        <v>2420</v>
      </c>
      <c r="J1983" s="24">
        <v>45402.645833333336</v>
      </c>
      <c r="K1983" s="24">
        <v>45403.03125</v>
      </c>
      <c r="L1983" t="s">
        <v>207</v>
      </c>
      <c r="M1983" t="b">
        <v>0</v>
      </c>
      <c r="N1983">
        <v>2023</v>
      </c>
      <c r="O1983" t="s">
        <v>759</v>
      </c>
      <c r="Q1983" t="s">
        <v>758</v>
      </c>
      <c r="S1983" s="1" t="s">
        <v>2429</v>
      </c>
      <c r="T1983" s="1" t="s">
        <v>2430</v>
      </c>
      <c r="U1983" t="s">
        <v>27</v>
      </c>
      <c r="V1983" s="9">
        <v>2000</v>
      </c>
      <c r="W1983" s="2">
        <f t="shared" si="155"/>
        <v>3</v>
      </c>
      <c r="X1983" s="2" t="s">
        <v>1885</v>
      </c>
      <c r="Y1983" s="9" t="str">
        <f t="shared" si="157"/>
        <v>Y</v>
      </c>
      <c r="Z1983" s="9" t="str">
        <f t="shared" si="158"/>
        <v>N</v>
      </c>
      <c r="AA1983" s="9">
        <f t="shared" si="156"/>
        <v>24</v>
      </c>
      <c r="AB1983" s="9" t="s">
        <v>1398</v>
      </c>
      <c r="AE1983" t="str">
        <f t="shared" si="159"/>
        <v>Wood Elf RealmsKingdom of Bretonnia</v>
      </c>
    </row>
    <row r="1984" spans="1:31" ht="15" customHeight="1" x14ac:dyDescent="0.25">
      <c r="A1984">
        <v>430240</v>
      </c>
      <c r="B1984">
        <v>1</v>
      </c>
      <c r="C1984" t="s">
        <v>2431</v>
      </c>
      <c r="D1984" t="s">
        <v>2432</v>
      </c>
      <c r="E1984">
        <v>2</v>
      </c>
      <c r="F1984">
        <v>0</v>
      </c>
      <c r="G1984">
        <v>23</v>
      </c>
      <c r="H1984">
        <v>2</v>
      </c>
      <c r="I1984" t="s">
        <v>2420</v>
      </c>
      <c r="J1984" s="24">
        <v>45402.645833333336</v>
      </c>
      <c r="K1984" s="24">
        <v>45403.03125</v>
      </c>
      <c r="L1984" t="s">
        <v>207</v>
      </c>
      <c r="M1984" t="b">
        <v>0</v>
      </c>
      <c r="N1984">
        <v>2023</v>
      </c>
      <c r="O1984" t="s">
        <v>764</v>
      </c>
      <c r="Q1984" t="s">
        <v>762</v>
      </c>
      <c r="S1984" s="1" t="s">
        <v>2433</v>
      </c>
      <c r="T1984" s="1" t="s">
        <v>2434</v>
      </c>
      <c r="U1984" t="s">
        <v>27</v>
      </c>
      <c r="V1984" s="9">
        <v>2000</v>
      </c>
      <c r="W1984" s="2">
        <f t="shared" si="155"/>
        <v>3</v>
      </c>
      <c r="X1984" s="2" t="s">
        <v>1885</v>
      </c>
      <c r="Y1984" s="9" t="str">
        <f t="shared" si="157"/>
        <v>Y</v>
      </c>
      <c r="Z1984" s="9" t="str">
        <f t="shared" si="158"/>
        <v>N</v>
      </c>
      <c r="AA1984" s="9">
        <f t="shared" si="156"/>
        <v>24</v>
      </c>
      <c r="AB1984" s="9" t="s">
        <v>1398</v>
      </c>
      <c r="AE1984" t="str">
        <f t="shared" si="159"/>
        <v>Tomb Kings of KhemriWarriors of Chaos</v>
      </c>
    </row>
    <row r="1985" spans="1:31" ht="15" customHeight="1" x14ac:dyDescent="0.25">
      <c r="A1985">
        <v>430267</v>
      </c>
      <c r="B1985">
        <v>1</v>
      </c>
      <c r="C1985" t="s">
        <v>2435</v>
      </c>
      <c r="D1985" t="s">
        <v>2436</v>
      </c>
      <c r="E1985">
        <v>2</v>
      </c>
      <c r="F1985">
        <v>0</v>
      </c>
      <c r="G1985">
        <v>24</v>
      </c>
      <c r="H1985">
        <v>0</v>
      </c>
      <c r="I1985" t="s">
        <v>2420</v>
      </c>
      <c r="J1985" s="24">
        <v>45402.645833333336</v>
      </c>
      <c r="K1985" s="24">
        <v>45403.03125</v>
      </c>
      <c r="L1985" t="s">
        <v>207</v>
      </c>
      <c r="M1985" t="b">
        <v>0</v>
      </c>
      <c r="N1985">
        <v>2023</v>
      </c>
      <c r="O1985" t="s">
        <v>770</v>
      </c>
      <c r="Q1985" t="s">
        <v>769</v>
      </c>
      <c r="S1985" s="1" t="s">
        <v>2437</v>
      </c>
      <c r="T1985" s="1" t="s">
        <v>2438</v>
      </c>
      <c r="U1985" t="s">
        <v>27</v>
      </c>
      <c r="V1985" s="9">
        <v>2000</v>
      </c>
      <c r="W1985" s="2">
        <f t="shared" si="155"/>
        <v>3</v>
      </c>
      <c r="X1985" s="2" t="s">
        <v>1885</v>
      </c>
      <c r="Y1985" s="9" t="str">
        <f t="shared" si="157"/>
        <v>Y</v>
      </c>
      <c r="Z1985" s="9" t="str">
        <f t="shared" si="158"/>
        <v>N</v>
      </c>
      <c r="AA1985" s="9">
        <f t="shared" si="156"/>
        <v>24</v>
      </c>
      <c r="AB1985" s="9" t="s">
        <v>1398</v>
      </c>
      <c r="AE1985" t="str">
        <f t="shared" si="159"/>
        <v>LizardmenDwarfen Mountain Holds</v>
      </c>
    </row>
    <row r="1986" spans="1:31" ht="15" customHeight="1" x14ac:dyDescent="0.25">
      <c r="A1986">
        <v>430296</v>
      </c>
      <c r="B1986">
        <v>1</v>
      </c>
      <c r="C1986" t="s">
        <v>2439</v>
      </c>
      <c r="D1986" t="s">
        <v>2440</v>
      </c>
      <c r="E1986">
        <v>0</v>
      </c>
      <c r="F1986">
        <v>2</v>
      </c>
      <c r="G1986">
        <v>0</v>
      </c>
      <c r="H1986">
        <v>25</v>
      </c>
      <c r="I1986" t="s">
        <v>2420</v>
      </c>
      <c r="J1986" s="24">
        <v>45402.645833333336</v>
      </c>
      <c r="K1986" s="24">
        <v>45403.03125</v>
      </c>
      <c r="L1986" t="s">
        <v>207</v>
      </c>
      <c r="M1986" t="b">
        <v>0</v>
      </c>
      <c r="N1986">
        <v>2023</v>
      </c>
      <c r="O1986" t="s">
        <v>765</v>
      </c>
      <c r="Q1986" t="s">
        <v>764</v>
      </c>
      <c r="S1986" s="1" t="s">
        <v>2441</v>
      </c>
      <c r="T1986" s="1" t="s">
        <v>2442</v>
      </c>
      <c r="U1986" t="s">
        <v>27</v>
      </c>
      <c r="V1986" s="9">
        <v>2000</v>
      </c>
      <c r="W1986" s="2">
        <f t="shared" ref="W1986:W2031" si="160">_xlfn.MAXIFS(B:B,I:I,I1986)</f>
        <v>3</v>
      </c>
      <c r="X1986" s="2" t="s">
        <v>1885</v>
      </c>
      <c r="Y1986" s="9" t="str">
        <f t="shared" si="157"/>
        <v>Y</v>
      </c>
      <c r="Z1986" s="9" t="str">
        <f t="shared" si="158"/>
        <v>N</v>
      </c>
      <c r="AA1986" s="9">
        <f t="shared" ref="AA1986:AA2031" si="161">COUNTIFS(I:I,I1986,B:B,1)*2</f>
        <v>24</v>
      </c>
      <c r="AB1986" s="9" t="s">
        <v>1398</v>
      </c>
      <c r="AE1986" t="str">
        <f t="shared" si="159"/>
        <v>Empire of ManTomb Kings of Khemri</v>
      </c>
    </row>
    <row r="1987" spans="1:31" ht="15" customHeight="1" x14ac:dyDescent="0.25">
      <c r="A1987">
        <v>430320</v>
      </c>
      <c r="B1987">
        <v>1</v>
      </c>
      <c r="C1987" t="s">
        <v>2443</v>
      </c>
      <c r="D1987" t="s">
        <v>2444</v>
      </c>
      <c r="E1987">
        <v>0</v>
      </c>
      <c r="F1987">
        <v>2</v>
      </c>
      <c r="G1987">
        <v>7</v>
      </c>
      <c r="H1987">
        <v>17</v>
      </c>
      <c r="I1987" t="s">
        <v>2420</v>
      </c>
      <c r="J1987" s="24">
        <v>45402.645833333336</v>
      </c>
      <c r="K1987" s="24">
        <v>45403.03125</v>
      </c>
      <c r="L1987" t="s">
        <v>207</v>
      </c>
      <c r="M1987" t="b">
        <v>0</v>
      </c>
      <c r="N1987">
        <v>2023</v>
      </c>
      <c r="O1987" t="s">
        <v>765</v>
      </c>
      <c r="Q1987" t="s">
        <v>764</v>
      </c>
      <c r="S1987" s="1" t="s">
        <v>2445</v>
      </c>
      <c r="T1987" s="1" t="s">
        <v>2446</v>
      </c>
      <c r="U1987" t="s">
        <v>27</v>
      </c>
      <c r="V1987" s="9">
        <v>2000</v>
      </c>
      <c r="W1987" s="2">
        <f t="shared" si="160"/>
        <v>3</v>
      </c>
      <c r="X1987" s="2" t="s">
        <v>1885</v>
      </c>
      <c r="Y1987" s="9" t="str">
        <f t="shared" si="157"/>
        <v>Y</v>
      </c>
      <c r="Z1987" s="9" t="str">
        <f t="shared" si="158"/>
        <v>N</v>
      </c>
      <c r="AA1987" s="9">
        <f t="shared" si="161"/>
        <v>24</v>
      </c>
      <c r="AB1987" s="9" t="s">
        <v>1398</v>
      </c>
      <c r="AE1987" t="str">
        <f t="shared" si="159"/>
        <v>Empire of ManTomb Kings of Khemri</v>
      </c>
    </row>
    <row r="1988" spans="1:31" ht="15" customHeight="1" x14ac:dyDescent="0.25">
      <c r="A1988">
        <v>430345</v>
      </c>
      <c r="B1988">
        <v>1</v>
      </c>
      <c r="C1988" t="s">
        <v>2447</v>
      </c>
      <c r="D1988" t="s">
        <v>2448</v>
      </c>
      <c r="E1988">
        <v>0</v>
      </c>
      <c r="F1988">
        <v>2</v>
      </c>
      <c r="G1988">
        <v>0</v>
      </c>
      <c r="H1988">
        <v>24</v>
      </c>
      <c r="I1988" t="s">
        <v>2420</v>
      </c>
      <c r="J1988" s="24">
        <v>45402.645833333336</v>
      </c>
      <c r="K1988" s="24">
        <v>45403.03125</v>
      </c>
      <c r="L1988" t="s">
        <v>207</v>
      </c>
      <c r="M1988" t="b">
        <v>0</v>
      </c>
      <c r="N1988">
        <v>2023</v>
      </c>
      <c r="O1988" t="s">
        <v>766</v>
      </c>
      <c r="Q1988" t="s">
        <v>762</v>
      </c>
      <c r="S1988" s="1" t="s">
        <v>2449</v>
      </c>
      <c r="T1988" s="1" t="s">
        <v>2450</v>
      </c>
      <c r="U1988" t="s">
        <v>27</v>
      </c>
      <c r="V1988" s="9">
        <v>2000</v>
      </c>
      <c r="W1988" s="2">
        <f t="shared" si="160"/>
        <v>3</v>
      </c>
      <c r="X1988" s="2" t="s">
        <v>1885</v>
      </c>
      <c r="Y1988" s="9" t="str">
        <f t="shared" si="157"/>
        <v>Y</v>
      </c>
      <c r="Z1988" s="9" t="str">
        <f t="shared" si="158"/>
        <v>N</v>
      </c>
      <c r="AA1988" s="9">
        <f t="shared" si="161"/>
        <v>24</v>
      </c>
      <c r="AB1988" s="9" t="s">
        <v>1398</v>
      </c>
      <c r="AE1988" t="str">
        <f t="shared" si="159"/>
        <v>Chaos DwarfsWarriors of Chaos</v>
      </c>
    </row>
    <row r="1989" spans="1:31" ht="15" customHeight="1" x14ac:dyDescent="0.25">
      <c r="A1989">
        <v>430372</v>
      </c>
      <c r="B1989">
        <v>1</v>
      </c>
      <c r="C1989" t="s">
        <v>2451</v>
      </c>
      <c r="D1989" t="s">
        <v>2452</v>
      </c>
      <c r="E1989">
        <v>2</v>
      </c>
      <c r="F1989">
        <v>0</v>
      </c>
      <c r="G1989">
        <v>19</v>
      </c>
      <c r="H1989">
        <v>5</v>
      </c>
      <c r="I1989" t="s">
        <v>2420</v>
      </c>
      <c r="J1989" s="24">
        <v>45402.645833333336</v>
      </c>
      <c r="K1989" s="24">
        <v>45403.03125</v>
      </c>
      <c r="L1989" t="s">
        <v>207</v>
      </c>
      <c r="M1989" t="b">
        <v>0</v>
      </c>
      <c r="N1989">
        <v>2023</v>
      </c>
      <c r="O1989" t="s">
        <v>760</v>
      </c>
      <c r="Q1989" t="s">
        <v>767</v>
      </c>
      <c r="S1989" s="1" t="s">
        <v>2453</v>
      </c>
      <c r="T1989" s="1" t="s">
        <v>2454</v>
      </c>
      <c r="U1989" t="s">
        <v>27</v>
      </c>
      <c r="V1989" s="9">
        <v>2000</v>
      </c>
      <c r="W1989" s="2">
        <f t="shared" si="160"/>
        <v>3</v>
      </c>
      <c r="X1989" s="2" t="s">
        <v>1885</v>
      </c>
      <c r="Y1989" s="9" t="str">
        <f t="shared" si="157"/>
        <v>Y</v>
      </c>
      <c r="Z1989" s="9" t="str">
        <f t="shared" si="158"/>
        <v>N</v>
      </c>
      <c r="AA1989" s="9">
        <f t="shared" si="161"/>
        <v>24</v>
      </c>
      <c r="AB1989" s="9" t="s">
        <v>1398</v>
      </c>
      <c r="AE1989" t="str">
        <f t="shared" si="159"/>
        <v>Vampire CountsDaemons of Chaos</v>
      </c>
    </row>
    <row r="1990" spans="1:31" ht="15" customHeight="1" x14ac:dyDescent="0.25">
      <c r="A1990">
        <v>430398</v>
      </c>
      <c r="B1990">
        <v>1</v>
      </c>
      <c r="C1990" t="s">
        <v>2455</v>
      </c>
      <c r="D1990" t="s">
        <v>2456</v>
      </c>
      <c r="E1990">
        <v>2</v>
      </c>
      <c r="F1990">
        <v>0</v>
      </c>
      <c r="G1990">
        <v>19</v>
      </c>
      <c r="H1990">
        <v>6</v>
      </c>
      <c r="I1990" t="s">
        <v>2420</v>
      </c>
      <c r="J1990" s="24">
        <v>45402.645833333336</v>
      </c>
      <c r="K1990" s="24">
        <v>45403.03125</v>
      </c>
      <c r="L1990" t="s">
        <v>207</v>
      </c>
      <c r="M1990" t="b">
        <v>0</v>
      </c>
      <c r="N1990">
        <v>2023</v>
      </c>
      <c r="O1990" t="s">
        <v>764</v>
      </c>
      <c r="Q1990" t="s">
        <v>761</v>
      </c>
      <c r="S1990" s="1" t="s">
        <v>2457</v>
      </c>
      <c r="T1990" s="1" t="s">
        <v>2458</v>
      </c>
      <c r="U1990" t="s">
        <v>27</v>
      </c>
      <c r="V1990" s="9">
        <v>2000</v>
      </c>
      <c r="W1990" s="2">
        <f t="shared" si="160"/>
        <v>3</v>
      </c>
      <c r="X1990" s="2" t="s">
        <v>1885</v>
      </c>
      <c r="Y1990" s="9" t="str">
        <f t="shared" si="157"/>
        <v>Y</v>
      </c>
      <c r="Z1990" s="9" t="str">
        <f t="shared" si="158"/>
        <v>N</v>
      </c>
      <c r="AA1990" s="9">
        <f t="shared" si="161"/>
        <v>24</v>
      </c>
      <c r="AB1990" s="9" t="s">
        <v>1398</v>
      </c>
      <c r="AE1990" t="str">
        <f t="shared" si="159"/>
        <v>Tomb Kings of KhemriOrc and Goblin Tribes</v>
      </c>
    </row>
    <row r="1991" spans="1:31" ht="15" hidden="1" customHeight="1" x14ac:dyDescent="0.25">
      <c r="A1991">
        <v>430428</v>
      </c>
      <c r="B1991">
        <v>1</v>
      </c>
      <c r="C1991" t="s">
        <v>2459</v>
      </c>
      <c r="D1991" t="s">
        <v>2460</v>
      </c>
      <c r="E1991">
        <v>2</v>
      </c>
      <c r="F1991">
        <v>0</v>
      </c>
      <c r="G1991">
        <v>25</v>
      </c>
      <c r="H1991">
        <v>1</v>
      </c>
      <c r="I1991" t="s">
        <v>2420</v>
      </c>
      <c r="J1991" s="24">
        <v>45402.645833333336</v>
      </c>
      <c r="K1991" s="24">
        <v>45403.03125</v>
      </c>
      <c r="L1991" t="s">
        <v>207</v>
      </c>
      <c r="M1991" t="b">
        <v>0</v>
      </c>
      <c r="N1991">
        <v>2023</v>
      </c>
      <c r="Q1991" t="s">
        <v>766</v>
      </c>
      <c r="T1991" s="1" t="s">
        <v>2461</v>
      </c>
      <c r="U1991" t="s">
        <v>27</v>
      </c>
      <c r="V1991" s="9">
        <v>2000</v>
      </c>
      <c r="W1991" s="2">
        <f t="shared" si="160"/>
        <v>3</v>
      </c>
      <c r="X1991" s="2" t="s">
        <v>1885</v>
      </c>
      <c r="Y1991" s="9" t="str">
        <f t="shared" si="157"/>
        <v>N</v>
      </c>
      <c r="Z1991" s="9" t="str">
        <f t="shared" si="158"/>
        <v>N</v>
      </c>
      <c r="AA1991" s="9">
        <f t="shared" si="161"/>
        <v>24</v>
      </c>
      <c r="AB1991" s="9" t="s">
        <v>1398</v>
      </c>
      <c r="AE1991" t="str">
        <f t="shared" si="159"/>
        <v>Chaos Dwarfs</v>
      </c>
    </row>
    <row r="1992" spans="1:31" ht="15" customHeight="1" x14ac:dyDescent="0.25">
      <c r="A1992">
        <v>430454</v>
      </c>
      <c r="B1992">
        <v>1</v>
      </c>
      <c r="C1992" t="s">
        <v>2462</v>
      </c>
      <c r="D1992" t="s">
        <v>2463</v>
      </c>
      <c r="E1992">
        <v>2</v>
      </c>
      <c r="F1992">
        <v>0</v>
      </c>
      <c r="G1992">
        <v>16</v>
      </c>
      <c r="H1992">
        <v>7</v>
      </c>
      <c r="I1992" t="s">
        <v>2420</v>
      </c>
      <c r="J1992" s="24">
        <v>45402.645833333336</v>
      </c>
      <c r="K1992" s="24">
        <v>45403.03125</v>
      </c>
      <c r="L1992" t="s">
        <v>207</v>
      </c>
      <c r="M1992" t="b">
        <v>0</v>
      </c>
      <c r="N1992">
        <v>2023</v>
      </c>
      <c r="O1992" t="s">
        <v>764</v>
      </c>
      <c r="Q1992" t="s">
        <v>774</v>
      </c>
      <c r="S1992" s="1" t="s">
        <v>2464</v>
      </c>
      <c r="T1992" s="1" t="s">
        <v>2465</v>
      </c>
      <c r="U1992" t="s">
        <v>27</v>
      </c>
      <c r="V1992" s="9">
        <v>2000</v>
      </c>
      <c r="W1992" s="2">
        <f t="shared" si="160"/>
        <v>3</v>
      </c>
      <c r="X1992" s="2" t="s">
        <v>1885</v>
      </c>
      <c r="Y1992" s="9" t="str">
        <f t="shared" si="157"/>
        <v>Y</v>
      </c>
      <c r="Z1992" s="9" t="str">
        <f t="shared" si="158"/>
        <v>N</v>
      </c>
      <c r="AA1992" s="9">
        <f t="shared" si="161"/>
        <v>24</v>
      </c>
      <c r="AB1992" s="9" t="s">
        <v>1398</v>
      </c>
      <c r="AE1992" t="str">
        <f t="shared" si="159"/>
        <v>Tomb Kings of KhemriBeastmen Brayherds</v>
      </c>
    </row>
    <row r="1993" spans="1:31" ht="15" customHeight="1" x14ac:dyDescent="0.25">
      <c r="A1993">
        <v>430498</v>
      </c>
      <c r="B1993">
        <v>2</v>
      </c>
      <c r="C1993" t="s">
        <v>2432</v>
      </c>
      <c r="D1993" t="s">
        <v>2460</v>
      </c>
      <c r="E1993">
        <v>2</v>
      </c>
      <c r="F1993">
        <v>0</v>
      </c>
      <c r="G1993">
        <v>23</v>
      </c>
      <c r="H1993">
        <v>4</v>
      </c>
      <c r="I1993" t="s">
        <v>2420</v>
      </c>
      <c r="J1993" s="24">
        <v>45402.645833333336</v>
      </c>
      <c r="K1993" s="24">
        <v>45403.03125</v>
      </c>
      <c r="L1993" t="s">
        <v>207</v>
      </c>
      <c r="M1993" t="b">
        <v>0</v>
      </c>
      <c r="N1993">
        <v>2023</v>
      </c>
      <c r="O1993" t="s">
        <v>762</v>
      </c>
      <c r="Q1993" t="s">
        <v>766</v>
      </c>
      <c r="S1993" s="1" t="s">
        <v>2434</v>
      </c>
      <c r="T1993" s="1" t="s">
        <v>2461</v>
      </c>
      <c r="U1993" t="s">
        <v>27</v>
      </c>
      <c r="V1993" s="9">
        <v>2000</v>
      </c>
      <c r="W1993" s="2">
        <f t="shared" si="160"/>
        <v>3</v>
      </c>
      <c r="X1993" s="2" t="s">
        <v>1885</v>
      </c>
      <c r="Y1993" s="9" t="str">
        <f t="shared" si="157"/>
        <v>Y</v>
      </c>
      <c r="Z1993" s="9" t="str">
        <f t="shared" si="158"/>
        <v>N</v>
      </c>
      <c r="AA1993" s="9">
        <f t="shared" si="161"/>
        <v>24</v>
      </c>
      <c r="AB1993" s="9" t="s">
        <v>1398</v>
      </c>
      <c r="AE1993" t="str">
        <f t="shared" si="159"/>
        <v>Warriors of ChaosChaos Dwarfs</v>
      </c>
    </row>
    <row r="1994" spans="1:31" ht="15" customHeight="1" x14ac:dyDescent="0.25">
      <c r="A1994">
        <v>430521</v>
      </c>
      <c r="B1994">
        <v>2</v>
      </c>
      <c r="C1994" t="s">
        <v>2436</v>
      </c>
      <c r="D1994" t="s">
        <v>2427</v>
      </c>
      <c r="E1994">
        <v>2</v>
      </c>
      <c r="F1994">
        <v>0</v>
      </c>
      <c r="G1994">
        <v>15</v>
      </c>
      <c r="H1994">
        <v>8</v>
      </c>
      <c r="I1994" t="s">
        <v>2420</v>
      </c>
      <c r="J1994" s="24">
        <v>45402.645833333336</v>
      </c>
      <c r="K1994" s="24">
        <v>45403.03125</v>
      </c>
      <c r="L1994" t="s">
        <v>207</v>
      </c>
      <c r="M1994" t="b">
        <v>0</v>
      </c>
      <c r="N1994">
        <v>2023</v>
      </c>
      <c r="O1994" t="s">
        <v>769</v>
      </c>
      <c r="Q1994" t="s">
        <v>759</v>
      </c>
      <c r="S1994" s="1" t="s">
        <v>2438</v>
      </c>
      <c r="T1994" s="1" t="s">
        <v>2429</v>
      </c>
      <c r="U1994" t="s">
        <v>27</v>
      </c>
      <c r="V1994" s="9">
        <v>2000</v>
      </c>
      <c r="W1994" s="2">
        <f t="shared" si="160"/>
        <v>3</v>
      </c>
      <c r="X1994" s="2" t="s">
        <v>1885</v>
      </c>
      <c r="Y1994" s="9" t="str">
        <f t="shared" si="157"/>
        <v>Y</v>
      </c>
      <c r="Z1994" s="9" t="str">
        <f t="shared" si="158"/>
        <v>N</v>
      </c>
      <c r="AA1994" s="9">
        <f t="shared" si="161"/>
        <v>24</v>
      </c>
      <c r="AB1994" s="9" t="s">
        <v>1398</v>
      </c>
      <c r="AE1994" t="str">
        <f t="shared" si="159"/>
        <v>Dwarfen Mountain HoldsWood Elf Realms</v>
      </c>
    </row>
    <row r="1995" spans="1:31" ht="15" customHeight="1" x14ac:dyDescent="0.25">
      <c r="A1995">
        <v>430557</v>
      </c>
      <c r="B1995">
        <v>2</v>
      </c>
      <c r="C1995" t="s">
        <v>2439</v>
      </c>
      <c r="D1995" t="s">
        <v>2447</v>
      </c>
      <c r="E1995">
        <v>0</v>
      </c>
      <c r="F1995">
        <v>2</v>
      </c>
      <c r="G1995">
        <v>5</v>
      </c>
      <c r="H1995">
        <v>20</v>
      </c>
      <c r="I1995" t="s">
        <v>2420</v>
      </c>
      <c r="J1995" s="24">
        <v>45402.645833333336</v>
      </c>
      <c r="K1995" s="24">
        <v>45403.03125</v>
      </c>
      <c r="L1995" t="s">
        <v>207</v>
      </c>
      <c r="M1995" t="b">
        <v>0</v>
      </c>
      <c r="N1995">
        <v>2023</v>
      </c>
      <c r="O1995" t="s">
        <v>765</v>
      </c>
      <c r="Q1995" t="s">
        <v>766</v>
      </c>
      <c r="S1995" s="1" t="s">
        <v>2441</v>
      </c>
      <c r="T1995" s="1" t="s">
        <v>2449</v>
      </c>
      <c r="U1995" t="s">
        <v>27</v>
      </c>
      <c r="V1995" s="9">
        <v>2000</v>
      </c>
      <c r="W1995" s="2">
        <f t="shared" si="160"/>
        <v>3</v>
      </c>
      <c r="X1995" s="2" t="s">
        <v>1885</v>
      </c>
      <c r="Y1995" s="9" t="str">
        <f t="shared" si="157"/>
        <v>Y</v>
      </c>
      <c r="Z1995" s="9" t="str">
        <f t="shared" si="158"/>
        <v>N</v>
      </c>
      <c r="AA1995" s="9">
        <f t="shared" si="161"/>
        <v>24</v>
      </c>
      <c r="AB1995" s="9" t="s">
        <v>1398</v>
      </c>
      <c r="AE1995" t="str">
        <f t="shared" si="159"/>
        <v>Empire of ManChaos Dwarfs</v>
      </c>
    </row>
    <row r="1996" spans="1:31" ht="15" customHeight="1" x14ac:dyDescent="0.25">
      <c r="A1996">
        <v>430582</v>
      </c>
      <c r="B1996">
        <v>2</v>
      </c>
      <c r="C1996" t="s">
        <v>2451</v>
      </c>
      <c r="D1996" t="s">
        <v>2444</v>
      </c>
      <c r="E1996">
        <v>0</v>
      </c>
      <c r="F1996">
        <v>2</v>
      </c>
      <c r="G1996">
        <v>6</v>
      </c>
      <c r="H1996">
        <v>18</v>
      </c>
      <c r="I1996" t="s">
        <v>2420</v>
      </c>
      <c r="J1996" s="24">
        <v>45402.645833333336</v>
      </c>
      <c r="K1996" s="24">
        <v>45403.03125</v>
      </c>
      <c r="L1996" t="s">
        <v>207</v>
      </c>
      <c r="M1996" t="b">
        <v>0</v>
      </c>
      <c r="N1996">
        <v>2023</v>
      </c>
      <c r="O1996" t="s">
        <v>760</v>
      </c>
      <c r="Q1996" t="s">
        <v>764</v>
      </c>
      <c r="S1996" s="1" t="s">
        <v>2453</v>
      </c>
      <c r="T1996" s="1" t="s">
        <v>2446</v>
      </c>
      <c r="U1996" t="s">
        <v>27</v>
      </c>
      <c r="V1996" s="9">
        <v>2000</v>
      </c>
      <c r="W1996" s="2">
        <f t="shared" si="160"/>
        <v>3</v>
      </c>
      <c r="X1996" s="2" t="s">
        <v>1885</v>
      </c>
      <c r="Y1996" s="9" t="str">
        <f t="shared" si="157"/>
        <v>Y</v>
      </c>
      <c r="Z1996" s="9" t="str">
        <f t="shared" si="158"/>
        <v>N</v>
      </c>
      <c r="AA1996" s="9">
        <f t="shared" si="161"/>
        <v>24</v>
      </c>
      <c r="AB1996" s="9" t="s">
        <v>1398</v>
      </c>
      <c r="AE1996" t="str">
        <f t="shared" si="159"/>
        <v>Vampire CountsTomb Kings of Khemri</v>
      </c>
    </row>
    <row r="1997" spans="1:31" ht="15" customHeight="1" x14ac:dyDescent="0.25">
      <c r="A1997">
        <v>430629</v>
      </c>
      <c r="B1997">
        <v>2</v>
      </c>
      <c r="C1997" t="s">
        <v>2423</v>
      </c>
      <c r="D1997" t="s">
        <v>2456</v>
      </c>
      <c r="E1997">
        <v>0</v>
      </c>
      <c r="F1997">
        <v>2</v>
      </c>
      <c r="G1997">
        <v>9</v>
      </c>
      <c r="H1997">
        <v>18</v>
      </c>
      <c r="I1997" t="s">
        <v>2420</v>
      </c>
      <c r="J1997" s="24">
        <v>45402.645833333336</v>
      </c>
      <c r="K1997" s="24">
        <v>45403.03125</v>
      </c>
      <c r="L1997" t="s">
        <v>207</v>
      </c>
      <c r="M1997" t="b">
        <v>0</v>
      </c>
      <c r="N1997">
        <v>2023</v>
      </c>
      <c r="O1997" t="s">
        <v>759</v>
      </c>
      <c r="Q1997" t="s">
        <v>761</v>
      </c>
      <c r="S1997" s="1" t="s">
        <v>2425</v>
      </c>
      <c r="T1997" s="1" t="s">
        <v>2458</v>
      </c>
      <c r="U1997" t="s">
        <v>27</v>
      </c>
      <c r="V1997" s="9">
        <v>2000</v>
      </c>
      <c r="W1997" s="2">
        <f t="shared" si="160"/>
        <v>3</v>
      </c>
      <c r="X1997" s="2" t="s">
        <v>1885</v>
      </c>
      <c r="Y1997" s="9" t="str">
        <f t="shared" si="157"/>
        <v>Y</v>
      </c>
      <c r="Z1997" s="9" t="str">
        <f t="shared" si="158"/>
        <v>N</v>
      </c>
      <c r="AA1997" s="9">
        <f t="shared" si="161"/>
        <v>24</v>
      </c>
      <c r="AB1997" s="9" t="s">
        <v>1398</v>
      </c>
      <c r="AE1997" t="str">
        <f t="shared" si="159"/>
        <v>Wood Elf RealmsOrc and Goblin Tribes</v>
      </c>
    </row>
    <row r="1998" spans="1:31" ht="15" customHeight="1" x14ac:dyDescent="0.25">
      <c r="A1998">
        <v>430655</v>
      </c>
      <c r="B1998">
        <v>2</v>
      </c>
      <c r="C1998" t="s">
        <v>2418</v>
      </c>
      <c r="D1998" t="s">
        <v>2452</v>
      </c>
      <c r="E1998">
        <v>0</v>
      </c>
      <c r="F1998">
        <v>2</v>
      </c>
      <c r="G1998">
        <v>9</v>
      </c>
      <c r="H1998">
        <v>14</v>
      </c>
      <c r="I1998" t="s">
        <v>2420</v>
      </c>
      <c r="J1998" s="24">
        <v>45402.645833333336</v>
      </c>
      <c r="K1998" s="24">
        <v>45403.03125</v>
      </c>
      <c r="L1998" t="s">
        <v>207</v>
      </c>
      <c r="M1998" t="b">
        <v>0</v>
      </c>
      <c r="N1998">
        <v>2023</v>
      </c>
      <c r="O1998" t="s">
        <v>764</v>
      </c>
      <c r="Q1998" t="s">
        <v>767</v>
      </c>
      <c r="S1998" s="1" t="s">
        <v>2421</v>
      </c>
      <c r="T1998" s="1" t="s">
        <v>2454</v>
      </c>
      <c r="U1998" t="s">
        <v>27</v>
      </c>
      <c r="V1998" s="9">
        <v>2000</v>
      </c>
      <c r="W1998" s="2">
        <f t="shared" si="160"/>
        <v>3</v>
      </c>
      <c r="X1998" s="2" t="s">
        <v>1885</v>
      </c>
      <c r="Y1998" s="9" t="str">
        <f t="shared" si="157"/>
        <v>Y</v>
      </c>
      <c r="Z1998" s="9" t="str">
        <f t="shared" si="158"/>
        <v>N</v>
      </c>
      <c r="AA1998" s="9">
        <f t="shared" si="161"/>
        <v>24</v>
      </c>
      <c r="AB1998" s="9" t="s">
        <v>1398</v>
      </c>
      <c r="AE1998" t="str">
        <f t="shared" si="159"/>
        <v>Tomb Kings of KhemriDaemons of Chaos</v>
      </c>
    </row>
    <row r="1999" spans="1:31" ht="15" customHeight="1" x14ac:dyDescent="0.25">
      <c r="A1999">
        <v>430681</v>
      </c>
      <c r="B1999">
        <v>2</v>
      </c>
      <c r="C1999" t="s">
        <v>2419</v>
      </c>
      <c r="D1999" t="s">
        <v>2455</v>
      </c>
      <c r="E1999">
        <v>2</v>
      </c>
      <c r="F1999">
        <v>0</v>
      </c>
      <c r="G1999">
        <v>15</v>
      </c>
      <c r="H1999">
        <v>9</v>
      </c>
      <c r="I1999" t="s">
        <v>2420</v>
      </c>
      <c r="J1999" s="24">
        <v>45402.645833333336</v>
      </c>
      <c r="K1999" s="24">
        <v>45403.03125</v>
      </c>
      <c r="L1999" t="s">
        <v>207</v>
      </c>
      <c r="M1999" t="b">
        <v>0</v>
      </c>
      <c r="N1999">
        <v>2023</v>
      </c>
      <c r="O1999" t="s">
        <v>762</v>
      </c>
      <c r="Q1999" t="s">
        <v>764</v>
      </c>
      <c r="S1999" s="1" t="s">
        <v>2422</v>
      </c>
      <c r="T1999" s="1" t="s">
        <v>2457</v>
      </c>
      <c r="U1999" t="s">
        <v>27</v>
      </c>
      <c r="V1999" s="9">
        <v>2000</v>
      </c>
      <c r="W1999" s="2">
        <f t="shared" si="160"/>
        <v>3</v>
      </c>
      <c r="X1999" s="2" t="s">
        <v>1885</v>
      </c>
      <c r="Y1999" s="9" t="str">
        <f t="shared" si="157"/>
        <v>Y</v>
      </c>
      <c r="Z1999" s="9" t="str">
        <f t="shared" si="158"/>
        <v>N</v>
      </c>
      <c r="AA1999" s="9">
        <f t="shared" si="161"/>
        <v>24</v>
      </c>
      <c r="AB1999" s="9" t="s">
        <v>1398</v>
      </c>
      <c r="AE1999" t="str">
        <f t="shared" si="159"/>
        <v>Warriors of ChaosTomb Kings of Khemri</v>
      </c>
    </row>
    <row r="2000" spans="1:31" ht="15" customHeight="1" x14ac:dyDescent="0.25">
      <c r="A2000">
        <v>430710</v>
      </c>
      <c r="B2000">
        <v>2</v>
      </c>
      <c r="C2000" t="s">
        <v>2435</v>
      </c>
      <c r="D2000" t="s">
        <v>2448</v>
      </c>
      <c r="E2000">
        <v>2</v>
      </c>
      <c r="F2000">
        <v>0</v>
      </c>
      <c r="G2000">
        <v>13</v>
      </c>
      <c r="H2000">
        <v>12</v>
      </c>
      <c r="I2000" t="s">
        <v>2420</v>
      </c>
      <c r="J2000" s="24">
        <v>45402.645833333336</v>
      </c>
      <c r="K2000" s="24">
        <v>45403.03125</v>
      </c>
      <c r="L2000" t="s">
        <v>207</v>
      </c>
      <c r="M2000" t="b">
        <v>0</v>
      </c>
      <c r="N2000">
        <v>2023</v>
      </c>
      <c r="O2000" t="s">
        <v>770</v>
      </c>
      <c r="Q2000" t="s">
        <v>762</v>
      </c>
      <c r="S2000" s="1" t="s">
        <v>2437</v>
      </c>
      <c r="T2000" s="1" t="s">
        <v>2450</v>
      </c>
      <c r="U2000" t="s">
        <v>27</v>
      </c>
      <c r="V2000" s="9">
        <v>2000</v>
      </c>
      <c r="W2000" s="2">
        <f t="shared" si="160"/>
        <v>3</v>
      </c>
      <c r="X2000" s="2" t="s">
        <v>1885</v>
      </c>
      <c r="Y2000" s="9" t="str">
        <f t="shared" si="157"/>
        <v>Y</v>
      </c>
      <c r="Z2000" s="9" t="str">
        <f t="shared" si="158"/>
        <v>N</v>
      </c>
      <c r="AA2000" s="9">
        <f t="shared" si="161"/>
        <v>24</v>
      </c>
      <c r="AB2000" s="9" t="s">
        <v>1398</v>
      </c>
      <c r="AE2000" t="str">
        <f t="shared" si="159"/>
        <v>LizardmenWarriors of Chaos</v>
      </c>
    </row>
    <row r="2001" spans="1:31" ht="15" customHeight="1" x14ac:dyDescent="0.25">
      <c r="A2001">
        <v>430741</v>
      </c>
      <c r="B2001">
        <v>2</v>
      </c>
      <c r="C2001" t="s">
        <v>2462</v>
      </c>
      <c r="D2001" t="s">
        <v>2428</v>
      </c>
      <c r="E2001">
        <v>2</v>
      </c>
      <c r="F2001">
        <v>0</v>
      </c>
      <c r="G2001">
        <v>20</v>
      </c>
      <c r="H2001">
        <v>3</v>
      </c>
      <c r="I2001" t="s">
        <v>2420</v>
      </c>
      <c r="J2001" s="24">
        <v>45402.645833333336</v>
      </c>
      <c r="K2001" s="24">
        <v>45403.03125</v>
      </c>
      <c r="L2001" t="s">
        <v>207</v>
      </c>
      <c r="M2001" t="b">
        <v>0</v>
      </c>
      <c r="N2001">
        <v>2023</v>
      </c>
      <c r="O2001" t="s">
        <v>764</v>
      </c>
      <c r="Q2001" t="s">
        <v>758</v>
      </c>
      <c r="S2001" s="1" t="s">
        <v>2464</v>
      </c>
      <c r="T2001" s="1" t="s">
        <v>2430</v>
      </c>
      <c r="U2001" t="s">
        <v>27</v>
      </c>
      <c r="V2001" s="9">
        <v>2000</v>
      </c>
      <c r="W2001" s="2">
        <f t="shared" si="160"/>
        <v>3</v>
      </c>
      <c r="X2001" s="2" t="s">
        <v>1885</v>
      </c>
      <c r="Y2001" s="9" t="str">
        <f t="shared" si="157"/>
        <v>Y</v>
      </c>
      <c r="Z2001" s="9" t="str">
        <f t="shared" si="158"/>
        <v>N</v>
      </c>
      <c r="AA2001" s="9">
        <f t="shared" si="161"/>
        <v>24</v>
      </c>
      <c r="AB2001" s="9" t="s">
        <v>1398</v>
      </c>
      <c r="AE2001" t="str">
        <f t="shared" si="159"/>
        <v>Tomb Kings of KhemriKingdom of Bretonnia</v>
      </c>
    </row>
    <row r="2002" spans="1:31" ht="15" hidden="1" customHeight="1" x14ac:dyDescent="0.25">
      <c r="A2002">
        <v>430768</v>
      </c>
      <c r="B2002">
        <v>2</v>
      </c>
      <c r="C2002" t="s">
        <v>2459</v>
      </c>
      <c r="D2002" t="s">
        <v>2440</v>
      </c>
      <c r="E2002">
        <v>0</v>
      </c>
      <c r="F2002">
        <v>2</v>
      </c>
      <c r="G2002">
        <v>2</v>
      </c>
      <c r="H2002">
        <v>23</v>
      </c>
      <c r="I2002" t="s">
        <v>2420</v>
      </c>
      <c r="J2002" s="24">
        <v>45402.645833333336</v>
      </c>
      <c r="K2002" s="24">
        <v>45403.03125</v>
      </c>
      <c r="L2002" t="s">
        <v>207</v>
      </c>
      <c r="M2002" t="b">
        <v>0</v>
      </c>
      <c r="N2002">
        <v>2023</v>
      </c>
      <c r="Q2002" t="s">
        <v>764</v>
      </c>
      <c r="T2002" s="1" t="s">
        <v>2442</v>
      </c>
      <c r="U2002" t="s">
        <v>27</v>
      </c>
      <c r="V2002" s="9">
        <v>2000</v>
      </c>
      <c r="W2002" s="2">
        <f t="shared" si="160"/>
        <v>3</v>
      </c>
      <c r="X2002" s="2" t="s">
        <v>1885</v>
      </c>
      <c r="Y2002" s="9" t="str">
        <f t="shared" si="157"/>
        <v>N</v>
      </c>
      <c r="Z2002" s="9" t="str">
        <f t="shared" si="158"/>
        <v>N</v>
      </c>
      <c r="AA2002" s="9">
        <f t="shared" si="161"/>
        <v>24</v>
      </c>
      <c r="AB2002" s="9" t="s">
        <v>1398</v>
      </c>
      <c r="AE2002" t="str">
        <f t="shared" si="159"/>
        <v>Tomb Kings of Khemri</v>
      </c>
    </row>
    <row r="2003" spans="1:31" ht="15" customHeight="1" x14ac:dyDescent="0.25">
      <c r="A2003">
        <v>430812</v>
      </c>
      <c r="B2003">
        <v>2</v>
      </c>
      <c r="C2003" t="s">
        <v>2443</v>
      </c>
      <c r="D2003" t="s">
        <v>2463</v>
      </c>
      <c r="E2003">
        <v>0</v>
      </c>
      <c r="F2003">
        <v>2</v>
      </c>
      <c r="G2003">
        <v>0</v>
      </c>
      <c r="H2003">
        <v>25</v>
      </c>
      <c r="I2003" t="s">
        <v>2420</v>
      </c>
      <c r="J2003" s="24">
        <v>45402.645833333336</v>
      </c>
      <c r="K2003" s="24">
        <v>45403.03125</v>
      </c>
      <c r="L2003" t="s">
        <v>207</v>
      </c>
      <c r="M2003" t="b">
        <v>0</v>
      </c>
      <c r="N2003">
        <v>2023</v>
      </c>
      <c r="O2003" t="s">
        <v>765</v>
      </c>
      <c r="Q2003" t="s">
        <v>774</v>
      </c>
      <c r="S2003" s="1" t="s">
        <v>2445</v>
      </c>
      <c r="T2003" s="1" t="s">
        <v>2465</v>
      </c>
      <c r="U2003" t="s">
        <v>27</v>
      </c>
      <c r="V2003" s="9">
        <v>2000</v>
      </c>
      <c r="W2003" s="2">
        <f t="shared" si="160"/>
        <v>3</v>
      </c>
      <c r="X2003" s="2" t="s">
        <v>1885</v>
      </c>
      <c r="Y2003" s="9" t="str">
        <f t="shared" si="157"/>
        <v>Y</v>
      </c>
      <c r="Z2003" s="9" t="str">
        <f t="shared" si="158"/>
        <v>N</v>
      </c>
      <c r="AA2003" s="9">
        <f t="shared" si="161"/>
        <v>24</v>
      </c>
      <c r="AB2003" s="9" t="s">
        <v>1398</v>
      </c>
      <c r="AE2003" t="str">
        <f t="shared" si="159"/>
        <v>Empire of ManBeastmen Brayherds</v>
      </c>
    </row>
    <row r="2004" spans="1:31" ht="15" customHeight="1" x14ac:dyDescent="0.25">
      <c r="A2004">
        <v>430843</v>
      </c>
      <c r="B2004">
        <v>2</v>
      </c>
      <c r="C2004" t="s">
        <v>2431</v>
      </c>
      <c r="D2004" t="s">
        <v>2424</v>
      </c>
      <c r="E2004">
        <v>0</v>
      </c>
      <c r="F2004">
        <v>2</v>
      </c>
      <c r="G2004">
        <v>5</v>
      </c>
      <c r="H2004">
        <v>23</v>
      </c>
      <c r="I2004" t="s">
        <v>2420</v>
      </c>
      <c r="J2004" s="24">
        <v>45402.645833333336</v>
      </c>
      <c r="K2004" s="24">
        <v>45403.03125</v>
      </c>
      <c r="L2004" t="s">
        <v>207</v>
      </c>
      <c r="M2004" t="b">
        <v>0</v>
      </c>
      <c r="N2004">
        <v>2023</v>
      </c>
      <c r="O2004" t="s">
        <v>764</v>
      </c>
      <c r="Q2004" t="s">
        <v>765</v>
      </c>
      <c r="S2004" s="1" t="s">
        <v>2433</v>
      </c>
      <c r="T2004" s="1" t="s">
        <v>2426</v>
      </c>
      <c r="U2004" t="s">
        <v>27</v>
      </c>
      <c r="V2004" s="9">
        <v>2000</v>
      </c>
      <c r="W2004" s="2">
        <f t="shared" si="160"/>
        <v>3</v>
      </c>
      <c r="X2004" s="2" t="s">
        <v>1885</v>
      </c>
      <c r="Y2004" s="9" t="str">
        <f t="shared" si="157"/>
        <v>Y</v>
      </c>
      <c r="Z2004" s="9" t="str">
        <f t="shared" si="158"/>
        <v>N</v>
      </c>
      <c r="AA2004" s="9">
        <f t="shared" si="161"/>
        <v>24</v>
      </c>
      <c r="AB2004" s="9" t="s">
        <v>1398</v>
      </c>
      <c r="AE2004" t="str">
        <f t="shared" si="159"/>
        <v>Tomb Kings of KhemriEmpire of Man</v>
      </c>
    </row>
    <row r="2005" spans="1:31" ht="15" customHeight="1" x14ac:dyDescent="0.25">
      <c r="A2005">
        <v>430883</v>
      </c>
      <c r="B2005">
        <v>3</v>
      </c>
      <c r="C2005" t="s">
        <v>2432</v>
      </c>
      <c r="D2005" t="s">
        <v>2456</v>
      </c>
      <c r="E2005">
        <v>2</v>
      </c>
      <c r="F2005">
        <v>0</v>
      </c>
      <c r="G2005">
        <v>25</v>
      </c>
      <c r="H2005">
        <v>3</v>
      </c>
      <c r="I2005" t="s">
        <v>2420</v>
      </c>
      <c r="J2005" s="24">
        <v>45402.645833333336</v>
      </c>
      <c r="K2005" s="24">
        <v>45403.03125</v>
      </c>
      <c r="L2005" t="s">
        <v>207</v>
      </c>
      <c r="M2005" t="b">
        <v>0</v>
      </c>
      <c r="N2005">
        <v>2023</v>
      </c>
      <c r="O2005" t="s">
        <v>762</v>
      </c>
      <c r="Q2005" t="s">
        <v>761</v>
      </c>
      <c r="S2005" s="1" t="s">
        <v>2434</v>
      </c>
      <c r="T2005" s="1" t="s">
        <v>2458</v>
      </c>
      <c r="U2005" t="s">
        <v>27</v>
      </c>
      <c r="V2005" s="9">
        <v>2000</v>
      </c>
      <c r="W2005" s="2">
        <f t="shared" si="160"/>
        <v>3</v>
      </c>
      <c r="X2005" s="2" t="s">
        <v>1885</v>
      </c>
      <c r="Y2005" s="9" t="str">
        <f t="shared" si="157"/>
        <v>Y</v>
      </c>
      <c r="Z2005" s="9" t="str">
        <f t="shared" si="158"/>
        <v>N</v>
      </c>
      <c r="AA2005" s="9">
        <f t="shared" si="161"/>
        <v>24</v>
      </c>
      <c r="AB2005" s="9" t="s">
        <v>1398</v>
      </c>
      <c r="AE2005" t="str">
        <f t="shared" si="159"/>
        <v>Warriors of ChaosOrc and Goblin Tribes</v>
      </c>
    </row>
    <row r="2006" spans="1:31" ht="15" customHeight="1" x14ac:dyDescent="0.25">
      <c r="A2006">
        <v>430906</v>
      </c>
      <c r="B2006">
        <v>3</v>
      </c>
      <c r="C2006" t="s">
        <v>2435</v>
      </c>
      <c r="D2006" t="s">
        <v>2462</v>
      </c>
      <c r="E2006">
        <v>0</v>
      </c>
      <c r="F2006">
        <v>2</v>
      </c>
      <c r="G2006">
        <v>3</v>
      </c>
      <c r="H2006">
        <v>22</v>
      </c>
      <c r="I2006" t="s">
        <v>2420</v>
      </c>
      <c r="J2006" s="24">
        <v>45402.645833333336</v>
      </c>
      <c r="K2006" s="24">
        <v>45403.03125</v>
      </c>
      <c r="L2006" t="s">
        <v>207</v>
      </c>
      <c r="M2006" t="b">
        <v>0</v>
      </c>
      <c r="N2006">
        <v>2023</v>
      </c>
      <c r="O2006" t="s">
        <v>770</v>
      </c>
      <c r="Q2006" t="s">
        <v>764</v>
      </c>
      <c r="S2006" s="1" t="s">
        <v>2437</v>
      </c>
      <c r="T2006" s="1" t="s">
        <v>2464</v>
      </c>
      <c r="U2006" t="s">
        <v>27</v>
      </c>
      <c r="V2006" s="9">
        <v>2000</v>
      </c>
      <c r="W2006" s="2">
        <f t="shared" si="160"/>
        <v>3</v>
      </c>
      <c r="X2006" s="2" t="s">
        <v>1885</v>
      </c>
      <c r="Y2006" s="9" t="str">
        <f t="shared" si="157"/>
        <v>Y</v>
      </c>
      <c r="Z2006" s="9" t="str">
        <f t="shared" si="158"/>
        <v>N</v>
      </c>
      <c r="AA2006" s="9">
        <f t="shared" si="161"/>
        <v>24</v>
      </c>
      <c r="AB2006" s="9" t="s">
        <v>1398</v>
      </c>
      <c r="AE2006" t="str">
        <f t="shared" si="159"/>
        <v>LizardmenTomb Kings of Khemri</v>
      </c>
    </row>
    <row r="2007" spans="1:31" ht="15" hidden="1" customHeight="1" x14ac:dyDescent="0.25">
      <c r="A2007">
        <v>430928</v>
      </c>
      <c r="B2007">
        <v>3</v>
      </c>
      <c r="C2007" t="s">
        <v>2459</v>
      </c>
      <c r="D2007" t="s">
        <v>2451</v>
      </c>
      <c r="E2007">
        <v>2</v>
      </c>
      <c r="F2007">
        <v>0</v>
      </c>
      <c r="G2007">
        <v>23</v>
      </c>
      <c r="H2007">
        <v>5</v>
      </c>
      <c r="I2007" t="s">
        <v>2420</v>
      </c>
      <c r="J2007" s="24">
        <v>45402.645833333336</v>
      </c>
      <c r="K2007" s="24">
        <v>45403.03125</v>
      </c>
      <c r="L2007" t="s">
        <v>207</v>
      </c>
      <c r="M2007" t="b">
        <v>0</v>
      </c>
      <c r="N2007">
        <v>2023</v>
      </c>
      <c r="Q2007" t="s">
        <v>760</v>
      </c>
      <c r="T2007" s="1" t="s">
        <v>2453</v>
      </c>
      <c r="U2007" t="s">
        <v>27</v>
      </c>
      <c r="V2007" s="9">
        <v>2000</v>
      </c>
      <c r="W2007" s="2">
        <f t="shared" si="160"/>
        <v>3</v>
      </c>
      <c r="X2007" s="2" t="s">
        <v>1885</v>
      </c>
      <c r="Y2007" s="9" t="str">
        <f t="shared" si="157"/>
        <v>N</v>
      </c>
      <c r="Z2007" s="9" t="str">
        <f t="shared" si="158"/>
        <v>N</v>
      </c>
      <c r="AA2007" s="9">
        <f t="shared" si="161"/>
        <v>24</v>
      </c>
      <c r="AB2007" s="9" t="s">
        <v>1398</v>
      </c>
      <c r="AE2007" t="str">
        <f t="shared" si="159"/>
        <v>Vampire Counts</v>
      </c>
    </row>
    <row r="2008" spans="1:31" ht="15" customHeight="1" x14ac:dyDescent="0.25">
      <c r="A2008">
        <v>430950</v>
      </c>
      <c r="B2008">
        <v>3</v>
      </c>
      <c r="C2008" t="s">
        <v>2440</v>
      </c>
      <c r="D2008" t="s">
        <v>2424</v>
      </c>
      <c r="E2008">
        <v>0</v>
      </c>
      <c r="F2008">
        <v>2</v>
      </c>
      <c r="G2008">
        <v>4</v>
      </c>
      <c r="H2008">
        <v>22</v>
      </c>
      <c r="I2008" t="s">
        <v>2420</v>
      </c>
      <c r="J2008" s="24">
        <v>45402.645833333336</v>
      </c>
      <c r="K2008" s="24">
        <v>45403.03125</v>
      </c>
      <c r="L2008" t="s">
        <v>207</v>
      </c>
      <c r="M2008" t="b">
        <v>0</v>
      </c>
      <c r="N2008">
        <v>2023</v>
      </c>
      <c r="O2008" t="s">
        <v>764</v>
      </c>
      <c r="Q2008" t="s">
        <v>765</v>
      </c>
      <c r="S2008" s="1" t="s">
        <v>2442</v>
      </c>
      <c r="T2008" s="1" t="s">
        <v>2426</v>
      </c>
      <c r="U2008" t="s">
        <v>27</v>
      </c>
      <c r="V2008" s="9">
        <v>2000</v>
      </c>
      <c r="W2008" s="2">
        <f t="shared" si="160"/>
        <v>3</v>
      </c>
      <c r="X2008" s="2" t="s">
        <v>1885</v>
      </c>
      <c r="Y2008" s="9" t="str">
        <f t="shared" si="157"/>
        <v>Y</v>
      </c>
      <c r="Z2008" s="9" t="str">
        <f t="shared" si="158"/>
        <v>N</v>
      </c>
      <c r="AA2008" s="9">
        <f t="shared" si="161"/>
        <v>24</v>
      </c>
      <c r="AB2008" s="9" t="s">
        <v>1398</v>
      </c>
      <c r="AE2008" t="str">
        <f t="shared" si="159"/>
        <v>Tomb Kings of KhemriEmpire of Man</v>
      </c>
    </row>
    <row r="2009" spans="1:31" ht="15" customHeight="1" x14ac:dyDescent="0.25">
      <c r="A2009">
        <v>430973</v>
      </c>
      <c r="B2009">
        <v>3</v>
      </c>
      <c r="C2009" t="s">
        <v>2419</v>
      </c>
      <c r="D2009" t="s">
        <v>2444</v>
      </c>
      <c r="E2009">
        <v>0</v>
      </c>
      <c r="F2009">
        <v>2</v>
      </c>
      <c r="G2009">
        <v>11</v>
      </c>
      <c r="H2009">
        <v>17</v>
      </c>
      <c r="I2009" t="s">
        <v>2420</v>
      </c>
      <c r="J2009" s="24">
        <v>45402.645833333336</v>
      </c>
      <c r="K2009" s="24">
        <v>45403.03125</v>
      </c>
      <c r="L2009" t="s">
        <v>207</v>
      </c>
      <c r="M2009" t="b">
        <v>0</v>
      </c>
      <c r="N2009">
        <v>2023</v>
      </c>
      <c r="O2009" t="s">
        <v>762</v>
      </c>
      <c r="Q2009" t="s">
        <v>764</v>
      </c>
      <c r="S2009" s="1" t="s">
        <v>2422</v>
      </c>
      <c r="T2009" s="1" t="s">
        <v>2446</v>
      </c>
      <c r="U2009" t="s">
        <v>27</v>
      </c>
      <c r="V2009" s="9">
        <v>2000</v>
      </c>
      <c r="W2009" s="2">
        <f t="shared" si="160"/>
        <v>3</v>
      </c>
      <c r="X2009" s="2" t="s">
        <v>1885</v>
      </c>
      <c r="Y2009" s="9" t="str">
        <f t="shared" si="157"/>
        <v>Y</v>
      </c>
      <c r="Z2009" s="9" t="str">
        <f t="shared" si="158"/>
        <v>N</v>
      </c>
      <c r="AA2009" s="9">
        <f t="shared" si="161"/>
        <v>24</v>
      </c>
      <c r="AB2009" s="9" t="s">
        <v>1398</v>
      </c>
      <c r="AE2009" t="str">
        <f t="shared" si="159"/>
        <v>Warriors of ChaosTomb Kings of Khemri</v>
      </c>
    </row>
    <row r="2010" spans="1:31" ht="15" customHeight="1" x14ac:dyDescent="0.25">
      <c r="A2010">
        <v>430994</v>
      </c>
      <c r="B2010">
        <v>3</v>
      </c>
      <c r="C2010" t="s">
        <v>2436</v>
      </c>
      <c r="D2010" t="s">
        <v>2428</v>
      </c>
      <c r="E2010">
        <v>0</v>
      </c>
      <c r="F2010">
        <v>2</v>
      </c>
      <c r="G2010">
        <v>3</v>
      </c>
      <c r="H2010">
        <v>25</v>
      </c>
      <c r="I2010" t="s">
        <v>2420</v>
      </c>
      <c r="J2010" s="24">
        <v>45402.645833333336</v>
      </c>
      <c r="K2010" s="24">
        <v>45403.03125</v>
      </c>
      <c r="L2010" t="s">
        <v>207</v>
      </c>
      <c r="M2010" t="b">
        <v>0</v>
      </c>
      <c r="N2010">
        <v>2023</v>
      </c>
      <c r="O2010" t="s">
        <v>769</v>
      </c>
      <c r="Q2010" t="s">
        <v>758</v>
      </c>
      <c r="S2010" s="1" t="s">
        <v>2438</v>
      </c>
      <c r="T2010" s="1" t="s">
        <v>2430</v>
      </c>
      <c r="U2010" t="s">
        <v>27</v>
      </c>
      <c r="V2010" s="9">
        <v>2000</v>
      </c>
      <c r="W2010" s="2">
        <f t="shared" si="160"/>
        <v>3</v>
      </c>
      <c r="X2010" s="2" t="s">
        <v>1885</v>
      </c>
      <c r="Y2010" s="9" t="str">
        <f t="shared" si="157"/>
        <v>Y</v>
      </c>
      <c r="Z2010" s="9" t="str">
        <f t="shared" si="158"/>
        <v>N</v>
      </c>
      <c r="AA2010" s="9">
        <f t="shared" si="161"/>
        <v>24</v>
      </c>
      <c r="AB2010" s="9" t="s">
        <v>1398</v>
      </c>
      <c r="AE2010" t="str">
        <f t="shared" si="159"/>
        <v>Dwarfen Mountain HoldsKingdom of Bretonnia</v>
      </c>
    </row>
    <row r="2011" spans="1:31" ht="15" customHeight="1" x14ac:dyDescent="0.25">
      <c r="A2011">
        <v>431012</v>
      </c>
      <c r="B2011">
        <v>3</v>
      </c>
      <c r="C2011" t="s">
        <v>2423</v>
      </c>
      <c r="D2011" t="s">
        <v>2418</v>
      </c>
      <c r="E2011">
        <v>0</v>
      </c>
      <c r="F2011">
        <v>2</v>
      </c>
      <c r="G2011">
        <v>10</v>
      </c>
      <c r="H2011">
        <v>23</v>
      </c>
      <c r="I2011" t="s">
        <v>2420</v>
      </c>
      <c r="J2011" s="24">
        <v>45402.645833333336</v>
      </c>
      <c r="K2011" s="24">
        <v>45403.03125</v>
      </c>
      <c r="L2011" t="s">
        <v>207</v>
      </c>
      <c r="M2011" t="b">
        <v>0</v>
      </c>
      <c r="N2011">
        <v>2023</v>
      </c>
      <c r="O2011" t="s">
        <v>759</v>
      </c>
      <c r="Q2011" t="s">
        <v>764</v>
      </c>
      <c r="S2011" s="1" t="s">
        <v>2425</v>
      </c>
      <c r="T2011" s="1" t="s">
        <v>2421</v>
      </c>
      <c r="U2011" t="s">
        <v>27</v>
      </c>
      <c r="V2011" s="9">
        <v>2000</v>
      </c>
      <c r="W2011" s="2">
        <f t="shared" si="160"/>
        <v>3</v>
      </c>
      <c r="X2011" s="2" t="s">
        <v>1885</v>
      </c>
      <c r="Y2011" s="9" t="str">
        <f t="shared" si="157"/>
        <v>Y</v>
      </c>
      <c r="Z2011" s="9" t="str">
        <f t="shared" si="158"/>
        <v>N</v>
      </c>
      <c r="AA2011" s="9">
        <f t="shared" si="161"/>
        <v>24</v>
      </c>
      <c r="AB2011" s="9" t="s">
        <v>1398</v>
      </c>
      <c r="AE2011" t="str">
        <f t="shared" si="159"/>
        <v>Wood Elf RealmsTomb Kings of Khemri</v>
      </c>
    </row>
    <row r="2012" spans="1:31" ht="15" customHeight="1" x14ac:dyDescent="0.25">
      <c r="A2012">
        <v>431036</v>
      </c>
      <c r="B2012">
        <v>3</v>
      </c>
      <c r="C2012" t="s">
        <v>2439</v>
      </c>
      <c r="D2012" t="s">
        <v>2460</v>
      </c>
      <c r="E2012">
        <v>0</v>
      </c>
      <c r="F2012">
        <v>2</v>
      </c>
      <c r="G2012">
        <v>1</v>
      </c>
      <c r="H2012">
        <v>25</v>
      </c>
      <c r="I2012" t="s">
        <v>2420</v>
      </c>
      <c r="J2012" s="24">
        <v>45402.645833333336</v>
      </c>
      <c r="K2012" s="24">
        <v>45403.03125</v>
      </c>
      <c r="L2012" t="s">
        <v>207</v>
      </c>
      <c r="M2012" t="b">
        <v>0</v>
      </c>
      <c r="N2012">
        <v>2023</v>
      </c>
      <c r="O2012" t="s">
        <v>765</v>
      </c>
      <c r="Q2012" t="s">
        <v>766</v>
      </c>
      <c r="S2012" s="1" t="s">
        <v>2441</v>
      </c>
      <c r="T2012" s="1" t="s">
        <v>2461</v>
      </c>
      <c r="U2012" t="s">
        <v>27</v>
      </c>
      <c r="V2012" s="9">
        <v>2000</v>
      </c>
      <c r="W2012" s="2">
        <f t="shared" si="160"/>
        <v>3</v>
      </c>
      <c r="X2012" s="2" t="s">
        <v>1885</v>
      </c>
      <c r="Y2012" s="9" t="str">
        <f t="shared" si="157"/>
        <v>Y</v>
      </c>
      <c r="Z2012" s="9" t="str">
        <f t="shared" si="158"/>
        <v>N</v>
      </c>
      <c r="AA2012" s="9">
        <f t="shared" si="161"/>
        <v>24</v>
      </c>
      <c r="AB2012" s="9" t="s">
        <v>1398</v>
      </c>
      <c r="AE2012" t="str">
        <f t="shared" si="159"/>
        <v>Empire of ManChaos Dwarfs</v>
      </c>
    </row>
    <row r="2013" spans="1:31" ht="15" hidden="1" customHeight="1" x14ac:dyDescent="0.25">
      <c r="A2013">
        <v>431054</v>
      </c>
      <c r="B2013">
        <v>3</v>
      </c>
      <c r="C2013" t="s">
        <v>2431</v>
      </c>
      <c r="D2013" t="s">
        <v>2455</v>
      </c>
      <c r="E2013">
        <v>2</v>
      </c>
      <c r="F2013">
        <v>0</v>
      </c>
      <c r="G2013">
        <v>25</v>
      </c>
      <c r="H2013">
        <v>0</v>
      </c>
      <c r="I2013" t="s">
        <v>2420</v>
      </c>
      <c r="J2013" s="24">
        <v>45402.645833333336</v>
      </c>
      <c r="K2013" s="24">
        <v>45403.03125</v>
      </c>
      <c r="L2013" t="s">
        <v>207</v>
      </c>
      <c r="M2013" t="b">
        <v>0</v>
      </c>
      <c r="N2013">
        <v>2023</v>
      </c>
      <c r="O2013" t="s">
        <v>764</v>
      </c>
      <c r="Q2013" t="s">
        <v>764</v>
      </c>
      <c r="S2013" s="1" t="s">
        <v>2433</v>
      </c>
      <c r="T2013" s="1" t="s">
        <v>2457</v>
      </c>
      <c r="U2013" t="s">
        <v>27</v>
      </c>
      <c r="V2013" s="9">
        <v>2000</v>
      </c>
      <c r="W2013" s="2">
        <f t="shared" si="160"/>
        <v>3</v>
      </c>
      <c r="X2013" s="2" t="s">
        <v>1885</v>
      </c>
      <c r="Y2013" s="9" t="str">
        <f t="shared" si="157"/>
        <v>Y</v>
      </c>
      <c r="Z2013" s="9" t="str">
        <f t="shared" si="158"/>
        <v>Y</v>
      </c>
      <c r="AA2013" s="9">
        <f t="shared" si="161"/>
        <v>24</v>
      </c>
      <c r="AB2013" s="9" t="s">
        <v>1398</v>
      </c>
      <c r="AE2013" t="str">
        <f t="shared" si="159"/>
        <v>Tomb Kings of KhemriTomb Kings of Khemri</v>
      </c>
    </row>
    <row r="2014" spans="1:31" ht="15" customHeight="1" x14ac:dyDescent="0.25">
      <c r="A2014">
        <v>431073</v>
      </c>
      <c r="B2014">
        <v>3</v>
      </c>
      <c r="C2014" t="s">
        <v>2427</v>
      </c>
      <c r="D2014" t="s">
        <v>2443</v>
      </c>
      <c r="E2014">
        <v>2</v>
      </c>
      <c r="F2014">
        <v>0</v>
      </c>
      <c r="G2014">
        <v>18</v>
      </c>
      <c r="H2014">
        <v>9</v>
      </c>
      <c r="I2014" t="s">
        <v>2420</v>
      </c>
      <c r="J2014" s="24">
        <v>45402.645833333336</v>
      </c>
      <c r="K2014" s="24">
        <v>45403.03125</v>
      </c>
      <c r="L2014" t="s">
        <v>207</v>
      </c>
      <c r="M2014" t="b">
        <v>0</v>
      </c>
      <c r="N2014">
        <v>2023</v>
      </c>
      <c r="O2014" t="s">
        <v>759</v>
      </c>
      <c r="Q2014" t="s">
        <v>765</v>
      </c>
      <c r="S2014" s="1" t="s">
        <v>2429</v>
      </c>
      <c r="T2014" s="1" t="s">
        <v>2445</v>
      </c>
      <c r="U2014" t="s">
        <v>27</v>
      </c>
      <c r="V2014" s="9">
        <v>2000</v>
      </c>
      <c r="W2014" s="2">
        <f t="shared" si="160"/>
        <v>3</v>
      </c>
      <c r="X2014" s="2" t="s">
        <v>1885</v>
      </c>
      <c r="Y2014" s="9" t="str">
        <f t="shared" si="157"/>
        <v>Y</v>
      </c>
      <c r="Z2014" s="9" t="str">
        <f t="shared" si="158"/>
        <v>N</v>
      </c>
      <c r="AA2014" s="9">
        <f t="shared" si="161"/>
        <v>24</v>
      </c>
      <c r="AB2014" s="9" t="s">
        <v>1398</v>
      </c>
      <c r="AE2014" t="str">
        <f t="shared" si="159"/>
        <v>Wood Elf RealmsEmpire of Man</v>
      </c>
    </row>
    <row r="2015" spans="1:31" ht="15" customHeight="1" x14ac:dyDescent="0.25">
      <c r="A2015">
        <v>431088</v>
      </c>
      <c r="B2015">
        <v>3</v>
      </c>
      <c r="C2015" t="s">
        <v>2448</v>
      </c>
      <c r="D2015" t="s">
        <v>2463</v>
      </c>
      <c r="E2015">
        <v>0</v>
      </c>
      <c r="F2015">
        <v>2</v>
      </c>
      <c r="G2015">
        <v>0</v>
      </c>
      <c r="H2015">
        <v>24</v>
      </c>
      <c r="I2015" t="s">
        <v>2420</v>
      </c>
      <c r="J2015" s="24">
        <v>45402.645833333336</v>
      </c>
      <c r="K2015" s="24">
        <v>45403.03125</v>
      </c>
      <c r="L2015" t="s">
        <v>207</v>
      </c>
      <c r="M2015" t="b">
        <v>0</v>
      </c>
      <c r="N2015">
        <v>2023</v>
      </c>
      <c r="O2015" t="s">
        <v>762</v>
      </c>
      <c r="Q2015" t="s">
        <v>774</v>
      </c>
      <c r="S2015" s="1" t="s">
        <v>2450</v>
      </c>
      <c r="T2015" s="1" t="s">
        <v>2465</v>
      </c>
      <c r="U2015" t="s">
        <v>27</v>
      </c>
      <c r="V2015" s="9">
        <v>2000</v>
      </c>
      <c r="W2015" s="2">
        <f t="shared" si="160"/>
        <v>3</v>
      </c>
      <c r="X2015" s="2" t="s">
        <v>1885</v>
      </c>
      <c r="Y2015" s="9" t="str">
        <f t="shared" si="157"/>
        <v>Y</v>
      </c>
      <c r="Z2015" s="9" t="str">
        <f t="shared" si="158"/>
        <v>N</v>
      </c>
      <c r="AA2015" s="9">
        <f t="shared" si="161"/>
        <v>24</v>
      </c>
      <c r="AB2015" s="9" t="s">
        <v>1398</v>
      </c>
      <c r="AE2015" t="str">
        <f t="shared" si="159"/>
        <v>Warriors of ChaosBeastmen Brayherds</v>
      </c>
    </row>
    <row r="2016" spans="1:31" ht="15" customHeight="1" x14ac:dyDescent="0.25">
      <c r="A2016">
        <v>431101</v>
      </c>
      <c r="B2016">
        <v>3</v>
      </c>
      <c r="C2016" t="s">
        <v>2447</v>
      </c>
      <c r="D2016" t="s">
        <v>2452</v>
      </c>
      <c r="E2016">
        <v>0</v>
      </c>
      <c r="F2016">
        <v>2</v>
      </c>
      <c r="G2016">
        <v>6</v>
      </c>
      <c r="H2016">
        <v>18</v>
      </c>
      <c r="I2016" t="s">
        <v>2420</v>
      </c>
      <c r="J2016" s="24">
        <v>45402.645833333336</v>
      </c>
      <c r="K2016" s="24">
        <v>45403.03125</v>
      </c>
      <c r="L2016" t="s">
        <v>207</v>
      </c>
      <c r="M2016" t="b">
        <v>0</v>
      </c>
      <c r="N2016">
        <v>2023</v>
      </c>
      <c r="O2016" t="s">
        <v>766</v>
      </c>
      <c r="Q2016" t="s">
        <v>767</v>
      </c>
      <c r="S2016" s="1" t="s">
        <v>2449</v>
      </c>
      <c r="T2016" s="1" t="s">
        <v>2454</v>
      </c>
      <c r="U2016" t="s">
        <v>27</v>
      </c>
      <c r="V2016" s="9">
        <v>2000</v>
      </c>
      <c r="W2016" s="2">
        <f t="shared" si="160"/>
        <v>3</v>
      </c>
      <c r="X2016" s="2" t="s">
        <v>1885</v>
      </c>
      <c r="Y2016" s="9" t="str">
        <f t="shared" si="157"/>
        <v>Y</v>
      </c>
      <c r="Z2016" s="9" t="str">
        <f t="shared" si="158"/>
        <v>N</v>
      </c>
      <c r="AA2016" s="9">
        <f t="shared" si="161"/>
        <v>24</v>
      </c>
      <c r="AB2016" s="9" t="s">
        <v>1398</v>
      </c>
      <c r="AE2016" t="str">
        <f t="shared" si="159"/>
        <v>Chaos DwarfsDaemons of Chaos</v>
      </c>
    </row>
    <row r="2017" spans="1:31" ht="15" customHeight="1" x14ac:dyDescent="0.25">
      <c r="A2017">
        <v>430610</v>
      </c>
      <c r="B2017">
        <v>1</v>
      </c>
      <c r="C2017" t="s">
        <v>2466</v>
      </c>
      <c r="D2017" t="s">
        <v>2467</v>
      </c>
      <c r="E2017">
        <v>2</v>
      </c>
      <c r="F2017">
        <v>0</v>
      </c>
      <c r="G2017">
        <v>1500</v>
      </c>
      <c r="H2017">
        <v>160</v>
      </c>
      <c r="I2017" t="s">
        <v>2468</v>
      </c>
      <c r="J2017" s="24">
        <v>45403.34375</v>
      </c>
      <c r="K2017" s="24">
        <v>45403.759722222225</v>
      </c>
      <c r="L2017" t="s">
        <v>147</v>
      </c>
      <c r="M2017" t="b">
        <v>0</v>
      </c>
      <c r="N2017">
        <v>2023</v>
      </c>
      <c r="O2017" t="s">
        <v>767</v>
      </c>
      <c r="Q2017" t="s">
        <v>758</v>
      </c>
      <c r="S2017" s="1" t="s">
        <v>2469</v>
      </c>
      <c r="T2017" s="1" t="s">
        <v>2470</v>
      </c>
      <c r="U2017" t="s">
        <v>27</v>
      </c>
      <c r="V2017" s="9">
        <v>1250</v>
      </c>
      <c r="W2017" s="2">
        <f t="shared" si="160"/>
        <v>3</v>
      </c>
      <c r="X2017" s="2" t="s">
        <v>1885</v>
      </c>
      <c r="Y2017" s="9" t="str">
        <f t="shared" si="157"/>
        <v>Y</v>
      </c>
      <c r="Z2017" s="9" t="str">
        <f t="shared" si="158"/>
        <v>N</v>
      </c>
      <c r="AA2017" s="9">
        <f t="shared" si="161"/>
        <v>10</v>
      </c>
      <c r="AB2017" s="9" t="s">
        <v>1398</v>
      </c>
      <c r="AE2017" t="str">
        <f t="shared" si="159"/>
        <v>Daemons of ChaosKingdom of Bretonnia</v>
      </c>
    </row>
    <row r="2018" spans="1:31" ht="15" customHeight="1" x14ac:dyDescent="0.25">
      <c r="A2018">
        <v>430637</v>
      </c>
      <c r="B2018">
        <v>1</v>
      </c>
      <c r="C2018" t="s">
        <v>2471</v>
      </c>
      <c r="D2018" t="s">
        <v>2472</v>
      </c>
      <c r="E2018">
        <v>0</v>
      </c>
      <c r="F2018">
        <v>2</v>
      </c>
      <c r="G2018">
        <v>469</v>
      </c>
      <c r="H2018">
        <v>1083</v>
      </c>
      <c r="I2018" t="s">
        <v>2468</v>
      </c>
      <c r="J2018" s="24">
        <v>45403.34375</v>
      </c>
      <c r="K2018" s="24">
        <v>45403.759722222225</v>
      </c>
      <c r="L2018" t="s">
        <v>147</v>
      </c>
      <c r="M2018" t="b">
        <v>0</v>
      </c>
      <c r="N2018">
        <v>2023</v>
      </c>
      <c r="O2018" t="s">
        <v>763</v>
      </c>
      <c r="Q2018" t="s">
        <v>761</v>
      </c>
      <c r="S2018" s="1" t="s">
        <v>2473</v>
      </c>
      <c r="T2018" s="1" t="s">
        <v>2474</v>
      </c>
      <c r="U2018" t="s">
        <v>27</v>
      </c>
      <c r="V2018" s="9">
        <v>1250</v>
      </c>
      <c r="W2018" s="2">
        <f t="shared" si="160"/>
        <v>3</v>
      </c>
      <c r="X2018" s="2" t="s">
        <v>1885</v>
      </c>
      <c r="Y2018" s="9" t="str">
        <f t="shared" si="157"/>
        <v>Y</v>
      </c>
      <c r="Z2018" s="9" t="str">
        <f t="shared" si="158"/>
        <v>N</v>
      </c>
      <c r="AA2018" s="9">
        <f t="shared" si="161"/>
        <v>10</v>
      </c>
      <c r="AB2018" s="9" t="s">
        <v>1398</v>
      </c>
      <c r="AE2018" t="str">
        <f t="shared" si="159"/>
        <v>High Elf RealmsOrc and Goblin Tribes</v>
      </c>
    </row>
    <row r="2019" spans="1:31" ht="15" customHeight="1" x14ac:dyDescent="0.25">
      <c r="A2019">
        <v>430665</v>
      </c>
      <c r="B2019">
        <v>1</v>
      </c>
      <c r="C2019" t="s">
        <v>2475</v>
      </c>
      <c r="D2019" t="s">
        <v>2476</v>
      </c>
      <c r="E2019">
        <v>0</v>
      </c>
      <c r="F2019">
        <v>2</v>
      </c>
      <c r="G2019">
        <v>225</v>
      </c>
      <c r="H2019">
        <v>1400</v>
      </c>
      <c r="I2019" t="s">
        <v>2468</v>
      </c>
      <c r="J2019" s="24">
        <v>45403.34375</v>
      </c>
      <c r="K2019" s="24">
        <v>45403.759722222225</v>
      </c>
      <c r="L2019" t="s">
        <v>147</v>
      </c>
      <c r="M2019" t="b">
        <v>0</v>
      </c>
      <c r="N2019">
        <v>2023</v>
      </c>
      <c r="O2019" t="s">
        <v>764</v>
      </c>
      <c r="Q2019" t="s">
        <v>758</v>
      </c>
      <c r="S2019" s="1" t="s">
        <v>2477</v>
      </c>
      <c r="T2019" s="1" t="s">
        <v>2478</v>
      </c>
      <c r="U2019" t="s">
        <v>27</v>
      </c>
      <c r="V2019" s="9">
        <v>1250</v>
      </c>
      <c r="W2019" s="2">
        <f t="shared" si="160"/>
        <v>3</v>
      </c>
      <c r="X2019" s="2" t="s">
        <v>1885</v>
      </c>
      <c r="Y2019" s="9" t="str">
        <f t="shared" si="157"/>
        <v>Y</v>
      </c>
      <c r="Z2019" s="9" t="str">
        <f t="shared" si="158"/>
        <v>N</v>
      </c>
      <c r="AA2019" s="9">
        <f t="shared" si="161"/>
        <v>10</v>
      </c>
      <c r="AB2019" s="9" t="s">
        <v>1398</v>
      </c>
      <c r="AE2019" t="str">
        <f t="shared" si="159"/>
        <v>Tomb Kings of KhemriKingdom of Bretonnia</v>
      </c>
    </row>
    <row r="2020" spans="1:31" ht="15" customHeight="1" x14ac:dyDescent="0.25">
      <c r="A2020">
        <v>430698</v>
      </c>
      <c r="B2020">
        <v>1</v>
      </c>
      <c r="C2020" t="s">
        <v>2479</v>
      </c>
      <c r="D2020" t="s">
        <v>2480</v>
      </c>
      <c r="E2020">
        <v>1</v>
      </c>
      <c r="F2020">
        <v>1</v>
      </c>
      <c r="G2020">
        <v>833</v>
      </c>
      <c r="H2020">
        <v>839</v>
      </c>
      <c r="I2020" t="s">
        <v>2468</v>
      </c>
      <c r="J2020" s="24">
        <v>45403.34375</v>
      </c>
      <c r="K2020" s="24">
        <v>45403.759722222225</v>
      </c>
      <c r="L2020" t="s">
        <v>147</v>
      </c>
      <c r="M2020" t="b">
        <v>0</v>
      </c>
      <c r="N2020">
        <v>2023</v>
      </c>
      <c r="O2020" t="s">
        <v>771</v>
      </c>
      <c r="Q2020" t="s">
        <v>761</v>
      </c>
      <c r="S2020" s="1" t="s">
        <v>2481</v>
      </c>
      <c r="T2020" s="1" t="s">
        <v>2482</v>
      </c>
      <c r="U2020" t="s">
        <v>27</v>
      </c>
      <c r="V2020" s="9">
        <v>1250</v>
      </c>
      <c r="W2020" s="2">
        <f t="shared" si="160"/>
        <v>3</v>
      </c>
      <c r="X2020" s="2" t="s">
        <v>1885</v>
      </c>
      <c r="Y2020" s="9" t="str">
        <f t="shared" si="157"/>
        <v>Y</v>
      </c>
      <c r="Z2020" s="9" t="str">
        <f t="shared" si="158"/>
        <v>N</v>
      </c>
      <c r="AA2020" s="9">
        <f t="shared" si="161"/>
        <v>10</v>
      </c>
      <c r="AB2020" s="9" t="s">
        <v>1398</v>
      </c>
      <c r="AE2020" t="str">
        <f t="shared" si="159"/>
        <v>SkavenOrc and Goblin Tribes</v>
      </c>
    </row>
    <row r="2021" spans="1:31" ht="15" customHeight="1" x14ac:dyDescent="0.25">
      <c r="A2021">
        <v>430721</v>
      </c>
      <c r="B2021">
        <v>1</v>
      </c>
      <c r="C2021" t="s">
        <v>2483</v>
      </c>
      <c r="D2021" t="s">
        <v>2484</v>
      </c>
      <c r="E2021">
        <v>2</v>
      </c>
      <c r="F2021">
        <v>0</v>
      </c>
      <c r="G2021">
        <v>657</v>
      </c>
      <c r="H2021">
        <v>372</v>
      </c>
      <c r="I2021" t="s">
        <v>2468</v>
      </c>
      <c r="J2021" s="24">
        <v>45403.34375</v>
      </c>
      <c r="K2021" s="24">
        <v>45403.759722222225</v>
      </c>
      <c r="L2021" t="s">
        <v>147</v>
      </c>
      <c r="M2021" t="b">
        <v>0</v>
      </c>
      <c r="N2021">
        <v>2023</v>
      </c>
      <c r="O2021" t="s">
        <v>768</v>
      </c>
      <c r="Q2021" t="s">
        <v>773</v>
      </c>
      <c r="S2021" s="1" t="s">
        <v>2485</v>
      </c>
      <c r="T2021" s="1" t="s">
        <v>2486</v>
      </c>
      <c r="U2021" t="s">
        <v>27</v>
      </c>
      <c r="V2021" s="9">
        <v>1250</v>
      </c>
      <c r="W2021" s="2">
        <f t="shared" si="160"/>
        <v>3</v>
      </c>
      <c r="X2021" s="2" t="s">
        <v>1885</v>
      </c>
      <c r="Y2021" s="9" t="str">
        <f t="shared" si="157"/>
        <v>Y</v>
      </c>
      <c r="Z2021" s="9" t="str">
        <f t="shared" si="158"/>
        <v>N</v>
      </c>
      <c r="AA2021" s="9">
        <f t="shared" si="161"/>
        <v>10</v>
      </c>
      <c r="AB2021" s="9" t="s">
        <v>1398</v>
      </c>
      <c r="AE2021" t="str">
        <f t="shared" si="159"/>
        <v>Dark ElvesOgre Kingdoms</v>
      </c>
    </row>
    <row r="2022" spans="1:31" ht="15" customHeight="1" x14ac:dyDescent="0.25">
      <c r="A2022">
        <v>430761</v>
      </c>
      <c r="B2022">
        <v>2</v>
      </c>
      <c r="C2022" t="s">
        <v>2480</v>
      </c>
      <c r="D2022" t="s">
        <v>2471</v>
      </c>
      <c r="E2022">
        <v>2</v>
      </c>
      <c r="F2022">
        <v>0</v>
      </c>
      <c r="G2022">
        <v>1244</v>
      </c>
      <c r="H2022">
        <v>233</v>
      </c>
      <c r="I2022" t="s">
        <v>2468</v>
      </c>
      <c r="J2022" s="24">
        <v>45403.34375</v>
      </c>
      <c r="K2022" s="24">
        <v>45403.759722222225</v>
      </c>
      <c r="L2022" t="s">
        <v>147</v>
      </c>
      <c r="M2022" t="b">
        <v>0</v>
      </c>
      <c r="N2022">
        <v>2023</v>
      </c>
      <c r="O2022" t="s">
        <v>761</v>
      </c>
      <c r="Q2022" t="s">
        <v>763</v>
      </c>
      <c r="S2022" s="1" t="s">
        <v>2482</v>
      </c>
      <c r="T2022" s="1" t="s">
        <v>2473</v>
      </c>
      <c r="U2022" t="s">
        <v>27</v>
      </c>
      <c r="V2022" s="9">
        <v>1250</v>
      </c>
      <c r="W2022" s="2">
        <f t="shared" si="160"/>
        <v>3</v>
      </c>
      <c r="X2022" s="2" t="s">
        <v>1885</v>
      </c>
      <c r="Y2022" s="9" t="str">
        <f t="shared" si="157"/>
        <v>Y</v>
      </c>
      <c r="Z2022" s="9" t="str">
        <f t="shared" si="158"/>
        <v>N</v>
      </c>
      <c r="AA2022" s="9">
        <f t="shared" si="161"/>
        <v>10</v>
      </c>
      <c r="AB2022" s="9" t="s">
        <v>1398</v>
      </c>
      <c r="AE2022" t="str">
        <f t="shared" si="159"/>
        <v>Orc and Goblin TribesHigh Elf Realms</v>
      </c>
    </row>
    <row r="2023" spans="1:31" ht="15" customHeight="1" x14ac:dyDescent="0.25">
      <c r="A2023">
        <v>430778</v>
      </c>
      <c r="B2023">
        <v>2</v>
      </c>
      <c r="C2023" t="s">
        <v>2472</v>
      </c>
      <c r="D2023" t="s">
        <v>2483</v>
      </c>
      <c r="E2023">
        <v>2</v>
      </c>
      <c r="F2023">
        <v>0</v>
      </c>
      <c r="G2023">
        <v>1273</v>
      </c>
      <c r="H2023">
        <v>315</v>
      </c>
      <c r="I2023" t="s">
        <v>2468</v>
      </c>
      <c r="J2023" s="24">
        <v>45403.34375</v>
      </c>
      <c r="K2023" s="24">
        <v>45403.759722222225</v>
      </c>
      <c r="L2023" t="s">
        <v>147</v>
      </c>
      <c r="M2023" t="b">
        <v>0</v>
      </c>
      <c r="N2023">
        <v>2023</v>
      </c>
      <c r="O2023" t="s">
        <v>761</v>
      </c>
      <c r="Q2023" t="s">
        <v>768</v>
      </c>
      <c r="S2023" s="1" t="s">
        <v>2474</v>
      </c>
      <c r="T2023" s="1" t="s">
        <v>2485</v>
      </c>
      <c r="U2023" t="s">
        <v>27</v>
      </c>
      <c r="V2023" s="9">
        <v>1250</v>
      </c>
      <c r="W2023" s="2">
        <f t="shared" si="160"/>
        <v>3</v>
      </c>
      <c r="X2023" s="2" t="s">
        <v>1885</v>
      </c>
      <c r="Y2023" s="9" t="str">
        <f t="shared" si="157"/>
        <v>Y</v>
      </c>
      <c r="Z2023" s="9" t="str">
        <f t="shared" si="158"/>
        <v>N</v>
      </c>
      <c r="AA2023" s="9">
        <f t="shared" si="161"/>
        <v>10</v>
      </c>
      <c r="AB2023" s="9" t="s">
        <v>1398</v>
      </c>
      <c r="AE2023" t="str">
        <f t="shared" si="159"/>
        <v>Orc and Goblin TribesDark Elves</v>
      </c>
    </row>
    <row r="2024" spans="1:31" ht="15" customHeight="1" x14ac:dyDescent="0.25">
      <c r="A2024">
        <v>430796</v>
      </c>
      <c r="B2024">
        <v>2</v>
      </c>
      <c r="C2024" t="s">
        <v>2466</v>
      </c>
      <c r="D2024" t="s">
        <v>2476</v>
      </c>
      <c r="E2024">
        <v>2</v>
      </c>
      <c r="F2024">
        <v>0</v>
      </c>
      <c r="G2024">
        <v>721</v>
      </c>
      <c r="H2024">
        <v>235</v>
      </c>
      <c r="I2024" t="s">
        <v>2468</v>
      </c>
      <c r="J2024" s="24">
        <v>45403.34375</v>
      </c>
      <c r="K2024" s="24">
        <v>45403.759722222225</v>
      </c>
      <c r="L2024" t="s">
        <v>147</v>
      </c>
      <c r="M2024" t="b">
        <v>0</v>
      </c>
      <c r="N2024">
        <v>2023</v>
      </c>
      <c r="O2024" t="s">
        <v>767</v>
      </c>
      <c r="Q2024" t="s">
        <v>758</v>
      </c>
      <c r="S2024" s="1" t="s">
        <v>2469</v>
      </c>
      <c r="T2024" s="1" t="s">
        <v>2478</v>
      </c>
      <c r="U2024" t="s">
        <v>27</v>
      </c>
      <c r="V2024" s="9">
        <v>1250</v>
      </c>
      <c r="W2024" s="2">
        <f t="shared" si="160"/>
        <v>3</v>
      </c>
      <c r="X2024" s="2" t="s">
        <v>1885</v>
      </c>
      <c r="Y2024" s="9" t="str">
        <f t="shared" si="157"/>
        <v>Y</v>
      </c>
      <c r="Z2024" s="9" t="str">
        <f t="shared" si="158"/>
        <v>N</v>
      </c>
      <c r="AA2024" s="9">
        <f t="shared" si="161"/>
        <v>10</v>
      </c>
      <c r="AB2024" s="9" t="s">
        <v>1398</v>
      </c>
      <c r="AE2024" t="str">
        <f t="shared" si="159"/>
        <v>Daemons of ChaosKingdom of Bretonnia</v>
      </c>
    </row>
    <row r="2025" spans="1:31" ht="15" customHeight="1" x14ac:dyDescent="0.25">
      <c r="A2025">
        <v>430830</v>
      </c>
      <c r="B2025">
        <v>2</v>
      </c>
      <c r="C2025" t="s">
        <v>2479</v>
      </c>
      <c r="D2025" t="s">
        <v>2484</v>
      </c>
      <c r="E2025">
        <v>2</v>
      </c>
      <c r="F2025">
        <v>0</v>
      </c>
      <c r="G2025">
        <v>433</v>
      </c>
      <c r="H2025">
        <v>256</v>
      </c>
      <c r="I2025" t="s">
        <v>2468</v>
      </c>
      <c r="J2025" s="24">
        <v>45403.34375</v>
      </c>
      <c r="K2025" s="24">
        <v>45403.759722222225</v>
      </c>
      <c r="L2025" t="s">
        <v>147</v>
      </c>
      <c r="M2025" t="b">
        <v>0</v>
      </c>
      <c r="N2025">
        <v>2023</v>
      </c>
      <c r="O2025" t="s">
        <v>771</v>
      </c>
      <c r="Q2025" t="s">
        <v>773</v>
      </c>
      <c r="S2025" s="1" t="s">
        <v>2481</v>
      </c>
      <c r="T2025" s="1" t="s">
        <v>2486</v>
      </c>
      <c r="U2025" t="s">
        <v>27</v>
      </c>
      <c r="V2025" s="9">
        <v>1250</v>
      </c>
      <c r="W2025" s="2">
        <f t="shared" si="160"/>
        <v>3</v>
      </c>
      <c r="X2025" s="2" t="s">
        <v>1885</v>
      </c>
      <c r="Y2025" s="9" t="str">
        <f t="shared" si="157"/>
        <v>Y</v>
      </c>
      <c r="Z2025" s="9" t="str">
        <f t="shared" si="158"/>
        <v>N</v>
      </c>
      <c r="AA2025" s="9">
        <f t="shared" si="161"/>
        <v>10</v>
      </c>
      <c r="AB2025" s="9" t="s">
        <v>1398</v>
      </c>
      <c r="AE2025" t="str">
        <f t="shared" si="159"/>
        <v>SkavenOgre Kingdoms</v>
      </c>
    </row>
    <row r="2026" spans="1:31" ht="15" customHeight="1" x14ac:dyDescent="0.25">
      <c r="A2026">
        <v>430856</v>
      </c>
      <c r="B2026">
        <v>2</v>
      </c>
      <c r="C2026" t="s">
        <v>2475</v>
      </c>
      <c r="D2026" t="s">
        <v>2467</v>
      </c>
      <c r="E2026">
        <v>0</v>
      </c>
      <c r="F2026">
        <v>2</v>
      </c>
      <c r="G2026">
        <v>235</v>
      </c>
      <c r="H2026">
        <v>1500</v>
      </c>
      <c r="I2026" t="s">
        <v>2468</v>
      </c>
      <c r="J2026" s="24">
        <v>45403.34375</v>
      </c>
      <c r="K2026" s="24">
        <v>45403.759722222225</v>
      </c>
      <c r="L2026" t="s">
        <v>147</v>
      </c>
      <c r="M2026" t="b">
        <v>0</v>
      </c>
      <c r="N2026">
        <v>2023</v>
      </c>
      <c r="O2026" t="s">
        <v>764</v>
      </c>
      <c r="Q2026" t="s">
        <v>758</v>
      </c>
      <c r="S2026" s="1" t="s">
        <v>2477</v>
      </c>
      <c r="T2026" s="1" t="s">
        <v>2470</v>
      </c>
      <c r="U2026" t="s">
        <v>27</v>
      </c>
      <c r="V2026" s="9">
        <v>1250</v>
      </c>
      <c r="W2026" s="2">
        <f t="shared" si="160"/>
        <v>3</v>
      </c>
      <c r="X2026" s="2" t="s">
        <v>1885</v>
      </c>
      <c r="Y2026" s="9" t="str">
        <f t="shared" si="157"/>
        <v>Y</v>
      </c>
      <c r="Z2026" s="9" t="str">
        <f t="shared" si="158"/>
        <v>N</v>
      </c>
      <c r="AA2026" s="9">
        <f t="shared" si="161"/>
        <v>10</v>
      </c>
      <c r="AB2026" s="9" t="s">
        <v>1398</v>
      </c>
      <c r="AE2026" t="str">
        <f t="shared" si="159"/>
        <v>Tomb Kings of KhemriKingdom of Bretonnia</v>
      </c>
    </row>
    <row r="2027" spans="1:31" ht="15" customHeight="1" x14ac:dyDescent="0.25">
      <c r="A2027">
        <v>430891</v>
      </c>
      <c r="B2027">
        <v>3</v>
      </c>
      <c r="C2027" t="s">
        <v>2483</v>
      </c>
      <c r="D2027" t="s">
        <v>2471</v>
      </c>
      <c r="E2027">
        <v>0</v>
      </c>
      <c r="F2027">
        <v>2</v>
      </c>
      <c r="G2027">
        <v>160</v>
      </c>
      <c r="H2027">
        <v>486</v>
      </c>
      <c r="I2027" t="s">
        <v>2468</v>
      </c>
      <c r="J2027" s="24">
        <v>45403.34375</v>
      </c>
      <c r="K2027" s="24">
        <v>45403.759722222225</v>
      </c>
      <c r="L2027" t="s">
        <v>147</v>
      </c>
      <c r="M2027" t="b">
        <v>0</v>
      </c>
      <c r="N2027">
        <v>2023</v>
      </c>
      <c r="O2027" t="s">
        <v>768</v>
      </c>
      <c r="Q2027" t="s">
        <v>763</v>
      </c>
      <c r="S2027" s="1" t="s">
        <v>2485</v>
      </c>
      <c r="T2027" s="1" t="s">
        <v>2473</v>
      </c>
      <c r="U2027" t="s">
        <v>27</v>
      </c>
      <c r="V2027" s="9">
        <v>1250</v>
      </c>
      <c r="W2027" s="2">
        <f t="shared" si="160"/>
        <v>3</v>
      </c>
      <c r="X2027" s="2" t="s">
        <v>1885</v>
      </c>
      <c r="Y2027" s="9" t="str">
        <f t="shared" si="157"/>
        <v>Y</v>
      </c>
      <c r="Z2027" s="9" t="str">
        <f t="shared" si="158"/>
        <v>N</v>
      </c>
      <c r="AA2027" s="9">
        <f t="shared" si="161"/>
        <v>10</v>
      </c>
      <c r="AB2027" s="9" t="s">
        <v>1398</v>
      </c>
      <c r="AE2027" t="str">
        <f t="shared" si="159"/>
        <v>Dark ElvesHigh Elf Realms</v>
      </c>
    </row>
    <row r="2028" spans="1:31" ht="15" customHeight="1" x14ac:dyDescent="0.25">
      <c r="A2028">
        <v>430915</v>
      </c>
      <c r="B2028">
        <v>3</v>
      </c>
      <c r="C2028" t="s">
        <v>2479</v>
      </c>
      <c r="D2028" t="s">
        <v>2476</v>
      </c>
      <c r="E2028">
        <v>2</v>
      </c>
      <c r="F2028">
        <v>0</v>
      </c>
      <c r="G2028">
        <v>1294</v>
      </c>
      <c r="H2028">
        <v>764</v>
      </c>
      <c r="I2028" t="s">
        <v>2468</v>
      </c>
      <c r="J2028" s="24">
        <v>45403.34375</v>
      </c>
      <c r="K2028" s="24">
        <v>45403.759722222225</v>
      </c>
      <c r="L2028" t="s">
        <v>147</v>
      </c>
      <c r="M2028" t="b">
        <v>0</v>
      </c>
      <c r="N2028">
        <v>2023</v>
      </c>
      <c r="O2028" t="s">
        <v>771</v>
      </c>
      <c r="Q2028" t="s">
        <v>758</v>
      </c>
      <c r="S2028" s="1" t="s">
        <v>2481</v>
      </c>
      <c r="T2028" s="1" t="s">
        <v>2478</v>
      </c>
      <c r="U2028" t="s">
        <v>27</v>
      </c>
      <c r="V2028" s="9">
        <v>1250</v>
      </c>
      <c r="W2028" s="2">
        <f t="shared" si="160"/>
        <v>3</v>
      </c>
      <c r="X2028" s="2" t="s">
        <v>1885</v>
      </c>
      <c r="Y2028" s="9" t="str">
        <f t="shared" si="157"/>
        <v>Y</v>
      </c>
      <c r="Z2028" s="9" t="str">
        <f t="shared" si="158"/>
        <v>N</v>
      </c>
      <c r="AA2028" s="9">
        <f t="shared" si="161"/>
        <v>10</v>
      </c>
      <c r="AB2028" s="9" t="s">
        <v>1398</v>
      </c>
      <c r="AE2028" t="str">
        <f t="shared" si="159"/>
        <v>SkavenKingdom of Bretonnia</v>
      </c>
    </row>
    <row r="2029" spans="1:31" ht="15" customHeight="1" x14ac:dyDescent="0.25">
      <c r="A2029">
        <v>430937</v>
      </c>
      <c r="B2029">
        <v>3</v>
      </c>
      <c r="C2029" t="s">
        <v>2484</v>
      </c>
      <c r="D2029" t="s">
        <v>2475</v>
      </c>
      <c r="E2029">
        <v>0</v>
      </c>
      <c r="F2029">
        <v>2</v>
      </c>
      <c r="G2029">
        <v>548</v>
      </c>
      <c r="H2029">
        <v>730</v>
      </c>
      <c r="I2029" t="s">
        <v>2468</v>
      </c>
      <c r="J2029" s="24">
        <v>45403.34375</v>
      </c>
      <c r="K2029" s="24">
        <v>45403.759722222225</v>
      </c>
      <c r="L2029" t="s">
        <v>147</v>
      </c>
      <c r="M2029" t="b">
        <v>0</v>
      </c>
      <c r="N2029">
        <v>2023</v>
      </c>
      <c r="O2029" t="s">
        <v>773</v>
      </c>
      <c r="Q2029" t="s">
        <v>764</v>
      </c>
      <c r="S2029" s="1" t="s">
        <v>2486</v>
      </c>
      <c r="T2029" s="1" t="s">
        <v>2477</v>
      </c>
      <c r="U2029" t="s">
        <v>27</v>
      </c>
      <c r="V2029" s="9">
        <v>1250</v>
      </c>
      <c r="W2029" s="2">
        <f t="shared" si="160"/>
        <v>3</v>
      </c>
      <c r="X2029" s="2" t="s">
        <v>1885</v>
      </c>
      <c r="Y2029" s="9" t="str">
        <f t="shared" si="157"/>
        <v>Y</v>
      </c>
      <c r="Z2029" s="9" t="str">
        <f t="shared" si="158"/>
        <v>N</v>
      </c>
      <c r="AA2029" s="9">
        <f t="shared" si="161"/>
        <v>10</v>
      </c>
      <c r="AB2029" s="9" t="s">
        <v>1398</v>
      </c>
      <c r="AE2029" t="str">
        <f t="shared" si="159"/>
        <v>Ogre KingdomsTomb Kings of Khemri</v>
      </c>
    </row>
    <row r="2030" spans="1:31" ht="15" customHeight="1" x14ac:dyDescent="0.25">
      <c r="A2030">
        <v>430960</v>
      </c>
      <c r="B2030">
        <v>3</v>
      </c>
      <c r="C2030" t="s">
        <v>2466</v>
      </c>
      <c r="D2030" t="s">
        <v>2472</v>
      </c>
      <c r="E2030">
        <v>2</v>
      </c>
      <c r="F2030">
        <v>0</v>
      </c>
      <c r="G2030">
        <v>1498</v>
      </c>
      <c r="H2030">
        <v>92</v>
      </c>
      <c r="I2030" t="s">
        <v>2468</v>
      </c>
      <c r="J2030" s="24">
        <v>45403.34375</v>
      </c>
      <c r="K2030" s="24">
        <v>45403.759722222225</v>
      </c>
      <c r="L2030" t="s">
        <v>147</v>
      </c>
      <c r="M2030" t="b">
        <v>0</v>
      </c>
      <c r="N2030">
        <v>2023</v>
      </c>
      <c r="O2030" t="s">
        <v>767</v>
      </c>
      <c r="Q2030" t="s">
        <v>761</v>
      </c>
      <c r="S2030" s="1" t="s">
        <v>2469</v>
      </c>
      <c r="T2030" s="1" t="s">
        <v>2474</v>
      </c>
      <c r="U2030" t="s">
        <v>27</v>
      </c>
      <c r="V2030" s="9">
        <v>1250</v>
      </c>
      <c r="W2030" s="2">
        <f t="shared" si="160"/>
        <v>3</v>
      </c>
      <c r="X2030" s="2" t="s">
        <v>1885</v>
      </c>
      <c r="Y2030" s="9" t="str">
        <f t="shared" si="157"/>
        <v>Y</v>
      </c>
      <c r="Z2030" s="9" t="str">
        <f t="shared" si="158"/>
        <v>N</v>
      </c>
      <c r="AA2030" s="9">
        <f t="shared" si="161"/>
        <v>10</v>
      </c>
      <c r="AB2030" s="9" t="s">
        <v>1398</v>
      </c>
      <c r="AE2030" t="str">
        <f t="shared" si="159"/>
        <v>Daemons of ChaosOrc and Goblin Tribes</v>
      </c>
    </row>
    <row r="2031" spans="1:31" ht="15" customHeight="1" x14ac:dyDescent="0.25">
      <c r="A2031">
        <v>430983</v>
      </c>
      <c r="B2031">
        <v>3</v>
      </c>
      <c r="C2031" t="s">
        <v>2480</v>
      </c>
      <c r="D2031" t="s">
        <v>2467</v>
      </c>
      <c r="E2031">
        <v>2</v>
      </c>
      <c r="F2031">
        <v>0</v>
      </c>
      <c r="G2031">
        <v>975</v>
      </c>
      <c r="H2031">
        <v>127</v>
      </c>
      <c r="I2031" t="s">
        <v>2468</v>
      </c>
      <c r="J2031" s="24">
        <v>45403.34375</v>
      </c>
      <c r="K2031" s="24">
        <v>45403.759722222225</v>
      </c>
      <c r="L2031" t="s">
        <v>147</v>
      </c>
      <c r="M2031" t="b">
        <v>0</v>
      </c>
      <c r="N2031">
        <v>2023</v>
      </c>
      <c r="O2031" t="s">
        <v>761</v>
      </c>
      <c r="Q2031" t="s">
        <v>758</v>
      </c>
      <c r="S2031" s="1" t="s">
        <v>2482</v>
      </c>
      <c r="T2031" s="1" t="s">
        <v>2470</v>
      </c>
      <c r="U2031" t="s">
        <v>27</v>
      </c>
      <c r="V2031" s="9">
        <v>1250</v>
      </c>
      <c r="W2031" s="2">
        <f t="shared" si="160"/>
        <v>3</v>
      </c>
      <c r="X2031" s="2" t="s">
        <v>1885</v>
      </c>
      <c r="Y2031" s="9" t="str">
        <f t="shared" si="157"/>
        <v>Y</v>
      </c>
      <c r="Z2031" s="9" t="str">
        <f t="shared" si="158"/>
        <v>N</v>
      </c>
      <c r="AA2031" s="9">
        <f t="shared" si="161"/>
        <v>10</v>
      </c>
      <c r="AB2031" s="9" t="s">
        <v>1398</v>
      </c>
      <c r="AE2031" t="str">
        <f t="shared" si="159"/>
        <v>Orc and Goblin TribesKingdom of Bretonnia</v>
      </c>
    </row>
  </sheetData>
  <sheetProtection algorithmName="SHA-512" hashValue="mSkmn98QsMa/z/5UdklEtoozAw9z3dR7XFCRCztaIn8C1rILzwbvi1aethdN+O5wkq9jPTCju0k3bxhfk19syg==" saltValue="rMgT9TNvePO/ELZMze6X7Q==" spinCount="100000" sheet="1" autoFilter="0"/>
  <autoFilter ref="A1:AE2031" xr:uid="{00000000-0001-0000-0000-000000000000}">
    <filterColumn colId="24">
      <filters>
        <filter val="Y"/>
      </filters>
    </filterColumn>
    <filterColumn colId="25">
      <filters>
        <filter val="N"/>
      </filters>
    </filterColumn>
  </autoFilter>
  <sortState xmlns:xlrd2="http://schemas.microsoft.com/office/spreadsheetml/2017/richdata2" ref="A2:AD1462">
    <sortCondition ref="J2:J1462"/>
  </sortState>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5E76F-D80B-4B5F-9BBD-DEDF0B6A066D}">
  <dimension ref="A1:F25"/>
  <sheetViews>
    <sheetView workbookViewId="0">
      <selection activeCell="B14" sqref="B14"/>
    </sheetView>
  </sheetViews>
  <sheetFormatPr defaultRowHeight="15" x14ac:dyDescent="0.25"/>
  <cols>
    <col min="1" max="1" width="10.7109375" style="25" bestFit="1" customWidth="1"/>
    <col min="5" max="5" width="34.5703125" customWidth="1"/>
  </cols>
  <sheetData>
    <row r="1" spans="1:6" x14ac:dyDescent="0.25">
      <c r="A1" s="25" t="s">
        <v>2487</v>
      </c>
      <c r="B1" t="s">
        <v>2488</v>
      </c>
      <c r="E1" t="s">
        <v>2489</v>
      </c>
      <c r="F1" t="s">
        <v>1169</v>
      </c>
    </row>
    <row r="2" spans="1:6" x14ac:dyDescent="0.25">
      <c r="A2" s="25">
        <v>45325.583333333336</v>
      </c>
      <c r="B2">
        <v>1</v>
      </c>
      <c r="D2" t="s">
        <v>2490</v>
      </c>
      <c r="E2" t="s">
        <v>2490</v>
      </c>
      <c r="F2">
        <v>1</v>
      </c>
    </row>
    <row r="3" spans="1:6" x14ac:dyDescent="0.25">
      <c r="A3" s="25">
        <v>45332.334027777775</v>
      </c>
      <c r="B3">
        <v>3</v>
      </c>
      <c r="D3" t="s">
        <v>2491</v>
      </c>
      <c r="E3" t="s">
        <v>2491</v>
      </c>
      <c r="F3">
        <v>3</v>
      </c>
    </row>
    <row r="4" spans="1:6" x14ac:dyDescent="0.25">
      <c r="A4" s="25">
        <v>45340.75</v>
      </c>
      <c r="B4">
        <v>4</v>
      </c>
      <c r="D4" t="s">
        <v>2492</v>
      </c>
      <c r="E4" t="s">
        <v>2492</v>
      </c>
      <c r="F4">
        <v>4</v>
      </c>
    </row>
    <row r="5" spans="1:6" x14ac:dyDescent="0.25">
      <c r="A5" s="25">
        <v>45346.75</v>
      </c>
      <c r="B5">
        <v>8</v>
      </c>
      <c r="D5" t="s">
        <v>2493</v>
      </c>
      <c r="E5" t="s">
        <v>2493</v>
      </c>
      <c r="F5">
        <v>9</v>
      </c>
    </row>
    <row r="6" spans="1:6" x14ac:dyDescent="0.25">
      <c r="A6" s="25">
        <v>45347.3125</v>
      </c>
      <c r="B6">
        <v>1</v>
      </c>
      <c r="D6" t="s">
        <v>2494</v>
      </c>
      <c r="E6" t="s">
        <v>2494</v>
      </c>
      <c r="F6">
        <v>11</v>
      </c>
    </row>
    <row r="7" spans="1:6" x14ac:dyDescent="0.25">
      <c r="A7" s="25">
        <v>45352.958333333336</v>
      </c>
      <c r="B7">
        <v>1</v>
      </c>
      <c r="D7" t="s">
        <v>2495</v>
      </c>
      <c r="E7" t="s">
        <v>2495</v>
      </c>
      <c r="F7">
        <v>7</v>
      </c>
    </row>
    <row r="8" spans="1:6" x14ac:dyDescent="0.25">
      <c r="A8" s="25">
        <v>45353.833333333336</v>
      </c>
      <c r="B8">
        <v>6</v>
      </c>
      <c r="D8" t="s">
        <v>2496</v>
      </c>
      <c r="E8" t="s">
        <v>2496</v>
      </c>
      <c r="F8">
        <v>8</v>
      </c>
    </row>
    <row r="9" spans="1:6" x14ac:dyDescent="0.25">
      <c r="A9" s="25">
        <v>45354.666666666664</v>
      </c>
      <c r="B9">
        <v>4</v>
      </c>
      <c r="D9" t="s">
        <v>2497</v>
      </c>
      <c r="E9" t="s">
        <v>2497</v>
      </c>
      <c r="F9">
        <v>5</v>
      </c>
    </row>
    <row r="10" spans="1:6" x14ac:dyDescent="0.25">
      <c r="A10" s="25">
        <v>45360.625</v>
      </c>
      <c r="B10">
        <v>5</v>
      </c>
      <c r="D10" t="s">
        <v>2498</v>
      </c>
      <c r="E10" t="s">
        <v>2498</v>
      </c>
      <c r="F10">
        <v>7</v>
      </c>
    </row>
    <row r="11" spans="1:6" x14ac:dyDescent="0.25">
      <c r="A11" s="25">
        <v>45361.708333333336</v>
      </c>
      <c r="B11">
        <v>2</v>
      </c>
      <c r="D11" t="s">
        <v>2499</v>
      </c>
      <c r="E11" t="s">
        <v>2499</v>
      </c>
      <c r="F11">
        <v>13</v>
      </c>
    </row>
    <row r="12" spans="1:6" x14ac:dyDescent="0.25">
      <c r="A12" s="25">
        <v>45367.583333333336</v>
      </c>
      <c r="B12">
        <v>7</v>
      </c>
      <c r="D12" t="s">
        <v>2500</v>
      </c>
      <c r="E12" t="s">
        <v>2500</v>
      </c>
      <c r="F12">
        <v>6</v>
      </c>
    </row>
    <row r="13" spans="1:6" x14ac:dyDescent="0.25">
      <c r="A13" s="25">
        <v>45368.395833333336</v>
      </c>
      <c r="B13">
        <v>1</v>
      </c>
      <c r="D13" t="s">
        <v>2501</v>
      </c>
      <c r="E13" t="s">
        <v>2501</v>
      </c>
      <c r="F13">
        <v>16</v>
      </c>
    </row>
    <row r="14" spans="1:6" x14ac:dyDescent="0.25">
      <c r="A14" s="25">
        <v>45372.583333333336</v>
      </c>
      <c r="B14">
        <v>1</v>
      </c>
    </row>
    <row r="15" spans="1:6" x14ac:dyDescent="0.25">
      <c r="A15" s="25">
        <v>45374.916666666664</v>
      </c>
      <c r="B15">
        <v>4</v>
      </c>
      <c r="E15" t="s">
        <v>2502</v>
      </c>
    </row>
    <row r="16" spans="1:6" x14ac:dyDescent="0.25">
      <c r="A16" s="25">
        <v>45381.708333333336</v>
      </c>
      <c r="B16">
        <v>6</v>
      </c>
      <c r="E16" t="s">
        <v>2503</v>
      </c>
      <c r="F16">
        <v>17</v>
      </c>
    </row>
    <row r="17" spans="1:6" x14ac:dyDescent="0.25">
      <c r="A17" s="25">
        <v>45382.291666666664</v>
      </c>
      <c r="B17">
        <v>1</v>
      </c>
      <c r="E17" t="s">
        <v>2504</v>
      </c>
      <c r="F17">
        <v>38</v>
      </c>
    </row>
    <row r="18" spans="1:6" x14ac:dyDescent="0.25">
      <c r="A18" s="25">
        <v>45384.333333333336</v>
      </c>
      <c r="B18">
        <v>1</v>
      </c>
      <c r="E18" t="s">
        <v>2505</v>
      </c>
      <c r="F18">
        <v>35</v>
      </c>
    </row>
    <row r="19" spans="1:6" x14ac:dyDescent="0.25">
      <c r="A19" s="25">
        <v>45388.583333333336</v>
      </c>
      <c r="B19">
        <v>8</v>
      </c>
    </row>
    <row r="20" spans="1:6" x14ac:dyDescent="0.25">
      <c r="A20" s="25">
        <v>45389.625</v>
      </c>
      <c r="B20">
        <v>4</v>
      </c>
    </row>
    <row r="21" spans="1:6" x14ac:dyDescent="0.25">
      <c r="A21" s="25">
        <v>45395.791666666664</v>
      </c>
      <c r="B21">
        <v>5</v>
      </c>
    </row>
    <row r="22" spans="1:6" x14ac:dyDescent="0.25">
      <c r="A22" s="25">
        <v>45396.3125</v>
      </c>
      <c r="B22">
        <v>1</v>
      </c>
    </row>
    <row r="23" spans="1:6" x14ac:dyDescent="0.25">
      <c r="A23" s="25">
        <v>45401.979166666664</v>
      </c>
      <c r="B23">
        <v>2</v>
      </c>
    </row>
    <row r="24" spans="1:6" x14ac:dyDescent="0.25">
      <c r="A24" s="25">
        <v>45402.708333333336</v>
      </c>
      <c r="B24">
        <v>11</v>
      </c>
    </row>
    <row r="25" spans="1:6" x14ac:dyDescent="0.25">
      <c r="A25" s="25">
        <v>45403.34375</v>
      </c>
      <c r="B25">
        <v>3</v>
      </c>
    </row>
  </sheetData>
  <sortState xmlns:xlrd2="http://schemas.microsoft.com/office/spreadsheetml/2017/richdata2" ref="A2:B25">
    <sortCondition ref="A2:A25"/>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38AD6-8182-4083-B96A-A42C6BA1611F}">
  <dimension ref="A1:M1167"/>
  <sheetViews>
    <sheetView workbookViewId="0">
      <selection activeCell="I1158" sqref="I1158"/>
    </sheetView>
  </sheetViews>
  <sheetFormatPr defaultRowHeight="15" customHeight="1" x14ac:dyDescent="0.25"/>
  <cols>
    <col min="1" max="1" width="28.140625" bestFit="1" customWidth="1"/>
    <col min="2" max="2" width="48.85546875" customWidth="1"/>
    <col min="3" max="3" width="22.5703125" customWidth="1"/>
    <col min="4" max="4" width="22.7109375" hidden="1" customWidth="1"/>
  </cols>
  <sheetData>
    <row r="1" spans="1:13" ht="15" customHeight="1" x14ac:dyDescent="0.25">
      <c r="A1" t="s">
        <v>2</v>
      </c>
      <c r="B1" t="s">
        <v>8</v>
      </c>
      <c r="C1" t="s">
        <v>14</v>
      </c>
      <c r="D1" t="s">
        <v>18</v>
      </c>
      <c r="E1" t="s">
        <v>1403</v>
      </c>
      <c r="F1" t="s">
        <v>1890</v>
      </c>
      <c r="G1" t="s">
        <v>778</v>
      </c>
      <c r="H1" t="s">
        <v>1891</v>
      </c>
      <c r="I1" s="9" t="s">
        <v>772</v>
      </c>
      <c r="J1" s="2" t="s">
        <v>776</v>
      </c>
      <c r="K1" s="2" t="s">
        <v>1410</v>
      </c>
      <c r="L1" s="9" t="s">
        <v>1395</v>
      </c>
      <c r="M1" s="9" t="s">
        <v>1397</v>
      </c>
    </row>
    <row r="2" spans="1:13" ht="15" customHeight="1" x14ac:dyDescent="0.25">
      <c r="A2" t="s">
        <v>504</v>
      </c>
      <c r="B2" t="s">
        <v>506</v>
      </c>
      <c r="C2" t="s">
        <v>759</v>
      </c>
      <c r="D2" s="1" t="s">
        <v>508</v>
      </c>
      <c r="E2" s="9">
        <f>SUM(F2:H2)</f>
        <v>3</v>
      </c>
      <c r="F2" s="9">
        <f>COUNTIFS(Database!$E:$E,2,Database!$C:$C,$A2,Database!$I:$I,$B2)+COUNTIFS(Database!$F:$F,2,Database!$D:$D,$A2,Database!$I:$I,$B2)</f>
        <v>2</v>
      </c>
      <c r="G2" s="9">
        <f>COUNTIFS(Database!$E:$E,1,Database!$C:$C,$A2,Database!$I:$I,$B2)+COUNTIFS(Database!$F:$F,1,Database!$D:$D,$A2,Database!$I:$I,$B2)</f>
        <v>0</v>
      </c>
      <c r="H2" s="9">
        <f>COUNTIFS(Database!$E:$E,0,Database!$C:$C,$A2,Database!$I:$I,$B2)+COUNTIFS(Database!$F:$F,0,Database!$D:$D,$A2,Database!$I:$I,$B2)</f>
        <v>1</v>
      </c>
      <c r="I2" s="9">
        <f>VLOOKUP(B2,Database!$I:$AB,14,FALSE)</f>
        <v>2000</v>
      </c>
      <c r="J2" s="9">
        <f>VLOOKUP(B2,Database!$I:$AC,15,FALSE)</f>
        <v>3</v>
      </c>
      <c r="K2" s="9" t="str">
        <f>VLOOKUP(B2,Database!$I:$AD,16,FALSE)</f>
        <v>v1.1</v>
      </c>
      <c r="L2" s="9">
        <f>VLOOKUP(B2,Database!$I:$AB,19,FALSE)</f>
        <v>12</v>
      </c>
      <c r="M2" s="9" t="str">
        <f>VLOOKUP(B2,Database!$I:$AB,20,FALSE)</f>
        <v>Y</v>
      </c>
    </row>
    <row r="3" spans="1:13" ht="15" customHeight="1" x14ac:dyDescent="0.25">
      <c r="A3" t="s">
        <v>509</v>
      </c>
      <c r="B3" t="s">
        <v>506</v>
      </c>
      <c r="C3" t="s">
        <v>762</v>
      </c>
      <c r="D3" s="1" t="s">
        <v>511</v>
      </c>
      <c r="E3" s="9">
        <f t="shared" ref="E3:E59" si="0">SUM(F3:H3)</f>
        <v>3</v>
      </c>
      <c r="F3" s="9">
        <f>COUNTIFS(Database!$E:$E,2,Database!$C:$C,$A3,Database!$I:$I,$B3)+COUNTIFS(Database!$F:$F,2,Database!$D:$D,$A3,Database!$I:$I,$B3)</f>
        <v>0</v>
      </c>
      <c r="G3" s="9">
        <f>COUNTIFS(Database!$E:$E,1,Database!$C:$C,$A3,Database!$I:$I,$B3)+COUNTIFS(Database!$F:$F,1,Database!$D:$D,$A3,Database!$I:$I,$B3)</f>
        <v>0</v>
      </c>
      <c r="H3" s="9">
        <f>COUNTIFS(Database!$E:$E,0,Database!$C:$C,$A3,Database!$I:$I,$B3)+COUNTIFS(Database!$F:$F,0,Database!$D:$D,$A3,Database!$I:$I,$B3)</f>
        <v>3</v>
      </c>
      <c r="I3" s="9">
        <f>VLOOKUP(B3,Database!$I:$AB,14,FALSE)</f>
        <v>2000</v>
      </c>
      <c r="J3" s="9">
        <f>VLOOKUP(B3,Database!$I:$AC,15,FALSE)</f>
        <v>3</v>
      </c>
      <c r="K3" s="9" t="str">
        <f>VLOOKUP(B3,Database!$I:$AD,16,FALSE)</f>
        <v>v1.1</v>
      </c>
      <c r="L3" s="9">
        <f>VLOOKUP(B3,Database!$I:$AB,19,FALSE)</f>
        <v>12</v>
      </c>
      <c r="M3" s="9" t="str">
        <f>VLOOKUP(B3,Database!$I:$AB,20,FALSE)</f>
        <v>Y</v>
      </c>
    </row>
    <row r="4" spans="1:13" ht="15" customHeight="1" x14ac:dyDescent="0.25">
      <c r="A4" t="s">
        <v>513</v>
      </c>
      <c r="B4" t="s">
        <v>506</v>
      </c>
      <c r="C4" t="s">
        <v>764</v>
      </c>
      <c r="D4" s="1" t="s">
        <v>515</v>
      </c>
      <c r="E4" s="9">
        <f t="shared" si="0"/>
        <v>3</v>
      </c>
      <c r="F4" s="9">
        <f>COUNTIFS(Database!$E:$E,2,Database!$C:$C,$A4,Database!$I:$I,$B4)+COUNTIFS(Database!$F:$F,2,Database!$D:$D,$A4,Database!$I:$I,$B4)</f>
        <v>2</v>
      </c>
      <c r="G4" s="9">
        <f>COUNTIFS(Database!$E:$E,1,Database!$C:$C,$A4,Database!$I:$I,$B4)+COUNTIFS(Database!$F:$F,1,Database!$D:$D,$A4,Database!$I:$I,$B4)</f>
        <v>0</v>
      </c>
      <c r="H4" s="9">
        <f>COUNTIFS(Database!$E:$E,0,Database!$C:$C,$A4,Database!$I:$I,$B4)+COUNTIFS(Database!$F:$F,0,Database!$D:$D,$A4,Database!$I:$I,$B4)</f>
        <v>1</v>
      </c>
      <c r="I4" s="9">
        <f>VLOOKUP(B4,Database!$I:$AB,14,FALSE)</f>
        <v>2000</v>
      </c>
      <c r="J4" s="9">
        <f>VLOOKUP(B4,Database!$I:$AC,15,FALSE)</f>
        <v>3</v>
      </c>
      <c r="K4" s="9" t="str">
        <f>VLOOKUP(B4,Database!$I:$AD,16,FALSE)</f>
        <v>v1.1</v>
      </c>
      <c r="L4" s="9">
        <f>VLOOKUP(B4,Database!$I:$AB,19,FALSE)</f>
        <v>12</v>
      </c>
      <c r="M4" s="9" t="str">
        <f>VLOOKUP(B4,Database!$I:$AB,20,FALSE)</f>
        <v>Y</v>
      </c>
    </row>
    <row r="5" spans="1:13" ht="15" customHeight="1" x14ac:dyDescent="0.25">
      <c r="A5" t="s">
        <v>517</v>
      </c>
      <c r="B5" t="s">
        <v>506</v>
      </c>
      <c r="C5" t="s">
        <v>758</v>
      </c>
      <c r="D5" s="1" t="s">
        <v>519</v>
      </c>
      <c r="E5" s="9">
        <f t="shared" si="0"/>
        <v>3</v>
      </c>
      <c r="F5" s="9">
        <f>COUNTIFS(Database!$E:$E,2,Database!$C:$C,$A5,Database!$I:$I,$B5)+COUNTIFS(Database!$F:$F,2,Database!$D:$D,$A5,Database!$I:$I,$B5)</f>
        <v>1</v>
      </c>
      <c r="G5" s="9">
        <f>COUNTIFS(Database!$E:$E,1,Database!$C:$C,$A5,Database!$I:$I,$B5)+COUNTIFS(Database!$F:$F,1,Database!$D:$D,$A5,Database!$I:$I,$B5)</f>
        <v>0</v>
      </c>
      <c r="H5" s="9">
        <f>COUNTIFS(Database!$E:$E,0,Database!$C:$C,$A5,Database!$I:$I,$B5)+COUNTIFS(Database!$F:$F,0,Database!$D:$D,$A5,Database!$I:$I,$B5)</f>
        <v>2</v>
      </c>
      <c r="I5" s="9">
        <f>VLOOKUP(B5,Database!$I:$AB,14,FALSE)</f>
        <v>2000</v>
      </c>
      <c r="J5" s="9">
        <f>VLOOKUP(B5,Database!$I:$AC,15,FALSE)</f>
        <v>3</v>
      </c>
      <c r="K5" s="9" t="str">
        <f>VLOOKUP(B5,Database!$I:$AD,16,FALSE)</f>
        <v>v1.1</v>
      </c>
      <c r="L5" s="9">
        <f>VLOOKUP(B5,Database!$I:$AB,19,FALSE)</f>
        <v>12</v>
      </c>
      <c r="M5" s="9" t="str">
        <f>VLOOKUP(B5,Database!$I:$AB,20,FALSE)</f>
        <v>Y</v>
      </c>
    </row>
    <row r="6" spans="1:13" ht="15" customHeight="1" x14ac:dyDescent="0.25">
      <c r="A6" t="s">
        <v>121</v>
      </c>
      <c r="B6" t="s">
        <v>506</v>
      </c>
      <c r="C6" t="s">
        <v>773</v>
      </c>
      <c r="D6" s="1" t="s">
        <v>522</v>
      </c>
      <c r="E6" s="9">
        <f t="shared" si="0"/>
        <v>3</v>
      </c>
      <c r="F6" s="9">
        <f>COUNTIFS(Database!$E:$E,2,Database!$C:$C,$A6,Database!$I:$I,$B6)+COUNTIFS(Database!$F:$F,2,Database!$D:$D,$A6,Database!$I:$I,$B6)</f>
        <v>2</v>
      </c>
      <c r="G6" s="9">
        <f>COUNTIFS(Database!$E:$E,1,Database!$C:$C,$A6,Database!$I:$I,$B6)+COUNTIFS(Database!$F:$F,1,Database!$D:$D,$A6,Database!$I:$I,$B6)</f>
        <v>0</v>
      </c>
      <c r="H6" s="9">
        <f>COUNTIFS(Database!$E:$E,0,Database!$C:$C,$A6,Database!$I:$I,$B6)+COUNTIFS(Database!$F:$F,0,Database!$D:$D,$A6,Database!$I:$I,$B6)</f>
        <v>1</v>
      </c>
      <c r="I6" s="9">
        <f>VLOOKUP(B6,Database!$I:$AB,14,FALSE)</f>
        <v>2000</v>
      </c>
      <c r="J6" s="9">
        <f>VLOOKUP(B6,Database!$I:$AC,15,FALSE)</f>
        <v>3</v>
      </c>
      <c r="K6" s="9" t="str">
        <f>VLOOKUP(B6,Database!$I:$AD,16,FALSE)</f>
        <v>v1.1</v>
      </c>
      <c r="L6" s="9">
        <f>VLOOKUP(B6,Database!$I:$AB,19,FALSE)</f>
        <v>12</v>
      </c>
      <c r="M6" s="9" t="str">
        <f>VLOOKUP(B6,Database!$I:$AB,20,FALSE)</f>
        <v>Y</v>
      </c>
    </row>
    <row r="7" spans="1:13" ht="15" customHeight="1" x14ac:dyDescent="0.25">
      <c r="A7" t="s">
        <v>514</v>
      </c>
      <c r="B7" t="s">
        <v>506</v>
      </c>
      <c r="C7" t="s">
        <v>763</v>
      </c>
      <c r="D7" s="1" t="s">
        <v>516</v>
      </c>
      <c r="E7" s="9">
        <f t="shared" si="0"/>
        <v>3</v>
      </c>
      <c r="F7" s="9">
        <f>COUNTIFS(Database!$E:$E,2,Database!$C:$C,$A7,Database!$I:$I,$B7)+COUNTIFS(Database!$F:$F,2,Database!$D:$D,$A7,Database!$I:$I,$B7)</f>
        <v>2</v>
      </c>
      <c r="G7" s="9">
        <f>COUNTIFS(Database!$E:$E,1,Database!$C:$C,$A7,Database!$I:$I,$B7)+COUNTIFS(Database!$F:$F,1,Database!$D:$D,$A7,Database!$I:$I,$B7)</f>
        <v>0</v>
      </c>
      <c r="H7" s="9">
        <f>COUNTIFS(Database!$E:$E,0,Database!$C:$C,$A7,Database!$I:$I,$B7)+COUNTIFS(Database!$F:$F,0,Database!$D:$D,$A7,Database!$I:$I,$B7)</f>
        <v>1</v>
      </c>
      <c r="I7" s="9">
        <f>VLOOKUP(B7,Database!$I:$AB,14,FALSE)</f>
        <v>2000</v>
      </c>
      <c r="J7" s="9">
        <f>VLOOKUP(B7,Database!$I:$AC,15,FALSE)</f>
        <v>3</v>
      </c>
      <c r="K7" s="9" t="str">
        <f>VLOOKUP(B7,Database!$I:$AD,16,FALSE)</f>
        <v>v1.1</v>
      </c>
      <c r="L7" s="9">
        <f>VLOOKUP(B7,Database!$I:$AB,19,FALSE)</f>
        <v>12</v>
      </c>
      <c r="M7" s="9" t="str">
        <f>VLOOKUP(B7,Database!$I:$AB,20,FALSE)</f>
        <v>Y</v>
      </c>
    </row>
    <row r="8" spans="1:13" ht="15" customHeight="1" x14ac:dyDescent="0.25">
      <c r="A8" t="s">
        <v>518</v>
      </c>
      <c r="B8" t="s">
        <v>506</v>
      </c>
      <c r="C8" t="s">
        <v>769</v>
      </c>
      <c r="D8" s="1" t="s">
        <v>520</v>
      </c>
      <c r="E8" s="9">
        <f t="shared" si="0"/>
        <v>3</v>
      </c>
      <c r="F8" s="9">
        <f>COUNTIFS(Database!$E:$E,2,Database!$C:$C,$A8,Database!$I:$I,$B8)+COUNTIFS(Database!$F:$F,2,Database!$D:$D,$A8,Database!$I:$I,$B8)</f>
        <v>2</v>
      </c>
      <c r="G8" s="9">
        <f>COUNTIFS(Database!$E:$E,1,Database!$C:$C,$A8,Database!$I:$I,$B8)+COUNTIFS(Database!$F:$F,1,Database!$D:$D,$A8,Database!$I:$I,$B8)</f>
        <v>0</v>
      </c>
      <c r="H8" s="9">
        <f>COUNTIFS(Database!$E:$E,0,Database!$C:$C,$A8,Database!$I:$I,$B8)+COUNTIFS(Database!$F:$F,0,Database!$D:$D,$A8,Database!$I:$I,$B8)</f>
        <v>1</v>
      </c>
      <c r="I8" s="9">
        <f>VLOOKUP(B8,Database!$I:$AB,14,FALSE)</f>
        <v>2000</v>
      </c>
      <c r="J8" s="9">
        <f>VLOOKUP(B8,Database!$I:$AC,15,FALSE)</f>
        <v>3</v>
      </c>
      <c r="K8" s="9" t="str">
        <f>VLOOKUP(B8,Database!$I:$AD,16,FALSE)</f>
        <v>v1.1</v>
      </c>
      <c r="L8" s="9">
        <f>VLOOKUP(B8,Database!$I:$AB,19,FALSE)</f>
        <v>12</v>
      </c>
      <c r="M8" s="9" t="str">
        <f>VLOOKUP(B8,Database!$I:$AB,20,FALSE)</f>
        <v>Y</v>
      </c>
    </row>
    <row r="9" spans="1:13" ht="15" customHeight="1" x14ac:dyDescent="0.25">
      <c r="A9" t="s">
        <v>510</v>
      </c>
      <c r="B9" t="s">
        <v>506</v>
      </c>
      <c r="C9" t="s">
        <v>759</v>
      </c>
      <c r="D9" s="1" t="s">
        <v>512</v>
      </c>
      <c r="E9" s="9">
        <f t="shared" si="0"/>
        <v>3</v>
      </c>
      <c r="F9" s="9">
        <f>COUNTIFS(Database!$E:$E,2,Database!$C:$C,$A9,Database!$I:$I,$B9)+COUNTIFS(Database!$F:$F,2,Database!$D:$D,$A9,Database!$I:$I,$B9)</f>
        <v>1</v>
      </c>
      <c r="G9" s="9">
        <f>COUNTIFS(Database!$E:$E,1,Database!$C:$C,$A9,Database!$I:$I,$B9)+COUNTIFS(Database!$F:$F,1,Database!$D:$D,$A9,Database!$I:$I,$B9)</f>
        <v>0</v>
      </c>
      <c r="H9" s="9">
        <f>COUNTIFS(Database!$E:$E,0,Database!$C:$C,$A9,Database!$I:$I,$B9)+COUNTIFS(Database!$F:$F,0,Database!$D:$D,$A9,Database!$I:$I,$B9)</f>
        <v>2</v>
      </c>
      <c r="I9" s="9">
        <f>VLOOKUP(B9,Database!$I:$AB,14,FALSE)</f>
        <v>2000</v>
      </c>
      <c r="J9" s="9">
        <f>VLOOKUP(B9,Database!$I:$AC,15,FALSE)</f>
        <v>3</v>
      </c>
      <c r="K9" s="9" t="str">
        <f>VLOOKUP(B9,Database!$I:$AD,16,FALSE)</f>
        <v>v1.1</v>
      </c>
      <c r="L9" s="9">
        <f>VLOOKUP(B9,Database!$I:$AB,19,FALSE)</f>
        <v>12</v>
      </c>
      <c r="M9" s="9" t="str">
        <f>VLOOKUP(B9,Database!$I:$AB,20,FALSE)</f>
        <v>Y</v>
      </c>
    </row>
    <row r="10" spans="1:13" ht="15" customHeight="1" x14ac:dyDescent="0.25">
      <c r="A10" t="s">
        <v>21</v>
      </c>
      <c r="B10" t="s">
        <v>23</v>
      </c>
      <c r="C10" t="s">
        <v>758</v>
      </c>
      <c r="D10" s="1" t="s">
        <v>25</v>
      </c>
      <c r="E10" s="9">
        <f t="shared" si="0"/>
        <v>3</v>
      </c>
      <c r="F10" s="9">
        <f>COUNTIFS(Database!$E:$E,2,Database!$C:$C,$A10,Database!$I:$I,$B10)+COUNTIFS(Database!$F:$F,2,Database!$D:$D,$A10,Database!$I:$I,$B10)</f>
        <v>0</v>
      </c>
      <c r="G10" s="9">
        <f>COUNTIFS(Database!$E:$E,1,Database!$C:$C,$A10,Database!$I:$I,$B10)+COUNTIFS(Database!$F:$F,1,Database!$D:$D,$A10,Database!$I:$I,$B10)</f>
        <v>0</v>
      </c>
      <c r="H10" s="9">
        <f>COUNTIFS(Database!$E:$E,0,Database!$C:$C,$A10,Database!$I:$I,$B10)+COUNTIFS(Database!$F:$F,0,Database!$D:$D,$A10,Database!$I:$I,$B10)</f>
        <v>3</v>
      </c>
      <c r="I10" s="9">
        <f>VLOOKUP(B10,Database!$I:$AB,14,FALSE)</f>
        <v>1999</v>
      </c>
      <c r="J10" s="9">
        <f>VLOOKUP(B10,Database!$I:$AC,15,FALSE)</f>
        <v>3</v>
      </c>
      <c r="K10" s="9" t="str">
        <f>VLOOKUP(B10,Database!$I:$AD,16,FALSE)</f>
        <v>v1.1</v>
      </c>
      <c r="L10" s="9">
        <f>VLOOKUP(B10,Database!$I:$AB,19,FALSE)</f>
        <v>6</v>
      </c>
      <c r="M10" s="9" t="str">
        <f>VLOOKUP(B10,Database!$I:$AB,20,FALSE)</f>
        <v>Y</v>
      </c>
    </row>
    <row r="11" spans="1:13" ht="15" customHeight="1" x14ac:dyDescent="0.25">
      <c r="A11" t="s">
        <v>28</v>
      </c>
      <c r="B11" t="s">
        <v>23</v>
      </c>
      <c r="C11" t="s">
        <v>758</v>
      </c>
      <c r="D11" s="1" t="s">
        <v>30</v>
      </c>
      <c r="E11" s="9">
        <f t="shared" si="0"/>
        <v>3</v>
      </c>
      <c r="F11" s="9">
        <f>COUNTIFS(Database!$E:$E,2,Database!$C:$C,$A11,Database!$I:$I,$B11)+COUNTIFS(Database!$F:$F,2,Database!$D:$D,$A11,Database!$I:$I,$B11)</f>
        <v>3</v>
      </c>
      <c r="G11" s="9">
        <f>COUNTIFS(Database!$E:$E,1,Database!$C:$C,$A11,Database!$I:$I,$B11)+COUNTIFS(Database!$F:$F,1,Database!$D:$D,$A11,Database!$I:$I,$B11)</f>
        <v>0</v>
      </c>
      <c r="H11" s="9">
        <f>COUNTIFS(Database!$E:$E,0,Database!$C:$C,$A11,Database!$I:$I,$B11)+COUNTIFS(Database!$F:$F,0,Database!$D:$D,$A11,Database!$I:$I,$B11)</f>
        <v>0</v>
      </c>
      <c r="I11" s="9">
        <f>VLOOKUP(B11,Database!$I:$AB,14,FALSE)</f>
        <v>1999</v>
      </c>
      <c r="J11" s="9">
        <f>VLOOKUP(B11,Database!$I:$AC,15,FALSE)</f>
        <v>3</v>
      </c>
      <c r="K11" s="9" t="str">
        <f>VLOOKUP(B11,Database!$I:$AD,16,FALSE)</f>
        <v>v1.1</v>
      </c>
      <c r="L11" s="9">
        <f>VLOOKUP(B11,Database!$I:$AB,19,FALSE)</f>
        <v>6</v>
      </c>
      <c r="M11" s="9" t="str">
        <f>VLOOKUP(B11,Database!$I:$AB,20,FALSE)</f>
        <v>Y</v>
      </c>
    </row>
    <row r="12" spans="1:13" ht="15" customHeight="1" x14ac:dyDescent="0.25">
      <c r="A12" t="s">
        <v>32</v>
      </c>
      <c r="B12" t="s">
        <v>23</v>
      </c>
      <c r="C12" t="s">
        <v>759</v>
      </c>
      <c r="D12" s="1" t="s">
        <v>34</v>
      </c>
      <c r="E12" s="9">
        <f t="shared" si="0"/>
        <v>2</v>
      </c>
      <c r="F12" s="9">
        <f>COUNTIFS(Database!$E:$E,2,Database!$C:$C,$A12,Database!$I:$I,$B12)+COUNTIFS(Database!$F:$F,2,Database!$D:$D,$A12,Database!$I:$I,$B12)</f>
        <v>1</v>
      </c>
      <c r="G12" s="9">
        <f>COUNTIFS(Database!$E:$E,1,Database!$C:$C,$A12,Database!$I:$I,$B12)+COUNTIFS(Database!$F:$F,1,Database!$D:$D,$A12,Database!$I:$I,$B12)</f>
        <v>0</v>
      </c>
      <c r="H12" s="9">
        <f>COUNTIFS(Database!$E:$E,0,Database!$C:$C,$A12,Database!$I:$I,$B12)+COUNTIFS(Database!$F:$F,0,Database!$D:$D,$A12,Database!$I:$I,$B12)</f>
        <v>1</v>
      </c>
      <c r="I12" s="9">
        <f>VLOOKUP(B12,Database!$I:$AB,14,FALSE)</f>
        <v>1999</v>
      </c>
      <c r="J12" s="9">
        <f>VLOOKUP(B12,Database!$I:$AC,15,FALSE)</f>
        <v>3</v>
      </c>
      <c r="K12" s="9" t="str">
        <f>VLOOKUP(B12,Database!$I:$AD,16,FALSE)</f>
        <v>v1.1</v>
      </c>
      <c r="L12" s="9">
        <f>VLOOKUP(B12,Database!$I:$AB,19,FALSE)</f>
        <v>6</v>
      </c>
      <c r="M12" s="9" t="str">
        <f>VLOOKUP(B12,Database!$I:$AB,20,FALSE)</f>
        <v>Y</v>
      </c>
    </row>
    <row r="13" spans="1:13" ht="15" customHeight="1" x14ac:dyDescent="0.25">
      <c r="A13" t="s">
        <v>22</v>
      </c>
      <c r="B13" t="s">
        <v>23</v>
      </c>
      <c r="C13" t="s">
        <v>760</v>
      </c>
      <c r="D13" s="1" t="s">
        <v>26</v>
      </c>
      <c r="E13" s="9">
        <f t="shared" si="0"/>
        <v>3</v>
      </c>
      <c r="F13" s="9">
        <f>COUNTIFS(Database!$E:$E,2,Database!$C:$C,$A13,Database!$I:$I,$B13)+COUNTIFS(Database!$F:$F,2,Database!$D:$D,$A13,Database!$I:$I,$B13)</f>
        <v>2</v>
      </c>
      <c r="G13" s="9">
        <f>COUNTIFS(Database!$E:$E,1,Database!$C:$C,$A13,Database!$I:$I,$B13)+COUNTIFS(Database!$F:$F,1,Database!$D:$D,$A13,Database!$I:$I,$B13)</f>
        <v>0</v>
      </c>
      <c r="H13" s="9">
        <f>COUNTIFS(Database!$E:$E,0,Database!$C:$C,$A13,Database!$I:$I,$B13)+COUNTIFS(Database!$F:$F,0,Database!$D:$D,$A13,Database!$I:$I,$B13)</f>
        <v>1</v>
      </c>
      <c r="I13" s="9">
        <f>VLOOKUP(B13,Database!$I:$AB,14,FALSE)</f>
        <v>1999</v>
      </c>
      <c r="J13" s="9">
        <f>VLOOKUP(B13,Database!$I:$AC,15,FALSE)</f>
        <v>3</v>
      </c>
      <c r="K13" s="9" t="str">
        <f>VLOOKUP(B13,Database!$I:$AD,16,FALSE)</f>
        <v>v1.1</v>
      </c>
      <c r="L13" s="9">
        <f>VLOOKUP(B13,Database!$I:$AB,19,FALSE)</f>
        <v>6</v>
      </c>
      <c r="M13" s="9" t="str">
        <f>VLOOKUP(B13,Database!$I:$AB,20,FALSE)</f>
        <v>Y</v>
      </c>
    </row>
    <row r="14" spans="1:13" ht="15" customHeight="1" x14ac:dyDescent="0.25">
      <c r="A14" t="s">
        <v>33</v>
      </c>
      <c r="B14" t="s">
        <v>23</v>
      </c>
      <c r="C14" t="s">
        <v>761</v>
      </c>
      <c r="D14" s="1" t="s">
        <v>35</v>
      </c>
      <c r="E14" s="9">
        <f t="shared" si="0"/>
        <v>3</v>
      </c>
      <c r="F14" s="9">
        <f>COUNTIFS(Database!$E:$E,2,Database!$C:$C,$A14,Database!$I:$I,$B14)+COUNTIFS(Database!$F:$F,2,Database!$D:$D,$A14,Database!$I:$I,$B14)</f>
        <v>2</v>
      </c>
      <c r="G14" s="9">
        <f>COUNTIFS(Database!$E:$E,1,Database!$C:$C,$A14,Database!$I:$I,$B14)+COUNTIFS(Database!$F:$F,1,Database!$D:$D,$A14,Database!$I:$I,$B14)</f>
        <v>0</v>
      </c>
      <c r="H14" s="9">
        <f>COUNTIFS(Database!$E:$E,0,Database!$C:$C,$A14,Database!$I:$I,$B14)+COUNTIFS(Database!$F:$F,0,Database!$D:$D,$A14,Database!$I:$I,$B14)</f>
        <v>1</v>
      </c>
      <c r="I14" s="9">
        <f>VLOOKUP(B14,Database!$I:$AB,14,FALSE)</f>
        <v>1999</v>
      </c>
      <c r="J14" s="9">
        <f>VLOOKUP(B14,Database!$I:$AC,15,FALSE)</f>
        <v>3</v>
      </c>
      <c r="K14" s="9" t="str">
        <f>VLOOKUP(B14,Database!$I:$AD,16,FALSE)</f>
        <v>v1.1</v>
      </c>
      <c r="L14" s="9">
        <f>VLOOKUP(B14,Database!$I:$AB,19,FALSE)</f>
        <v>6</v>
      </c>
      <c r="M14" s="9" t="str">
        <f>VLOOKUP(B14,Database!$I:$AB,20,FALSE)</f>
        <v>Y</v>
      </c>
    </row>
    <row r="15" spans="1:13" ht="15" customHeight="1" x14ac:dyDescent="0.25">
      <c r="A15" t="s">
        <v>29</v>
      </c>
      <c r="B15" t="s">
        <v>23</v>
      </c>
      <c r="C15" t="s">
        <v>761</v>
      </c>
      <c r="D15" s="1" t="s">
        <v>31</v>
      </c>
      <c r="E15" s="9">
        <f t="shared" si="0"/>
        <v>2</v>
      </c>
      <c r="F15" s="9">
        <f>COUNTIFS(Database!$E:$E,2,Database!$C:$C,$A15,Database!$I:$I,$B15)+COUNTIFS(Database!$F:$F,2,Database!$D:$D,$A15,Database!$I:$I,$B15)</f>
        <v>1</v>
      </c>
      <c r="G15" s="9">
        <f>COUNTIFS(Database!$E:$E,1,Database!$C:$C,$A15,Database!$I:$I,$B15)+COUNTIFS(Database!$F:$F,1,Database!$D:$D,$A15,Database!$I:$I,$B15)</f>
        <v>0</v>
      </c>
      <c r="H15" s="9">
        <f>COUNTIFS(Database!$E:$E,0,Database!$C:$C,$A15,Database!$I:$I,$B15)+COUNTIFS(Database!$F:$F,0,Database!$D:$D,$A15,Database!$I:$I,$B15)</f>
        <v>1</v>
      </c>
      <c r="I15" s="9">
        <f>VLOOKUP(B15,Database!$I:$AB,14,FALSE)</f>
        <v>1999</v>
      </c>
      <c r="J15" s="9">
        <f>VLOOKUP(B15,Database!$I:$AC,15,FALSE)</f>
        <v>3</v>
      </c>
      <c r="K15" s="9" t="str">
        <f>VLOOKUP(B15,Database!$I:$AD,16,FALSE)</f>
        <v>v1.1</v>
      </c>
      <c r="L15" s="9">
        <f>VLOOKUP(B15,Database!$I:$AB,19,FALSE)</f>
        <v>6</v>
      </c>
      <c r="M15" s="9" t="str">
        <f>VLOOKUP(B15,Database!$I:$AB,20,FALSE)</f>
        <v>Y</v>
      </c>
    </row>
    <row r="16" spans="1:13" ht="15" customHeight="1" x14ac:dyDescent="0.25">
      <c r="A16" t="s">
        <v>253</v>
      </c>
      <c r="B16" t="s">
        <v>255</v>
      </c>
      <c r="C16" t="s">
        <v>765</v>
      </c>
      <c r="D16" s="1" t="s">
        <v>257</v>
      </c>
      <c r="E16" s="9">
        <f t="shared" si="0"/>
        <v>3</v>
      </c>
      <c r="F16" s="9">
        <f>COUNTIFS(Database!$E:$E,2,Database!$C:$C,$A16,Database!$I:$I,$B16)+COUNTIFS(Database!$F:$F,2,Database!$D:$D,$A16,Database!$I:$I,$B16)</f>
        <v>1</v>
      </c>
      <c r="G16" s="9">
        <f>COUNTIFS(Database!$E:$E,1,Database!$C:$C,$A16,Database!$I:$I,$B16)+COUNTIFS(Database!$F:$F,1,Database!$D:$D,$A16,Database!$I:$I,$B16)</f>
        <v>0</v>
      </c>
      <c r="H16" s="9">
        <f>COUNTIFS(Database!$E:$E,0,Database!$C:$C,$A16,Database!$I:$I,$B16)+COUNTIFS(Database!$F:$F,0,Database!$D:$D,$A16,Database!$I:$I,$B16)</f>
        <v>2</v>
      </c>
      <c r="I16" s="9">
        <f>VLOOKUP(B16,Database!$I:$AB,14,FALSE)</f>
        <v>1250</v>
      </c>
      <c r="J16" s="9">
        <f>VLOOKUP(B16,Database!$I:$AC,15,FALSE)</f>
        <v>3</v>
      </c>
      <c r="K16" s="9" t="str">
        <f>VLOOKUP(B16,Database!$I:$AD,16,FALSE)</f>
        <v>v1.1</v>
      </c>
      <c r="L16" s="9">
        <f>VLOOKUP(B16,Database!$I:$AB,19,FALSE)</f>
        <v>14</v>
      </c>
      <c r="M16" s="9" t="str">
        <f>VLOOKUP(B16,Database!$I:$AB,20,FALSE)</f>
        <v>Y</v>
      </c>
    </row>
    <row r="17" spans="1:13" ht="15" customHeight="1" x14ac:dyDescent="0.25">
      <c r="A17" t="s">
        <v>259</v>
      </c>
      <c r="B17" t="s">
        <v>255</v>
      </c>
      <c r="C17" t="s">
        <v>765</v>
      </c>
      <c r="D17" s="1" t="s">
        <v>261</v>
      </c>
      <c r="E17" s="9">
        <f t="shared" si="0"/>
        <v>3</v>
      </c>
      <c r="F17" s="9">
        <f>COUNTIFS(Database!$E:$E,2,Database!$C:$C,$A17,Database!$I:$I,$B17)+COUNTIFS(Database!$F:$F,2,Database!$D:$D,$A17,Database!$I:$I,$B17)</f>
        <v>0</v>
      </c>
      <c r="G17" s="9">
        <f>COUNTIFS(Database!$E:$E,1,Database!$C:$C,$A17,Database!$I:$I,$B17)+COUNTIFS(Database!$F:$F,1,Database!$D:$D,$A17,Database!$I:$I,$B17)</f>
        <v>0</v>
      </c>
      <c r="H17" s="9">
        <f>COUNTIFS(Database!$E:$E,0,Database!$C:$C,$A17,Database!$I:$I,$B17)+COUNTIFS(Database!$F:$F,0,Database!$D:$D,$A17,Database!$I:$I,$B17)</f>
        <v>3</v>
      </c>
      <c r="I17" s="9">
        <f>VLOOKUP(B17,Database!$I:$AB,14,FALSE)</f>
        <v>1250</v>
      </c>
      <c r="J17" s="9">
        <f>VLOOKUP(B17,Database!$I:$AC,15,FALSE)</f>
        <v>3</v>
      </c>
      <c r="K17" s="9" t="str">
        <f>VLOOKUP(B17,Database!$I:$AD,16,FALSE)</f>
        <v>v1.1</v>
      </c>
      <c r="L17" s="9">
        <f>VLOOKUP(B17,Database!$I:$AB,19,FALSE)</f>
        <v>14</v>
      </c>
      <c r="M17" s="9" t="str">
        <f>VLOOKUP(B17,Database!$I:$AB,20,FALSE)</f>
        <v>Y</v>
      </c>
    </row>
    <row r="18" spans="1:13" ht="15" customHeight="1" x14ac:dyDescent="0.25">
      <c r="A18" t="s">
        <v>263</v>
      </c>
      <c r="B18" t="s">
        <v>255</v>
      </c>
      <c r="C18" t="s">
        <v>762</v>
      </c>
      <c r="D18" s="1" t="s">
        <v>265</v>
      </c>
      <c r="E18" s="9">
        <f t="shared" si="0"/>
        <v>3</v>
      </c>
      <c r="F18" s="9">
        <f>COUNTIFS(Database!$E:$E,2,Database!$C:$C,$A18,Database!$I:$I,$B18)+COUNTIFS(Database!$F:$F,2,Database!$D:$D,$A18,Database!$I:$I,$B18)</f>
        <v>2</v>
      </c>
      <c r="G18" s="9">
        <f>COUNTIFS(Database!$E:$E,1,Database!$C:$C,$A18,Database!$I:$I,$B18)+COUNTIFS(Database!$F:$F,1,Database!$D:$D,$A18,Database!$I:$I,$B18)</f>
        <v>0</v>
      </c>
      <c r="H18" s="9">
        <f>COUNTIFS(Database!$E:$E,0,Database!$C:$C,$A18,Database!$I:$I,$B18)+COUNTIFS(Database!$F:$F,0,Database!$D:$D,$A18,Database!$I:$I,$B18)</f>
        <v>1</v>
      </c>
      <c r="I18" s="9">
        <f>VLOOKUP(B18,Database!$I:$AB,14,FALSE)</f>
        <v>1250</v>
      </c>
      <c r="J18" s="9">
        <f>VLOOKUP(B18,Database!$I:$AC,15,FALSE)</f>
        <v>3</v>
      </c>
      <c r="K18" s="9" t="str">
        <f>VLOOKUP(B18,Database!$I:$AD,16,FALSE)</f>
        <v>v1.1</v>
      </c>
      <c r="L18" s="9">
        <f>VLOOKUP(B18,Database!$I:$AB,19,FALSE)</f>
        <v>14</v>
      </c>
      <c r="M18" s="9" t="str">
        <f>VLOOKUP(B18,Database!$I:$AB,20,FALSE)</f>
        <v>Y</v>
      </c>
    </row>
    <row r="19" spans="1:13" ht="15" customHeight="1" x14ac:dyDescent="0.25">
      <c r="A19" t="s">
        <v>266</v>
      </c>
      <c r="B19" t="s">
        <v>255</v>
      </c>
      <c r="C19" t="s">
        <v>769</v>
      </c>
      <c r="D19" s="1" t="s">
        <v>268</v>
      </c>
      <c r="E19" s="9">
        <f t="shared" si="0"/>
        <v>3</v>
      </c>
      <c r="F19" s="9">
        <f>COUNTIFS(Database!$E:$E,2,Database!$C:$C,$A19,Database!$I:$I,$B19)+COUNTIFS(Database!$F:$F,2,Database!$D:$D,$A19,Database!$I:$I,$B19)</f>
        <v>1</v>
      </c>
      <c r="G19" s="9">
        <f>COUNTIFS(Database!$E:$E,1,Database!$C:$C,$A19,Database!$I:$I,$B19)+COUNTIFS(Database!$F:$F,1,Database!$D:$D,$A19,Database!$I:$I,$B19)</f>
        <v>0</v>
      </c>
      <c r="H19" s="9">
        <f>COUNTIFS(Database!$E:$E,0,Database!$C:$C,$A19,Database!$I:$I,$B19)+COUNTIFS(Database!$F:$F,0,Database!$D:$D,$A19,Database!$I:$I,$B19)</f>
        <v>2</v>
      </c>
      <c r="I19" s="9">
        <f>VLOOKUP(B19,Database!$I:$AB,14,FALSE)</f>
        <v>1250</v>
      </c>
      <c r="J19" s="9">
        <f>VLOOKUP(B19,Database!$I:$AC,15,FALSE)</f>
        <v>3</v>
      </c>
      <c r="K19" s="9" t="str">
        <f>VLOOKUP(B19,Database!$I:$AD,16,FALSE)</f>
        <v>v1.1</v>
      </c>
      <c r="L19" s="9">
        <f>VLOOKUP(B19,Database!$I:$AB,19,FALSE)</f>
        <v>14</v>
      </c>
      <c r="M19" s="9" t="str">
        <f>VLOOKUP(B19,Database!$I:$AB,20,FALSE)</f>
        <v>Y</v>
      </c>
    </row>
    <row r="20" spans="1:13" ht="15" customHeight="1" x14ac:dyDescent="0.25">
      <c r="A20" t="s">
        <v>269</v>
      </c>
      <c r="B20" t="s">
        <v>255</v>
      </c>
      <c r="C20" t="s">
        <v>765</v>
      </c>
      <c r="D20" s="1" t="s">
        <v>271</v>
      </c>
      <c r="E20" s="9">
        <f t="shared" si="0"/>
        <v>3</v>
      </c>
      <c r="F20" s="9">
        <f>COUNTIFS(Database!$E:$E,2,Database!$C:$C,$A20,Database!$I:$I,$B20)+COUNTIFS(Database!$F:$F,2,Database!$D:$D,$A20,Database!$I:$I,$B20)</f>
        <v>2</v>
      </c>
      <c r="G20" s="9">
        <f>COUNTIFS(Database!$E:$E,1,Database!$C:$C,$A20,Database!$I:$I,$B20)+COUNTIFS(Database!$F:$F,1,Database!$D:$D,$A20,Database!$I:$I,$B20)</f>
        <v>1</v>
      </c>
      <c r="H20" s="9">
        <f>COUNTIFS(Database!$E:$E,0,Database!$C:$C,$A20,Database!$I:$I,$B20)+COUNTIFS(Database!$F:$F,0,Database!$D:$D,$A20,Database!$I:$I,$B20)</f>
        <v>0</v>
      </c>
      <c r="I20" s="9">
        <f>VLOOKUP(B20,Database!$I:$AB,14,FALSE)</f>
        <v>1250</v>
      </c>
      <c r="J20" s="9">
        <f>VLOOKUP(B20,Database!$I:$AC,15,FALSE)</f>
        <v>3</v>
      </c>
      <c r="K20" s="9" t="str">
        <f>VLOOKUP(B20,Database!$I:$AD,16,FALSE)</f>
        <v>v1.1</v>
      </c>
      <c r="L20" s="9">
        <f>VLOOKUP(B20,Database!$I:$AB,19,FALSE)</f>
        <v>14</v>
      </c>
      <c r="M20" s="9" t="str">
        <f>VLOOKUP(B20,Database!$I:$AB,20,FALSE)</f>
        <v>Y</v>
      </c>
    </row>
    <row r="21" spans="1:13" ht="15" customHeight="1" x14ac:dyDescent="0.25">
      <c r="A21" t="s">
        <v>273</v>
      </c>
      <c r="B21" t="s">
        <v>255</v>
      </c>
      <c r="C21" t="s">
        <v>758</v>
      </c>
      <c r="D21" s="1" t="s">
        <v>275</v>
      </c>
      <c r="E21" s="9">
        <f t="shared" si="0"/>
        <v>3</v>
      </c>
      <c r="F21" s="9">
        <f>COUNTIFS(Database!$E:$E,2,Database!$C:$C,$A21,Database!$I:$I,$B21)+COUNTIFS(Database!$F:$F,2,Database!$D:$D,$A21,Database!$I:$I,$B21)</f>
        <v>0</v>
      </c>
      <c r="G21" s="9">
        <f>COUNTIFS(Database!$E:$E,1,Database!$C:$C,$A21,Database!$I:$I,$B21)+COUNTIFS(Database!$F:$F,1,Database!$D:$D,$A21,Database!$I:$I,$B21)</f>
        <v>0</v>
      </c>
      <c r="H21" s="9">
        <f>COUNTIFS(Database!$E:$E,0,Database!$C:$C,$A21,Database!$I:$I,$B21)+COUNTIFS(Database!$F:$F,0,Database!$D:$D,$A21,Database!$I:$I,$B21)</f>
        <v>3</v>
      </c>
      <c r="I21" s="9">
        <f>VLOOKUP(B21,Database!$I:$AB,14,FALSE)</f>
        <v>1250</v>
      </c>
      <c r="J21" s="9">
        <f>VLOOKUP(B21,Database!$I:$AC,15,FALSE)</f>
        <v>3</v>
      </c>
      <c r="K21" s="9" t="str">
        <f>VLOOKUP(B21,Database!$I:$AD,16,FALSE)</f>
        <v>v1.1</v>
      </c>
      <c r="L21" s="9">
        <f>VLOOKUP(B21,Database!$I:$AB,19,FALSE)</f>
        <v>14</v>
      </c>
      <c r="M21" s="9" t="str">
        <f>VLOOKUP(B21,Database!$I:$AB,20,FALSE)</f>
        <v>Y</v>
      </c>
    </row>
    <row r="22" spans="1:13" ht="15" customHeight="1" x14ac:dyDescent="0.25">
      <c r="A22" t="s">
        <v>277</v>
      </c>
      <c r="B22" t="s">
        <v>255</v>
      </c>
      <c r="C22" t="s">
        <v>769</v>
      </c>
      <c r="D22" s="1" t="s">
        <v>279</v>
      </c>
      <c r="E22" s="9">
        <f t="shared" si="0"/>
        <v>2</v>
      </c>
      <c r="F22" s="9">
        <f>COUNTIFS(Database!$E:$E,2,Database!$C:$C,$A22,Database!$I:$I,$B22)+COUNTIFS(Database!$F:$F,2,Database!$D:$D,$A22,Database!$I:$I,$B22)</f>
        <v>2</v>
      </c>
      <c r="G22" s="9">
        <f>COUNTIFS(Database!$E:$E,1,Database!$C:$C,$A22,Database!$I:$I,$B22)+COUNTIFS(Database!$F:$F,1,Database!$D:$D,$A22,Database!$I:$I,$B22)</f>
        <v>0</v>
      </c>
      <c r="H22" s="9">
        <f>COUNTIFS(Database!$E:$E,0,Database!$C:$C,$A22,Database!$I:$I,$B22)+COUNTIFS(Database!$F:$F,0,Database!$D:$D,$A22,Database!$I:$I,$B22)</f>
        <v>0</v>
      </c>
      <c r="I22" s="9">
        <f>VLOOKUP(B22,Database!$I:$AB,14,FALSE)</f>
        <v>1250</v>
      </c>
      <c r="J22" s="9">
        <f>VLOOKUP(B22,Database!$I:$AC,15,FALSE)</f>
        <v>3</v>
      </c>
      <c r="K22" s="9" t="str">
        <f>VLOOKUP(B22,Database!$I:$AD,16,FALSE)</f>
        <v>v1.1</v>
      </c>
      <c r="L22" s="9">
        <f>VLOOKUP(B22,Database!$I:$AB,19,FALSE)</f>
        <v>14</v>
      </c>
      <c r="M22" s="9" t="str">
        <f>VLOOKUP(B22,Database!$I:$AB,20,FALSE)</f>
        <v>Y</v>
      </c>
    </row>
    <row r="23" spans="1:13" ht="15" customHeight="1" x14ac:dyDescent="0.25">
      <c r="A23" t="s">
        <v>260</v>
      </c>
      <c r="B23" t="s">
        <v>255</v>
      </c>
      <c r="C23" t="s">
        <v>760</v>
      </c>
      <c r="D23" s="1" t="s">
        <v>262</v>
      </c>
      <c r="E23" s="9">
        <f t="shared" si="0"/>
        <v>2</v>
      </c>
      <c r="F23" s="9">
        <f>COUNTIFS(Database!$E:$E,2,Database!$C:$C,$A23,Database!$I:$I,$B23)+COUNTIFS(Database!$F:$F,2,Database!$D:$D,$A23,Database!$I:$I,$B23)</f>
        <v>1</v>
      </c>
      <c r="G23" s="9">
        <f>COUNTIFS(Database!$E:$E,1,Database!$C:$C,$A23,Database!$I:$I,$B23)+COUNTIFS(Database!$F:$F,1,Database!$D:$D,$A23,Database!$I:$I,$B23)</f>
        <v>0</v>
      </c>
      <c r="H23" s="9">
        <f>COUNTIFS(Database!$E:$E,0,Database!$C:$C,$A23,Database!$I:$I,$B23)+COUNTIFS(Database!$F:$F,0,Database!$D:$D,$A23,Database!$I:$I,$B23)</f>
        <v>1</v>
      </c>
      <c r="I23" s="9">
        <f>VLOOKUP(B23,Database!$I:$AB,14,FALSE)</f>
        <v>1250</v>
      </c>
      <c r="J23" s="9">
        <f>VLOOKUP(B23,Database!$I:$AC,15,FALSE)</f>
        <v>3</v>
      </c>
      <c r="K23" s="9" t="str">
        <f>VLOOKUP(B23,Database!$I:$AD,16,FALSE)</f>
        <v>v1.1</v>
      </c>
      <c r="L23" s="9">
        <f>VLOOKUP(B23,Database!$I:$AB,19,FALSE)</f>
        <v>14</v>
      </c>
      <c r="M23" s="9" t="str">
        <f>VLOOKUP(B23,Database!$I:$AB,20,FALSE)</f>
        <v>Y</v>
      </c>
    </row>
    <row r="24" spans="1:13" ht="15" customHeight="1" x14ac:dyDescent="0.25">
      <c r="A24" t="s">
        <v>270</v>
      </c>
      <c r="B24" t="s">
        <v>255</v>
      </c>
      <c r="C24" t="s">
        <v>763</v>
      </c>
      <c r="D24" s="1" t="s">
        <v>272</v>
      </c>
      <c r="E24" s="9">
        <f t="shared" si="0"/>
        <v>3</v>
      </c>
      <c r="F24" s="9">
        <f>COUNTIFS(Database!$E:$E,2,Database!$C:$C,$A24,Database!$I:$I,$B24)+COUNTIFS(Database!$F:$F,2,Database!$D:$D,$A24,Database!$I:$I,$B24)</f>
        <v>1</v>
      </c>
      <c r="G24" s="9">
        <f>COUNTIFS(Database!$E:$E,1,Database!$C:$C,$A24,Database!$I:$I,$B24)+COUNTIFS(Database!$F:$F,1,Database!$D:$D,$A24,Database!$I:$I,$B24)</f>
        <v>1</v>
      </c>
      <c r="H24" s="9">
        <f>COUNTIFS(Database!$E:$E,0,Database!$C:$C,$A24,Database!$I:$I,$B24)+COUNTIFS(Database!$F:$F,0,Database!$D:$D,$A24,Database!$I:$I,$B24)</f>
        <v>1</v>
      </c>
      <c r="I24" s="9">
        <f>VLOOKUP(B24,Database!$I:$AB,14,FALSE)</f>
        <v>1250</v>
      </c>
      <c r="J24" s="9">
        <f>VLOOKUP(B24,Database!$I:$AC,15,FALSE)</f>
        <v>3</v>
      </c>
      <c r="K24" s="9" t="str">
        <f>VLOOKUP(B24,Database!$I:$AD,16,FALSE)</f>
        <v>v1.1</v>
      </c>
      <c r="L24" s="9">
        <f>VLOOKUP(B24,Database!$I:$AB,19,FALSE)</f>
        <v>14</v>
      </c>
      <c r="M24" s="9" t="str">
        <f>VLOOKUP(B24,Database!$I:$AB,20,FALSE)</f>
        <v>Y</v>
      </c>
    </row>
    <row r="25" spans="1:13" ht="15" customHeight="1" x14ac:dyDescent="0.25">
      <c r="A25" t="s">
        <v>254</v>
      </c>
      <c r="B25" t="s">
        <v>255</v>
      </c>
      <c r="C25" t="s">
        <v>761</v>
      </c>
      <c r="D25" s="1" t="s">
        <v>258</v>
      </c>
      <c r="E25" s="9">
        <f t="shared" si="0"/>
        <v>3</v>
      </c>
      <c r="F25" s="9">
        <f>COUNTIFS(Database!$E:$E,2,Database!$C:$C,$A25,Database!$I:$I,$B25)+COUNTIFS(Database!$F:$F,2,Database!$D:$D,$A25,Database!$I:$I,$B25)</f>
        <v>1</v>
      </c>
      <c r="G25" s="9">
        <f>COUNTIFS(Database!$E:$E,1,Database!$C:$C,$A25,Database!$I:$I,$B25)+COUNTIFS(Database!$F:$F,1,Database!$D:$D,$A25,Database!$I:$I,$B25)</f>
        <v>1</v>
      </c>
      <c r="H25" s="9">
        <f>COUNTIFS(Database!$E:$E,0,Database!$C:$C,$A25,Database!$I:$I,$B25)+COUNTIFS(Database!$F:$F,0,Database!$D:$D,$A25,Database!$I:$I,$B25)</f>
        <v>1</v>
      </c>
      <c r="I25" s="9">
        <f>VLOOKUP(B25,Database!$I:$AB,14,FALSE)</f>
        <v>1250</v>
      </c>
      <c r="J25" s="9">
        <f>VLOOKUP(B25,Database!$I:$AC,15,FALSE)</f>
        <v>3</v>
      </c>
      <c r="K25" s="9" t="str">
        <f>VLOOKUP(B25,Database!$I:$AD,16,FALSE)</f>
        <v>v1.1</v>
      </c>
      <c r="L25" s="9">
        <f>VLOOKUP(B25,Database!$I:$AB,19,FALSE)</f>
        <v>14</v>
      </c>
      <c r="M25" s="9" t="str">
        <f>VLOOKUP(B25,Database!$I:$AB,20,FALSE)</f>
        <v>Y</v>
      </c>
    </row>
    <row r="26" spans="1:13" ht="15" customHeight="1" x14ac:dyDescent="0.25">
      <c r="A26" t="s">
        <v>274</v>
      </c>
      <c r="B26" t="s">
        <v>255</v>
      </c>
      <c r="C26" t="s">
        <v>764</v>
      </c>
      <c r="D26" s="1" t="s">
        <v>276</v>
      </c>
      <c r="E26" s="9">
        <f t="shared" si="0"/>
        <v>3</v>
      </c>
      <c r="F26" s="9">
        <f>COUNTIFS(Database!$E:$E,2,Database!$C:$C,$A26,Database!$I:$I,$B26)+COUNTIFS(Database!$F:$F,2,Database!$D:$D,$A26,Database!$I:$I,$B26)</f>
        <v>3</v>
      </c>
      <c r="G26" s="9">
        <f>COUNTIFS(Database!$E:$E,1,Database!$C:$C,$A26,Database!$I:$I,$B26)+COUNTIFS(Database!$F:$F,1,Database!$D:$D,$A26,Database!$I:$I,$B26)</f>
        <v>0</v>
      </c>
      <c r="H26" s="9">
        <f>COUNTIFS(Database!$E:$E,0,Database!$C:$C,$A26,Database!$I:$I,$B26)+COUNTIFS(Database!$F:$F,0,Database!$D:$D,$A26,Database!$I:$I,$B26)</f>
        <v>0</v>
      </c>
      <c r="I26" s="9">
        <f>VLOOKUP(B26,Database!$I:$AB,14,FALSE)</f>
        <v>1250</v>
      </c>
      <c r="J26" s="9">
        <f>VLOOKUP(B26,Database!$I:$AC,15,FALSE)</f>
        <v>3</v>
      </c>
      <c r="K26" s="9" t="str">
        <f>VLOOKUP(B26,Database!$I:$AD,16,FALSE)</f>
        <v>v1.1</v>
      </c>
      <c r="L26" s="9">
        <f>VLOOKUP(B26,Database!$I:$AB,19,FALSE)</f>
        <v>14</v>
      </c>
      <c r="M26" s="9" t="str">
        <f>VLOOKUP(B26,Database!$I:$AB,20,FALSE)</f>
        <v>Y</v>
      </c>
    </row>
    <row r="27" spans="1:13" ht="15" customHeight="1" x14ac:dyDescent="0.25">
      <c r="A27" t="s">
        <v>716</v>
      </c>
      <c r="B27" t="s">
        <v>718</v>
      </c>
      <c r="C27" t="s">
        <v>758</v>
      </c>
      <c r="D27" s="1" t="s">
        <v>719</v>
      </c>
      <c r="E27" s="9">
        <f t="shared" si="0"/>
        <v>3</v>
      </c>
      <c r="F27" s="9">
        <f>COUNTIFS(Database!$E:$E,2,Database!$C:$C,$A27,Database!$I:$I,$B27)+COUNTIFS(Database!$F:$F,2,Database!$D:$D,$A27,Database!$I:$I,$B27)</f>
        <v>2</v>
      </c>
      <c r="G27" s="9">
        <f>COUNTIFS(Database!$E:$E,1,Database!$C:$C,$A27,Database!$I:$I,$B27)+COUNTIFS(Database!$F:$F,1,Database!$D:$D,$A27,Database!$I:$I,$B27)</f>
        <v>0</v>
      </c>
      <c r="H27" s="9">
        <f>COUNTIFS(Database!$E:$E,0,Database!$C:$C,$A27,Database!$I:$I,$B27)+COUNTIFS(Database!$F:$F,0,Database!$D:$D,$A27,Database!$I:$I,$B27)</f>
        <v>1</v>
      </c>
      <c r="I27" s="9">
        <f>VLOOKUP(B27,Database!$I:$AB,14,FALSE)</f>
        <v>1250</v>
      </c>
      <c r="J27" s="9">
        <f>VLOOKUP(B27,Database!$I:$AC,15,FALSE)</f>
        <v>3</v>
      </c>
      <c r="K27" s="9" t="str">
        <f>VLOOKUP(B27,Database!$I:$AD,16,FALSE)</f>
        <v>v1.1</v>
      </c>
      <c r="L27" s="9">
        <f>VLOOKUP(B27,Database!$I:$AB,19,FALSE)</f>
        <v>22</v>
      </c>
      <c r="M27" s="9" t="str">
        <f>VLOOKUP(B27,Database!$I:$AB,20,FALSE)</f>
        <v>Y</v>
      </c>
    </row>
    <row r="28" spans="1:13" ht="15" customHeight="1" x14ac:dyDescent="0.25">
      <c r="A28" t="s">
        <v>721</v>
      </c>
      <c r="B28" t="s">
        <v>718</v>
      </c>
      <c r="C28" t="s">
        <v>764</v>
      </c>
      <c r="D28" s="1" t="s">
        <v>723</v>
      </c>
      <c r="E28" s="9">
        <f t="shared" si="0"/>
        <v>3</v>
      </c>
      <c r="F28" s="9">
        <f>COUNTIFS(Database!$E:$E,2,Database!$C:$C,$A28,Database!$I:$I,$B28)+COUNTIFS(Database!$F:$F,2,Database!$D:$D,$A28,Database!$I:$I,$B28)</f>
        <v>1</v>
      </c>
      <c r="G28" s="9">
        <f>COUNTIFS(Database!$E:$E,1,Database!$C:$C,$A28,Database!$I:$I,$B28)+COUNTIFS(Database!$F:$F,1,Database!$D:$D,$A28,Database!$I:$I,$B28)</f>
        <v>1</v>
      </c>
      <c r="H28" s="9">
        <f>COUNTIFS(Database!$E:$E,0,Database!$C:$C,$A28,Database!$I:$I,$B28)+COUNTIFS(Database!$F:$F,0,Database!$D:$D,$A28,Database!$I:$I,$B28)</f>
        <v>1</v>
      </c>
      <c r="I28" s="9">
        <f>VLOOKUP(B28,Database!$I:$AB,14,FALSE)</f>
        <v>1250</v>
      </c>
      <c r="J28" s="9">
        <f>VLOOKUP(B28,Database!$I:$AC,15,FALSE)</f>
        <v>3</v>
      </c>
      <c r="K28" s="9" t="str">
        <f>VLOOKUP(B28,Database!$I:$AD,16,FALSE)</f>
        <v>v1.1</v>
      </c>
      <c r="L28" s="9">
        <f>VLOOKUP(B28,Database!$I:$AB,19,FALSE)</f>
        <v>22</v>
      </c>
      <c r="M28" s="9" t="str">
        <f>VLOOKUP(B28,Database!$I:$AB,20,FALSE)</f>
        <v>Y</v>
      </c>
    </row>
    <row r="29" spans="1:13" ht="15" customHeight="1" x14ac:dyDescent="0.25">
      <c r="A29" t="s">
        <v>725</v>
      </c>
      <c r="B29" t="s">
        <v>718</v>
      </c>
      <c r="C29" t="s">
        <v>769</v>
      </c>
      <c r="D29" s="1" t="s">
        <v>727</v>
      </c>
      <c r="E29" s="9">
        <f t="shared" si="0"/>
        <v>3</v>
      </c>
      <c r="F29" s="9">
        <f>COUNTIFS(Database!$E:$E,2,Database!$C:$C,$A29,Database!$I:$I,$B29)+COUNTIFS(Database!$F:$F,2,Database!$D:$D,$A29,Database!$I:$I,$B29)</f>
        <v>3</v>
      </c>
      <c r="G29" s="9">
        <f>COUNTIFS(Database!$E:$E,1,Database!$C:$C,$A29,Database!$I:$I,$B29)+COUNTIFS(Database!$F:$F,1,Database!$D:$D,$A29,Database!$I:$I,$B29)</f>
        <v>0</v>
      </c>
      <c r="H29" s="9">
        <f>COUNTIFS(Database!$E:$E,0,Database!$C:$C,$A29,Database!$I:$I,$B29)+COUNTIFS(Database!$F:$F,0,Database!$D:$D,$A29,Database!$I:$I,$B29)</f>
        <v>0</v>
      </c>
      <c r="I29" s="9">
        <f>VLOOKUP(B29,Database!$I:$AB,14,FALSE)</f>
        <v>1250</v>
      </c>
      <c r="J29" s="9">
        <f>VLOOKUP(B29,Database!$I:$AC,15,FALSE)</f>
        <v>3</v>
      </c>
      <c r="K29" s="9" t="str">
        <f>VLOOKUP(B29,Database!$I:$AD,16,FALSE)</f>
        <v>v1.1</v>
      </c>
      <c r="L29" s="9">
        <f>VLOOKUP(B29,Database!$I:$AB,19,FALSE)</f>
        <v>22</v>
      </c>
      <c r="M29" s="9" t="str">
        <f>VLOOKUP(B29,Database!$I:$AB,20,FALSE)</f>
        <v>Y</v>
      </c>
    </row>
    <row r="30" spans="1:13" ht="15" customHeight="1" x14ac:dyDescent="0.25">
      <c r="A30" t="s">
        <v>729</v>
      </c>
      <c r="B30" t="s">
        <v>718</v>
      </c>
      <c r="C30" t="s">
        <v>774</v>
      </c>
      <c r="D30" s="1" t="s">
        <v>731</v>
      </c>
      <c r="E30" s="9">
        <f t="shared" si="0"/>
        <v>3</v>
      </c>
      <c r="F30" s="9">
        <f>COUNTIFS(Database!$E:$E,2,Database!$C:$C,$A30,Database!$I:$I,$B30)+COUNTIFS(Database!$F:$F,2,Database!$D:$D,$A30,Database!$I:$I,$B30)</f>
        <v>2</v>
      </c>
      <c r="G30" s="9">
        <f>COUNTIFS(Database!$E:$E,1,Database!$C:$C,$A30,Database!$I:$I,$B30)+COUNTIFS(Database!$F:$F,1,Database!$D:$D,$A30,Database!$I:$I,$B30)</f>
        <v>0</v>
      </c>
      <c r="H30" s="9">
        <f>COUNTIFS(Database!$E:$E,0,Database!$C:$C,$A30,Database!$I:$I,$B30)+COUNTIFS(Database!$F:$F,0,Database!$D:$D,$A30,Database!$I:$I,$B30)</f>
        <v>1</v>
      </c>
      <c r="I30" s="9">
        <f>VLOOKUP(B30,Database!$I:$AB,14,FALSE)</f>
        <v>1250</v>
      </c>
      <c r="J30" s="9">
        <f>VLOOKUP(B30,Database!$I:$AC,15,FALSE)</f>
        <v>3</v>
      </c>
      <c r="K30" s="9" t="str">
        <f>VLOOKUP(B30,Database!$I:$AD,16,FALSE)</f>
        <v>v1.1</v>
      </c>
      <c r="L30" s="9">
        <f>VLOOKUP(B30,Database!$I:$AB,19,FALSE)</f>
        <v>22</v>
      </c>
      <c r="M30" s="9" t="str">
        <f>VLOOKUP(B30,Database!$I:$AB,20,FALSE)</f>
        <v>Y</v>
      </c>
    </row>
    <row r="31" spans="1:13" ht="15" customHeight="1" x14ac:dyDescent="0.25">
      <c r="A31" t="s">
        <v>733</v>
      </c>
      <c r="B31" t="s">
        <v>718</v>
      </c>
      <c r="C31" t="s">
        <v>774</v>
      </c>
      <c r="D31" s="1" t="s">
        <v>735</v>
      </c>
      <c r="E31" s="9">
        <f t="shared" si="0"/>
        <v>3</v>
      </c>
      <c r="F31" s="9">
        <f>COUNTIFS(Database!$E:$E,2,Database!$C:$C,$A31,Database!$I:$I,$B31)+COUNTIFS(Database!$F:$F,2,Database!$D:$D,$A31,Database!$I:$I,$B31)</f>
        <v>2</v>
      </c>
      <c r="G31" s="9">
        <f>COUNTIFS(Database!$E:$E,1,Database!$C:$C,$A31,Database!$I:$I,$B31)+COUNTIFS(Database!$F:$F,1,Database!$D:$D,$A31,Database!$I:$I,$B31)</f>
        <v>0</v>
      </c>
      <c r="H31" s="9">
        <f>COUNTIFS(Database!$E:$E,0,Database!$C:$C,$A31,Database!$I:$I,$B31)+COUNTIFS(Database!$F:$F,0,Database!$D:$D,$A31,Database!$I:$I,$B31)</f>
        <v>1</v>
      </c>
      <c r="I31" s="9">
        <f>VLOOKUP(B31,Database!$I:$AB,14,FALSE)</f>
        <v>1250</v>
      </c>
      <c r="J31" s="9">
        <f>VLOOKUP(B31,Database!$I:$AC,15,FALSE)</f>
        <v>3</v>
      </c>
      <c r="K31" s="9" t="str">
        <f>VLOOKUP(B31,Database!$I:$AD,16,FALSE)</f>
        <v>v1.1</v>
      </c>
      <c r="L31" s="9">
        <f>VLOOKUP(B31,Database!$I:$AB,19,FALSE)</f>
        <v>22</v>
      </c>
      <c r="M31" s="9" t="str">
        <f>VLOOKUP(B31,Database!$I:$AB,20,FALSE)</f>
        <v>Y</v>
      </c>
    </row>
    <row r="32" spans="1:13" ht="15" customHeight="1" x14ac:dyDescent="0.25">
      <c r="A32" t="s">
        <v>737</v>
      </c>
      <c r="B32" t="s">
        <v>718</v>
      </c>
      <c r="C32" t="s">
        <v>773</v>
      </c>
      <c r="D32" s="1" t="s">
        <v>739</v>
      </c>
      <c r="E32" s="9">
        <f t="shared" si="0"/>
        <v>3</v>
      </c>
      <c r="F32" s="9">
        <f>COUNTIFS(Database!$E:$E,2,Database!$C:$C,$A32,Database!$I:$I,$B32)+COUNTIFS(Database!$F:$F,2,Database!$D:$D,$A32,Database!$I:$I,$B32)</f>
        <v>1</v>
      </c>
      <c r="G32" s="9">
        <f>COUNTIFS(Database!$E:$E,1,Database!$C:$C,$A32,Database!$I:$I,$B32)+COUNTIFS(Database!$F:$F,1,Database!$D:$D,$A32,Database!$I:$I,$B32)</f>
        <v>0</v>
      </c>
      <c r="H32" s="9">
        <f>COUNTIFS(Database!$E:$E,0,Database!$C:$C,$A32,Database!$I:$I,$B32)+COUNTIFS(Database!$F:$F,0,Database!$D:$D,$A32,Database!$I:$I,$B32)</f>
        <v>2</v>
      </c>
      <c r="I32" s="9">
        <f>VLOOKUP(B32,Database!$I:$AB,14,FALSE)</f>
        <v>1250</v>
      </c>
      <c r="J32" s="9">
        <f>VLOOKUP(B32,Database!$I:$AC,15,FALSE)</f>
        <v>3</v>
      </c>
      <c r="K32" s="9" t="str">
        <f>VLOOKUP(B32,Database!$I:$AD,16,FALSE)</f>
        <v>v1.1</v>
      </c>
      <c r="L32" s="9">
        <f>VLOOKUP(B32,Database!$I:$AB,19,FALSE)</f>
        <v>22</v>
      </c>
      <c r="M32" s="9" t="str">
        <f>VLOOKUP(B32,Database!$I:$AB,20,FALSE)</f>
        <v>Y</v>
      </c>
    </row>
    <row r="33" spans="1:13" ht="15" customHeight="1" x14ac:dyDescent="0.25">
      <c r="A33" t="s">
        <v>741</v>
      </c>
      <c r="B33" t="s">
        <v>718</v>
      </c>
      <c r="C33" t="s">
        <v>771</v>
      </c>
      <c r="D33" s="1" t="s">
        <v>743</v>
      </c>
      <c r="E33" s="9">
        <f t="shared" si="0"/>
        <v>3</v>
      </c>
      <c r="F33" s="9">
        <f>COUNTIFS(Database!$E:$E,2,Database!$C:$C,$A33,Database!$I:$I,$B33)+COUNTIFS(Database!$F:$F,2,Database!$D:$D,$A33,Database!$I:$I,$B33)</f>
        <v>1</v>
      </c>
      <c r="G33" s="9">
        <f>COUNTIFS(Database!$E:$E,1,Database!$C:$C,$A33,Database!$I:$I,$B33)+COUNTIFS(Database!$F:$F,1,Database!$D:$D,$A33,Database!$I:$I,$B33)</f>
        <v>0</v>
      </c>
      <c r="H33" s="9">
        <f>COUNTIFS(Database!$E:$E,0,Database!$C:$C,$A33,Database!$I:$I,$B33)+COUNTIFS(Database!$F:$F,0,Database!$D:$D,$A33,Database!$I:$I,$B33)</f>
        <v>2</v>
      </c>
      <c r="I33" s="9">
        <f>VLOOKUP(B33,Database!$I:$AB,14,FALSE)</f>
        <v>1250</v>
      </c>
      <c r="J33" s="9">
        <f>VLOOKUP(B33,Database!$I:$AC,15,FALSE)</f>
        <v>3</v>
      </c>
      <c r="K33" s="9" t="str">
        <f>VLOOKUP(B33,Database!$I:$AD,16,FALSE)</f>
        <v>v1.1</v>
      </c>
      <c r="L33" s="9">
        <f>VLOOKUP(B33,Database!$I:$AB,19,FALSE)</f>
        <v>22</v>
      </c>
      <c r="M33" s="9" t="str">
        <f>VLOOKUP(B33,Database!$I:$AB,20,FALSE)</f>
        <v>Y</v>
      </c>
    </row>
    <row r="34" spans="1:13" ht="15" customHeight="1" x14ac:dyDescent="0.25">
      <c r="A34" t="s">
        <v>748</v>
      </c>
      <c r="B34" t="s">
        <v>718</v>
      </c>
      <c r="C34" t="s">
        <v>761</v>
      </c>
      <c r="D34" s="1" t="s">
        <v>749</v>
      </c>
      <c r="E34" s="9">
        <f t="shared" si="0"/>
        <v>3</v>
      </c>
      <c r="F34" s="9">
        <f>COUNTIFS(Database!$E:$E,2,Database!$C:$C,$A34,Database!$I:$I,$B34)+COUNTIFS(Database!$F:$F,2,Database!$D:$D,$A34,Database!$I:$I,$B34)</f>
        <v>1</v>
      </c>
      <c r="G34" s="9">
        <f>COUNTIFS(Database!$E:$E,1,Database!$C:$C,$A34,Database!$I:$I,$B34)+COUNTIFS(Database!$F:$F,1,Database!$D:$D,$A34,Database!$I:$I,$B34)</f>
        <v>0</v>
      </c>
      <c r="H34" s="9">
        <f>COUNTIFS(Database!$E:$E,0,Database!$C:$C,$A34,Database!$I:$I,$B34)+COUNTIFS(Database!$F:$F,0,Database!$D:$D,$A34,Database!$I:$I,$B34)</f>
        <v>2</v>
      </c>
      <c r="I34" s="9">
        <f>VLOOKUP(B34,Database!$I:$AB,14,FALSE)</f>
        <v>1250</v>
      </c>
      <c r="J34" s="9">
        <f>VLOOKUP(B34,Database!$I:$AC,15,FALSE)</f>
        <v>3</v>
      </c>
      <c r="K34" s="9" t="str">
        <f>VLOOKUP(B34,Database!$I:$AD,16,FALSE)</f>
        <v>v1.1</v>
      </c>
      <c r="L34" s="9">
        <f>VLOOKUP(B34,Database!$I:$AB,19,FALSE)</f>
        <v>22</v>
      </c>
      <c r="M34" s="9" t="str">
        <f>VLOOKUP(B34,Database!$I:$AB,20,FALSE)</f>
        <v>Y</v>
      </c>
    </row>
    <row r="35" spans="1:13" ht="15" customHeight="1" x14ac:dyDescent="0.25">
      <c r="A35" t="s">
        <v>330</v>
      </c>
      <c r="B35" t="s">
        <v>718</v>
      </c>
      <c r="C35" t="s">
        <v>764</v>
      </c>
      <c r="D35" s="1" t="s">
        <v>752</v>
      </c>
      <c r="E35" s="9">
        <f t="shared" si="0"/>
        <v>3</v>
      </c>
      <c r="F35" s="9">
        <f>COUNTIFS(Database!$E:$E,2,Database!$C:$C,$A35,Database!$I:$I,$B35)+COUNTIFS(Database!$F:$F,2,Database!$D:$D,$A35,Database!$I:$I,$B35)</f>
        <v>3</v>
      </c>
      <c r="G35" s="9">
        <f>COUNTIFS(Database!$E:$E,1,Database!$C:$C,$A35,Database!$I:$I,$B35)+COUNTIFS(Database!$F:$F,1,Database!$D:$D,$A35,Database!$I:$I,$B35)</f>
        <v>0</v>
      </c>
      <c r="H35" s="9">
        <f>COUNTIFS(Database!$E:$E,0,Database!$C:$C,$A35,Database!$I:$I,$B35)+COUNTIFS(Database!$F:$F,0,Database!$D:$D,$A35,Database!$I:$I,$B35)</f>
        <v>0</v>
      </c>
      <c r="I35" s="9">
        <f>VLOOKUP(B35,Database!$I:$AB,14,FALSE)</f>
        <v>1250</v>
      </c>
      <c r="J35" s="9">
        <f>VLOOKUP(B35,Database!$I:$AC,15,FALSE)</f>
        <v>3</v>
      </c>
      <c r="K35" s="9" t="str">
        <f>VLOOKUP(B35,Database!$I:$AD,16,FALSE)</f>
        <v>v1.1</v>
      </c>
      <c r="L35" s="9">
        <f>VLOOKUP(B35,Database!$I:$AB,19,FALSE)</f>
        <v>22</v>
      </c>
      <c r="M35" s="9" t="str">
        <f>VLOOKUP(B35,Database!$I:$AB,20,FALSE)</f>
        <v>Y</v>
      </c>
    </row>
    <row r="36" spans="1:13" ht="15" customHeight="1" x14ac:dyDescent="0.25">
      <c r="A36" t="s">
        <v>754</v>
      </c>
      <c r="B36" t="s">
        <v>718</v>
      </c>
      <c r="C36" t="s">
        <v>761</v>
      </c>
      <c r="D36" s="1" t="s">
        <v>756</v>
      </c>
      <c r="E36" s="9">
        <f t="shared" si="0"/>
        <v>3</v>
      </c>
      <c r="F36" s="9">
        <f>COUNTIFS(Database!$E:$E,2,Database!$C:$C,$A36,Database!$I:$I,$B36)+COUNTIFS(Database!$F:$F,2,Database!$D:$D,$A36,Database!$I:$I,$B36)</f>
        <v>1</v>
      </c>
      <c r="G36" s="9">
        <f>COUNTIFS(Database!$E:$E,1,Database!$C:$C,$A36,Database!$I:$I,$B36)+COUNTIFS(Database!$F:$F,1,Database!$D:$D,$A36,Database!$I:$I,$B36)</f>
        <v>1</v>
      </c>
      <c r="H36" s="9">
        <f>COUNTIFS(Database!$E:$E,0,Database!$C:$C,$A36,Database!$I:$I,$B36)+COUNTIFS(Database!$F:$F,0,Database!$D:$D,$A36,Database!$I:$I,$B36)</f>
        <v>1</v>
      </c>
      <c r="I36" s="9">
        <f>VLOOKUP(B36,Database!$I:$AB,14,FALSE)</f>
        <v>1250</v>
      </c>
      <c r="J36" s="9">
        <f>VLOOKUP(B36,Database!$I:$AC,15,FALSE)</f>
        <v>3</v>
      </c>
      <c r="K36" s="9" t="str">
        <f>VLOOKUP(B36,Database!$I:$AD,16,FALSE)</f>
        <v>v1.1</v>
      </c>
      <c r="L36" s="9">
        <f>VLOOKUP(B36,Database!$I:$AB,19,FALSE)</f>
        <v>22</v>
      </c>
      <c r="M36" s="9" t="str">
        <f>VLOOKUP(B36,Database!$I:$AB,20,FALSE)</f>
        <v>Y</v>
      </c>
    </row>
    <row r="37" spans="1:13" ht="15" customHeight="1" x14ac:dyDescent="0.25">
      <c r="A37" t="s">
        <v>751</v>
      </c>
      <c r="B37" t="s">
        <v>718</v>
      </c>
      <c r="C37" t="s">
        <v>760</v>
      </c>
      <c r="D37" s="1" t="s">
        <v>753</v>
      </c>
      <c r="E37" s="9">
        <f t="shared" si="0"/>
        <v>3</v>
      </c>
      <c r="F37" s="9">
        <f>COUNTIFS(Database!$E:$E,2,Database!$C:$C,$A37,Database!$I:$I,$B37)+COUNTIFS(Database!$F:$F,2,Database!$D:$D,$A37,Database!$I:$I,$B37)</f>
        <v>1</v>
      </c>
      <c r="G37" s="9">
        <f>COUNTIFS(Database!$E:$E,1,Database!$C:$C,$A37,Database!$I:$I,$B37)+COUNTIFS(Database!$F:$F,1,Database!$D:$D,$A37,Database!$I:$I,$B37)</f>
        <v>0</v>
      </c>
      <c r="H37" s="9">
        <f>COUNTIFS(Database!$E:$E,0,Database!$C:$C,$A37,Database!$I:$I,$B37)+COUNTIFS(Database!$F:$F,0,Database!$D:$D,$A37,Database!$I:$I,$B37)</f>
        <v>2</v>
      </c>
      <c r="I37" s="9">
        <f>VLOOKUP(B37,Database!$I:$AB,14,FALSE)</f>
        <v>1250</v>
      </c>
      <c r="J37" s="9">
        <f>VLOOKUP(B37,Database!$I:$AC,15,FALSE)</f>
        <v>3</v>
      </c>
      <c r="K37" s="9" t="str">
        <f>VLOOKUP(B37,Database!$I:$AD,16,FALSE)</f>
        <v>v1.1</v>
      </c>
      <c r="L37" s="9">
        <f>VLOOKUP(B37,Database!$I:$AB,19,FALSE)</f>
        <v>22</v>
      </c>
      <c r="M37" s="9" t="str">
        <f>VLOOKUP(B37,Database!$I:$AB,20,FALSE)</f>
        <v>Y</v>
      </c>
    </row>
    <row r="38" spans="1:13" ht="15" customHeight="1" x14ac:dyDescent="0.25">
      <c r="A38" t="s">
        <v>717</v>
      </c>
      <c r="B38" t="s">
        <v>718</v>
      </c>
      <c r="C38" t="s">
        <v>762</v>
      </c>
      <c r="D38" s="1" t="s">
        <v>720</v>
      </c>
      <c r="E38" s="9">
        <f t="shared" si="0"/>
        <v>3</v>
      </c>
      <c r="F38" s="9">
        <f>COUNTIFS(Database!$E:$E,2,Database!$C:$C,$A38,Database!$I:$I,$B38)+COUNTIFS(Database!$F:$F,2,Database!$D:$D,$A38,Database!$I:$I,$B38)</f>
        <v>1</v>
      </c>
      <c r="G38" s="9">
        <f>COUNTIFS(Database!$E:$E,1,Database!$C:$C,$A38,Database!$I:$I,$B38)+COUNTIFS(Database!$F:$F,1,Database!$D:$D,$A38,Database!$I:$I,$B38)</f>
        <v>1</v>
      </c>
      <c r="H38" s="9">
        <f>COUNTIFS(Database!$E:$E,0,Database!$C:$C,$A38,Database!$I:$I,$B38)+COUNTIFS(Database!$F:$F,0,Database!$D:$D,$A38,Database!$I:$I,$B38)</f>
        <v>1</v>
      </c>
      <c r="I38" s="9">
        <f>VLOOKUP(B38,Database!$I:$AB,14,FALSE)</f>
        <v>1250</v>
      </c>
      <c r="J38" s="9">
        <f>VLOOKUP(B38,Database!$I:$AC,15,FALSE)</f>
        <v>3</v>
      </c>
      <c r="K38" s="9" t="str">
        <f>VLOOKUP(B38,Database!$I:$AD,16,FALSE)</f>
        <v>v1.1</v>
      </c>
      <c r="L38" s="9">
        <f>VLOOKUP(B38,Database!$I:$AB,19,FALSE)</f>
        <v>22</v>
      </c>
      <c r="M38" s="9" t="str">
        <f>VLOOKUP(B38,Database!$I:$AB,20,FALSE)</f>
        <v>Y</v>
      </c>
    </row>
    <row r="39" spans="1:13" ht="15" customHeight="1" x14ac:dyDescent="0.25">
      <c r="A39" t="s">
        <v>755</v>
      </c>
      <c r="B39" t="s">
        <v>718</v>
      </c>
      <c r="C39" t="s">
        <v>773</v>
      </c>
      <c r="D39" s="1" t="s">
        <v>757</v>
      </c>
      <c r="E39" s="9">
        <f t="shared" si="0"/>
        <v>3</v>
      </c>
      <c r="F39" s="9">
        <f>COUNTIFS(Database!$E:$E,2,Database!$C:$C,$A39,Database!$I:$I,$B39)+COUNTIFS(Database!$F:$F,2,Database!$D:$D,$A39,Database!$I:$I,$B39)</f>
        <v>0</v>
      </c>
      <c r="G39" s="9">
        <f>COUNTIFS(Database!$E:$E,1,Database!$C:$C,$A39,Database!$I:$I,$B39)+COUNTIFS(Database!$F:$F,1,Database!$D:$D,$A39,Database!$I:$I,$B39)</f>
        <v>3</v>
      </c>
      <c r="H39" s="9">
        <f>COUNTIFS(Database!$E:$E,0,Database!$C:$C,$A39,Database!$I:$I,$B39)+COUNTIFS(Database!$F:$F,0,Database!$D:$D,$A39,Database!$I:$I,$B39)</f>
        <v>0</v>
      </c>
      <c r="I39" s="9">
        <f>VLOOKUP(B39,Database!$I:$AB,14,FALSE)</f>
        <v>1250</v>
      </c>
      <c r="J39" s="9">
        <f>VLOOKUP(B39,Database!$I:$AC,15,FALSE)</f>
        <v>3</v>
      </c>
      <c r="K39" s="9" t="str">
        <f>VLOOKUP(B39,Database!$I:$AD,16,FALSE)</f>
        <v>v1.1</v>
      </c>
      <c r="L39" s="9">
        <f>VLOOKUP(B39,Database!$I:$AB,19,FALSE)</f>
        <v>22</v>
      </c>
      <c r="M39" s="9" t="str">
        <f>VLOOKUP(B39,Database!$I:$AB,20,FALSE)</f>
        <v>Y</v>
      </c>
    </row>
    <row r="40" spans="1:13" ht="15" customHeight="1" x14ac:dyDescent="0.25">
      <c r="A40" t="s">
        <v>730</v>
      </c>
      <c r="B40" t="s">
        <v>718</v>
      </c>
      <c r="C40" t="s">
        <v>766</v>
      </c>
      <c r="D40" s="1" t="s">
        <v>732</v>
      </c>
      <c r="E40" s="9">
        <f t="shared" si="0"/>
        <v>3</v>
      </c>
      <c r="F40" s="9">
        <f>COUNTIFS(Database!$E:$E,2,Database!$C:$C,$A40,Database!$I:$I,$B40)+COUNTIFS(Database!$F:$F,2,Database!$D:$D,$A40,Database!$I:$I,$B40)</f>
        <v>2</v>
      </c>
      <c r="G40" s="9">
        <f>COUNTIFS(Database!$E:$E,1,Database!$C:$C,$A40,Database!$I:$I,$B40)+COUNTIFS(Database!$F:$F,1,Database!$D:$D,$A40,Database!$I:$I,$B40)</f>
        <v>0</v>
      </c>
      <c r="H40" s="9">
        <f>COUNTIFS(Database!$E:$E,0,Database!$C:$C,$A40,Database!$I:$I,$B40)+COUNTIFS(Database!$F:$F,0,Database!$D:$D,$A40,Database!$I:$I,$B40)</f>
        <v>1</v>
      </c>
      <c r="I40" s="9">
        <f>VLOOKUP(B40,Database!$I:$AB,14,FALSE)</f>
        <v>1250</v>
      </c>
      <c r="J40" s="9">
        <f>VLOOKUP(B40,Database!$I:$AC,15,FALSE)</f>
        <v>3</v>
      </c>
      <c r="K40" s="9" t="str">
        <f>VLOOKUP(B40,Database!$I:$AD,16,FALSE)</f>
        <v>v1.1</v>
      </c>
      <c r="L40" s="9">
        <f>VLOOKUP(B40,Database!$I:$AB,19,FALSE)</f>
        <v>22</v>
      </c>
      <c r="M40" s="9" t="str">
        <f>VLOOKUP(B40,Database!$I:$AB,20,FALSE)</f>
        <v>Y</v>
      </c>
    </row>
    <row r="41" spans="1:13" ht="15" customHeight="1" x14ac:dyDescent="0.25">
      <c r="A41" t="s">
        <v>742</v>
      </c>
      <c r="B41" t="s">
        <v>718</v>
      </c>
      <c r="C41" t="s">
        <v>764</v>
      </c>
      <c r="D41" s="1" t="s">
        <v>744</v>
      </c>
      <c r="E41" s="9">
        <f t="shared" si="0"/>
        <v>3</v>
      </c>
      <c r="F41" s="9">
        <f>COUNTIFS(Database!$E:$E,2,Database!$C:$C,$A41,Database!$I:$I,$B41)+COUNTIFS(Database!$F:$F,2,Database!$D:$D,$A41,Database!$I:$I,$B41)</f>
        <v>1</v>
      </c>
      <c r="G41" s="9">
        <f>COUNTIFS(Database!$E:$E,1,Database!$C:$C,$A41,Database!$I:$I,$B41)+COUNTIFS(Database!$F:$F,1,Database!$D:$D,$A41,Database!$I:$I,$B41)</f>
        <v>1</v>
      </c>
      <c r="H41" s="9">
        <f>COUNTIFS(Database!$E:$E,0,Database!$C:$C,$A41,Database!$I:$I,$B41)+COUNTIFS(Database!$F:$F,0,Database!$D:$D,$A41,Database!$I:$I,$B41)</f>
        <v>1</v>
      </c>
      <c r="I41" s="9">
        <f>VLOOKUP(B41,Database!$I:$AB,14,FALSE)</f>
        <v>1250</v>
      </c>
      <c r="J41" s="9">
        <f>VLOOKUP(B41,Database!$I:$AC,15,FALSE)</f>
        <v>3</v>
      </c>
      <c r="K41" s="9" t="str">
        <f>VLOOKUP(B41,Database!$I:$AD,16,FALSE)</f>
        <v>v1.1</v>
      </c>
      <c r="L41" s="9">
        <f>VLOOKUP(B41,Database!$I:$AB,19,FALSE)</f>
        <v>22</v>
      </c>
      <c r="M41" s="9" t="str">
        <f>VLOOKUP(B41,Database!$I:$AB,20,FALSE)</f>
        <v>Y</v>
      </c>
    </row>
    <row r="42" spans="1:13" ht="15" customHeight="1" x14ac:dyDescent="0.25">
      <c r="A42" t="s">
        <v>746</v>
      </c>
      <c r="B42" t="s">
        <v>718</v>
      </c>
      <c r="C42" t="s">
        <v>761</v>
      </c>
      <c r="D42" t="s">
        <v>747</v>
      </c>
      <c r="E42" s="9">
        <f t="shared" si="0"/>
        <v>3</v>
      </c>
      <c r="F42" s="9">
        <f>COUNTIFS(Database!$E:$E,2,Database!$C:$C,$A42,Database!$I:$I,$B42)+COUNTIFS(Database!$F:$F,2,Database!$D:$D,$A42,Database!$I:$I,$B42)</f>
        <v>0</v>
      </c>
      <c r="G42" s="9">
        <f>COUNTIFS(Database!$E:$E,1,Database!$C:$C,$A42,Database!$I:$I,$B42)+COUNTIFS(Database!$F:$F,1,Database!$D:$D,$A42,Database!$I:$I,$B42)</f>
        <v>1</v>
      </c>
      <c r="H42" s="9">
        <f>COUNTIFS(Database!$E:$E,0,Database!$C:$C,$A42,Database!$I:$I,$B42)+COUNTIFS(Database!$F:$F,0,Database!$D:$D,$A42,Database!$I:$I,$B42)</f>
        <v>2</v>
      </c>
      <c r="I42" s="9">
        <f>VLOOKUP(B42,Database!$I:$AB,14,FALSE)</f>
        <v>1250</v>
      </c>
      <c r="J42" s="9">
        <f>VLOOKUP(B42,Database!$I:$AC,15,FALSE)</f>
        <v>3</v>
      </c>
      <c r="K42" s="9" t="str">
        <f>VLOOKUP(B42,Database!$I:$AD,16,FALSE)</f>
        <v>v1.1</v>
      </c>
      <c r="L42" s="9">
        <f>VLOOKUP(B42,Database!$I:$AB,19,FALSE)</f>
        <v>22</v>
      </c>
      <c r="M42" s="9" t="str">
        <f>VLOOKUP(B42,Database!$I:$AB,20,FALSE)</f>
        <v>Y</v>
      </c>
    </row>
    <row r="43" spans="1:13" ht="15" customHeight="1" x14ac:dyDescent="0.25">
      <c r="A43" t="s">
        <v>738</v>
      </c>
      <c r="B43" t="s">
        <v>718</v>
      </c>
      <c r="C43" t="s">
        <v>761</v>
      </c>
      <c r="D43" s="1" t="s">
        <v>740</v>
      </c>
      <c r="E43" s="9">
        <f t="shared" si="0"/>
        <v>3</v>
      </c>
      <c r="F43" s="9">
        <f>COUNTIFS(Database!$E:$E,2,Database!$C:$C,$A43,Database!$I:$I,$B43)+COUNTIFS(Database!$F:$F,2,Database!$D:$D,$A43,Database!$I:$I,$B43)</f>
        <v>0</v>
      </c>
      <c r="G43" s="9">
        <f>COUNTIFS(Database!$E:$E,1,Database!$C:$C,$A43,Database!$I:$I,$B43)+COUNTIFS(Database!$F:$F,1,Database!$D:$D,$A43,Database!$I:$I,$B43)</f>
        <v>0</v>
      </c>
      <c r="H43" s="9">
        <f>COUNTIFS(Database!$E:$E,0,Database!$C:$C,$A43,Database!$I:$I,$B43)+COUNTIFS(Database!$F:$F,0,Database!$D:$D,$A43,Database!$I:$I,$B43)</f>
        <v>3</v>
      </c>
      <c r="I43" s="9">
        <f>VLOOKUP(B43,Database!$I:$AB,14,FALSE)</f>
        <v>1250</v>
      </c>
      <c r="J43" s="9">
        <f>VLOOKUP(B43,Database!$I:$AC,15,FALSE)</f>
        <v>3</v>
      </c>
      <c r="K43" s="9" t="str">
        <f>VLOOKUP(B43,Database!$I:$AD,16,FALSE)</f>
        <v>v1.1</v>
      </c>
      <c r="L43" s="9">
        <f>VLOOKUP(B43,Database!$I:$AB,19,FALSE)</f>
        <v>22</v>
      </c>
      <c r="M43" s="9" t="str">
        <f>VLOOKUP(B43,Database!$I:$AB,20,FALSE)</f>
        <v>Y</v>
      </c>
    </row>
    <row r="44" spans="1:13" ht="15" customHeight="1" x14ac:dyDescent="0.25">
      <c r="A44" t="s">
        <v>99</v>
      </c>
      <c r="B44" t="s">
        <v>718</v>
      </c>
      <c r="C44" t="s">
        <v>770</v>
      </c>
      <c r="D44" s="1" t="s">
        <v>750</v>
      </c>
      <c r="E44" s="9">
        <f t="shared" si="0"/>
        <v>3</v>
      </c>
      <c r="F44" s="9">
        <f>COUNTIFS(Database!$E:$E,2,Database!$C:$C,$A44,Database!$I:$I,$B44)+COUNTIFS(Database!$F:$F,2,Database!$D:$D,$A44,Database!$I:$I,$B44)</f>
        <v>3</v>
      </c>
      <c r="G44" s="9">
        <f>COUNTIFS(Database!$E:$E,1,Database!$C:$C,$A44,Database!$I:$I,$B44)+COUNTIFS(Database!$F:$F,1,Database!$D:$D,$A44,Database!$I:$I,$B44)</f>
        <v>0</v>
      </c>
      <c r="H44" s="9">
        <f>COUNTIFS(Database!$E:$E,0,Database!$C:$C,$A44,Database!$I:$I,$B44)+COUNTIFS(Database!$F:$F,0,Database!$D:$D,$A44,Database!$I:$I,$B44)</f>
        <v>0</v>
      </c>
      <c r="I44" s="9">
        <f>VLOOKUP(B44,Database!$I:$AB,14,FALSE)</f>
        <v>1250</v>
      </c>
      <c r="J44" s="9">
        <f>VLOOKUP(B44,Database!$I:$AC,15,FALSE)</f>
        <v>3</v>
      </c>
      <c r="K44" s="9" t="str">
        <f>VLOOKUP(B44,Database!$I:$AD,16,FALSE)</f>
        <v>v1.1</v>
      </c>
      <c r="L44" s="9">
        <f>VLOOKUP(B44,Database!$I:$AB,19,FALSE)</f>
        <v>22</v>
      </c>
      <c r="M44" s="9" t="str">
        <f>VLOOKUP(B44,Database!$I:$AB,20,FALSE)</f>
        <v>Y</v>
      </c>
    </row>
    <row r="45" spans="1:13" ht="15" customHeight="1" x14ac:dyDescent="0.25">
      <c r="A45" t="s">
        <v>144</v>
      </c>
      <c r="B45" t="s">
        <v>146</v>
      </c>
      <c r="C45" t="s">
        <v>758</v>
      </c>
      <c r="D45" s="1" t="s">
        <v>148</v>
      </c>
      <c r="E45" s="9">
        <f t="shared" si="0"/>
        <v>3</v>
      </c>
      <c r="F45" s="9">
        <f>COUNTIFS(Database!$E:$E,2,Database!$C:$C,$A45,Database!$I:$I,$B45)+COUNTIFS(Database!$F:$F,2,Database!$D:$D,$A45,Database!$I:$I,$B45)</f>
        <v>2</v>
      </c>
      <c r="G45" s="9">
        <f>COUNTIFS(Database!$E:$E,1,Database!$C:$C,$A45,Database!$I:$I,$B45)+COUNTIFS(Database!$F:$F,1,Database!$D:$D,$A45,Database!$I:$I,$B45)</f>
        <v>0</v>
      </c>
      <c r="H45" s="9">
        <f>COUNTIFS(Database!$E:$E,0,Database!$C:$C,$A45,Database!$I:$I,$B45)+COUNTIFS(Database!$F:$F,0,Database!$D:$D,$A45,Database!$I:$I,$B45)</f>
        <v>1</v>
      </c>
      <c r="I45" s="9">
        <f>VLOOKUP(B45,Database!$I:$AB,14,FALSE)</f>
        <v>1500</v>
      </c>
      <c r="J45" s="9">
        <f>VLOOKUP(B45,Database!$I:$AC,15,FALSE)</f>
        <v>3</v>
      </c>
      <c r="K45" s="9" t="str">
        <f>VLOOKUP(B45,Database!$I:$AD,16,FALSE)</f>
        <v>v1.1</v>
      </c>
      <c r="L45" s="9">
        <f>VLOOKUP(B45,Database!$I:$AB,19,FALSE)</f>
        <v>16</v>
      </c>
      <c r="M45" s="9" t="str">
        <f>VLOOKUP(B45,Database!$I:$AB,20,FALSE)</f>
        <v>Y</v>
      </c>
    </row>
    <row r="46" spans="1:13" ht="15" customHeight="1" x14ac:dyDescent="0.25">
      <c r="A46" t="s">
        <v>150</v>
      </c>
      <c r="B46" t="s">
        <v>146</v>
      </c>
      <c r="C46" t="s">
        <v>765</v>
      </c>
      <c r="D46" s="1" t="s">
        <v>152</v>
      </c>
      <c r="E46" s="9">
        <f t="shared" si="0"/>
        <v>3</v>
      </c>
      <c r="F46" s="9">
        <f>COUNTIFS(Database!$E:$E,2,Database!$C:$C,$A46,Database!$I:$I,$B46)+COUNTIFS(Database!$F:$F,2,Database!$D:$D,$A46,Database!$I:$I,$B46)</f>
        <v>2</v>
      </c>
      <c r="G46" s="9">
        <f>COUNTIFS(Database!$E:$E,1,Database!$C:$C,$A46,Database!$I:$I,$B46)+COUNTIFS(Database!$F:$F,1,Database!$D:$D,$A46,Database!$I:$I,$B46)</f>
        <v>0</v>
      </c>
      <c r="H46" s="9">
        <f>COUNTIFS(Database!$E:$E,0,Database!$C:$C,$A46,Database!$I:$I,$B46)+COUNTIFS(Database!$F:$F,0,Database!$D:$D,$A46,Database!$I:$I,$B46)</f>
        <v>1</v>
      </c>
      <c r="I46" s="9">
        <f>VLOOKUP(B46,Database!$I:$AB,14,FALSE)</f>
        <v>1500</v>
      </c>
      <c r="J46" s="9">
        <f>VLOOKUP(B46,Database!$I:$AC,15,FALSE)</f>
        <v>3</v>
      </c>
      <c r="K46" s="9" t="str">
        <f>VLOOKUP(B46,Database!$I:$AD,16,FALSE)</f>
        <v>v1.1</v>
      </c>
      <c r="L46" s="9">
        <f>VLOOKUP(B46,Database!$I:$AB,19,FALSE)</f>
        <v>16</v>
      </c>
      <c r="M46" s="9" t="str">
        <f>VLOOKUP(B46,Database!$I:$AB,20,FALSE)</f>
        <v>Y</v>
      </c>
    </row>
    <row r="47" spans="1:13" ht="15" customHeight="1" x14ac:dyDescent="0.25">
      <c r="A47" t="s">
        <v>154</v>
      </c>
      <c r="B47" t="s">
        <v>146</v>
      </c>
      <c r="C47" t="s">
        <v>761</v>
      </c>
      <c r="D47" s="1" t="s">
        <v>156</v>
      </c>
      <c r="E47" s="9">
        <f t="shared" si="0"/>
        <v>3</v>
      </c>
      <c r="F47" s="9">
        <f>COUNTIFS(Database!$E:$E,2,Database!$C:$C,$A47,Database!$I:$I,$B47)+COUNTIFS(Database!$F:$F,2,Database!$D:$D,$A47,Database!$I:$I,$B47)</f>
        <v>0</v>
      </c>
      <c r="G47" s="9">
        <f>COUNTIFS(Database!$E:$E,1,Database!$C:$C,$A47,Database!$I:$I,$B47)+COUNTIFS(Database!$F:$F,1,Database!$D:$D,$A47,Database!$I:$I,$B47)</f>
        <v>0</v>
      </c>
      <c r="H47" s="9">
        <f>COUNTIFS(Database!$E:$E,0,Database!$C:$C,$A47,Database!$I:$I,$B47)+COUNTIFS(Database!$F:$F,0,Database!$D:$D,$A47,Database!$I:$I,$B47)</f>
        <v>3</v>
      </c>
      <c r="I47" s="9">
        <f>VLOOKUP(B47,Database!$I:$AB,14,FALSE)</f>
        <v>1500</v>
      </c>
      <c r="J47" s="9">
        <f>VLOOKUP(B47,Database!$I:$AC,15,FALSE)</f>
        <v>3</v>
      </c>
      <c r="K47" s="9" t="str">
        <f>VLOOKUP(B47,Database!$I:$AD,16,FALSE)</f>
        <v>v1.1</v>
      </c>
      <c r="L47" s="9">
        <f>VLOOKUP(B47,Database!$I:$AB,19,FALSE)</f>
        <v>16</v>
      </c>
      <c r="M47" s="9" t="str">
        <f>VLOOKUP(B47,Database!$I:$AB,20,FALSE)</f>
        <v>Y</v>
      </c>
    </row>
    <row r="48" spans="1:13" ht="15" customHeight="1" x14ac:dyDescent="0.25">
      <c r="A48" t="s">
        <v>158</v>
      </c>
      <c r="B48" t="s">
        <v>146</v>
      </c>
      <c r="C48" t="s">
        <v>761</v>
      </c>
      <c r="D48" s="1" t="s">
        <v>160</v>
      </c>
      <c r="E48" s="9">
        <f t="shared" si="0"/>
        <v>3</v>
      </c>
      <c r="F48" s="9">
        <f>COUNTIFS(Database!$E:$E,2,Database!$C:$C,$A48,Database!$I:$I,$B48)+COUNTIFS(Database!$F:$F,2,Database!$D:$D,$A48,Database!$I:$I,$B48)</f>
        <v>1</v>
      </c>
      <c r="G48" s="9">
        <f>COUNTIFS(Database!$E:$E,1,Database!$C:$C,$A48,Database!$I:$I,$B48)+COUNTIFS(Database!$F:$F,1,Database!$D:$D,$A48,Database!$I:$I,$B48)</f>
        <v>0</v>
      </c>
      <c r="H48" s="9">
        <f>COUNTIFS(Database!$E:$E,0,Database!$C:$C,$A48,Database!$I:$I,$B48)+COUNTIFS(Database!$F:$F,0,Database!$D:$D,$A48,Database!$I:$I,$B48)</f>
        <v>2</v>
      </c>
      <c r="I48" s="9">
        <f>VLOOKUP(B48,Database!$I:$AB,14,FALSE)</f>
        <v>1500</v>
      </c>
      <c r="J48" s="9">
        <f>VLOOKUP(B48,Database!$I:$AC,15,FALSE)</f>
        <v>3</v>
      </c>
      <c r="K48" s="9" t="str">
        <f>VLOOKUP(B48,Database!$I:$AD,16,FALSE)</f>
        <v>v1.1</v>
      </c>
      <c r="L48" s="9">
        <f>VLOOKUP(B48,Database!$I:$AB,19,FALSE)</f>
        <v>16</v>
      </c>
      <c r="M48" s="9" t="str">
        <f>VLOOKUP(B48,Database!$I:$AB,20,FALSE)</f>
        <v>Y</v>
      </c>
    </row>
    <row r="49" spans="1:13" ht="15" customHeight="1" x14ac:dyDescent="0.25">
      <c r="A49" t="s">
        <v>162</v>
      </c>
      <c r="B49" t="s">
        <v>146</v>
      </c>
      <c r="C49" t="s">
        <v>761</v>
      </c>
      <c r="D49" s="1" t="s">
        <v>164</v>
      </c>
      <c r="E49" s="9">
        <f t="shared" si="0"/>
        <v>3</v>
      </c>
      <c r="F49" s="9">
        <f>COUNTIFS(Database!$E:$E,2,Database!$C:$C,$A49,Database!$I:$I,$B49)+COUNTIFS(Database!$F:$F,2,Database!$D:$D,$A49,Database!$I:$I,$B49)</f>
        <v>2</v>
      </c>
      <c r="G49" s="9">
        <f>COUNTIFS(Database!$E:$E,1,Database!$C:$C,$A49,Database!$I:$I,$B49)+COUNTIFS(Database!$F:$F,1,Database!$D:$D,$A49,Database!$I:$I,$B49)</f>
        <v>0</v>
      </c>
      <c r="H49" s="9">
        <f>COUNTIFS(Database!$E:$E,0,Database!$C:$C,$A49,Database!$I:$I,$B49)+COUNTIFS(Database!$F:$F,0,Database!$D:$D,$A49,Database!$I:$I,$B49)</f>
        <v>1</v>
      </c>
      <c r="I49" s="9">
        <f>VLOOKUP(B49,Database!$I:$AB,14,FALSE)</f>
        <v>1500</v>
      </c>
      <c r="J49" s="9">
        <f>VLOOKUP(B49,Database!$I:$AC,15,FALSE)</f>
        <v>3</v>
      </c>
      <c r="K49" s="9" t="str">
        <f>VLOOKUP(B49,Database!$I:$AD,16,FALSE)</f>
        <v>v1.1</v>
      </c>
      <c r="L49" s="9">
        <f>VLOOKUP(B49,Database!$I:$AB,19,FALSE)</f>
        <v>16</v>
      </c>
      <c r="M49" s="9" t="str">
        <f>VLOOKUP(B49,Database!$I:$AB,20,FALSE)</f>
        <v>Y</v>
      </c>
    </row>
    <row r="50" spans="1:13" ht="15" customHeight="1" x14ac:dyDescent="0.25">
      <c r="A50" t="s">
        <v>166</v>
      </c>
      <c r="B50" t="s">
        <v>146</v>
      </c>
      <c r="C50" t="s">
        <v>761</v>
      </c>
      <c r="D50" s="1" t="s">
        <v>168</v>
      </c>
      <c r="E50" s="9">
        <f t="shared" si="0"/>
        <v>3</v>
      </c>
      <c r="F50" s="9">
        <f>COUNTIFS(Database!$E:$E,2,Database!$C:$C,$A50,Database!$I:$I,$B50)+COUNTIFS(Database!$F:$F,2,Database!$D:$D,$A50,Database!$I:$I,$B50)</f>
        <v>2</v>
      </c>
      <c r="G50" s="9">
        <f>COUNTIFS(Database!$E:$E,1,Database!$C:$C,$A50,Database!$I:$I,$B50)+COUNTIFS(Database!$F:$F,1,Database!$D:$D,$A50,Database!$I:$I,$B50)</f>
        <v>0</v>
      </c>
      <c r="H50" s="9">
        <f>COUNTIFS(Database!$E:$E,0,Database!$C:$C,$A50,Database!$I:$I,$B50)+COUNTIFS(Database!$F:$F,0,Database!$D:$D,$A50,Database!$I:$I,$B50)</f>
        <v>1</v>
      </c>
      <c r="I50" s="9">
        <f>VLOOKUP(B50,Database!$I:$AB,14,FALSE)</f>
        <v>1500</v>
      </c>
      <c r="J50" s="9">
        <f>VLOOKUP(B50,Database!$I:$AC,15,FALSE)</f>
        <v>3</v>
      </c>
      <c r="K50" s="9" t="str">
        <f>VLOOKUP(B50,Database!$I:$AD,16,FALSE)</f>
        <v>v1.1</v>
      </c>
      <c r="L50" s="9">
        <f>VLOOKUP(B50,Database!$I:$AB,19,FALSE)</f>
        <v>16</v>
      </c>
      <c r="M50" s="9" t="str">
        <f>VLOOKUP(B50,Database!$I:$AB,20,FALSE)</f>
        <v>Y</v>
      </c>
    </row>
    <row r="51" spans="1:13" ht="15" customHeight="1" x14ac:dyDescent="0.25">
      <c r="A51" t="s">
        <v>170</v>
      </c>
      <c r="B51" t="s">
        <v>146</v>
      </c>
      <c r="C51" t="s">
        <v>774</v>
      </c>
      <c r="D51" t="s">
        <v>172</v>
      </c>
      <c r="E51" s="9">
        <f t="shared" si="0"/>
        <v>3</v>
      </c>
      <c r="F51" s="9">
        <f>COUNTIFS(Database!$E:$E,2,Database!$C:$C,$A51,Database!$I:$I,$B51)+COUNTIFS(Database!$F:$F,2,Database!$D:$D,$A51,Database!$I:$I,$B51)</f>
        <v>2</v>
      </c>
      <c r="G51" s="9">
        <f>COUNTIFS(Database!$E:$E,1,Database!$C:$C,$A51,Database!$I:$I,$B51)+COUNTIFS(Database!$F:$F,1,Database!$D:$D,$A51,Database!$I:$I,$B51)</f>
        <v>0</v>
      </c>
      <c r="H51" s="9">
        <f>COUNTIFS(Database!$E:$E,0,Database!$C:$C,$A51,Database!$I:$I,$B51)+COUNTIFS(Database!$F:$F,0,Database!$D:$D,$A51,Database!$I:$I,$B51)</f>
        <v>1</v>
      </c>
      <c r="I51" s="9">
        <f>VLOOKUP(B51,Database!$I:$AB,14,FALSE)</f>
        <v>1500</v>
      </c>
      <c r="J51" s="9">
        <f>VLOOKUP(B51,Database!$I:$AC,15,FALSE)</f>
        <v>3</v>
      </c>
      <c r="K51" s="9" t="str">
        <f>VLOOKUP(B51,Database!$I:$AD,16,FALSE)</f>
        <v>v1.1</v>
      </c>
      <c r="L51" s="9">
        <f>VLOOKUP(B51,Database!$I:$AB,19,FALSE)</f>
        <v>16</v>
      </c>
      <c r="M51" s="9" t="str">
        <f>VLOOKUP(B51,Database!$I:$AB,20,FALSE)</f>
        <v>Y</v>
      </c>
    </row>
    <row r="52" spans="1:13" ht="15" customHeight="1" x14ac:dyDescent="0.25">
      <c r="A52" t="s">
        <v>174</v>
      </c>
      <c r="B52" t="s">
        <v>146</v>
      </c>
      <c r="C52" t="s">
        <v>764</v>
      </c>
      <c r="D52" s="1" t="s">
        <v>176</v>
      </c>
      <c r="E52" s="9">
        <f t="shared" si="0"/>
        <v>3</v>
      </c>
      <c r="F52" s="9">
        <f>COUNTIFS(Database!$E:$E,2,Database!$C:$C,$A52,Database!$I:$I,$B52)+COUNTIFS(Database!$F:$F,2,Database!$D:$D,$A52,Database!$I:$I,$B52)</f>
        <v>2</v>
      </c>
      <c r="G52" s="9">
        <f>COUNTIFS(Database!$E:$E,1,Database!$C:$C,$A52,Database!$I:$I,$B52)+COUNTIFS(Database!$F:$F,1,Database!$D:$D,$A52,Database!$I:$I,$B52)</f>
        <v>0</v>
      </c>
      <c r="H52" s="9">
        <f>COUNTIFS(Database!$E:$E,0,Database!$C:$C,$A52,Database!$I:$I,$B52)+COUNTIFS(Database!$F:$F,0,Database!$D:$D,$A52,Database!$I:$I,$B52)</f>
        <v>1</v>
      </c>
      <c r="I52" s="9">
        <f>VLOOKUP(B52,Database!$I:$AB,14,FALSE)</f>
        <v>1500</v>
      </c>
      <c r="J52" s="9">
        <f>VLOOKUP(B52,Database!$I:$AC,15,FALSE)</f>
        <v>3</v>
      </c>
      <c r="K52" s="9" t="str">
        <f>VLOOKUP(B52,Database!$I:$AD,16,FALSE)</f>
        <v>v1.1</v>
      </c>
      <c r="L52" s="9">
        <f>VLOOKUP(B52,Database!$I:$AB,19,FALSE)</f>
        <v>16</v>
      </c>
      <c r="M52" s="9" t="str">
        <f>VLOOKUP(B52,Database!$I:$AB,20,FALSE)</f>
        <v>Y</v>
      </c>
    </row>
    <row r="53" spans="1:13" ht="15" customHeight="1" x14ac:dyDescent="0.25">
      <c r="A53" t="s">
        <v>155</v>
      </c>
      <c r="B53" t="s">
        <v>146</v>
      </c>
      <c r="C53" t="s">
        <v>758</v>
      </c>
      <c r="D53" s="1" t="s">
        <v>157</v>
      </c>
      <c r="E53" s="9">
        <f t="shared" si="0"/>
        <v>3</v>
      </c>
      <c r="F53" s="9">
        <f>COUNTIFS(Database!$E:$E,2,Database!$C:$C,$A53,Database!$I:$I,$B53)+COUNTIFS(Database!$F:$F,2,Database!$D:$D,$A53,Database!$I:$I,$B53)</f>
        <v>3</v>
      </c>
      <c r="G53" s="9">
        <f>COUNTIFS(Database!$E:$E,1,Database!$C:$C,$A53,Database!$I:$I,$B53)+COUNTIFS(Database!$F:$F,1,Database!$D:$D,$A53,Database!$I:$I,$B53)</f>
        <v>0</v>
      </c>
      <c r="H53" s="9">
        <f>COUNTIFS(Database!$E:$E,0,Database!$C:$C,$A53,Database!$I:$I,$B53)+COUNTIFS(Database!$F:$F,0,Database!$D:$D,$A53,Database!$I:$I,$B53)</f>
        <v>0</v>
      </c>
      <c r="I53" s="9">
        <f>VLOOKUP(B53,Database!$I:$AB,14,FALSE)</f>
        <v>1500</v>
      </c>
      <c r="J53" s="9">
        <f>VLOOKUP(B53,Database!$I:$AC,15,FALSE)</f>
        <v>3</v>
      </c>
      <c r="K53" s="9" t="str">
        <f>VLOOKUP(B53,Database!$I:$AD,16,FALSE)</f>
        <v>v1.1</v>
      </c>
      <c r="L53" s="9">
        <f>VLOOKUP(B53,Database!$I:$AB,19,FALSE)</f>
        <v>16</v>
      </c>
      <c r="M53" s="9" t="str">
        <f>VLOOKUP(B53,Database!$I:$AB,20,FALSE)</f>
        <v>Y</v>
      </c>
    </row>
    <row r="54" spans="1:13" ht="15" customHeight="1" x14ac:dyDescent="0.25">
      <c r="A54" t="s">
        <v>171</v>
      </c>
      <c r="B54" t="s">
        <v>146</v>
      </c>
      <c r="C54" t="s">
        <v>773</v>
      </c>
      <c r="D54" s="1" t="s">
        <v>173</v>
      </c>
      <c r="E54" s="9">
        <f t="shared" si="0"/>
        <v>3</v>
      </c>
      <c r="F54" s="9">
        <f>COUNTIFS(Database!$E:$E,2,Database!$C:$C,$A54,Database!$I:$I,$B54)+COUNTIFS(Database!$F:$F,2,Database!$D:$D,$A54,Database!$I:$I,$B54)</f>
        <v>1</v>
      </c>
      <c r="G54" s="9">
        <f>COUNTIFS(Database!$E:$E,1,Database!$C:$C,$A54,Database!$I:$I,$B54)+COUNTIFS(Database!$F:$F,1,Database!$D:$D,$A54,Database!$I:$I,$B54)</f>
        <v>0</v>
      </c>
      <c r="H54" s="9">
        <f>COUNTIFS(Database!$E:$E,0,Database!$C:$C,$A54,Database!$I:$I,$B54)+COUNTIFS(Database!$F:$F,0,Database!$D:$D,$A54,Database!$I:$I,$B54)</f>
        <v>2</v>
      </c>
      <c r="I54" s="9">
        <f>VLOOKUP(B54,Database!$I:$AB,14,FALSE)</f>
        <v>1500</v>
      </c>
      <c r="J54" s="9">
        <f>VLOOKUP(B54,Database!$I:$AC,15,FALSE)</f>
        <v>3</v>
      </c>
      <c r="K54" s="9" t="str">
        <f>VLOOKUP(B54,Database!$I:$AD,16,FALSE)</f>
        <v>v1.1</v>
      </c>
      <c r="L54" s="9">
        <f>VLOOKUP(B54,Database!$I:$AB,19,FALSE)</f>
        <v>16</v>
      </c>
      <c r="M54" s="9" t="str">
        <f>VLOOKUP(B54,Database!$I:$AB,20,FALSE)</f>
        <v>Y</v>
      </c>
    </row>
    <row r="55" spans="1:13" ht="15" customHeight="1" x14ac:dyDescent="0.25">
      <c r="A55" t="s">
        <v>151</v>
      </c>
      <c r="B55" t="s">
        <v>146</v>
      </c>
      <c r="C55" t="s">
        <v>760</v>
      </c>
      <c r="D55" s="1" t="s">
        <v>153</v>
      </c>
      <c r="E55" s="9">
        <f t="shared" si="0"/>
        <v>3</v>
      </c>
      <c r="F55" s="9">
        <f>COUNTIFS(Database!$E:$E,2,Database!$C:$C,$A55,Database!$I:$I,$B55)+COUNTIFS(Database!$F:$F,2,Database!$D:$D,$A55,Database!$I:$I,$B55)</f>
        <v>1</v>
      </c>
      <c r="G55" s="9">
        <f>COUNTIFS(Database!$E:$E,1,Database!$C:$C,$A55,Database!$I:$I,$B55)+COUNTIFS(Database!$F:$F,1,Database!$D:$D,$A55,Database!$I:$I,$B55)</f>
        <v>0</v>
      </c>
      <c r="H55" s="9">
        <f>COUNTIFS(Database!$E:$E,0,Database!$C:$C,$A55,Database!$I:$I,$B55)+COUNTIFS(Database!$F:$F,0,Database!$D:$D,$A55,Database!$I:$I,$B55)</f>
        <v>2</v>
      </c>
      <c r="I55" s="9">
        <f>VLOOKUP(B55,Database!$I:$AB,14,FALSE)</f>
        <v>1500</v>
      </c>
      <c r="J55" s="9">
        <f>VLOOKUP(B55,Database!$I:$AC,15,FALSE)</f>
        <v>3</v>
      </c>
      <c r="K55" s="9" t="str">
        <f>VLOOKUP(B55,Database!$I:$AD,16,FALSE)</f>
        <v>v1.1</v>
      </c>
      <c r="L55" s="9">
        <f>VLOOKUP(B55,Database!$I:$AB,19,FALSE)</f>
        <v>16</v>
      </c>
      <c r="M55" s="9" t="str">
        <f>VLOOKUP(B55,Database!$I:$AB,20,FALSE)</f>
        <v>Y</v>
      </c>
    </row>
    <row r="56" spans="1:13" ht="15" customHeight="1" x14ac:dyDescent="0.25">
      <c r="A56" t="s">
        <v>159</v>
      </c>
      <c r="B56" t="s">
        <v>146</v>
      </c>
      <c r="C56" t="s">
        <v>762</v>
      </c>
      <c r="D56" s="1" t="s">
        <v>161</v>
      </c>
      <c r="E56" s="9">
        <f t="shared" si="0"/>
        <v>3</v>
      </c>
      <c r="F56" s="9">
        <f>COUNTIFS(Database!$E:$E,2,Database!$C:$C,$A56,Database!$I:$I,$B56)+COUNTIFS(Database!$F:$F,2,Database!$D:$D,$A56,Database!$I:$I,$B56)</f>
        <v>1</v>
      </c>
      <c r="G56" s="9">
        <f>COUNTIFS(Database!$E:$E,1,Database!$C:$C,$A56,Database!$I:$I,$B56)+COUNTIFS(Database!$F:$F,1,Database!$D:$D,$A56,Database!$I:$I,$B56)</f>
        <v>0</v>
      </c>
      <c r="H56" s="9">
        <f>COUNTIFS(Database!$E:$E,0,Database!$C:$C,$A56,Database!$I:$I,$B56)+COUNTIFS(Database!$F:$F,0,Database!$D:$D,$A56,Database!$I:$I,$B56)</f>
        <v>2</v>
      </c>
      <c r="I56" s="9">
        <f>VLOOKUP(B56,Database!$I:$AB,14,FALSE)</f>
        <v>1500</v>
      </c>
      <c r="J56" s="9">
        <f>VLOOKUP(B56,Database!$I:$AC,15,FALSE)</f>
        <v>3</v>
      </c>
      <c r="K56" s="9" t="str">
        <f>VLOOKUP(B56,Database!$I:$AD,16,FALSE)</f>
        <v>v1.1</v>
      </c>
      <c r="L56" s="9">
        <f>VLOOKUP(B56,Database!$I:$AB,19,FALSE)</f>
        <v>16</v>
      </c>
      <c r="M56" s="9" t="str">
        <f>VLOOKUP(B56,Database!$I:$AB,20,FALSE)</f>
        <v>Y</v>
      </c>
    </row>
    <row r="57" spans="1:13" ht="15" customHeight="1" x14ac:dyDescent="0.25">
      <c r="A57" t="s">
        <v>145</v>
      </c>
      <c r="B57" t="s">
        <v>146</v>
      </c>
      <c r="C57" t="s">
        <v>774</v>
      </c>
      <c r="D57" s="1" t="s">
        <v>149</v>
      </c>
      <c r="E57" s="9">
        <f t="shared" si="0"/>
        <v>3</v>
      </c>
      <c r="F57" s="9">
        <f>COUNTIFS(Database!$E:$E,2,Database!$C:$C,$A57,Database!$I:$I,$B57)+COUNTIFS(Database!$F:$F,2,Database!$D:$D,$A57,Database!$I:$I,$B57)</f>
        <v>3</v>
      </c>
      <c r="G57" s="9">
        <f>COUNTIFS(Database!$E:$E,1,Database!$C:$C,$A57,Database!$I:$I,$B57)+COUNTIFS(Database!$F:$F,1,Database!$D:$D,$A57,Database!$I:$I,$B57)</f>
        <v>0</v>
      </c>
      <c r="H57" s="9">
        <f>COUNTIFS(Database!$E:$E,0,Database!$C:$C,$A57,Database!$I:$I,$B57)+COUNTIFS(Database!$F:$F,0,Database!$D:$D,$A57,Database!$I:$I,$B57)</f>
        <v>0</v>
      </c>
      <c r="I57" s="9">
        <f>VLOOKUP(B57,Database!$I:$AB,14,FALSE)</f>
        <v>1500</v>
      </c>
      <c r="J57" s="9">
        <f>VLOOKUP(B57,Database!$I:$AC,15,FALSE)</f>
        <v>3</v>
      </c>
      <c r="K57" s="9" t="str">
        <f>VLOOKUP(B57,Database!$I:$AD,16,FALSE)</f>
        <v>v1.1</v>
      </c>
      <c r="L57" s="9">
        <f>VLOOKUP(B57,Database!$I:$AB,19,FALSE)</f>
        <v>16</v>
      </c>
      <c r="M57" s="9" t="str">
        <f>VLOOKUP(B57,Database!$I:$AB,20,FALSE)</f>
        <v>Y</v>
      </c>
    </row>
    <row r="58" spans="1:13" ht="15" customHeight="1" x14ac:dyDescent="0.25">
      <c r="A58" t="s">
        <v>167</v>
      </c>
      <c r="B58" t="s">
        <v>146</v>
      </c>
      <c r="C58" t="s">
        <v>758</v>
      </c>
      <c r="D58" s="1" t="s">
        <v>169</v>
      </c>
      <c r="E58" s="9">
        <f t="shared" si="0"/>
        <v>3</v>
      </c>
      <c r="F58" s="9">
        <f>COUNTIFS(Database!$E:$E,2,Database!$C:$C,$A58,Database!$I:$I,$B58)+COUNTIFS(Database!$F:$F,2,Database!$D:$D,$A58,Database!$I:$I,$B58)</f>
        <v>1</v>
      </c>
      <c r="G58" s="9">
        <f>COUNTIFS(Database!$E:$E,1,Database!$C:$C,$A58,Database!$I:$I,$B58)+COUNTIFS(Database!$F:$F,1,Database!$D:$D,$A58,Database!$I:$I,$B58)</f>
        <v>0</v>
      </c>
      <c r="H58" s="9">
        <f>COUNTIFS(Database!$E:$E,0,Database!$C:$C,$A58,Database!$I:$I,$B58)+COUNTIFS(Database!$F:$F,0,Database!$D:$D,$A58,Database!$I:$I,$B58)</f>
        <v>2</v>
      </c>
      <c r="I58" s="9">
        <f>VLOOKUP(B58,Database!$I:$AB,14,FALSE)</f>
        <v>1500</v>
      </c>
      <c r="J58" s="9">
        <f>VLOOKUP(B58,Database!$I:$AC,15,FALSE)</f>
        <v>3</v>
      </c>
      <c r="K58" s="9" t="str">
        <f>VLOOKUP(B58,Database!$I:$AD,16,FALSE)</f>
        <v>v1.1</v>
      </c>
      <c r="L58" s="9">
        <f>VLOOKUP(B58,Database!$I:$AB,19,FALSE)</f>
        <v>16</v>
      </c>
      <c r="M58" s="9" t="str">
        <f>VLOOKUP(B58,Database!$I:$AB,20,FALSE)</f>
        <v>Y</v>
      </c>
    </row>
    <row r="59" spans="1:13" ht="15" customHeight="1" x14ac:dyDescent="0.25">
      <c r="A59" t="s">
        <v>595</v>
      </c>
      <c r="B59" t="s">
        <v>597</v>
      </c>
      <c r="C59" t="s">
        <v>762</v>
      </c>
      <c r="D59" s="1" t="s">
        <v>599</v>
      </c>
      <c r="E59" s="9">
        <f t="shared" si="0"/>
        <v>3</v>
      </c>
      <c r="F59" s="9">
        <f>COUNTIFS(Database!$E:$E,2,Database!$C:$C,$A59,Database!$I:$I,$B59)+COUNTIFS(Database!$F:$F,2,Database!$D:$D,$A59,Database!$I:$I,$B59)</f>
        <v>2</v>
      </c>
      <c r="G59" s="9">
        <f>COUNTIFS(Database!$E:$E,1,Database!$C:$C,$A59,Database!$I:$I,$B59)+COUNTIFS(Database!$F:$F,1,Database!$D:$D,$A59,Database!$I:$I,$B59)</f>
        <v>0</v>
      </c>
      <c r="H59" s="9">
        <f>COUNTIFS(Database!$E:$E,0,Database!$C:$C,$A59,Database!$I:$I,$B59)+COUNTIFS(Database!$F:$F,0,Database!$D:$D,$A59,Database!$I:$I,$B59)</f>
        <v>1</v>
      </c>
      <c r="I59" s="9">
        <f>VLOOKUP(B59,Database!$I:$AB,14,FALSE)</f>
        <v>1000</v>
      </c>
      <c r="J59" s="9">
        <f>VLOOKUP(B59,Database!$I:$AC,15,FALSE)</f>
        <v>3</v>
      </c>
      <c r="K59" s="9" t="str">
        <f>VLOOKUP(B59,Database!$I:$AD,16,FALSE)</f>
        <v>v1.1</v>
      </c>
      <c r="L59" s="9">
        <f>VLOOKUP(B59,Database!$I:$AB,19,FALSE)</f>
        <v>12</v>
      </c>
      <c r="M59" s="9" t="str">
        <f>VLOOKUP(B59,Database!$I:$AB,20,FALSE)</f>
        <v>Y</v>
      </c>
    </row>
    <row r="60" spans="1:13" ht="15" customHeight="1" x14ac:dyDescent="0.25">
      <c r="A60" t="s">
        <v>601</v>
      </c>
      <c r="B60" t="s">
        <v>597</v>
      </c>
      <c r="C60" t="s">
        <v>769</v>
      </c>
      <c r="D60" s="1" t="s">
        <v>603</v>
      </c>
      <c r="E60" s="9">
        <f t="shared" ref="E60:E117" si="1">SUM(F60:H60)</f>
        <v>3</v>
      </c>
      <c r="F60" s="9">
        <f>COUNTIFS(Database!$E:$E,2,Database!$C:$C,$A60,Database!$I:$I,$B60)+COUNTIFS(Database!$F:$F,2,Database!$D:$D,$A60,Database!$I:$I,$B60)</f>
        <v>3</v>
      </c>
      <c r="G60" s="9">
        <f>COUNTIFS(Database!$E:$E,1,Database!$C:$C,$A60,Database!$I:$I,$B60)+COUNTIFS(Database!$F:$F,1,Database!$D:$D,$A60,Database!$I:$I,$B60)</f>
        <v>0</v>
      </c>
      <c r="H60" s="9">
        <f>COUNTIFS(Database!$E:$E,0,Database!$C:$C,$A60,Database!$I:$I,$B60)+COUNTIFS(Database!$F:$F,0,Database!$D:$D,$A60,Database!$I:$I,$B60)</f>
        <v>0</v>
      </c>
      <c r="I60" s="9">
        <f>VLOOKUP(B60,Database!$I:$AB,14,FALSE)</f>
        <v>1000</v>
      </c>
      <c r="J60" s="9">
        <f>VLOOKUP(B60,Database!$I:$AC,15,FALSE)</f>
        <v>3</v>
      </c>
      <c r="K60" s="9" t="str">
        <f>VLOOKUP(B60,Database!$I:$AD,16,FALSE)</f>
        <v>v1.1</v>
      </c>
      <c r="L60" s="9">
        <f>VLOOKUP(B60,Database!$I:$AB,19,FALSE)</f>
        <v>12</v>
      </c>
      <c r="M60" s="9" t="str">
        <f>VLOOKUP(B60,Database!$I:$AB,20,FALSE)</f>
        <v>Y</v>
      </c>
    </row>
    <row r="61" spans="1:13" ht="15" customHeight="1" x14ac:dyDescent="0.25">
      <c r="A61" t="s">
        <v>605</v>
      </c>
      <c r="B61" t="s">
        <v>597</v>
      </c>
      <c r="C61" t="s">
        <v>770</v>
      </c>
      <c r="D61" s="1" t="s">
        <v>607</v>
      </c>
      <c r="E61" s="9">
        <f t="shared" si="1"/>
        <v>3</v>
      </c>
      <c r="F61" s="9">
        <f>COUNTIFS(Database!$E:$E,2,Database!$C:$C,$A61,Database!$I:$I,$B61)+COUNTIFS(Database!$F:$F,2,Database!$D:$D,$A61,Database!$I:$I,$B61)</f>
        <v>1</v>
      </c>
      <c r="G61" s="9">
        <f>COUNTIFS(Database!$E:$E,1,Database!$C:$C,$A61,Database!$I:$I,$B61)+COUNTIFS(Database!$F:$F,1,Database!$D:$D,$A61,Database!$I:$I,$B61)</f>
        <v>0</v>
      </c>
      <c r="H61" s="9">
        <f>COUNTIFS(Database!$E:$E,0,Database!$C:$C,$A61,Database!$I:$I,$B61)+COUNTIFS(Database!$F:$F,0,Database!$D:$D,$A61,Database!$I:$I,$B61)</f>
        <v>2</v>
      </c>
      <c r="I61" s="9">
        <f>VLOOKUP(B61,Database!$I:$AB,14,FALSE)</f>
        <v>1000</v>
      </c>
      <c r="J61" s="9">
        <f>VLOOKUP(B61,Database!$I:$AC,15,FALSE)</f>
        <v>3</v>
      </c>
      <c r="K61" s="9" t="str">
        <f>VLOOKUP(B61,Database!$I:$AD,16,FALSE)</f>
        <v>v1.1</v>
      </c>
      <c r="L61" s="9">
        <f>VLOOKUP(B61,Database!$I:$AB,19,FALSE)</f>
        <v>12</v>
      </c>
      <c r="M61" s="9" t="str">
        <f>VLOOKUP(B61,Database!$I:$AB,20,FALSE)</f>
        <v>Y</v>
      </c>
    </row>
    <row r="62" spans="1:13" ht="15" customHeight="1" x14ac:dyDescent="0.25">
      <c r="A62" t="s">
        <v>609</v>
      </c>
      <c r="B62" t="s">
        <v>597</v>
      </c>
      <c r="C62" t="s">
        <v>758</v>
      </c>
      <c r="D62" s="1" t="s">
        <v>611</v>
      </c>
      <c r="E62" s="9">
        <f t="shared" si="1"/>
        <v>3</v>
      </c>
      <c r="F62" s="9">
        <f>COUNTIFS(Database!$E:$E,2,Database!$C:$C,$A62,Database!$I:$I,$B62)+COUNTIFS(Database!$F:$F,2,Database!$D:$D,$A62,Database!$I:$I,$B62)</f>
        <v>1</v>
      </c>
      <c r="G62" s="9">
        <f>COUNTIFS(Database!$E:$E,1,Database!$C:$C,$A62,Database!$I:$I,$B62)+COUNTIFS(Database!$F:$F,1,Database!$D:$D,$A62,Database!$I:$I,$B62)</f>
        <v>0</v>
      </c>
      <c r="H62" s="9">
        <f>COUNTIFS(Database!$E:$E,0,Database!$C:$C,$A62,Database!$I:$I,$B62)+COUNTIFS(Database!$F:$F,0,Database!$D:$D,$A62,Database!$I:$I,$B62)</f>
        <v>2</v>
      </c>
      <c r="I62" s="9">
        <f>VLOOKUP(B62,Database!$I:$AB,14,FALSE)</f>
        <v>1000</v>
      </c>
      <c r="J62" s="9">
        <f>VLOOKUP(B62,Database!$I:$AC,15,FALSE)</f>
        <v>3</v>
      </c>
      <c r="K62" s="9" t="str">
        <f>VLOOKUP(B62,Database!$I:$AD,16,FALSE)</f>
        <v>v1.1</v>
      </c>
      <c r="L62" s="9">
        <f>VLOOKUP(B62,Database!$I:$AB,19,FALSE)</f>
        <v>12</v>
      </c>
      <c r="M62" s="9" t="str">
        <f>VLOOKUP(B62,Database!$I:$AB,20,FALSE)</f>
        <v>Y</v>
      </c>
    </row>
    <row r="63" spans="1:13" ht="15" customHeight="1" x14ac:dyDescent="0.25">
      <c r="A63" t="s">
        <v>613</v>
      </c>
      <c r="B63" t="s">
        <v>597</v>
      </c>
      <c r="C63" t="s">
        <v>763</v>
      </c>
      <c r="D63" s="1" t="s">
        <v>615</v>
      </c>
      <c r="E63" s="9">
        <f t="shared" si="1"/>
        <v>3</v>
      </c>
      <c r="F63" s="9">
        <f>COUNTIFS(Database!$E:$E,2,Database!$C:$C,$A63,Database!$I:$I,$B63)+COUNTIFS(Database!$F:$F,2,Database!$D:$D,$A63,Database!$I:$I,$B63)</f>
        <v>1</v>
      </c>
      <c r="G63" s="9">
        <f>COUNTIFS(Database!$E:$E,1,Database!$C:$C,$A63,Database!$I:$I,$B63)+COUNTIFS(Database!$F:$F,1,Database!$D:$D,$A63,Database!$I:$I,$B63)</f>
        <v>0</v>
      </c>
      <c r="H63" s="9">
        <f>COUNTIFS(Database!$E:$E,0,Database!$C:$C,$A63,Database!$I:$I,$B63)+COUNTIFS(Database!$F:$F,0,Database!$D:$D,$A63,Database!$I:$I,$B63)</f>
        <v>2</v>
      </c>
      <c r="I63" s="9">
        <f>VLOOKUP(B63,Database!$I:$AB,14,FALSE)</f>
        <v>1000</v>
      </c>
      <c r="J63" s="9">
        <f>VLOOKUP(B63,Database!$I:$AC,15,FALSE)</f>
        <v>3</v>
      </c>
      <c r="K63" s="9" t="str">
        <f>VLOOKUP(B63,Database!$I:$AD,16,FALSE)</f>
        <v>v1.1</v>
      </c>
      <c r="L63" s="9">
        <f>VLOOKUP(B63,Database!$I:$AB,19,FALSE)</f>
        <v>12</v>
      </c>
      <c r="M63" s="9" t="str">
        <f>VLOOKUP(B63,Database!$I:$AB,20,FALSE)</f>
        <v>Y</v>
      </c>
    </row>
    <row r="64" spans="1:13" ht="15" customHeight="1" x14ac:dyDescent="0.25">
      <c r="A64" t="s">
        <v>596</v>
      </c>
      <c r="B64" t="s">
        <v>597</v>
      </c>
      <c r="C64" t="s">
        <v>760</v>
      </c>
      <c r="D64" s="1" t="s">
        <v>600</v>
      </c>
      <c r="E64" s="9">
        <f t="shared" si="1"/>
        <v>3</v>
      </c>
      <c r="F64" s="9">
        <f>COUNTIFS(Database!$E:$E,2,Database!$C:$C,$A64,Database!$I:$I,$B64)+COUNTIFS(Database!$F:$F,2,Database!$D:$D,$A64,Database!$I:$I,$B64)</f>
        <v>2</v>
      </c>
      <c r="G64" s="9">
        <f>COUNTIFS(Database!$E:$E,1,Database!$C:$C,$A64,Database!$I:$I,$B64)+COUNTIFS(Database!$F:$F,1,Database!$D:$D,$A64,Database!$I:$I,$B64)</f>
        <v>0</v>
      </c>
      <c r="H64" s="9">
        <f>COUNTIFS(Database!$E:$E,0,Database!$C:$C,$A64,Database!$I:$I,$B64)+COUNTIFS(Database!$F:$F,0,Database!$D:$D,$A64,Database!$I:$I,$B64)</f>
        <v>1</v>
      </c>
      <c r="I64" s="9">
        <f>VLOOKUP(B64,Database!$I:$AB,14,FALSE)</f>
        <v>1000</v>
      </c>
      <c r="J64" s="9">
        <f>VLOOKUP(B64,Database!$I:$AC,15,FALSE)</f>
        <v>3</v>
      </c>
      <c r="K64" s="9" t="str">
        <f>VLOOKUP(B64,Database!$I:$AD,16,FALSE)</f>
        <v>v1.1</v>
      </c>
      <c r="L64" s="9">
        <f>VLOOKUP(B64,Database!$I:$AB,19,FALSE)</f>
        <v>12</v>
      </c>
      <c r="M64" s="9" t="str">
        <f>VLOOKUP(B64,Database!$I:$AB,20,FALSE)</f>
        <v>Y</v>
      </c>
    </row>
    <row r="65" spans="1:13" ht="15" customHeight="1" x14ac:dyDescent="0.25">
      <c r="A65" t="s">
        <v>606</v>
      </c>
      <c r="B65" t="s">
        <v>597</v>
      </c>
      <c r="C65" t="s">
        <v>764</v>
      </c>
      <c r="D65" s="1" t="s">
        <v>608</v>
      </c>
      <c r="E65" s="9">
        <f t="shared" si="1"/>
        <v>2</v>
      </c>
      <c r="F65" s="9">
        <f>COUNTIFS(Database!$E:$E,2,Database!$C:$C,$A65,Database!$I:$I,$B65)+COUNTIFS(Database!$F:$F,2,Database!$D:$D,$A65,Database!$I:$I,$B65)</f>
        <v>1</v>
      </c>
      <c r="G65" s="9">
        <f>COUNTIFS(Database!$E:$E,1,Database!$C:$C,$A65,Database!$I:$I,$B65)+COUNTIFS(Database!$F:$F,1,Database!$D:$D,$A65,Database!$I:$I,$B65)</f>
        <v>0</v>
      </c>
      <c r="H65" s="9">
        <f>COUNTIFS(Database!$E:$E,0,Database!$C:$C,$A65,Database!$I:$I,$B65)+COUNTIFS(Database!$F:$F,0,Database!$D:$D,$A65,Database!$I:$I,$B65)</f>
        <v>1</v>
      </c>
      <c r="I65" s="9">
        <f>VLOOKUP(B65,Database!$I:$AB,14,FALSE)</f>
        <v>1000</v>
      </c>
      <c r="J65" s="9">
        <f>VLOOKUP(B65,Database!$I:$AC,15,FALSE)</f>
        <v>3</v>
      </c>
      <c r="K65" s="9" t="str">
        <f>VLOOKUP(B65,Database!$I:$AD,16,FALSE)</f>
        <v>v1.1</v>
      </c>
      <c r="L65" s="9">
        <f>VLOOKUP(B65,Database!$I:$AB,19,FALSE)</f>
        <v>12</v>
      </c>
      <c r="M65" s="9" t="str">
        <f>VLOOKUP(B65,Database!$I:$AB,20,FALSE)</f>
        <v>Y</v>
      </c>
    </row>
    <row r="66" spans="1:13" ht="15" customHeight="1" x14ac:dyDescent="0.25">
      <c r="A66" t="s">
        <v>602</v>
      </c>
      <c r="B66" t="s">
        <v>597</v>
      </c>
      <c r="C66" t="s">
        <v>767</v>
      </c>
      <c r="D66" s="1" t="s">
        <v>604</v>
      </c>
      <c r="E66" s="9">
        <f t="shared" si="1"/>
        <v>3</v>
      </c>
      <c r="F66" s="9">
        <f>COUNTIFS(Database!$E:$E,2,Database!$C:$C,$A66,Database!$I:$I,$B66)+COUNTIFS(Database!$F:$F,2,Database!$D:$D,$A66,Database!$I:$I,$B66)</f>
        <v>2</v>
      </c>
      <c r="G66" s="9">
        <f>COUNTIFS(Database!$E:$E,1,Database!$C:$C,$A66,Database!$I:$I,$B66)+COUNTIFS(Database!$F:$F,1,Database!$D:$D,$A66,Database!$I:$I,$B66)</f>
        <v>0</v>
      </c>
      <c r="H66" s="9">
        <f>COUNTIFS(Database!$E:$E,0,Database!$C:$C,$A66,Database!$I:$I,$B66)+COUNTIFS(Database!$F:$F,0,Database!$D:$D,$A66,Database!$I:$I,$B66)</f>
        <v>1</v>
      </c>
      <c r="I66" s="9">
        <f>VLOOKUP(B66,Database!$I:$AB,14,FALSE)</f>
        <v>1000</v>
      </c>
      <c r="J66" s="9">
        <f>VLOOKUP(B66,Database!$I:$AC,15,FALSE)</f>
        <v>3</v>
      </c>
      <c r="K66" s="9" t="str">
        <f>VLOOKUP(B66,Database!$I:$AD,16,FALSE)</f>
        <v>v1.1</v>
      </c>
      <c r="L66" s="9">
        <f>VLOOKUP(B66,Database!$I:$AB,19,FALSE)</f>
        <v>12</v>
      </c>
      <c r="M66" s="9" t="str">
        <f>VLOOKUP(B66,Database!$I:$AB,20,FALSE)</f>
        <v>Y</v>
      </c>
    </row>
    <row r="67" spans="1:13" ht="15" customHeight="1" x14ac:dyDescent="0.25">
      <c r="A67" t="s">
        <v>618</v>
      </c>
      <c r="B67" t="s">
        <v>597</v>
      </c>
      <c r="C67" t="s">
        <v>769</v>
      </c>
      <c r="D67" s="1" t="s">
        <v>619</v>
      </c>
      <c r="E67" s="9">
        <f t="shared" si="1"/>
        <v>3</v>
      </c>
      <c r="F67" s="9">
        <f>COUNTIFS(Database!$E:$E,2,Database!$C:$C,$A67,Database!$I:$I,$B67)+COUNTIFS(Database!$F:$F,2,Database!$D:$D,$A67,Database!$I:$I,$B67)</f>
        <v>0</v>
      </c>
      <c r="G67" s="9">
        <f>COUNTIFS(Database!$E:$E,1,Database!$C:$C,$A67,Database!$I:$I,$B67)+COUNTIFS(Database!$F:$F,1,Database!$D:$D,$A67,Database!$I:$I,$B67)</f>
        <v>0</v>
      </c>
      <c r="H67" s="9">
        <f>COUNTIFS(Database!$E:$E,0,Database!$C:$C,$A67,Database!$I:$I,$B67)+COUNTIFS(Database!$F:$F,0,Database!$D:$D,$A67,Database!$I:$I,$B67)</f>
        <v>3</v>
      </c>
      <c r="I67" s="9">
        <f>VLOOKUP(B67,Database!$I:$AB,14,FALSE)</f>
        <v>1000</v>
      </c>
      <c r="J67" s="9">
        <f>VLOOKUP(B67,Database!$I:$AC,15,FALSE)</f>
        <v>3</v>
      </c>
      <c r="K67" s="9" t="str">
        <f>VLOOKUP(B67,Database!$I:$AD,16,FALSE)</f>
        <v>v1.1</v>
      </c>
      <c r="L67" s="9">
        <f>VLOOKUP(B67,Database!$I:$AB,19,FALSE)</f>
        <v>12</v>
      </c>
      <c r="M67" s="9" t="str">
        <f>VLOOKUP(B67,Database!$I:$AB,20,FALSE)</f>
        <v>Y</v>
      </c>
    </row>
    <row r="68" spans="1:13" ht="15" customHeight="1" x14ac:dyDescent="0.25">
      <c r="A68" t="s">
        <v>614</v>
      </c>
      <c r="B68" t="s">
        <v>597</v>
      </c>
      <c r="C68" t="s">
        <v>758</v>
      </c>
      <c r="D68" s="1" t="s">
        <v>616</v>
      </c>
      <c r="E68" s="9">
        <f t="shared" si="1"/>
        <v>3</v>
      </c>
      <c r="F68" s="9">
        <f>COUNTIFS(Database!$E:$E,2,Database!$C:$C,$A68,Database!$I:$I,$B68)+COUNTIFS(Database!$F:$F,2,Database!$D:$D,$A68,Database!$I:$I,$B68)</f>
        <v>2</v>
      </c>
      <c r="G68" s="9">
        <f>COUNTIFS(Database!$E:$E,1,Database!$C:$C,$A68,Database!$I:$I,$B68)+COUNTIFS(Database!$F:$F,1,Database!$D:$D,$A68,Database!$I:$I,$B68)</f>
        <v>0</v>
      </c>
      <c r="H68" s="9">
        <f>COUNTIFS(Database!$E:$E,0,Database!$C:$C,$A68,Database!$I:$I,$B68)+COUNTIFS(Database!$F:$F,0,Database!$D:$D,$A68,Database!$I:$I,$B68)</f>
        <v>1</v>
      </c>
      <c r="I68" s="9">
        <f>VLOOKUP(B68,Database!$I:$AB,14,FALSE)</f>
        <v>1000</v>
      </c>
      <c r="J68" s="9">
        <f>VLOOKUP(B68,Database!$I:$AC,15,FALSE)</f>
        <v>3</v>
      </c>
      <c r="K68" s="9" t="str">
        <f>VLOOKUP(B68,Database!$I:$AD,16,FALSE)</f>
        <v>v1.1</v>
      </c>
      <c r="L68" s="9">
        <f>VLOOKUP(B68,Database!$I:$AB,19,FALSE)</f>
        <v>12</v>
      </c>
      <c r="M68" s="9" t="str">
        <f>VLOOKUP(B68,Database!$I:$AB,20,FALSE)</f>
        <v>Y</v>
      </c>
    </row>
    <row r="69" spans="1:13" ht="15" customHeight="1" x14ac:dyDescent="0.25">
      <c r="A69" t="s">
        <v>694</v>
      </c>
      <c r="B69" t="s">
        <v>696</v>
      </c>
      <c r="C69" t="s">
        <v>761</v>
      </c>
      <c r="D69" s="1" t="s">
        <v>697</v>
      </c>
      <c r="E69" s="9">
        <f t="shared" si="1"/>
        <v>3</v>
      </c>
      <c r="F69" s="9">
        <f>COUNTIFS(Database!$E:$E,2,Database!$C:$C,$A69,Database!$I:$I,$B69)+COUNTIFS(Database!$F:$F,2,Database!$D:$D,$A69,Database!$I:$I,$B69)</f>
        <v>0</v>
      </c>
      <c r="G69" s="9">
        <f>COUNTIFS(Database!$E:$E,1,Database!$C:$C,$A69,Database!$I:$I,$B69)+COUNTIFS(Database!$F:$F,1,Database!$D:$D,$A69,Database!$I:$I,$B69)</f>
        <v>0</v>
      </c>
      <c r="H69" s="9">
        <f>COUNTIFS(Database!$E:$E,0,Database!$C:$C,$A69,Database!$I:$I,$B69)+COUNTIFS(Database!$F:$F,0,Database!$D:$D,$A69,Database!$I:$I,$B69)</f>
        <v>3</v>
      </c>
      <c r="I69" s="9">
        <f>VLOOKUP(B69,Database!$I:$AB,14,FALSE)</f>
        <v>1500</v>
      </c>
      <c r="J69" s="9">
        <f>VLOOKUP(B69,Database!$I:$AC,15,FALSE)</f>
        <v>3</v>
      </c>
      <c r="K69" s="9" t="str">
        <f>VLOOKUP(B69,Database!$I:$AD,16,FALSE)</f>
        <v>v1.1</v>
      </c>
      <c r="L69" s="9">
        <f>VLOOKUP(B69,Database!$I:$AB,19,FALSE)</f>
        <v>6</v>
      </c>
      <c r="M69" s="9" t="str">
        <f>VLOOKUP(B69,Database!$I:$AB,20,FALSE)</f>
        <v>Y</v>
      </c>
    </row>
    <row r="70" spans="1:13" ht="15" customHeight="1" x14ac:dyDescent="0.25">
      <c r="A70" t="s">
        <v>699</v>
      </c>
      <c r="B70" t="s">
        <v>696</v>
      </c>
      <c r="C70" t="s">
        <v>759</v>
      </c>
      <c r="D70" s="1" t="s">
        <v>701</v>
      </c>
      <c r="E70" s="9">
        <f t="shared" si="1"/>
        <v>3</v>
      </c>
      <c r="F70" s="9">
        <f>COUNTIFS(Database!$E:$E,2,Database!$C:$C,$A70,Database!$I:$I,$B70)+COUNTIFS(Database!$F:$F,2,Database!$D:$D,$A70,Database!$I:$I,$B70)</f>
        <v>2</v>
      </c>
      <c r="G70" s="9">
        <f>COUNTIFS(Database!$E:$E,1,Database!$C:$C,$A70,Database!$I:$I,$B70)+COUNTIFS(Database!$F:$F,1,Database!$D:$D,$A70,Database!$I:$I,$B70)</f>
        <v>0</v>
      </c>
      <c r="H70" s="9">
        <f>COUNTIFS(Database!$E:$E,0,Database!$C:$C,$A70,Database!$I:$I,$B70)+COUNTIFS(Database!$F:$F,0,Database!$D:$D,$A70,Database!$I:$I,$B70)</f>
        <v>1</v>
      </c>
      <c r="I70" s="9">
        <f>VLOOKUP(B70,Database!$I:$AB,14,FALSE)</f>
        <v>1500</v>
      </c>
      <c r="J70" s="9">
        <f>VLOOKUP(B70,Database!$I:$AC,15,FALSE)</f>
        <v>3</v>
      </c>
      <c r="K70" s="9" t="str">
        <f>VLOOKUP(B70,Database!$I:$AD,16,FALSE)</f>
        <v>v1.1</v>
      </c>
      <c r="L70" s="9">
        <f>VLOOKUP(B70,Database!$I:$AB,19,FALSE)</f>
        <v>6</v>
      </c>
      <c r="M70" s="9" t="str">
        <f>VLOOKUP(B70,Database!$I:$AB,20,FALSE)</f>
        <v>Y</v>
      </c>
    </row>
    <row r="71" spans="1:13" ht="15" customHeight="1" x14ac:dyDescent="0.25">
      <c r="A71" t="s">
        <v>703</v>
      </c>
      <c r="B71" t="s">
        <v>696</v>
      </c>
      <c r="C71" t="s">
        <v>759</v>
      </c>
      <c r="D71" s="1" t="s">
        <v>705</v>
      </c>
      <c r="E71" s="9">
        <f t="shared" si="1"/>
        <v>3</v>
      </c>
      <c r="F71" s="9">
        <f>COUNTIFS(Database!$E:$E,2,Database!$C:$C,$A71,Database!$I:$I,$B71)+COUNTIFS(Database!$F:$F,2,Database!$D:$D,$A71,Database!$I:$I,$B71)</f>
        <v>3</v>
      </c>
      <c r="G71" s="9">
        <f>COUNTIFS(Database!$E:$E,1,Database!$C:$C,$A71,Database!$I:$I,$B71)+COUNTIFS(Database!$F:$F,1,Database!$D:$D,$A71,Database!$I:$I,$B71)</f>
        <v>0</v>
      </c>
      <c r="H71" s="9">
        <f>COUNTIFS(Database!$E:$E,0,Database!$C:$C,$A71,Database!$I:$I,$B71)+COUNTIFS(Database!$F:$F,0,Database!$D:$D,$A71,Database!$I:$I,$B71)</f>
        <v>0</v>
      </c>
      <c r="I71" s="9">
        <f>VLOOKUP(B71,Database!$I:$AB,14,FALSE)</f>
        <v>1500</v>
      </c>
      <c r="J71" s="9">
        <f>VLOOKUP(B71,Database!$I:$AC,15,FALSE)</f>
        <v>3</v>
      </c>
      <c r="K71" s="9" t="str">
        <f>VLOOKUP(B71,Database!$I:$AD,16,FALSE)</f>
        <v>v1.1</v>
      </c>
      <c r="L71" s="9">
        <f>VLOOKUP(B71,Database!$I:$AB,19,FALSE)</f>
        <v>6</v>
      </c>
      <c r="M71" s="9" t="str">
        <f>VLOOKUP(B71,Database!$I:$AB,20,FALSE)</f>
        <v>Y</v>
      </c>
    </row>
    <row r="72" spans="1:13" ht="15" customHeight="1" x14ac:dyDescent="0.25">
      <c r="A72" t="s">
        <v>695</v>
      </c>
      <c r="B72" t="s">
        <v>696</v>
      </c>
      <c r="C72" t="s">
        <v>762</v>
      </c>
      <c r="D72" s="1" t="s">
        <v>698</v>
      </c>
      <c r="E72" s="9">
        <f t="shared" si="1"/>
        <v>3</v>
      </c>
      <c r="F72" s="9">
        <f>COUNTIFS(Database!$E:$E,2,Database!$C:$C,$A72,Database!$I:$I,$B72)+COUNTIFS(Database!$F:$F,2,Database!$D:$D,$A72,Database!$I:$I,$B72)</f>
        <v>1</v>
      </c>
      <c r="G72" s="9">
        <f>COUNTIFS(Database!$E:$E,1,Database!$C:$C,$A72,Database!$I:$I,$B72)+COUNTIFS(Database!$F:$F,1,Database!$D:$D,$A72,Database!$I:$I,$B72)</f>
        <v>0</v>
      </c>
      <c r="H72" s="9">
        <f>COUNTIFS(Database!$E:$E,0,Database!$C:$C,$A72,Database!$I:$I,$B72)+COUNTIFS(Database!$F:$F,0,Database!$D:$D,$A72,Database!$I:$I,$B72)</f>
        <v>2</v>
      </c>
      <c r="I72" s="9">
        <f>VLOOKUP(B72,Database!$I:$AB,14,FALSE)</f>
        <v>1500</v>
      </c>
      <c r="J72" s="9">
        <f>VLOOKUP(B72,Database!$I:$AC,15,FALSE)</f>
        <v>3</v>
      </c>
      <c r="K72" s="9" t="str">
        <f>VLOOKUP(B72,Database!$I:$AD,16,FALSE)</f>
        <v>v1.1</v>
      </c>
      <c r="L72" s="9">
        <f>VLOOKUP(B72,Database!$I:$AB,19,FALSE)</f>
        <v>6</v>
      </c>
      <c r="M72" s="9" t="str">
        <f>VLOOKUP(B72,Database!$I:$AB,20,FALSE)</f>
        <v>Y</v>
      </c>
    </row>
    <row r="73" spans="1:13" ht="15" customHeight="1" x14ac:dyDescent="0.25">
      <c r="A73" t="s">
        <v>491</v>
      </c>
      <c r="B73" t="s">
        <v>493</v>
      </c>
      <c r="C73" t="s">
        <v>758</v>
      </c>
      <c r="D73" s="1" t="s">
        <v>494</v>
      </c>
      <c r="E73" s="9">
        <f t="shared" si="1"/>
        <v>3</v>
      </c>
      <c r="F73" s="9">
        <f>COUNTIFS(Database!$E:$E,2,Database!$C:$C,$A73,Database!$I:$I,$B73)+COUNTIFS(Database!$F:$F,2,Database!$D:$D,$A73,Database!$I:$I,$B73)</f>
        <v>0</v>
      </c>
      <c r="G73" s="9">
        <f>COUNTIFS(Database!$E:$E,1,Database!$C:$C,$A73,Database!$I:$I,$B73)+COUNTIFS(Database!$F:$F,1,Database!$D:$D,$A73,Database!$I:$I,$B73)</f>
        <v>0</v>
      </c>
      <c r="H73" s="9">
        <f>COUNTIFS(Database!$E:$E,0,Database!$C:$C,$A73,Database!$I:$I,$B73)+COUNTIFS(Database!$F:$F,0,Database!$D:$D,$A73,Database!$I:$I,$B73)</f>
        <v>3</v>
      </c>
      <c r="I73" s="9">
        <f>VLOOKUP(B73,Database!$I:$AB,14,FALSE)</f>
        <v>2000</v>
      </c>
      <c r="J73" s="9">
        <f>VLOOKUP(B73,Database!$I:$AC,15,FALSE)</f>
        <v>3</v>
      </c>
      <c r="K73" s="9" t="str">
        <f>VLOOKUP(B73,Database!$I:$AD,16,FALSE)</f>
        <v>v1.1</v>
      </c>
      <c r="L73" s="9">
        <f>VLOOKUP(B73,Database!$I:$AB,19,FALSE)</f>
        <v>8</v>
      </c>
      <c r="M73" s="9" t="str">
        <f>VLOOKUP(B73,Database!$I:$AB,20,FALSE)</f>
        <v>Y</v>
      </c>
    </row>
    <row r="74" spans="1:13" ht="15" customHeight="1" x14ac:dyDescent="0.25">
      <c r="A74" t="s">
        <v>497</v>
      </c>
      <c r="B74" t="s">
        <v>493</v>
      </c>
      <c r="C74" t="s">
        <v>765</v>
      </c>
      <c r="D74" s="1" t="s">
        <v>499</v>
      </c>
      <c r="E74" s="9">
        <f t="shared" si="1"/>
        <v>3</v>
      </c>
      <c r="F74" s="9">
        <f>COUNTIFS(Database!$E:$E,2,Database!$C:$C,$A74,Database!$I:$I,$B74)+COUNTIFS(Database!$F:$F,2,Database!$D:$D,$A74,Database!$I:$I,$B74)</f>
        <v>2</v>
      </c>
      <c r="G74" s="9">
        <f>COUNTIFS(Database!$E:$E,1,Database!$C:$C,$A74,Database!$I:$I,$B74)+COUNTIFS(Database!$F:$F,1,Database!$D:$D,$A74,Database!$I:$I,$B74)</f>
        <v>0</v>
      </c>
      <c r="H74" s="9">
        <f>COUNTIFS(Database!$E:$E,0,Database!$C:$C,$A74,Database!$I:$I,$B74)+COUNTIFS(Database!$F:$F,0,Database!$D:$D,$A74,Database!$I:$I,$B74)</f>
        <v>1</v>
      </c>
      <c r="I74" s="9">
        <f>VLOOKUP(B74,Database!$I:$AB,14,FALSE)</f>
        <v>2000</v>
      </c>
      <c r="J74" s="9">
        <f>VLOOKUP(B74,Database!$I:$AC,15,FALSE)</f>
        <v>3</v>
      </c>
      <c r="K74" s="9" t="str">
        <f>VLOOKUP(B74,Database!$I:$AD,16,FALSE)</f>
        <v>v1.1</v>
      </c>
      <c r="L74" s="9">
        <f>VLOOKUP(B74,Database!$I:$AB,19,FALSE)</f>
        <v>8</v>
      </c>
      <c r="M74" s="9" t="str">
        <f>VLOOKUP(B74,Database!$I:$AB,20,FALSE)</f>
        <v>Y</v>
      </c>
    </row>
    <row r="75" spans="1:13" ht="15" customHeight="1" x14ac:dyDescent="0.25">
      <c r="A75" t="s">
        <v>500</v>
      </c>
      <c r="B75" t="s">
        <v>493</v>
      </c>
      <c r="C75" t="s">
        <v>762</v>
      </c>
      <c r="D75" s="1" t="s">
        <v>502</v>
      </c>
      <c r="E75" s="9">
        <f t="shared" si="1"/>
        <v>3</v>
      </c>
      <c r="F75" s="9">
        <f>COUNTIFS(Database!$E:$E,2,Database!$C:$C,$A75,Database!$I:$I,$B75)+COUNTIFS(Database!$F:$F,2,Database!$D:$D,$A75,Database!$I:$I,$B75)</f>
        <v>0</v>
      </c>
      <c r="G75" s="9">
        <f>COUNTIFS(Database!$E:$E,1,Database!$C:$C,$A75,Database!$I:$I,$B75)+COUNTIFS(Database!$F:$F,1,Database!$D:$D,$A75,Database!$I:$I,$B75)</f>
        <v>0</v>
      </c>
      <c r="H75" s="9">
        <f>COUNTIFS(Database!$E:$E,0,Database!$C:$C,$A75,Database!$I:$I,$B75)+COUNTIFS(Database!$F:$F,0,Database!$D:$D,$A75,Database!$I:$I,$B75)</f>
        <v>3</v>
      </c>
      <c r="I75" s="9">
        <f>VLOOKUP(B75,Database!$I:$AB,14,FALSE)</f>
        <v>2000</v>
      </c>
      <c r="J75" s="9">
        <f>VLOOKUP(B75,Database!$I:$AC,15,FALSE)</f>
        <v>3</v>
      </c>
      <c r="K75" s="9" t="str">
        <f>VLOOKUP(B75,Database!$I:$AD,16,FALSE)</f>
        <v>v1.1</v>
      </c>
      <c r="L75" s="9">
        <f>VLOOKUP(B75,Database!$I:$AB,19,FALSE)</f>
        <v>8</v>
      </c>
      <c r="M75" s="9" t="str">
        <f>VLOOKUP(B75,Database!$I:$AB,20,FALSE)</f>
        <v>Y</v>
      </c>
    </row>
    <row r="76" spans="1:13" ht="15" customHeight="1" x14ac:dyDescent="0.25">
      <c r="A76" t="s">
        <v>501</v>
      </c>
      <c r="B76" t="s">
        <v>493</v>
      </c>
      <c r="C76" t="s">
        <v>763</v>
      </c>
      <c r="D76" s="1" t="s">
        <v>503</v>
      </c>
      <c r="E76" s="9">
        <f t="shared" si="1"/>
        <v>3</v>
      </c>
      <c r="F76" s="9">
        <f>COUNTIFS(Database!$E:$E,2,Database!$C:$C,$A76,Database!$I:$I,$B76)+COUNTIFS(Database!$F:$F,2,Database!$D:$D,$A76,Database!$I:$I,$B76)</f>
        <v>2</v>
      </c>
      <c r="G76" s="9">
        <f>COUNTIFS(Database!$E:$E,1,Database!$C:$C,$A76,Database!$I:$I,$B76)+COUNTIFS(Database!$F:$F,1,Database!$D:$D,$A76,Database!$I:$I,$B76)</f>
        <v>0</v>
      </c>
      <c r="H76" s="9">
        <f>COUNTIFS(Database!$E:$E,0,Database!$C:$C,$A76,Database!$I:$I,$B76)+COUNTIFS(Database!$F:$F,0,Database!$D:$D,$A76,Database!$I:$I,$B76)</f>
        <v>1</v>
      </c>
      <c r="I76" s="9">
        <f>VLOOKUP(B76,Database!$I:$AB,14,FALSE)</f>
        <v>2000</v>
      </c>
      <c r="J76" s="9">
        <f>VLOOKUP(B76,Database!$I:$AC,15,FALSE)</f>
        <v>3</v>
      </c>
      <c r="K76" s="9" t="str">
        <f>VLOOKUP(B76,Database!$I:$AD,16,FALSE)</f>
        <v>v1.1</v>
      </c>
      <c r="L76" s="9">
        <f>VLOOKUP(B76,Database!$I:$AB,19,FALSE)</f>
        <v>8</v>
      </c>
      <c r="M76" s="9" t="str">
        <f>VLOOKUP(B76,Database!$I:$AB,20,FALSE)</f>
        <v>Y</v>
      </c>
    </row>
    <row r="77" spans="1:13" ht="15" customHeight="1" x14ac:dyDescent="0.25">
      <c r="A77" t="s">
        <v>38</v>
      </c>
      <c r="B77" t="s">
        <v>40</v>
      </c>
      <c r="C77" t="s">
        <v>762</v>
      </c>
      <c r="D77" s="1" t="s">
        <v>42</v>
      </c>
      <c r="E77" s="9">
        <f t="shared" si="1"/>
        <v>3</v>
      </c>
      <c r="F77" s="9">
        <f>COUNTIFS(Database!$E:$E,2,Database!$C:$C,$A77,Database!$I:$I,$B77)+COUNTIFS(Database!$F:$F,2,Database!$D:$D,$A77,Database!$I:$I,$B77)</f>
        <v>3</v>
      </c>
      <c r="G77" s="9">
        <f>COUNTIFS(Database!$E:$E,1,Database!$C:$C,$A77,Database!$I:$I,$B77)+COUNTIFS(Database!$F:$F,1,Database!$D:$D,$A77,Database!$I:$I,$B77)</f>
        <v>0</v>
      </c>
      <c r="H77" s="9">
        <f>COUNTIFS(Database!$E:$E,0,Database!$C:$C,$A77,Database!$I:$I,$B77)+COUNTIFS(Database!$F:$F,0,Database!$D:$D,$A77,Database!$I:$I,$B77)</f>
        <v>0</v>
      </c>
      <c r="I77" s="9">
        <f>VLOOKUP(B77,Database!$I:$AB,14,FALSE)</f>
        <v>2000</v>
      </c>
      <c r="J77" s="9">
        <f>VLOOKUP(B77,Database!$I:$AC,15,FALSE)</f>
        <v>3</v>
      </c>
      <c r="K77" s="9" t="str">
        <f>VLOOKUP(B77,Database!$I:$AD,16,FALSE)</f>
        <v>v1.1</v>
      </c>
      <c r="L77" s="9">
        <f>VLOOKUP(B77,Database!$I:$AB,19,FALSE)</f>
        <v>10</v>
      </c>
      <c r="M77" s="9" t="str">
        <f>VLOOKUP(B77,Database!$I:$AB,20,FALSE)</f>
        <v>Y</v>
      </c>
    </row>
    <row r="78" spans="1:13" ht="15" customHeight="1" x14ac:dyDescent="0.25">
      <c r="A78" t="s">
        <v>44</v>
      </c>
      <c r="B78" t="s">
        <v>40</v>
      </c>
      <c r="C78" t="s">
        <v>761</v>
      </c>
      <c r="D78" s="1" t="s">
        <v>46</v>
      </c>
      <c r="E78" s="9">
        <f t="shared" si="1"/>
        <v>3</v>
      </c>
      <c r="F78" s="9">
        <f>COUNTIFS(Database!$E:$E,2,Database!$C:$C,$A78,Database!$I:$I,$B78)+COUNTIFS(Database!$F:$F,2,Database!$D:$D,$A78,Database!$I:$I,$B78)</f>
        <v>2</v>
      </c>
      <c r="G78" s="9">
        <f>COUNTIFS(Database!$E:$E,1,Database!$C:$C,$A78,Database!$I:$I,$B78)+COUNTIFS(Database!$F:$F,1,Database!$D:$D,$A78,Database!$I:$I,$B78)</f>
        <v>0</v>
      </c>
      <c r="H78" s="9">
        <f>COUNTIFS(Database!$E:$E,0,Database!$C:$C,$A78,Database!$I:$I,$B78)+COUNTIFS(Database!$F:$F,0,Database!$D:$D,$A78,Database!$I:$I,$B78)</f>
        <v>1</v>
      </c>
      <c r="I78" s="9">
        <f>VLOOKUP(B78,Database!$I:$AB,14,FALSE)</f>
        <v>2000</v>
      </c>
      <c r="J78" s="9">
        <f>VLOOKUP(B78,Database!$I:$AC,15,FALSE)</f>
        <v>3</v>
      </c>
      <c r="K78" s="9" t="str">
        <f>VLOOKUP(B78,Database!$I:$AD,16,FALSE)</f>
        <v>v1.1</v>
      </c>
      <c r="L78" s="9">
        <f>VLOOKUP(B78,Database!$I:$AB,19,FALSE)</f>
        <v>10</v>
      </c>
      <c r="M78" s="9" t="str">
        <f>VLOOKUP(B78,Database!$I:$AB,20,FALSE)</f>
        <v>Y</v>
      </c>
    </row>
    <row r="79" spans="1:13" ht="15" customHeight="1" x14ac:dyDescent="0.25">
      <c r="A79" t="s">
        <v>48</v>
      </c>
      <c r="B79" t="s">
        <v>40</v>
      </c>
      <c r="C79" t="s">
        <v>763</v>
      </c>
      <c r="D79" s="1" t="s">
        <v>50</v>
      </c>
      <c r="E79" s="9">
        <f t="shared" si="1"/>
        <v>3</v>
      </c>
      <c r="F79" s="9">
        <f>COUNTIFS(Database!$E:$E,2,Database!$C:$C,$A79,Database!$I:$I,$B79)+COUNTIFS(Database!$F:$F,2,Database!$D:$D,$A79,Database!$I:$I,$B79)</f>
        <v>2</v>
      </c>
      <c r="G79" s="9">
        <f>COUNTIFS(Database!$E:$E,1,Database!$C:$C,$A79,Database!$I:$I,$B79)+COUNTIFS(Database!$F:$F,1,Database!$D:$D,$A79,Database!$I:$I,$B79)</f>
        <v>0</v>
      </c>
      <c r="H79" s="9">
        <f>COUNTIFS(Database!$E:$E,0,Database!$C:$C,$A79,Database!$I:$I,$B79)+COUNTIFS(Database!$F:$F,0,Database!$D:$D,$A79,Database!$I:$I,$B79)</f>
        <v>1</v>
      </c>
      <c r="I79" s="9">
        <f>VLOOKUP(B79,Database!$I:$AB,14,FALSE)</f>
        <v>2000</v>
      </c>
      <c r="J79" s="9">
        <f>VLOOKUP(B79,Database!$I:$AC,15,FALSE)</f>
        <v>3</v>
      </c>
      <c r="K79" s="9" t="str">
        <f>VLOOKUP(B79,Database!$I:$AD,16,FALSE)</f>
        <v>v1.1</v>
      </c>
      <c r="L79" s="9">
        <f>VLOOKUP(B79,Database!$I:$AB,19,FALSE)</f>
        <v>10</v>
      </c>
      <c r="M79" s="9" t="str">
        <f>VLOOKUP(B79,Database!$I:$AB,20,FALSE)</f>
        <v>Y</v>
      </c>
    </row>
    <row r="80" spans="1:13" ht="15" customHeight="1" x14ac:dyDescent="0.25">
      <c r="A80" t="s">
        <v>52</v>
      </c>
      <c r="B80" t="s">
        <v>40</v>
      </c>
      <c r="C80" t="s">
        <v>764</v>
      </c>
      <c r="D80" s="1" t="s">
        <v>54</v>
      </c>
      <c r="E80" s="9">
        <f t="shared" si="1"/>
        <v>3</v>
      </c>
      <c r="F80" s="9">
        <f>COUNTIFS(Database!$E:$E,2,Database!$C:$C,$A80,Database!$I:$I,$B80)+COUNTIFS(Database!$F:$F,2,Database!$D:$D,$A80,Database!$I:$I,$B80)</f>
        <v>2</v>
      </c>
      <c r="G80" s="9">
        <f>COUNTIFS(Database!$E:$E,1,Database!$C:$C,$A80,Database!$I:$I,$B80)+COUNTIFS(Database!$F:$F,1,Database!$D:$D,$A80,Database!$I:$I,$B80)</f>
        <v>0</v>
      </c>
      <c r="H80" s="9">
        <f>COUNTIFS(Database!$E:$E,0,Database!$C:$C,$A80,Database!$I:$I,$B80)+COUNTIFS(Database!$F:$F,0,Database!$D:$D,$A80,Database!$I:$I,$B80)</f>
        <v>1</v>
      </c>
      <c r="I80" s="9">
        <f>VLOOKUP(B80,Database!$I:$AB,14,FALSE)</f>
        <v>2000</v>
      </c>
      <c r="J80" s="9">
        <f>VLOOKUP(B80,Database!$I:$AC,15,FALSE)</f>
        <v>3</v>
      </c>
      <c r="K80" s="9" t="str">
        <f>VLOOKUP(B80,Database!$I:$AD,16,FALSE)</f>
        <v>v1.1</v>
      </c>
      <c r="L80" s="9">
        <f>VLOOKUP(B80,Database!$I:$AB,19,FALSE)</f>
        <v>10</v>
      </c>
      <c r="M80" s="9" t="str">
        <f>VLOOKUP(B80,Database!$I:$AB,20,FALSE)</f>
        <v>Y</v>
      </c>
    </row>
    <row r="81" spans="1:13" ht="15" customHeight="1" x14ac:dyDescent="0.25">
      <c r="A81" t="s">
        <v>56</v>
      </c>
      <c r="B81" t="s">
        <v>40</v>
      </c>
      <c r="C81" t="s">
        <v>758</v>
      </c>
      <c r="D81" s="1" t="s">
        <v>58</v>
      </c>
      <c r="E81" s="9">
        <f t="shared" si="1"/>
        <v>3</v>
      </c>
      <c r="F81" s="9">
        <f>COUNTIFS(Database!$E:$E,2,Database!$C:$C,$A81,Database!$I:$I,$B81)+COUNTIFS(Database!$F:$F,2,Database!$D:$D,$A81,Database!$I:$I,$B81)</f>
        <v>2</v>
      </c>
      <c r="G81" s="9">
        <f>COUNTIFS(Database!$E:$E,1,Database!$C:$C,$A81,Database!$I:$I,$B81)+COUNTIFS(Database!$F:$F,1,Database!$D:$D,$A81,Database!$I:$I,$B81)</f>
        <v>0</v>
      </c>
      <c r="H81" s="9">
        <f>COUNTIFS(Database!$E:$E,0,Database!$C:$C,$A81,Database!$I:$I,$B81)+COUNTIFS(Database!$F:$F,0,Database!$D:$D,$A81,Database!$I:$I,$B81)</f>
        <v>1</v>
      </c>
      <c r="I81" s="9">
        <f>VLOOKUP(B81,Database!$I:$AB,14,FALSE)</f>
        <v>2000</v>
      </c>
      <c r="J81" s="9">
        <f>VLOOKUP(B81,Database!$I:$AC,15,FALSE)</f>
        <v>3</v>
      </c>
      <c r="K81" s="9" t="str">
        <f>VLOOKUP(B81,Database!$I:$AD,16,FALSE)</f>
        <v>v1.1</v>
      </c>
      <c r="L81" s="9">
        <f>VLOOKUP(B81,Database!$I:$AB,19,FALSE)</f>
        <v>10</v>
      </c>
      <c r="M81" s="9" t="str">
        <f>VLOOKUP(B81,Database!$I:$AB,20,FALSE)</f>
        <v>Y</v>
      </c>
    </row>
    <row r="82" spans="1:13" ht="15" customHeight="1" x14ac:dyDescent="0.25">
      <c r="A82" t="s">
        <v>53</v>
      </c>
      <c r="B82" t="s">
        <v>40</v>
      </c>
      <c r="C82" t="s">
        <v>765</v>
      </c>
      <c r="D82" s="1" t="s">
        <v>55</v>
      </c>
      <c r="E82" s="9">
        <f t="shared" si="1"/>
        <v>3</v>
      </c>
      <c r="F82" s="9">
        <f>COUNTIFS(Database!$E:$E,2,Database!$C:$C,$A82,Database!$I:$I,$B82)+COUNTIFS(Database!$F:$F,2,Database!$D:$D,$A82,Database!$I:$I,$B82)</f>
        <v>1</v>
      </c>
      <c r="G82" s="9">
        <f>COUNTIFS(Database!$E:$E,1,Database!$C:$C,$A82,Database!$I:$I,$B82)+COUNTIFS(Database!$F:$F,1,Database!$D:$D,$A82,Database!$I:$I,$B82)</f>
        <v>0</v>
      </c>
      <c r="H82" s="9">
        <f>COUNTIFS(Database!$E:$E,0,Database!$C:$C,$A82,Database!$I:$I,$B82)+COUNTIFS(Database!$F:$F,0,Database!$D:$D,$A82,Database!$I:$I,$B82)</f>
        <v>2</v>
      </c>
      <c r="I82" s="9">
        <f>VLOOKUP(B82,Database!$I:$AB,14,FALSE)</f>
        <v>2000</v>
      </c>
      <c r="J82" s="9">
        <f>VLOOKUP(B82,Database!$I:$AC,15,FALSE)</f>
        <v>3</v>
      </c>
      <c r="K82" s="9" t="str">
        <f>VLOOKUP(B82,Database!$I:$AD,16,FALSE)</f>
        <v>v1.1</v>
      </c>
      <c r="L82" s="9">
        <f>VLOOKUP(B82,Database!$I:$AB,19,FALSE)</f>
        <v>10</v>
      </c>
      <c r="M82" s="9" t="str">
        <f>VLOOKUP(B82,Database!$I:$AB,20,FALSE)</f>
        <v>Y</v>
      </c>
    </row>
    <row r="83" spans="1:13" ht="15" customHeight="1" x14ac:dyDescent="0.25">
      <c r="A83" t="s">
        <v>57</v>
      </c>
      <c r="B83" t="s">
        <v>40</v>
      </c>
      <c r="C83" t="s">
        <v>766</v>
      </c>
      <c r="D83" s="1" t="s">
        <v>59</v>
      </c>
      <c r="E83" s="9">
        <f t="shared" si="1"/>
        <v>3</v>
      </c>
      <c r="F83" s="9">
        <f>COUNTIFS(Database!$E:$E,2,Database!$C:$C,$A83,Database!$I:$I,$B83)+COUNTIFS(Database!$F:$F,2,Database!$D:$D,$A83,Database!$I:$I,$B83)</f>
        <v>0</v>
      </c>
      <c r="G83" s="9">
        <f>COUNTIFS(Database!$E:$E,1,Database!$C:$C,$A83,Database!$I:$I,$B83)+COUNTIFS(Database!$F:$F,1,Database!$D:$D,$A83,Database!$I:$I,$B83)</f>
        <v>0</v>
      </c>
      <c r="H83" s="9">
        <f>COUNTIFS(Database!$E:$E,0,Database!$C:$C,$A83,Database!$I:$I,$B83)+COUNTIFS(Database!$F:$F,0,Database!$D:$D,$A83,Database!$I:$I,$B83)</f>
        <v>3</v>
      </c>
      <c r="I83" s="9">
        <f>VLOOKUP(B83,Database!$I:$AB,14,FALSE)</f>
        <v>2000</v>
      </c>
      <c r="J83" s="9">
        <f>VLOOKUP(B83,Database!$I:$AC,15,FALSE)</f>
        <v>3</v>
      </c>
      <c r="K83" s="9" t="str">
        <f>VLOOKUP(B83,Database!$I:$AD,16,FALSE)</f>
        <v>v1.1</v>
      </c>
      <c r="L83" s="9">
        <f>VLOOKUP(B83,Database!$I:$AB,19,FALSE)</f>
        <v>10</v>
      </c>
      <c r="M83" s="9" t="str">
        <f>VLOOKUP(B83,Database!$I:$AB,20,FALSE)</f>
        <v>Y</v>
      </c>
    </row>
    <row r="84" spans="1:13" ht="15" customHeight="1" x14ac:dyDescent="0.25">
      <c r="A84" t="s">
        <v>45</v>
      </c>
      <c r="B84" t="s">
        <v>40</v>
      </c>
      <c r="C84" t="s">
        <v>762</v>
      </c>
      <c r="D84" s="1" t="s">
        <v>47</v>
      </c>
      <c r="E84" s="9">
        <f t="shared" si="1"/>
        <v>3</v>
      </c>
      <c r="F84" s="9">
        <f>COUNTIFS(Database!$E:$E,2,Database!$C:$C,$A84,Database!$I:$I,$B84)+COUNTIFS(Database!$F:$F,2,Database!$D:$D,$A84,Database!$I:$I,$B84)</f>
        <v>2</v>
      </c>
      <c r="G84" s="9">
        <f>COUNTIFS(Database!$E:$E,1,Database!$C:$C,$A84,Database!$I:$I,$B84)+COUNTIFS(Database!$F:$F,1,Database!$D:$D,$A84,Database!$I:$I,$B84)</f>
        <v>0</v>
      </c>
      <c r="H84" s="9">
        <f>COUNTIFS(Database!$E:$E,0,Database!$C:$C,$A84,Database!$I:$I,$B84)+COUNTIFS(Database!$F:$F,0,Database!$D:$D,$A84,Database!$I:$I,$B84)</f>
        <v>1</v>
      </c>
      <c r="I84" s="9">
        <f>VLOOKUP(B84,Database!$I:$AB,14,FALSE)</f>
        <v>2000</v>
      </c>
      <c r="J84" s="9">
        <f>VLOOKUP(B84,Database!$I:$AC,15,FALSE)</f>
        <v>3</v>
      </c>
      <c r="K84" s="9" t="str">
        <f>VLOOKUP(B84,Database!$I:$AD,16,FALSE)</f>
        <v>v1.1</v>
      </c>
      <c r="L84" s="9">
        <f>VLOOKUP(B84,Database!$I:$AB,19,FALSE)</f>
        <v>10</v>
      </c>
      <c r="M84" s="9" t="str">
        <f>VLOOKUP(B84,Database!$I:$AB,20,FALSE)</f>
        <v>Y</v>
      </c>
    </row>
    <row r="85" spans="1:13" ht="15" customHeight="1" x14ac:dyDescent="0.25">
      <c r="A85" t="s">
        <v>178</v>
      </c>
      <c r="B85" t="s">
        <v>180</v>
      </c>
      <c r="C85" t="s">
        <v>767</v>
      </c>
      <c r="D85" s="1" t="s">
        <v>182</v>
      </c>
      <c r="E85" s="9">
        <f t="shared" si="1"/>
        <v>3</v>
      </c>
      <c r="F85" s="9">
        <f>COUNTIFS(Database!$E:$E,2,Database!$C:$C,$A85,Database!$I:$I,$B85)+COUNTIFS(Database!$F:$F,2,Database!$D:$D,$A85,Database!$I:$I,$B85)</f>
        <v>1</v>
      </c>
      <c r="G85" s="9">
        <f>COUNTIFS(Database!$E:$E,1,Database!$C:$C,$A85,Database!$I:$I,$B85)+COUNTIFS(Database!$F:$F,1,Database!$D:$D,$A85,Database!$I:$I,$B85)</f>
        <v>0</v>
      </c>
      <c r="H85" s="9">
        <f>COUNTIFS(Database!$E:$E,0,Database!$C:$C,$A85,Database!$I:$I,$B85)+COUNTIFS(Database!$F:$F,0,Database!$D:$D,$A85,Database!$I:$I,$B85)</f>
        <v>2</v>
      </c>
      <c r="I85" s="9">
        <f>VLOOKUP(B85,Database!$I:$AB,14,FALSE)</f>
        <v>1500</v>
      </c>
      <c r="J85" s="9">
        <f>VLOOKUP(B85,Database!$I:$AC,15,FALSE)</f>
        <v>3</v>
      </c>
      <c r="K85" s="9" t="str">
        <f>VLOOKUP(B85,Database!$I:$AD,16,FALSE)</f>
        <v>v1.1</v>
      </c>
      <c r="L85" s="9">
        <f>VLOOKUP(B85,Database!$I:$AB,19,FALSE)</f>
        <v>12</v>
      </c>
      <c r="M85" s="9" t="str">
        <f>VLOOKUP(B85,Database!$I:$AB,20,FALSE)</f>
        <v>Y</v>
      </c>
    </row>
    <row r="86" spans="1:13" ht="15" customHeight="1" x14ac:dyDescent="0.25">
      <c r="A86" t="s">
        <v>184</v>
      </c>
      <c r="B86" t="s">
        <v>180</v>
      </c>
      <c r="C86" t="s">
        <v>764</v>
      </c>
      <c r="D86" s="1" t="s">
        <v>186</v>
      </c>
      <c r="E86" s="9">
        <f t="shared" si="1"/>
        <v>3</v>
      </c>
      <c r="F86" s="9">
        <f>COUNTIFS(Database!$E:$E,2,Database!$C:$C,$A86,Database!$I:$I,$B86)+COUNTIFS(Database!$F:$F,2,Database!$D:$D,$A86,Database!$I:$I,$B86)</f>
        <v>2</v>
      </c>
      <c r="G86" s="9">
        <f>COUNTIFS(Database!$E:$E,1,Database!$C:$C,$A86,Database!$I:$I,$B86)+COUNTIFS(Database!$F:$F,1,Database!$D:$D,$A86,Database!$I:$I,$B86)</f>
        <v>0</v>
      </c>
      <c r="H86" s="9">
        <f>COUNTIFS(Database!$E:$E,0,Database!$C:$C,$A86,Database!$I:$I,$B86)+COUNTIFS(Database!$F:$F,0,Database!$D:$D,$A86,Database!$I:$I,$B86)</f>
        <v>1</v>
      </c>
      <c r="I86" s="9">
        <f>VLOOKUP(B86,Database!$I:$AB,14,FALSE)</f>
        <v>1500</v>
      </c>
      <c r="J86" s="9">
        <f>VLOOKUP(B86,Database!$I:$AC,15,FALSE)</f>
        <v>3</v>
      </c>
      <c r="K86" s="9" t="str">
        <f>VLOOKUP(B86,Database!$I:$AD,16,FALSE)</f>
        <v>v1.1</v>
      </c>
      <c r="L86" s="9">
        <f>VLOOKUP(B86,Database!$I:$AB,19,FALSE)</f>
        <v>12</v>
      </c>
      <c r="M86" s="9" t="str">
        <f>VLOOKUP(B86,Database!$I:$AB,20,FALSE)</f>
        <v>Y</v>
      </c>
    </row>
    <row r="87" spans="1:13" ht="15" customHeight="1" x14ac:dyDescent="0.25">
      <c r="A87" t="s">
        <v>188</v>
      </c>
      <c r="B87" t="s">
        <v>180</v>
      </c>
      <c r="C87" t="s">
        <v>762</v>
      </c>
      <c r="D87" s="1" t="s">
        <v>190</v>
      </c>
      <c r="E87" s="9">
        <f t="shared" si="1"/>
        <v>3</v>
      </c>
      <c r="F87" s="9">
        <f>COUNTIFS(Database!$E:$E,2,Database!$C:$C,$A87,Database!$I:$I,$B87)+COUNTIFS(Database!$F:$F,2,Database!$D:$D,$A87,Database!$I:$I,$B87)</f>
        <v>1</v>
      </c>
      <c r="G87" s="9">
        <f>COUNTIFS(Database!$E:$E,1,Database!$C:$C,$A87,Database!$I:$I,$B87)+COUNTIFS(Database!$F:$F,1,Database!$D:$D,$A87,Database!$I:$I,$B87)</f>
        <v>0</v>
      </c>
      <c r="H87" s="9">
        <f>COUNTIFS(Database!$E:$E,0,Database!$C:$C,$A87,Database!$I:$I,$B87)+COUNTIFS(Database!$F:$F,0,Database!$D:$D,$A87,Database!$I:$I,$B87)</f>
        <v>2</v>
      </c>
      <c r="I87" s="9">
        <f>VLOOKUP(B87,Database!$I:$AB,14,FALSE)</f>
        <v>1500</v>
      </c>
      <c r="J87" s="9">
        <f>VLOOKUP(B87,Database!$I:$AC,15,FALSE)</f>
        <v>3</v>
      </c>
      <c r="K87" s="9" t="str">
        <f>VLOOKUP(B87,Database!$I:$AD,16,FALSE)</f>
        <v>v1.1</v>
      </c>
      <c r="L87" s="9">
        <f>VLOOKUP(B87,Database!$I:$AB,19,FALSE)</f>
        <v>12</v>
      </c>
      <c r="M87" s="9" t="str">
        <f>VLOOKUP(B87,Database!$I:$AB,20,FALSE)</f>
        <v>Y</v>
      </c>
    </row>
    <row r="88" spans="1:13" ht="15" customHeight="1" x14ac:dyDescent="0.25">
      <c r="A88" t="s">
        <v>192</v>
      </c>
      <c r="B88" t="s">
        <v>180</v>
      </c>
      <c r="C88" t="s">
        <v>763</v>
      </c>
      <c r="D88" s="1" t="s">
        <v>194</v>
      </c>
      <c r="E88" s="9">
        <f t="shared" si="1"/>
        <v>3</v>
      </c>
      <c r="F88" s="9">
        <f>COUNTIFS(Database!$E:$E,2,Database!$C:$C,$A88,Database!$I:$I,$B88)+COUNTIFS(Database!$F:$F,2,Database!$D:$D,$A88,Database!$I:$I,$B88)</f>
        <v>0</v>
      </c>
      <c r="G88" s="9">
        <f>COUNTIFS(Database!$E:$E,1,Database!$C:$C,$A88,Database!$I:$I,$B88)+COUNTIFS(Database!$F:$F,1,Database!$D:$D,$A88,Database!$I:$I,$B88)</f>
        <v>0</v>
      </c>
      <c r="H88" s="9">
        <f>COUNTIFS(Database!$E:$E,0,Database!$C:$C,$A88,Database!$I:$I,$B88)+COUNTIFS(Database!$F:$F,0,Database!$D:$D,$A88,Database!$I:$I,$B88)</f>
        <v>3</v>
      </c>
      <c r="I88" s="9">
        <f>VLOOKUP(B88,Database!$I:$AB,14,FALSE)</f>
        <v>1500</v>
      </c>
      <c r="J88" s="9">
        <f>VLOOKUP(B88,Database!$I:$AC,15,FALSE)</f>
        <v>3</v>
      </c>
      <c r="K88" s="9" t="str">
        <f>VLOOKUP(B88,Database!$I:$AD,16,FALSE)</f>
        <v>v1.1</v>
      </c>
      <c r="L88" s="9">
        <f>VLOOKUP(B88,Database!$I:$AB,19,FALSE)</f>
        <v>12</v>
      </c>
      <c r="M88" s="9" t="str">
        <f>VLOOKUP(B88,Database!$I:$AB,20,FALSE)</f>
        <v>Y</v>
      </c>
    </row>
    <row r="89" spans="1:13" ht="15" customHeight="1" x14ac:dyDescent="0.25">
      <c r="A89" t="s">
        <v>196</v>
      </c>
      <c r="B89" t="s">
        <v>180</v>
      </c>
      <c r="C89" t="s">
        <v>761</v>
      </c>
      <c r="D89" s="1" t="s">
        <v>198</v>
      </c>
      <c r="E89" s="9">
        <f t="shared" si="1"/>
        <v>3</v>
      </c>
      <c r="F89" s="9">
        <f>COUNTIFS(Database!$E:$E,2,Database!$C:$C,$A89,Database!$I:$I,$B89)+COUNTIFS(Database!$F:$F,2,Database!$D:$D,$A89,Database!$I:$I,$B89)</f>
        <v>3</v>
      </c>
      <c r="G89" s="9">
        <f>COUNTIFS(Database!$E:$E,1,Database!$C:$C,$A89,Database!$I:$I,$B89)+COUNTIFS(Database!$F:$F,1,Database!$D:$D,$A89,Database!$I:$I,$B89)</f>
        <v>0</v>
      </c>
      <c r="H89" s="9">
        <f>COUNTIFS(Database!$E:$E,0,Database!$C:$C,$A89,Database!$I:$I,$B89)+COUNTIFS(Database!$F:$F,0,Database!$D:$D,$A89,Database!$I:$I,$B89)</f>
        <v>0</v>
      </c>
      <c r="I89" s="9">
        <f>VLOOKUP(B89,Database!$I:$AB,14,FALSE)</f>
        <v>1500</v>
      </c>
      <c r="J89" s="9">
        <f>VLOOKUP(B89,Database!$I:$AC,15,FALSE)</f>
        <v>3</v>
      </c>
      <c r="K89" s="9" t="str">
        <f>VLOOKUP(B89,Database!$I:$AD,16,FALSE)</f>
        <v>v1.1</v>
      </c>
      <c r="L89" s="9">
        <f>VLOOKUP(B89,Database!$I:$AB,19,FALSE)</f>
        <v>12</v>
      </c>
      <c r="M89" s="9" t="str">
        <f>VLOOKUP(B89,Database!$I:$AB,20,FALSE)</f>
        <v>Y</v>
      </c>
    </row>
    <row r="90" spans="1:13" ht="15" customHeight="1" x14ac:dyDescent="0.25">
      <c r="A90" t="s">
        <v>200</v>
      </c>
      <c r="B90" t="s">
        <v>180</v>
      </c>
      <c r="C90" t="s">
        <v>763</v>
      </c>
      <c r="D90" s="1" t="s">
        <v>202</v>
      </c>
      <c r="E90" s="9">
        <f t="shared" si="1"/>
        <v>3</v>
      </c>
      <c r="F90" s="9">
        <f>COUNTIFS(Database!$E:$E,2,Database!$C:$C,$A90,Database!$I:$I,$B90)+COUNTIFS(Database!$F:$F,2,Database!$D:$D,$A90,Database!$I:$I,$B90)</f>
        <v>0</v>
      </c>
      <c r="G90" s="9">
        <f>COUNTIFS(Database!$E:$E,1,Database!$C:$C,$A90,Database!$I:$I,$B90)+COUNTIFS(Database!$F:$F,1,Database!$D:$D,$A90,Database!$I:$I,$B90)</f>
        <v>0</v>
      </c>
      <c r="H90" s="9">
        <f>COUNTIFS(Database!$E:$E,0,Database!$C:$C,$A90,Database!$I:$I,$B90)+COUNTIFS(Database!$F:$F,0,Database!$D:$D,$A90,Database!$I:$I,$B90)</f>
        <v>3</v>
      </c>
      <c r="I90" s="9">
        <f>VLOOKUP(B90,Database!$I:$AB,14,FALSE)</f>
        <v>1500</v>
      </c>
      <c r="J90" s="9">
        <f>VLOOKUP(B90,Database!$I:$AC,15,FALSE)</f>
        <v>3</v>
      </c>
      <c r="K90" s="9" t="str">
        <f>VLOOKUP(B90,Database!$I:$AD,16,FALSE)</f>
        <v>v1.1</v>
      </c>
      <c r="L90" s="9">
        <f>VLOOKUP(B90,Database!$I:$AB,19,FALSE)</f>
        <v>12</v>
      </c>
      <c r="M90" s="9" t="str">
        <f>VLOOKUP(B90,Database!$I:$AB,20,FALSE)</f>
        <v>Y</v>
      </c>
    </row>
    <row r="91" spans="1:13" ht="15" customHeight="1" x14ac:dyDescent="0.25">
      <c r="A91" t="s">
        <v>197</v>
      </c>
      <c r="B91" t="s">
        <v>180</v>
      </c>
      <c r="C91" t="s">
        <v>762</v>
      </c>
      <c r="D91" s="1" t="s">
        <v>199</v>
      </c>
      <c r="E91" s="9">
        <f t="shared" si="1"/>
        <v>3</v>
      </c>
      <c r="F91" s="9">
        <f>COUNTIFS(Database!$E:$E,2,Database!$C:$C,$A91,Database!$I:$I,$B91)+COUNTIFS(Database!$F:$F,2,Database!$D:$D,$A91,Database!$I:$I,$B91)</f>
        <v>2</v>
      </c>
      <c r="G91" s="9">
        <f>COUNTIFS(Database!$E:$E,1,Database!$C:$C,$A91,Database!$I:$I,$B91)+COUNTIFS(Database!$F:$F,1,Database!$D:$D,$A91,Database!$I:$I,$B91)</f>
        <v>0</v>
      </c>
      <c r="H91" s="9">
        <f>COUNTIFS(Database!$E:$E,0,Database!$C:$C,$A91,Database!$I:$I,$B91)+COUNTIFS(Database!$F:$F,0,Database!$D:$D,$A91,Database!$I:$I,$B91)</f>
        <v>1</v>
      </c>
      <c r="I91" s="9">
        <f>VLOOKUP(B91,Database!$I:$AB,14,FALSE)</f>
        <v>1500</v>
      </c>
      <c r="J91" s="9">
        <f>VLOOKUP(B91,Database!$I:$AC,15,FALSE)</f>
        <v>3</v>
      </c>
      <c r="K91" s="9" t="str">
        <f>VLOOKUP(B91,Database!$I:$AD,16,FALSE)</f>
        <v>v1.1</v>
      </c>
      <c r="L91" s="9">
        <f>VLOOKUP(B91,Database!$I:$AB,19,FALSE)</f>
        <v>12</v>
      </c>
      <c r="M91" s="9" t="str">
        <f>VLOOKUP(B91,Database!$I:$AB,20,FALSE)</f>
        <v>Y</v>
      </c>
    </row>
    <row r="92" spans="1:13" ht="15" customHeight="1" x14ac:dyDescent="0.25">
      <c r="A92" t="s">
        <v>193</v>
      </c>
      <c r="B92" t="s">
        <v>180</v>
      </c>
      <c r="C92" t="s">
        <v>758</v>
      </c>
      <c r="D92" s="1" t="s">
        <v>195</v>
      </c>
      <c r="E92" s="9">
        <f t="shared" si="1"/>
        <v>3</v>
      </c>
      <c r="F92" s="9">
        <f>COUNTIFS(Database!$E:$E,2,Database!$C:$C,$A92,Database!$I:$I,$B92)+COUNTIFS(Database!$F:$F,2,Database!$D:$D,$A92,Database!$I:$I,$B92)</f>
        <v>3</v>
      </c>
      <c r="G92" s="9">
        <f>COUNTIFS(Database!$E:$E,1,Database!$C:$C,$A92,Database!$I:$I,$B92)+COUNTIFS(Database!$F:$F,1,Database!$D:$D,$A92,Database!$I:$I,$B92)</f>
        <v>0</v>
      </c>
      <c r="H92" s="9">
        <f>COUNTIFS(Database!$E:$E,0,Database!$C:$C,$A92,Database!$I:$I,$B92)+COUNTIFS(Database!$F:$F,0,Database!$D:$D,$A92,Database!$I:$I,$B92)</f>
        <v>0</v>
      </c>
      <c r="I92" s="9">
        <f>VLOOKUP(B92,Database!$I:$AB,14,FALSE)</f>
        <v>1500</v>
      </c>
      <c r="J92" s="9">
        <f>VLOOKUP(B92,Database!$I:$AC,15,FALSE)</f>
        <v>3</v>
      </c>
      <c r="K92" s="9" t="str">
        <f>VLOOKUP(B92,Database!$I:$AD,16,FALSE)</f>
        <v>v1.1</v>
      </c>
      <c r="L92" s="9">
        <f>VLOOKUP(B92,Database!$I:$AB,19,FALSE)</f>
        <v>12</v>
      </c>
      <c r="M92" s="9" t="str">
        <f>VLOOKUP(B92,Database!$I:$AB,20,FALSE)</f>
        <v>Y</v>
      </c>
    </row>
    <row r="93" spans="1:13" ht="15" customHeight="1" x14ac:dyDescent="0.25">
      <c r="A93" t="s">
        <v>189</v>
      </c>
      <c r="B93" t="s">
        <v>180</v>
      </c>
      <c r="C93" t="s">
        <v>759</v>
      </c>
      <c r="D93" s="1" t="s">
        <v>191</v>
      </c>
      <c r="E93" s="9">
        <f t="shared" si="1"/>
        <v>3</v>
      </c>
      <c r="F93" s="9">
        <f>COUNTIFS(Database!$E:$E,2,Database!$C:$C,$A93,Database!$I:$I,$B93)+COUNTIFS(Database!$F:$F,2,Database!$D:$D,$A93,Database!$I:$I,$B93)</f>
        <v>1</v>
      </c>
      <c r="G93" s="9">
        <f>COUNTIFS(Database!$E:$E,1,Database!$C:$C,$A93,Database!$I:$I,$B93)+COUNTIFS(Database!$F:$F,1,Database!$D:$D,$A93,Database!$I:$I,$B93)</f>
        <v>0</v>
      </c>
      <c r="H93" s="9">
        <f>COUNTIFS(Database!$E:$E,0,Database!$C:$C,$A93,Database!$I:$I,$B93)+COUNTIFS(Database!$F:$F,0,Database!$D:$D,$A93,Database!$I:$I,$B93)</f>
        <v>2</v>
      </c>
      <c r="I93" s="9">
        <f>VLOOKUP(B93,Database!$I:$AB,14,FALSE)</f>
        <v>1500</v>
      </c>
      <c r="J93" s="9">
        <f>VLOOKUP(B93,Database!$I:$AC,15,FALSE)</f>
        <v>3</v>
      </c>
      <c r="K93" s="9" t="str">
        <f>VLOOKUP(B93,Database!$I:$AD,16,FALSE)</f>
        <v>v1.1</v>
      </c>
      <c r="L93" s="9">
        <f>VLOOKUP(B93,Database!$I:$AB,19,FALSE)</f>
        <v>12</v>
      </c>
      <c r="M93" s="9" t="str">
        <f>VLOOKUP(B93,Database!$I:$AB,20,FALSE)</f>
        <v>Y</v>
      </c>
    </row>
    <row r="94" spans="1:13" ht="15" customHeight="1" x14ac:dyDescent="0.25">
      <c r="A94" t="s">
        <v>185</v>
      </c>
      <c r="B94" t="s">
        <v>180</v>
      </c>
      <c r="C94" t="s">
        <v>769</v>
      </c>
      <c r="D94" s="1" t="s">
        <v>187</v>
      </c>
      <c r="E94" s="9">
        <f t="shared" si="1"/>
        <v>3</v>
      </c>
      <c r="F94" s="9">
        <f>COUNTIFS(Database!$E:$E,2,Database!$C:$C,$A94,Database!$I:$I,$B94)+COUNTIFS(Database!$F:$F,2,Database!$D:$D,$A94,Database!$I:$I,$B94)</f>
        <v>1</v>
      </c>
      <c r="G94" s="9">
        <f>COUNTIFS(Database!$E:$E,1,Database!$C:$C,$A94,Database!$I:$I,$B94)+COUNTIFS(Database!$F:$F,1,Database!$D:$D,$A94,Database!$I:$I,$B94)</f>
        <v>0</v>
      </c>
      <c r="H94" s="9">
        <f>COUNTIFS(Database!$E:$E,0,Database!$C:$C,$A94,Database!$I:$I,$B94)+COUNTIFS(Database!$F:$F,0,Database!$D:$D,$A94,Database!$I:$I,$B94)</f>
        <v>2</v>
      </c>
      <c r="I94" s="9">
        <f>VLOOKUP(B94,Database!$I:$AB,14,FALSE)</f>
        <v>1500</v>
      </c>
      <c r="J94" s="9">
        <f>VLOOKUP(B94,Database!$I:$AC,15,FALSE)</f>
        <v>3</v>
      </c>
      <c r="K94" s="9" t="str">
        <f>VLOOKUP(B94,Database!$I:$AD,16,FALSE)</f>
        <v>v1.1</v>
      </c>
      <c r="L94" s="9">
        <f>VLOOKUP(B94,Database!$I:$AB,19,FALSE)</f>
        <v>12</v>
      </c>
      <c r="M94" s="9" t="str">
        <f>VLOOKUP(B94,Database!$I:$AB,20,FALSE)</f>
        <v>Y</v>
      </c>
    </row>
    <row r="95" spans="1:13" ht="15" customHeight="1" x14ac:dyDescent="0.25">
      <c r="A95" t="s">
        <v>179</v>
      </c>
      <c r="B95" t="s">
        <v>180</v>
      </c>
      <c r="C95" t="s">
        <v>759</v>
      </c>
      <c r="D95" s="1" t="s">
        <v>183</v>
      </c>
      <c r="E95" s="9">
        <f t="shared" si="1"/>
        <v>3</v>
      </c>
      <c r="F95" s="9">
        <f>COUNTIFS(Database!$E:$E,2,Database!$C:$C,$A95,Database!$I:$I,$B95)+COUNTIFS(Database!$F:$F,2,Database!$D:$D,$A95,Database!$I:$I,$B95)</f>
        <v>2</v>
      </c>
      <c r="G95" s="9">
        <f>COUNTIFS(Database!$E:$E,1,Database!$C:$C,$A95,Database!$I:$I,$B95)+COUNTIFS(Database!$F:$F,1,Database!$D:$D,$A95,Database!$I:$I,$B95)</f>
        <v>0</v>
      </c>
      <c r="H95" s="9">
        <f>COUNTIFS(Database!$E:$E,0,Database!$C:$C,$A95,Database!$I:$I,$B95)+COUNTIFS(Database!$F:$F,0,Database!$D:$D,$A95,Database!$I:$I,$B95)</f>
        <v>1</v>
      </c>
      <c r="I95" s="9">
        <f>VLOOKUP(B95,Database!$I:$AB,14,FALSE)</f>
        <v>1500</v>
      </c>
      <c r="J95" s="9">
        <f>VLOOKUP(B95,Database!$I:$AC,15,FALSE)</f>
        <v>3</v>
      </c>
      <c r="K95" s="9" t="str">
        <f>VLOOKUP(B95,Database!$I:$AD,16,FALSE)</f>
        <v>v1.1</v>
      </c>
      <c r="L95" s="9">
        <f>VLOOKUP(B95,Database!$I:$AB,19,FALSE)</f>
        <v>12</v>
      </c>
      <c r="M95" s="9" t="str">
        <f>VLOOKUP(B95,Database!$I:$AB,20,FALSE)</f>
        <v>Y</v>
      </c>
    </row>
    <row r="96" spans="1:13" ht="15" customHeight="1" x14ac:dyDescent="0.25">
      <c r="A96" t="s">
        <v>661</v>
      </c>
      <c r="B96" t="s">
        <v>659</v>
      </c>
      <c r="C96" t="s">
        <v>759</v>
      </c>
      <c r="D96" s="1" t="s">
        <v>663</v>
      </c>
      <c r="E96" s="9">
        <f t="shared" si="1"/>
        <v>3</v>
      </c>
      <c r="F96" s="9">
        <f>COUNTIFS(Database!$E:$E,2,Database!$C:$C,$A96,Database!$I:$I,$B96)+COUNTIFS(Database!$F:$F,2,Database!$D:$D,$A96,Database!$I:$I,$B96)</f>
        <v>1</v>
      </c>
      <c r="G96" s="9">
        <f>COUNTIFS(Database!$E:$E,1,Database!$C:$C,$A96,Database!$I:$I,$B96)+COUNTIFS(Database!$F:$F,1,Database!$D:$D,$A96,Database!$I:$I,$B96)</f>
        <v>0</v>
      </c>
      <c r="H96" s="9">
        <f>COUNTIFS(Database!$E:$E,0,Database!$C:$C,$A96,Database!$I:$I,$B96)+COUNTIFS(Database!$F:$F,0,Database!$D:$D,$A96,Database!$I:$I,$B96)</f>
        <v>2</v>
      </c>
      <c r="I96" s="9">
        <f>VLOOKUP(B96,Database!$I:$AB,14,FALSE)</f>
        <v>1500</v>
      </c>
      <c r="J96" s="9">
        <f>VLOOKUP(B96,Database!$I:$AC,15,FALSE)</f>
        <v>3</v>
      </c>
      <c r="K96" s="9" t="str">
        <f>VLOOKUP(B96,Database!$I:$AD,16,FALSE)</f>
        <v>v1.1</v>
      </c>
      <c r="L96" s="9">
        <f>VLOOKUP(B96,Database!$I:$AB,19,FALSE)</f>
        <v>10</v>
      </c>
      <c r="M96" s="9" t="str">
        <f>VLOOKUP(B96,Database!$I:$AB,20,FALSE)</f>
        <v>Y</v>
      </c>
    </row>
    <row r="97" spans="1:13" ht="15" customHeight="1" x14ac:dyDescent="0.25">
      <c r="A97" t="s">
        <v>665</v>
      </c>
      <c r="B97" t="s">
        <v>659</v>
      </c>
      <c r="C97" t="s">
        <v>764</v>
      </c>
      <c r="D97" s="1" t="s">
        <v>667</v>
      </c>
      <c r="E97" s="9">
        <f t="shared" si="1"/>
        <v>3</v>
      </c>
      <c r="F97" s="9">
        <f>COUNTIFS(Database!$E:$E,2,Database!$C:$C,$A97,Database!$I:$I,$B97)+COUNTIFS(Database!$F:$F,2,Database!$D:$D,$A97,Database!$I:$I,$B97)</f>
        <v>2</v>
      </c>
      <c r="G97" s="9">
        <f>COUNTIFS(Database!$E:$E,1,Database!$C:$C,$A97,Database!$I:$I,$B97)+COUNTIFS(Database!$F:$F,1,Database!$D:$D,$A97,Database!$I:$I,$B97)</f>
        <v>0</v>
      </c>
      <c r="H97" s="9">
        <f>COUNTIFS(Database!$E:$E,0,Database!$C:$C,$A97,Database!$I:$I,$B97)+COUNTIFS(Database!$F:$F,0,Database!$D:$D,$A97,Database!$I:$I,$B97)</f>
        <v>1</v>
      </c>
      <c r="I97" s="9">
        <f>VLOOKUP(B97,Database!$I:$AB,14,FALSE)</f>
        <v>1500</v>
      </c>
      <c r="J97" s="9">
        <f>VLOOKUP(B97,Database!$I:$AC,15,FALSE)</f>
        <v>3</v>
      </c>
      <c r="K97" s="9" t="str">
        <f>VLOOKUP(B97,Database!$I:$AD,16,FALSE)</f>
        <v>v1.1</v>
      </c>
      <c r="L97" s="9">
        <f>VLOOKUP(B97,Database!$I:$AB,19,FALSE)</f>
        <v>10</v>
      </c>
      <c r="M97" s="9" t="str">
        <f>VLOOKUP(B97,Database!$I:$AB,20,FALSE)</f>
        <v>Y</v>
      </c>
    </row>
    <row r="98" spans="1:13" ht="15" customHeight="1" x14ac:dyDescent="0.25">
      <c r="A98" t="s">
        <v>669</v>
      </c>
      <c r="B98" t="s">
        <v>659</v>
      </c>
      <c r="C98" t="s">
        <v>765</v>
      </c>
      <c r="D98" s="1" t="s">
        <v>671</v>
      </c>
      <c r="E98" s="9">
        <f t="shared" si="1"/>
        <v>3</v>
      </c>
      <c r="F98" s="9">
        <f>COUNTIFS(Database!$E:$E,2,Database!$C:$C,$A98,Database!$I:$I,$B98)+COUNTIFS(Database!$F:$F,2,Database!$D:$D,$A98,Database!$I:$I,$B98)</f>
        <v>1</v>
      </c>
      <c r="G98" s="9">
        <f>COUNTIFS(Database!$E:$E,1,Database!$C:$C,$A98,Database!$I:$I,$B98)+COUNTIFS(Database!$F:$F,1,Database!$D:$D,$A98,Database!$I:$I,$B98)</f>
        <v>0</v>
      </c>
      <c r="H98" s="9">
        <f>COUNTIFS(Database!$E:$E,0,Database!$C:$C,$A98,Database!$I:$I,$B98)+COUNTIFS(Database!$F:$F,0,Database!$D:$D,$A98,Database!$I:$I,$B98)</f>
        <v>2</v>
      </c>
      <c r="I98" s="9">
        <f>VLOOKUP(B98,Database!$I:$AB,14,FALSE)</f>
        <v>1500</v>
      </c>
      <c r="J98" s="9">
        <f>VLOOKUP(B98,Database!$I:$AC,15,FALSE)</f>
        <v>3</v>
      </c>
      <c r="K98" s="9" t="str">
        <f>VLOOKUP(B98,Database!$I:$AD,16,FALSE)</f>
        <v>v1.1</v>
      </c>
      <c r="L98" s="9">
        <f>VLOOKUP(B98,Database!$I:$AB,19,FALSE)</f>
        <v>10</v>
      </c>
      <c r="M98" s="9" t="str">
        <f>VLOOKUP(B98,Database!$I:$AB,20,FALSE)</f>
        <v>Y</v>
      </c>
    </row>
    <row r="99" spans="1:13" ht="15" customHeight="1" x14ac:dyDescent="0.25">
      <c r="A99" t="s">
        <v>673</v>
      </c>
      <c r="B99" t="s">
        <v>659</v>
      </c>
      <c r="C99" t="s">
        <v>759</v>
      </c>
      <c r="D99" s="1" t="s">
        <v>675</v>
      </c>
      <c r="E99" s="9">
        <f t="shared" si="1"/>
        <v>3</v>
      </c>
      <c r="F99" s="9">
        <f>COUNTIFS(Database!$E:$E,2,Database!$C:$C,$A99,Database!$I:$I,$B99)+COUNTIFS(Database!$F:$F,2,Database!$D:$D,$A99,Database!$I:$I,$B99)</f>
        <v>3</v>
      </c>
      <c r="G99" s="9">
        <f>COUNTIFS(Database!$E:$E,1,Database!$C:$C,$A99,Database!$I:$I,$B99)+COUNTIFS(Database!$F:$F,1,Database!$D:$D,$A99,Database!$I:$I,$B99)</f>
        <v>0</v>
      </c>
      <c r="H99" s="9">
        <f>COUNTIFS(Database!$E:$E,0,Database!$C:$C,$A99,Database!$I:$I,$B99)+COUNTIFS(Database!$F:$F,0,Database!$D:$D,$A99,Database!$I:$I,$B99)</f>
        <v>0</v>
      </c>
      <c r="I99" s="9">
        <f>VLOOKUP(B99,Database!$I:$AB,14,FALSE)</f>
        <v>1500</v>
      </c>
      <c r="J99" s="9">
        <f>VLOOKUP(B99,Database!$I:$AC,15,FALSE)</f>
        <v>3</v>
      </c>
      <c r="K99" s="9" t="str">
        <f>VLOOKUP(B99,Database!$I:$AD,16,FALSE)</f>
        <v>v1.1</v>
      </c>
      <c r="L99" s="9">
        <f>VLOOKUP(B99,Database!$I:$AB,19,FALSE)</f>
        <v>10</v>
      </c>
      <c r="M99" s="9" t="str">
        <f>VLOOKUP(B99,Database!$I:$AB,20,FALSE)</f>
        <v>Y</v>
      </c>
    </row>
    <row r="100" spans="1:13" ht="15" customHeight="1" x14ac:dyDescent="0.25">
      <c r="A100" t="s">
        <v>658</v>
      </c>
      <c r="B100" t="s">
        <v>659</v>
      </c>
      <c r="C100" t="s">
        <v>760</v>
      </c>
      <c r="D100" s="1" t="s">
        <v>660</v>
      </c>
      <c r="E100" s="9">
        <f t="shared" si="1"/>
        <v>3</v>
      </c>
      <c r="F100" s="9">
        <f>COUNTIFS(Database!$E:$E,2,Database!$C:$C,$A100,Database!$I:$I,$B100)+COUNTIFS(Database!$F:$F,2,Database!$D:$D,$A100,Database!$I:$I,$B100)</f>
        <v>3</v>
      </c>
      <c r="G100" s="9">
        <f>COUNTIFS(Database!$E:$E,1,Database!$C:$C,$A100,Database!$I:$I,$B100)+COUNTIFS(Database!$F:$F,1,Database!$D:$D,$A100,Database!$I:$I,$B100)</f>
        <v>0</v>
      </c>
      <c r="H100" s="9">
        <f>COUNTIFS(Database!$E:$E,0,Database!$C:$C,$A100,Database!$I:$I,$B100)+COUNTIFS(Database!$F:$F,0,Database!$D:$D,$A100,Database!$I:$I,$B100)</f>
        <v>0</v>
      </c>
      <c r="I100" s="9">
        <f>VLOOKUP(B100,Database!$I:$AB,14,FALSE)</f>
        <v>1500</v>
      </c>
      <c r="J100" s="9">
        <f>VLOOKUP(B100,Database!$I:$AC,15,FALSE)</f>
        <v>3</v>
      </c>
      <c r="K100" s="9" t="str">
        <f>VLOOKUP(B100,Database!$I:$AD,16,FALSE)</f>
        <v>v1.1</v>
      </c>
      <c r="L100" s="9">
        <f>VLOOKUP(B100,Database!$I:$AB,19,FALSE)</f>
        <v>10</v>
      </c>
      <c r="M100" s="9" t="str">
        <f>VLOOKUP(B100,Database!$I:$AB,20,FALSE)</f>
        <v>Y</v>
      </c>
    </row>
    <row r="101" spans="1:13" ht="15" customHeight="1" x14ac:dyDescent="0.25">
      <c r="A101" t="s">
        <v>662</v>
      </c>
      <c r="B101" t="s">
        <v>659</v>
      </c>
      <c r="C101" t="s">
        <v>774</v>
      </c>
      <c r="D101" s="1" t="s">
        <v>664</v>
      </c>
      <c r="E101" s="9">
        <f t="shared" si="1"/>
        <v>3</v>
      </c>
      <c r="F101" s="9">
        <f>COUNTIFS(Database!$E:$E,2,Database!$C:$C,$A101,Database!$I:$I,$B101)+COUNTIFS(Database!$F:$F,2,Database!$D:$D,$A101,Database!$I:$I,$B101)</f>
        <v>0</v>
      </c>
      <c r="G101" s="9">
        <f>COUNTIFS(Database!$E:$E,1,Database!$C:$C,$A101,Database!$I:$I,$B101)+COUNTIFS(Database!$F:$F,1,Database!$D:$D,$A101,Database!$I:$I,$B101)</f>
        <v>0</v>
      </c>
      <c r="H101" s="9">
        <f>COUNTIFS(Database!$E:$E,0,Database!$C:$C,$A101,Database!$I:$I,$B101)+COUNTIFS(Database!$F:$F,0,Database!$D:$D,$A101,Database!$I:$I,$B101)</f>
        <v>3</v>
      </c>
      <c r="I101" s="9">
        <f>VLOOKUP(B101,Database!$I:$AB,14,FALSE)</f>
        <v>1500</v>
      </c>
      <c r="J101" s="9">
        <f>VLOOKUP(B101,Database!$I:$AC,15,FALSE)</f>
        <v>3</v>
      </c>
      <c r="K101" s="9" t="str">
        <f>VLOOKUP(B101,Database!$I:$AD,16,FALSE)</f>
        <v>v1.1</v>
      </c>
      <c r="L101" s="9">
        <f>VLOOKUP(B101,Database!$I:$AB,19,FALSE)</f>
        <v>10</v>
      </c>
      <c r="M101" s="9" t="str">
        <f>VLOOKUP(B101,Database!$I:$AB,20,FALSE)</f>
        <v>Y</v>
      </c>
    </row>
    <row r="102" spans="1:13" ht="15" customHeight="1" x14ac:dyDescent="0.25">
      <c r="A102" t="s">
        <v>670</v>
      </c>
      <c r="B102" t="s">
        <v>659</v>
      </c>
      <c r="C102" t="s">
        <v>759</v>
      </c>
      <c r="D102" s="1" t="s">
        <v>672</v>
      </c>
      <c r="E102" s="9">
        <f t="shared" si="1"/>
        <v>3</v>
      </c>
      <c r="F102" s="9">
        <f>COUNTIFS(Database!$E:$E,2,Database!$C:$C,$A102,Database!$I:$I,$B102)+COUNTIFS(Database!$F:$F,2,Database!$D:$D,$A102,Database!$I:$I,$B102)</f>
        <v>1</v>
      </c>
      <c r="G102" s="9">
        <f>COUNTIFS(Database!$E:$E,1,Database!$C:$C,$A102,Database!$I:$I,$B102)+COUNTIFS(Database!$F:$F,1,Database!$D:$D,$A102,Database!$I:$I,$B102)</f>
        <v>0</v>
      </c>
      <c r="H102" s="9">
        <f>COUNTIFS(Database!$E:$E,0,Database!$C:$C,$A102,Database!$I:$I,$B102)+COUNTIFS(Database!$F:$F,0,Database!$D:$D,$A102,Database!$I:$I,$B102)</f>
        <v>2</v>
      </c>
      <c r="I102" s="9">
        <f>VLOOKUP(B102,Database!$I:$AB,14,FALSE)</f>
        <v>1500</v>
      </c>
      <c r="J102" s="9">
        <f>VLOOKUP(B102,Database!$I:$AC,15,FALSE)</f>
        <v>3</v>
      </c>
      <c r="K102" s="9" t="str">
        <f>VLOOKUP(B102,Database!$I:$AD,16,FALSE)</f>
        <v>v1.1</v>
      </c>
      <c r="L102" s="9">
        <f>VLOOKUP(B102,Database!$I:$AB,19,FALSE)</f>
        <v>10</v>
      </c>
      <c r="M102" s="9" t="str">
        <f>VLOOKUP(B102,Database!$I:$AB,20,FALSE)</f>
        <v>Y</v>
      </c>
    </row>
    <row r="103" spans="1:13" ht="15" customHeight="1" x14ac:dyDescent="0.25">
      <c r="A103" t="s">
        <v>674</v>
      </c>
      <c r="B103" t="s">
        <v>659</v>
      </c>
      <c r="C103" t="s">
        <v>763</v>
      </c>
      <c r="D103" s="1" t="s">
        <v>676</v>
      </c>
      <c r="E103" s="9">
        <f t="shared" si="1"/>
        <v>3</v>
      </c>
      <c r="F103" s="9">
        <f>COUNTIFS(Database!$E:$E,2,Database!$C:$C,$A103,Database!$I:$I,$B103)+COUNTIFS(Database!$F:$F,2,Database!$D:$D,$A103,Database!$I:$I,$B103)</f>
        <v>2</v>
      </c>
      <c r="G103" s="9">
        <f>COUNTIFS(Database!$E:$E,1,Database!$C:$C,$A103,Database!$I:$I,$B103)+COUNTIFS(Database!$F:$F,1,Database!$D:$D,$A103,Database!$I:$I,$B103)</f>
        <v>0</v>
      </c>
      <c r="H103" s="9">
        <f>COUNTIFS(Database!$E:$E,0,Database!$C:$C,$A103,Database!$I:$I,$B103)+COUNTIFS(Database!$F:$F,0,Database!$D:$D,$A103,Database!$I:$I,$B103)</f>
        <v>1</v>
      </c>
      <c r="I103" s="9">
        <f>VLOOKUP(B103,Database!$I:$AB,14,FALSE)</f>
        <v>1500</v>
      </c>
      <c r="J103" s="9">
        <f>VLOOKUP(B103,Database!$I:$AC,15,FALSE)</f>
        <v>3</v>
      </c>
      <c r="K103" s="9" t="str">
        <f>VLOOKUP(B103,Database!$I:$AD,16,FALSE)</f>
        <v>v1.1</v>
      </c>
      <c r="L103" s="9">
        <f>VLOOKUP(B103,Database!$I:$AB,19,FALSE)</f>
        <v>10</v>
      </c>
      <c r="M103" s="9" t="str">
        <f>VLOOKUP(B103,Database!$I:$AB,20,FALSE)</f>
        <v>Y</v>
      </c>
    </row>
    <row r="104" spans="1:13" ht="15" customHeight="1" x14ac:dyDescent="0.25">
      <c r="A104" t="s">
        <v>316</v>
      </c>
      <c r="B104" t="s">
        <v>318</v>
      </c>
      <c r="C104" t="s">
        <v>758</v>
      </c>
      <c r="D104" s="1" t="s">
        <v>319</v>
      </c>
      <c r="E104" s="9">
        <f t="shared" si="1"/>
        <v>3</v>
      </c>
      <c r="F104" s="9">
        <f>COUNTIFS(Database!$E:$E,2,Database!$C:$C,$A104,Database!$I:$I,$B104)+COUNTIFS(Database!$F:$F,2,Database!$D:$D,$A104,Database!$I:$I,$B104)</f>
        <v>2</v>
      </c>
      <c r="G104" s="9">
        <f>COUNTIFS(Database!$E:$E,1,Database!$C:$C,$A104,Database!$I:$I,$B104)+COUNTIFS(Database!$F:$F,1,Database!$D:$D,$A104,Database!$I:$I,$B104)</f>
        <v>0</v>
      </c>
      <c r="H104" s="9">
        <f>COUNTIFS(Database!$E:$E,0,Database!$C:$C,$A104,Database!$I:$I,$B104)+COUNTIFS(Database!$F:$F,0,Database!$D:$D,$A104,Database!$I:$I,$B104)</f>
        <v>1</v>
      </c>
      <c r="I104" s="9">
        <f>VLOOKUP(B104,Database!$I:$AB,14,FALSE)</f>
        <v>1000</v>
      </c>
      <c r="J104" s="9">
        <f>VLOOKUP(B104,Database!$I:$AC,15,FALSE)</f>
        <v>3</v>
      </c>
      <c r="K104" s="9" t="str">
        <f>VLOOKUP(B104,Database!$I:$AD,16,FALSE)</f>
        <v>v1.1</v>
      </c>
      <c r="L104" s="9">
        <f>VLOOKUP(B104,Database!$I:$AB,19,FALSE)</f>
        <v>10</v>
      </c>
      <c r="M104" s="9" t="str">
        <f>VLOOKUP(B104,Database!$I:$AB,20,FALSE)</f>
        <v>N</v>
      </c>
    </row>
    <row r="105" spans="1:13" ht="15" customHeight="1" x14ac:dyDescent="0.25">
      <c r="A105" t="s">
        <v>321</v>
      </c>
      <c r="B105" t="s">
        <v>318</v>
      </c>
      <c r="C105" t="s">
        <v>761</v>
      </c>
      <c r="D105" s="1" t="s">
        <v>323</v>
      </c>
      <c r="E105" s="9">
        <f t="shared" si="1"/>
        <v>3</v>
      </c>
      <c r="F105" s="9">
        <f>COUNTIFS(Database!$E:$E,2,Database!$C:$C,$A105,Database!$I:$I,$B105)+COUNTIFS(Database!$F:$F,2,Database!$D:$D,$A105,Database!$I:$I,$B105)</f>
        <v>2</v>
      </c>
      <c r="G105" s="9">
        <f>COUNTIFS(Database!$E:$E,1,Database!$C:$C,$A105,Database!$I:$I,$B105)+COUNTIFS(Database!$F:$F,1,Database!$D:$D,$A105,Database!$I:$I,$B105)</f>
        <v>0</v>
      </c>
      <c r="H105" s="9">
        <f>COUNTIFS(Database!$E:$E,0,Database!$C:$C,$A105,Database!$I:$I,$B105)+COUNTIFS(Database!$F:$F,0,Database!$D:$D,$A105,Database!$I:$I,$B105)</f>
        <v>1</v>
      </c>
      <c r="I105" s="9">
        <f>VLOOKUP(B105,Database!$I:$AB,14,FALSE)</f>
        <v>1000</v>
      </c>
      <c r="J105" s="9">
        <f>VLOOKUP(B105,Database!$I:$AC,15,FALSE)</f>
        <v>3</v>
      </c>
      <c r="K105" s="9" t="str">
        <f>VLOOKUP(B105,Database!$I:$AD,16,FALSE)</f>
        <v>v1.1</v>
      </c>
      <c r="L105" s="9">
        <f>VLOOKUP(B105,Database!$I:$AB,19,FALSE)</f>
        <v>10</v>
      </c>
      <c r="M105" s="9" t="str">
        <f>VLOOKUP(B105,Database!$I:$AB,20,FALSE)</f>
        <v>N</v>
      </c>
    </row>
    <row r="106" spans="1:13" ht="15" customHeight="1" x14ac:dyDescent="0.25">
      <c r="A106" t="s">
        <v>325</v>
      </c>
      <c r="B106" t="s">
        <v>318</v>
      </c>
      <c r="C106" t="s">
        <v>769</v>
      </c>
      <c r="D106" s="1" t="s">
        <v>327</v>
      </c>
      <c r="E106" s="9">
        <f t="shared" si="1"/>
        <v>3</v>
      </c>
      <c r="F106" s="9">
        <f>COUNTIFS(Database!$E:$E,2,Database!$C:$C,$A106,Database!$I:$I,$B106)+COUNTIFS(Database!$F:$F,2,Database!$D:$D,$A106,Database!$I:$I,$B106)</f>
        <v>1</v>
      </c>
      <c r="G106" s="9">
        <f>COUNTIFS(Database!$E:$E,1,Database!$C:$C,$A106,Database!$I:$I,$B106)+COUNTIFS(Database!$F:$F,1,Database!$D:$D,$A106,Database!$I:$I,$B106)</f>
        <v>0</v>
      </c>
      <c r="H106" s="9">
        <f>COUNTIFS(Database!$E:$E,0,Database!$C:$C,$A106,Database!$I:$I,$B106)+COUNTIFS(Database!$F:$F,0,Database!$D:$D,$A106,Database!$I:$I,$B106)</f>
        <v>2</v>
      </c>
      <c r="I106" s="9">
        <f>VLOOKUP(B106,Database!$I:$AB,14,FALSE)</f>
        <v>1000</v>
      </c>
      <c r="J106" s="9">
        <f>VLOOKUP(B106,Database!$I:$AC,15,FALSE)</f>
        <v>3</v>
      </c>
      <c r="K106" s="9" t="str">
        <f>VLOOKUP(B106,Database!$I:$AD,16,FALSE)</f>
        <v>v1.1</v>
      </c>
      <c r="L106" s="9">
        <f>VLOOKUP(B106,Database!$I:$AB,19,FALSE)</f>
        <v>10</v>
      </c>
      <c r="M106" s="9" t="str">
        <f>VLOOKUP(B106,Database!$I:$AB,20,FALSE)</f>
        <v>N</v>
      </c>
    </row>
    <row r="107" spans="1:13" ht="15" customHeight="1" x14ac:dyDescent="0.25">
      <c r="A107" t="s">
        <v>329</v>
      </c>
      <c r="B107" t="s">
        <v>318</v>
      </c>
      <c r="C107" t="s">
        <v>758</v>
      </c>
      <c r="D107" s="1" t="s">
        <v>331</v>
      </c>
      <c r="E107" s="9">
        <f t="shared" si="1"/>
        <v>3</v>
      </c>
      <c r="F107" s="9">
        <f>COUNTIFS(Database!$E:$E,2,Database!$C:$C,$A107,Database!$I:$I,$B107)+COUNTIFS(Database!$F:$F,2,Database!$D:$D,$A107,Database!$I:$I,$B107)</f>
        <v>1</v>
      </c>
      <c r="G107" s="9">
        <f>COUNTIFS(Database!$E:$E,1,Database!$C:$C,$A107,Database!$I:$I,$B107)+COUNTIFS(Database!$F:$F,1,Database!$D:$D,$A107,Database!$I:$I,$B107)</f>
        <v>0</v>
      </c>
      <c r="H107" s="9">
        <f>COUNTIFS(Database!$E:$E,0,Database!$C:$C,$A107,Database!$I:$I,$B107)+COUNTIFS(Database!$F:$F,0,Database!$D:$D,$A107,Database!$I:$I,$B107)</f>
        <v>2</v>
      </c>
      <c r="I107" s="9">
        <f>VLOOKUP(B107,Database!$I:$AB,14,FALSE)</f>
        <v>1000</v>
      </c>
      <c r="J107" s="9">
        <f>VLOOKUP(B107,Database!$I:$AC,15,FALSE)</f>
        <v>3</v>
      </c>
      <c r="K107" s="9" t="str">
        <f>VLOOKUP(B107,Database!$I:$AD,16,FALSE)</f>
        <v>v1.1</v>
      </c>
      <c r="L107" s="9">
        <f>VLOOKUP(B107,Database!$I:$AB,19,FALSE)</f>
        <v>10</v>
      </c>
      <c r="M107" s="9" t="str">
        <f>VLOOKUP(B107,Database!$I:$AB,20,FALSE)</f>
        <v>N</v>
      </c>
    </row>
    <row r="108" spans="1:13" ht="15" customHeight="1" x14ac:dyDescent="0.25">
      <c r="A108" t="s">
        <v>333</v>
      </c>
      <c r="B108" t="s">
        <v>318</v>
      </c>
      <c r="C108" t="s">
        <v>764</v>
      </c>
      <c r="D108" s="1" t="s">
        <v>335</v>
      </c>
      <c r="E108" s="9">
        <f t="shared" si="1"/>
        <v>3</v>
      </c>
      <c r="F108" s="9">
        <f>COUNTIFS(Database!$E:$E,2,Database!$C:$C,$A108,Database!$I:$I,$B108)+COUNTIFS(Database!$F:$F,2,Database!$D:$D,$A108,Database!$I:$I,$B108)</f>
        <v>0</v>
      </c>
      <c r="G108" s="9">
        <f>COUNTIFS(Database!$E:$E,1,Database!$C:$C,$A108,Database!$I:$I,$B108)+COUNTIFS(Database!$F:$F,1,Database!$D:$D,$A108,Database!$I:$I,$B108)</f>
        <v>0</v>
      </c>
      <c r="H108" s="9">
        <f>COUNTIFS(Database!$E:$E,0,Database!$C:$C,$A108,Database!$I:$I,$B108)+COUNTIFS(Database!$F:$F,0,Database!$D:$D,$A108,Database!$I:$I,$B108)</f>
        <v>3</v>
      </c>
      <c r="I108" s="9">
        <f>VLOOKUP(B108,Database!$I:$AB,14,FALSE)</f>
        <v>1000</v>
      </c>
      <c r="J108" s="9">
        <f>VLOOKUP(B108,Database!$I:$AC,15,FALSE)</f>
        <v>3</v>
      </c>
      <c r="K108" s="9" t="str">
        <f>VLOOKUP(B108,Database!$I:$AD,16,FALSE)</f>
        <v>v1.1</v>
      </c>
      <c r="L108" s="9">
        <f>VLOOKUP(B108,Database!$I:$AB,19,FALSE)</f>
        <v>10</v>
      </c>
      <c r="M108" s="9" t="str">
        <f>VLOOKUP(B108,Database!$I:$AB,20,FALSE)</f>
        <v>N</v>
      </c>
    </row>
    <row r="109" spans="1:13" ht="15" customHeight="1" x14ac:dyDescent="0.25">
      <c r="A109" t="s">
        <v>317</v>
      </c>
      <c r="B109" t="s">
        <v>318</v>
      </c>
      <c r="C109" t="s">
        <v>762</v>
      </c>
      <c r="D109" s="1" t="s">
        <v>320</v>
      </c>
      <c r="E109" s="9">
        <f t="shared" si="1"/>
        <v>3</v>
      </c>
      <c r="F109" s="9">
        <f>COUNTIFS(Database!$E:$E,2,Database!$C:$C,$A109,Database!$I:$I,$B109)+COUNTIFS(Database!$F:$F,2,Database!$D:$D,$A109,Database!$I:$I,$B109)</f>
        <v>0</v>
      </c>
      <c r="G109" s="9">
        <f>COUNTIFS(Database!$E:$E,1,Database!$C:$C,$A109,Database!$I:$I,$B109)+COUNTIFS(Database!$F:$F,1,Database!$D:$D,$A109,Database!$I:$I,$B109)</f>
        <v>0</v>
      </c>
      <c r="H109" s="9">
        <f>COUNTIFS(Database!$E:$E,0,Database!$C:$C,$A109,Database!$I:$I,$B109)+COUNTIFS(Database!$F:$F,0,Database!$D:$D,$A109,Database!$I:$I,$B109)</f>
        <v>3</v>
      </c>
      <c r="I109" s="9">
        <f>VLOOKUP(B109,Database!$I:$AB,14,FALSE)</f>
        <v>1000</v>
      </c>
      <c r="J109" s="9">
        <f>VLOOKUP(B109,Database!$I:$AC,15,FALSE)</f>
        <v>3</v>
      </c>
      <c r="K109" s="9" t="str">
        <f>VLOOKUP(B109,Database!$I:$AD,16,FALSE)</f>
        <v>v1.1</v>
      </c>
      <c r="L109" s="9">
        <f>VLOOKUP(B109,Database!$I:$AB,19,FALSE)</f>
        <v>10</v>
      </c>
      <c r="M109" s="9" t="str">
        <f>VLOOKUP(B109,Database!$I:$AB,20,FALSE)</f>
        <v>N</v>
      </c>
    </row>
    <row r="110" spans="1:13" ht="15" customHeight="1" x14ac:dyDescent="0.25">
      <c r="A110" t="s">
        <v>326</v>
      </c>
      <c r="B110" t="s">
        <v>318</v>
      </c>
      <c r="C110" t="s">
        <v>763</v>
      </c>
      <c r="D110" s="1" t="s">
        <v>328</v>
      </c>
      <c r="E110" s="9">
        <f t="shared" si="1"/>
        <v>3</v>
      </c>
      <c r="F110" s="9">
        <f>COUNTIFS(Database!$E:$E,2,Database!$C:$C,$A110,Database!$I:$I,$B110)+COUNTIFS(Database!$F:$F,2,Database!$D:$D,$A110,Database!$I:$I,$B110)</f>
        <v>3</v>
      </c>
      <c r="G110" s="9">
        <f>COUNTIFS(Database!$E:$E,1,Database!$C:$C,$A110,Database!$I:$I,$B110)+COUNTIFS(Database!$F:$F,1,Database!$D:$D,$A110,Database!$I:$I,$B110)</f>
        <v>0</v>
      </c>
      <c r="H110" s="9">
        <f>COUNTIFS(Database!$E:$E,0,Database!$C:$C,$A110,Database!$I:$I,$B110)+COUNTIFS(Database!$F:$F,0,Database!$D:$D,$A110,Database!$I:$I,$B110)</f>
        <v>0</v>
      </c>
      <c r="I110" s="9">
        <f>VLOOKUP(B110,Database!$I:$AB,14,FALSE)</f>
        <v>1000</v>
      </c>
      <c r="J110" s="9">
        <f>VLOOKUP(B110,Database!$I:$AC,15,FALSE)</f>
        <v>3</v>
      </c>
      <c r="K110" s="9" t="str">
        <f>VLOOKUP(B110,Database!$I:$AD,16,FALSE)</f>
        <v>v1.1</v>
      </c>
      <c r="L110" s="9">
        <f>VLOOKUP(B110,Database!$I:$AB,19,FALSE)</f>
        <v>10</v>
      </c>
      <c r="M110" s="9" t="str">
        <f>VLOOKUP(B110,Database!$I:$AB,20,FALSE)</f>
        <v>N</v>
      </c>
    </row>
    <row r="111" spans="1:13" ht="15" customHeight="1" x14ac:dyDescent="0.25">
      <c r="A111" t="s">
        <v>322</v>
      </c>
      <c r="B111" t="s">
        <v>318</v>
      </c>
      <c r="C111" t="s">
        <v>761</v>
      </c>
      <c r="D111" s="1" t="s">
        <v>324</v>
      </c>
      <c r="E111" s="9">
        <f t="shared" si="1"/>
        <v>3</v>
      </c>
      <c r="F111" s="9">
        <f>COUNTIFS(Database!$E:$E,2,Database!$C:$C,$A111,Database!$I:$I,$B111)+COUNTIFS(Database!$F:$F,2,Database!$D:$D,$A111,Database!$I:$I,$B111)</f>
        <v>1</v>
      </c>
      <c r="G111" s="9">
        <f>COUNTIFS(Database!$E:$E,1,Database!$C:$C,$A111,Database!$I:$I,$B111)+COUNTIFS(Database!$F:$F,1,Database!$D:$D,$A111,Database!$I:$I,$B111)</f>
        <v>0</v>
      </c>
      <c r="H111" s="9">
        <f>COUNTIFS(Database!$E:$E,0,Database!$C:$C,$A111,Database!$I:$I,$B111)+COUNTIFS(Database!$F:$F,0,Database!$D:$D,$A111,Database!$I:$I,$B111)</f>
        <v>2</v>
      </c>
      <c r="I111" s="9">
        <f>VLOOKUP(B111,Database!$I:$AB,14,FALSE)</f>
        <v>1000</v>
      </c>
      <c r="J111" s="9">
        <f>VLOOKUP(B111,Database!$I:$AC,15,FALSE)</f>
        <v>3</v>
      </c>
      <c r="K111" s="9" t="str">
        <f>VLOOKUP(B111,Database!$I:$AD,16,FALSE)</f>
        <v>v1.1</v>
      </c>
      <c r="L111" s="9">
        <f>VLOOKUP(B111,Database!$I:$AB,19,FALSE)</f>
        <v>10</v>
      </c>
      <c r="M111" s="9" t="str">
        <f>VLOOKUP(B111,Database!$I:$AB,20,FALSE)</f>
        <v>N</v>
      </c>
    </row>
    <row r="112" spans="1:13" ht="15" customHeight="1" x14ac:dyDescent="0.25">
      <c r="A112" t="s">
        <v>330</v>
      </c>
      <c r="B112" t="s">
        <v>318</v>
      </c>
      <c r="C112" t="s">
        <v>764</v>
      </c>
      <c r="D112" s="1" t="s">
        <v>332</v>
      </c>
      <c r="E112" s="9">
        <f t="shared" si="1"/>
        <v>3</v>
      </c>
      <c r="F112" s="9">
        <f>COUNTIFS(Database!$E:$E,2,Database!$C:$C,$A112,Database!$I:$I,$B112)+COUNTIFS(Database!$F:$F,2,Database!$D:$D,$A112,Database!$I:$I,$B112)</f>
        <v>2</v>
      </c>
      <c r="G112" s="9">
        <f>COUNTIFS(Database!$E:$E,1,Database!$C:$C,$A112,Database!$I:$I,$B112)+COUNTIFS(Database!$F:$F,1,Database!$D:$D,$A112,Database!$I:$I,$B112)</f>
        <v>0</v>
      </c>
      <c r="H112" s="9">
        <f>COUNTIFS(Database!$E:$E,0,Database!$C:$C,$A112,Database!$I:$I,$B112)+COUNTIFS(Database!$F:$F,0,Database!$D:$D,$A112,Database!$I:$I,$B112)</f>
        <v>1</v>
      </c>
      <c r="I112" s="9">
        <f>VLOOKUP(B112,Database!$I:$AB,14,FALSE)</f>
        <v>1000</v>
      </c>
      <c r="J112" s="9">
        <f>VLOOKUP(B112,Database!$I:$AC,15,FALSE)</f>
        <v>3</v>
      </c>
      <c r="K112" s="9" t="str">
        <f>VLOOKUP(B112,Database!$I:$AD,16,FALSE)</f>
        <v>v1.1</v>
      </c>
      <c r="L112" s="9">
        <f>VLOOKUP(B112,Database!$I:$AB,19,FALSE)</f>
        <v>10</v>
      </c>
      <c r="M112" s="9" t="str">
        <f>VLOOKUP(B112,Database!$I:$AB,20,FALSE)</f>
        <v>N</v>
      </c>
    </row>
    <row r="113" spans="1:13" ht="15" customHeight="1" x14ac:dyDescent="0.25">
      <c r="A113" t="s">
        <v>364</v>
      </c>
      <c r="B113" t="s">
        <v>366</v>
      </c>
      <c r="C113" t="s">
        <v>770</v>
      </c>
      <c r="D113" s="1" t="s">
        <v>367</v>
      </c>
      <c r="E113" s="9">
        <f t="shared" si="1"/>
        <v>0</v>
      </c>
      <c r="F113" s="9">
        <f>COUNTIFS(Database!$E:$E,2,Database!$C:$C,$A113,Database!$I:$I,$B113)+COUNTIFS(Database!$F:$F,2,Database!$D:$D,$A113,Database!$I:$I,$B113)</f>
        <v>0</v>
      </c>
      <c r="G113" s="9">
        <f>COUNTIFS(Database!$E:$E,1,Database!$C:$C,$A113,Database!$I:$I,$B113)+COUNTIFS(Database!$F:$F,1,Database!$D:$D,$A113,Database!$I:$I,$B113)</f>
        <v>0</v>
      </c>
      <c r="H113" s="9">
        <f>COUNTIFS(Database!$E:$E,0,Database!$C:$C,$A113,Database!$I:$I,$B113)+COUNTIFS(Database!$F:$F,0,Database!$D:$D,$A113,Database!$I:$I,$B113)</f>
        <v>0</v>
      </c>
      <c r="I113" s="9">
        <f>VLOOKUP(B113,Database!$I:$AB,14,FALSE)</f>
        <v>2000</v>
      </c>
      <c r="J113" s="9">
        <f>VLOOKUP(B113,Database!$I:$AC,15,FALSE)</f>
        <v>1</v>
      </c>
      <c r="K113" s="9" t="str">
        <f>VLOOKUP(B113,Database!$I:$AD,16,FALSE)</f>
        <v>v1.1</v>
      </c>
      <c r="L113" s="9">
        <f>VLOOKUP(B113,Database!$I:$AB,19,FALSE)</f>
        <v>16</v>
      </c>
      <c r="M113" s="9" t="str">
        <f>VLOOKUP(B113,Database!$I:$AB,20,FALSE)</f>
        <v>Y</v>
      </c>
    </row>
    <row r="114" spans="1:13" ht="15" customHeight="1" x14ac:dyDescent="0.25">
      <c r="A114" t="s">
        <v>369</v>
      </c>
      <c r="B114" t="s">
        <v>366</v>
      </c>
      <c r="C114" t="s">
        <v>767</v>
      </c>
      <c r="D114" s="1" t="s">
        <v>371</v>
      </c>
      <c r="E114" s="9">
        <f t="shared" si="1"/>
        <v>0</v>
      </c>
      <c r="F114" s="9">
        <f>COUNTIFS(Database!$E:$E,2,Database!$C:$C,$A114,Database!$I:$I,$B114)+COUNTIFS(Database!$F:$F,2,Database!$D:$D,$A114,Database!$I:$I,$B114)</f>
        <v>0</v>
      </c>
      <c r="G114" s="9">
        <f>COUNTIFS(Database!$E:$E,1,Database!$C:$C,$A114,Database!$I:$I,$B114)+COUNTIFS(Database!$F:$F,1,Database!$D:$D,$A114,Database!$I:$I,$B114)</f>
        <v>0</v>
      </c>
      <c r="H114" s="9">
        <f>COUNTIFS(Database!$E:$E,0,Database!$C:$C,$A114,Database!$I:$I,$B114)+COUNTIFS(Database!$F:$F,0,Database!$D:$D,$A114,Database!$I:$I,$B114)</f>
        <v>0</v>
      </c>
      <c r="I114" s="9">
        <f>VLOOKUP(B114,Database!$I:$AB,14,FALSE)</f>
        <v>2000</v>
      </c>
      <c r="J114" s="9">
        <f>VLOOKUP(B114,Database!$I:$AC,15,FALSE)</f>
        <v>1</v>
      </c>
      <c r="K114" s="9" t="str">
        <f>VLOOKUP(B114,Database!$I:$AD,16,FALSE)</f>
        <v>v1.1</v>
      </c>
      <c r="L114" s="9">
        <f>VLOOKUP(B114,Database!$I:$AB,19,FALSE)</f>
        <v>16</v>
      </c>
      <c r="M114" s="9" t="str">
        <f>VLOOKUP(B114,Database!$I:$AB,20,FALSE)</f>
        <v>Y</v>
      </c>
    </row>
    <row r="115" spans="1:13" ht="15" customHeight="1" x14ac:dyDescent="0.25">
      <c r="A115" t="s">
        <v>373</v>
      </c>
      <c r="B115" t="s">
        <v>366</v>
      </c>
      <c r="C115" t="s">
        <v>761</v>
      </c>
      <c r="D115" s="1" t="s">
        <v>375</v>
      </c>
      <c r="E115" s="9">
        <f t="shared" si="1"/>
        <v>1</v>
      </c>
      <c r="F115" s="9">
        <f>COUNTIFS(Database!$E:$E,2,Database!$C:$C,$A115,Database!$I:$I,$B115)+COUNTIFS(Database!$F:$F,2,Database!$D:$D,$A115,Database!$I:$I,$B115)</f>
        <v>0</v>
      </c>
      <c r="G115" s="9">
        <f>COUNTIFS(Database!$E:$E,1,Database!$C:$C,$A115,Database!$I:$I,$B115)+COUNTIFS(Database!$F:$F,1,Database!$D:$D,$A115,Database!$I:$I,$B115)</f>
        <v>0</v>
      </c>
      <c r="H115" s="9">
        <f>COUNTIFS(Database!$E:$E,0,Database!$C:$C,$A115,Database!$I:$I,$B115)+COUNTIFS(Database!$F:$F,0,Database!$D:$D,$A115,Database!$I:$I,$B115)</f>
        <v>1</v>
      </c>
      <c r="I115" s="9">
        <f>VLOOKUP(B115,Database!$I:$AB,14,FALSE)</f>
        <v>2000</v>
      </c>
      <c r="J115" s="9">
        <f>VLOOKUP(B115,Database!$I:$AC,15,FALSE)</f>
        <v>1</v>
      </c>
      <c r="K115" s="9" t="str">
        <f>VLOOKUP(B115,Database!$I:$AD,16,FALSE)</f>
        <v>v1.1</v>
      </c>
      <c r="L115" s="9">
        <f>VLOOKUP(B115,Database!$I:$AB,19,FALSE)</f>
        <v>16</v>
      </c>
      <c r="M115" s="9" t="str">
        <f>VLOOKUP(B115,Database!$I:$AB,20,FALSE)</f>
        <v>Y</v>
      </c>
    </row>
    <row r="116" spans="1:13" ht="15" customHeight="1" x14ac:dyDescent="0.25">
      <c r="A116" t="s">
        <v>377</v>
      </c>
      <c r="B116" t="s">
        <v>366</v>
      </c>
      <c r="C116" t="s">
        <v>758</v>
      </c>
      <c r="D116" s="1" t="s">
        <v>379</v>
      </c>
      <c r="E116" s="9">
        <f t="shared" si="1"/>
        <v>0</v>
      </c>
      <c r="F116" s="9">
        <f>COUNTIFS(Database!$E:$E,2,Database!$C:$C,$A116,Database!$I:$I,$B116)+COUNTIFS(Database!$F:$F,2,Database!$D:$D,$A116,Database!$I:$I,$B116)</f>
        <v>0</v>
      </c>
      <c r="G116" s="9">
        <f>COUNTIFS(Database!$E:$E,1,Database!$C:$C,$A116,Database!$I:$I,$B116)+COUNTIFS(Database!$F:$F,1,Database!$D:$D,$A116,Database!$I:$I,$B116)</f>
        <v>0</v>
      </c>
      <c r="H116" s="9">
        <f>COUNTIFS(Database!$E:$E,0,Database!$C:$C,$A116,Database!$I:$I,$B116)+COUNTIFS(Database!$F:$F,0,Database!$D:$D,$A116,Database!$I:$I,$B116)</f>
        <v>0</v>
      </c>
      <c r="I116" s="9">
        <f>VLOOKUP(B116,Database!$I:$AB,14,FALSE)</f>
        <v>2000</v>
      </c>
      <c r="J116" s="9">
        <f>VLOOKUP(B116,Database!$I:$AC,15,FALSE)</f>
        <v>1</v>
      </c>
      <c r="K116" s="9" t="str">
        <f>VLOOKUP(B116,Database!$I:$AD,16,FALSE)</f>
        <v>v1.1</v>
      </c>
      <c r="L116" s="9">
        <f>VLOOKUP(B116,Database!$I:$AB,19,FALSE)</f>
        <v>16</v>
      </c>
      <c r="M116" s="9" t="str">
        <f>VLOOKUP(B116,Database!$I:$AB,20,FALSE)</f>
        <v>Y</v>
      </c>
    </row>
    <row r="117" spans="1:13" ht="15" customHeight="1" x14ac:dyDescent="0.25">
      <c r="A117" t="s">
        <v>381</v>
      </c>
      <c r="B117" t="s">
        <v>366</v>
      </c>
      <c r="C117" t="s">
        <v>774</v>
      </c>
      <c r="D117" s="1" t="s">
        <v>383</v>
      </c>
      <c r="E117" s="9">
        <f t="shared" si="1"/>
        <v>0</v>
      </c>
      <c r="F117" s="9">
        <f>COUNTIFS(Database!$E:$E,2,Database!$C:$C,$A117,Database!$I:$I,$B117)+COUNTIFS(Database!$F:$F,2,Database!$D:$D,$A117,Database!$I:$I,$B117)</f>
        <v>0</v>
      </c>
      <c r="G117" s="9">
        <f>COUNTIFS(Database!$E:$E,1,Database!$C:$C,$A117,Database!$I:$I,$B117)+COUNTIFS(Database!$F:$F,1,Database!$D:$D,$A117,Database!$I:$I,$B117)</f>
        <v>0</v>
      </c>
      <c r="H117" s="9">
        <f>COUNTIFS(Database!$E:$E,0,Database!$C:$C,$A117,Database!$I:$I,$B117)+COUNTIFS(Database!$F:$F,0,Database!$D:$D,$A117,Database!$I:$I,$B117)</f>
        <v>0</v>
      </c>
      <c r="I117" s="9">
        <f>VLOOKUP(B117,Database!$I:$AB,14,FALSE)</f>
        <v>2000</v>
      </c>
      <c r="J117" s="9">
        <f>VLOOKUP(B117,Database!$I:$AC,15,FALSE)</f>
        <v>1</v>
      </c>
      <c r="K117" s="9" t="str">
        <f>VLOOKUP(B117,Database!$I:$AD,16,FALSE)</f>
        <v>v1.1</v>
      </c>
      <c r="L117" s="9">
        <f>VLOOKUP(B117,Database!$I:$AB,19,FALSE)</f>
        <v>16</v>
      </c>
      <c r="M117" s="9" t="str">
        <f>VLOOKUP(B117,Database!$I:$AB,20,FALSE)</f>
        <v>Y</v>
      </c>
    </row>
    <row r="118" spans="1:13" ht="15" customHeight="1" x14ac:dyDescent="0.25">
      <c r="A118" t="s">
        <v>385</v>
      </c>
      <c r="B118" t="s">
        <v>366</v>
      </c>
      <c r="C118" t="s">
        <v>771</v>
      </c>
      <c r="D118" s="1" t="s">
        <v>387</v>
      </c>
      <c r="E118" s="9">
        <f t="shared" ref="E118:E169" si="2">SUM(F118:H118)</f>
        <v>0</v>
      </c>
      <c r="F118" s="9">
        <f>COUNTIFS(Database!$E:$E,2,Database!$C:$C,$A118,Database!$I:$I,$B118)+COUNTIFS(Database!$F:$F,2,Database!$D:$D,$A118,Database!$I:$I,$B118)</f>
        <v>0</v>
      </c>
      <c r="G118" s="9">
        <f>COUNTIFS(Database!$E:$E,1,Database!$C:$C,$A118,Database!$I:$I,$B118)+COUNTIFS(Database!$F:$F,1,Database!$D:$D,$A118,Database!$I:$I,$B118)</f>
        <v>0</v>
      </c>
      <c r="H118" s="9">
        <f>COUNTIFS(Database!$E:$E,0,Database!$C:$C,$A118,Database!$I:$I,$B118)+COUNTIFS(Database!$F:$F,0,Database!$D:$D,$A118,Database!$I:$I,$B118)</f>
        <v>0</v>
      </c>
      <c r="I118" s="9">
        <f>VLOOKUP(B118,Database!$I:$AB,14,FALSE)</f>
        <v>2000</v>
      </c>
      <c r="J118" s="9">
        <f>VLOOKUP(B118,Database!$I:$AC,15,FALSE)</f>
        <v>1</v>
      </c>
      <c r="K118" s="9" t="str">
        <f>VLOOKUP(B118,Database!$I:$AD,16,FALSE)</f>
        <v>v1.1</v>
      </c>
      <c r="L118" s="9">
        <f>VLOOKUP(B118,Database!$I:$AB,19,FALSE)</f>
        <v>16</v>
      </c>
      <c r="M118" s="9" t="str">
        <f>VLOOKUP(B118,Database!$I:$AB,20,FALSE)</f>
        <v>Y</v>
      </c>
    </row>
    <row r="119" spans="1:13" ht="15" customHeight="1" x14ac:dyDescent="0.25">
      <c r="A119" t="s">
        <v>389</v>
      </c>
      <c r="B119" t="s">
        <v>366</v>
      </c>
      <c r="C119" t="s">
        <v>773</v>
      </c>
      <c r="D119" s="1" t="s">
        <v>391</v>
      </c>
      <c r="E119" s="9">
        <f t="shared" si="2"/>
        <v>0</v>
      </c>
      <c r="F119" s="9">
        <f>COUNTIFS(Database!$E:$E,2,Database!$C:$C,$A119,Database!$I:$I,$B119)+COUNTIFS(Database!$F:$F,2,Database!$D:$D,$A119,Database!$I:$I,$B119)</f>
        <v>0</v>
      </c>
      <c r="G119" s="9">
        <f>COUNTIFS(Database!$E:$E,1,Database!$C:$C,$A119,Database!$I:$I,$B119)+COUNTIFS(Database!$F:$F,1,Database!$D:$D,$A119,Database!$I:$I,$B119)</f>
        <v>0</v>
      </c>
      <c r="H119" s="9">
        <f>COUNTIFS(Database!$E:$E,0,Database!$C:$C,$A119,Database!$I:$I,$B119)+COUNTIFS(Database!$F:$F,0,Database!$D:$D,$A119,Database!$I:$I,$B119)</f>
        <v>0</v>
      </c>
      <c r="I119" s="9">
        <f>VLOOKUP(B119,Database!$I:$AB,14,FALSE)</f>
        <v>2000</v>
      </c>
      <c r="J119" s="9">
        <f>VLOOKUP(B119,Database!$I:$AC,15,FALSE)</f>
        <v>1</v>
      </c>
      <c r="K119" s="9" t="str">
        <f>VLOOKUP(B119,Database!$I:$AD,16,FALSE)</f>
        <v>v1.1</v>
      </c>
      <c r="L119" s="9">
        <f>VLOOKUP(B119,Database!$I:$AB,19,FALSE)</f>
        <v>16</v>
      </c>
      <c r="M119" s="9" t="str">
        <f>VLOOKUP(B119,Database!$I:$AB,20,FALSE)</f>
        <v>Y</v>
      </c>
    </row>
    <row r="120" spans="1:13" ht="15" customHeight="1" x14ac:dyDescent="0.25">
      <c r="A120" t="s">
        <v>393</v>
      </c>
      <c r="B120" t="s">
        <v>366</v>
      </c>
      <c r="C120" t="s">
        <v>769</v>
      </c>
      <c r="D120" s="1" t="s">
        <v>395</v>
      </c>
      <c r="E120" s="9">
        <f t="shared" si="2"/>
        <v>1</v>
      </c>
      <c r="F120" s="9">
        <f>COUNTIFS(Database!$E:$E,2,Database!$C:$C,$A120,Database!$I:$I,$B120)+COUNTIFS(Database!$F:$F,2,Database!$D:$D,$A120,Database!$I:$I,$B120)</f>
        <v>0</v>
      </c>
      <c r="G120" s="9">
        <f>COUNTIFS(Database!$E:$E,1,Database!$C:$C,$A120,Database!$I:$I,$B120)+COUNTIFS(Database!$F:$F,1,Database!$D:$D,$A120,Database!$I:$I,$B120)</f>
        <v>0</v>
      </c>
      <c r="H120" s="9">
        <f>COUNTIFS(Database!$E:$E,0,Database!$C:$C,$A120,Database!$I:$I,$B120)+COUNTIFS(Database!$F:$F,0,Database!$D:$D,$A120,Database!$I:$I,$B120)</f>
        <v>1</v>
      </c>
      <c r="I120" s="9">
        <f>VLOOKUP(B120,Database!$I:$AB,14,FALSE)</f>
        <v>2000</v>
      </c>
      <c r="J120" s="9">
        <f>VLOOKUP(B120,Database!$I:$AC,15,FALSE)</f>
        <v>1</v>
      </c>
      <c r="K120" s="9" t="str">
        <f>VLOOKUP(B120,Database!$I:$AD,16,FALSE)</f>
        <v>v1.1</v>
      </c>
      <c r="L120" s="9">
        <f>VLOOKUP(B120,Database!$I:$AB,19,FALSE)</f>
        <v>16</v>
      </c>
      <c r="M120" s="9" t="str">
        <f>VLOOKUP(B120,Database!$I:$AB,20,FALSE)</f>
        <v>Y</v>
      </c>
    </row>
    <row r="121" spans="1:13" ht="15" customHeight="1" x14ac:dyDescent="0.25">
      <c r="A121" t="s">
        <v>677</v>
      </c>
      <c r="B121" t="s">
        <v>679</v>
      </c>
      <c r="C121" t="s">
        <v>762</v>
      </c>
      <c r="D121" s="1" t="s">
        <v>680</v>
      </c>
      <c r="E121" s="9">
        <f t="shared" si="2"/>
        <v>3</v>
      </c>
      <c r="F121" s="9">
        <f>COUNTIFS(Database!$E:$E,2,Database!$C:$C,$A121,Database!$I:$I,$B121)+COUNTIFS(Database!$F:$F,2,Database!$D:$D,$A121,Database!$I:$I,$B121)</f>
        <v>1</v>
      </c>
      <c r="G121" s="9">
        <f>COUNTIFS(Database!$E:$E,1,Database!$C:$C,$A121,Database!$I:$I,$B121)+COUNTIFS(Database!$F:$F,1,Database!$D:$D,$A121,Database!$I:$I,$B121)</f>
        <v>0</v>
      </c>
      <c r="H121" s="9">
        <f>COUNTIFS(Database!$E:$E,0,Database!$C:$C,$A121,Database!$I:$I,$B121)+COUNTIFS(Database!$F:$F,0,Database!$D:$D,$A121,Database!$I:$I,$B121)</f>
        <v>2</v>
      </c>
      <c r="I121" s="9">
        <f>VLOOKUP(B121,Database!$I:$AB,14,FALSE)</f>
        <v>2000</v>
      </c>
      <c r="J121" s="9">
        <f>VLOOKUP(B121,Database!$I:$AC,15,FALSE)</f>
        <v>3</v>
      </c>
      <c r="K121" s="9" t="str">
        <f>VLOOKUP(B121,Database!$I:$AD,16,FALSE)</f>
        <v>v1.1</v>
      </c>
      <c r="L121" s="9">
        <f>VLOOKUP(B121,Database!$I:$AB,19,FALSE)</f>
        <v>8</v>
      </c>
      <c r="M121" s="9" t="str">
        <f>VLOOKUP(B121,Database!$I:$AB,20,FALSE)</f>
        <v>Y</v>
      </c>
    </row>
    <row r="122" spans="1:13" ht="15" customHeight="1" x14ac:dyDescent="0.25">
      <c r="A122" t="s">
        <v>682</v>
      </c>
      <c r="B122" t="s">
        <v>679</v>
      </c>
      <c r="C122" t="s">
        <v>764</v>
      </c>
      <c r="D122" s="1" t="s">
        <v>684</v>
      </c>
      <c r="E122" s="9">
        <f t="shared" si="2"/>
        <v>3</v>
      </c>
      <c r="F122" s="9">
        <f>COUNTIFS(Database!$E:$E,2,Database!$C:$C,$A122,Database!$I:$I,$B122)+COUNTIFS(Database!$F:$F,2,Database!$D:$D,$A122,Database!$I:$I,$B122)</f>
        <v>2</v>
      </c>
      <c r="G122" s="9">
        <f>COUNTIFS(Database!$E:$E,1,Database!$C:$C,$A122,Database!$I:$I,$B122)+COUNTIFS(Database!$F:$F,1,Database!$D:$D,$A122,Database!$I:$I,$B122)</f>
        <v>0</v>
      </c>
      <c r="H122" s="9">
        <f>COUNTIFS(Database!$E:$E,0,Database!$C:$C,$A122,Database!$I:$I,$B122)+COUNTIFS(Database!$F:$F,0,Database!$D:$D,$A122,Database!$I:$I,$B122)</f>
        <v>1</v>
      </c>
      <c r="I122" s="9">
        <f>VLOOKUP(B122,Database!$I:$AB,14,FALSE)</f>
        <v>2000</v>
      </c>
      <c r="J122" s="9">
        <f>VLOOKUP(B122,Database!$I:$AC,15,FALSE)</f>
        <v>3</v>
      </c>
      <c r="K122" s="9" t="str">
        <f>VLOOKUP(B122,Database!$I:$AD,16,FALSE)</f>
        <v>v1.1</v>
      </c>
      <c r="L122" s="9">
        <f>VLOOKUP(B122,Database!$I:$AB,19,FALSE)</f>
        <v>8</v>
      </c>
      <c r="M122" s="9" t="str">
        <f>VLOOKUP(B122,Database!$I:$AB,20,FALSE)</f>
        <v>Y</v>
      </c>
    </row>
    <row r="123" spans="1:13" ht="15" customHeight="1" x14ac:dyDescent="0.25">
      <c r="A123" t="s">
        <v>686</v>
      </c>
      <c r="B123" t="s">
        <v>679</v>
      </c>
      <c r="C123" t="s">
        <v>761</v>
      </c>
      <c r="D123" s="1" t="s">
        <v>688</v>
      </c>
      <c r="E123" s="9">
        <f t="shared" si="2"/>
        <v>3</v>
      </c>
      <c r="F123" s="9">
        <f>COUNTIFS(Database!$E:$E,2,Database!$C:$C,$A123,Database!$I:$I,$B123)+COUNTIFS(Database!$F:$F,2,Database!$D:$D,$A123,Database!$I:$I,$B123)</f>
        <v>3</v>
      </c>
      <c r="G123" s="9">
        <f>COUNTIFS(Database!$E:$E,1,Database!$C:$C,$A123,Database!$I:$I,$B123)+COUNTIFS(Database!$F:$F,1,Database!$D:$D,$A123,Database!$I:$I,$B123)</f>
        <v>0</v>
      </c>
      <c r="H123" s="9">
        <f>COUNTIFS(Database!$E:$E,0,Database!$C:$C,$A123,Database!$I:$I,$B123)+COUNTIFS(Database!$F:$F,0,Database!$D:$D,$A123,Database!$I:$I,$B123)</f>
        <v>0</v>
      </c>
      <c r="I123" s="9">
        <f>VLOOKUP(B123,Database!$I:$AB,14,FALSE)</f>
        <v>2000</v>
      </c>
      <c r="J123" s="9">
        <f>VLOOKUP(B123,Database!$I:$AC,15,FALSE)</f>
        <v>3</v>
      </c>
      <c r="K123" s="9" t="str">
        <f>VLOOKUP(B123,Database!$I:$AD,16,FALSE)</f>
        <v>v1.1</v>
      </c>
      <c r="L123" s="9">
        <f>VLOOKUP(B123,Database!$I:$AB,19,FALSE)</f>
        <v>8</v>
      </c>
      <c r="M123" s="9" t="str">
        <f>VLOOKUP(B123,Database!$I:$AB,20,FALSE)</f>
        <v>Y</v>
      </c>
    </row>
    <row r="124" spans="1:13" ht="15" customHeight="1" x14ac:dyDescent="0.25">
      <c r="A124" t="s">
        <v>690</v>
      </c>
      <c r="B124" t="s">
        <v>679</v>
      </c>
      <c r="C124" t="s">
        <v>762</v>
      </c>
      <c r="D124" s="1" t="s">
        <v>692</v>
      </c>
      <c r="E124" s="9">
        <f t="shared" si="2"/>
        <v>3</v>
      </c>
      <c r="F124" s="9">
        <f>COUNTIFS(Database!$E:$E,2,Database!$C:$C,$A124,Database!$I:$I,$B124)+COUNTIFS(Database!$F:$F,2,Database!$D:$D,$A124,Database!$I:$I,$B124)</f>
        <v>1</v>
      </c>
      <c r="G124" s="9">
        <f>COUNTIFS(Database!$E:$E,1,Database!$C:$C,$A124,Database!$I:$I,$B124)+COUNTIFS(Database!$F:$F,1,Database!$D:$D,$A124,Database!$I:$I,$B124)</f>
        <v>0</v>
      </c>
      <c r="H124" s="9">
        <f>COUNTIFS(Database!$E:$E,0,Database!$C:$C,$A124,Database!$I:$I,$B124)+COUNTIFS(Database!$F:$F,0,Database!$D:$D,$A124,Database!$I:$I,$B124)</f>
        <v>2</v>
      </c>
      <c r="I124" s="9">
        <f>VLOOKUP(B124,Database!$I:$AB,14,FALSE)</f>
        <v>2000</v>
      </c>
      <c r="J124" s="9">
        <f>VLOOKUP(B124,Database!$I:$AC,15,FALSE)</f>
        <v>3</v>
      </c>
      <c r="K124" s="9" t="str">
        <f>VLOOKUP(B124,Database!$I:$AD,16,FALSE)</f>
        <v>v1.1</v>
      </c>
      <c r="L124" s="9">
        <f>VLOOKUP(B124,Database!$I:$AB,19,FALSE)</f>
        <v>8</v>
      </c>
      <c r="M124" s="9" t="str">
        <f>VLOOKUP(B124,Database!$I:$AB,20,FALSE)</f>
        <v>Y</v>
      </c>
    </row>
    <row r="125" spans="1:13" ht="15" customHeight="1" x14ac:dyDescent="0.25">
      <c r="A125" t="s">
        <v>678</v>
      </c>
      <c r="B125" t="s">
        <v>679</v>
      </c>
      <c r="C125" t="s">
        <v>758</v>
      </c>
      <c r="D125" s="1" t="s">
        <v>681</v>
      </c>
      <c r="E125" s="9">
        <f t="shared" si="2"/>
        <v>3</v>
      </c>
      <c r="F125" s="9">
        <f>COUNTIFS(Database!$E:$E,2,Database!$C:$C,$A125,Database!$I:$I,$B125)+COUNTIFS(Database!$F:$F,2,Database!$D:$D,$A125,Database!$I:$I,$B125)</f>
        <v>2</v>
      </c>
      <c r="G125" s="9">
        <f>COUNTIFS(Database!$E:$E,1,Database!$C:$C,$A125,Database!$I:$I,$B125)+COUNTIFS(Database!$F:$F,1,Database!$D:$D,$A125,Database!$I:$I,$B125)</f>
        <v>0</v>
      </c>
      <c r="H125" s="9">
        <f>COUNTIFS(Database!$E:$E,0,Database!$C:$C,$A125,Database!$I:$I,$B125)+COUNTIFS(Database!$F:$F,0,Database!$D:$D,$A125,Database!$I:$I,$B125)</f>
        <v>1</v>
      </c>
      <c r="I125" s="9">
        <f>VLOOKUP(B125,Database!$I:$AB,14,FALSE)</f>
        <v>2000</v>
      </c>
      <c r="J125" s="9">
        <f>VLOOKUP(B125,Database!$I:$AC,15,FALSE)</f>
        <v>3</v>
      </c>
      <c r="K125" s="9" t="str">
        <f>VLOOKUP(B125,Database!$I:$AD,16,FALSE)</f>
        <v>v1.1</v>
      </c>
      <c r="L125" s="9">
        <f>VLOOKUP(B125,Database!$I:$AB,19,FALSE)</f>
        <v>8</v>
      </c>
      <c r="M125" s="9" t="str">
        <f>VLOOKUP(B125,Database!$I:$AB,20,FALSE)</f>
        <v>Y</v>
      </c>
    </row>
    <row r="126" spans="1:13" ht="15" customHeight="1" x14ac:dyDescent="0.25">
      <c r="A126" t="s">
        <v>687</v>
      </c>
      <c r="B126" t="s">
        <v>679</v>
      </c>
      <c r="C126" t="s">
        <v>763</v>
      </c>
      <c r="D126" s="1" t="s">
        <v>689</v>
      </c>
      <c r="E126" s="9">
        <f t="shared" si="2"/>
        <v>3</v>
      </c>
      <c r="F126" s="9">
        <f>COUNTIFS(Database!$E:$E,2,Database!$C:$C,$A126,Database!$I:$I,$B126)+COUNTIFS(Database!$F:$F,2,Database!$D:$D,$A126,Database!$I:$I,$B126)</f>
        <v>2</v>
      </c>
      <c r="G126" s="9">
        <f>COUNTIFS(Database!$E:$E,1,Database!$C:$C,$A126,Database!$I:$I,$B126)+COUNTIFS(Database!$F:$F,1,Database!$D:$D,$A126,Database!$I:$I,$B126)</f>
        <v>0</v>
      </c>
      <c r="H126" s="9">
        <f>COUNTIFS(Database!$E:$E,0,Database!$C:$C,$A126,Database!$I:$I,$B126)+COUNTIFS(Database!$F:$F,0,Database!$D:$D,$A126,Database!$I:$I,$B126)</f>
        <v>1</v>
      </c>
      <c r="I126" s="9">
        <f>VLOOKUP(B126,Database!$I:$AB,14,FALSE)</f>
        <v>2000</v>
      </c>
      <c r="J126" s="9">
        <f>VLOOKUP(B126,Database!$I:$AC,15,FALSE)</f>
        <v>3</v>
      </c>
      <c r="K126" s="9" t="str">
        <f>VLOOKUP(B126,Database!$I:$AD,16,FALSE)</f>
        <v>v1.1</v>
      </c>
      <c r="L126" s="9">
        <f>VLOOKUP(B126,Database!$I:$AB,19,FALSE)</f>
        <v>8</v>
      </c>
      <c r="M126" s="9" t="str">
        <f>VLOOKUP(B126,Database!$I:$AB,20,FALSE)</f>
        <v>Y</v>
      </c>
    </row>
    <row r="127" spans="1:13" ht="15" customHeight="1" x14ac:dyDescent="0.25">
      <c r="A127" t="s">
        <v>683</v>
      </c>
      <c r="B127" t="s">
        <v>679</v>
      </c>
      <c r="C127" t="s">
        <v>773</v>
      </c>
      <c r="D127" s="1" t="s">
        <v>685</v>
      </c>
      <c r="E127" s="9">
        <f t="shared" si="2"/>
        <v>3</v>
      </c>
      <c r="F127" s="9">
        <f>COUNTIFS(Database!$E:$E,2,Database!$C:$C,$A127,Database!$I:$I,$B127)+COUNTIFS(Database!$F:$F,2,Database!$D:$D,$A127,Database!$I:$I,$B127)</f>
        <v>0</v>
      </c>
      <c r="G127" s="9">
        <f>COUNTIFS(Database!$E:$E,1,Database!$C:$C,$A127,Database!$I:$I,$B127)+COUNTIFS(Database!$F:$F,1,Database!$D:$D,$A127,Database!$I:$I,$B127)</f>
        <v>0</v>
      </c>
      <c r="H127" s="9">
        <f>COUNTIFS(Database!$E:$E,0,Database!$C:$C,$A127,Database!$I:$I,$B127)+COUNTIFS(Database!$F:$F,0,Database!$D:$D,$A127,Database!$I:$I,$B127)</f>
        <v>3</v>
      </c>
      <c r="I127" s="9">
        <f>VLOOKUP(B127,Database!$I:$AB,14,FALSE)</f>
        <v>2000</v>
      </c>
      <c r="J127" s="9">
        <f>VLOOKUP(B127,Database!$I:$AC,15,FALSE)</f>
        <v>3</v>
      </c>
      <c r="K127" s="9" t="str">
        <f>VLOOKUP(B127,Database!$I:$AD,16,FALSE)</f>
        <v>v1.1</v>
      </c>
      <c r="L127" s="9">
        <f>VLOOKUP(B127,Database!$I:$AB,19,FALSE)</f>
        <v>8</v>
      </c>
      <c r="M127" s="9" t="str">
        <f>VLOOKUP(B127,Database!$I:$AB,20,FALSE)</f>
        <v>Y</v>
      </c>
    </row>
    <row r="128" spans="1:13" ht="15" customHeight="1" x14ac:dyDescent="0.25">
      <c r="A128" t="s">
        <v>691</v>
      </c>
      <c r="B128" t="s">
        <v>679</v>
      </c>
      <c r="C128" t="s">
        <v>758</v>
      </c>
      <c r="D128" s="1" t="s">
        <v>693</v>
      </c>
      <c r="E128" s="9">
        <f t="shared" si="2"/>
        <v>3</v>
      </c>
      <c r="F128" s="9">
        <f>COUNTIFS(Database!$E:$E,2,Database!$C:$C,$A128,Database!$I:$I,$B128)+COUNTIFS(Database!$F:$F,2,Database!$D:$D,$A128,Database!$I:$I,$B128)</f>
        <v>1</v>
      </c>
      <c r="G128" s="9">
        <f>COUNTIFS(Database!$E:$E,1,Database!$C:$C,$A128,Database!$I:$I,$B128)+COUNTIFS(Database!$F:$F,1,Database!$D:$D,$A128,Database!$I:$I,$B128)</f>
        <v>0</v>
      </c>
      <c r="H128" s="9">
        <f>COUNTIFS(Database!$E:$E,0,Database!$C:$C,$A128,Database!$I:$I,$B128)+COUNTIFS(Database!$F:$F,0,Database!$D:$D,$A128,Database!$I:$I,$B128)</f>
        <v>2</v>
      </c>
      <c r="I128" s="9">
        <f>VLOOKUP(B128,Database!$I:$AB,14,FALSE)</f>
        <v>2000</v>
      </c>
      <c r="J128" s="9">
        <f>VLOOKUP(B128,Database!$I:$AC,15,FALSE)</f>
        <v>3</v>
      </c>
      <c r="K128" s="9" t="str">
        <f>VLOOKUP(B128,Database!$I:$AD,16,FALSE)</f>
        <v>v1.1</v>
      </c>
      <c r="L128" s="9">
        <f>VLOOKUP(B128,Database!$I:$AB,19,FALSE)</f>
        <v>8</v>
      </c>
      <c r="M128" s="9" t="str">
        <f>VLOOKUP(B128,Database!$I:$AB,20,FALSE)</f>
        <v>Y</v>
      </c>
    </row>
    <row r="129" spans="1:13" ht="15" customHeight="1" x14ac:dyDescent="0.25">
      <c r="A129" t="s">
        <v>709</v>
      </c>
      <c r="B129" t="s">
        <v>708</v>
      </c>
      <c r="C129" t="s">
        <v>761</v>
      </c>
      <c r="D129" s="1" t="s">
        <v>711</v>
      </c>
      <c r="E129" s="9">
        <f t="shared" si="2"/>
        <v>3</v>
      </c>
      <c r="F129" s="9">
        <f>COUNTIFS(Database!$E:$E,2,Database!$C:$C,$A129,Database!$I:$I,$B129)+COUNTIFS(Database!$F:$F,2,Database!$D:$D,$A129,Database!$I:$I,$B129)</f>
        <v>2</v>
      </c>
      <c r="G129" s="9">
        <f>COUNTIFS(Database!$E:$E,1,Database!$C:$C,$A129,Database!$I:$I,$B129)+COUNTIFS(Database!$F:$F,1,Database!$D:$D,$A129,Database!$I:$I,$B129)</f>
        <v>0</v>
      </c>
      <c r="H129" s="9">
        <f>COUNTIFS(Database!$E:$E,0,Database!$C:$C,$A129,Database!$I:$I,$B129)+COUNTIFS(Database!$F:$F,0,Database!$D:$D,$A129,Database!$I:$I,$B129)</f>
        <v>1</v>
      </c>
      <c r="I129" s="9">
        <f>VLOOKUP(B129,Database!$I:$AB,14,FALSE)</f>
        <v>2000</v>
      </c>
      <c r="J129" s="9">
        <f>VLOOKUP(B129,Database!$I:$AC,15,FALSE)</f>
        <v>3</v>
      </c>
      <c r="K129" s="9" t="str">
        <f>VLOOKUP(B129,Database!$I:$AD,16,FALSE)</f>
        <v>v1.1</v>
      </c>
      <c r="L129" s="9">
        <f>VLOOKUP(B129,Database!$I:$AB,19,FALSE)</f>
        <v>8</v>
      </c>
      <c r="M129" s="9" t="str">
        <f>VLOOKUP(B129,Database!$I:$AB,20,FALSE)</f>
        <v>N</v>
      </c>
    </row>
    <row r="130" spans="1:13" ht="15" customHeight="1" x14ac:dyDescent="0.25">
      <c r="A130" t="s">
        <v>301</v>
      </c>
      <c r="B130" t="s">
        <v>303</v>
      </c>
      <c r="C130" t="s">
        <v>768</v>
      </c>
      <c r="D130" s="1" t="s">
        <v>304</v>
      </c>
      <c r="E130" s="9">
        <f t="shared" si="2"/>
        <v>2</v>
      </c>
      <c r="F130" s="9">
        <f>COUNTIFS(Database!$E:$E,2,Database!$C:$C,$A130,Database!$I:$I,$B130)+COUNTIFS(Database!$F:$F,2,Database!$D:$D,$A130,Database!$I:$I,$B130)</f>
        <v>2</v>
      </c>
      <c r="G130" s="9">
        <f>COUNTIFS(Database!$E:$E,1,Database!$C:$C,$A130,Database!$I:$I,$B130)+COUNTIFS(Database!$F:$F,1,Database!$D:$D,$A130,Database!$I:$I,$B130)</f>
        <v>0</v>
      </c>
      <c r="H130" s="9">
        <f>COUNTIFS(Database!$E:$E,0,Database!$C:$C,$A130,Database!$I:$I,$B130)+COUNTIFS(Database!$F:$F,0,Database!$D:$D,$A130,Database!$I:$I,$B130)</f>
        <v>0</v>
      </c>
      <c r="I130" s="9">
        <f>VLOOKUP(B130,Database!$I:$AB,14,FALSE)</f>
        <v>2000</v>
      </c>
      <c r="J130" s="9">
        <f>VLOOKUP(B130,Database!$I:$AC,15,FALSE)</f>
        <v>3</v>
      </c>
      <c r="K130" s="9" t="str">
        <f>VLOOKUP(B130,Database!$I:$AD,16,FALSE)</f>
        <v>v1.1</v>
      </c>
      <c r="L130" s="9">
        <f>VLOOKUP(B130,Database!$I:$AB,19,FALSE)</f>
        <v>8</v>
      </c>
      <c r="M130" s="9" t="str">
        <f>VLOOKUP(B130,Database!$I:$AB,20,FALSE)</f>
        <v>Y</v>
      </c>
    </row>
    <row r="131" spans="1:13" ht="15" customHeight="1" x14ac:dyDescent="0.25">
      <c r="A131" t="s">
        <v>306</v>
      </c>
      <c r="B131" t="s">
        <v>303</v>
      </c>
      <c r="C131" t="s">
        <v>773</v>
      </c>
      <c r="D131" s="1" t="s">
        <v>308</v>
      </c>
      <c r="E131" s="9">
        <f t="shared" si="2"/>
        <v>3</v>
      </c>
      <c r="F131" s="9">
        <f>COUNTIFS(Database!$E:$E,2,Database!$C:$C,$A131,Database!$I:$I,$B131)+COUNTIFS(Database!$F:$F,2,Database!$D:$D,$A131,Database!$I:$I,$B131)</f>
        <v>2</v>
      </c>
      <c r="G131" s="9">
        <f>COUNTIFS(Database!$E:$E,1,Database!$C:$C,$A131,Database!$I:$I,$B131)+COUNTIFS(Database!$F:$F,1,Database!$D:$D,$A131,Database!$I:$I,$B131)</f>
        <v>0</v>
      </c>
      <c r="H131" s="9">
        <f>COUNTIFS(Database!$E:$E,0,Database!$C:$C,$A131,Database!$I:$I,$B131)+COUNTIFS(Database!$F:$F,0,Database!$D:$D,$A131,Database!$I:$I,$B131)</f>
        <v>1</v>
      </c>
      <c r="I131" s="9">
        <f>VLOOKUP(B131,Database!$I:$AB,14,FALSE)</f>
        <v>2000</v>
      </c>
      <c r="J131" s="9">
        <f>VLOOKUP(B131,Database!$I:$AC,15,FALSE)</f>
        <v>3</v>
      </c>
      <c r="K131" s="9" t="str">
        <f>VLOOKUP(B131,Database!$I:$AD,16,FALSE)</f>
        <v>v1.1</v>
      </c>
      <c r="L131" s="9">
        <f>VLOOKUP(B131,Database!$I:$AB,19,FALSE)</f>
        <v>8</v>
      </c>
      <c r="M131" s="9" t="str">
        <f>VLOOKUP(B131,Database!$I:$AB,20,FALSE)</f>
        <v>Y</v>
      </c>
    </row>
    <row r="132" spans="1:13" ht="15" customHeight="1" x14ac:dyDescent="0.25">
      <c r="A132" t="s">
        <v>313</v>
      </c>
      <c r="B132" t="s">
        <v>303</v>
      </c>
      <c r="C132" t="s">
        <v>763</v>
      </c>
      <c r="D132" s="1" t="s">
        <v>315</v>
      </c>
      <c r="E132" s="9">
        <f t="shared" si="2"/>
        <v>3</v>
      </c>
      <c r="F132" s="9">
        <f>COUNTIFS(Database!$E:$E,2,Database!$C:$C,$A132,Database!$I:$I,$B132)+COUNTIFS(Database!$F:$F,2,Database!$D:$D,$A132,Database!$I:$I,$B132)</f>
        <v>1</v>
      </c>
      <c r="G132" s="9">
        <f>COUNTIFS(Database!$E:$E,1,Database!$C:$C,$A132,Database!$I:$I,$B132)+COUNTIFS(Database!$F:$F,1,Database!$D:$D,$A132,Database!$I:$I,$B132)</f>
        <v>0</v>
      </c>
      <c r="H132" s="9">
        <f>COUNTIFS(Database!$E:$E,0,Database!$C:$C,$A132,Database!$I:$I,$B132)+COUNTIFS(Database!$F:$F,0,Database!$D:$D,$A132,Database!$I:$I,$B132)</f>
        <v>2</v>
      </c>
      <c r="I132" s="9">
        <f>VLOOKUP(B132,Database!$I:$AB,14,FALSE)</f>
        <v>2000</v>
      </c>
      <c r="J132" s="9">
        <f>VLOOKUP(B132,Database!$I:$AC,15,FALSE)</f>
        <v>3</v>
      </c>
      <c r="K132" s="9" t="str">
        <f>VLOOKUP(B132,Database!$I:$AD,16,FALSE)</f>
        <v>v1.1</v>
      </c>
      <c r="L132" s="9">
        <f>VLOOKUP(B132,Database!$I:$AB,19,FALSE)</f>
        <v>8</v>
      </c>
      <c r="M132" s="9" t="str">
        <f>VLOOKUP(B132,Database!$I:$AB,20,FALSE)</f>
        <v>Y</v>
      </c>
    </row>
    <row r="133" spans="1:13" ht="15" customHeight="1" x14ac:dyDescent="0.25">
      <c r="A133" t="s">
        <v>307</v>
      </c>
      <c r="B133" t="s">
        <v>303</v>
      </c>
      <c r="C133" t="s">
        <v>764</v>
      </c>
      <c r="D133" s="1" t="s">
        <v>309</v>
      </c>
      <c r="E133" s="9">
        <f t="shared" si="2"/>
        <v>2</v>
      </c>
      <c r="F133" s="9">
        <f>COUNTIFS(Database!$E:$E,2,Database!$C:$C,$A133,Database!$I:$I,$B133)+COUNTIFS(Database!$F:$F,2,Database!$D:$D,$A133,Database!$I:$I,$B133)</f>
        <v>2</v>
      </c>
      <c r="G133" s="9">
        <f>COUNTIFS(Database!$E:$E,1,Database!$C:$C,$A133,Database!$I:$I,$B133)+COUNTIFS(Database!$F:$F,1,Database!$D:$D,$A133,Database!$I:$I,$B133)</f>
        <v>0</v>
      </c>
      <c r="H133" s="9">
        <f>COUNTIFS(Database!$E:$E,0,Database!$C:$C,$A133,Database!$I:$I,$B133)+COUNTIFS(Database!$F:$F,0,Database!$D:$D,$A133,Database!$I:$I,$B133)</f>
        <v>0</v>
      </c>
      <c r="I133" s="9">
        <f>VLOOKUP(B133,Database!$I:$AB,14,FALSE)</f>
        <v>2000</v>
      </c>
      <c r="J133" s="9">
        <f>VLOOKUP(B133,Database!$I:$AC,15,FALSE)</f>
        <v>3</v>
      </c>
      <c r="K133" s="9" t="str">
        <f>VLOOKUP(B133,Database!$I:$AD,16,FALSE)</f>
        <v>v1.1</v>
      </c>
      <c r="L133" s="9">
        <f>VLOOKUP(B133,Database!$I:$AB,19,FALSE)</f>
        <v>8</v>
      </c>
      <c r="M133" s="9" t="str">
        <f>VLOOKUP(B133,Database!$I:$AB,20,FALSE)</f>
        <v>Y</v>
      </c>
    </row>
    <row r="134" spans="1:13" ht="15" customHeight="1" x14ac:dyDescent="0.25">
      <c r="A134" t="s">
        <v>342</v>
      </c>
      <c r="B134" t="s">
        <v>344</v>
      </c>
      <c r="C134" t="s">
        <v>764</v>
      </c>
      <c r="D134" s="1" t="s">
        <v>346</v>
      </c>
      <c r="E134" s="9">
        <f t="shared" si="2"/>
        <v>0</v>
      </c>
      <c r="F134" s="9">
        <f>COUNTIFS(Database!$E:$E,2,Database!$C:$C,$A134,Database!$I:$I,$B134)+COUNTIFS(Database!$F:$F,2,Database!$D:$D,$A134,Database!$I:$I,$B134)</f>
        <v>0</v>
      </c>
      <c r="G134" s="9">
        <f>COUNTIFS(Database!$E:$E,1,Database!$C:$C,$A134,Database!$I:$I,$B134)+COUNTIFS(Database!$F:$F,1,Database!$D:$D,$A134,Database!$I:$I,$B134)</f>
        <v>0</v>
      </c>
      <c r="H134" s="9">
        <f>COUNTIFS(Database!$E:$E,0,Database!$C:$C,$A134,Database!$I:$I,$B134)+COUNTIFS(Database!$F:$F,0,Database!$D:$D,$A134,Database!$I:$I,$B134)</f>
        <v>0</v>
      </c>
      <c r="I134" s="9">
        <f>VLOOKUP(B134,Database!$I:$AB,14,FALSE)</f>
        <v>2000</v>
      </c>
      <c r="J134" s="9">
        <f>VLOOKUP(B134,Database!$I:$AC,15,FALSE)</f>
        <v>1</v>
      </c>
      <c r="K134" s="9" t="str">
        <f>VLOOKUP(B134,Database!$I:$AD,16,FALSE)</f>
        <v>v1.1</v>
      </c>
      <c r="L134" s="9">
        <f>VLOOKUP(B134,Database!$I:$AB,19,FALSE)</f>
        <v>10</v>
      </c>
      <c r="M134" s="9" t="str">
        <f>VLOOKUP(B134,Database!$I:$AB,20,FALSE)</f>
        <v>N</v>
      </c>
    </row>
    <row r="135" spans="1:13" ht="15" customHeight="1" x14ac:dyDescent="0.25">
      <c r="A135" t="s">
        <v>348</v>
      </c>
      <c r="B135" t="s">
        <v>344</v>
      </c>
      <c r="C135" t="s">
        <v>774</v>
      </c>
      <c r="D135" s="1" t="s">
        <v>350</v>
      </c>
      <c r="E135" s="9">
        <f t="shared" si="2"/>
        <v>0</v>
      </c>
      <c r="F135" s="9">
        <f>COUNTIFS(Database!$E:$E,2,Database!$C:$C,$A135,Database!$I:$I,$B135)+COUNTIFS(Database!$F:$F,2,Database!$D:$D,$A135,Database!$I:$I,$B135)</f>
        <v>0</v>
      </c>
      <c r="G135" s="9">
        <f>COUNTIFS(Database!$E:$E,1,Database!$C:$C,$A135,Database!$I:$I,$B135)+COUNTIFS(Database!$F:$F,1,Database!$D:$D,$A135,Database!$I:$I,$B135)</f>
        <v>0</v>
      </c>
      <c r="H135" s="9">
        <f>COUNTIFS(Database!$E:$E,0,Database!$C:$C,$A135,Database!$I:$I,$B135)+COUNTIFS(Database!$F:$F,0,Database!$D:$D,$A135,Database!$I:$I,$B135)</f>
        <v>0</v>
      </c>
      <c r="I135" s="9">
        <f>VLOOKUP(B135,Database!$I:$AB,14,FALSE)</f>
        <v>2000</v>
      </c>
      <c r="J135" s="9">
        <f>VLOOKUP(B135,Database!$I:$AC,15,FALSE)</f>
        <v>1</v>
      </c>
      <c r="K135" s="9" t="str">
        <f>VLOOKUP(B135,Database!$I:$AD,16,FALSE)</f>
        <v>v1.1</v>
      </c>
      <c r="L135" s="9">
        <f>VLOOKUP(B135,Database!$I:$AB,19,FALSE)</f>
        <v>10</v>
      </c>
      <c r="M135" s="9" t="str">
        <f>VLOOKUP(B135,Database!$I:$AB,20,FALSE)</f>
        <v>N</v>
      </c>
    </row>
    <row r="136" spans="1:13" ht="15" customHeight="1" x14ac:dyDescent="0.25">
      <c r="A136" t="s">
        <v>352</v>
      </c>
      <c r="B136" t="s">
        <v>344</v>
      </c>
      <c r="C136" t="s">
        <v>763</v>
      </c>
      <c r="D136" s="1" t="s">
        <v>354</v>
      </c>
      <c r="E136" s="9">
        <f t="shared" si="2"/>
        <v>0</v>
      </c>
      <c r="F136" s="9">
        <f>COUNTIFS(Database!$E:$E,2,Database!$C:$C,$A136,Database!$I:$I,$B136)+COUNTIFS(Database!$F:$F,2,Database!$D:$D,$A136,Database!$I:$I,$B136)</f>
        <v>0</v>
      </c>
      <c r="G136" s="9">
        <f>COUNTIFS(Database!$E:$E,1,Database!$C:$C,$A136,Database!$I:$I,$B136)+COUNTIFS(Database!$F:$F,1,Database!$D:$D,$A136,Database!$I:$I,$B136)</f>
        <v>0</v>
      </c>
      <c r="H136" s="9">
        <f>COUNTIFS(Database!$E:$E,0,Database!$C:$C,$A136,Database!$I:$I,$B136)+COUNTIFS(Database!$F:$F,0,Database!$D:$D,$A136,Database!$I:$I,$B136)</f>
        <v>0</v>
      </c>
      <c r="I136" s="9">
        <f>VLOOKUP(B136,Database!$I:$AB,14,FALSE)</f>
        <v>2000</v>
      </c>
      <c r="J136" s="9">
        <f>VLOOKUP(B136,Database!$I:$AC,15,FALSE)</f>
        <v>1</v>
      </c>
      <c r="K136" s="9" t="str">
        <f>VLOOKUP(B136,Database!$I:$AD,16,FALSE)</f>
        <v>v1.1</v>
      </c>
      <c r="L136" s="9">
        <f>VLOOKUP(B136,Database!$I:$AB,19,FALSE)</f>
        <v>10</v>
      </c>
      <c r="M136" s="9" t="str">
        <f>VLOOKUP(B136,Database!$I:$AB,20,FALSE)</f>
        <v>N</v>
      </c>
    </row>
    <row r="137" spans="1:13" ht="15" customHeight="1" x14ac:dyDescent="0.25">
      <c r="A137" t="s">
        <v>356</v>
      </c>
      <c r="B137" t="s">
        <v>344</v>
      </c>
      <c r="C137" t="s">
        <v>769</v>
      </c>
      <c r="D137" s="1" t="s">
        <v>358</v>
      </c>
      <c r="E137" s="9">
        <f t="shared" si="2"/>
        <v>0</v>
      </c>
      <c r="F137" s="9">
        <f>COUNTIFS(Database!$E:$E,2,Database!$C:$C,$A137,Database!$I:$I,$B137)+COUNTIFS(Database!$F:$F,2,Database!$D:$D,$A137,Database!$I:$I,$B137)</f>
        <v>0</v>
      </c>
      <c r="G137" s="9">
        <f>COUNTIFS(Database!$E:$E,1,Database!$C:$C,$A137,Database!$I:$I,$B137)+COUNTIFS(Database!$F:$F,1,Database!$D:$D,$A137,Database!$I:$I,$B137)</f>
        <v>0</v>
      </c>
      <c r="H137" s="9">
        <f>COUNTIFS(Database!$E:$E,0,Database!$C:$C,$A137,Database!$I:$I,$B137)+COUNTIFS(Database!$F:$F,0,Database!$D:$D,$A137,Database!$I:$I,$B137)</f>
        <v>0</v>
      </c>
      <c r="I137" s="9">
        <f>VLOOKUP(B137,Database!$I:$AB,14,FALSE)</f>
        <v>2000</v>
      </c>
      <c r="J137" s="9">
        <f>VLOOKUP(B137,Database!$I:$AC,15,FALSE)</f>
        <v>1</v>
      </c>
      <c r="K137" s="9" t="str">
        <f>VLOOKUP(B137,Database!$I:$AD,16,FALSE)</f>
        <v>v1.1</v>
      </c>
      <c r="L137" s="9">
        <f>VLOOKUP(B137,Database!$I:$AB,19,FALSE)</f>
        <v>10</v>
      </c>
      <c r="M137" s="9" t="str">
        <f>VLOOKUP(B137,Database!$I:$AB,20,FALSE)</f>
        <v>N</v>
      </c>
    </row>
    <row r="138" spans="1:13" ht="15" customHeight="1" x14ac:dyDescent="0.25">
      <c r="A138" t="s">
        <v>360</v>
      </c>
      <c r="B138" t="s">
        <v>344</v>
      </c>
      <c r="C138" t="s">
        <v>763</v>
      </c>
      <c r="D138" s="1" t="s">
        <v>362</v>
      </c>
      <c r="E138" s="9">
        <f t="shared" si="2"/>
        <v>0</v>
      </c>
      <c r="F138" s="9">
        <f>COUNTIFS(Database!$E:$E,2,Database!$C:$C,$A138,Database!$I:$I,$B138)+COUNTIFS(Database!$F:$F,2,Database!$D:$D,$A138,Database!$I:$I,$B138)</f>
        <v>0</v>
      </c>
      <c r="G138" s="9">
        <f>COUNTIFS(Database!$E:$E,1,Database!$C:$C,$A138,Database!$I:$I,$B138)+COUNTIFS(Database!$F:$F,1,Database!$D:$D,$A138,Database!$I:$I,$B138)</f>
        <v>0</v>
      </c>
      <c r="H138" s="9">
        <f>COUNTIFS(Database!$E:$E,0,Database!$C:$C,$A138,Database!$I:$I,$B138)+COUNTIFS(Database!$F:$F,0,Database!$D:$D,$A138,Database!$I:$I,$B138)</f>
        <v>0</v>
      </c>
      <c r="I138" s="9">
        <f>VLOOKUP(B138,Database!$I:$AB,14,FALSE)</f>
        <v>2000</v>
      </c>
      <c r="J138" s="9">
        <f>VLOOKUP(B138,Database!$I:$AC,15,FALSE)</f>
        <v>1</v>
      </c>
      <c r="K138" s="9" t="str">
        <f>VLOOKUP(B138,Database!$I:$AD,16,FALSE)</f>
        <v>v1.1</v>
      </c>
      <c r="L138" s="9">
        <f>VLOOKUP(B138,Database!$I:$AB,19,FALSE)</f>
        <v>10</v>
      </c>
      <c r="M138" s="9" t="str">
        <f>VLOOKUP(B138,Database!$I:$AB,20,FALSE)</f>
        <v>N</v>
      </c>
    </row>
    <row r="139" spans="1:13" ht="15" customHeight="1" x14ac:dyDescent="0.25">
      <c r="A139" t="s">
        <v>284</v>
      </c>
      <c r="B139" t="s">
        <v>282</v>
      </c>
      <c r="C139" t="s">
        <v>759</v>
      </c>
      <c r="D139" s="1" t="s">
        <v>286</v>
      </c>
      <c r="E139" s="9">
        <f t="shared" si="2"/>
        <v>3</v>
      </c>
      <c r="F139" s="9">
        <f>COUNTIFS(Database!$E:$E,2,Database!$C:$C,$A139,Database!$I:$I,$B139)+COUNTIFS(Database!$F:$F,2,Database!$D:$D,$A139,Database!$I:$I,$B139)</f>
        <v>2</v>
      </c>
      <c r="G139" s="9">
        <f>COUNTIFS(Database!$E:$E,1,Database!$C:$C,$A139,Database!$I:$I,$B139)+COUNTIFS(Database!$F:$F,1,Database!$D:$D,$A139,Database!$I:$I,$B139)</f>
        <v>0</v>
      </c>
      <c r="H139" s="9">
        <f>COUNTIFS(Database!$E:$E,0,Database!$C:$C,$A139,Database!$I:$I,$B139)+COUNTIFS(Database!$F:$F,0,Database!$D:$D,$A139,Database!$I:$I,$B139)</f>
        <v>1</v>
      </c>
      <c r="I139" s="9">
        <f>VLOOKUP(B139,Database!$I:$AB,14,FALSE)</f>
        <v>1500</v>
      </c>
      <c r="J139" s="9">
        <f>VLOOKUP(B139,Database!$I:$AC,15,FALSE)</f>
        <v>3</v>
      </c>
      <c r="K139" s="9" t="str">
        <f>VLOOKUP(B139,Database!$I:$AD,16,FALSE)</f>
        <v>v1.1</v>
      </c>
      <c r="L139" s="9">
        <f>VLOOKUP(B139,Database!$I:$AB,19,FALSE)</f>
        <v>12</v>
      </c>
      <c r="M139" s="9" t="str">
        <f>VLOOKUP(B139,Database!$I:$AB,20,FALSE)</f>
        <v>N</v>
      </c>
    </row>
    <row r="140" spans="1:13" ht="15" customHeight="1" x14ac:dyDescent="0.25">
      <c r="A140" t="s">
        <v>293</v>
      </c>
      <c r="B140" t="s">
        <v>282</v>
      </c>
      <c r="C140" t="s">
        <v>759</v>
      </c>
      <c r="D140" s="1" t="s">
        <v>295</v>
      </c>
      <c r="E140" s="9">
        <f t="shared" si="2"/>
        <v>3</v>
      </c>
      <c r="F140" s="9">
        <f>COUNTIFS(Database!$E:$E,2,Database!$C:$C,$A140,Database!$I:$I,$B140)+COUNTIFS(Database!$F:$F,2,Database!$D:$D,$A140,Database!$I:$I,$B140)</f>
        <v>3</v>
      </c>
      <c r="G140" s="9">
        <f>COUNTIFS(Database!$E:$E,1,Database!$C:$C,$A140,Database!$I:$I,$B140)+COUNTIFS(Database!$F:$F,1,Database!$D:$D,$A140,Database!$I:$I,$B140)</f>
        <v>0</v>
      </c>
      <c r="H140" s="9">
        <f>COUNTIFS(Database!$E:$E,0,Database!$C:$C,$A140,Database!$I:$I,$B140)+COUNTIFS(Database!$F:$F,0,Database!$D:$D,$A140,Database!$I:$I,$B140)</f>
        <v>0</v>
      </c>
      <c r="I140" s="9">
        <f>VLOOKUP(B140,Database!$I:$AB,14,FALSE)</f>
        <v>1500</v>
      </c>
      <c r="J140" s="9">
        <f>VLOOKUP(B140,Database!$I:$AC,15,FALSE)</f>
        <v>3</v>
      </c>
      <c r="K140" s="9" t="str">
        <f>VLOOKUP(B140,Database!$I:$AD,16,FALSE)</f>
        <v>v1.1</v>
      </c>
      <c r="L140" s="9">
        <f>VLOOKUP(B140,Database!$I:$AB,19,FALSE)</f>
        <v>12</v>
      </c>
      <c r="M140" s="9" t="str">
        <f>VLOOKUP(B140,Database!$I:$AB,20,FALSE)</f>
        <v>N</v>
      </c>
    </row>
    <row r="141" spans="1:13" ht="15" customHeight="1" x14ac:dyDescent="0.25">
      <c r="A141" t="s">
        <v>297</v>
      </c>
      <c r="B141" t="s">
        <v>282</v>
      </c>
      <c r="C141" t="s">
        <v>762</v>
      </c>
      <c r="D141" s="1" t="s">
        <v>299</v>
      </c>
      <c r="E141" s="9">
        <f t="shared" si="2"/>
        <v>3</v>
      </c>
      <c r="F141" s="9">
        <f>COUNTIFS(Database!$E:$E,2,Database!$C:$C,$A141,Database!$I:$I,$B141)+COUNTIFS(Database!$F:$F,2,Database!$D:$D,$A141,Database!$I:$I,$B141)</f>
        <v>1</v>
      </c>
      <c r="G141" s="9">
        <f>COUNTIFS(Database!$E:$E,1,Database!$C:$C,$A141,Database!$I:$I,$B141)+COUNTIFS(Database!$F:$F,1,Database!$D:$D,$A141,Database!$I:$I,$B141)</f>
        <v>0</v>
      </c>
      <c r="H141" s="9">
        <f>COUNTIFS(Database!$E:$E,0,Database!$C:$C,$A141,Database!$I:$I,$B141)+COUNTIFS(Database!$F:$F,0,Database!$D:$D,$A141,Database!$I:$I,$B141)</f>
        <v>2</v>
      </c>
      <c r="I141" s="9">
        <f>VLOOKUP(B141,Database!$I:$AB,14,FALSE)</f>
        <v>1500</v>
      </c>
      <c r="J141" s="9">
        <f>VLOOKUP(B141,Database!$I:$AC,15,FALSE)</f>
        <v>3</v>
      </c>
      <c r="K141" s="9" t="str">
        <f>VLOOKUP(B141,Database!$I:$AD,16,FALSE)</f>
        <v>v1.1</v>
      </c>
      <c r="L141" s="9">
        <f>VLOOKUP(B141,Database!$I:$AB,19,FALSE)</f>
        <v>12</v>
      </c>
      <c r="M141" s="9" t="str">
        <f>VLOOKUP(B141,Database!$I:$AB,20,FALSE)</f>
        <v>N</v>
      </c>
    </row>
    <row r="142" spans="1:13" ht="15" customHeight="1" x14ac:dyDescent="0.25">
      <c r="A142" t="s">
        <v>288</v>
      </c>
      <c r="B142" t="s">
        <v>282</v>
      </c>
      <c r="C142" t="s">
        <v>769</v>
      </c>
      <c r="D142" s="1" t="s">
        <v>289</v>
      </c>
      <c r="E142" s="9">
        <f t="shared" si="2"/>
        <v>2</v>
      </c>
      <c r="F142" s="9">
        <f>COUNTIFS(Database!$E:$E,2,Database!$C:$C,$A142,Database!$I:$I,$B142)+COUNTIFS(Database!$F:$F,2,Database!$D:$D,$A142,Database!$I:$I,$B142)</f>
        <v>1</v>
      </c>
      <c r="G142" s="9">
        <f>COUNTIFS(Database!$E:$E,1,Database!$C:$C,$A142,Database!$I:$I,$B142)+COUNTIFS(Database!$F:$F,1,Database!$D:$D,$A142,Database!$I:$I,$B142)</f>
        <v>0</v>
      </c>
      <c r="H142" s="9">
        <f>COUNTIFS(Database!$E:$E,0,Database!$C:$C,$A142,Database!$I:$I,$B142)+COUNTIFS(Database!$F:$F,0,Database!$D:$D,$A142,Database!$I:$I,$B142)</f>
        <v>1</v>
      </c>
      <c r="I142" s="9">
        <f>VLOOKUP(B142,Database!$I:$AB,14,FALSE)</f>
        <v>1500</v>
      </c>
      <c r="J142" s="9">
        <f>VLOOKUP(B142,Database!$I:$AC,15,FALSE)</f>
        <v>3</v>
      </c>
      <c r="K142" s="9" t="str">
        <f>VLOOKUP(B142,Database!$I:$AD,16,FALSE)</f>
        <v>v1.1</v>
      </c>
      <c r="L142" s="9">
        <f>VLOOKUP(B142,Database!$I:$AB,19,FALSE)</f>
        <v>12</v>
      </c>
      <c r="M142" s="9" t="str">
        <f>VLOOKUP(B142,Database!$I:$AB,20,FALSE)</f>
        <v>N</v>
      </c>
    </row>
    <row r="143" spans="1:13" ht="15" customHeight="1" x14ac:dyDescent="0.25">
      <c r="A143" t="s">
        <v>122</v>
      </c>
      <c r="B143" t="s">
        <v>124</v>
      </c>
      <c r="C143" t="s">
        <v>763</v>
      </c>
      <c r="D143" s="1" t="s">
        <v>126</v>
      </c>
      <c r="E143" s="9">
        <f t="shared" si="2"/>
        <v>3</v>
      </c>
      <c r="F143" s="9">
        <f>COUNTIFS(Database!$E:$E,2,Database!$C:$C,$A143,Database!$I:$I,$B143)+COUNTIFS(Database!$F:$F,2,Database!$D:$D,$A143,Database!$I:$I,$B143)</f>
        <v>1</v>
      </c>
      <c r="G143" s="9">
        <f>COUNTIFS(Database!$E:$E,1,Database!$C:$C,$A143,Database!$I:$I,$B143)+COUNTIFS(Database!$F:$F,1,Database!$D:$D,$A143,Database!$I:$I,$B143)</f>
        <v>1</v>
      </c>
      <c r="H143" s="9">
        <f>COUNTIFS(Database!$E:$E,0,Database!$C:$C,$A143,Database!$I:$I,$B143)+COUNTIFS(Database!$F:$F,0,Database!$D:$D,$A143,Database!$I:$I,$B143)</f>
        <v>1</v>
      </c>
      <c r="I143" s="9">
        <f>VLOOKUP(B143,Database!$I:$AB,14,FALSE)</f>
        <v>2000</v>
      </c>
      <c r="J143" s="9">
        <f>VLOOKUP(B143,Database!$I:$AC,15,FALSE)</f>
        <v>3</v>
      </c>
      <c r="K143" s="9" t="str">
        <f>VLOOKUP(B143,Database!$I:$AD,16,FALSE)</f>
        <v>v1.1</v>
      </c>
      <c r="L143" s="9">
        <f>VLOOKUP(B143,Database!$I:$AB,19,FALSE)</f>
        <v>10</v>
      </c>
      <c r="M143" s="9" t="str">
        <f>VLOOKUP(B143,Database!$I:$AB,20,FALSE)</f>
        <v>Y</v>
      </c>
    </row>
    <row r="144" spans="1:13" ht="15" customHeight="1" x14ac:dyDescent="0.25">
      <c r="A144" t="s">
        <v>128</v>
      </c>
      <c r="B144" t="s">
        <v>124</v>
      </c>
      <c r="C144" t="s">
        <v>773</v>
      </c>
      <c r="D144" s="1" t="s">
        <v>130</v>
      </c>
      <c r="E144" s="9">
        <f t="shared" si="2"/>
        <v>3</v>
      </c>
      <c r="F144" s="9">
        <f>COUNTIFS(Database!$E:$E,2,Database!$C:$C,$A144,Database!$I:$I,$B144)+COUNTIFS(Database!$F:$F,2,Database!$D:$D,$A144,Database!$I:$I,$B144)</f>
        <v>2</v>
      </c>
      <c r="G144" s="9">
        <f>COUNTIFS(Database!$E:$E,1,Database!$C:$C,$A144,Database!$I:$I,$B144)+COUNTIFS(Database!$F:$F,1,Database!$D:$D,$A144,Database!$I:$I,$B144)</f>
        <v>0</v>
      </c>
      <c r="H144" s="9">
        <f>COUNTIFS(Database!$E:$E,0,Database!$C:$C,$A144,Database!$I:$I,$B144)+COUNTIFS(Database!$F:$F,0,Database!$D:$D,$A144,Database!$I:$I,$B144)</f>
        <v>1</v>
      </c>
      <c r="I144" s="9">
        <f>VLOOKUP(B144,Database!$I:$AB,14,FALSE)</f>
        <v>2000</v>
      </c>
      <c r="J144" s="9">
        <f>VLOOKUP(B144,Database!$I:$AC,15,FALSE)</f>
        <v>3</v>
      </c>
      <c r="K144" s="9" t="str">
        <f>VLOOKUP(B144,Database!$I:$AD,16,FALSE)</f>
        <v>v1.1</v>
      </c>
      <c r="L144" s="9">
        <f>VLOOKUP(B144,Database!$I:$AB,19,FALSE)</f>
        <v>10</v>
      </c>
      <c r="M144" s="9" t="str">
        <f>VLOOKUP(B144,Database!$I:$AB,20,FALSE)</f>
        <v>Y</v>
      </c>
    </row>
    <row r="145" spans="1:13" ht="15" customHeight="1" x14ac:dyDescent="0.25">
      <c r="A145" t="s">
        <v>132</v>
      </c>
      <c r="B145" t="s">
        <v>124</v>
      </c>
      <c r="C145" t="s">
        <v>759</v>
      </c>
      <c r="D145" s="1" t="s">
        <v>134</v>
      </c>
      <c r="E145" s="9">
        <f t="shared" si="2"/>
        <v>3</v>
      </c>
      <c r="F145" s="9">
        <f>COUNTIFS(Database!$E:$E,2,Database!$C:$C,$A145,Database!$I:$I,$B145)+COUNTIFS(Database!$F:$F,2,Database!$D:$D,$A145,Database!$I:$I,$B145)</f>
        <v>1</v>
      </c>
      <c r="G145" s="9">
        <f>COUNTIFS(Database!$E:$E,1,Database!$C:$C,$A145,Database!$I:$I,$B145)+COUNTIFS(Database!$F:$F,1,Database!$D:$D,$A145,Database!$I:$I,$B145)</f>
        <v>1</v>
      </c>
      <c r="H145" s="9">
        <f>COUNTIFS(Database!$E:$E,0,Database!$C:$C,$A145,Database!$I:$I,$B145)+COUNTIFS(Database!$F:$F,0,Database!$D:$D,$A145,Database!$I:$I,$B145)</f>
        <v>1</v>
      </c>
      <c r="I145" s="9">
        <f>VLOOKUP(B145,Database!$I:$AB,14,FALSE)</f>
        <v>2000</v>
      </c>
      <c r="J145" s="9">
        <f>VLOOKUP(B145,Database!$I:$AC,15,FALSE)</f>
        <v>3</v>
      </c>
      <c r="K145" s="9" t="str">
        <f>VLOOKUP(B145,Database!$I:$AD,16,FALSE)</f>
        <v>v1.1</v>
      </c>
      <c r="L145" s="9">
        <f>VLOOKUP(B145,Database!$I:$AB,19,FALSE)</f>
        <v>10</v>
      </c>
      <c r="M145" s="9" t="str">
        <f>VLOOKUP(B145,Database!$I:$AB,20,FALSE)</f>
        <v>Y</v>
      </c>
    </row>
    <row r="146" spans="1:13" ht="15" customHeight="1" x14ac:dyDescent="0.25">
      <c r="A146" t="s">
        <v>136</v>
      </c>
      <c r="B146" t="s">
        <v>124</v>
      </c>
      <c r="C146" t="s">
        <v>768</v>
      </c>
      <c r="D146" s="1" t="s">
        <v>138</v>
      </c>
      <c r="E146" s="9">
        <f t="shared" si="2"/>
        <v>3</v>
      </c>
      <c r="F146" s="9">
        <f>COUNTIFS(Database!$E:$E,2,Database!$C:$C,$A146,Database!$I:$I,$B146)+COUNTIFS(Database!$F:$F,2,Database!$D:$D,$A146,Database!$I:$I,$B146)</f>
        <v>1</v>
      </c>
      <c r="G146" s="9">
        <f>COUNTIFS(Database!$E:$E,1,Database!$C:$C,$A146,Database!$I:$I,$B146)+COUNTIFS(Database!$F:$F,1,Database!$D:$D,$A146,Database!$I:$I,$B146)</f>
        <v>1</v>
      </c>
      <c r="H146" s="9">
        <f>COUNTIFS(Database!$E:$E,0,Database!$C:$C,$A146,Database!$I:$I,$B146)+COUNTIFS(Database!$F:$F,0,Database!$D:$D,$A146,Database!$I:$I,$B146)</f>
        <v>1</v>
      </c>
      <c r="I146" s="9">
        <f>VLOOKUP(B146,Database!$I:$AB,14,FALSE)</f>
        <v>2000</v>
      </c>
      <c r="J146" s="9">
        <f>VLOOKUP(B146,Database!$I:$AC,15,FALSE)</f>
        <v>3</v>
      </c>
      <c r="K146" s="9" t="str">
        <f>VLOOKUP(B146,Database!$I:$AD,16,FALSE)</f>
        <v>v1.1</v>
      </c>
      <c r="L146" s="9">
        <f>VLOOKUP(B146,Database!$I:$AB,19,FALSE)</f>
        <v>10</v>
      </c>
      <c r="M146" s="9" t="str">
        <f>VLOOKUP(B146,Database!$I:$AB,20,FALSE)</f>
        <v>Y</v>
      </c>
    </row>
    <row r="147" spans="1:13" ht="15" customHeight="1" x14ac:dyDescent="0.25">
      <c r="A147" t="s">
        <v>140</v>
      </c>
      <c r="B147" t="s">
        <v>124</v>
      </c>
      <c r="C147" t="s">
        <v>769</v>
      </c>
      <c r="D147" s="1" t="s">
        <v>142</v>
      </c>
      <c r="E147" s="9">
        <f t="shared" si="2"/>
        <v>3</v>
      </c>
      <c r="F147" s="9">
        <f>COUNTIFS(Database!$E:$E,2,Database!$C:$C,$A147,Database!$I:$I,$B147)+COUNTIFS(Database!$F:$F,2,Database!$D:$D,$A147,Database!$I:$I,$B147)</f>
        <v>0</v>
      </c>
      <c r="G147" s="9">
        <f>COUNTIFS(Database!$E:$E,1,Database!$C:$C,$A147,Database!$I:$I,$B147)+COUNTIFS(Database!$F:$F,1,Database!$D:$D,$A147,Database!$I:$I,$B147)</f>
        <v>1</v>
      </c>
      <c r="H147" s="9">
        <f>COUNTIFS(Database!$E:$E,0,Database!$C:$C,$A147,Database!$I:$I,$B147)+COUNTIFS(Database!$F:$F,0,Database!$D:$D,$A147,Database!$I:$I,$B147)</f>
        <v>2</v>
      </c>
      <c r="I147" s="9">
        <f>VLOOKUP(B147,Database!$I:$AB,14,FALSE)</f>
        <v>2000</v>
      </c>
      <c r="J147" s="9">
        <f>VLOOKUP(B147,Database!$I:$AC,15,FALSE)</f>
        <v>3</v>
      </c>
      <c r="K147" s="9" t="str">
        <f>VLOOKUP(B147,Database!$I:$AD,16,FALSE)</f>
        <v>v1.1</v>
      </c>
      <c r="L147" s="9">
        <f>VLOOKUP(B147,Database!$I:$AB,19,FALSE)</f>
        <v>10</v>
      </c>
      <c r="M147" s="9" t="str">
        <f>VLOOKUP(B147,Database!$I:$AB,20,FALSE)</f>
        <v>Y</v>
      </c>
    </row>
    <row r="148" spans="1:13" ht="15" customHeight="1" x14ac:dyDescent="0.25">
      <c r="A148" t="s">
        <v>129</v>
      </c>
      <c r="B148" t="s">
        <v>124</v>
      </c>
      <c r="C148" t="s">
        <v>774</v>
      </c>
      <c r="D148" s="1" t="s">
        <v>131</v>
      </c>
      <c r="E148" s="9">
        <f t="shared" si="2"/>
        <v>3</v>
      </c>
      <c r="F148" s="9">
        <f>COUNTIFS(Database!$E:$E,2,Database!$C:$C,$A148,Database!$I:$I,$B148)+COUNTIFS(Database!$F:$F,2,Database!$D:$D,$A148,Database!$I:$I,$B148)</f>
        <v>0</v>
      </c>
      <c r="G148" s="9">
        <f>COUNTIFS(Database!$E:$E,1,Database!$C:$C,$A148,Database!$I:$I,$B148)+COUNTIFS(Database!$F:$F,1,Database!$D:$D,$A148,Database!$I:$I,$B148)</f>
        <v>0</v>
      </c>
      <c r="H148" s="9">
        <f>COUNTIFS(Database!$E:$E,0,Database!$C:$C,$A148,Database!$I:$I,$B148)+COUNTIFS(Database!$F:$F,0,Database!$D:$D,$A148,Database!$I:$I,$B148)</f>
        <v>3</v>
      </c>
      <c r="I148" s="9">
        <f>VLOOKUP(B148,Database!$I:$AB,14,FALSE)</f>
        <v>2000</v>
      </c>
      <c r="J148" s="9">
        <f>VLOOKUP(B148,Database!$I:$AC,15,FALSE)</f>
        <v>3</v>
      </c>
      <c r="K148" s="9" t="str">
        <f>VLOOKUP(B148,Database!$I:$AD,16,FALSE)</f>
        <v>v1.1</v>
      </c>
      <c r="L148" s="9">
        <f>VLOOKUP(B148,Database!$I:$AB,19,FALSE)</f>
        <v>10</v>
      </c>
      <c r="M148" s="9" t="str">
        <f>VLOOKUP(B148,Database!$I:$AB,20,FALSE)</f>
        <v>Y</v>
      </c>
    </row>
    <row r="149" spans="1:13" ht="15" customHeight="1" x14ac:dyDescent="0.25">
      <c r="A149" t="s">
        <v>141</v>
      </c>
      <c r="B149" t="s">
        <v>124</v>
      </c>
      <c r="C149" t="s">
        <v>773</v>
      </c>
      <c r="D149" s="1" t="s">
        <v>143</v>
      </c>
      <c r="E149" s="9">
        <f t="shared" si="2"/>
        <v>3</v>
      </c>
      <c r="F149" s="9">
        <f>COUNTIFS(Database!$E:$E,2,Database!$C:$C,$A149,Database!$I:$I,$B149)+COUNTIFS(Database!$F:$F,2,Database!$D:$D,$A149,Database!$I:$I,$B149)</f>
        <v>1</v>
      </c>
      <c r="G149" s="9">
        <f>COUNTIFS(Database!$E:$E,1,Database!$C:$C,$A149,Database!$I:$I,$B149)+COUNTIFS(Database!$F:$F,1,Database!$D:$D,$A149,Database!$I:$I,$B149)</f>
        <v>2</v>
      </c>
      <c r="H149" s="9">
        <f>COUNTIFS(Database!$E:$E,0,Database!$C:$C,$A149,Database!$I:$I,$B149)+COUNTIFS(Database!$F:$F,0,Database!$D:$D,$A149,Database!$I:$I,$B149)</f>
        <v>0</v>
      </c>
      <c r="I149" s="9">
        <f>VLOOKUP(B149,Database!$I:$AB,14,FALSE)</f>
        <v>2000</v>
      </c>
      <c r="J149" s="9">
        <f>VLOOKUP(B149,Database!$I:$AC,15,FALSE)</f>
        <v>3</v>
      </c>
      <c r="K149" s="9" t="str">
        <f>VLOOKUP(B149,Database!$I:$AD,16,FALSE)</f>
        <v>v1.1</v>
      </c>
      <c r="L149" s="9">
        <f>VLOOKUP(B149,Database!$I:$AB,19,FALSE)</f>
        <v>10</v>
      </c>
      <c r="M149" s="9" t="str">
        <f>VLOOKUP(B149,Database!$I:$AB,20,FALSE)</f>
        <v>Y</v>
      </c>
    </row>
    <row r="150" spans="1:13" ht="15" customHeight="1" x14ac:dyDescent="0.25">
      <c r="A150" t="s">
        <v>137</v>
      </c>
      <c r="B150" t="s">
        <v>124</v>
      </c>
      <c r="C150" t="s">
        <v>765</v>
      </c>
      <c r="D150" s="1" t="s">
        <v>139</v>
      </c>
      <c r="E150" s="9">
        <f t="shared" si="2"/>
        <v>3</v>
      </c>
      <c r="F150" s="9">
        <f>COUNTIFS(Database!$E:$E,2,Database!$C:$C,$A150,Database!$I:$I,$B150)+COUNTIFS(Database!$F:$F,2,Database!$D:$D,$A150,Database!$I:$I,$B150)</f>
        <v>3</v>
      </c>
      <c r="G150" s="9">
        <f>COUNTIFS(Database!$E:$E,1,Database!$C:$C,$A150,Database!$I:$I,$B150)+COUNTIFS(Database!$F:$F,1,Database!$D:$D,$A150,Database!$I:$I,$B150)</f>
        <v>0</v>
      </c>
      <c r="H150" s="9">
        <f>COUNTIFS(Database!$E:$E,0,Database!$C:$C,$A150,Database!$I:$I,$B150)+COUNTIFS(Database!$F:$F,0,Database!$D:$D,$A150,Database!$I:$I,$B150)</f>
        <v>0</v>
      </c>
      <c r="I150" s="9">
        <f>VLOOKUP(B150,Database!$I:$AB,14,FALSE)</f>
        <v>2000</v>
      </c>
      <c r="J150" s="9">
        <f>VLOOKUP(B150,Database!$I:$AC,15,FALSE)</f>
        <v>3</v>
      </c>
      <c r="K150" s="9" t="str">
        <f>VLOOKUP(B150,Database!$I:$AD,16,FALSE)</f>
        <v>v1.1</v>
      </c>
      <c r="L150" s="9">
        <f>VLOOKUP(B150,Database!$I:$AB,19,FALSE)</f>
        <v>10</v>
      </c>
      <c r="M150" s="9" t="str">
        <f>VLOOKUP(B150,Database!$I:$AB,20,FALSE)</f>
        <v>Y</v>
      </c>
    </row>
    <row r="151" spans="1:13" ht="15" customHeight="1" x14ac:dyDescent="0.25">
      <c r="A151" t="s">
        <v>132</v>
      </c>
      <c r="B151" t="s">
        <v>124</v>
      </c>
      <c r="C151" t="s">
        <v>763</v>
      </c>
      <c r="D151" s="1" t="s">
        <v>134</v>
      </c>
      <c r="E151" s="9">
        <f t="shared" si="2"/>
        <v>3</v>
      </c>
      <c r="F151" s="9">
        <f>COUNTIFS(Database!$E:$E,2,Database!$C:$C,$A151,Database!$I:$I,$B151)+COUNTIFS(Database!$F:$F,2,Database!$D:$D,$A151,Database!$I:$I,$B151)</f>
        <v>1</v>
      </c>
      <c r="G151" s="9">
        <f>COUNTIFS(Database!$E:$E,1,Database!$C:$C,$A151,Database!$I:$I,$B151)+COUNTIFS(Database!$F:$F,1,Database!$D:$D,$A151,Database!$I:$I,$B151)</f>
        <v>1</v>
      </c>
      <c r="H151" s="9">
        <f>COUNTIFS(Database!$E:$E,0,Database!$C:$C,$A151,Database!$I:$I,$B151)+COUNTIFS(Database!$F:$F,0,Database!$D:$D,$A151,Database!$I:$I,$B151)</f>
        <v>1</v>
      </c>
      <c r="I151" s="9">
        <f>VLOOKUP(B151,Database!$I:$AB,14,FALSE)</f>
        <v>2000</v>
      </c>
      <c r="J151" s="9">
        <f>VLOOKUP(B151,Database!$I:$AC,15,FALSE)</f>
        <v>3</v>
      </c>
      <c r="K151" s="9" t="str">
        <f>VLOOKUP(B151,Database!$I:$AD,16,FALSE)</f>
        <v>v1.1</v>
      </c>
      <c r="L151" s="9">
        <f>VLOOKUP(B151,Database!$I:$AB,19,FALSE)</f>
        <v>10</v>
      </c>
      <c r="M151" s="9" t="str">
        <f>VLOOKUP(B151,Database!$I:$AB,20,FALSE)</f>
        <v>Y</v>
      </c>
    </row>
    <row r="152" spans="1:13" ht="15" customHeight="1" x14ac:dyDescent="0.25">
      <c r="A152" t="s">
        <v>60</v>
      </c>
      <c r="B152" t="s">
        <v>62</v>
      </c>
      <c r="C152" t="s">
        <v>764</v>
      </c>
      <c r="D152" s="1" t="s">
        <v>64</v>
      </c>
      <c r="E152" s="9">
        <f t="shared" si="2"/>
        <v>3</v>
      </c>
      <c r="F152" s="9">
        <f>COUNTIFS(Database!$E:$E,2,Database!$C:$C,$A152,Database!$I:$I,$B152)+COUNTIFS(Database!$F:$F,2,Database!$D:$D,$A152,Database!$I:$I,$B152)</f>
        <v>2</v>
      </c>
      <c r="G152" s="9">
        <f>COUNTIFS(Database!$E:$E,1,Database!$C:$C,$A152,Database!$I:$I,$B152)+COUNTIFS(Database!$F:$F,1,Database!$D:$D,$A152,Database!$I:$I,$B152)</f>
        <v>0</v>
      </c>
      <c r="H152" s="9">
        <f>COUNTIFS(Database!$E:$E,0,Database!$C:$C,$A152,Database!$I:$I,$B152)+COUNTIFS(Database!$F:$F,0,Database!$D:$D,$A152,Database!$I:$I,$B152)</f>
        <v>1</v>
      </c>
      <c r="I152" s="9">
        <f>VLOOKUP(B152,Database!$I:$AB,14,FALSE)</f>
        <v>2000</v>
      </c>
      <c r="J152" s="9">
        <f>VLOOKUP(B152,Database!$I:$AC,15,FALSE)</f>
        <v>3</v>
      </c>
      <c r="K152" s="9" t="str">
        <f>VLOOKUP(B152,Database!$I:$AD,16,FALSE)</f>
        <v>v1.1</v>
      </c>
      <c r="L152" s="9">
        <f>VLOOKUP(B152,Database!$I:$AB,19,FALSE)</f>
        <v>28</v>
      </c>
      <c r="M152" s="9" t="str">
        <f>VLOOKUP(B152,Database!$I:$AB,20,FALSE)</f>
        <v>Y</v>
      </c>
    </row>
    <row r="153" spans="1:13" ht="15" customHeight="1" x14ac:dyDescent="0.25">
      <c r="A153" t="s">
        <v>66</v>
      </c>
      <c r="B153" t="s">
        <v>62</v>
      </c>
      <c r="C153" t="s">
        <v>760</v>
      </c>
      <c r="D153" s="1" t="s">
        <v>68</v>
      </c>
      <c r="E153" s="9">
        <f t="shared" si="2"/>
        <v>3</v>
      </c>
      <c r="F153" s="9">
        <f>COUNTIFS(Database!$E:$E,2,Database!$C:$C,$A153,Database!$I:$I,$B153)+COUNTIFS(Database!$F:$F,2,Database!$D:$D,$A153,Database!$I:$I,$B153)</f>
        <v>1</v>
      </c>
      <c r="G153" s="9">
        <f>COUNTIFS(Database!$E:$E,1,Database!$C:$C,$A153,Database!$I:$I,$B153)+COUNTIFS(Database!$F:$F,1,Database!$D:$D,$A153,Database!$I:$I,$B153)</f>
        <v>0</v>
      </c>
      <c r="H153" s="9">
        <f>COUNTIFS(Database!$E:$E,0,Database!$C:$C,$A153,Database!$I:$I,$B153)+COUNTIFS(Database!$F:$F,0,Database!$D:$D,$A153,Database!$I:$I,$B153)</f>
        <v>2</v>
      </c>
      <c r="I153" s="9">
        <f>VLOOKUP(B153,Database!$I:$AB,14,FALSE)</f>
        <v>2000</v>
      </c>
      <c r="J153" s="9">
        <f>VLOOKUP(B153,Database!$I:$AC,15,FALSE)</f>
        <v>3</v>
      </c>
      <c r="K153" s="9" t="str">
        <f>VLOOKUP(B153,Database!$I:$AD,16,FALSE)</f>
        <v>v1.1</v>
      </c>
      <c r="L153" s="9">
        <f>VLOOKUP(B153,Database!$I:$AB,19,FALSE)</f>
        <v>28</v>
      </c>
      <c r="M153" s="9" t="str">
        <f>VLOOKUP(B153,Database!$I:$AB,20,FALSE)</f>
        <v>Y</v>
      </c>
    </row>
    <row r="154" spans="1:13" ht="15" customHeight="1" x14ac:dyDescent="0.25">
      <c r="A154" t="s">
        <v>70</v>
      </c>
      <c r="B154" t="s">
        <v>62</v>
      </c>
      <c r="C154" t="s">
        <v>759</v>
      </c>
      <c r="D154" s="1" t="s">
        <v>72</v>
      </c>
      <c r="E154" s="9">
        <f t="shared" si="2"/>
        <v>3</v>
      </c>
      <c r="F154" s="9">
        <f>COUNTIFS(Database!$E:$E,2,Database!$C:$C,$A154,Database!$I:$I,$B154)+COUNTIFS(Database!$F:$F,2,Database!$D:$D,$A154,Database!$I:$I,$B154)</f>
        <v>2</v>
      </c>
      <c r="G154" s="9">
        <f>COUNTIFS(Database!$E:$E,1,Database!$C:$C,$A154,Database!$I:$I,$B154)+COUNTIFS(Database!$F:$F,1,Database!$D:$D,$A154,Database!$I:$I,$B154)</f>
        <v>0</v>
      </c>
      <c r="H154" s="9">
        <f>COUNTIFS(Database!$E:$E,0,Database!$C:$C,$A154,Database!$I:$I,$B154)+COUNTIFS(Database!$F:$F,0,Database!$D:$D,$A154,Database!$I:$I,$B154)</f>
        <v>1</v>
      </c>
      <c r="I154" s="9">
        <f>VLOOKUP(B154,Database!$I:$AB,14,FALSE)</f>
        <v>2000</v>
      </c>
      <c r="J154" s="9">
        <f>VLOOKUP(B154,Database!$I:$AC,15,FALSE)</f>
        <v>3</v>
      </c>
      <c r="K154" s="9" t="str">
        <f>VLOOKUP(B154,Database!$I:$AD,16,FALSE)</f>
        <v>v1.1</v>
      </c>
      <c r="L154" s="9">
        <f>VLOOKUP(B154,Database!$I:$AB,19,FALSE)</f>
        <v>28</v>
      </c>
      <c r="M154" s="9" t="str">
        <f>VLOOKUP(B154,Database!$I:$AB,20,FALSE)</f>
        <v>Y</v>
      </c>
    </row>
    <row r="155" spans="1:13" ht="15" customHeight="1" x14ac:dyDescent="0.25">
      <c r="A155" t="s">
        <v>74</v>
      </c>
      <c r="B155" t="s">
        <v>62</v>
      </c>
      <c r="C155" t="s">
        <v>758</v>
      </c>
      <c r="D155" s="1" t="s">
        <v>76</v>
      </c>
      <c r="E155" s="9">
        <f t="shared" si="2"/>
        <v>3</v>
      </c>
      <c r="F155" s="9">
        <f>COUNTIFS(Database!$E:$E,2,Database!$C:$C,$A155,Database!$I:$I,$B155)+COUNTIFS(Database!$F:$F,2,Database!$D:$D,$A155,Database!$I:$I,$B155)</f>
        <v>2</v>
      </c>
      <c r="G155" s="9">
        <f>COUNTIFS(Database!$E:$E,1,Database!$C:$C,$A155,Database!$I:$I,$B155)+COUNTIFS(Database!$F:$F,1,Database!$D:$D,$A155,Database!$I:$I,$B155)</f>
        <v>0</v>
      </c>
      <c r="H155" s="9">
        <f>COUNTIFS(Database!$E:$E,0,Database!$C:$C,$A155,Database!$I:$I,$B155)+COUNTIFS(Database!$F:$F,0,Database!$D:$D,$A155,Database!$I:$I,$B155)</f>
        <v>1</v>
      </c>
      <c r="I155" s="9">
        <f>VLOOKUP(B155,Database!$I:$AB,14,FALSE)</f>
        <v>2000</v>
      </c>
      <c r="J155" s="9">
        <f>VLOOKUP(B155,Database!$I:$AC,15,FALSE)</f>
        <v>3</v>
      </c>
      <c r="K155" s="9" t="str">
        <f>VLOOKUP(B155,Database!$I:$AD,16,FALSE)</f>
        <v>v1.1</v>
      </c>
      <c r="L155" s="9">
        <f>VLOOKUP(B155,Database!$I:$AB,19,FALSE)</f>
        <v>28</v>
      </c>
      <c r="M155" s="9" t="str">
        <f>VLOOKUP(B155,Database!$I:$AB,20,FALSE)</f>
        <v>Y</v>
      </c>
    </row>
    <row r="156" spans="1:13" ht="15" customHeight="1" x14ac:dyDescent="0.25">
      <c r="A156" t="s">
        <v>78</v>
      </c>
      <c r="B156" t="s">
        <v>62</v>
      </c>
      <c r="C156" t="s">
        <v>759</v>
      </c>
      <c r="D156" s="1" t="s">
        <v>80</v>
      </c>
      <c r="E156" s="9">
        <f t="shared" si="2"/>
        <v>3</v>
      </c>
      <c r="F156" s="9">
        <f>COUNTIFS(Database!$E:$E,2,Database!$C:$C,$A156,Database!$I:$I,$B156)+COUNTIFS(Database!$F:$F,2,Database!$D:$D,$A156,Database!$I:$I,$B156)</f>
        <v>2</v>
      </c>
      <c r="G156" s="9">
        <f>COUNTIFS(Database!$E:$E,1,Database!$C:$C,$A156,Database!$I:$I,$B156)+COUNTIFS(Database!$F:$F,1,Database!$D:$D,$A156,Database!$I:$I,$B156)</f>
        <v>0</v>
      </c>
      <c r="H156" s="9">
        <f>COUNTIFS(Database!$E:$E,0,Database!$C:$C,$A156,Database!$I:$I,$B156)+COUNTIFS(Database!$F:$F,0,Database!$D:$D,$A156,Database!$I:$I,$B156)</f>
        <v>1</v>
      </c>
      <c r="I156" s="9">
        <f>VLOOKUP(B156,Database!$I:$AB,14,FALSE)</f>
        <v>2000</v>
      </c>
      <c r="J156" s="9">
        <f>VLOOKUP(B156,Database!$I:$AC,15,FALSE)</f>
        <v>3</v>
      </c>
      <c r="K156" s="9" t="str">
        <f>VLOOKUP(B156,Database!$I:$AD,16,FALSE)</f>
        <v>v1.1</v>
      </c>
      <c r="L156" s="9">
        <f>VLOOKUP(B156,Database!$I:$AB,19,FALSE)</f>
        <v>28</v>
      </c>
      <c r="M156" s="9" t="str">
        <f>VLOOKUP(B156,Database!$I:$AB,20,FALSE)</f>
        <v>Y</v>
      </c>
    </row>
    <row r="157" spans="1:13" ht="15" customHeight="1" x14ac:dyDescent="0.25">
      <c r="A157" t="s">
        <v>82</v>
      </c>
      <c r="B157" t="s">
        <v>62</v>
      </c>
      <c r="C157" t="s">
        <v>758</v>
      </c>
      <c r="D157" s="1" t="s">
        <v>84</v>
      </c>
      <c r="E157" s="9">
        <f t="shared" si="2"/>
        <v>3</v>
      </c>
      <c r="F157" s="9">
        <f>COUNTIFS(Database!$E:$E,2,Database!$C:$C,$A157,Database!$I:$I,$B157)+COUNTIFS(Database!$F:$F,2,Database!$D:$D,$A157,Database!$I:$I,$B157)</f>
        <v>2</v>
      </c>
      <c r="G157" s="9">
        <f>COUNTIFS(Database!$E:$E,1,Database!$C:$C,$A157,Database!$I:$I,$B157)+COUNTIFS(Database!$F:$F,1,Database!$D:$D,$A157,Database!$I:$I,$B157)</f>
        <v>0</v>
      </c>
      <c r="H157" s="9">
        <f>COUNTIFS(Database!$E:$E,0,Database!$C:$C,$A157,Database!$I:$I,$B157)+COUNTIFS(Database!$F:$F,0,Database!$D:$D,$A157,Database!$I:$I,$B157)</f>
        <v>1</v>
      </c>
      <c r="I157" s="9">
        <f>VLOOKUP(B157,Database!$I:$AB,14,FALSE)</f>
        <v>2000</v>
      </c>
      <c r="J157" s="9">
        <f>VLOOKUP(B157,Database!$I:$AC,15,FALSE)</f>
        <v>3</v>
      </c>
      <c r="K157" s="9" t="str">
        <f>VLOOKUP(B157,Database!$I:$AD,16,FALSE)</f>
        <v>v1.1</v>
      </c>
      <c r="L157" s="9">
        <f>VLOOKUP(B157,Database!$I:$AB,19,FALSE)</f>
        <v>28</v>
      </c>
      <c r="M157" s="9" t="str">
        <f>VLOOKUP(B157,Database!$I:$AB,20,FALSE)</f>
        <v>Y</v>
      </c>
    </row>
    <row r="158" spans="1:13" ht="15" customHeight="1" x14ac:dyDescent="0.25">
      <c r="A158" t="s">
        <v>86</v>
      </c>
      <c r="B158" t="s">
        <v>62</v>
      </c>
      <c r="C158" t="s">
        <v>762</v>
      </c>
      <c r="D158" s="1" t="s">
        <v>88</v>
      </c>
      <c r="E158" s="9">
        <f t="shared" si="2"/>
        <v>3</v>
      </c>
      <c r="F158" s="9">
        <f>COUNTIFS(Database!$E:$E,2,Database!$C:$C,$A158,Database!$I:$I,$B158)+COUNTIFS(Database!$F:$F,2,Database!$D:$D,$A158,Database!$I:$I,$B158)</f>
        <v>2</v>
      </c>
      <c r="G158" s="9">
        <f>COUNTIFS(Database!$E:$E,1,Database!$C:$C,$A158,Database!$I:$I,$B158)+COUNTIFS(Database!$F:$F,1,Database!$D:$D,$A158,Database!$I:$I,$B158)</f>
        <v>1</v>
      </c>
      <c r="H158" s="9">
        <f>COUNTIFS(Database!$E:$E,0,Database!$C:$C,$A158,Database!$I:$I,$B158)+COUNTIFS(Database!$F:$F,0,Database!$D:$D,$A158,Database!$I:$I,$B158)</f>
        <v>0</v>
      </c>
      <c r="I158" s="9">
        <f>VLOOKUP(B158,Database!$I:$AB,14,FALSE)</f>
        <v>2000</v>
      </c>
      <c r="J158" s="9">
        <f>VLOOKUP(B158,Database!$I:$AC,15,FALSE)</f>
        <v>3</v>
      </c>
      <c r="K158" s="9" t="str">
        <f>VLOOKUP(B158,Database!$I:$AD,16,FALSE)</f>
        <v>v1.1</v>
      </c>
      <c r="L158" s="9">
        <f>VLOOKUP(B158,Database!$I:$AB,19,FALSE)</f>
        <v>28</v>
      </c>
      <c r="M158" s="9" t="str">
        <f>VLOOKUP(B158,Database!$I:$AB,20,FALSE)</f>
        <v>Y</v>
      </c>
    </row>
    <row r="159" spans="1:13" ht="15" customHeight="1" x14ac:dyDescent="0.25">
      <c r="A159" t="s">
        <v>90</v>
      </c>
      <c r="B159" t="s">
        <v>62</v>
      </c>
      <c r="C159" t="s">
        <v>767</v>
      </c>
      <c r="D159" s="1" t="s">
        <v>92</v>
      </c>
      <c r="E159" s="9">
        <f t="shared" si="2"/>
        <v>3</v>
      </c>
      <c r="F159" s="9">
        <f>COUNTIFS(Database!$E:$E,2,Database!$C:$C,$A159,Database!$I:$I,$B159)+COUNTIFS(Database!$F:$F,2,Database!$D:$D,$A159,Database!$I:$I,$B159)</f>
        <v>2</v>
      </c>
      <c r="G159" s="9">
        <f>COUNTIFS(Database!$E:$E,1,Database!$C:$C,$A159,Database!$I:$I,$B159)+COUNTIFS(Database!$F:$F,1,Database!$D:$D,$A159,Database!$I:$I,$B159)</f>
        <v>0</v>
      </c>
      <c r="H159" s="9">
        <f>COUNTIFS(Database!$E:$E,0,Database!$C:$C,$A159,Database!$I:$I,$B159)+COUNTIFS(Database!$F:$F,0,Database!$D:$D,$A159,Database!$I:$I,$B159)</f>
        <v>1</v>
      </c>
      <c r="I159" s="9">
        <f>VLOOKUP(B159,Database!$I:$AB,14,FALSE)</f>
        <v>2000</v>
      </c>
      <c r="J159" s="9">
        <f>VLOOKUP(B159,Database!$I:$AC,15,FALSE)</f>
        <v>3</v>
      </c>
      <c r="K159" s="9" t="str">
        <f>VLOOKUP(B159,Database!$I:$AD,16,FALSE)</f>
        <v>v1.1</v>
      </c>
      <c r="L159" s="9">
        <f>VLOOKUP(B159,Database!$I:$AB,19,FALSE)</f>
        <v>28</v>
      </c>
      <c r="M159" s="9" t="str">
        <f>VLOOKUP(B159,Database!$I:$AB,20,FALSE)</f>
        <v>Y</v>
      </c>
    </row>
    <row r="160" spans="1:13" ht="15" customHeight="1" x14ac:dyDescent="0.25">
      <c r="A160" t="s">
        <v>94</v>
      </c>
      <c r="B160" t="s">
        <v>62</v>
      </c>
      <c r="C160" t="s">
        <v>768</v>
      </c>
      <c r="D160" s="1" t="s">
        <v>96</v>
      </c>
      <c r="E160" s="9">
        <f t="shared" si="2"/>
        <v>3</v>
      </c>
      <c r="F160" s="9">
        <f>COUNTIFS(Database!$E:$E,2,Database!$C:$C,$A160,Database!$I:$I,$B160)+COUNTIFS(Database!$F:$F,2,Database!$D:$D,$A160,Database!$I:$I,$B160)</f>
        <v>2</v>
      </c>
      <c r="G160" s="9">
        <f>COUNTIFS(Database!$E:$E,1,Database!$C:$C,$A160,Database!$I:$I,$B160)+COUNTIFS(Database!$F:$F,1,Database!$D:$D,$A160,Database!$I:$I,$B160)</f>
        <v>0</v>
      </c>
      <c r="H160" s="9">
        <f>COUNTIFS(Database!$E:$E,0,Database!$C:$C,$A160,Database!$I:$I,$B160)+COUNTIFS(Database!$F:$F,0,Database!$D:$D,$A160,Database!$I:$I,$B160)</f>
        <v>1</v>
      </c>
      <c r="I160" s="9">
        <f>VLOOKUP(B160,Database!$I:$AB,14,FALSE)</f>
        <v>2000</v>
      </c>
      <c r="J160" s="9">
        <f>VLOOKUP(B160,Database!$I:$AC,15,FALSE)</f>
        <v>3</v>
      </c>
      <c r="K160" s="9" t="str">
        <f>VLOOKUP(B160,Database!$I:$AD,16,FALSE)</f>
        <v>v1.1</v>
      </c>
      <c r="L160" s="9">
        <f>VLOOKUP(B160,Database!$I:$AB,19,FALSE)</f>
        <v>28</v>
      </c>
      <c r="M160" s="9" t="str">
        <f>VLOOKUP(B160,Database!$I:$AB,20,FALSE)</f>
        <v>Y</v>
      </c>
    </row>
    <row r="161" spans="1:13" ht="15" customHeight="1" x14ac:dyDescent="0.25">
      <c r="A161" t="s">
        <v>98</v>
      </c>
      <c r="B161" t="s">
        <v>62</v>
      </c>
      <c r="C161" t="s">
        <v>768</v>
      </c>
      <c r="D161" s="1" t="s">
        <v>100</v>
      </c>
      <c r="E161" s="9">
        <f t="shared" si="2"/>
        <v>3</v>
      </c>
      <c r="F161" s="9">
        <f>COUNTIFS(Database!$E:$E,2,Database!$C:$C,$A161,Database!$I:$I,$B161)+COUNTIFS(Database!$F:$F,2,Database!$D:$D,$A161,Database!$I:$I,$B161)</f>
        <v>1</v>
      </c>
      <c r="G161" s="9">
        <f>COUNTIFS(Database!$E:$E,1,Database!$C:$C,$A161,Database!$I:$I,$B161)+COUNTIFS(Database!$F:$F,1,Database!$D:$D,$A161,Database!$I:$I,$B161)</f>
        <v>0</v>
      </c>
      <c r="H161" s="9">
        <f>COUNTIFS(Database!$E:$E,0,Database!$C:$C,$A161,Database!$I:$I,$B161)+COUNTIFS(Database!$F:$F,0,Database!$D:$D,$A161,Database!$I:$I,$B161)</f>
        <v>2</v>
      </c>
      <c r="I161" s="9">
        <f>VLOOKUP(B161,Database!$I:$AB,14,FALSE)</f>
        <v>2000</v>
      </c>
      <c r="J161" s="9">
        <f>VLOOKUP(B161,Database!$I:$AC,15,FALSE)</f>
        <v>3</v>
      </c>
      <c r="K161" s="9" t="str">
        <f>VLOOKUP(B161,Database!$I:$AD,16,FALSE)</f>
        <v>v1.1</v>
      </c>
      <c r="L161" s="9">
        <f>VLOOKUP(B161,Database!$I:$AB,19,FALSE)</f>
        <v>28</v>
      </c>
      <c r="M161" s="9" t="str">
        <f>VLOOKUP(B161,Database!$I:$AB,20,FALSE)</f>
        <v>Y</v>
      </c>
    </row>
    <row r="162" spans="1:13" ht="15" customHeight="1" x14ac:dyDescent="0.25">
      <c r="A162" t="s">
        <v>102</v>
      </c>
      <c r="B162" t="s">
        <v>62</v>
      </c>
      <c r="C162" t="s">
        <v>760</v>
      </c>
      <c r="D162" s="1" t="s">
        <v>104</v>
      </c>
      <c r="E162" s="9">
        <f t="shared" si="2"/>
        <v>3</v>
      </c>
      <c r="F162" s="9">
        <f>COUNTIFS(Database!$E:$E,2,Database!$C:$C,$A162,Database!$I:$I,$B162)+COUNTIFS(Database!$F:$F,2,Database!$D:$D,$A162,Database!$I:$I,$B162)</f>
        <v>1</v>
      </c>
      <c r="G162" s="9">
        <f>COUNTIFS(Database!$E:$E,1,Database!$C:$C,$A162,Database!$I:$I,$B162)+COUNTIFS(Database!$F:$F,1,Database!$D:$D,$A162,Database!$I:$I,$B162)</f>
        <v>1</v>
      </c>
      <c r="H162" s="9">
        <f>COUNTIFS(Database!$E:$E,0,Database!$C:$C,$A162,Database!$I:$I,$B162)+COUNTIFS(Database!$F:$F,0,Database!$D:$D,$A162,Database!$I:$I,$B162)</f>
        <v>1</v>
      </c>
      <c r="I162" s="9">
        <f>VLOOKUP(B162,Database!$I:$AB,14,FALSE)</f>
        <v>2000</v>
      </c>
      <c r="J162" s="9">
        <f>VLOOKUP(B162,Database!$I:$AC,15,FALSE)</f>
        <v>3</v>
      </c>
      <c r="K162" s="9" t="str">
        <f>VLOOKUP(B162,Database!$I:$AD,16,FALSE)</f>
        <v>v1.1</v>
      </c>
      <c r="L162" s="9">
        <f>VLOOKUP(B162,Database!$I:$AB,19,FALSE)</f>
        <v>28</v>
      </c>
      <c r="M162" s="9" t="str">
        <f>VLOOKUP(B162,Database!$I:$AB,20,FALSE)</f>
        <v>Y</v>
      </c>
    </row>
    <row r="163" spans="1:13" ht="15" customHeight="1" x14ac:dyDescent="0.25">
      <c r="A163" t="s">
        <v>106</v>
      </c>
      <c r="B163" t="s">
        <v>62</v>
      </c>
      <c r="C163" t="s">
        <v>759</v>
      </c>
      <c r="D163" s="1" t="s">
        <v>108</v>
      </c>
      <c r="E163" s="9">
        <f t="shared" si="2"/>
        <v>3</v>
      </c>
      <c r="F163" s="9">
        <f>COUNTIFS(Database!$E:$E,2,Database!$C:$C,$A163,Database!$I:$I,$B163)+COUNTIFS(Database!$F:$F,2,Database!$D:$D,$A163,Database!$I:$I,$B163)</f>
        <v>3</v>
      </c>
      <c r="G163" s="9">
        <f>COUNTIFS(Database!$E:$E,1,Database!$C:$C,$A163,Database!$I:$I,$B163)+COUNTIFS(Database!$F:$F,1,Database!$D:$D,$A163,Database!$I:$I,$B163)</f>
        <v>0</v>
      </c>
      <c r="H163" s="9">
        <f>COUNTIFS(Database!$E:$E,0,Database!$C:$C,$A163,Database!$I:$I,$B163)+COUNTIFS(Database!$F:$F,0,Database!$D:$D,$A163,Database!$I:$I,$B163)</f>
        <v>0</v>
      </c>
      <c r="I163" s="9">
        <f>VLOOKUP(B163,Database!$I:$AB,14,FALSE)</f>
        <v>2000</v>
      </c>
      <c r="J163" s="9">
        <f>VLOOKUP(B163,Database!$I:$AC,15,FALSE)</f>
        <v>3</v>
      </c>
      <c r="K163" s="9" t="str">
        <f>VLOOKUP(B163,Database!$I:$AD,16,FALSE)</f>
        <v>v1.1</v>
      </c>
      <c r="L163" s="9">
        <f>VLOOKUP(B163,Database!$I:$AB,19,FALSE)</f>
        <v>28</v>
      </c>
      <c r="M163" s="9" t="str">
        <f>VLOOKUP(B163,Database!$I:$AB,20,FALSE)</f>
        <v>Y</v>
      </c>
    </row>
    <row r="164" spans="1:13" ht="15" customHeight="1" x14ac:dyDescent="0.25">
      <c r="A164" t="s">
        <v>110</v>
      </c>
      <c r="B164" t="s">
        <v>62</v>
      </c>
      <c r="C164" t="s">
        <v>762</v>
      </c>
      <c r="D164" s="1" t="s">
        <v>112</v>
      </c>
      <c r="E164" s="9">
        <f t="shared" si="2"/>
        <v>3</v>
      </c>
      <c r="F164" s="9">
        <f>COUNTIFS(Database!$E:$E,2,Database!$C:$C,$A164,Database!$I:$I,$B164)+COUNTIFS(Database!$F:$F,2,Database!$D:$D,$A164,Database!$I:$I,$B164)</f>
        <v>3</v>
      </c>
      <c r="G164" s="9">
        <f>COUNTIFS(Database!$E:$E,1,Database!$C:$C,$A164,Database!$I:$I,$B164)+COUNTIFS(Database!$F:$F,1,Database!$D:$D,$A164,Database!$I:$I,$B164)</f>
        <v>0</v>
      </c>
      <c r="H164" s="9">
        <f>COUNTIFS(Database!$E:$E,0,Database!$C:$C,$A164,Database!$I:$I,$B164)+COUNTIFS(Database!$F:$F,0,Database!$D:$D,$A164,Database!$I:$I,$B164)</f>
        <v>0</v>
      </c>
      <c r="I164" s="9">
        <f>VLOOKUP(B164,Database!$I:$AB,14,FALSE)</f>
        <v>2000</v>
      </c>
      <c r="J164" s="9">
        <f>VLOOKUP(B164,Database!$I:$AC,15,FALSE)</f>
        <v>3</v>
      </c>
      <c r="K164" s="9" t="str">
        <f>VLOOKUP(B164,Database!$I:$AD,16,FALSE)</f>
        <v>v1.1</v>
      </c>
      <c r="L164" s="9">
        <f>VLOOKUP(B164,Database!$I:$AB,19,FALSE)</f>
        <v>28</v>
      </c>
      <c r="M164" s="9" t="str">
        <f>VLOOKUP(B164,Database!$I:$AB,20,FALSE)</f>
        <v>Y</v>
      </c>
    </row>
    <row r="165" spans="1:13" ht="15" customHeight="1" x14ac:dyDescent="0.25">
      <c r="A165" t="s">
        <v>114</v>
      </c>
      <c r="B165" t="s">
        <v>62</v>
      </c>
      <c r="C165" t="s">
        <v>763</v>
      </c>
      <c r="D165" s="1" t="s">
        <v>116</v>
      </c>
      <c r="E165" s="9">
        <f t="shared" si="2"/>
        <v>3</v>
      </c>
      <c r="F165" s="9">
        <f>COUNTIFS(Database!$E:$E,2,Database!$C:$C,$A165,Database!$I:$I,$B165)+COUNTIFS(Database!$F:$F,2,Database!$D:$D,$A165,Database!$I:$I,$B165)</f>
        <v>2</v>
      </c>
      <c r="G165" s="9">
        <f>COUNTIFS(Database!$E:$E,1,Database!$C:$C,$A165,Database!$I:$I,$B165)+COUNTIFS(Database!$F:$F,1,Database!$D:$D,$A165,Database!$I:$I,$B165)</f>
        <v>0</v>
      </c>
      <c r="H165" s="9">
        <f>COUNTIFS(Database!$E:$E,0,Database!$C:$C,$A165,Database!$I:$I,$B165)+COUNTIFS(Database!$F:$F,0,Database!$D:$D,$A165,Database!$I:$I,$B165)</f>
        <v>1</v>
      </c>
      <c r="I165" s="9">
        <f>VLOOKUP(B165,Database!$I:$AB,14,FALSE)</f>
        <v>2000</v>
      </c>
      <c r="J165" s="9">
        <f>VLOOKUP(B165,Database!$I:$AC,15,FALSE)</f>
        <v>3</v>
      </c>
      <c r="K165" s="9" t="str">
        <f>VLOOKUP(B165,Database!$I:$AD,16,FALSE)</f>
        <v>v1.1</v>
      </c>
      <c r="L165" s="9">
        <f>VLOOKUP(B165,Database!$I:$AB,19,FALSE)</f>
        <v>28</v>
      </c>
      <c r="M165" s="9" t="str">
        <f>VLOOKUP(B165,Database!$I:$AB,20,FALSE)</f>
        <v>Y</v>
      </c>
    </row>
    <row r="166" spans="1:13" ht="15" customHeight="1" x14ac:dyDescent="0.25">
      <c r="A166" t="s">
        <v>91</v>
      </c>
      <c r="B166" t="s">
        <v>62</v>
      </c>
      <c r="C166" t="s">
        <v>763</v>
      </c>
      <c r="D166" s="1" t="s">
        <v>93</v>
      </c>
      <c r="E166" s="9">
        <f t="shared" si="2"/>
        <v>3</v>
      </c>
      <c r="F166" s="9">
        <f>COUNTIFS(Database!$E:$E,2,Database!$C:$C,$A166,Database!$I:$I,$B166)+COUNTIFS(Database!$F:$F,2,Database!$D:$D,$A166,Database!$I:$I,$B166)</f>
        <v>1</v>
      </c>
      <c r="G166" s="9">
        <f>COUNTIFS(Database!$E:$E,1,Database!$C:$C,$A166,Database!$I:$I,$B166)+COUNTIFS(Database!$F:$F,1,Database!$D:$D,$A166,Database!$I:$I,$B166)</f>
        <v>0</v>
      </c>
      <c r="H166" s="9">
        <f>COUNTIFS(Database!$E:$E,0,Database!$C:$C,$A166,Database!$I:$I,$B166)+COUNTIFS(Database!$F:$F,0,Database!$D:$D,$A166,Database!$I:$I,$B166)</f>
        <v>2</v>
      </c>
      <c r="I166" s="9">
        <f>VLOOKUP(B166,Database!$I:$AB,14,FALSE)</f>
        <v>2000</v>
      </c>
      <c r="J166" s="9">
        <f>VLOOKUP(B166,Database!$I:$AC,15,FALSE)</f>
        <v>3</v>
      </c>
      <c r="K166" s="9" t="str">
        <f>VLOOKUP(B166,Database!$I:$AD,16,FALSE)</f>
        <v>v1.1</v>
      </c>
      <c r="L166" s="9">
        <f>VLOOKUP(B166,Database!$I:$AB,19,FALSE)</f>
        <v>28</v>
      </c>
      <c r="M166" s="9" t="str">
        <f>VLOOKUP(B166,Database!$I:$AB,20,FALSE)</f>
        <v>Y</v>
      </c>
    </row>
    <row r="167" spans="1:13" ht="15" customHeight="1" x14ac:dyDescent="0.25">
      <c r="A167" t="s">
        <v>115</v>
      </c>
      <c r="B167" t="s">
        <v>62</v>
      </c>
      <c r="C167" t="s">
        <v>765</v>
      </c>
      <c r="D167" s="1" t="s">
        <v>117</v>
      </c>
      <c r="E167" s="9">
        <f t="shared" si="2"/>
        <v>3</v>
      </c>
      <c r="F167" s="9">
        <f>COUNTIFS(Database!$E:$E,2,Database!$C:$C,$A167,Database!$I:$I,$B167)+COUNTIFS(Database!$F:$F,2,Database!$D:$D,$A167,Database!$I:$I,$B167)</f>
        <v>2</v>
      </c>
      <c r="G167" s="9">
        <f>COUNTIFS(Database!$E:$E,1,Database!$C:$C,$A167,Database!$I:$I,$B167)+COUNTIFS(Database!$F:$F,1,Database!$D:$D,$A167,Database!$I:$I,$B167)</f>
        <v>0</v>
      </c>
      <c r="H167" s="9">
        <f>COUNTIFS(Database!$E:$E,0,Database!$C:$C,$A167,Database!$I:$I,$B167)+COUNTIFS(Database!$F:$F,0,Database!$D:$D,$A167,Database!$I:$I,$B167)</f>
        <v>1</v>
      </c>
      <c r="I167" s="9">
        <f>VLOOKUP(B167,Database!$I:$AB,14,FALSE)</f>
        <v>2000</v>
      </c>
      <c r="J167" s="9">
        <f>VLOOKUP(B167,Database!$I:$AC,15,FALSE)</f>
        <v>3</v>
      </c>
      <c r="K167" s="9" t="str">
        <f>VLOOKUP(B167,Database!$I:$AD,16,FALSE)</f>
        <v>v1.1</v>
      </c>
      <c r="L167" s="9">
        <f>VLOOKUP(B167,Database!$I:$AB,19,FALSE)</f>
        <v>28</v>
      </c>
      <c r="M167" s="9" t="str">
        <f>VLOOKUP(B167,Database!$I:$AB,20,FALSE)</f>
        <v>Y</v>
      </c>
    </row>
    <row r="168" spans="1:13" ht="15" customHeight="1" x14ac:dyDescent="0.25">
      <c r="A168" t="s">
        <v>61</v>
      </c>
      <c r="B168" t="s">
        <v>62</v>
      </c>
      <c r="C168" t="s">
        <v>769</v>
      </c>
      <c r="D168" s="1" t="s">
        <v>65</v>
      </c>
      <c r="E168" s="9">
        <f t="shared" si="2"/>
        <v>3</v>
      </c>
      <c r="F168" s="9">
        <f>COUNTIFS(Database!$E:$E,2,Database!$C:$C,$A168,Database!$I:$I,$B168)+COUNTIFS(Database!$F:$F,2,Database!$D:$D,$A168,Database!$I:$I,$B168)</f>
        <v>0</v>
      </c>
      <c r="G168" s="9">
        <f>COUNTIFS(Database!$E:$E,1,Database!$C:$C,$A168,Database!$I:$I,$B168)+COUNTIFS(Database!$F:$F,1,Database!$D:$D,$A168,Database!$I:$I,$B168)</f>
        <v>0</v>
      </c>
      <c r="H168" s="9">
        <f>COUNTIFS(Database!$E:$E,0,Database!$C:$C,$A168,Database!$I:$I,$B168)+COUNTIFS(Database!$F:$F,0,Database!$D:$D,$A168,Database!$I:$I,$B168)</f>
        <v>3</v>
      </c>
      <c r="I168" s="9">
        <f>VLOOKUP(B168,Database!$I:$AB,14,FALSE)</f>
        <v>2000</v>
      </c>
      <c r="J168" s="9">
        <f>VLOOKUP(B168,Database!$I:$AC,15,FALSE)</f>
        <v>3</v>
      </c>
      <c r="K168" s="9" t="str">
        <f>VLOOKUP(B168,Database!$I:$AD,16,FALSE)</f>
        <v>v1.1</v>
      </c>
      <c r="L168" s="9">
        <f>VLOOKUP(B168,Database!$I:$AB,19,FALSE)</f>
        <v>28</v>
      </c>
      <c r="M168" s="9" t="str">
        <f>VLOOKUP(B168,Database!$I:$AB,20,FALSE)</f>
        <v>Y</v>
      </c>
    </row>
    <row r="169" spans="1:13" ht="15" customHeight="1" x14ac:dyDescent="0.25">
      <c r="A169" t="s">
        <v>95</v>
      </c>
      <c r="B169" t="s">
        <v>62</v>
      </c>
      <c r="C169" t="s">
        <v>761</v>
      </c>
      <c r="D169" s="1" t="s">
        <v>97</v>
      </c>
      <c r="E169" s="9">
        <f t="shared" si="2"/>
        <v>3</v>
      </c>
      <c r="F169" s="9">
        <f>COUNTIFS(Database!$E:$E,2,Database!$C:$C,$A169,Database!$I:$I,$B169)+COUNTIFS(Database!$F:$F,2,Database!$D:$D,$A169,Database!$I:$I,$B169)</f>
        <v>1</v>
      </c>
      <c r="G169" s="9">
        <f>COUNTIFS(Database!$E:$E,1,Database!$C:$C,$A169,Database!$I:$I,$B169)+COUNTIFS(Database!$F:$F,1,Database!$D:$D,$A169,Database!$I:$I,$B169)</f>
        <v>0</v>
      </c>
      <c r="H169" s="9">
        <f>COUNTIFS(Database!$E:$E,0,Database!$C:$C,$A169,Database!$I:$I,$B169)+COUNTIFS(Database!$F:$F,0,Database!$D:$D,$A169,Database!$I:$I,$B169)</f>
        <v>2</v>
      </c>
      <c r="I169" s="9">
        <f>VLOOKUP(B169,Database!$I:$AB,14,FALSE)</f>
        <v>2000</v>
      </c>
      <c r="J169" s="9">
        <f>VLOOKUP(B169,Database!$I:$AC,15,FALSE)</f>
        <v>3</v>
      </c>
      <c r="K169" s="9" t="str">
        <f>VLOOKUP(B169,Database!$I:$AD,16,FALSE)</f>
        <v>v1.1</v>
      </c>
      <c r="L169" s="9">
        <f>VLOOKUP(B169,Database!$I:$AB,19,FALSE)</f>
        <v>28</v>
      </c>
      <c r="M169" s="9" t="str">
        <f>VLOOKUP(B169,Database!$I:$AB,20,FALSE)</f>
        <v>Y</v>
      </c>
    </row>
    <row r="170" spans="1:13" ht="15" customHeight="1" x14ac:dyDescent="0.25">
      <c r="A170" t="s">
        <v>99</v>
      </c>
      <c r="B170" t="s">
        <v>62</v>
      </c>
      <c r="C170" t="s">
        <v>770</v>
      </c>
      <c r="D170" s="1" t="s">
        <v>101</v>
      </c>
      <c r="E170" s="9">
        <f t="shared" ref="E170:E224" si="3">SUM(F170:H170)</f>
        <v>3</v>
      </c>
      <c r="F170" s="9">
        <f>COUNTIFS(Database!$E:$E,2,Database!$C:$C,$A170,Database!$I:$I,$B170)+COUNTIFS(Database!$F:$F,2,Database!$D:$D,$A170,Database!$I:$I,$B170)</f>
        <v>3</v>
      </c>
      <c r="G170" s="9">
        <f>COUNTIFS(Database!$E:$E,1,Database!$C:$C,$A170,Database!$I:$I,$B170)+COUNTIFS(Database!$F:$F,1,Database!$D:$D,$A170,Database!$I:$I,$B170)</f>
        <v>0</v>
      </c>
      <c r="H170" s="9">
        <f>COUNTIFS(Database!$E:$E,0,Database!$C:$C,$A170,Database!$I:$I,$B170)+COUNTIFS(Database!$F:$F,0,Database!$D:$D,$A170,Database!$I:$I,$B170)</f>
        <v>0</v>
      </c>
      <c r="I170" s="9">
        <f>VLOOKUP(B170,Database!$I:$AB,14,FALSE)</f>
        <v>2000</v>
      </c>
      <c r="J170" s="9">
        <f>VLOOKUP(B170,Database!$I:$AC,15,FALSE)</f>
        <v>3</v>
      </c>
      <c r="K170" s="9" t="str">
        <f>VLOOKUP(B170,Database!$I:$AD,16,FALSE)</f>
        <v>v1.1</v>
      </c>
      <c r="L170" s="9">
        <f>VLOOKUP(B170,Database!$I:$AB,19,FALSE)</f>
        <v>28</v>
      </c>
      <c r="M170" s="9" t="str">
        <f>VLOOKUP(B170,Database!$I:$AB,20,FALSE)</f>
        <v>Y</v>
      </c>
    </row>
    <row r="171" spans="1:13" ht="15" customHeight="1" x14ac:dyDescent="0.25">
      <c r="A171" t="s">
        <v>87</v>
      </c>
      <c r="B171" t="s">
        <v>62</v>
      </c>
      <c r="C171" t="s">
        <v>771</v>
      </c>
      <c r="D171" s="1" t="s">
        <v>89</v>
      </c>
      <c r="E171" s="9">
        <f t="shared" si="3"/>
        <v>3</v>
      </c>
      <c r="F171" s="9">
        <f>COUNTIFS(Database!$E:$E,2,Database!$C:$C,$A171,Database!$I:$I,$B171)+COUNTIFS(Database!$F:$F,2,Database!$D:$D,$A171,Database!$I:$I,$B171)</f>
        <v>0</v>
      </c>
      <c r="G171" s="9">
        <f>COUNTIFS(Database!$E:$E,1,Database!$C:$C,$A171,Database!$I:$I,$B171)+COUNTIFS(Database!$F:$F,1,Database!$D:$D,$A171,Database!$I:$I,$B171)</f>
        <v>2</v>
      </c>
      <c r="H171" s="9">
        <f>COUNTIFS(Database!$E:$E,0,Database!$C:$C,$A171,Database!$I:$I,$B171)+COUNTIFS(Database!$F:$F,0,Database!$D:$D,$A171,Database!$I:$I,$B171)</f>
        <v>1</v>
      </c>
      <c r="I171" s="9">
        <f>VLOOKUP(B171,Database!$I:$AB,14,FALSE)</f>
        <v>2000</v>
      </c>
      <c r="J171" s="9">
        <f>VLOOKUP(B171,Database!$I:$AC,15,FALSE)</f>
        <v>3</v>
      </c>
      <c r="K171" s="9" t="str">
        <f>VLOOKUP(B171,Database!$I:$AD,16,FALSE)</f>
        <v>v1.1</v>
      </c>
      <c r="L171" s="9">
        <f>VLOOKUP(B171,Database!$I:$AB,19,FALSE)</f>
        <v>28</v>
      </c>
      <c r="M171" s="9" t="str">
        <f>VLOOKUP(B171,Database!$I:$AB,20,FALSE)</f>
        <v>Y</v>
      </c>
    </row>
    <row r="172" spans="1:13" ht="15" customHeight="1" x14ac:dyDescent="0.25">
      <c r="A172" t="s">
        <v>83</v>
      </c>
      <c r="B172" t="s">
        <v>62</v>
      </c>
      <c r="C172" t="s">
        <v>765</v>
      </c>
      <c r="D172" s="1" t="s">
        <v>85</v>
      </c>
      <c r="E172" s="9">
        <f t="shared" si="3"/>
        <v>3</v>
      </c>
      <c r="F172" s="9">
        <f>COUNTIFS(Database!$E:$E,2,Database!$C:$C,$A172,Database!$I:$I,$B172)+COUNTIFS(Database!$F:$F,2,Database!$D:$D,$A172,Database!$I:$I,$B172)</f>
        <v>0</v>
      </c>
      <c r="G172" s="9">
        <f>COUNTIFS(Database!$E:$E,1,Database!$C:$C,$A172,Database!$I:$I,$B172)+COUNTIFS(Database!$F:$F,1,Database!$D:$D,$A172,Database!$I:$I,$B172)</f>
        <v>0</v>
      </c>
      <c r="H172" s="9">
        <f>COUNTIFS(Database!$E:$E,0,Database!$C:$C,$A172,Database!$I:$I,$B172)+COUNTIFS(Database!$F:$F,0,Database!$D:$D,$A172,Database!$I:$I,$B172)</f>
        <v>3</v>
      </c>
      <c r="I172" s="9">
        <f>VLOOKUP(B172,Database!$I:$AB,14,FALSE)</f>
        <v>2000</v>
      </c>
      <c r="J172" s="9">
        <f>VLOOKUP(B172,Database!$I:$AC,15,FALSE)</f>
        <v>3</v>
      </c>
      <c r="K172" s="9" t="str">
        <f>VLOOKUP(B172,Database!$I:$AD,16,FALSE)</f>
        <v>v1.1</v>
      </c>
      <c r="L172" s="9">
        <f>VLOOKUP(B172,Database!$I:$AB,19,FALSE)</f>
        <v>28</v>
      </c>
      <c r="M172" s="9" t="str">
        <f>VLOOKUP(B172,Database!$I:$AB,20,FALSE)</f>
        <v>Y</v>
      </c>
    </row>
    <row r="173" spans="1:13" ht="15" customHeight="1" x14ac:dyDescent="0.25">
      <c r="A173" t="s">
        <v>75</v>
      </c>
      <c r="B173" t="s">
        <v>62</v>
      </c>
      <c r="C173" t="s">
        <v>763</v>
      </c>
      <c r="D173" s="1" t="s">
        <v>77</v>
      </c>
      <c r="E173" s="9">
        <f t="shared" si="3"/>
        <v>3</v>
      </c>
      <c r="F173" s="9">
        <f>COUNTIFS(Database!$E:$E,2,Database!$C:$C,$A173,Database!$I:$I,$B173)+COUNTIFS(Database!$F:$F,2,Database!$D:$D,$A173,Database!$I:$I,$B173)</f>
        <v>1</v>
      </c>
      <c r="G173" s="9">
        <f>COUNTIFS(Database!$E:$E,1,Database!$C:$C,$A173,Database!$I:$I,$B173)+COUNTIFS(Database!$F:$F,1,Database!$D:$D,$A173,Database!$I:$I,$B173)</f>
        <v>0</v>
      </c>
      <c r="H173" s="9">
        <f>COUNTIFS(Database!$E:$E,0,Database!$C:$C,$A173,Database!$I:$I,$B173)+COUNTIFS(Database!$F:$F,0,Database!$D:$D,$A173,Database!$I:$I,$B173)</f>
        <v>2</v>
      </c>
      <c r="I173" s="9">
        <f>VLOOKUP(B173,Database!$I:$AB,14,FALSE)</f>
        <v>2000</v>
      </c>
      <c r="J173" s="9">
        <f>VLOOKUP(B173,Database!$I:$AC,15,FALSE)</f>
        <v>3</v>
      </c>
      <c r="K173" s="9" t="str">
        <f>VLOOKUP(B173,Database!$I:$AD,16,FALSE)</f>
        <v>v1.1</v>
      </c>
      <c r="L173" s="9">
        <f>VLOOKUP(B173,Database!$I:$AB,19,FALSE)</f>
        <v>28</v>
      </c>
      <c r="M173" s="9" t="str">
        <f>VLOOKUP(B173,Database!$I:$AB,20,FALSE)</f>
        <v>Y</v>
      </c>
    </row>
    <row r="174" spans="1:13" ht="15" customHeight="1" x14ac:dyDescent="0.25">
      <c r="A174" t="s">
        <v>67</v>
      </c>
      <c r="B174" t="s">
        <v>62</v>
      </c>
      <c r="C174" t="s">
        <v>765</v>
      </c>
      <c r="D174" s="1" t="s">
        <v>69</v>
      </c>
      <c r="E174" s="9">
        <f t="shared" si="3"/>
        <v>3</v>
      </c>
      <c r="F174" s="9">
        <f>COUNTIFS(Database!$E:$E,2,Database!$C:$C,$A174,Database!$I:$I,$B174)+COUNTIFS(Database!$F:$F,2,Database!$D:$D,$A174,Database!$I:$I,$B174)</f>
        <v>1</v>
      </c>
      <c r="G174" s="9">
        <f>COUNTIFS(Database!$E:$E,1,Database!$C:$C,$A174,Database!$I:$I,$B174)+COUNTIFS(Database!$F:$F,1,Database!$D:$D,$A174,Database!$I:$I,$B174)</f>
        <v>1</v>
      </c>
      <c r="H174" s="9">
        <f>COUNTIFS(Database!$E:$E,0,Database!$C:$C,$A174,Database!$I:$I,$B174)+COUNTIFS(Database!$F:$F,0,Database!$D:$D,$A174,Database!$I:$I,$B174)</f>
        <v>1</v>
      </c>
      <c r="I174" s="9">
        <f>VLOOKUP(B174,Database!$I:$AB,14,FALSE)</f>
        <v>2000</v>
      </c>
      <c r="J174" s="9">
        <f>VLOOKUP(B174,Database!$I:$AC,15,FALSE)</f>
        <v>3</v>
      </c>
      <c r="K174" s="9" t="str">
        <f>VLOOKUP(B174,Database!$I:$AD,16,FALSE)</f>
        <v>v1.1</v>
      </c>
      <c r="L174" s="9">
        <f>VLOOKUP(B174,Database!$I:$AB,19,FALSE)</f>
        <v>28</v>
      </c>
      <c r="M174" s="9" t="str">
        <f>VLOOKUP(B174,Database!$I:$AB,20,FALSE)</f>
        <v>Y</v>
      </c>
    </row>
    <row r="175" spans="1:13" ht="15" customHeight="1" x14ac:dyDescent="0.25">
      <c r="A175" t="s">
        <v>526</v>
      </c>
      <c r="B175" t="s">
        <v>528</v>
      </c>
      <c r="C175" t="s">
        <v>758</v>
      </c>
      <c r="D175" s="1" t="s">
        <v>529</v>
      </c>
      <c r="E175" s="9">
        <f t="shared" si="3"/>
        <v>5</v>
      </c>
      <c r="F175" s="9">
        <f>COUNTIFS(Database!$E:$E,2,Database!$C:$C,$A175,Database!$I:$I,$B175)+COUNTIFS(Database!$F:$F,2,Database!$D:$D,$A175,Database!$I:$I,$B175)</f>
        <v>3</v>
      </c>
      <c r="G175" s="9">
        <f>COUNTIFS(Database!$E:$E,1,Database!$C:$C,$A175,Database!$I:$I,$B175)+COUNTIFS(Database!$F:$F,1,Database!$D:$D,$A175,Database!$I:$I,$B175)</f>
        <v>1</v>
      </c>
      <c r="H175" s="9">
        <f>COUNTIFS(Database!$E:$E,0,Database!$C:$C,$A175,Database!$I:$I,$B175)+COUNTIFS(Database!$F:$F,0,Database!$D:$D,$A175,Database!$I:$I,$B175)</f>
        <v>1</v>
      </c>
      <c r="I175" s="9">
        <f>VLOOKUP(B175,Database!$I:$AB,14,FALSE)</f>
        <v>2000</v>
      </c>
      <c r="J175" s="9">
        <f>VLOOKUP(B175,Database!$I:$AC,15,FALSE)</f>
        <v>5</v>
      </c>
      <c r="K175" s="9" t="str">
        <f>VLOOKUP(B175,Database!$I:$AD,16,FALSE)</f>
        <v>v1.1</v>
      </c>
      <c r="L175" s="9">
        <f>VLOOKUP(B175,Database!$I:$AB,19,FALSE)</f>
        <v>34</v>
      </c>
      <c r="M175" s="9" t="str">
        <f>VLOOKUP(B175,Database!$I:$AB,20,FALSE)</f>
        <v>Y</v>
      </c>
    </row>
    <row r="176" spans="1:13" ht="15" customHeight="1" x14ac:dyDescent="0.25">
      <c r="A176" t="s">
        <v>531</v>
      </c>
      <c r="B176" t="s">
        <v>528</v>
      </c>
      <c r="C176" t="s">
        <v>759</v>
      </c>
      <c r="D176" s="1" t="s">
        <v>533</v>
      </c>
      <c r="E176" s="9">
        <f t="shared" si="3"/>
        <v>5</v>
      </c>
      <c r="F176" s="9">
        <f>COUNTIFS(Database!$E:$E,2,Database!$C:$C,$A176,Database!$I:$I,$B176)+COUNTIFS(Database!$F:$F,2,Database!$D:$D,$A176,Database!$I:$I,$B176)</f>
        <v>3</v>
      </c>
      <c r="G176" s="9">
        <f>COUNTIFS(Database!$E:$E,1,Database!$C:$C,$A176,Database!$I:$I,$B176)+COUNTIFS(Database!$F:$F,1,Database!$D:$D,$A176,Database!$I:$I,$B176)</f>
        <v>0</v>
      </c>
      <c r="H176" s="9">
        <f>COUNTIFS(Database!$E:$E,0,Database!$C:$C,$A176,Database!$I:$I,$B176)+COUNTIFS(Database!$F:$F,0,Database!$D:$D,$A176,Database!$I:$I,$B176)</f>
        <v>2</v>
      </c>
      <c r="I176" s="9">
        <f>VLOOKUP(B176,Database!$I:$AB,14,FALSE)</f>
        <v>2000</v>
      </c>
      <c r="J176" s="9">
        <f>VLOOKUP(B176,Database!$I:$AC,15,FALSE)</f>
        <v>5</v>
      </c>
      <c r="K176" s="9" t="str">
        <f>VLOOKUP(B176,Database!$I:$AD,16,FALSE)</f>
        <v>v1.1</v>
      </c>
      <c r="L176" s="9">
        <f>VLOOKUP(B176,Database!$I:$AB,19,FALSE)</f>
        <v>34</v>
      </c>
      <c r="M176" s="9" t="str">
        <f>VLOOKUP(B176,Database!$I:$AB,20,FALSE)</f>
        <v>Y</v>
      </c>
    </row>
    <row r="177" spans="1:13" ht="15" customHeight="1" x14ac:dyDescent="0.25">
      <c r="A177" t="s">
        <v>535</v>
      </c>
      <c r="B177" t="s">
        <v>528</v>
      </c>
      <c r="C177" t="s">
        <v>769</v>
      </c>
      <c r="D177" s="1" t="s">
        <v>537</v>
      </c>
      <c r="E177" s="9">
        <f t="shared" si="3"/>
        <v>5</v>
      </c>
      <c r="F177" s="9">
        <f>COUNTIFS(Database!$E:$E,2,Database!$C:$C,$A177,Database!$I:$I,$B177)+COUNTIFS(Database!$F:$F,2,Database!$D:$D,$A177,Database!$I:$I,$B177)</f>
        <v>3</v>
      </c>
      <c r="G177" s="9">
        <f>COUNTIFS(Database!$E:$E,1,Database!$C:$C,$A177,Database!$I:$I,$B177)+COUNTIFS(Database!$F:$F,1,Database!$D:$D,$A177,Database!$I:$I,$B177)</f>
        <v>0</v>
      </c>
      <c r="H177" s="9">
        <f>COUNTIFS(Database!$E:$E,0,Database!$C:$C,$A177,Database!$I:$I,$B177)+COUNTIFS(Database!$F:$F,0,Database!$D:$D,$A177,Database!$I:$I,$B177)</f>
        <v>2</v>
      </c>
      <c r="I177" s="9">
        <f>VLOOKUP(B177,Database!$I:$AB,14,FALSE)</f>
        <v>2000</v>
      </c>
      <c r="J177" s="9">
        <f>VLOOKUP(B177,Database!$I:$AC,15,FALSE)</f>
        <v>5</v>
      </c>
      <c r="K177" s="9" t="str">
        <f>VLOOKUP(B177,Database!$I:$AD,16,FALSE)</f>
        <v>v1.1</v>
      </c>
      <c r="L177" s="9">
        <f>VLOOKUP(B177,Database!$I:$AB,19,FALSE)</f>
        <v>34</v>
      </c>
      <c r="M177" s="9" t="str">
        <f>VLOOKUP(B177,Database!$I:$AB,20,FALSE)</f>
        <v>Y</v>
      </c>
    </row>
    <row r="178" spans="1:13" ht="15" customHeight="1" x14ac:dyDescent="0.25">
      <c r="A178" t="s">
        <v>539</v>
      </c>
      <c r="B178" t="s">
        <v>528</v>
      </c>
      <c r="C178" t="s">
        <v>774</v>
      </c>
      <c r="D178" s="1" t="s">
        <v>541</v>
      </c>
      <c r="E178" s="9">
        <f t="shared" si="3"/>
        <v>3</v>
      </c>
      <c r="F178" s="9">
        <f>COUNTIFS(Database!$E:$E,2,Database!$C:$C,$A178,Database!$I:$I,$B178)+COUNTIFS(Database!$F:$F,2,Database!$D:$D,$A178,Database!$I:$I,$B178)</f>
        <v>1</v>
      </c>
      <c r="G178" s="9">
        <f>COUNTIFS(Database!$E:$E,1,Database!$C:$C,$A178,Database!$I:$I,$B178)+COUNTIFS(Database!$F:$F,1,Database!$D:$D,$A178,Database!$I:$I,$B178)</f>
        <v>0</v>
      </c>
      <c r="H178" s="9">
        <f>COUNTIFS(Database!$E:$E,0,Database!$C:$C,$A178,Database!$I:$I,$B178)+COUNTIFS(Database!$F:$F,0,Database!$D:$D,$A178,Database!$I:$I,$B178)</f>
        <v>2</v>
      </c>
      <c r="I178" s="9">
        <f>VLOOKUP(B178,Database!$I:$AB,14,FALSE)</f>
        <v>2000</v>
      </c>
      <c r="J178" s="9">
        <f>VLOOKUP(B178,Database!$I:$AC,15,FALSE)</f>
        <v>5</v>
      </c>
      <c r="K178" s="9" t="str">
        <f>VLOOKUP(B178,Database!$I:$AD,16,FALSE)</f>
        <v>v1.1</v>
      </c>
      <c r="L178" s="9">
        <f>VLOOKUP(B178,Database!$I:$AB,19,FALSE)</f>
        <v>34</v>
      </c>
      <c r="M178" s="9" t="str">
        <f>VLOOKUP(B178,Database!$I:$AB,20,FALSE)</f>
        <v>Y</v>
      </c>
    </row>
    <row r="179" spans="1:13" ht="15" customHeight="1" x14ac:dyDescent="0.25">
      <c r="A179" t="s">
        <v>543</v>
      </c>
      <c r="B179" t="s">
        <v>528</v>
      </c>
      <c r="C179" t="s">
        <v>766</v>
      </c>
      <c r="D179" s="1" t="s">
        <v>545</v>
      </c>
      <c r="E179" s="9">
        <f t="shared" si="3"/>
        <v>5</v>
      </c>
      <c r="F179" s="9">
        <f>COUNTIFS(Database!$E:$E,2,Database!$C:$C,$A179,Database!$I:$I,$B179)+COUNTIFS(Database!$F:$F,2,Database!$D:$D,$A179,Database!$I:$I,$B179)</f>
        <v>3</v>
      </c>
      <c r="G179" s="9">
        <f>COUNTIFS(Database!$E:$E,1,Database!$C:$C,$A179,Database!$I:$I,$B179)+COUNTIFS(Database!$F:$F,1,Database!$D:$D,$A179,Database!$I:$I,$B179)</f>
        <v>1</v>
      </c>
      <c r="H179" s="9">
        <f>COUNTIFS(Database!$E:$E,0,Database!$C:$C,$A179,Database!$I:$I,$B179)+COUNTIFS(Database!$F:$F,0,Database!$D:$D,$A179,Database!$I:$I,$B179)</f>
        <v>1</v>
      </c>
      <c r="I179" s="9">
        <f>VLOOKUP(B179,Database!$I:$AB,14,FALSE)</f>
        <v>2000</v>
      </c>
      <c r="J179" s="9">
        <f>VLOOKUP(B179,Database!$I:$AC,15,FALSE)</f>
        <v>5</v>
      </c>
      <c r="K179" s="9" t="str">
        <f>VLOOKUP(B179,Database!$I:$AD,16,FALSE)</f>
        <v>v1.1</v>
      </c>
      <c r="L179" s="9">
        <f>VLOOKUP(B179,Database!$I:$AB,19,FALSE)</f>
        <v>34</v>
      </c>
      <c r="M179" s="9" t="str">
        <f>VLOOKUP(B179,Database!$I:$AB,20,FALSE)</f>
        <v>Y</v>
      </c>
    </row>
    <row r="180" spans="1:13" ht="15" customHeight="1" x14ac:dyDescent="0.25">
      <c r="A180" t="s">
        <v>547</v>
      </c>
      <c r="B180" t="s">
        <v>528</v>
      </c>
      <c r="C180" t="s">
        <v>774</v>
      </c>
      <c r="D180" s="1" t="s">
        <v>549</v>
      </c>
      <c r="E180" s="9">
        <f t="shared" si="3"/>
        <v>5</v>
      </c>
      <c r="F180" s="9">
        <f>COUNTIFS(Database!$E:$E,2,Database!$C:$C,$A180,Database!$I:$I,$B180)+COUNTIFS(Database!$F:$F,2,Database!$D:$D,$A180,Database!$I:$I,$B180)</f>
        <v>4</v>
      </c>
      <c r="G180" s="9">
        <f>COUNTIFS(Database!$E:$E,1,Database!$C:$C,$A180,Database!$I:$I,$B180)+COUNTIFS(Database!$F:$F,1,Database!$D:$D,$A180,Database!$I:$I,$B180)</f>
        <v>0</v>
      </c>
      <c r="H180" s="9">
        <f>COUNTIFS(Database!$E:$E,0,Database!$C:$C,$A180,Database!$I:$I,$B180)+COUNTIFS(Database!$F:$F,0,Database!$D:$D,$A180,Database!$I:$I,$B180)</f>
        <v>1</v>
      </c>
      <c r="I180" s="9">
        <f>VLOOKUP(B180,Database!$I:$AB,14,FALSE)</f>
        <v>2000</v>
      </c>
      <c r="J180" s="9">
        <f>VLOOKUP(B180,Database!$I:$AC,15,FALSE)</f>
        <v>5</v>
      </c>
      <c r="K180" s="9" t="str">
        <f>VLOOKUP(B180,Database!$I:$AD,16,FALSE)</f>
        <v>v1.1</v>
      </c>
      <c r="L180" s="9">
        <f>VLOOKUP(B180,Database!$I:$AB,19,FALSE)</f>
        <v>34</v>
      </c>
      <c r="M180" s="9" t="str">
        <f>VLOOKUP(B180,Database!$I:$AB,20,FALSE)</f>
        <v>Y</v>
      </c>
    </row>
    <row r="181" spans="1:13" ht="15" customHeight="1" x14ac:dyDescent="0.25">
      <c r="A181" t="s">
        <v>551</v>
      </c>
      <c r="B181" t="s">
        <v>528</v>
      </c>
      <c r="C181" t="s">
        <v>758</v>
      </c>
      <c r="D181" s="1" t="s">
        <v>553</v>
      </c>
      <c r="E181" s="9">
        <f t="shared" si="3"/>
        <v>5</v>
      </c>
      <c r="F181" s="9">
        <f>COUNTIFS(Database!$E:$E,2,Database!$C:$C,$A181,Database!$I:$I,$B181)+COUNTIFS(Database!$F:$F,2,Database!$D:$D,$A181,Database!$I:$I,$B181)</f>
        <v>3</v>
      </c>
      <c r="G181" s="9">
        <f>COUNTIFS(Database!$E:$E,1,Database!$C:$C,$A181,Database!$I:$I,$B181)+COUNTIFS(Database!$F:$F,1,Database!$D:$D,$A181,Database!$I:$I,$B181)</f>
        <v>1</v>
      </c>
      <c r="H181" s="9">
        <f>COUNTIFS(Database!$E:$E,0,Database!$C:$C,$A181,Database!$I:$I,$B181)+COUNTIFS(Database!$F:$F,0,Database!$D:$D,$A181,Database!$I:$I,$B181)</f>
        <v>1</v>
      </c>
      <c r="I181" s="9">
        <f>VLOOKUP(B181,Database!$I:$AB,14,FALSE)</f>
        <v>2000</v>
      </c>
      <c r="J181" s="9">
        <f>VLOOKUP(B181,Database!$I:$AC,15,FALSE)</f>
        <v>5</v>
      </c>
      <c r="K181" s="9" t="str">
        <f>VLOOKUP(B181,Database!$I:$AD,16,FALSE)</f>
        <v>v1.1</v>
      </c>
      <c r="L181" s="9">
        <f>VLOOKUP(B181,Database!$I:$AB,19,FALSE)</f>
        <v>34</v>
      </c>
      <c r="M181" s="9" t="str">
        <f>VLOOKUP(B181,Database!$I:$AB,20,FALSE)</f>
        <v>Y</v>
      </c>
    </row>
    <row r="182" spans="1:13" ht="15" customHeight="1" x14ac:dyDescent="0.25">
      <c r="A182" t="s">
        <v>555</v>
      </c>
      <c r="B182" t="s">
        <v>528</v>
      </c>
      <c r="C182" t="s">
        <v>759</v>
      </c>
      <c r="D182" s="1" t="s">
        <v>557</v>
      </c>
      <c r="E182" s="9">
        <f t="shared" si="3"/>
        <v>5</v>
      </c>
      <c r="F182" s="9">
        <f>COUNTIFS(Database!$E:$E,2,Database!$C:$C,$A182,Database!$I:$I,$B182)+COUNTIFS(Database!$F:$F,2,Database!$D:$D,$A182,Database!$I:$I,$B182)</f>
        <v>4</v>
      </c>
      <c r="G182" s="9">
        <f>COUNTIFS(Database!$E:$E,1,Database!$C:$C,$A182,Database!$I:$I,$B182)+COUNTIFS(Database!$F:$F,1,Database!$D:$D,$A182,Database!$I:$I,$B182)</f>
        <v>0</v>
      </c>
      <c r="H182" s="9">
        <f>COUNTIFS(Database!$E:$E,0,Database!$C:$C,$A182,Database!$I:$I,$B182)+COUNTIFS(Database!$F:$F,0,Database!$D:$D,$A182,Database!$I:$I,$B182)</f>
        <v>1</v>
      </c>
      <c r="I182" s="9">
        <f>VLOOKUP(B182,Database!$I:$AB,14,FALSE)</f>
        <v>2000</v>
      </c>
      <c r="J182" s="9">
        <f>VLOOKUP(B182,Database!$I:$AC,15,FALSE)</f>
        <v>5</v>
      </c>
      <c r="K182" s="9" t="str">
        <f>VLOOKUP(B182,Database!$I:$AD,16,FALSE)</f>
        <v>v1.1</v>
      </c>
      <c r="L182" s="9">
        <f>VLOOKUP(B182,Database!$I:$AB,19,FALSE)</f>
        <v>34</v>
      </c>
      <c r="M182" s="9" t="str">
        <f>VLOOKUP(B182,Database!$I:$AB,20,FALSE)</f>
        <v>Y</v>
      </c>
    </row>
    <row r="183" spans="1:13" ht="15" customHeight="1" x14ac:dyDescent="0.25">
      <c r="A183" t="s">
        <v>559</v>
      </c>
      <c r="B183" t="s">
        <v>528</v>
      </c>
      <c r="C183" t="s">
        <v>761</v>
      </c>
      <c r="D183" s="1" t="s">
        <v>561</v>
      </c>
      <c r="E183" s="9">
        <f t="shared" si="3"/>
        <v>5</v>
      </c>
      <c r="F183" s="9">
        <f>COUNTIFS(Database!$E:$E,2,Database!$C:$C,$A183,Database!$I:$I,$B183)+COUNTIFS(Database!$F:$F,2,Database!$D:$D,$A183,Database!$I:$I,$B183)</f>
        <v>3</v>
      </c>
      <c r="G183" s="9">
        <f>COUNTIFS(Database!$E:$E,1,Database!$C:$C,$A183,Database!$I:$I,$B183)+COUNTIFS(Database!$F:$F,1,Database!$D:$D,$A183,Database!$I:$I,$B183)</f>
        <v>1</v>
      </c>
      <c r="H183" s="9">
        <f>COUNTIFS(Database!$E:$E,0,Database!$C:$C,$A183,Database!$I:$I,$B183)+COUNTIFS(Database!$F:$F,0,Database!$D:$D,$A183,Database!$I:$I,$B183)</f>
        <v>1</v>
      </c>
      <c r="I183" s="9">
        <f>VLOOKUP(B183,Database!$I:$AB,14,FALSE)</f>
        <v>2000</v>
      </c>
      <c r="J183" s="9">
        <f>VLOOKUP(B183,Database!$I:$AC,15,FALSE)</f>
        <v>5</v>
      </c>
      <c r="K183" s="9" t="str">
        <f>VLOOKUP(B183,Database!$I:$AD,16,FALSE)</f>
        <v>v1.1</v>
      </c>
      <c r="L183" s="9">
        <f>VLOOKUP(B183,Database!$I:$AB,19,FALSE)</f>
        <v>34</v>
      </c>
      <c r="M183" s="9" t="str">
        <f>VLOOKUP(B183,Database!$I:$AB,20,FALSE)</f>
        <v>Y</v>
      </c>
    </row>
    <row r="184" spans="1:13" ht="15" customHeight="1" x14ac:dyDescent="0.25">
      <c r="A184" t="s">
        <v>563</v>
      </c>
      <c r="B184" t="s">
        <v>528</v>
      </c>
      <c r="C184" t="s">
        <v>761</v>
      </c>
      <c r="D184" s="1" t="s">
        <v>565</v>
      </c>
      <c r="E184" s="9">
        <f t="shared" si="3"/>
        <v>5</v>
      </c>
      <c r="F184" s="9">
        <f>COUNTIFS(Database!$E:$E,2,Database!$C:$C,$A184,Database!$I:$I,$B184)+COUNTIFS(Database!$F:$F,2,Database!$D:$D,$A184,Database!$I:$I,$B184)</f>
        <v>1</v>
      </c>
      <c r="G184" s="9">
        <f>COUNTIFS(Database!$E:$E,1,Database!$C:$C,$A184,Database!$I:$I,$B184)+COUNTIFS(Database!$F:$F,1,Database!$D:$D,$A184,Database!$I:$I,$B184)</f>
        <v>2</v>
      </c>
      <c r="H184" s="9">
        <f>COUNTIFS(Database!$E:$E,0,Database!$C:$C,$A184,Database!$I:$I,$B184)+COUNTIFS(Database!$F:$F,0,Database!$D:$D,$A184,Database!$I:$I,$B184)</f>
        <v>2</v>
      </c>
      <c r="I184" s="9">
        <f>VLOOKUP(B184,Database!$I:$AB,14,FALSE)</f>
        <v>2000</v>
      </c>
      <c r="J184" s="9">
        <f>VLOOKUP(B184,Database!$I:$AC,15,FALSE)</f>
        <v>5</v>
      </c>
      <c r="K184" s="9" t="str">
        <f>VLOOKUP(B184,Database!$I:$AD,16,FALSE)</f>
        <v>v1.1</v>
      </c>
      <c r="L184" s="9">
        <f>VLOOKUP(B184,Database!$I:$AB,19,FALSE)</f>
        <v>34</v>
      </c>
      <c r="M184" s="9" t="str">
        <f>VLOOKUP(B184,Database!$I:$AB,20,FALSE)</f>
        <v>Y</v>
      </c>
    </row>
    <row r="185" spans="1:13" ht="15" customHeight="1" x14ac:dyDescent="0.25">
      <c r="A185" t="s">
        <v>567</v>
      </c>
      <c r="B185" t="s">
        <v>528</v>
      </c>
      <c r="C185" t="s">
        <v>773</v>
      </c>
      <c r="D185" s="1" t="s">
        <v>569</v>
      </c>
      <c r="E185" s="9">
        <f t="shared" si="3"/>
        <v>5</v>
      </c>
      <c r="F185" s="9">
        <f>COUNTIFS(Database!$E:$E,2,Database!$C:$C,$A185,Database!$I:$I,$B185)+COUNTIFS(Database!$F:$F,2,Database!$D:$D,$A185,Database!$I:$I,$B185)</f>
        <v>1</v>
      </c>
      <c r="G185" s="9">
        <f>COUNTIFS(Database!$E:$E,1,Database!$C:$C,$A185,Database!$I:$I,$B185)+COUNTIFS(Database!$F:$F,1,Database!$D:$D,$A185,Database!$I:$I,$B185)</f>
        <v>2</v>
      </c>
      <c r="H185" s="9">
        <f>COUNTIFS(Database!$E:$E,0,Database!$C:$C,$A185,Database!$I:$I,$B185)+COUNTIFS(Database!$F:$F,0,Database!$D:$D,$A185,Database!$I:$I,$B185)</f>
        <v>2</v>
      </c>
      <c r="I185" s="9">
        <f>VLOOKUP(B185,Database!$I:$AB,14,FALSE)</f>
        <v>2000</v>
      </c>
      <c r="J185" s="9">
        <f>VLOOKUP(B185,Database!$I:$AC,15,FALSE)</f>
        <v>5</v>
      </c>
      <c r="K185" s="9" t="str">
        <f>VLOOKUP(B185,Database!$I:$AD,16,FALSE)</f>
        <v>v1.1</v>
      </c>
      <c r="L185" s="9">
        <f>VLOOKUP(B185,Database!$I:$AB,19,FALSE)</f>
        <v>34</v>
      </c>
      <c r="M185" s="9" t="str">
        <f>VLOOKUP(B185,Database!$I:$AB,20,FALSE)</f>
        <v>Y</v>
      </c>
    </row>
    <row r="186" spans="1:13" ht="15" customHeight="1" x14ac:dyDescent="0.25">
      <c r="A186" t="s">
        <v>571</v>
      </c>
      <c r="B186" t="s">
        <v>528</v>
      </c>
      <c r="C186" t="s">
        <v>758</v>
      </c>
      <c r="D186" s="1" t="s">
        <v>573</v>
      </c>
      <c r="E186" s="9">
        <f t="shared" si="3"/>
        <v>5</v>
      </c>
      <c r="F186" s="9">
        <f>COUNTIFS(Database!$E:$E,2,Database!$C:$C,$A186,Database!$I:$I,$B186)+COUNTIFS(Database!$F:$F,2,Database!$D:$D,$A186,Database!$I:$I,$B186)</f>
        <v>2</v>
      </c>
      <c r="G186" s="9">
        <f>COUNTIFS(Database!$E:$E,1,Database!$C:$C,$A186,Database!$I:$I,$B186)+COUNTIFS(Database!$F:$F,1,Database!$D:$D,$A186,Database!$I:$I,$B186)</f>
        <v>0</v>
      </c>
      <c r="H186" s="9">
        <f>COUNTIFS(Database!$E:$E,0,Database!$C:$C,$A186,Database!$I:$I,$B186)+COUNTIFS(Database!$F:$F,0,Database!$D:$D,$A186,Database!$I:$I,$B186)</f>
        <v>3</v>
      </c>
      <c r="I186" s="9">
        <f>VLOOKUP(B186,Database!$I:$AB,14,FALSE)</f>
        <v>2000</v>
      </c>
      <c r="J186" s="9">
        <f>VLOOKUP(B186,Database!$I:$AC,15,FALSE)</f>
        <v>5</v>
      </c>
      <c r="K186" s="9" t="str">
        <f>VLOOKUP(B186,Database!$I:$AD,16,FALSE)</f>
        <v>v1.1</v>
      </c>
      <c r="L186" s="9">
        <f>VLOOKUP(B186,Database!$I:$AB,19,FALSE)</f>
        <v>34</v>
      </c>
      <c r="M186" s="9" t="str">
        <f>VLOOKUP(B186,Database!$I:$AB,20,FALSE)</f>
        <v>Y</v>
      </c>
    </row>
    <row r="187" spans="1:13" ht="15" customHeight="1" x14ac:dyDescent="0.25">
      <c r="A187" t="s">
        <v>575</v>
      </c>
      <c r="B187" t="s">
        <v>528</v>
      </c>
      <c r="C187" t="s">
        <v>767</v>
      </c>
      <c r="D187" s="1" t="s">
        <v>577</v>
      </c>
      <c r="E187" s="9">
        <f t="shared" si="3"/>
        <v>5</v>
      </c>
      <c r="F187" s="9">
        <f>COUNTIFS(Database!$E:$E,2,Database!$C:$C,$A187,Database!$I:$I,$B187)+COUNTIFS(Database!$F:$F,2,Database!$D:$D,$A187,Database!$I:$I,$B187)</f>
        <v>3</v>
      </c>
      <c r="G187" s="9">
        <f>COUNTIFS(Database!$E:$E,1,Database!$C:$C,$A187,Database!$I:$I,$B187)+COUNTIFS(Database!$F:$F,1,Database!$D:$D,$A187,Database!$I:$I,$B187)</f>
        <v>0</v>
      </c>
      <c r="H187" s="9">
        <f>COUNTIFS(Database!$E:$E,0,Database!$C:$C,$A187,Database!$I:$I,$B187)+COUNTIFS(Database!$F:$F,0,Database!$D:$D,$A187,Database!$I:$I,$B187)</f>
        <v>2</v>
      </c>
      <c r="I187" s="9">
        <f>VLOOKUP(B187,Database!$I:$AB,14,FALSE)</f>
        <v>2000</v>
      </c>
      <c r="J187" s="9">
        <f>VLOOKUP(B187,Database!$I:$AC,15,FALSE)</f>
        <v>5</v>
      </c>
      <c r="K187" s="9" t="str">
        <f>VLOOKUP(B187,Database!$I:$AD,16,FALSE)</f>
        <v>v1.1</v>
      </c>
      <c r="L187" s="9">
        <f>VLOOKUP(B187,Database!$I:$AB,19,FALSE)</f>
        <v>34</v>
      </c>
      <c r="M187" s="9" t="str">
        <f>VLOOKUP(B187,Database!$I:$AB,20,FALSE)</f>
        <v>Y</v>
      </c>
    </row>
    <row r="188" spans="1:13" ht="15" customHeight="1" x14ac:dyDescent="0.25">
      <c r="A188" t="s">
        <v>579</v>
      </c>
      <c r="B188" t="s">
        <v>528</v>
      </c>
      <c r="C188" t="s">
        <v>760</v>
      </c>
      <c r="D188" s="1" t="s">
        <v>581</v>
      </c>
      <c r="E188" s="9">
        <f t="shared" si="3"/>
        <v>5</v>
      </c>
      <c r="F188" s="9">
        <f>COUNTIFS(Database!$E:$E,2,Database!$C:$C,$A188,Database!$I:$I,$B188)+COUNTIFS(Database!$F:$F,2,Database!$D:$D,$A188,Database!$I:$I,$B188)</f>
        <v>1</v>
      </c>
      <c r="G188" s="9">
        <f>COUNTIFS(Database!$E:$E,1,Database!$C:$C,$A188,Database!$I:$I,$B188)+COUNTIFS(Database!$F:$F,1,Database!$D:$D,$A188,Database!$I:$I,$B188)</f>
        <v>1</v>
      </c>
      <c r="H188" s="9">
        <f>COUNTIFS(Database!$E:$E,0,Database!$C:$C,$A188,Database!$I:$I,$B188)+COUNTIFS(Database!$F:$F,0,Database!$D:$D,$A188,Database!$I:$I,$B188)</f>
        <v>3</v>
      </c>
      <c r="I188" s="9">
        <f>VLOOKUP(B188,Database!$I:$AB,14,FALSE)</f>
        <v>2000</v>
      </c>
      <c r="J188" s="9">
        <f>VLOOKUP(B188,Database!$I:$AC,15,FALSE)</f>
        <v>5</v>
      </c>
      <c r="K188" s="9" t="str">
        <f>VLOOKUP(B188,Database!$I:$AD,16,FALSE)</f>
        <v>v1.1</v>
      </c>
      <c r="L188" s="9">
        <f>VLOOKUP(B188,Database!$I:$AB,19,FALSE)</f>
        <v>34</v>
      </c>
      <c r="M188" s="9" t="str">
        <f>VLOOKUP(B188,Database!$I:$AB,20,FALSE)</f>
        <v>Y</v>
      </c>
    </row>
    <row r="189" spans="1:13" ht="15" customHeight="1" x14ac:dyDescent="0.25">
      <c r="A189" t="s">
        <v>583</v>
      </c>
      <c r="B189" t="s">
        <v>528</v>
      </c>
      <c r="C189" t="s">
        <v>762</v>
      </c>
      <c r="D189" s="1" t="s">
        <v>585</v>
      </c>
      <c r="E189" s="9">
        <f t="shared" si="3"/>
        <v>5</v>
      </c>
      <c r="F189" s="9">
        <f>COUNTIFS(Database!$E:$E,2,Database!$C:$C,$A189,Database!$I:$I,$B189)+COUNTIFS(Database!$F:$F,2,Database!$D:$D,$A189,Database!$I:$I,$B189)</f>
        <v>3</v>
      </c>
      <c r="G189" s="9">
        <f>COUNTIFS(Database!$E:$E,1,Database!$C:$C,$A189,Database!$I:$I,$B189)+COUNTIFS(Database!$F:$F,1,Database!$D:$D,$A189,Database!$I:$I,$B189)</f>
        <v>0</v>
      </c>
      <c r="H189" s="9">
        <f>COUNTIFS(Database!$E:$E,0,Database!$C:$C,$A189,Database!$I:$I,$B189)+COUNTIFS(Database!$F:$F,0,Database!$D:$D,$A189,Database!$I:$I,$B189)</f>
        <v>2</v>
      </c>
      <c r="I189" s="9">
        <f>VLOOKUP(B189,Database!$I:$AB,14,FALSE)</f>
        <v>2000</v>
      </c>
      <c r="J189" s="9">
        <f>VLOOKUP(B189,Database!$I:$AC,15,FALSE)</f>
        <v>5</v>
      </c>
      <c r="K189" s="9" t="str">
        <f>VLOOKUP(B189,Database!$I:$AD,16,FALSE)</f>
        <v>v1.1</v>
      </c>
      <c r="L189" s="9">
        <f>VLOOKUP(B189,Database!$I:$AB,19,FALSE)</f>
        <v>34</v>
      </c>
      <c r="M189" s="9" t="str">
        <f>VLOOKUP(B189,Database!$I:$AB,20,FALSE)</f>
        <v>Y</v>
      </c>
    </row>
    <row r="190" spans="1:13" ht="15" customHeight="1" x14ac:dyDescent="0.25">
      <c r="A190" t="s">
        <v>587</v>
      </c>
      <c r="B190" t="s">
        <v>528</v>
      </c>
      <c r="C190" t="s">
        <v>770</v>
      </c>
      <c r="D190" s="1" t="s">
        <v>589</v>
      </c>
      <c r="E190" s="9">
        <f t="shared" si="3"/>
        <v>5</v>
      </c>
      <c r="F190" s="9">
        <f>COUNTIFS(Database!$E:$E,2,Database!$C:$C,$A190,Database!$I:$I,$B190)+COUNTIFS(Database!$F:$F,2,Database!$D:$D,$A190,Database!$I:$I,$B190)</f>
        <v>2</v>
      </c>
      <c r="G190" s="9">
        <f>COUNTIFS(Database!$E:$E,1,Database!$C:$C,$A190,Database!$I:$I,$B190)+COUNTIFS(Database!$F:$F,1,Database!$D:$D,$A190,Database!$I:$I,$B190)</f>
        <v>0</v>
      </c>
      <c r="H190" s="9">
        <f>COUNTIFS(Database!$E:$E,0,Database!$C:$C,$A190,Database!$I:$I,$B190)+COUNTIFS(Database!$F:$F,0,Database!$D:$D,$A190,Database!$I:$I,$B190)</f>
        <v>3</v>
      </c>
      <c r="I190" s="9">
        <f>VLOOKUP(B190,Database!$I:$AB,14,FALSE)</f>
        <v>2000</v>
      </c>
      <c r="J190" s="9">
        <f>VLOOKUP(B190,Database!$I:$AC,15,FALSE)</f>
        <v>5</v>
      </c>
      <c r="K190" s="9" t="str">
        <f>VLOOKUP(B190,Database!$I:$AD,16,FALSE)</f>
        <v>v1.1</v>
      </c>
      <c r="L190" s="9">
        <f>VLOOKUP(B190,Database!$I:$AB,19,FALSE)</f>
        <v>34</v>
      </c>
      <c r="M190" s="9" t="str">
        <f>VLOOKUP(B190,Database!$I:$AB,20,FALSE)</f>
        <v>Y</v>
      </c>
    </row>
    <row r="191" spans="1:13" ht="15" customHeight="1" x14ac:dyDescent="0.25">
      <c r="A191" t="s">
        <v>591</v>
      </c>
      <c r="B191" t="s">
        <v>528</v>
      </c>
      <c r="C191" t="s">
        <v>758</v>
      </c>
      <c r="D191" s="1" t="s">
        <v>593</v>
      </c>
      <c r="E191" s="9">
        <f t="shared" si="3"/>
        <v>5</v>
      </c>
      <c r="F191" s="9">
        <f>COUNTIFS(Database!$E:$E,2,Database!$C:$C,$A191,Database!$I:$I,$B191)+COUNTIFS(Database!$F:$F,2,Database!$D:$D,$A191,Database!$I:$I,$B191)</f>
        <v>3</v>
      </c>
      <c r="G191" s="9">
        <f>COUNTIFS(Database!$E:$E,1,Database!$C:$C,$A191,Database!$I:$I,$B191)+COUNTIFS(Database!$F:$F,1,Database!$D:$D,$A191,Database!$I:$I,$B191)</f>
        <v>1</v>
      </c>
      <c r="H191" s="9">
        <f>COUNTIFS(Database!$E:$E,0,Database!$C:$C,$A191,Database!$I:$I,$B191)+COUNTIFS(Database!$F:$F,0,Database!$D:$D,$A191,Database!$I:$I,$B191)</f>
        <v>1</v>
      </c>
      <c r="I191" s="9">
        <f>VLOOKUP(B191,Database!$I:$AB,14,FALSE)</f>
        <v>2000</v>
      </c>
      <c r="J191" s="9">
        <f>VLOOKUP(B191,Database!$I:$AC,15,FALSE)</f>
        <v>5</v>
      </c>
      <c r="K191" s="9" t="str">
        <f>VLOOKUP(B191,Database!$I:$AD,16,FALSE)</f>
        <v>v1.1</v>
      </c>
      <c r="L191" s="9">
        <f>VLOOKUP(B191,Database!$I:$AB,19,FALSE)</f>
        <v>34</v>
      </c>
      <c r="M191" s="9" t="str">
        <f>VLOOKUP(B191,Database!$I:$AB,20,FALSE)</f>
        <v>Y</v>
      </c>
    </row>
    <row r="192" spans="1:13" ht="15" customHeight="1" x14ac:dyDescent="0.25">
      <c r="A192" t="s">
        <v>576</v>
      </c>
      <c r="B192" t="s">
        <v>528</v>
      </c>
      <c r="C192" t="s">
        <v>759</v>
      </c>
      <c r="D192" s="1" t="s">
        <v>578</v>
      </c>
      <c r="E192" s="9">
        <f t="shared" si="3"/>
        <v>5</v>
      </c>
      <c r="F192" s="9">
        <f>COUNTIFS(Database!$E:$E,2,Database!$C:$C,$A192,Database!$I:$I,$B192)+COUNTIFS(Database!$F:$F,2,Database!$D:$D,$A192,Database!$I:$I,$B192)</f>
        <v>1</v>
      </c>
      <c r="G192" s="9">
        <f>COUNTIFS(Database!$E:$E,1,Database!$C:$C,$A192,Database!$I:$I,$B192)+COUNTIFS(Database!$F:$F,1,Database!$D:$D,$A192,Database!$I:$I,$B192)</f>
        <v>0</v>
      </c>
      <c r="H192" s="9">
        <f>COUNTIFS(Database!$E:$E,0,Database!$C:$C,$A192,Database!$I:$I,$B192)+COUNTIFS(Database!$F:$F,0,Database!$D:$D,$A192,Database!$I:$I,$B192)</f>
        <v>4</v>
      </c>
      <c r="I192" s="9">
        <f>VLOOKUP(B192,Database!$I:$AB,14,FALSE)</f>
        <v>2000</v>
      </c>
      <c r="J192" s="9">
        <f>VLOOKUP(B192,Database!$I:$AC,15,FALSE)</f>
        <v>5</v>
      </c>
      <c r="K192" s="9" t="str">
        <f>VLOOKUP(B192,Database!$I:$AD,16,FALSE)</f>
        <v>v1.1</v>
      </c>
      <c r="L192" s="9">
        <f>VLOOKUP(B192,Database!$I:$AB,19,FALSE)</f>
        <v>34</v>
      </c>
      <c r="M192" s="9" t="str">
        <f>VLOOKUP(B192,Database!$I:$AB,20,FALSE)</f>
        <v>Y</v>
      </c>
    </row>
    <row r="193" spans="1:13" ht="15" customHeight="1" x14ac:dyDescent="0.25">
      <c r="A193" t="s">
        <v>572</v>
      </c>
      <c r="B193" t="s">
        <v>528</v>
      </c>
      <c r="C193" t="s">
        <v>767</v>
      </c>
      <c r="D193" s="1" t="s">
        <v>574</v>
      </c>
      <c r="E193" s="9">
        <f t="shared" si="3"/>
        <v>5</v>
      </c>
      <c r="F193" s="9">
        <f>COUNTIFS(Database!$E:$E,2,Database!$C:$C,$A193,Database!$I:$I,$B193)+COUNTIFS(Database!$F:$F,2,Database!$D:$D,$A193,Database!$I:$I,$B193)</f>
        <v>3</v>
      </c>
      <c r="G193" s="9">
        <f>COUNTIFS(Database!$E:$E,1,Database!$C:$C,$A193,Database!$I:$I,$B193)+COUNTIFS(Database!$F:$F,1,Database!$D:$D,$A193,Database!$I:$I,$B193)</f>
        <v>0</v>
      </c>
      <c r="H193" s="9">
        <f>COUNTIFS(Database!$E:$E,0,Database!$C:$C,$A193,Database!$I:$I,$B193)+COUNTIFS(Database!$F:$F,0,Database!$D:$D,$A193,Database!$I:$I,$B193)</f>
        <v>2</v>
      </c>
      <c r="I193" s="9">
        <f>VLOOKUP(B193,Database!$I:$AB,14,FALSE)</f>
        <v>2000</v>
      </c>
      <c r="J193" s="9">
        <f>VLOOKUP(B193,Database!$I:$AC,15,FALSE)</f>
        <v>5</v>
      </c>
      <c r="K193" s="9" t="str">
        <f>VLOOKUP(B193,Database!$I:$AD,16,FALSE)</f>
        <v>v1.1</v>
      </c>
      <c r="L193" s="9">
        <f>VLOOKUP(B193,Database!$I:$AB,19,FALSE)</f>
        <v>34</v>
      </c>
      <c r="M193" s="9" t="str">
        <f>VLOOKUP(B193,Database!$I:$AB,20,FALSE)</f>
        <v>Y</v>
      </c>
    </row>
    <row r="194" spans="1:13" ht="15" customHeight="1" x14ac:dyDescent="0.25">
      <c r="A194" t="s">
        <v>556</v>
      </c>
      <c r="B194" t="s">
        <v>528</v>
      </c>
      <c r="C194" t="s">
        <v>758</v>
      </c>
      <c r="D194" s="1" t="s">
        <v>558</v>
      </c>
      <c r="E194" s="9">
        <f t="shared" si="3"/>
        <v>5</v>
      </c>
      <c r="F194" s="9">
        <f>COUNTIFS(Database!$E:$E,2,Database!$C:$C,$A194,Database!$I:$I,$B194)+COUNTIFS(Database!$F:$F,2,Database!$D:$D,$A194,Database!$I:$I,$B194)</f>
        <v>2</v>
      </c>
      <c r="G194" s="9">
        <f>COUNTIFS(Database!$E:$E,1,Database!$C:$C,$A194,Database!$I:$I,$B194)+COUNTIFS(Database!$F:$F,1,Database!$D:$D,$A194,Database!$I:$I,$B194)</f>
        <v>0</v>
      </c>
      <c r="H194" s="9">
        <f>COUNTIFS(Database!$E:$E,0,Database!$C:$C,$A194,Database!$I:$I,$B194)+COUNTIFS(Database!$F:$F,0,Database!$D:$D,$A194,Database!$I:$I,$B194)</f>
        <v>3</v>
      </c>
      <c r="I194" s="9">
        <f>VLOOKUP(B194,Database!$I:$AB,14,FALSE)</f>
        <v>2000</v>
      </c>
      <c r="J194" s="9">
        <f>VLOOKUP(B194,Database!$I:$AC,15,FALSE)</f>
        <v>5</v>
      </c>
      <c r="K194" s="9" t="str">
        <f>VLOOKUP(B194,Database!$I:$AD,16,FALSE)</f>
        <v>v1.1</v>
      </c>
      <c r="L194" s="9">
        <f>VLOOKUP(B194,Database!$I:$AB,19,FALSE)</f>
        <v>34</v>
      </c>
      <c r="M194" s="9" t="str">
        <f>VLOOKUP(B194,Database!$I:$AB,20,FALSE)</f>
        <v>Y</v>
      </c>
    </row>
    <row r="195" spans="1:13" ht="15" customHeight="1" x14ac:dyDescent="0.25">
      <c r="A195" t="s">
        <v>560</v>
      </c>
      <c r="B195" t="s">
        <v>528</v>
      </c>
      <c r="C195" t="s">
        <v>769</v>
      </c>
      <c r="D195" s="1" t="s">
        <v>562</v>
      </c>
      <c r="E195" s="9">
        <f t="shared" si="3"/>
        <v>5</v>
      </c>
      <c r="F195" s="9">
        <f>COUNTIFS(Database!$E:$E,2,Database!$C:$C,$A195,Database!$I:$I,$B195)+COUNTIFS(Database!$F:$F,2,Database!$D:$D,$A195,Database!$I:$I,$B195)</f>
        <v>2</v>
      </c>
      <c r="G195" s="9">
        <f>COUNTIFS(Database!$E:$E,1,Database!$C:$C,$A195,Database!$I:$I,$B195)+COUNTIFS(Database!$F:$F,1,Database!$D:$D,$A195,Database!$I:$I,$B195)</f>
        <v>0</v>
      </c>
      <c r="H195" s="9">
        <f>COUNTIFS(Database!$E:$E,0,Database!$C:$C,$A195,Database!$I:$I,$B195)+COUNTIFS(Database!$F:$F,0,Database!$D:$D,$A195,Database!$I:$I,$B195)</f>
        <v>3</v>
      </c>
      <c r="I195" s="9">
        <f>VLOOKUP(B195,Database!$I:$AB,14,FALSE)</f>
        <v>2000</v>
      </c>
      <c r="J195" s="9">
        <f>VLOOKUP(B195,Database!$I:$AC,15,FALSE)</f>
        <v>5</v>
      </c>
      <c r="K195" s="9" t="str">
        <f>VLOOKUP(B195,Database!$I:$AD,16,FALSE)</f>
        <v>v1.1</v>
      </c>
      <c r="L195" s="9">
        <f>VLOOKUP(B195,Database!$I:$AB,19,FALSE)</f>
        <v>34</v>
      </c>
      <c r="M195" s="9" t="str">
        <f>VLOOKUP(B195,Database!$I:$AB,20,FALSE)</f>
        <v>Y</v>
      </c>
    </row>
    <row r="196" spans="1:13" ht="15" customHeight="1" x14ac:dyDescent="0.25">
      <c r="A196" t="s">
        <v>548</v>
      </c>
      <c r="B196" t="s">
        <v>528</v>
      </c>
      <c r="C196" t="s">
        <v>762</v>
      </c>
      <c r="D196" s="1" t="s">
        <v>550</v>
      </c>
      <c r="E196" s="9">
        <f t="shared" si="3"/>
        <v>5</v>
      </c>
      <c r="F196" s="9">
        <f>COUNTIFS(Database!$E:$E,2,Database!$C:$C,$A196,Database!$I:$I,$B196)+COUNTIFS(Database!$F:$F,2,Database!$D:$D,$A196,Database!$I:$I,$B196)</f>
        <v>2</v>
      </c>
      <c r="G196" s="9">
        <f>COUNTIFS(Database!$E:$E,1,Database!$C:$C,$A196,Database!$I:$I,$B196)+COUNTIFS(Database!$F:$F,1,Database!$D:$D,$A196,Database!$I:$I,$B196)</f>
        <v>1</v>
      </c>
      <c r="H196" s="9">
        <f>COUNTIFS(Database!$E:$E,0,Database!$C:$C,$A196,Database!$I:$I,$B196)+COUNTIFS(Database!$F:$F,0,Database!$D:$D,$A196,Database!$I:$I,$B196)</f>
        <v>2</v>
      </c>
      <c r="I196" s="9">
        <f>VLOOKUP(B196,Database!$I:$AB,14,FALSE)</f>
        <v>2000</v>
      </c>
      <c r="J196" s="9">
        <f>VLOOKUP(B196,Database!$I:$AC,15,FALSE)</f>
        <v>5</v>
      </c>
      <c r="K196" s="9" t="str">
        <f>VLOOKUP(B196,Database!$I:$AD,16,FALSE)</f>
        <v>v1.1</v>
      </c>
      <c r="L196" s="9">
        <f>VLOOKUP(B196,Database!$I:$AB,19,FALSE)</f>
        <v>34</v>
      </c>
      <c r="M196" s="9" t="str">
        <f>VLOOKUP(B196,Database!$I:$AB,20,FALSE)</f>
        <v>Y</v>
      </c>
    </row>
    <row r="197" spans="1:13" ht="15" customHeight="1" x14ac:dyDescent="0.25">
      <c r="A197" t="s">
        <v>564</v>
      </c>
      <c r="B197" t="s">
        <v>528</v>
      </c>
      <c r="C197" t="s">
        <v>762</v>
      </c>
      <c r="D197" s="1" t="s">
        <v>566</v>
      </c>
      <c r="E197" s="9">
        <f t="shared" si="3"/>
        <v>5</v>
      </c>
      <c r="F197" s="9">
        <f>COUNTIFS(Database!$E:$E,2,Database!$C:$C,$A197,Database!$I:$I,$B197)+COUNTIFS(Database!$F:$F,2,Database!$D:$D,$A197,Database!$I:$I,$B197)</f>
        <v>1</v>
      </c>
      <c r="G197" s="9">
        <f>COUNTIFS(Database!$E:$E,1,Database!$C:$C,$A197,Database!$I:$I,$B197)+COUNTIFS(Database!$F:$F,1,Database!$D:$D,$A197,Database!$I:$I,$B197)</f>
        <v>2</v>
      </c>
      <c r="H197" s="9">
        <f>COUNTIFS(Database!$E:$E,0,Database!$C:$C,$A197,Database!$I:$I,$B197)+COUNTIFS(Database!$F:$F,0,Database!$D:$D,$A197,Database!$I:$I,$B197)</f>
        <v>2</v>
      </c>
      <c r="I197" s="9">
        <f>VLOOKUP(B197,Database!$I:$AB,14,FALSE)</f>
        <v>2000</v>
      </c>
      <c r="J197" s="9">
        <f>VLOOKUP(B197,Database!$I:$AC,15,FALSE)</f>
        <v>5</v>
      </c>
      <c r="K197" s="9" t="str">
        <f>VLOOKUP(B197,Database!$I:$AD,16,FALSE)</f>
        <v>v1.1</v>
      </c>
      <c r="L197" s="9">
        <f>VLOOKUP(B197,Database!$I:$AB,19,FALSE)</f>
        <v>34</v>
      </c>
      <c r="M197" s="9" t="str">
        <f>VLOOKUP(B197,Database!$I:$AB,20,FALSE)</f>
        <v>Y</v>
      </c>
    </row>
    <row r="198" spans="1:13" ht="15" customHeight="1" x14ac:dyDescent="0.25">
      <c r="A198" t="s">
        <v>588</v>
      </c>
      <c r="B198" t="s">
        <v>528</v>
      </c>
      <c r="C198" t="s">
        <v>761</v>
      </c>
      <c r="D198" s="1" t="s">
        <v>590</v>
      </c>
      <c r="E198" s="9">
        <f t="shared" si="3"/>
        <v>5</v>
      </c>
      <c r="F198" s="9">
        <f>COUNTIFS(Database!$E:$E,2,Database!$C:$C,$A198,Database!$I:$I,$B198)+COUNTIFS(Database!$F:$F,2,Database!$D:$D,$A198,Database!$I:$I,$B198)</f>
        <v>5</v>
      </c>
      <c r="G198" s="9">
        <f>COUNTIFS(Database!$E:$E,1,Database!$C:$C,$A198,Database!$I:$I,$B198)+COUNTIFS(Database!$F:$F,1,Database!$D:$D,$A198,Database!$I:$I,$B198)</f>
        <v>0</v>
      </c>
      <c r="H198" s="9">
        <f>COUNTIFS(Database!$E:$E,0,Database!$C:$C,$A198,Database!$I:$I,$B198)+COUNTIFS(Database!$F:$F,0,Database!$D:$D,$A198,Database!$I:$I,$B198)</f>
        <v>0</v>
      </c>
      <c r="I198" s="9">
        <f>VLOOKUP(B198,Database!$I:$AB,14,FALSE)</f>
        <v>2000</v>
      </c>
      <c r="J198" s="9">
        <f>VLOOKUP(B198,Database!$I:$AC,15,FALSE)</f>
        <v>5</v>
      </c>
      <c r="K198" s="9" t="str">
        <f>VLOOKUP(B198,Database!$I:$AD,16,FALSE)</f>
        <v>v1.1</v>
      </c>
      <c r="L198" s="9">
        <f>VLOOKUP(B198,Database!$I:$AB,19,FALSE)</f>
        <v>34</v>
      </c>
      <c r="M198" s="9" t="str">
        <f>VLOOKUP(B198,Database!$I:$AB,20,FALSE)</f>
        <v>Y</v>
      </c>
    </row>
    <row r="199" spans="1:13" ht="15" customHeight="1" x14ac:dyDescent="0.25">
      <c r="A199" t="s">
        <v>544</v>
      </c>
      <c r="B199" t="s">
        <v>528</v>
      </c>
      <c r="C199" t="s">
        <v>764</v>
      </c>
      <c r="D199" s="1" t="s">
        <v>546</v>
      </c>
      <c r="E199" s="9">
        <f t="shared" si="3"/>
        <v>5</v>
      </c>
      <c r="F199" s="9">
        <f>COUNTIFS(Database!$E:$E,2,Database!$C:$C,$A199,Database!$I:$I,$B199)+COUNTIFS(Database!$F:$F,2,Database!$D:$D,$A199,Database!$I:$I,$B199)</f>
        <v>4</v>
      </c>
      <c r="G199" s="9">
        <f>COUNTIFS(Database!$E:$E,1,Database!$C:$C,$A199,Database!$I:$I,$B199)+COUNTIFS(Database!$F:$F,1,Database!$D:$D,$A199,Database!$I:$I,$B199)</f>
        <v>0</v>
      </c>
      <c r="H199" s="9">
        <f>COUNTIFS(Database!$E:$E,0,Database!$C:$C,$A199,Database!$I:$I,$B199)+COUNTIFS(Database!$F:$F,0,Database!$D:$D,$A199,Database!$I:$I,$B199)</f>
        <v>1</v>
      </c>
      <c r="I199" s="9">
        <f>VLOOKUP(B199,Database!$I:$AB,14,FALSE)</f>
        <v>2000</v>
      </c>
      <c r="J199" s="9">
        <f>VLOOKUP(B199,Database!$I:$AC,15,FALSE)</f>
        <v>5</v>
      </c>
      <c r="K199" s="9" t="str">
        <f>VLOOKUP(B199,Database!$I:$AD,16,FALSE)</f>
        <v>v1.1</v>
      </c>
      <c r="L199" s="9">
        <f>VLOOKUP(B199,Database!$I:$AB,19,FALSE)</f>
        <v>34</v>
      </c>
      <c r="M199" s="9" t="str">
        <f>VLOOKUP(B199,Database!$I:$AB,20,FALSE)</f>
        <v>Y</v>
      </c>
    </row>
    <row r="200" spans="1:13" ht="15" customHeight="1" x14ac:dyDescent="0.25">
      <c r="A200" t="s">
        <v>552</v>
      </c>
      <c r="B200" t="s">
        <v>528</v>
      </c>
      <c r="C200" t="s">
        <v>766</v>
      </c>
      <c r="D200" s="1" t="s">
        <v>554</v>
      </c>
      <c r="E200" s="9">
        <f t="shared" si="3"/>
        <v>5</v>
      </c>
      <c r="F200" s="9">
        <f>COUNTIFS(Database!$E:$E,2,Database!$C:$C,$A200,Database!$I:$I,$B200)+COUNTIFS(Database!$F:$F,2,Database!$D:$D,$A200,Database!$I:$I,$B200)</f>
        <v>1</v>
      </c>
      <c r="G200" s="9">
        <f>COUNTIFS(Database!$E:$E,1,Database!$C:$C,$A200,Database!$I:$I,$B200)+COUNTIFS(Database!$F:$F,1,Database!$D:$D,$A200,Database!$I:$I,$B200)</f>
        <v>0</v>
      </c>
      <c r="H200" s="9">
        <f>COUNTIFS(Database!$E:$E,0,Database!$C:$C,$A200,Database!$I:$I,$B200)+COUNTIFS(Database!$F:$F,0,Database!$D:$D,$A200,Database!$I:$I,$B200)</f>
        <v>4</v>
      </c>
      <c r="I200" s="9">
        <f>VLOOKUP(B200,Database!$I:$AB,14,FALSE)</f>
        <v>2000</v>
      </c>
      <c r="J200" s="9">
        <f>VLOOKUP(B200,Database!$I:$AC,15,FALSE)</f>
        <v>5</v>
      </c>
      <c r="K200" s="9" t="str">
        <f>VLOOKUP(B200,Database!$I:$AD,16,FALSE)</f>
        <v>v1.1</v>
      </c>
      <c r="L200" s="9">
        <f>VLOOKUP(B200,Database!$I:$AB,19,FALSE)</f>
        <v>34</v>
      </c>
      <c r="M200" s="9" t="str">
        <f>VLOOKUP(B200,Database!$I:$AB,20,FALSE)</f>
        <v>Y</v>
      </c>
    </row>
    <row r="201" spans="1:13" ht="15" customHeight="1" x14ac:dyDescent="0.25">
      <c r="A201" t="s">
        <v>580</v>
      </c>
      <c r="B201" t="s">
        <v>528</v>
      </c>
      <c r="C201" t="s">
        <v>768</v>
      </c>
      <c r="D201" s="1" t="s">
        <v>582</v>
      </c>
      <c r="E201" s="9">
        <f t="shared" si="3"/>
        <v>4</v>
      </c>
      <c r="F201" s="9">
        <f>COUNTIFS(Database!$E:$E,2,Database!$C:$C,$A201,Database!$I:$I,$B201)+COUNTIFS(Database!$F:$F,2,Database!$D:$D,$A201,Database!$I:$I,$B201)</f>
        <v>1</v>
      </c>
      <c r="G201" s="9">
        <f>COUNTIFS(Database!$E:$E,1,Database!$C:$C,$A201,Database!$I:$I,$B201)+COUNTIFS(Database!$F:$F,1,Database!$D:$D,$A201,Database!$I:$I,$B201)</f>
        <v>0</v>
      </c>
      <c r="H201" s="9">
        <f>COUNTIFS(Database!$E:$E,0,Database!$C:$C,$A201,Database!$I:$I,$B201)+COUNTIFS(Database!$F:$F,0,Database!$D:$D,$A201,Database!$I:$I,$B201)</f>
        <v>3</v>
      </c>
      <c r="I201" s="9">
        <f>VLOOKUP(B201,Database!$I:$AB,14,FALSE)</f>
        <v>2000</v>
      </c>
      <c r="J201" s="9">
        <f>VLOOKUP(B201,Database!$I:$AC,15,FALSE)</f>
        <v>5</v>
      </c>
      <c r="K201" s="9" t="str">
        <f>VLOOKUP(B201,Database!$I:$AD,16,FALSE)</f>
        <v>v1.1</v>
      </c>
      <c r="L201" s="9">
        <f>VLOOKUP(B201,Database!$I:$AB,19,FALSE)</f>
        <v>34</v>
      </c>
      <c r="M201" s="9" t="str">
        <f>VLOOKUP(B201,Database!$I:$AB,20,FALSE)</f>
        <v>Y</v>
      </c>
    </row>
    <row r="202" spans="1:13" ht="15" customHeight="1" x14ac:dyDescent="0.25">
      <c r="A202" t="s">
        <v>592</v>
      </c>
      <c r="B202" t="s">
        <v>528</v>
      </c>
      <c r="C202" t="s">
        <v>760</v>
      </c>
      <c r="D202" s="1" t="s">
        <v>594</v>
      </c>
      <c r="E202" s="9">
        <f t="shared" si="3"/>
        <v>5</v>
      </c>
      <c r="F202" s="9">
        <f>COUNTIFS(Database!$E:$E,2,Database!$C:$C,$A202,Database!$I:$I,$B202)+COUNTIFS(Database!$F:$F,2,Database!$D:$D,$A202,Database!$I:$I,$B202)</f>
        <v>1</v>
      </c>
      <c r="G202" s="9">
        <f>COUNTIFS(Database!$E:$E,1,Database!$C:$C,$A202,Database!$I:$I,$B202)+COUNTIFS(Database!$F:$F,1,Database!$D:$D,$A202,Database!$I:$I,$B202)</f>
        <v>3</v>
      </c>
      <c r="H202" s="9">
        <f>COUNTIFS(Database!$E:$E,0,Database!$C:$C,$A202,Database!$I:$I,$B202)+COUNTIFS(Database!$F:$F,0,Database!$D:$D,$A202,Database!$I:$I,$B202)</f>
        <v>1</v>
      </c>
      <c r="I202" s="9">
        <f>VLOOKUP(B202,Database!$I:$AB,14,FALSE)</f>
        <v>2000</v>
      </c>
      <c r="J202" s="9">
        <f>VLOOKUP(B202,Database!$I:$AC,15,FALSE)</f>
        <v>5</v>
      </c>
      <c r="K202" s="9" t="str">
        <f>VLOOKUP(B202,Database!$I:$AD,16,FALSE)</f>
        <v>v1.1</v>
      </c>
      <c r="L202" s="9">
        <f>VLOOKUP(B202,Database!$I:$AB,19,FALSE)</f>
        <v>34</v>
      </c>
      <c r="M202" s="9" t="str">
        <f>VLOOKUP(B202,Database!$I:$AB,20,FALSE)</f>
        <v>Y</v>
      </c>
    </row>
    <row r="203" spans="1:13" ht="15" customHeight="1" x14ac:dyDescent="0.25">
      <c r="A203" t="s">
        <v>568</v>
      </c>
      <c r="B203" t="s">
        <v>528</v>
      </c>
      <c r="C203" t="s">
        <v>769</v>
      </c>
      <c r="D203" s="1" t="s">
        <v>570</v>
      </c>
      <c r="E203" s="9">
        <f t="shared" si="3"/>
        <v>4</v>
      </c>
      <c r="F203" s="9">
        <f>COUNTIFS(Database!$E:$E,2,Database!$C:$C,$A203,Database!$I:$I,$B203)+COUNTIFS(Database!$F:$F,2,Database!$D:$D,$A203,Database!$I:$I,$B203)</f>
        <v>0</v>
      </c>
      <c r="G203" s="9">
        <f>COUNTIFS(Database!$E:$E,1,Database!$C:$C,$A203,Database!$I:$I,$B203)+COUNTIFS(Database!$F:$F,1,Database!$D:$D,$A203,Database!$I:$I,$B203)</f>
        <v>1</v>
      </c>
      <c r="H203" s="9">
        <f>COUNTIFS(Database!$E:$E,0,Database!$C:$C,$A203,Database!$I:$I,$B203)+COUNTIFS(Database!$F:$F,0,Database!$D:$D,$A203,Database!$I:$I,$B203)</f>
        <v>3</v>
      </c>
      <c r="I203" s="9">
        <f>VLOOKUP(B203,Database!$I:$AB,14,FALSE)</f>
        <v>2000</v>
      </c>
      <c r="J203" s="9">
        <f>VLOOKUP(B203,Database!$I:$AC,15,FALSE)</f>
        <v>5</v>
      </c>
      <c r="K203" s="9" t="str">
        <f>VLOOKUP(B203,Database!$I:$AD,16,FALSE)</f>
        <v>v1.1</v>
      </c>
      <c r="L203" s="9">
        <f>VLOOKUP(B203,Database!$I:$AB,19,FALSE)</f>
        <v>34</v>
      </c>
      <c r="M203" s="9" t="str">
        <f>VLOOKUP(B203,Database!$I:$AB,20,FALSE)</f>
        <v>Y</v>
      </c>
    </row>
    <row r="204" spans="1:13" ht="15" customHeight="1" x14ac:dyDescent="0.25">
      <c r="A204" t="s">
        <v>532</v>
      </c>
      <c r="B204" t="s">
        <v>528</v>
      </c>
      <c r="C204" t="s">
        <v>758</v>
      </c>
      <c r="D204" s="1" t="s">
        <v>534</v>
      </c>
      <c r="E204" s="9">
        <f t="shared" si="3"/>
        <v>5</v>
      </c>
      <c r="F204" s="9">
        <f>COUNTIFS(Database!$E:$E,2,Database!$C:$C,$A204,Database!$I:$I,$B204)+COUNTIFS(Database!$F:$F,2,Database!$D:$D,$A204,Database!$I:$I,$B204)</f>
        <v>2</v>
      </c>
      <c r="G204" s="9">
        <f>COUNTIFS(Database!$E:$E,1,Database!$C:$C,$A204,Database!$I:$I,$B204)+COUNTIFS(Database!$F:$F,1,Database!$D:$D,$A204,Database!$I:$I,$B204)</f>
        <v>1</v>
      </c>
      <c r="H204" s="9">
        <f>COUNTIFS(Database!$E:$E,0,Database!$C:$C,$A204,Database!$I:$I,$B204)+COUNTIFS(Database!$F:$F,0,Database!$D:$D,$A204,Database!$I:$I,$B204)</f>
        <v>2</v>
      </c>
      <c r="I204" s="9">
        <f>VLOOKUP(B204,Database!$I:$AB,14,FALSE)</f>
        <v>2000</v>
      </c>
      <c r="J204" s="9">
        <f>VLOOKUP(B204,Database!$I:$AC,15,FALSE)</f>
        <v>5</v>
      </c>
      <c r="K204" s="9" t="str">
        <f>VLOOKUP(B204,Database!$I:$AD,16,FALSE)</f>
        <v>v1.1</v>
      </c>
      <c r="L204" s="9">
        <f>VLOOKUP(B204,Database!$I:$AB,19,FALSE)</f>
        <v>34</v>
      </c>
      <c r="M204" s="9" t="str">
        <f>VLOOKUP(B204,Database!$I:$AB,20,FALSE)</f>
        <v>Y</v>
      </c>
    </row>
    <row r="205" spans="1:13" ht="15" customHeight="1" x14ac:dyDescent="0.25">
      <c r="A205" t="s">
        <v>536</v>
      </c>
      <c r="B205" t="s">
        <v>528</v>
      </c>
      <c r="C205" t="s">
        <v>771</v>
      </c>
      <c r="D205" s="1" t="s">
        <v>538</v>
      </c>
      <c r="E205" s="9">
        <f t="shared" si="3"/>
        <v>5</v>
      </c>
      <c r="F205" s="9">
        <f>COUNTIFS(Database!$E:$E,2,Database!$C:$C,$A205,Database!$I:$I,$B205)+COUNTIFS(Database!$F:$F,2,Database!$D:$D,$A205,Database!$I:$I,$B205)</f>
        <v>0</v>
      </c>
      <c r="G205" s="9">
        <f>COUNTIFS(Database!$E:$E,1,Database!$C:$C,$A205,Database!$I:$I,$B205)+COUNTIFS(Database!$F:$F,1,Database!$D:$D,$A205,Database!$I:$I,$B205)</f>
        <v>0</v>
      </c>
      <c r="H205" s="9">
        <f>COUNTIFS(Database!$E:$E,0,Database!$C:$C,$A205,Database!$I:$I,$B205)+COUNTIFS(Database!$F:$F,0,Database!$D:$D,$A205,Database!$I:$I,$B205)</f>
        <v>5</v>
      </c>
      <c r="I205" s="9">
        <f>VLOOKUP(B205,Database!$I:$AB,14,FALSE)</f>
        <v>2000</v>
      </c>
      <c r="J205" s="9">
        <f>VLOOKUP(B205,Database!$I:$AC,15,FALSE)</f>
        <v>5</v>
      </c>
      <c r="K205" s="9" t="str">
        <f>VLOOKUP(B205,Database!$I:$AD,16,FALSE)</f>
        <v>v1.1</v>
      </c>
      <c r="L205" s="9">
        <f>VLOOKUP(B205,Database!$I:$AB,19,FALSE)</f>
        <v>34</v>
      </c>
      <c r="M205" s="9" t="str">
        <f>VLOOKUP(B205,Database!$I:$AB,20,FALSE)</f>
        <v>Y</v>
      </c>
    </row>
    <row r="206" spans="1:13" ht="15" customHeight="1" x14ac:dyDescent="0.25">
      <c r="A206" t="s">
        <v>527</v>
      </c>
      <c r="B206" t="s">
        <v>528</v>
      </c>
      <c r="C206" t="s">
        <v>761</v>
      </c>
      <c r="D206" s="1" t="s">
        <v>530</v>
      </c>
      <c r="E206" s="9">
        <f t="shared" si="3"/>
        <v>5</v>
      </c>
      <c r="F206" s="9">
        <f>COUNTIFS(Database!$E:$E,2,Database!$C:$C,$A206,Database!$I:$I,$B206)+COUNTIFS(Database!$F:$F,2,Database!$D:$D,$A206,Database!$I:$I,$B206)</f>
        <v>1</v>
      </c>
      <c r="G206" s="9">
        <f>COUNTIFS(Database!$E:$E,1,Database!$C:$C,$A206,Database!$I:$I,$B206)+COUNTIFS(Database!$F:$F,1,Database!$D:$D,$A206,Database!$I:$I,$B206)</f>
        <v>2</v>
      </c>
      <c r="H206" s="9">
        <f>COUNTIFS(Database!$E:$E,0,Database!$C:$C,$A206,Database!$I:$I,$B206)+COUNTIFS(Database!$F:$F,0,Database!$D:$D,$A206,Database!$I:$I,$B206)</f>
        <v>2</v>
      </c>
      <c r="I206" s="9">
        <f>VLOOKUP(B206,Database!$I:$AB,14,FALSE)</f>
        <v>2000</v>
      </c>
      <c r="J206" s="9">
        <f>VLOOKUP(B206,Database!$I:$AC,15,FALSE)</f>
        <v>5</v>
      </c>
      <c r="K206" s="9" t="str">
        <f>VLOOKUP(B206,Database!$I:$AD,16,FALSE)</f>
        <v>v1.1</v>
      </c>
      <c r="L206" s="9">
        <f>VLOOKUP(B206,Database!$I:$AB,19,FALSE)</f>
        <v>34</v>
      </c>
      <c r="M206" s="9" t="str">
        <f>VLOOKUP(B206,Database!$I:$AB,20,FALSE)</f>
        <v>Y</v>
      </c>
    </row>
    <row r="207" spans="1:13" ht="15" customHeight="1" x14ac:dyDescent="0.25">
      <c r="A207" t="s">
        <v>540</v>
      </c>
      <c r="B207" t="s">
        <v>528</v>
      </c>
      <c r="C207" t="s">
        <v>763</v>
      </c>
      <c r="D207" s="1" t="s">
        <v>542</v>
      </c>
      <c r="E207" s="9">
        <f t="shared" si="3"/>
        <v>5</v>
      </c>
      <c r="F207" s="9">
        <f>COUNTIFS(Database!$E:$E,2,Database!$C:$C,$A207,Database!$I:$I,$B207)+COUNTIFS(Database!$F:$F,2,Database!$D:$D,$A207,Database!$I:$I,$B207)</f>
        <v>3</v>
      </c>
      <c r="G207" s="9">
        <f>COUNTIFS(Database!$E:$E,1,Database!$C:$C,$A207,Database!$I:$I,$B207)+COUNTIFS(Database!$F:$F,1,Database!$D:$D,$A207,Database!$I:$I,$B207)</f>
        <v>0</v>
      </c>
      <c r="H207" s="9">
        <f>COUNTIFS(Database!$E:$E,0,Database!$C:$C,$A207,Database!$I:$I,$B207)+COUNTIFS(Database!$F:$F,0,Database!$D:$D,$A207,Database!$I:$I,$B207)</f>
        <v>2</v>
      </c>
      <c r="I207" s="9">
        <f>VLOOKUP(B207,Database!$I:$AB,14,FALSE)</f>
        <v>2000</v>
      </c>
      <c r="J207" s="9">
        <f>VLOOKUP(B207,Database!$I:$AC,15,FALSE)</f>
        <v>5</v>
      </c>
      <c r="K207" s="9" t="str">
        <f>VLOOKUP(B207,Database!$I:$AD,16,FALSE)</f>
        <v>v1.1</v>
      </c>
      <c r="L207" s="9">
        <f>VLOOKUP(B207,Database!$I:$AB,19,FALSE)</f>
        <v>34</v>
      </c>
      <c r="M207" s="9" t="str">
        <f>VLOOKUP(B207,Database!$I:$AB,20,FALSE)</f>
        <v>Y</v>
      </c>
    </row>
    <row r="208" spans="1:13" ht="15" customHeight="1" x14ac:dyDescent="0.25">
      <c r="A208" t="s">
        <v>584</v>
      </c>
      <c r="B208" t="s">
        <v>528</v>
      </c>
      <c r="C208" t="s">
        <v>773</v>
      </c>
      <c r="D208" s="1" t="s">
        <v>586</v>
      </c>
      <c r="E208" s="9">
        <f t="shared" si="3"/>
        <v>5</v>
      </c>
      <c r="F208" s="9">
        <f>COUNTIFS(Database!$E:$E,2,Database!$C:$C,$A208,Database!$I:$I,$B208)+COUNTIFS(Database!$F:$F,2,Database!$D:$D,$A208,Database!$I:$I,$B208)</f>
        <v>1</v>
      </c>
      <c r="G208" s="9">
        <f>COUNTIFS(Database!$E:$E,1,Database!$C:$C,$A208,Database!$I:$I,$B208)+COUNTIFS(Database!$F:$F,1,Database!$D:$D,$A208,Database!$I:$I,$B208)</f>
        <v>0</v>
      </c>
      <c r="H208" s="9">
        <f>COUNTIFS(Database!$E:$E,0,Database!$C:$C,$A208,Database!$I:$I,$B208)+COUNTIFS(Database!$F:$F,0,Database!$D:$D,$A208,Database!$I:$I,$B208)</f>
        <v>4</v>
      </c>
      <c r="I208" s="9">
        <f>VLOOKUP(B208,Database!$I:$AB,14,FALSE)</f>
        <v>2000</v>
      </c>
      <c r="J208" s="9">
        <f>VLOOKUP(B208,Database!$I:$AC,15,FALSE)</f>
        <v>5</v>
      </c>
      <c r="K208" s="9" t="str">
        <f>VLOOKUP(B208,Database!$I:$AD,16,FALSE)</f>
        <v>v1.1</v>
      </c>
      <c r="L208" s="9">
        <f>VLOOKUP(B208,Database!$I:$AB,19,FALSE)</f>
        <v>34</v>
      </c>
      <c r="M208" s="9" t="str">
        <f>VLOOKUP(B208,Database!$I:$AB,20,FALSE)</f>
        <v>Y</v>
      </c>
    </row>
    <row r="209" spans="1:13" ht="15" customHeight="1" x14ac:dyDescent="0.25">
      <c r="A209" t="s">
        <v>118</v>
      </c>
      <c r="B209" t="s">
        <v>910</v>
      </c>
      <c r="C209" t="s">
        <v>773</v>
      </c>
      <c r="D209" s="1" t="s">
        <v>914</v>
      </c>
      <c r="E209" s="9">
        <f t="shared" si="3"/>
        <v>0</v>
      </c>
      <c r="F209" s="9">
        <f>COUNTIFS(Database!$E:$E,2,Database!$C:$C,$A209,Database!$I:$I,$B209)+COUNTIFS(Database!$F:$F,2,Database!$D:$D,$A209,Database!$I:$I,$B209)</f>
        <v>0</v>
      </c>
      <c r="G209" s="9">
        <f>COUNTIFS(Database!$E:$E,1,Database!$C:$C,$A209,Database!$I:$I,$B209)+COUNTIFS(Database!$F:$F,1,Database!$D:$D,$A209,Database!$I:$I,$B209)</f>
        <v>0</v>
      </c>
      <c r="H209" s="9">
        <f>COUNTIFS(Database!$E:$E,0,Database!$C:$C,$A209,Database!$I:$I,$B209)+COUNTIFS(Database!$F:$F,0,Database!$D:$D,$A209,Database!$I:$I,$B209)</f>
        <v>0</v>
      </c>
      <c r="I209" s="9">
        <f>VLOOKUP(B209,Database!$I:$AB,14,FALSE)</f>
        <v>1500</v>
      </c>
      <c r="J209" s="9">
        <f>VLOOKUP(B209,Database!$I:$AC,15,FALSE)</f>
        <v>1</v>
      </c>
      <c r="K209" s="9" t="str">
        <f>VLOOKUP(B209,Database!$I:$AD,16,FALSE)</f>
        <v>v1.1</v>
      </c>
      <c r="L209" s="9">
        <f>VLOOKUP(B209,Database!$I:$AB,19,FALSE)</f>
        <v>22</v>
      </c>
      <c r="M209" s="9" t="str">
        <f>VLOOKUP(B209,Database!$I:$AB,20,FALSE)</f>
        <v>Y</v>
      </c>
    </row>
    <row r="210" spans="1:13" ht="15" customHeight="1" x14ac:dyDescent="0.25">
      <c r="A210" t="s">
        <v>82</v>
      </c>
      <c r="B210" t="s">
        <v>910</v>
      </c>
      <c r="C210" t="s">
        <v>758</v>
      </c>
      <c r="D210" s="1" t="s">
        <v>917</v>
      </c>
      <c r="E210" s="9">
        <f t="shared" si="3"/>
        <v>0</v>
      </c>
      <c r="F210" s="9">
        <f>COUNTIFS(Database!$E:$E,2,Database!$C:$C,$A210,Database!$I:$I,$B210)+COUNTIFS(Database!$F:$F,2,Database!$D:$D,$A210,Database!$I:$I,$B210)</f>
        <v>0</v>
      </c>
      <c r="G210" s="9">
        <f>COUNTIFS(Database!$E:$E,1,Database!$C:$C,$A210,Database!$I:$I,$B210)+COUNTIFS(Database!$F:$F,1,Database!$D:$D,$A210,Database!$I:$I,$B210)</f>
        <v>0</v>
      </c>
      <c r="H210" s="9">
        <f>COUNTIFS(Database!$E:$E,0,Database!$C:$C,$A210,Database!$I:$I,$B210)+COUNTIFS(Database!$F:$F,0,Database!$D:$D,$A210,Database!$I:$I,$B210)</f>
        <v>0</v>
      </c>
      <c r="I210" s="9">
        <f>VLOOKUP(B210,Database!$I:$AB,14,FALSE)</f>
        <v>1500</v>
      </c>
      <c r="J210" s="9">
        <f>VLOOKUP(B210,Database!$I:$AC,15,FALSE)</f>
        <v>1</v>
      </c>
      <c r="K210" s="9" t="str">
        <f>VLOOKUP(B210,Database!$I:$AD,16,FALSE)</f>
        <v>v1.1</v>
      </c>
      <c r="L210" s="9">
        <f>VLOOKUP(B210,Database!$I:$AB,19,FALSE)</f>
        <v>22</v>
      </c>
      <c r="M210" s="9" t="str">
        <f>VLOOKUP(B210,Database!$I:$AB,20,FALSE)</f>
        <v>Y</v>
      </c>
    </row>
    <row r="211" spans="1:13" ht="15" customHeight="1" x14ac:dyDescent="0.25">
      <c r="A211" t="s">
        <v>620</v>
      </c>
      <c r="B211" t="s">
        <v>621</v>
      </c>
      <c r="C211" t="s">
        <v>758</v>
      </c>
      <c r="D211" s="1" t="s">
        <v>622</v>
      </c>
      <c r="E211" s="9">
        <f t="shared" si="3"/>
        <v>3</v>
      </c>
      <c r="F211" s="9">
        <f>COUNTIFS(Database!$E:$E,2,Database!$C:$C,$A211,Database!$I:$I,$B211)+COUNTIFS(Database!$F:$F,2,Database!$D:$D,$A211,Database!$I:$I,$B211)</f>
        <v>2</v>
      </c>
      <c r="G211" s="9">
        <f>COUNTIFS(Database!$E:$E,1,Database!$C:$C,$A211,Database!$I:$I,$B211)+COUNTIFS(Database!$F:$F,1,Database!$D:$D,$A211,Database!$I:$I,$B211)</f>
        <v>0</v>
      </c>
      <c r="H211" s="9">
        <f>COUNTIFS(Database!$E:$E,0,Database!$C:$C,$A211,Database!$I:$I,$B211)+COUNTIFS(Database!$F:$F,0,Database!$D:$D,$A211,Database!$I:$I,$B211)</f>
        <v>1</v>
      </c>
      <c r="I211" s="9">
        <f>VLOOKUP(B211,Database!$I:$AB,14,FALSE)</f>
        <v>2000</v>
      </c>
      <c r="J211" s="9">
        <f>VLOOKUP(B211,Database!$I:$AC,15,FALSE)</f>
        <v>3</v>
      </c>
      <c r="K211" s="9" t="str">
        <f>VLOOKUP(B211,Database!$I:$AD,16,FALSE)</f>
        <v>v1.1</v>
      </c>
      <c r="L211" s="9">
        <f>VLOOKUP(B211,Database!$I:$AB,19,FALSE)</f>
        <v>20</v>
      </c>
      <c r="M211" s="9" t="str">
        <f>VLOOKUP(B211,Database!$I:$AB,20,FALSE)</f>
        <v>Y</v>
      </c>
    </row>
    <row r="212" spans="1:13" ht="15" customHeight="1" x14ac:dyDescent="0.25">
      <c r="A212" t="s">
        <v>121</v>
      </c>
      <c r="B212" t="s">
        <v>621</v>
      </c>
      <c r="C212" t="s">
        <v>773</v>
      </c>
      <c r="D212" s="1" t="s">
        <v>625</v>
      </c>
      <c r="E212" s="9">
        <f t="shared" si="3"/>
        <v>3</v>
      </c>
      <c r="F212" s="9">
        <f>COUNTIFS(Database!$E:$E,2,Database!$C:$C,$A212,Database!$I:$I,$B212)+COUNTIFS(Database!$F:$F,2,Database!$D:$D,$A212,Database!$I:$I,$B212)</f>
        <v>2</v>
      </c>
      <c r="G212" s="9">
        <f>COUNTIFS(Database!$E:$E,1,Database!$C:$C,$A212,Database!$I:$I,$B212)+COUNTIFS(Database!$F:$F,1,Database!$D:$D,$A212,Database!$I:$I,$B212)</f>
        <v>0</v>
      </c>
      <c r="H212" s="9">
        <f>COUNTIFS(Database!$E:$E,0,Database!$C:$C,$A212,Database!$I:$I,$B212)+COUNTIFS(Database!$F:$F,0,Database!$D:$D,$A212,Database!$I:$I,$B212)</f>
        <v>1</v>
      </c>
      <c r="I212" s="9">
        <f>VLOOKUP(B212,Database!$I:$AB,14,FALSE)</f>
        <v>2000</v>
      </c>
      <c r="J212" s="9">
        <f>VLOOKUP(B212,Database!$I:$AC,15,FALSE)</f>
        <v>3</v>
      </c>
      <c r="K212" s="9" t="str">
        <f>VLOOKUP(B212,Database!$I:$AD,16,FALSE)</f>
        <v>v1.1</v>
      </c>
      <c r="L212" s="9">
        <f>VLOOKUP(B212,Database!$I:$AB,19,FALSE)</f>
        <v>20</v>
      </c>
      <c r="M212" s="9" t="str">
        <f>VLOOKUP(B212,Database!$I:$AB,20,FALSE)</f>
        <v>Y</v>
      </c>
    </row>
    <row r="213" spans="1:13" ht="15" customHeight="1" x14ac:dyDescent="0.25">
      <c r="A213" t="s">
        <v>627</v>
      </c>
      <c r="B213" t="s">
        <v>621</v>
      </c>
      <c r="C213" t="s">
        <v>763</v>
      </c>
      <c r="D213" s="1" t="s">
        <v>629</v>
      </c>
      <c r="E213" s="9">
        <f t="shared" si="3"/>
        <v>3</v>
      </c>
      <c r="F213" s="9">
        <f>COUNTIFS(Database!$E:$E,2,Database!$C:$C,$A213,Database!$I:$I,$B213)+COUNTIFS(Database!$F:$F,2,Database!$D:$D,$A213,Database!$I:$I,$B213)</f>
        <v>0</v>
      </c>
      <c r="G213" s="9">
        <f>COUNTIFS(Database!$E:$E,1,Database!$C:$C,$A213,Database!$I:$I,$B213)+COUNTIFS(Database!$F:$F,1,Database!$D:$D,$A213,Database!$I:$I,$B213)</f>
        <v>0</v>
      </c>
      <c r="H213" s="9">
        <f>COUNTIFS(Database!$E:$E,0,Database!$C:$C,$A213,Database!$I:$I,$B213)+COUNTIFS(Database!$F:$F,0,Database!$D:$D,$A213,Database!$I:$I,$B213)</f>
        <v>3</v>
      </c>
      <c r="I213" s="9">
        <f>VLOOKUP(B213,Database!$I:$AB,14,FALSE)</f>
        <v>2000</v>
      </c>
      <c r="J213" s="9">
        <f>VLOOKUP(B213,Database!$I:$AC,15,FALSE)</f>
        <v>3</v>
      </c>
      <c r="K213" s="9" t="str">
        <f>VLOOKUP(B213,Database!$I:$AD,16,FALSE)</f>
        <v>v1.1</v>
      </c>
      <c r="L213" s="9">
        <f>VLOOKUP(B213,Database!$I:$AB,19,FALSE)</f>
        <v>20</v>
      </c>
      <c r="M213" s="9" t="str">
        <f>VLOOKUP(B213,Database!$I:$AB,20,FALSE)</f>
        <v>Y</v>
      </c>
    </row>
    <row r="214" spans="1:13" ht="15" customHeight="1" x14ac:dyDescent="0.25">
      <c r="A214" t="s">
        <v>631</v>
      </c>
      <c r="B214" t="s">
        <v>621</v>
      </c>
      <c r="C214" t="s">
        <v>762</v>
      </c>
      <c r="D214" s="1" t="s">
        <v>632</v>
      </c>
      <c r="E214" s="9">
        <f t="shared" si="3"/>
        <v>3</v>
      </c>
      <c r="F214" s="9">
        <f>COUNTIFS(Database!$E:$E,2,Database!$C:$C,$A214,Database!$I:$I,$B214)+COUNTIFS(Database!$F:$F,2,Database!$D:$D,$A214,Database!$I:$I,$B214)</f>
        <v>1</v>
      </c>
      <c r="G214" s="9">
        <f>COUNTIFS(Database!$E:$E,1,Database!$C:$C,$A214,Database!$I:$I,$B214)+COUNTIFS(Database!$F:$F,1,Database!$D:$D,$A214,Database!$I:$I,$B214)</f>
        <v>0</v>
      </c>
      <c r="H214" s="9">
        <f>COUNTIFS(Database!$E:$E,0,Database!$C:$C,$A214,Database!$I:$I,$B214)+COUNTIFS(Database!$F:$F,0,Database!$D:$D,$A214,Database!$I:$I,$B214)</f>
        <v>2</v>
      </c>
      <c r="I214" s="9">
        <f>VLOOKUP(B214,Database!$I:$AB,14,FALSE)</f>
        <v>2000</v>
      </c>
      <c r="J214" s="9">
        <f>VLOOKUP(B214,Database!$I:$AC,15,FALSE)</f>
        <v>3</v>
      </c>
      <c r="K214" s="9" t="str">
        <f>VLOOKUP(B214,Database!$I:$AD,16,FALSE)</f>
        <v>v1.1</v>
      </c>
      <c r="L214" s="9">
        <f>VLOOKUP(B214,Database!$I:$AB,19,FALSE)</f>
        <v>20</v>
      </c>
      <c r="M214" s="9" t="str">
        <f>VLOOKUP(B214,Database!$I:$AB,20,FALSE)</f>
        <v>Y</v>
      </c>
    </row>
    <row r="215" spans="1:13" ht="15" customHeight="1" x14ac:dyDescent="0.25">
      <c r="A215" t="s">
        <v>634</v>
      </c>
      <c r="B215" t="s">
        <v>621</v>
      </c>
      <c r="C215" t="s">
        <v>762</v>
      </c>
      <c r="D215" s="1" t="s">
        <v>636</v>
      </c>
      <c r="E215" s="9">
        <f t="shared" si="3"/>
        <v>3</v>
      </c>
      <c r="F215" s="9">
        <f>COUNTIFS(Database!$E:$E,2,Database!$C:$C,$A215,Database!$I:$I,$B215)+COUNTIFS(Database!$F:$F,2,Database!$D:$D,$A215,Database!$I:$I,$B215)</f>
        <v>1</v>
      </c>
      <c r="G215" s="9">
        <f>COUNTIFS(Database!$E:$E,1,Database!$C:$C,$A215,Database!$I:$I,$B215)+COUNTIFS(Database!$F:$F,1,Database!$D:$D,$A215,Database!$I:$I,$B215)</f>
        <v>0</v>
      </c>
      <c r="H215" s="9">
        <f>COUNTIFS(Database!$E:$E,0,Database!$C:$C,$A215,Database!$I:$I,$B215)+COUNTIFS(Database!$F:$F,0,Database!$D:$D,$A215,Database!$I:$I,$B215)</f>
        <v>2</v>
      </c>
      <c r="I215" s="9">
        <f>VLOOKUP(B215,Database!$I:$AB,14,FALSE)</f>
        <v>2000</v>
      </c>
      <c r="J215" s="9">
        <f>VLOOKUP(B215,Database!$I:$AC,15,FALSE)</f>
        <v>3</v>
      </c>
      <c r="K215" s="9" t="str">
        <f>VLOOKUP(B215,Database!$I:$AD,16,FALSE)</f>
        <v>v1.1</v>
      </c>
      <c r="L215" s="9">
        <f>VLOOKUP(B215,Database!$I:$AB,19,FALSE)</f>
        <v>20</v>
      </c>
      <c r="M215" s="9" t="str">
        <f>VLOOKUP(B215,Database!$I:$AB,20,FALSE)</f>
        <v>Y</v>
      </c>
    </row>
    <row r="216" spans="1:13" ht="15" customHeight="1" x14ac:dyDescent="0.25">
      <c r="A216" t="s">
        <v>638</v>
      </c>
      <c r="B216" t="s">
        <v>621</v>
      </c>
      <c r="C216" t="s">
        <v>771</v>
      </c>
      <c r="D216" s="1" t="s">
        <v>640</v>
      </c>
      <c r="E216" s="9">
        <f t="shared" si="3"/>
        <v>3</v>
      </c>
      <c r="F216" s="9">
        <f>COUNTIFS(Database!$E:$E,2,Database!$C:$C,$A216,Database!$I:$I,$B216)+COUNTIFS(Database!$F:$F,2,Database!$D:$D,$A216,Database!$I:$I,$B216)</f>
        <v>1</v>
      </c>
      <c r="G216" s="9">
        <f>COUNTIFS(Database!$E:$E,1,Database!$C:$C,$A216,Database!$I:$I,$B216)+COUNTIFS(Database!$F:$F,1,Database!$D:$D,$A216,Database!$I:$I,$B216)</f>
        <v>0</v>
      </c>
      <c r="H216" s="9">
        <f>COUNTIFS(Database!$E:$E,0,Database!$C:$C,$A216,Database!$I:$I,$B216)+COUNTIFS(Database!$F:$F,0,Database!$D:$D,$A216,Database!$I:$I,$B216)</f>
        <v>2</v>
      </c>
      <c r="I216" s="9">
        <f>VLOOKUP(B216,Database!$I:$AB,14,FALSE)</f>
        <v>2000</v>
      </c>
      <c r="J216" s="9">
        <f>VLOOKUP(B216,Database!$I:$AC,15,FALSE)</f>
        <v>3</v>
      </c>
      <c r="K216" s="9" t="str">
        <f>VLOOKUP(B216,Database!$I:$AD,16,FALSE)</f>
        <v>v1.1</v>
      </c>
      <c r="L216" s="9">
        <f>VLOOKUP(B216,Database!$I:$AB,19,FALSE)</f>
        <v>20</v>
      </c>
      <c r="M216" s="9" t="str">
        <f>VLOOKUP(B216,Database!$I:$AB,20,FALSE)</f>
        <v>Y</v>
      </c>
    </row>
    <row r="217" spans="1:13" ht="15" customHeight="1" x14ac:dyDescent="0.25">
      <c r="A217" t="s">
        <v>642</v>
      </c>
      <c r="B217" t="s">
        <v>621</v>
      </c>
      <c r="C217" t="s">
        <v>760</v>
      </c>
      <c r="D217" s="1" t="s">
        <v>644</v>
      </c>
      <c r="E217" s="9">
        <f t="shared" si="3"/>
        <v>3</v>
      </c>
      <c r="F217" s="9">
        <f>COUNTIFS(Database!$E:$E,2,Database!$C:$C,$A217,Database!$I:$I,$B217)+COUNTIFS(Database!$F:$F,2,Database!$D:$D,$A217,Database!$I:$I,$B217)</f>
        <v>1</v>
      </c>
      <c r="G217" s="9">
        <f>COUNTIFS(Database!$E:$E,1,Database!$C:$C,$A217,Database!$I:$I,$B217)+COUNTIFS(Database!$F:$F,1,Database!$D:$D,$A217,Database!$I:$I,$B217)</f>
        <v>0</v>
      </c>
      <c r="H217" s="9">
        <f>COUNTIFS(Database!$E:$E,0,Database!$C:$C,$A217,Database!$I:$I,$B217)+COUNTIFS(Database!$F:$F,0,Database!$D:$D,$A217,Database!$I:$I,$B217)</f>
        <v>2</v>
      </c>
      <c r="I217" s="9">
        <f>VLOOKUP(B217,Database!$I:$AB,14,FALSE)</f>
        <v>2000</v>
      </c>
      <c r="J217" s="9">
        <f>VLOOKUP(B217,Database!$I:$AC,15,FALSE)</f>
        <v>3</v>
      </c>
      <c r="K217" s="9" t="str">
        <f>VLOOKUP(B217,Database!$I:$AD,16,FALSE)</f>
        <v>v1.1</v>
      </c>
      <c r="L217" s="9">
        <f>VLOOKUP(B217,Database!$I:$AB,19,FALSE)</f>
        <v>20</v>
      </c>
      <c r="M217" s="9" t="str">
        <f>VLOOKUP(B217,Database!$I:$AB,20,FALSE)</f>
        <v>Y</v>
      </c>
    </row>
    <row r="218" spans="1:13" ht="15" customHeight="1" x14ac:dyDescent="0.25">
      <c r="A218" t="s">
        <v>646</v>
      </c>
      <c r="B218" t="s">
        <v>621</v>
      </c>
      <c r="C218" t="s">
        <v>771</v>
      </c>
      <c r="D218" s="1" t="s">
        <v>648</v>
      </c>
      <c r="E218" s="9">
        <f t="shared" si="3"/>
        <v>3</v>
      </c>
      <c r="F218" s="9">
        <f>COUNTIFS(Database!$E:$E,2,Database!$C:$C,$A218,Database!$I:$I,$B218)+COUNTIFS(Database!$F:$F,2,Database!$D:$D,$A218,Database!$I:$I,$B218)</f>
        <v>2</v>
      </c>
      <c r="G218" s="9">
        <f>COUNTIFS(Database!$E:$E,1,Database!$C:$C,$A218,Database!$I:$I,$B218)+COUNTIFS(Database!$F:$F,1,Database!$D:$D,$A218,Database!$I:$I,$B218)</f>
        <v>0</v>
      </c>
      <c r="H218" s="9">
        <f>COUNTIFS(Database!$E:$E,0,Database!$C:$C,$A218,Database!$I:$I,$B218)+COUNTIFS(Database!$F:$F,0,Database!$D:$D,$A218,Database!$I:$I,$B218)</f>
        <v>1</v>
      </c>
      <c r="I218" s="9">
        <f>VLOOKUP(B218,Database!$I:$AB,14,FALSE)</f>
        <v>2000</v>
      </c>
      <c r="J218" s="9">
        <f>VLOOKUP(B218,Database!$I:$AC,15,FALSE)</f>
        <v>3</v>
      </c>
      <c r="K218" s="9" t="str">
        <f>VLOOKUP(B218,Database!$I:$AD,16,FALSE)</f>
        <v>v1.1</v>
      </c>
      <c r="L218" s="9">
        <f>VLOOKUP(B218,Database!$I:$AB,19,FALSE)</f>
        <v>20</v>
      </c>
      <c r="M218" s="9" t="str">
        <f>VLOOKUP(B218,Database!$I:$AB,20,FALSE)</f>
        <v>Y</v>
      </c>
    </row>
    <row r="219" spans="1:13" ht="15" customHeight="1" x14ac:dyDescent="0.25">
      <c r="A219" t="s">
        <v>650</v>
      </c>
      <c r="B219" t="s">
        <v>621</v>
      </c>
      <c r="C219" t="s">
        <v>761</v>
      </c>
      <c r="D219" s="1" t="s">
        <v>652</v>
      </c>
      <c r="E219" s="9">
        <f t="shared" si="3"/>
        <v>3</v>
      </c>
      <c r="F219" s="9">
        <f>COUNTIFS(Database!$E:$E,2,Database!$C:$C,$A219,Database!$I:$I,$B219)+COUNTIFS(Database!$F:$F,2,Database!$D:$D,$A219,Database!$I:$I,$B219)</f>
        <v>1</v>
      </c>
      <c r="G219" s="9">
        <f>COUNTIFS(Database!$E:$E,1,Database!$C:$C,$A219,Database!$I:$I,$B219)+COUNTIFS(Database!$F:$F,1,Database!$D:$D,$A219,Database!$I:$I,$B219)</f>
        <v>0</v>
      </c>
      <c r="H219" s="9">
        <f>COUNTIFS(Database!$E:$E,0,Database!$C:$C,$A219,Database!$I:$I,$B219)+COUNTIFS(Database!$F:$F,0,Database!$D:$D,$A219,Database!$I:$I,$B219)</f>
        <v>2</v>
      </c>
      <c r="I219" s="9">
        <f>VLOOKUP(B219,Database!$I:$AB,14,FALSE)</f>
        <v>2000</v>
      </c>
      <c r="J219" s="9">
        <f>VLOOKUP(B219,Database!$I:$AC,15,FALSE)</f>
        <v>3</v>
      </c>
      <c r="K219" s="9" t="str">
        <f>VLOOKUP(B219,Database!$I:$AD,16,FALSE)</f>
        <v>v1.1</v>
      </c>
      <c r="L219" s="9">
        <f>VLOOKUP(B219,Database!$I:$AB,19,FALSE)</f>
        <v>20</v>
      </c>
      <c r="M219" s="9" t="str">
        <f>VLOOKUP(B219,Database!$I:$AB,20,FALSE)</f>
        <v>Y</v>
      </c>
    </row>
    <row r="220" spans="1:13" ht="15" customHeight="1" x14ac:dyDescent="0.25">
      <c r="A220" t="s">
        <v>654</v>
      </c>
      <c r="B220" t="s">
        <v>621</v>
      </c>
      <c r="C220" t="s">
        <v>762</v>
      </c>
      <c r="D220" s="1" t="s">
        <v>655</v>
      </c>
      <c r="E220" s="9">
        <f t="shared" si="3"/>
        <v>3</v>
      </c>
      <c r="F220" s="9">
        <f>COUNTIFS(Database!$E:$E,2,Database!$C:$C,$A220,Database!$I:$I,$B220)+COUNTIFS(Database!$F:$F,2,Database!$D:$D,$A220,Database!$I:$I,$B220)</f>
        <v>2</v>
      </c>
      <c r="G220" s="9">
        <f>COUNTIFS(Database!$E:$E,1,Database!$C:$C,$A220,Database!$I:$I,$B220)+COUNTIFS(Database!$F:$F,1,Database!$D:$D,$A220,Database!$I:$I,$B220)</f>
        <v>0</v>
      </c>
      <c r="H220" s="9">
        <f>COUNTIFS(Database!$E:$E,0,Database!$C:$C,$A220,Database!$I:$I,$B220)+COUNTIFS(Database!$F:$F,0,Database!$D:$D,$A220,Database!$I:$I,$B220)</f>
        <v>1</v>
      </c>
      <c r="I220" s="9">
        <f>VLOOKUP(B220,Database!$I:$AB,14,FALSE)</f>
        <v>2000</v>
      </c>
      <c r="J220" s="9">
        <f>VLOOKUP(B220,Database!$I:$AC,15,FALSE)</f>
        <v>3</v>
      </c>
      <c r="K220" s="9" t="str">
        <f>VLOOKUP(B220,Database!$I:$AD,16,FALSE)</f>
        <v>v1.1</v>
      </c>
      <c r="L220" s="9">
        <f>VLOOKUP(B220,Database!$I:$AB,19,FALSE)</f>
        <v>20</v>
      </c>
      <c r="M220" s="9" t="str">
        <f>VLOOKUP(B220,Database!$I:$AB,20,FALSE)</f>
        <v>Y</v>
      </c>
    </row>
    <row r="221" spans="1:13" ht="15" customHeight="1" x14ac:dyDescent="0.25">
      <c r="A221" t="s">
        <v>517</v>
      </c>
      <c r="B221" t="s">
        <v>621</v>
      </c>
      <c r="C221" t="s">
        <v>758</v>
      </c>
      <c r="D221" s="1" t="s">
        <v>656</v>
      </c>
      <c r="E221" s="9">
        <f t="shared" si="3"/>
        <v>3</v>
      </c>
      <c r="F221" s="9">
        <f>COUNTIFS(Database!$E:$E,2,Database!$C:$C,$A221,Database!$I:$I,$B221)+COUNTIFS(Database!$F:$F,2,Database!$D:$D,$A221,Database!$I:$I,$B221)</f>
        <v>1</v>
      </c>
      <c r="G221" s="9">
        <f>COUNTIFS(Database!$E:$E,1,Database!$C:$C,$A221,Database!$I:$I,$B221)+COUNTIFS(Database!$F:$F,1,Database!$D:$D,$A221,Database!$I:$I,$B221)</f>
        <v>0</v>
      </c>
      <c r="H221" s="9">
        <f>COUNTIFS(Database!$E:$E,0,Database!$C:$C,$A221,Database!$I:$I,$B221)+COUNTIFS(Database!$F:$F,0,Database!$D:$D,$A221,Database!$I:$I,$B221)</f>
        <v>2</v>
      </c>
      <c r="I221" s="9">
        <f>VLOOKUP(B221,Database!$I:$AB,14,FALSE)</f>
        <v>2000</v>
      </c>
      <c r="J221" s="9">
        <f>VLOOKUP(B221,Database!$I:$AC,15,FALSE)</f>
        <v>3</v>
      </c>
      <c r="K221" s="9" t="str">
        <f>VLOOKUP(B221,Database!$I:$AD,16,FALSE)</f>
        <v>v1.1</v>
      </c>
      <c r="L221" s="9">
        <f>VLOOKUP(B221,Database!$I:$AB,19,FALSE)</f>
        <v>20</v>
      </c>
      <c r="M221" s="9" t="str">
        <f>VLOOKUP(B221,Database!$I:$AB,20,FALSE)</f>
        <v>Y</v>
      </c>
    </row>
    <row r="222" spans="1:13" ht="15" customHeight="1" x14ac:dyDescent="0.25">
      <c r="A222" t="s">
        <v>635</v>
      </c>
      <c r="B222" t="s">
        <v>621</v>
      </c>
      <c r="C222" t="s">
        <v>761</v>
      </c>
      <c r="D222" s="1" t="s">
        <v>637</v>
      </c>
      <c r="E222" s="9">
        <f t="shared" si="3"/>
        <v>3</v>
      </c>
      <c r="F222" s="9">
        <f>COUNTIFS(Database!$E:$E,2,Database!$C:$C,$A222,Database!$I:$I,$B222)+COUNTIFS(Database!$F:$F,2,Database!$D:$D,$A222,Database!$I:$I,$B222)</f>
        <v>2</v>
      </c>
      <c r="G222" s="9">
        <f>COUNTIFS(Database!$E:$E,1,Database!$C:$C,$A222,Database!$I:$I,$B222)+COUNTIFS(Database!$F:$F,1,Database!$D:$D,$A222,Database!$I:$I,$B222)</f>
        <v>0</v>
      </c>
      <c r="H222" s="9">
        <f>COUNTIFS(Database!$E:$E,0,Database!$C:$C,$A222,Database!$I:$I,$B222)+COUNTIFS(Database!$F:$F,0,Database!$D:$D,$A222,Database!$I:$I,$B222)</f>
        <v>1</v>
      </c>
      <c r="I222" s="9">
        <f>VLOOKUP(B222,Database!$I:$AB,14,FALSE)</f>
        <v>2000</v>
      </c>
      <c r="J222" s="9">
        <f>VLOOKUP(B222,Database!$I:$AC,15,FALSE)</f>
        <v>3</v>
      </c>
      <c r="K222" s="9" t="str">
        <f>VLOOKUP(B222,Database!$I:$AD,16,FALSE)</f>
        <v>v1.1</v>
      </c>
      <c r="L222" s="9">
        <f>VLOOKUP(B222,Database!$I:$AB,19,FALSE)</f>
        <v>20</v>
      </c>
      <c r="M222" s="9" t="str">
        <f>VLOOKUP(B222,Database!$I:$AB,20,FALSE)</f>
        <v>Y</v>
      </c>
    </row>
    <row r="223" spans="1:13" ht="15" customHeight="1" x14ac:dyDescent="0.25">
      <c r="A223" t="s">
        <v>628</v>
      </c>
      <c r="B223" t="s">
        <v>621</v>
      </c>
      <c r="C223" t="s">
        <v>769</v>
      </c>
      <c r="D223" s="1" t="s">
        <v>630</v>
      </c>
      <c r="E223" s="9">
        <f t="shared" si="3"/>
        <v>3</v>
      </c>
      <c r="F223" s="9">
        <f>COUNTIFS(Database!$E:$E,2,Database!$C:$C,$A223,Database!$I:$I,$B223)+COUNTIFS(Database!$F:$F,2,Database!$D:$D,$A223,Database!$I:$I,$B223)</f>
        <v>1</v>
      </c>
      <c r="G223" s="9">
        <f>COUNTIFS(Database!$E:$E,1,Database!$C:$C,$A223,Database!$I:$I,$B223)+COUNTIFS(Database!$F:$F,1,Database!$D:$D,$A223,Database!$I:$I,$B223)</f>
        <v>0</v>
      </c>
      <c r="H223" s="9">
        <f>COUNTIFS(Database!$E:$E,0,Database!$C:$C,$A223,Database!$I:$I,$B223)+COUNTIFS(Database!$F:$F,0,Database!$D:$D,$A223,Database!$I:$I,$B223)</f>
        <v>2</v>
      </c>
      <c r="I223" s="9">
        <f>VLOOKUP(B223,Database!$I:$AB,14,FALSE)</f>
        <v>2000</v>
      </c>
      <c r="J223" s="9">
        <f>VLOOKUP(B223,Database!$I:$AC,15,FALSE)</f>
        <v>3</v>
      </c>
      <c r="K223" s="9" t="str">
        <f>VLOOKUP(B223,Database!$I:$AD,16,FALSE)</f>
        <v>v1.1</v>
      </c>
      <c r="L223" s="9">
        <f>VLOOKUP(B223,Database!$I:$AB,19,FALSE)</f>
        <v>20</v>
      </c>
      <c r="M223" s="9" t="str">
        <f>VLOOKUP(B223,Database!$I:$AB,20,FALSE)</f>
        <v>Y</v>
      </c>
    </row>
    <row r="224" spans="1:13" ht="15" customHeight="1" x14ac:dyDescent="0.25">
      <c r="A224" t="s">
        <v>643</v>
      </c>
      <c r="B224" t="s">
        <v>621</v>
      </c>
      <c r="C224" t="s">
        <v>760</v>
      </c>
      <c r="D224" s="1" t="s">
        <v>645</v>
      </c>
      <c r="E224" s="9">
        <f t="shared" si="3"/>
        <v>3</v>
      </c>
      <c r="F224" s="9">
        <f>COUNTIFS(Database!$E:$E,2,Database!$C:$C,$A224,Database!$I:$I,$B224)+COUNTIFS(Database!$F:$F,2,Database!$D:$D,$A224,Database!$I:$I,$B224)</f>
        <v>1</v>
      </c>
      <c r="G224" s="9">
        <f>COUNTIFS(Database!$E:$E,1,Database!$C:$C,$A224,Database!$I:$I,$B224)+COUNTIFS(Database!$F:$F,1,Database!$D:$D,$A224,Database!$I:$I,$B224)</f>
        <v>0</v>
      </c>
      <c r="H224" s="9">
        <f>COUNTIFS(Database!$E:$E,0,Database!$C:$C,$A224,Database!$I:$I,$B224)+COUNTIFS(Database!$F:$F,0,Database!$D:$D,$A224,Database!$I:$I,$B224)</f>
        <v>2</v>
      </c>
      <c r="I224" s="9">
        <f>VLOOKUP(B224,Database!$I:$AB,14,FALSE)</f>
        <v>2000</v>
      </c>
      <c r="J224" s="9">
        <f>VLOOKUP(B224,Database!$I:$AC,15,FALSE)</f>
        <v>3</v>
      </c>
      <c r="K224" s="9" t="str">
        <f>VLOOKUP(B224,Database!$I:$AD,16,FALSE)</f>
        <v>v1.1</v>
      </c>
      <c r="L224" s="9">
        <f>VLOOKUP(B224,Database!$I:$AB,19,FALSE)</f>
        <v>20</v>
      </c>
      <c r="M224" s="9" t="str">
        <f>VLOOKUP(B224,Database!$I:$AB,20,FALSE)</f>
        <v>Y</v>
      </c>
    </row>
    <row r="225" spans="1:13" ht="15" customHeight="1" x14ac:dyDescent="0.25">
      <c r="A225" t="s">
        <v>651</v>
      </c>
      <c r="B225" t="s">
        <v>621</v>
      </c>
      <c r="C225" t="s">
        <v>760</v>
      </c>
      <c r="D225" s="1" t="s">
        <v>653</v>
      </c>
      <c r="E225" s="9">
        <f t="shared" ref="E225:E287" si="4">SUM(F225:H225)</f>
        <v>3</v>
      </c>
      <c r="F225" s="9">
        <f>COUNTIFS(Database!$E:$E,2,Database!$C:$C,$A225,Database!$I:$I,$B225)+COUNTIFS(Database!$F:$F,2,Database!$D:$D,$A225,Database!$I:$I,$B225)</f>
        <v>1</v>
      </c>
      <c r="G225" s="9">
        <f>COUNTIFS(Database!$E:$E,1,Database!$C:$C,$A225,Database!$I:$I,$B225)+COUNTIFS(Database!$F:$F,1,Database!$D:$D,$A225,Database!$I:$I,$B225)</f>
        <v>0</v>
      </c>
      <c r="H225" s="9">
        <f>COUNTIFS(Database!$E:$E,0,Database!$C:$C,$A225,Database!$I:$I,$B225)+COUNTIFS(Database!$F:$F,0,Database!$D:$D,$A225,Database!$I:$I,$B225)</f>
        <v>2</v>
      </c>
      <c r="I225" s="9">
        <f>VLOOKUP(B225,Database!$I:$AB,14,FALSE)</f>
        <v>2000</v>
      </c>
      <c r="J225" s="9">
        <f>VLOOKUP(B225,Database!$I:$AC,15,FALSE)</f>
        <v>3</v>
      </c>
      <c r="K225" s="9" t="str">
        <f>VLOOKUP(B225,Database!$I:$AD,16,FALSE)</f>
        <v>v1.1</v>
      </c>
      <c r="L225" s="9">
        <f>VLOOKUP(B225,Database!$I:$AB,19,FALSE)</f>
        <v>20</v>
      </c>
      <c r="M225" s="9" t="str">
        <f>VLOOKUP(B225,Database!$I:$AB,20,FALSE)</f>
        <v>Y</v>
      </c>
    </row>
    <row r="226" spans="1:13" ht="15" customHeight="1" x14ac:dyDescent="0.25">
      <c r="A226" t="s">
        <v>624</v>
      </c>
      <c r="B226" t="s">
        <v>621</v>
      </c>
      <c r="C226" t="s">
        <v>760</v>
      </c>
      <c r="D226" s="1" t="s">
        <v>626</v>
      </c>
      <c r="E226" s="9">
        <f t="shared" si="4"/>
        <v>3</v>
      </c>
      <c r="F226" s="9">
        <f>COUNTIFS(Database!$E:$E,2,Database!$C:$C,$A226,Database!$I:$I,$B226)+COUNTIFS(Database!$F:$F,2,Database!$D:$D,$A226,Database!$I:$I,$B226)</f>
        <v>2</v>
      </c>
      <c r="G226" s="9">
        <f>COUNTIFS(Database!$E:$E,1,Database!$C:$C,$A226,Database!$I:$I,$B226)+COUNTIFS(Database!$F:$F,1,Database!$D:$D,$A226,Database!$I:$I,$B226)</f>
        <v>0</v>
      </c>
      <c r="H226" s="9">
        <f>COUNTIFS(Database!$E:$E,0,Database!$C:$C,$A226,Database!$I:$I,$B226)+COUNTIFS(Database!$F:$F,0,Database!$D:$D,$A226,Database!$I:$I,$B226)</f>
        <v>1</v>
      </c>
      <c r="I226" s="9">
        <f>VLOOKUP(B226,Database!$I:$AB,14,FALSE)</f>
        <v>2000</v>
      </c>
      <c r="J226" s="9">
        <f>VLOOKUP(B226,Database!$I:$AC,15,FALSE)</f>
        <v>3</v>
      </c>
      <c r="K226" s="9" t="str">
        <f>VLOOKUP(B226,Database!$I:$AD,16,FALSE)</f>
        <v>v1.1</v>
      </c>
      <c r="L226" s="9">
        <f>VLOOKUP(B226,Database!$I:$AB,19,FALSE)</f>
        <v>20</v>
      </c>
      <c r="M226" s="9" t="str">
        <f>VLOOKUP(B226,Database!$I:$AB,20,FALSE)</f>
        <v>Y</v>
      </c>
    </row>
    <row r="227" spans="1:13" ht="15" customHeight="1" x14ac:dyDescent="0.25">
      <c r="A227" t="s">
        <v>639</v>
      </c>
      <c r="B227" t="s">
        <v>621</v>
      </c>
      <c r="C227" t="s">
        <v>760</v>
      </c>
      <c r="D227" s="1" t="s">
        <v>641</v>
      </c>
      <c r="E227" s="9">
        <f t="shared" si="4"/>
        <v>3</v>
      </c>
      <c r="F227" s="9">
        <f>COUNTIFS(Database!$E:$E,2,Database!$C:$C,$A227,Database!$I:$I,$B227)+COUNTIFS(Database!$F:$F,2,Database!$D:$D,$A227,Database!$I:$I,$B227)</f>
        <v>3</v>
      </c>
      <c r="G227" s="9">
        <f>COUNTIFS(Database!$E:$E,1,Database!$C:$C,$A227,Database!$I:$I,$B227)+COUNTIFS(Database!$F:$F,1,Database!$D:$D,$A227,Database!$I:$I,$B227)</f>
        <v>0</v>
      </c>
      <c r="H227" s="9">
        <f>COUNTIFS(Database!$E:$E,0,Database!$C:$C,$A227,Database!$I:$I,$B227)+COUNTIFS(Database!$F:$F,0,Database!$D:$D,$A227,Database!$I:$I,$B227)</f>
        <v>0</v>
      </c>
      <c r="I227" s="9">
        <f>VLOOKUP(B227,Database!$I:$AB,14,FALSE)</f>
        <v>2000</v>
      </c>
      <c r="J227" s="9">
        <f>VLOOKUP(B227,Database!$I:$AC,15,FALSE)</f>
        <v>3</v>
      </c>
      <c r="K227" s="9" t="str">
        <f>VLOOKUP(B227,Database!$I:$AD,16,FALSE)</f>
        <v>v1.1</v>
      </c>
      <c r="L227" s="9">
        <f>VLOOKUP(B227,Database!$I:$AB,19,FALSE)</f>
        <v>20</v>
      </c>
      <c r="M227" s="9" t="str">
        <f>VLOOKUP(B227,Database!$I:$AB,20,FALSE)</f>
        <v>Y</v>
      </c>
    </row>
    <row r="228" spans="1:13" ht="15" customHeight="1" x14ac:dyDescent="0.25">
      <c r="A228" t="s">
        <v>204</v>
      </c>
      <c r="B228" t="s">
        <v>206</v>
      </c>
      <c r="C228" t="s">
        <v>764</v>
      </c>
      <c r="D228" s="1" t="s">
        <v>208</v>
      </c>
      <c r="E228" s="9">
        <f t="shared" si="4"/>
        <v>3</v>
      </c>
      <c r="F228" s="9">
        <f>COUNTIFS(Database!$E:$E,2,Database!$C:$C,$A228,Database!$I:$I,$B228)+COUNTIFS(Database!$F:$F,2,Database!$D:$D,$A228,Database!$I:$I,$B228)</f>
        <v>2</v>
      </c>
      <c r="G228" s="9">
        <f>COUNTIFS(Database!$E:$E,1,Database!$C:$C,$A228,Database!$I:$I,$B228)+COUNTIFS(Database!$F:$F,1,Database!$D:$D,$A228,Database!$I:$I,$B228)</f>
        <v>0</v>
      </c>
      <c r="H228" s="9">
        <f>COUNTIFS(Database!$E:$E,0,Database!$C:$C,$A228,Database!$I:$I,$B228)+COUNTIFS(Database!$F:$F,0,Database!$D:$D,$A228,Database!$I:$I,$B228)</f>
        <v>1</v>
      </c>
      <c r="I228" s="9">
        <f>VLOOKUP(B228,Database!$I:$AB,14,FALSE)</f>
        <v>1000</v>
      </c>
      <c r="J228" s="9">
        <f>VLOOKUP(B228,Database!$I:$AC,15,FALSE)</f>
        <v>3</v>
      </c>
      <c r="K228" s="9" t="str">
        <f>VLOOKUP(B228,Database!$I:$AD,16,FALSE)</f>
        <v>v1.1</v>
      </c>
      <c r="L228" s="9">
        <f>VLOOKUP(B228,Database!$I:$AB,19,FALSE)</f>
        <v>18</v>
      </c>
      <c r="M228" s="9" t="str">
        <f>VLOOKUP(B228,Database!$I:$AB,20,FALSE)</f>
        <v>Y</v>
      </c>
    </row>
    <row r="229" spans="1:13" ht="15" customHeight="1" x14ac:dyDescent="0.25">
      <c r="A229" t="s">
        <v>210</v>
      </c>
      <c r="B229" t="s">
        <v>206</v>
      </c>
      <c r="C229" t="s">
        <v>764</v>
      </c>
      <c r="D229" s="1" t="s">
        <v>212</v>
      </c>
      <c r="E229" s="9">
        <f t="shared" si="4"/>
        <v>3</v>
      </c>
      <c r="F229" s="9">
        <f>COUNTIFS(Database!$E:$E,2,Database!$C:$C,$A229,Database!$I:$I,$B229)+COUNTIFS(Database!$F:$F,2,Database!$D:$D,$A229,Database!$I:$I,$B229)</f>
        <v>1</v>
      </c>
      <c r="G229" s="9">
        <f>COUNTIFS(Database!$E:$E,1,Database!$C:$C,$A229,Database!$I:$I,$B229)+COUNTIFS(Database!$F:$F,1,Database!$D:$D,$A229,Database!$I:$I,$B229)</f>
        <v>1</v>
      </c>
      <c r="H229" s="9">
        <f>COUNTIFS(Database!$E:$E,0,Database!$C:$C,$A229,Database!$I:$I,$B229)+COUNTIFS(Database!$F:$F,0,Database!$D:$D,$A229,Database!$I:$I,$B229)</f>
        <v>1</v>
      </c>
      <c r="I229" s="9">
        <f>VLOOKUP(B229,Database!$I:$AB,14,FALSE)</f>
        <v>1000</v>
      </c>
      <c r="J229" s="9">
        <f>VLOOKUP(B229,Database!$I:$AC,15,FALSE)</f>
        <v>3</v>
      </c>
      <c r="K229" s="9" t="str">
        <f>VLOOKUP(B229,Database!$I:$AD,16,FALSE)</f>
        <v>v1.1</v>
      </c>
      <c r="L229" s="9">
        <f>VLOOKUP(B229,Database!$I:$AB,19,FALSE)</f>
        <v>18</v>
      </c>
      <c r="M229" s="9" t="str">
        <f>VLOOKUP(B229,Database!$I:$AB,20,FALSE)</f>
        <v>Y</v>
      </c>
    </row>
    <row r="230" spans="1:13" ht="15" customHeight="1" x14ac:dyDescent="0.25">
      <c r="A230" t="s">
        <v>214</v>
      </c>
      <c r="B230" t="s">
        <v>206</v>
      </c>
      <c r="C230" t="s">
        <v>769</v>
      </c>
      <c r="D230" s="1" t="s">
        <v>216</v>
      </c>
      <c r="E230" s="9">
        <f t="shared" si="4"/>
        <v>3</v>
      </c>
      <c r="F230" s="9">
        <f>COUNTIFS(Database!$E:$E,2,Database!$C:$C,$A230,Database!$I:$I,$B230)+COUNTIFS(Database!$F:$F,2,Database!$D:$D,$A230,Database!$I:$I,$B230)</f>
        <v>1</v>
      </c>
      <c r="G230" s="9">
        <f>COUNTIFS(Database!$E:$E,1,Database!$C:$C,$A230,Database!$I:$I,$B230)+COUNTIFS(Database!$F:$F,1,Database!$D:$D,$A230,Database!$I:$I,$B230)</f>
        <v>0</v>
      </c>
      <c r="H230" s="9">
        <f>COUNTIFS(Database!$E:$E,0,Database!$C:$C,$A230,Database!$I:$I,$B230)+COUNTIFS(Database!$F:$F,0,Database!$D:$D,$A230,Database!$I:$I,$B230)</f>
        <v>2</v>
      </c>
      <c r="I230" s="9">
        <f>VLOOKUP(B230,Database!$I:$AB,14,FALSE)</f>
        <v>1000</v>
      </c>
      <c r="J230" s="9">
        <f>VLOOKUP(B230,Database!$I:$AC,15,FALSE)</f>
        <v>3</v>
      </c>
      <c r="K230" s="9" t="str">
        <f>VLOOKUP(B230,Database!$I:$AD,16,FALSE)</f>
        <v>v1.1</v>
      </c>
      <c r="L230" s="9">
        <f>VLOOKUP(B230,Database!$I:$AB,19,FALSE)</f>
        <v>18</v>
      </c>
      <c r="M230" s="9" t="str">
        <f>VLOOKUP(B230,Database!$I:$AB,20,FALSE)</f>
        <v>Y</v>
      </c>
    </row>
    <row r="231" spans="1:13" ht="15" customHeight="1" x14ac:dyDescent="0.25">
      <c r="A231" t="s">
        <v>218</v>
      </c>
      <c r="B231" t="s">
        <v>206</v>
      </c>
      <c r="C231" t="s">
        <v>768</v>
      </c>
      <c r="D231" s="1" t="s">
        <v>220</v>
      </c>
      <c r="E231" s="9">
        <f t="shared" si="4"/>
        <v>3</v>
      </c>
      <c r="F231" s="9">
        <f>COUNTIFS(Database!$E:$E,2,Database!$C:$C,$A231,Database!$I:$I,$B231)+COUNTIFS(Database!$F:$F,2,Database!$D:$D,$A231,Database!$I:$I,$B231)</f>
        <v>0</v>
      </c>
      <c r="G231" s="9">
        <f>COUNTIFS(Database!$E:$E,1,Database!$C:$C,$A231,Database!$I:$I,$B231)+COUNTIFS(Database!$F:$F,1,Database!$D:$D,$A231,Database!$I:$I,$B231)</f>
        <v>0</v>
      </c>
      <c r="H231" s="9">
        <f>COUNTIFS(Database!$E:$E,0,Database!$C:$C,$A231,Database!$I:$I,$B231)+COUNTIFS(Database!$F:$F,0,Database!$D:$D,$A231,Database!$I:$I,$B231)</f>
        <v>3</v>
      </c>
      <c r="I231" s="9">
        <f>VLOOKUP(B231,Database!$I:$AB,14,FALSE)</f>
        <v>1000</v>
      </c>
      <c r="J231" s="9">
        <f>VLOOKUP(B231,Database!$I:$AC,15,FALSE)</f>
        <v>3</v>
      </c>
      <c r="K231" s="9" t="str">
        <f>VLOOKUP(B231,Database!$I:$AD,16,FALSE)</f>
        <v>v1.1</v>
      </c>
      <c r="L231" s="9">
        <f>VLOOKUP(B231,Database!$I:$AB,19,FALSE)</f>
        <v>18</v>
      </c>
      <c r="M231" s="9" t="str">
        <f>VLOOKUP(B231,Database!$I:$AB,20,FALSE)</f>
        <v>Y</v>
      </c>
    </row>
    <row r="232" spans="1:13" ht="15" customHeight="1" x14ac:dyDescent="0.25">
      <c r="A232" t="s">
        <v>222</v>
      </c>
      <c r="B232" t="s">
        <v>206</v>
      </c>
      <c r="C232" t="s">
        <v>761</v>
      </c>
      <c r="D232" s="1" t="s">
        <v>224</v>
      </c>
      <c r="E232" s="9">
        <f t="shared" si="4"/>
        <v>3</v>
      </c>
      <c r="F232" s="9">
        <f>COUNTIFS(Database!$E:$E,2,Database!$C:$C,$A232,Database!$I:$I,$B232)+COUNTIFS(Database!$F:$F,2,Database!$D:$D,$A232,Database!$I:$I,$B232)</f>
        <v>2</v>
      </c>
      <c r="G232" s="9">
        <f>COUNTIFS(Database!$E:$E,1,Database!$C:$C,$A232,Database!$I:$I,$B232)+COUNTIFS(Database!$F:$F,1,Database!$D:$D,$A232,Database!$I:$I,$B232)</f>
        <v>0</v>
      </c>
      <c r="H232" s="9">
        <f>COUNTIFS(Database!$E:$E,0,Database!$C:$C,$A232,Database!$I:$I,$B232)+COUNTIFS(Database!$F:$F,0,Database!$D:$D,$A232,Database!$I:$I,$B232)</f>
        <v>1</v>
      </c>
      <c r="I232" s="9">
        <f>VLOOKUP(B232,Database!$I:$AB,14,FALSE)</f>
        <v>1000</v>
      </c>
      <c r="J232" s="9">
        <f>VLOOKUP(B232,Database!$I:$AC,15,FALSE)</f>
        <v>3</v>
      </c>
      <c r="K232" s="9" t="str">
        <f>VLOOKUP(B232,Database!$I:$AD,16,FALSE)</f>
        <v>v1.1</v>
      </c>
      <c r="L232" s="9">
        <f>VLOOKUP(B232,Database!$I:$AB,19,FALSE)</f>
        <v>18</v>
      </c>
      <c r="M232" s="9" t="str">
        <f>VLOOKUP(B232,Database!$I:$AB,20,FALSE)</f>
        <v>Y</v>
      </c>
    </row>
    <row r="233" spans="1:13" ht="15" customHeight="1" x14ac:dyDescent="0.25">
      <c r="A233" t="s">
        <v>226</v>
      </c>
      <c r="B233" t="s">
        <v>206</v>
      </c>
      <c r="C233" t="s">
        <v>762</v>
      </c>
      <c r="D233" s="1" t="s">
        <v>228</v>
      </c>
      <c r="E233" s="9">
        <f t="shared" si="4"/>
        <v>3</v>
      </c>
      <c r="F233" s="9">
        <f>COUNTIFS(Database!$E:$E,2,Database!$C:$C,$A233,Database!$I:$I,$B233)+COUNTIFS(Database!$F:$F,2,Database!$D:$D,$A233,Database!$I:$I,$B233)</f>
        <v>0</v>
      </c>
      <c r="G233" s="9">
        <f>COUNTIFS(Database!$E:$E,1,Database!$C:$C,$A233,Database!$I:$I,$B233)+COUNTIFS(Database!$F:$F,1,Database!$D:$D,$A233,Database!$I:$I,$B233)</f>
        <v>1</v>
      </c>
      <c r="H233" s="9">
        <f>COUNTIFS(Database!$E:$E,0,Database!$C:$C,$A233,Database!$I:$I,$B233)+COUNTIFS(Database!$F:$F,0,Database!$D:$D,$A233,Database!$I:$I,$B233)</f>
        <v>2</v>
      </c>
      <c r="I233" s="9">
        <f>VLOOKUP(B233,Database!$I:$AB,14,FALSE)</f>
        <v>1000</v>
      </c>
      <c r="J233" s="9">
        <f>VLOOKUP(B233,Database!$I:$AC,15,FALSE)</f>
        <v>3</v>
      </c>
      <c r="K233" s="9" t="str">
        <f>VLOOKUP(B233,Database!$I:$AD,16,FALSE)</f>
        <v>v1.1</v>
      </c>
      <c r="L233" s="9">
        <f>VLOOKUP(B233,Database!$I:$AB,19,FALSE)</f>
        <v>18</v>
      </c>
      <c r="M233" s="9" t="str">
        <f>VLOOKUP(B233,Database!$I:$AB,20,FALSE)</f>
        <v>Y</v>
      </c>
    </row>
    <row r="234" spans="1:13" ht="15" customHeight="1" x14ac:dyDescent="0.25">
      <c r="A234" t="s">
        <v>230</v>
      </c>
      <c r="B234" t="s">
        <v>206</v>
      </c>
      <c r="C234" t="s">
        <v>770</v>
      </c>
      <c r="D234" s="1" t="s">
        <v>232</v>
      </c>
      <c r="E234" s="9">
        <f t="shared" si="4"/>
        <v>3</v>
      </c>
      <c r="F234" s="9">
        <f>COUNTIFS(Database!$E:$E,2,Database!$C:$C,$A234,Database!$I:$I,$B234)+COUNTIFS(Database!$F:$F,2,Database!$D:$D,$A234,Database!$I:$I,$B234)</f>
        <v>2</v>
      </c>
      <c r="G234" s="9">
        <f>COUNTIFS(Database!$E:$E,1,Database!$C:$C,$A234,Database!$I:$I,$B234)+COUNTIFS(Database!$F:$F,1,Database!$D:$D,$A234,Database!$I:$I,$B234)</f>
        <v>0</v>
      </c>
      <c r="H234" s="9">
        <f>COUNTIFS(Database!$E:$E,0,Database!$C:$C,$A234,Database!$I:$I,$B234)+COUNTIFS(Database!$F:$F,0,Database!$D:$D,$A234,Database!$I:$I,$B234)</f>
        <v>1</v>
      </c>
      <c r="I234" s="9">
        <f>VLOOKUP(B234,Database!$I:$AB,14,FALSE)</f>
        <v>1000</v>
      </c>
      <c r="J234" s="9">
        <f>VLOOKUP(B234,Database!$I:$AC,15,FALSE)</f>
        <v>3</v>
      </c>
      <c r="K234" s="9" t="str">
        <f>VLOOKUP(B234,Database!$I:$AD,16,FALSE)</f>
        <v>v1.1</v>
      </c>
      <c r="L234" s="9">
        <f>VLOOKUP(B234,Database!$I:$AB,19,FALSE)</f>
        <v>18</v>
      </c>
      <c r="M234" s="9" t="str">
        <f>VLOOKUP(B234,Database!$I:$AB,20,FALSE)</f>
        <v>Y</v>
      </c>
    </row>
    <row r="235" spans="1:13" ht="15" customHeight="1" x14ac:dyDescent="0.25">
      <c r="A235" t="s">
        <v>234</v>
      </c>
      <c r="B235" t="s">
        <v>206</v>
      </c>
      <c r="C235" t="s">
        <v>762</v>
      </c>
      <c r="D235" s="1" t="s">
        <v>236</v>
      </c>
      <c r="E235" s="9">
        <f t="shared" si="4"/>
        <v>3</v>
      </c>
      <c r="F235" s="9">
        <f>COUNTIFS(Database!$E:$E,2,Database!$C:$C,$A235,Database!$I:$I,$B235)+COUNTIFS(Database!$F:$F,2,Database!$D:$D,$A235,Database!$I:$I,$B235)</f>
        <v>0</v>
      </c>
      <c r="G235" s="9">
        <f>COUNTIFS(Database!$E:$E,1,Database!$C:$C,$A235,Database!$I:$I,$B235)+COUNTIFS(Database!$F:$F,1,Database!$D:$D,$A235,Database!$I:$I,$B235)</f>
        <v>2</v>
      </c>
      <c r="H235" s="9">
        <f>COUNTIFS(Database!$E:$E,0,Database!$C:$C,$A235,Database!$I:$I,$B235)+COUNTIFS(Database!$F:$F,0,Database!$D:$D,$A235,Database!$I:$I,$B235)</f>
        <v>1</v>
      </c>
      <c r="I235" s="9">
        <f>VLOOKUP(B235,Database!$I:$AB,14,FALSE)</f>
        <v>1000</v>
      </c>
      <c r="J235" s="9">
        <f>VLOOKUP(B235,Database!$I:$AC,15,FALSE)</f>
        <v>3</v>
      </c>
      <c r="K235" s="9" t="str">
        <f>VLOOKUP(B235,Database!$I:$AD,16,FALSE)</f>
        <v>v1.1</v>
      </c>
      <c r="L235" s="9">
        <f>VLOOKUP(B235,Database!$I:$AB,19,FALSE)</f>
        <v>18</v>
      </c>
      <c r="M235" s="9" t="str">
        <f>VLOOKUP(B235,Database!$I:$AB,20,FALSE)</f>
        <v>Y</v>
      </c>
    </row>
    <row r="236" spans="1:13" ht="15" customHeight="1" x14ac:dyDescent="0.25">
      <c r="A236" t="s">
        <v>238</v>
      </c>
      <c r="B236" t="s">
        <v>206</v>
      </c>
      <c r="C236" t="s">
        <v>767</v>
      </c>
      <c r="D236" s="1" t="s">
        <v>240</v>
      </c>
      <c r="E236" s="9">
        <f t="shared" si="4"/>
        <v>3</v>
      </c>
      <c r="F236" s="9">
        <f>COUNTIFS(Database!$E:$E,2,Database!$C:$C,$A236,Database!$I:$I,$B236)+COUNTIFS(Database!$F:$F,2,Database!$D:$D,$A236,Database!$I:$I,$B236)</f>
        <v>1</v>
      </c>
      <c r="G236" s="9">
        <f>COUNTIFS(Database!$E:$E,1,Database!$C:$C,$A236,Database!$I:$I,$B236)+COUNTIFS(Database!$F:$F,1,Database!$D:$D,$A236,Database!$I:$I,$B236)</f>
        <v>0</v>
      </c>
      <c r="H236" s="9">
        <f>COUNTIFS(Database!$E:$E,0,Database!$C:$C,$A236,Database!$I:$I,$B236)+COUNTIFS(Database!$F:$F,0,Database!$D:$D,$A236,Database!$I:$I,$B236)</f>
        <v>2</v>
      </c>
      <c r="I236" s="9">
        <f>VLOOKUP(B236,Database!$I:$AB,14,FALSE)</f>
        <v>1000</v>
      </c>
      <c r="J236" s="9">
        <f>VLOOKUP(B236,Database!$I:$AC,15,FALSE)</f>
        <v>3</v>
      </c>
      <c r="K236" s="9" t="str">
        <f>VLOOKUP(B236,Database!$I:$AD,16,FALSE)</f>
        <v>v1.1</v>
      </c>
      <c r="L236" s="9">
        <f>VLOOKUP(B236,Database!$I:$AB,19,FALSE)</f>
        <v>18</v>
      </c>
      <c r="M236" s="9" t="str">
        <f>VLOOKUP(B236,Database!$I:$AB,20,FALSE)</f>
        <v>Y</v>
      </c>
    </row>
    <row r="237" spans="1:13" ht="15" customHeight="1" x14ac:dyDescent="0.25">
      <c r="A237" t="s">
        <v>211</v>
      </c>
      <c r="B237" t="s">
        <v>206</v>
      </c>
      <c r="C237" t="s">
        <v>768</v>
      </c>
      <c r="D237" s="1" t="s">
        <v>213</v>
      </c>
      <c r="E237" s="9">
        <f t="shared" si="4"/>
        <v>3</v>
      </c>
      <c r="F237" s="9">
        <f>COUNTIFS(Database!$E:$E,2,Database!$C:$C,$A237,Database!$I:$I,$B237)+COUNTIFS(Database!$F:$F,2,Database!$D:$D,$A237,Database!$I:$I,$B237)</f>
        <v>1</v>
      </c>
      <c r="G237" s="9">
        <f>COUNTIFS(Database!$E:$E,1,Database!$C:$C,$A237,Database!$I:$I,$B237)+COUNTIFS(Database!$F:$F,1,Database!$D:$D,$A237,Database!$I:$I,$B237)</f>
        <v>2</v>
      </c>
      <c r="H237" s="9">
        <f>COUNTIFS(Database!$E:$E,0,Database!$C:$C,$A237,Database!$I:$I,$B237)+COUNTIFS(Database!$F:$F,0,Database!$D:$D,$A237,Database!$I:$I,$B237)</f>
        <v>0</v>
      </c>
      <c r="I237" s="9">
        <f>VLOOKUP(B237,Database!$I:$AB,14,FALSE)</f>
        <v>1000</v>
      </c>
      <c r="J237" s="9">
        <f>VLOOKUP(B237,Database!$I:$AC,15,FALSE)</f>
        <v>3</v>
      </c>
      <c r="K237" s="9" t="str">
        <f>VLOOKUP(B237,Database!$I:$AD,16,FALSE)</f>
        <v>v1.1</v>
      </c>
      <c r="L237" s="9">
        <f>VLOOKUP(B237,Database!$I:$AB,19,FALSE)</f>
        <v>18</v>
      </c>
      <c r="M237" s="9" t="str">
        <f>VLOOKUP(B237,Database!$I:$AB,20,FALSE)</f>
        <v>Y</v>
      </c>
    </row>
    <row r="238" spans="1:13" ht="15" customHeight="1" x14ac:dyDescent="0.25">
      <c r="A238" t="s">
        <v>219</v>
      </c>
      <c r="B238" t="s">
        <v>206</v>
      </c>
      <c r="C238" t="s">
        <v>763</v>
      </c>
      <c r="D238" s="1" t="s">
        <v>221</v>
      </c>
      <c r="E238" s="9">
        <f t="shared" si="4"/>
        <v>3</v>
      </c>
      <c r="F238" s="9">
        <f>COUNTIFS(Database!$E:$E,2,Database!$C:$C,$A238,Database!$I:$I,$B238)+COUNTIFS(Database!$F:$F,2,Database!$D:$D,$A238,Database!$I:$I,$B238)</f>
        <v>1</v>
      </c>
      <c r="G238" s="9">
        <f>COUNTIFS(Database!$E:$E,1,Database!$C:$C,$A238,Database!$I:$I,$B238)+COUNTIFS(Database!$F:$F,1,Database!$D:$D,$A238,Database!$I:$I,$B238)</f>
        <v>0</v>
      </c>
      <c r="H238" s="9">
        <f>COUNTIFS(Database!$E:$E,0,Database!$C:$C,$A238,Database!$I:$I,$B238)+COUNTIFS(Database!$F:$F,0,Database!$D:$D,$A238,Database!$I:$I,$B238)</f>
        <v>2</v>
      </c>
      <c r="I238" s="9">
        <f>VLOOKUP(B238,Database!$I:$AB,14,FALSE)</f>
        <v>1000</v>
      </c>
      <c r="J238" s="9">
        <f>VLOOKUP(B238,Database!$I:$AC,15,FALSE)</f>
        <v>3</v>
      </c>
      <c r="K238" s="9" t="str">
        <f>VLOOKUP(B238,Database!$I:$AD,16,FALSE)</f>
        <v>v1.1</v>
      </c>
      <c r="L238" s="9">
        <f>VLOOKUP(B238,Database!$I:$AB,19,FALSE)</f>
        <v>18</v>
      </c>
      <c r="M238" s="9" t="str">
        <f>VLOOKUP(B238,Database!$I:$AB,20,FALSE)</f>
        <v>Y</v>
      </c>
    </row>
    <row r="239" spans="1:13" ht="15" customHeight="1" x14ac:dyDescent="0.25">
      <c r="A239" t="s">
        <v>223</v>
      </c>
      <c r="B239" t="s">
        <v>206</v>
      </c>
      <c r="C239" t="s">
        <v>764</v>
      </c>
      <c r="D239" s="1" t="s">
        <v>225</v>
      </c>
      <c r="E239" s="9">
        <f t="shared" si="4"/>
        <v>3</v>
      </c>
      <c r="F239" s="9">
        <f>COUNTIFS(Database!$E:$E,2,Database!$C:$C,$A239,Database!$I:$I,$B239)+COUNTIFS(Database!$F:$F,2,Database!$D:$D,$A239,Database!$I:$I,$B239)</f>
        <v>3</v>
      </c>
      <c r="G239" s="9">
        <f>COUNTIFS(Database!$E:$E,1,Database!$C:$C,$A239,Database!$I:$I,$B239)+COUNTIFS(Database!$F:$F,1,Database!$D:$D,$A239,Database!$I:$I,$B239)</f>
        <v>0</v>
      </c>
      <c r="H239" s="9">
        <f>COUNTIFS(Database!$E:$E,0,Database!$C:$C,$A239,Database!$I:$I,$B239)+COUNTIFS(Database!$F:$F,0,Database!$D:$D,$A239,Database!$I:$I,$B239)</f>
        <v>0</v>
      </c>
      <c r="I239" s="9">
        <f>VLOOKUP(B239,Database!$I:$AB,14,FALSE)</f>
        <v>1000</v>
      </c>
      <c r="J239" s="9">
        <f>VLOOKUP(B239,Database!$I:$AC,15,FALSE)</f>
        <v>3</v>
      </c>
      <c r="K239" s="9" t="str">
        <f>VLOOKUP(B239,Database!$I:$AD,16,FALSE)</f>
        <v>v1.1</v>
      </c>
      <c r="L239" s="9">
        <f>VLOOKUP(B239,Database!$I:$AB,19,FALSE)</f>
        <v>18</v>
      </c>
      <c r="M239" s="9" t="str">
        <f>VLOOKUP(B239,Database!$I:$AB,20,FALSE)</f>
        <v>Y</v>
      </c>
    </row>
    <row r="240" spans="1:13" ht="15" customHeight="1" x14ac:dyDescent="0.25">
      <c r="A240" t="s">
        <v>235</v>
      </c>
      <c r="B240" t="s">
        <v>206</v>
      </c>
      <c r="C240" t="s">
        <v>768</v>
      </c>
      <c r="D240" s="1" t="s">
        <v>237</v>
      </c>
      <c r="E240" s="9">
        <f t="shared" si="4"/>
        <v>3</v>
      </c>
      <c r="F240" s="9">
        <f>COUNTIFS(Database!$E:$E,2,Database!$C:$C,$A240,Database!$I:$I,$B240)+COUNTIFS(Database!$F:$F,2,Database!$D:$D,$A240,Database!$I:$I,$B240)</f>
        <v>1</v>
      </c>
      <c r="G240" s="9">
        <f>COUNTIFS(Database!$E:$E,1,Database!$C:$C,$A240,Database!$I:$I,$B240)+COUNTIFS(Database!$F:$F,1,Database!$D:$D,$A240,Database!$I:$I,$B240)</f>
        <v>1</v>
      </c>
      <c r="H240" s="9">
        <f>COUNTIFS(Database!$E:$E,0,Database!$C:$C,$A240,Database!$I:$I,$B240)+COUNTIFS(Database!$F:$F,0,Database!$D:$D,$A240,Database!$I:$I,$B240)</f>
        <v>1</v>
      </c>
      <c r="I240" s="9">
        <f>VLOOKUP(B240,Database!$I:$AB,14,FALSE)</f>
        <v>1000</v>
      </c>
      <c r="J240" s="9">
        <f>VLOOKUP(B240,Database!$I:$AC,15,FALSE)</f>
        <v>3</v>
      </c>
      <c r="K240" s="9" t="str">
        <f>VLOOKUP(B240,Database!$I:$AD,16,FALSE)</f>
        <v>v1.1</v>
      </c>
      <c r="L240" s="9">
        <f>VLOOKUP(B240,Database!$I:$AB,19,FALSE)</f>
        <v>18</v>
      </c>
      <c r="M240" s="9" t="str">
        <f>VLOOKUP(B240,Database!$I:$AB,20,FALSE)</f>
        <v>Y</v>
      </c>
    </row>
    <row r="241" spans="1:13" ht="15" customHeight="1" x14ac:dyDescent="0.25">
      <c r="A241" t="s">
        <v>205</v>
      </c>
      <c r="B241" t="s">
        <v>206</v>
      </c>
      <c r="C241" t="s">
        <v>762</v>
      </c>
      <c r="D241" s="1" t="s">
        <v>209</v>
      </c>
      <c r="E241" s="9">
        <f t="shared" si="4"/>
        <v>3</v>
      </c>
      <c r="F241" s="9">
        <f>COUNTIFS(Database!$E:$E,2,Database!$C:$C,$A241,Database!$I:$I,$B241)+COUNTIFS(Database!$F:$F,2,Database!$D:$D,$A241,Database!$I:$I,$B241)</f>
        <v>1</v>
      </c>
      <c r="G241" s="9">
        <f>COUNTIFS(Database!$E:$E,1,Database!$C:$C,$A241,Database!$I:$I,$B241)+COUNTIFS(Database!$F:$F,1,Database!$D:$D,$A241,Database!$I:$I,$B241)</f>
        <v>1</v>
      </c>
      <c r="H241" s="9">
        <f>COUNTIFS(Database!$E:$E,0,Database!$C:$C,$A241,Database!$I:$I,$B241)+COUNTIFS(Database!$F:$F,0,Database!$D:$D,$A241,Database!$I:$I,$B241)</f>
        <v>1</v>
      </c>
      <c r="I241" s="9">
        <f>VLOOKUP(B241,Database!$I:$AB,14,FALSE)</f>
        <v>1000</v>
      </c>
      <c r="J241" s="9">
        <f>VLOOKUP(B241,Database!$I:$AC,15,FALSE)</f>
        <v>3</v>
      </c>
      <c r="K241" s="9" t="str">
        <f>VLOOKUP(B241,Database!$I:$AD,16,FALSE)</f>
        <v>v1.1</v>
      </c>
      <c r="L241" s="9">
        <f>VLOOKUP(B241,Database!$I:$AB,19,FALSE)</f>
        <v>18</v>
      </c>
      <c r="M241" s="9" t="str">
        <f>VLOOKUP(B241,Database!$I:$AB,20,FALSE)</f>
        <v>Y</v>
      </c>
    </row>
    <row r="242" spans="1:13" ht="15" customHeight="1" x14ac:dyDescent="0.25">
      <c r="A242" t="s">
        <v>215</v>
      </c>
      <c r="B242" t="s">
        <v>206</v>
      </c>
      <c r="C242" t="s">
        <v>765</v>
      </c>
      <c r="D242" s="1" t="s">
        <v>217</v>
      </c>
      <c r="E242" s="9">
        <f t="shared" si="4"/>
        <v>3</v>
      </c>
      <c r="F242" s="9">
        <f>COUNTIFS(Database!$E:$E,2,Database!$C:$C,$A242,Database!$I:$I,$B242)+COUNTIFS(Database!$F:$F,2,Database!$D:$D,$A242,Database!$I:$I,$B242)</f>
        <v>3</v>
      </c>
      <c r="G242" s="9">
        <f>COUNTIFS(Database!$E:$E,1,Database!$C:$C,$A242,Database!$I:$I,$B242)+COUNTIFS(Database!$F:$F,1,Database!$D:$D,$A242,Database!$I:$I,$B242)</f>
        <v>0</v>
      </c>
      <c r="H242" s="9">
        <f>COUNTIFS(Database!$E:$E,0,Database!$C:$C,$A242,Database!$I:$I,$B242)+COUNTIFS(Database!$F:$F,0,Database!$D:$D,$A242,Database!$I:$I,$B242)</f>
        <v>0</v>
      </c>
      <c r="I242" s="9">
        <f>VLOOKUP(B242,Database!$I:$AB,14,FALSE)</f>
        <v>1000</v>
      </c>
      <c r="J242" s="9">
        <f>VLOOKUP(B242,Database!$I:$AC,15,FALSE)</f>
        <v>3</v>
      </c>
      <c r="K242" s="9" t="str">
        <f>VLOOKUP(B242,Database!$I:$AD,16,FALSE)</f>
        <v>v1.1</v>
      </c>
      <c r="L242" s="9">
        <f>VLOOKUP(B242,Database!$I:$AB,19,FALSE)</f>
        <v>18</v>
      </c>
      <c r="M242" s="9" t="str">
        <f>VLOOKUP(B242,Database!$I:$AB,20,FALSE)</f>
        <v>Y</v>
      </c>
    </row>
    <row r="243" spans="1:13" ht="15" customHeight="1" x14ac:dyDescent="0.25">
      <c r="A243" t="s">
        <v>231</v>
      </c>
      <c r="B243" t="s">
        <v>206</v>
      </c>
      <c r="C243" t="s">
        <v>758</v>
      </c>
      <c r="D243" s="1" t="s">
        <v>233</v>
      </c>
      <c r="E243" s="9">
        <f t="shared" si="4"/>
        <v>3</v>
      </c>
      <c r="F243" s="9">
        <f>COUNTIFS(Database!$E:$E,2,Database!$C:$C,$A243,Database!$I:$I,$B243)+COUNTIFS(Database!$F:$F,2,Database!$D:$D,$A243,Database!$I:$I,$B243)</f>
        <v>0</v>
      </c>
      <c r="G243" s="9">
        <f>COUNTIFS(Database!$E:$E,1,Database!$C:$C,$A243,Database!$I:$I,$B243)+COUNTIFS(Database!$F:$F,1,Database!$D:$D,$A243,Database!$I:$I,$B243)</f>
        <v>2</v>
      </c>
      <c r="H243" s="9">
        <f>COUNTIFS(Database!$E:$E,0,Database!$C:$C,$A243,Database!$I:$I,$B243)+COUNTIFS(Database!$F:$F,0,Database!$D:$D,$A243,Database!$I:$I,$B243)</f>
        <v>1</v>
      </c>
      <c r="I243" s="9">
        <f>VLOOKUP(B243,Database!$I:$AB,14,FALSE)</f>
        <v>1000</v>
      </c>
      <c r="J243" s="9">
        <f>VLOOKUP(B243,Database!$I:$AC,15,FALSE)</f>
        <v>3</v>
      </c>
      <c r="K243" s="9" t="str">
        <f>VLOOKUP(B243,Database!$I:$AD,16,FALSE)</f>
        <v>v1.1</v>
      </c>
      <c r="L243" s="9">
        <f>VLOOKUP(B243,Database!$I:$AB,19,FALSE)</f>
        <v>18</v>
      </c>
      <c r="M243" s="9" t="str">
        <f>VLOOKUP(B243,Database!$I:$AB,20,FALSE)</f>
        <v>Y</v>
      </c>
    </row>
    <row r="244" spans="1:13" ht="15" customHeight="1" x14ac:dyDescent="0.25">
      <c r="A244" t="s">
        <v>227</v>
      </c>
      <c r="B244" t="s">
        <v>206</v>
      </c>
      <c r="C244" t="s">
        <v>758</v>
      </c>
      <c r="D244" s="1" t="s">
        <v>229</v>
      </c>
      <c r="E244" s="9">
        <f t="shared" si="4"/>
        <v>3</v>
      </c>
      <c r="F244" s="9">
        <f>COUNTIFS(Database!$E:$E,2,Database!$C:$C,$A244,Database!$I:$I,$B244)+COUNTIFS(Database!$F:$F,2,Database!$D:$D,$A244,Database!$I:$I,$B244)</f>
        <v>2</v>
      </c>
      <c r="G244" s="9">
        <f>COUNTIFS(Database!$E:$E,1,Database!$C:$C,$A244,Database!$I:$I,$B244)+COUNTIFS(Database!$F:$F,1,Database!$D:$D,$A244,Database!$I:$I,$B244)</f>
        <v>0</v>
      </c>
      <c r="H244" s="9">
        <f>COUNTIFS(Database!$E:$E,0,Database!$C:$C,$A244,Database!$I:$I,$B244)+COUNTIFS(Database!$F:$F,0,Database!$D:$D,$A244,Database!$I:$I,$B244)</f>
        <v>1</v>
      </c>
      <c r="I244" s="9">
        <f>VLOOKUP(B244,Database!$I:$AB,14,FALSE)</f>
        <v>1000</v>
      </c>
      <c r="J244" s="9">
        <f>VLOOKUP(B244,Database!$I:$AC,15,FALSE)</f>
        <v>3</v>
      </c>
      <c r="K244" s="9" t="str">
        <f>VLOOKUP(B244,Database!$I:$AD,16,FALSE)</f>
        <v>v1.1</v>
      </c>
      <c r="L244" s="9">
        <f>VLOOKUP(B244,Database!$I:$AB,19,FALSE)</f>
        <v>18</v>
      </c>
      <c r="M244" s="9" t="str">
        <f>VLOOKUP(B244,Database!$I:$AB,20,FALSE)</f>
        <v>Y</v>
      </c>
    </row>
    <row r="245" spans="1:13" ht="15" customHeight="1" x14ac:dyDescent="0.25">
      <c r="A245" t="s">
        <v>397</v>
      </c>
      <c r="B245" t="s">
        <v>399</v>
      </c>
      <c r="C245" t="s">
        <v>768</v>
      </c>
      <c r="D245" s="1" t="s">
        <v>401</v>
      </c>
      <c r="E245" s="9">
        <f t="shared" si="4"/>
        <v>3</v>
      </c>
      <c r="F245" s="9">
        <f>COUNTIFS(Database!$E:$E,2,Database!$C:$C,$A245,Database!$I:$I,$B245)+COUNTIFS(Database!$F:$F,2,Database!$D:$D,$A245,Database!$I:$I,$B245)</f>
        <v>2</v>
      </c>
      <c r="G245" s="9">
        <f>COUNTIFS(Database!$E:$E,1,Database!$C:$C,$A245,Database!$I:$I,$B245)+COUNTIFS(Database!$F:$F,1,Database!$D:$D,$A245,Database!$I:$I,$B245)</f>
        <v>0</v>
      </c>
      <c r="H245" s="9">
        <f>COUNTIFS(Database!$E:$E,0,Database!$C:$C,$A245,Database!$I:$I,$B245)+COUNTIFS(Database!$F:$F,0,Database!$D:$D,$A245,Database!$I:$I,$B245)</f>
        <v>1</v>
      </c>
      <c r="I245" s="9">
        <f>VLOOKUP(B245,Database!$I:$AB,14,FALSE)</f>
        <v>2000</v>
      </c>
      <c r="J245" s="9">
        <f>VLOOKUP(B245,Database!$I:$AC,15,FALSE)</f>
        <v>3</v>
      </c>
      <c r="K245" s="9" t="str">
        <f>VLOOKUP(B245,Database!$I:$AD,16,FALSE)</f>
        <v>v1.1</v>
      </c>
      <c r="L245" s="9">
        <f>VLOOKUP(B245,Database!$I:$AB,19,FALSE)</f>
        <v>26</v>
      </c>
      <c r="M245" s="9" t="str">
        <f>VLOOKUP(B245,Database!$I:$AB,20,FALSE)</f>
        <v>Y</v>
      </c>
    </row>
    <row r="246" spans="1:13" ht="15" customHeight="1" x14ac:dyDescent="0.25">
      <c r="A246" t="s">
        <v>403</v>
      </c>
      <c r="B246" t="s">
        <v>399</v>
      </c>
      <c r="C246" t="s">
        <v>763</v>
      </c>
      <c r="D246" s="1" t="s">
        <v>405</v>
      </c>
      <c r="E246" s="9">
        <f t="shared" si="4"/>
        <v>3</v>
      </c>
      <c r="F246" s="9">
        <f>COUNTIFS(Database!$E:$E,2,Database!$C:$C,$A246,Database!$I:$I,$B246)+COUNTIFS(Database!$F:$F,2,Database!$D:$D,$A246,Database!$I:$I,$B246)</f>
        <v>3</v>
      </c>
      <c r="G246" s="9">
        <f>COUNTIFS(Database!$E:$E,1,Database!$C:$C,$A246,Database!$I:$I,$B246)+COUNTIFS(Database!$F:$F,1,Database!$D:$D,$A246,Database!$I:$I,$B246)</f>
        <v>0</v>
      </c>
      <c r="H246" s="9">
        <f>COUNTIFS(Database!$E:$E,0,Database!$C:$C,$A246,Database!$I:$I,$B246)+COUNTIFS(Database!$F:$F,0,Database!$D:$D,$A246,Database!$I:$I,$B246)</f>
        <v>0</v>
      </c>
      <c r="I246" s="9">
        <f>VLOOKUP(B246,Database!$I:$AB,14,FALSE)</f>
        <v>2000</v>
      </c>
      <c r="J246" s="9">
        <f>VLOOKUP(B246,Database!$I:$AC,15,FALSE)</f>
        <v>3</v>
      </c>
      <c r="K246" s="9" t="str">
        <f>VLOOKUP(B246,Database!$I:$AD,16,FALSE)</f>
        <v>v1.1</v>
      </c>
      <c r="L246" s="9">
        <f>VLOOKUP(B246,Database!$I:$AB,19,FALSE)</f>
        <v>26</v>
      </c>
      <c r="M246" s="9" t="str">
        <f>VLOOKUP(B246,Database!$I:$AB,20,FALSE)</f>
        <v>Y</v>
      </c>
    </row>
    <row r="247" spans="1:13" ht="15" customHeight="1" x14ac:dyDescent="0.25">
      <c r="A247" t="s">
        <v>407</v>
      </c>
      <c r="B247" t="s">
        <v>399</v>
      </c>
      <c r="C247" t="s">
        <v>764</v>
      </c>
      <c r="D247" s="1" t="s">
        <v>409</v>
      </c>
      <c r="E247" s="9">
        <f t="shared" si="4"/>
        <v>3</v>
      </c>
      <c r="F247" s="9">
        <f>COUNTIFS(Database!$E:$E,2,Database!$C:$C,$A247,Database!$I:$I,$B247)+COUNTIFS(Database!$F:$F,2,Database!$D:$D,$A247,Database!$I:$I,$B247)</f>
        <v>2</v>
      </c>
      <c r="G247" s="9">
        <f>COUNTIFS(Database!$E:$E,1,Database!$C:$C,$A247,Database!$I:$I,$B247)+COUNTIFS(Database!$F:$F,1,Database!$D:$D,$A247,Database!$I:$I,$B247)</f>
        <v>0</v>
      </c>
      <c r="H247" s="9">
        <f>COUNTIFS(Database!$E:$E,0,Database!$C:$C,$A247,Database!$I:$I,$B247)+COUNTIFS(Database!$F:$F,0,Database!$D:$D,$A247,Database!$I:$I,$B247)</f>
        <v>1</v>
      </c>
      <c r="I247" s="9">
        <f>VLOOKUP(B247,Database!$I:$AB,14,FALSE)</f>
        <v>2000</v>
      </c>
      <c r="J247" s="9">
        <f>VLOOKUP(B247,Database!$I:$AC,15,FALSE)</f>
        <v>3</v>
      </c>
      <c r="K247" s="9" t="str">
        <f>VLOOKUP(B247,Database!$I:$AD,16,FALSE)</f>
        <v>v1.1</v>
      </c>
      <c r="L247" s="9">
        <f>VLOOKUP(B247,Database!$I:$AB,19,FALSE)</f>
        <v>26</v>
      </c>
      <c r="M247" s="9" t="str">
        <f>VLOOKUP(B247,Database!$I:$AB,20,FALSE)</f>
        <v>Y</v>
      </c>
    </row>
    <row r="248" spans="1:13" ht="15" customHeight="1" x14ac:dyDescent="0.25">
      <c r="A248" t="s">
        <v>411</v>
      </c>
      <c r="B248" t="s">
        <v>399</v>
      </c>
      <c r="C248" t="s">
        <v>767</v>
      </c>
      <c r="D248" s="1" t="s">
        <v>413</v>
      </c>
      <c r="E248" s="9">
        <f t="shared" si="4"/>
        <v>3</v>
      </c>
      <c r="F248" s="9">
        <f>COUNTIFS(Database!$E:$E,2,Database!$C:$C,$A248,Database!$I:$I,$B248)+COUNTIFS(Database!$F:$F,2,Database!$D:$D,$A248,Database!$I:$I,$B248)</f>
        <v>2</v>
      </c>
      <c r="G248" s="9">
        <f>COUNTIFS(Database!$E:$E,1,Database!$C:$C,$A248,Database!$I:$I,$B248)+COUNTIFS(Database!$F:$F,1,Database!$D:$D,$A248,Database!$I:$I,$B248)</f>
        <v>0</v>
      </c>
      <c r="H248" s="9">
        <f>COUNTIFS(Database!$E:$E,0,Database!$C:$C,$A248,Database!$I:$I,$B248)+COUNTIFS(Database!$F:$F,0,Database!$D:$D,$A248,Database!$I:$I,$B248)</f>
        <v>1</v>
      </c>
      <c r="I248" s="9">
        <f>VLOOKUP(B248,Database!$I:$AB,14,FALSE)</f>
        <v>2000</v>
      </c>
      <c r="J248" s="9">
        <f>VLOOKUP(B248,Database!$I:$AC,15,FALSE)</f>
        <v>3</v>
      </c>
      <c r="K248" s="9" t="str">
        <f>VLOOKUP(B248,Database!$I:$AD,16,FALSE)</f>
        <v>v1.1</v>
      </c>
      <c r="L248" s="9">
        <f>VLOOKUP(B248,Database!$I:$AB,19,FALSE)</f>
        <v>26</v>
      </c>
      <c r="M248" s="9" t="str">
        <f>VLOOKUP(B248,Database!$I:$AB,20,FALSE)</f>
        <v>Y</v>
      </c>
    </row>
    <row r="249" spans="1:13" ht="15" customHeight="1" x14ac:dyDescent="0.25">
      <c r="A249" t="s">
        <v>415</v>
      </c>
      <c r="B249" t="s">
        <v>399</v>
      </c>
      <c r="C249" t="s">
        <v>761</v>
      </c>
      <c r="D249" s="1" t="s">
        <v>417</v>
      </c>
      <c r="E249" s="9">
        <f t="shared" si="4"/>
        <v>1</v>
      </c>
      <c r="F249" s="9">
        <f>COUNTIFS(Database!$E:$E,2,Database!$C:$C,$A249,Database!$I:$I,$B249)+COUNTIFS(Database!$F:$F,2,Database!$D:$D,$A249,Database!$I:$I,$B249)</f>
        <v>0</v>
      </c>
      <c r="G249" s="9">
        <f>COUNTIFS(Database!$E:$E,1,Database!$C:$C,$A249,Database!$I:$I,$B249)+COUNTIFS(Database!$F:$F,1,Database!$D:$D,$A249,Database!$I:$I,$B249)</f>
        <v>0</v>
      </c>
      <c r="H249" s="9">
        <f>COUNTIFS(Database!$E:$E,0,Database!$C:$C,$A249,Database!$I:$I,$B249)+COUNTIFS(Database!$F:$F,0,Database!$D:$D,$A249,Database!$I:$I,$B249)</f>
        <v>1</v>
      </c>
      <c r="I249" s="9">
        <f>VLOOKUP(B249,Database!$I:$AB,14,FALSE)</f>
        <v>2000</v>
      </c>
      <c r="J249" s="9">
        <f>VLOOKUP(B249,Database!$I:$AC,15,FALSE)</f>
        <v>3</v>
      </c>
      <c r="K249" s="9" t="str">
        <f>VLOOKUP(B249,Database!$I:$AD,16,FALSE)</f>
        <v>v1.1</v>
      </c>
      <c r="L249" s="9">
        <f>VLOOKUP(B249,Database!$I:$AB,19,FALSE)</f>
        <v>26</v>
      </c>
      <c r="M249" s="9" t="str">
        <f>VLOOKUP(B249,Database!$I:$AB,20,FALSE)</f>
        <v>Y</v>
      </c>
    </row>
    <row r="250" spans="1:13" ht="15" customHeight="1" x14ac:dyDescent="0.25">
      <c r="A250" t="s">
        <v>419</v>
      </c>
      <c r="B250" t="s">
        <v>399</v>
      </c>
      <c r="C250" t="s">
        <v>760</v>
      </c>
      <c r="D250" s="1" t="s">
        <v>421</v>
      </c>
      <c r="E250" s="9">
        <f t="shared" si="4"/>
        <v>3</v>
      </c>
      <c r="F250" s="9">
        <f>COUNTIFS(Database!$E:$E,2,Database!$C:$C,$A250,Database!$I:$I,$B250)+COUNTIFS(Database!$F:$F,2,Database!$D:$D,$A250,Database!$I:$I,$B250)</f>
        <v>0</v>
      </c>
      <c r="G250" s="9">
        <f>COUNTIFS(Database!$E:$E,1,Database!$C:$C,$A250,Database!$I:$I,$B250)+COUNTIFS(Database!$F:$F,1,Database!$D:$D,$A250,Database!$I:$I,$B250)</f>
        <v>0</v>
      </c>
      <c r="H250" s="9">
        <f>COUNTIFS(Database!$E:$E,0,Database!$C:$C,$A250,Database!$I:$I,$B250)+COUNTIFS(Database!$F:$F,0,Database!$D:$D,$A250,Database!$I:$I,$B250)</f>
        <v>3</v>
      </c>
      <c r="I250" s="9">
        <f>VLOOKUP(B250,Database!$I:$AB,14,FALSE)</f>
        <v>2000</v>
      </c>
      <c r="J250" s="9">
        <f>VLOOKUP(B250,Database!$I:$AC,15,FALSE)</f>
        <v>3</v>
      </c>
      <c r="K250" s="9" t="str">
        <f>VLOOKUP(B250,Database!$I:$AD,16,FALSE)</f>
        <v>v1.1</v>
      </c>
      <c r="L250" s="9">
        <f>VLOOKUP(B250,Database!$I:$AB,19,FALSE)</f>
        <v>26</v>
      </c>
      <c r="M250" s="9" t="str">
        <f>VLOOKUP(B250,Database!$I:$AB,20,FALSE)</f>
        <v>Y</v>
      </c>
    </row>
    <row r="251" spans="1:13" ht="15" customHeight="1" x14ac:dyDescent="0.25">
      <c r="A251" t="s">
        <v>423</v>
      </c>
      <c r="B251" t="s">
        <v>399</v>
      </c>
      <c r="C251" t="s">
        <v>763</v>
      </c>
      <c r="D251" s="1" t="s">
        <v>425</v>
      </c>
      <c r="E251" s="9">
        <f t="shared" si="4"/>
        <v>3</v>
      </c>
      <c r="F251" s="9">
        <f>COUNTIFS(Database!$E:$E,2,Database!$C:$C,$A251,Database!$I:$I,$B251)+COUNTIFS(Database!$F:$F,2,Database!$D:$D,$A251,Database!$I:$I,$B251)</f>
        <v>0</v>
      </c>
      <c r="G251" s="9">
        <f>COUNTIFS(Database!$E:$E,1,Database!$C:$C,$A251,Database!$I:$I,$B251)+COUNTIFS(Database!$F:$F,1,Database!$D:$D,$A251,Database!$I:$I,$B251)</f>
        <v>0</v>
      </c>
      <c r="H251" s="9">
        <f>COUNTIFS(Database!$E:$E,0,Database!$C:$C,$A251,Database!$I:$I,$B251)+COUNTIFS(Database!$F:$F,0,Database!$D:$D,$A251,Database!$I:$I,$B251)</f>
        <v>3</v>
      </c>
      <c r="I251" s="9">
        <f>VLOOKUP(B251,Database!$I:$AB,14,FALSE)</f>
        <v>2000</v>
      </c>
      <c r="J251" s="9">
        <f>VLOOKUP(B251,Database!$I:$AC,15,FALSE)</f>
        <v>3</v>
      </c>
      <c r="K251" s="9" t="str">
        <f>VLOOKUP(B251,Database!$I:$AD,16,FALSE)</f>
        <v>v1.1</v>
      </c>
      <c r="L251" s="9">
        <f>VLOOKUP(B251,Database!$I:$AB,19,FALSE)</f>
        <v>26</v>
      </c>
      <c r="M251" s="9" t="str">
        <f>VLOOKUP(B251,Database!$I:$AB,20,FALSE)</f>
        <v>Y</v>
      </c>
    </row>
    <row r="252" spans="1:13" ht="15" customHeight="1" x14ac:dyDescent="0.25">
      <c r="A252" t="s">
        <v>427</v>
      </c>
      <c r="B252" t="s">
        <v>399</v>
      </c>
      <c r="C252" t="s">
        <v>762</v>
      </c>
      <c r="D252" s="1" t="s">
        <v>429</v>
      </c>
      <c r="E252" s="9">
        <f t="shared" si="4"/>
        <v>3</v>
      </c>
      <c r="F252" s="9">
        <f>COUNTIFS(Database!$E:$E,2,Database!$C:$C,$A252,Database!$I:$I,$B252)+COUNTIFS(Database!$F:$F,2,Database!$D:$D,$A252,Database!$I:$I,$B252)</f>
        <v>0</v>
      </c>
      <c r="G252" s="9">
        <f>COUNTIFS(Database!$E:$E,1,Database!$C:$C,$A252,Database!$I:$I,$B252)+COUNTIFS(Database!$F:$F,1,Database!$D:$D,$A252,Database!$I:$I,$B252)</f>
        <v>0</v>
      </c>
      <c r="H252" s="9">
        <f>COUNTIFS(Database!$E:$E,0,Database!$C:$C,$A252,Database!$I:$I,$B252)+COUNTIFS(Database!$F:$F,0,Database!$D:$D,$A252,Database!$I:$I,$B252)</f>
        <v>3</v>
      </c>
      <c r="I252" s="9">
        <f>VLOOKUP(B252,Database!$I:$AB,14,FALSE)</f>
        <v>2000</v>
      </c>
      <c r="J252" s="9">
        <f>VLOOKUP(B252,Database!$I:$AC,15,FALSE)</f>
        <v>3</v>
      </c>
      <c r="K252" s="9" t="str">
        <f>VLOOKUP(B252,Database!$I:$AD,16,FALSE)</f>
        <v>v1.1</v>
      </c>
      <c r="L252" s="9">
        <f>VLOOKUP(B252,Database!$I:$AB,19,FALSE)</f>
        <v>26</v>
      </c>
      <c r="M252" s="9" t="str">
        <f>VLOOKUP(B252,Database!$I:$AB,20,FALSE)</f>
        <v>Y</v>
      </c>
    </row>
    <row r="253" spans="1:13" ht="15" customHeight="1" x14ac:dyDescent="0.25">
      <c r="A253" t="s">
        <v>431</v>
      </c>
      <c r="B253" t="s">
        <v>399</v>
      </c>
      <c r="C253" t="s">
        <v>769</v>
      </c>
      <c r="D253" s="1" t="s">
        <v>433</v>
      </c>
      <c r="E253" s="9">
        <f t="shared" si="4"/>
        <v>3</v>
      </c>
      <c r="F253" s="9">
        <f>COUNTIFS(Database!$E:$E,2,Database!$C:$C,$A253,Database!$I:$I,$B253)+COUNTIFS(Database!$F:$F,2,Database!$D:$D,$A253,Database!$I:$I,$B253)</f>
        <v>2</v>
      </c>
      <c r="G253" s="9">
        <f>COUNTIFS(Database!$E:$E,1,Database!$C:$C,$A253,Database!$I:$I,$B253)+COUNTIFS(Database!$F:$F,1,Database!$D:$D,$A253,Database!$I:$I,$B253)</f>
        <v>0</v>
      </c>
      <c r="H253" s="9">
        <f>COUNTIFS(Database!$E:$E,0,Database!$C:$C,$A253,Database!$I:$I,$B253)+COUNTIFS(Database!$F:$F,0,Database!$D:$D,$A253,Database!$I:$I,$B253)</f>
        <v>1</v>
      </c>
      <c r="I253" s="9">
        <f>VLOOKUP(B253,Database!$I:$AB,14,FALSE)</f>
        <v>2000</v>
      </c>
      <c r="J253" s="9">
        <f>VLOOKUP(B253,Database!$I:$AC,15,FALSE)</f>
        <v>3</v>
      </c>
      <c r="K253" s="9" t="str">
        <f>VLOOKUP(B253,Database!$I:$AD,16,FALSE)</f>
        <v>v1.1</v>
      </c>
      <c r="L253" s="9">
        <f>VLOOKUP(B253,Database!$I:$AB,19,FALSE)</f>
        <v>26</v>
      </c>
      <c r="M253" s="9" t="str">
        <f>VLOOKUP(B253,Database!$I:$AB,20,FALSE)</f>
        <v>Y</v>
      </c>
    </row>
    <row r="254" spans="1:13" ht="15" customHeight="1" x14ac:dyDescent="0.25">
      <c r="A254" t="s">
        <v>435</v>
      </c>
      <c r="B254" t="s">
        <v>399</v>
      </c>
      <c r="C254" t="s">
        <v>764</v>
      </c>
      <c r="D254" s="1" t="s">
        <v>437</v>
      </c>
      <c r="E254" s="9">
        <f t="shared" si="4"/>
        <v>3</v>
      </c>
      <c r="F254" s="9">
        <f>COUNTIFS(Database!$E:$E,2,Database!$C:$C,$A254,Database!$I:$I,$B254)+COUNTIFS(Database!$F:$F,2,Database!$D:$D,$A254,Database!$I:$I,$B254)</f>
        <v>1</v>
      </c>
      <c r="G254" s="9">
        <f>COUNTIFS(Database!$E:$E,1,Database!$C:$C,$A254,Database!$I:$I,$B254)+COUNTIFS(Database!$F:$F,1,Database!$D:$D,$A254,Database!$I:$I,$B254)</f>
        <v>0</v>
      </c>
      <c r="H254" s="9">
        <f>COUNTIFS(Database!$E:$E,0,Database!$C:$C,$A254,Database!$I:$I,$B254)+COUNTIFS(Database!$F:$F,0,Database!$D:$D,$A254,Database!$I:$I,$B254)</f>
        <v>2</v>
      </c>
      <c r="I254" s="9">
        <f>VLOOKUP(B254,Database!$I:$AB,14,FALSE)</f>
        <v>2000</v>
      </c>
      <c r="J254" s="9">
        <f>VLOOKUP(B254,Database!$I:$AC,15,FALSE)</f>
        <v>3</v>
      </c>
      <c r="K254" s="9" t="str">
        <f>VLOOKUP(B254,Database!$I:$AD,16,FALSE)</f>
        <v>v1.1</v>
      </c>
      <c r="L254" s="9">
        <f>VLOOKUP(B254,Database!$I:$AB,19,FALSE)</f>
        <v>26</v>
      </c>
      <c r="M254" s="9" t="str">
        <f>VLOOKUP(B254,Database!$I:$AB,20,FALSE)</f>
        <v>Y</v>
      </c>
    </row>
    <row r="255" spans="1:13" ht="15" customHeight="1" x14ac:dyDescent="0.25">
      <c r="A255" t="s">
        <v>439</v>
      </c>
      <c r="B255" t="s">
        <v>399</v>
      </c>
      <c r="C255" t="s">
        <v>760</v>
      </c>
      <c r="D255" s="1" t="s">
        <v>441</v>
      </c>
      <c r="E255" s="9">
        <f t="shared" si="4"/>
        <v>3</v>
      </c>
      <c r="F255" s="9">
        <f>COUNTIFS(Database!$E:$E,2,Database!$C:$C,$A255,Database!$I:$I,$B255)+COUNTIFS(Database!$F:$F,2,Database!$D:$D,$A255,Database!$I:$I,$B255)</f>
        <v>2</v>
      </c>
      <c r="G255" s="9">
        <f>COUNTIFS(Database!$E:$E,1,Database!$C:$C,$A255,Database!$I:$I,$B255)+COUNTIFS(Database!$F:$F,1,Database!$D:$D,$A255,Database!$I:$I,$B255)</f>
        <v>0</v>
      </c>
      <c r="H255" s="9">
        <f>COUNTIFS(Database!$E:$E,0,Database!$C:$C,$A255,Database!$I:$I,$B255)+COUNTIFS(Database!$F:$F,0,Database!$D:$D,$A255,Database!$I:$I,$B255)</f>
        <v>1</v>
      </c>
      <c r="I255" s="9">
        <f>VLOOKUP(B255,Database!$I:$AB,14,FALSE)</f>
        <v>2000</v>
      </c>
      <c r="J255" s="9">
        <f>VLOOKUP(B255,Database!$I:$AC,15,FALSE)</f>
        <v>3</v>
      </c>
      <c r="K255" s="9" t="str">
        <f>VLOOKUP(B255,Database!$I:$AD,16,FALSE)</f>
        <v>v1.1</v>
      </c>
      <c r="L255" s="9">
        <f>VLOOKUP(B255,Database!$I:$AB,19,FALSE)</f>
        <v>26</v>
      </c>
      <c r="M255" s="9" t="str">
        <f>VLOOKUP(B255,Database!$I:$AB,20,FALSE)</f>
        <v>Y</v>
      </c>
    </row>
    <row r="256" spans="1:13" ht="15" customHeight="1" x14ac:dyDescent="0.25">
      <c r="A256" t="s">
        <v>443</v>
      </c>
      <c r="B256" t="s">
        <v>399</v>
      </c>
      <c r="C256" t="s">
        <v>771</v>
      </c>
      <c r="D256" s="1" t="s">
        <v>445</v>
      </c>
      <c r="E256" s="9">
        <f t="shared" si="4"/>
        <v>3</v>
      </c>
      <c r="F256" s="9">
        <f>COUNTIFS(Database!$E:$E,2,Database!$C:$C,$A256,Database!$I:$I,$B256)+COUNTIFS(Database!$F:$F,2,Database!$D:$D,$A256,Database!$I:$I,$B256)</f>
        <v>1</v>
      </c>
      <c r="G256" s="9">
        <f>COUNTIFS(Database!$E:$E,1,Database!$C:$C,$A256,Database!$I:$I,$B256)+COUNTIFS(Database!$F:$F,1,Database!$D:$D,$A256,Database!$I:$I,$B256)</f>
        <v>0</v>
      </c>
      <c r="H256" s="9">
        <f>COUNTIFS(Database!$E:$E,0,Database!$C:$C,$A256,Database!$I:$I,$B256)+COUNTIFS(Database!$F:$F,0,Database!$D:$D,$A256,Database!$I:$I,$B256)</f>
        <v>2</v>
      </c>
      <c r="I256" s="9">
        <f>VLOOKUP(B256,Database!$I:$AB,14,FALSE)</f>
        <v>2000</v>
      </c>
      <c r="J256" s="9">
        <f>VLOOKUP(B256,Database!$I:$AC,15,FALSE)</f>
        <v>3</v>
      </c>
      <c r="K256" s="9" t="str">
        <f>VLOOKUP(B256,Database!$I:$AD,16,FALSE)</f>
        <v>v1.1</v>
      </c>
      <c r="L256" s="9">
        <f>VLOOKUP(B256,Database!$I:$AB,19,FALSE)</f>
        <v>26</v>
      </c>
      <c r="M256" s="9" t="str">
        <f>VLOOKUP(B256,Database!$I:$AB,20,FALSE)</f>
        <v>Y</v>
      </c>
    </row>
    <row r="257" spans="1:13" ht="15" customHeight="1" x14ac:dyDescent="0.25">
      <c r="A257" t="s">
        <v>447</v>
      </c>
      <c r="B257" t="s">
        <v>399</v>
      </c>
      <c r="C257" t="s">
        <v>759</v>
      </c>
      <c r="D257" s="1" t="s">
        <v>449</v>
      </c>
      <c r="E257" s="9">
        <f t="shared" si="4"/>
        <v>3</v>
      </c>
      <c r="F257" s="9">
        <f>COUNTIFS(Database!$E:$E,2,Database!$C:$C,$A257,Database!$I:$I,$B257)+COUNTIFS(Database!$F:$F,2,Database!$D:$D,$A257,Database!$I:$I,$B257)</f>
        <v>2</v>
      </c>
      <c r="G257" s="9">
        <f>COUNTIFS(Database!$E:$E,1,Database!$C:$C,$A257,Database!$I:$I,$B257)+COUNTIFS(Database!$F:$F,1,Database!$D:$D,$A257,Database!$I:$I,$B257)</f>
        <v>0</v>
      </c>
      <c r="H257" s="9">
        <f>COUNTIFS(Database!$E:$E,0,Database!$C:$C,$A257,Database!$I:$I,$B257)+COUNTIFS(Database!$F:$F,0,Database!$D:$D,$A257,Database!$I:$I,$B257)</f>
        <v>1</v>
      </c>
      <c r="I257" s="9">
        <f>VLOOKUP(B257,Database!$I:$AB,14,FALSE)</f>
        <v>2000</v>
      </c>
      <c r="J257" s="9">
        <f>VLOOKUP(B257,Database!$I:$AC,15,FALSE)</f>
        <v>3</v>
      </c>
      <c r="K257" s="9" t="str">
        <f>VLOOKUP(B257,Database!$I:$AD,16,FALSE)</f>
        <v>v1.1</v>
      </c>
      <c r="L257" s="9">
        <f>VLOOKUP(B257,Database!$I:$AB,19,FALSE)</f>
        <v>26</v>
      </c>
      <c r="M257" s="9" t="str">
        <f>VLOOKUP(B257,Database!$I:$AB,20,FALSE)</f>
        <v>Y</v>
      </c>
    </row>
    <row r="258" spans="1:13" ht="15" customHeight="1" x14ac:dyDescent="0.25">
      <c r="A258" t="s">
        <v>416</v>
      </c>
      <c r="B258" t="s">
        <v>399</v>
      </c>
      <c r="C258" t="s">
        <v>762</v>
      </c>
      <c r="D258" s="1" t="s">
        <v>418</v>
      </c>
      <c r="E258" s="9">
        <f t="shared" si="4"/>
        <v>3</v>
      </c>
      <c r="F258" s="9">
        <f>COUNTIFS(Database!$E:$E,2,Database!$C:$C,$A258,Database!$I:$I,$B258)+COUNTIFS(Database!$F:$F,2,Database!$D:$D,$A258,Database!$I:$I,$B258)</f>
        <v>3</v>
      </c>
      <c r="G258" s="9">
        <f>COUNTIFS(Database!$E:$E,1,Database!$C:$C,$A258,Database!$I:$I,$B258)+COUNTIFS(Database!$F:$F,1,Database!$D:$D,$A258,Database!$I:$I,$B258)</f>
        <v>0</v>
      </c>
      <c r="H258" s="9">
        <f>COUNTIFS(Database!$E:$E,0,Database!$C:$C,$A258,Database!$I:$I,$B258)+COUNTIFS(Database!$F:$F,0,Database!$D:$D,$A258,Database!$I:$I,$B258)</f>
        <v>0</v>
      </c>
      <c r="I258" s="9">
        <f>VLOOKUP(B258,Database!$I:$AB,14,FALSE)</f>
        <v>2000</v>
      </c>
      <c r="J258" s="9">
        <f>VLOOKUP(B258,Database!$I:$AC,15,FALSE)</f>
        <v>3</v>
      </c>
      <c r="K258" s="9" t="str">
        <f>VLOOKUP(B258,Database!$I:$AD,16,FALSE)</f>
        <v>v1.1</v>
      </c>
      <c r="L258" s="9">
        <f>VLOOKUP(B258,Database!$I:$AB,19,FALSE)</f>
        <v>26</v>
      </c>
      <c r="M258" s="9" t="str">
        <f>VLOOKUP(B258,Database!$I:$AB,20,FALSE)</f>
        <v>Y</v>
      </c>
    </row>
    <row r="259" spans="1:13" ht="15" customHeight="1" x14ac:dyDescent="0.25">
      <c r="A259" t="s">
        <v>440</v>
      </c>
      <c r="B259" t="s">
        <v>399</v>
      </c>
      <c r="C259" t="s">
        <v>761</v>
      </c>
      <c r="D259" s="1" t="s">
        <v>442</v>
      </c>
      <c r="E259" s="9">
        <f t="shared" si="4"/>
        <v>3</v>
      </c>
      <c r="F259" s="9">
        <f>COUNTIFS(Database!$E:$E,2,Database!$C:$C,$A259,Database!$I:$I,$B259)+COUNTIFS(Database!$F:$F,2,Database!$D:$D,$A259,Database!$I:$I,$B259)</f>
        <v>1</v>
      </c>
      <c r="G259" s="9">
        <f>COUNTIFS(Database!$E:$E,1,Database!$C:$C,$A259,Database!$I:$I,$B259)+COUNTIFS(Database!$F:$F,1,Database!$D:$D,$A259,Database!$I:$I,$B259)</f>
        <v>0</v>
      </c>
      <c r="H259" s="9">
        <f>COUNTIFS(Database!$E:$E,0,Database!$C:$C,$A259,Database!$I:$I,$B259)+COUNTIFS(Database!$F:$F,0,Database!$D:$D,$A259,Database!$I:$I,$B259)</f>
        <v>2</v>
      </c>
      <c r="I259" s="9">
        <f>VLOOKUP(B259,Database!$I:$AB,14,FALSE)</f>
        <v>2000</v>
      </c>
      <c r="J259" s="9">
        <f>VLOOKUP(B259,Database!$I:$AC,15,FALSE)</f>
        <v>3</v>
      </c>
      <c r="K259" s="9" t="str">
        <f>VLOOKUP(B259,Database!$I:$AD,16,FALSE)</f>
        <v>v1.1</v>
      </c>
      <c r="L259" s="9">
        <f>VLOOKUP(B259,Database!$I:$AB,19,FALSE)</f>
        <v>26</v>
      </c>
      <c r="M259" s="9" t="str">
        <f>VLOOKUP(B259,Database!$I:$AB,20,FALSE)</f>
        <v>Y</v>
      </c>
    </row>
    <row r="260" spans="1:13" ht="15" customHeight="1" x14ac:dyDescent="0.25">
      <c r="A260" t="s">
        <v>398</v>
      </c>
      <c r="B260" t="s">
        <v>399</v>
      </c>
      <c r="C260" t="s">
        <v>765</v>
      </c>
      <c r="D260" s="1" t="s">
        <v>402</v>
      </c>
      <c r="E260" s="9">
        <f t="shared" si="4"/>
        <v>3</v>
      </c>
      <c r="F260" s="9">
        <f>COUNTIFS(Database!$E:$E,2,Database!$C:$C,$A260,Database!$I:$I,$B260)+COUNTIFS(Database!$F:$F,2,Database!$D:$D,$A260,Database!$I:$I,$B260)</f>
        <v>1</v>
      </c>
      <c r="G260" s="9">
        <f>COUNTIFS(Database!$E:$E,1,Database!$C:$C,$A260,Database!$I:$I,$B260)+COUNTIFS(Database!$F:$F,1,Database!$D:$D,$A260,Database!$I:$I,$B260)</f>
        <v>0</v>
      </c>
      <c r="H260" s="9">
        <f>COUNTIFS(Database!$E:$E,0,Database!$C:$C,$A260,Database!$I:$I,$B260)+COUNTIFS(Database!$F:$F,0,Database!$D:$D,$A260,Database!$I:$I,$B260)</f>
        <v>2</v>
      </c>
      <c r="I260" s="9">
        <f>VLOOKUP(B260,Database!$I:$AB,14,FALSE)</f>
        <v>2000</v>
      </c>
      <c r="J260" s="9">
        <f>VLOOKUP(B260,Database!$I:$AC,15,FALSE)</f>
        <v>3</v>
      </c>
      <c r="K260" s="9" t="str">
        <f>VLOOKUP(B260,Database!$I:$AD,16,FALSE)</f>
        <v>v1.1</v>
      </c>
      <c r="L260" s="9">
        <f>VLOOKUP(B260,Database!$I:$AB,19,FALSE)</f>
        <v>26</v>
      </c>
      <c r="M260" s="9" t="str">
        <f>VLOOKUP(B260,Database!$I:$AB,20,FALSE)</f>
        <v>Y</v>
      </c>
    </row>
    <row r="261" spans="1:13" ht="15" customHeight="1" x14ac:dyDescent="0.25">
      <c r="A261" t="s">
        <v>436</v>
      </c>
      <c r="B261" t="s">
        <v>399</v>
      </c>
      <c r="C261" t="s">
        <v>758</v>
      </c>
      <c r="D261" s="1" t="s">
        <v>438</v>
      </c>
      <c r="E261" s="9">
        <f t="shared" si="4"/>
        <v>3</v>
      </c>
      <c r="F261" s="9">
        <f>COUNTIFS(Database!$E:$E,2,Database!$C:$C,$A261,Database!$I:$I,$B261)+COUNTIFS(Database!$F:$F,2,Database!$D:$D,$A261,Database!$I:$I,$B261)</f>
        <v>1</v>
      </c>
      <c r="G261" s="9">
        <f>COUNTIFS(Database!$E:$E,1,Database!$C:$C,$A261,Database!$I:$I,$B261)+COUNTIFS(Database!$F:$F,1,Database!$D:$D,$A261,Database!$I:$I,$B261)</f>
        <v>0</v>
      </c>
      <c r="H261" s="9">
        <f>COUNTIFS(Database!$E:$E,0,Database!$C:$C,$A261,Database!$I:$I,$B261)+COUNTIFS(Database!$F:$F,0,Database!$D:$D,$A261,Database!$I:$I,$B261)</f>
        <v>2</v>
      </c>
      <c r="I261" s="9">
        <f>VLOOKUP(B261,Database!$I:$AB,14,FALSE)</f>
        <v>2000</v>
      </c>
      <c r="J261" s="9">
        <f>VLOOKUP(B261,Database!$I:$AC,15,FALSE)</f>
        <v>3</v>
      </c>
      <c r="K261" s="9" t="str">
        <f>VLOOKUP(B261,Database!$I:$AD,16,FALSE)</f>
        <v>v1.1</v>
      </c>
      <c r="L261" s="9">
        <f>VLOOKUP(B261,Database!$I:$AB,19,FALSE)</f>
        <v>26</v>
      </c>
      <c r="M261" s="9" t="str">
        <f>VLOOKUP(B261,Database!$I:$AB,20,FALSE)</f>
        <v>Y</v>
      </c>
    </row>
    <row r="262" spans="1:13" ht="15" customHeight="1" x14ac:dyDescent="0.25">
      <c r="A262" t="s">
        <v>420</v>
      </c>
      <c r="B262" t="s">
        <v>399</v>
      </c>
      <c r="C262" t="s">
        <v>758</v>
      </c>
      <c r="D262" s="1" t="s">
        <v>422</v>
      </c>
      <c r="E262" s="9">
        <f t="shared" si="4"/>
        <v>3</v>
      </c>
      <c r="F262" s="9">
        <f>COUNTIFS(Database!$E:$E,2,Database!$C:$C,$A262,Database!$I:$I,$B262)+COUNTIFS(Database!$F:$F,2,Database!$D:$D,$A262,Database!$I:$I,$B262)</f>
        <v>2</v>
      </c>
      <c r="G262" s="9">
        <f>COUNTIFS(Database!$E:$E,1,Database!$C:$C,$A262,Database!$I:$I,$B262)+COUNTIFS(Database!$F:$F,1,Database!$D:$D,$A262,Database!$I:$I,$B262)</f>
        <v>0</v>
      </c>
      <c r="H262" s="9">
        <f>COUNTIFS(Database!$E:$E,0,Database!$C:$C,$A262,Database!$I:$I,$B262)+COUNTIFS(Database!$F:$F,0,Database!$D:$D,$A262,Database!$I:$I,$B262)</f>
        <v>1</v>
      </c>
      <c r="I262" s="9">
        <f>VLOOKUP(B262,Database!$I:$AB,14,FALSE)</f>
        <v>2000</v>
      </c>
      <c r="J262" s="9">
        <f>VLOOKUP(B262,Database!$I:$AC,15,FALSE)</f>
        <v>3</v>
      </c>
      <c r="K262" s="9" t="str">
        <f>VLOOKUP(B262,Database!$I:$AD,16,FALSE)</f>
        <v>v1.1</v>
      </c>
      <c r="L262" s="9">
        <f>VLOOKUP(B262,Database!$I:$AB,19,FALSE)</f>
        <v>26</v>
      </c>
      <c r="M262" s="9" t="str">
        <f>VLOOKUP(B262,Database!$I:$AB,20,FALSE)</f>
        <v>Y</v>
      </c>
    </row>
    <row r="263" spans="1:13" ht="15" customHeight="1" x14ac:dyDescent="0.25">
      <c r="A263" t="s">
        <v>404</v>
      </c>
      <c r="B263" t="s">
        <v>399</v>
      </c>
      <c r="C263" t="s">
        <v>761</v>
      </c>
      <c r="D263" s="1" t="s">
        <v>406</v>
      </c>
      <c r="E263" s="9">
        <f t="shared" si="4"/>
        <v>3</v>
      </c>
      <c r="F263" s="9">
        <f>COUNTIFS(Database!$E:$E,2,Database!$C:$C,$A263,Database!$I:$I,$B263)+COUNTIFS(Database!$F:$F,2,Database!$D:$D,$A263,Database!$I:$I,$B263)</f>
        <v>1</v>
      </c>
      <c r="G263" s="9">
        <f>COUNTIFS(Database!$E:$E,1,Database!$C:$C,$A263,Database!$I:$I,$B263)+COUNTIFS(Database!$F:$F,1,Database!$D:$D,$A263,Database!$I:$I,$B263)</f>
        <v>0</v>
      </c>
      <c r="H263" s="9">
        <f>COUNTIFS(Database!$E:$E,0,Database!$C:$C,$A263,Database!$I:$I,$B263)+COUNTIFS(Database!$F:$F,0,Database!$D:$D,$A263,Database!$I:$I,$B263)</f>
        <v>2</v>
      </c>
      <c r="I263" s="9">
        <f>VLOOKUP(B263,Database!$I:$AB,14,FALSE)</f>
        <v>2000</v>
      </c>
      <c r="J263" s="9">
        <f>VLOOKUP(B263,Database!$I:$AC,15,FALSE)</f>
        <v>3</v>
      </c>
      <c r="K263" s="9" t="str">
        <f>VLOOKUP(B263,Database!$I:$AD,16,FALSE)</f>
        <v>v1.1</v>
      </c>
      <c r="L263" s="9">
        <f>VLOOKUP(B263,Database!$I:$AB,19,FALSE)</f>
        <v>26</v>
      </c>
      <c r="M263" s="9" t="str">
        <f>VLOOKUP(B263,Database!$I:$AB,20,FALSE)</f>
        <v>Y</v>
      </c>
    </row>
    <row r="264" spans="1:13" ht="15" customHeight="1" x14ac:dyDescent="0.25">
      <c r="A264" t="s">
        <v>412</v>
      </c>
      <c r="B264" t="s">
        <v>399</v>
      </c>
      <c r="C264" t="s">
        <v>769</v>
      </c>
      <c r="D264" s="1" t="s">
        <v>414</v>
      </c>
      <c r="E264" s="9">
        <f t="shared" si="4"/>
        <v>3</v>
      </c>
      <c r="F264" s="9">
        <f>COUNTIFS(Database!$E:$E,2,Database!$C:$C,$A264,Database!$I:$I,$B264)+COUNTIFS(Database!$F:$F,2,Database!$D:$D,$A264,Database!$I:$I,$B264)</f>
        <v>2</v>
      </c>
      <c r="G264" s="9">
        <f>COUNTIFS(Database!$E:$E,1,Database!$C:$C,$A264,Database!$I:$I,$B264)+COUNTIFS(Database!$F:$F,1,Database!$D:$D,$A264,Database!$I:$I,$B264)</f>
        <v>0</v>
      </c>
      <c r="H264" s="9">
        <f>COUNTIFS(Database!$E:$E,0,Database!$C:$C,$A264,Database!$I:$I,$B264)+COUNTIFS(Database!$F:$F,0,Database!$D:$D,$A264,Database!$I:$I,$B264)</f>
        <v>1</v>
      </c>
      <c r="I264" s="9">
        <f>VLOOKUP(B264,Database!$I:$AB,14,FALSE)</f>
        <v>2000</v>
      </c>
      <c r="J264" s="9">
        <f>VLOOKUP(B264,Database!$I:$AC,15,FALSE)</f>
        <v>3</v>
      </c>
      <c r="K264" s="9" t="str">
        <f>VLOOKUP(B264,Database!$I:$AD,16,FALSE)</f>
        <v>v1.1</v>
      </c>
      <c r="L264" s="9">
        <f>VLOOKUP(B264,Database!$I:$AB,19,FALSE)</f>
        <v>26</v>
      </c>
      <c r="M264" s="9" t="str">
        <f>VLOOKUP(B264,Database!$I:$AB,20,FALSE)</f>
        <v>Y</v>
      </c>
    </row>
    <row r="265" spans="1:13" ht="15" customHeight="1" x14ac:dyDescent="0.25">
      <c r="A265" t="s">
        <v>424</v>
      </c>
      <c r="B265" t="s">
        <v>399</v>
      </c>
      <c r="C265" t="s">
        <v>767</v>
      </c>
      <c r="D265" s="1" t="s">
        <v>426</v>
      </c>
      <c r="E265" s="9">
        <f t="shared" si="4"/>
        <v>3</v>
      </c>
      <c r="F265" s="9">
        <f>COUNTIFS(Database!$E:$E,2,Database!$C:$C,$A265,Database!$I:$I,$B265)+COUNTIFS(Database!$F:$F,2,Database!$D:$D,$A265,Database!$I:$I,$B265)</f>
        <v>2</v>
      </c>
      <c r="G265" s="9">
        <f>COUNTIFS(Database!$E:$E,1,Database!$C:$C,$A265,Database!$I:$I,$B265)+COUNTIFS(Database!$F:$F,1,Database!$D:$D,$A265,Database!$I:$I,$B265)</f>
        <v>0</v>
      </c>
      <c r="H265" s="9">
        <f>COUNTIFS(Database!$E:$E,0,Database!$C:$C,$A265,Database!$I:$I,$B265)+COUNTIFS(Database!$F:$F,0,Database!$D:$D,$A265,Database!$I:$I,$B265)</f>
        <v>1</v>
      </c>
      <c r="I265" s="9">
        <f>VLOOKUP(B265,Database!$I:$AB,14,FALSE)</f>
        <v>2000</v>
      </c>
      <c r="J265" s="9">
        <f>VLOOKUP(B265,Database!$I:$AC,15,FALSE)</f>
        <v>3</v>
      </c>
      <c r="K265" s="9" t="str">
        <f>VLOOKUP(B265,Database!$I:$AD,16,FALSE)</f>
        <v>v1.1</v>
      </c>
      <c r="L265" s="9">
        <f>VLOOKUP(B265,Database!$I:$AB,19,FALSE)</f>
        <v>26</v>
      </c>
      <c r="M265" s="9" t="str">
        <f>VLOOKUP(B265,Database!$I:$AB,20,FALSE)</f>
        <v>Y</v>
      </c>
    </row>
    <row r="266" spans="1:13" ht="15" customHeight="1" x14ac:dyDescent="0.25">
      <c r="A266" t="s">
        <v>444</v>
      </c>
      <c r="B266" t="s">
        <v>399</v>
      </c>
      <c r="C266" t="s">
        <v>770</v>
      </c>
      <c r="D266" s="1" t="s">
        <v>446</v>
      </c>
      <c r="E266" s="9">
        <f t="shared" si="4"/>
        <v>3</v>
      </c>
      <c r="F266" s="9">
        <f>COUNTIFS(Database!$E:$E,2,Database!$C:$C,$A266,Database!$I:$I,$B266)+COUNTIFS(Database!$F:$F,2,Database!$D:$D,$A266,Database!$I:$I,$B266)</f>
        <v>2</v>
      </c>
      <c r="G266" s="9">
        <f>COUNTIFS(Database!$E:$E,1,Database!$C:$C,$A266,Database!$I:$I,$B266)+COUNTIFS(Database!$F:$F,1,Database!$D:$D,$A266,Database!$I:$I,$B266)</f>
        <v>0</v>
      </c>
      <c r="H266" s="9">
        <f>COUNTIFS(Database!$E:$E,0,Database!$C:$C,$A266,Database!$I:$I,$B266)+COUNTIFS(Database!$F:$F,0,Database!$D:$D,$A266,Database!$I:$I,$B266)</f>
        <v>1</v>
      </c>
      <c r="I266" s="9">
        <f>VLOOKUP(B266,Database!$I:$AB,14,FALSE)</f>
        <v>2000</v>
      </c>
      <c r="J266" s="9">
        <f>VLOOKUP(B266,Database!$I:$AC,15,FALSE)</f>
        <v>3</v>
      </c>
      <c r="K266" s="9" t="str">
        <f>VLOOKUP(B266,Database!$I:$AD,16,FALSE)</f>
        <v>v1.1</v>
      </c>
      <c r="L266" s="9">
        <f>VLOOKUP(B266,Database!$I:$AB,19,FALSE)</f>
        <v>26</v>
      </c>
      <c r="M266" s="9" t="str">
        <f>VLOOKUP(B266,Database!$I:$AB,20,FALSE)</f>
        <v>Y</v>
      </c>
    </row>
    <row r="267" spans="1:13" ht="15" customHeight="1" x14ac:dyDescent="0.25">
      <c r="A267" t="s">
        <v>450</v>
      </c>
      <c r="B267" t="s">
        <v>452</v>
      </c>
      <c r="C267" t="s">
        <v>766</v>
      </c>
      <c r="D267" s="1" t="s">
        <v>453</v>
      </c>
      <c r="E267" s="9">
        <f t="shared" si="4"/>
        <v>3</v>
      </c>
      <c r="F267" s="9">
        <f>COUNTIFS(Database!$E:$E,2,Database!$C:$C,$A267,Database!$I:$I,$B267)+COUNTIFS(Database!$F:$F,2,Database!$D:$D,$A267,Database!$I:$I,$B267)</f>
        <v>3</v>
      </c>
      <c r="G267" s="9">
        <f>COUNTIFS(Database!$E:$E,1,Database!$C:$C,$A267,Database!$I:$I,$B267)+COUNTIFS(Database!$F:$F,1,Database!$D:$D,$A267,Database!$I:$I,$B267)</f>
        <v>0</v>
      </c>
      <c r="H267" s="9">
        <f>COUNTIFS(Database!$E:$E,0,Database!$C:$C,$A267,Database!$I:$I,$B267)+COUNTIFS(Database!$F:$F,0,Database!$D:$D,$A267,Database!$I:$I,$B267)</f>
        <v>0</v>
      </c>
      <c r="I267" s="9">
        <f>VLOOKUP(B267,Database!$I:$AB,14,FALSE)</f>
        <v>2000</v>
      </c>
      <c r="J267" s="9">
        <f>VLOOKUP(B267,Database!$I:$AC,15,FALSE)</f>
        <v>3</v>
      </c>
      <c r="K267" s="9" t="str">
        <f>VLOOKUP(B267,Database!$I:$AD,16,FALSE)</f>
        <v>v1.1</v>
      </c>
      <c r="L267" s="9">
        <f>VLOOKUP(B267,Database!$I:$AB,19,FALSE)</f>
        <v>22</v>
      </c>
      <c r="M267" s="9" t="str">
        <f>VLOOKUP(B267,Database!$I:$AB,20,FALSE)</f>
        <v>Y</v>
      </c>
    </row>
    <row r="268" spans="1:13" ht="15" customHeight="1" x14ac:dyDescent="0.25">
      <c r="A268" t="s">
        <v>340</v>
      </c>
      <c r="B268" t="s">
        <v>452</v>
      </c>
      <c r="C268" t="s">
        <v>766</v>
      </c>
      <c r="D268" s="1" t="s">
        <v>456</v>
      </c>
      <c r="E268" s="9">
        <f t="shared" si="4"/>
        <v>3</v>
      </c>
      <c r="F268" s="9">
        <f>COUNTIFS(Database!$E:$E,2,Database!$C:$C,$A268,Database!$I:$I,$B268)+COUNTIFS(Database!$F:$F,2,Database!$D:$D,$A268,Database!$I:$I,$B268)</f>
        <v>1</v>
      </c>
      <c r="G268" s="9">
        <f>COUNTIFS(Database!$E:$E,1,Database!$C:$C,$A268,Database!$I:$I,$B268)+COUNTIFS(Database!$F:$F,1,Database!$D:$D,$A268,Database!$I:$I,$B268)</f>
        <v>0</v>
      </c>
      <c r="H268" s="9">
        <f>COUNTIFS(Database!$E:$E,0,Database!$C:$C,$A268,Database!$I:$I,$B268)+COUNTIFS(Database!$F:$F,0,Database!$D:$D,$A268,Database!$I:$I,$B268)</f>
        <v>2</v>
      </c>
      <c r="I268" s="9">
        <f>VLOOKUP(B268,Database!$I:$AB,14,FALSE)</f>
        <v>2000</v>
      </c>
      <c r="J268" s="9">
        <f>VLOOKUP(B268,Database!$I:$AC,15,FALSE)</f>
        <v>3</v>
      </c>
      <c r="K268" s="9" t="str">
        <f>VLOOKUP(B268,Database!$I:$AD,16,FALSE)</f>
        <v>v1.1</v>
      </c>
      <c r="L268" s="9">
        <f>VLOOKUP(B268,Database!$I:$AB,19,FALSE)</f>
        <v>22</v>
      </c>
      <c r="M268" s="9" t="str">
        <f>VLOOKUP(B268,Database!$I:$AB,20,FALSE)</f>
        <v>Y</v>
      </c>
    </row>
    <row r="269" spans="1:13" ht="15" customHeight="1" x14ac:dyDescent="0.25">
      <c r="A269" t="s">
        <v>458</v>
      </c>
      <c r="B269" t="s">
        <v>452</v>
      </c>
      <c r="C269" t="s">
        <v>758</v>
      </c>
      <c r="D269" s="1" t="s">
        <v>460</v>
      </c>
      <c r="E269" s="9">
        <f t="shared" si="4"/>
        <v>3</v>
      </c>
      <c r="F269" s="9">
        <f>COUNTIFS(Database!$E:$E,2,Database!$C:$C,$A269,Database!$I:$I,$B269)+COUNTIFS(Database!$F:$F,2,Database!$D:$D,$A269,Database!$I:$I,$B269)</f>
        <v>1</v>
      </c>
      <c r="G269" s="9">
        <f>COUNTIFS(Database!$E:$E,1,Database!$C:$C,$A269,Database!$I:$I,$B269)+COUNTIFS(Database!$F:$F,1,Database!$D:$D,$A269,Database!$I:$I,$B269)</f>
        <v>0</v>
      </c>
      <c r="H269" s="9">
        <f>COUNTIFS(Database!$E:$E,0,Database!$C:$C,$A269,Database!$I:$I,$B269)+COUNTIFS(Database!$F:$F,0,Database!$D:$D,$A269,Database!$I:$I,$B269)</f>
        <v>2</v>
      </c>
      <c r="I269" s="9">
        <f>VLOOKUP(B269,Database!$I:$AB,14,FALSE)</f>
        <v>2000</v>
      </c>
      <c r="J269" s="9">
        <f>VLOOKUP(B269,Database!$I:$AC,15,FALSE)</f>
        <v>3</v>
      </c>
      <c r="K269" s="9" t="str">
        <f>VLOOKUP(B269,Database!$I:$AD,16,FALSE)</f>
        <v>v1.1</v>
      </c>
      <c r="L269" s="9">
        <f>VLOOKUP(B269,Database!$I:$AB,19,FALSE)</f>
        <v>22</v>
      </c>
      <c r="M269" s="9" t="str">
        <f>VLOOKUP(B269,Database!$I:$AB,20,FALSE)</f>
        <v>Y</v>
      </c>
    </row>
    <row r="270" spans="1:13" ht="15" customHeight="1" x14ac:dyDescent="0.25">
      <c r="A270" t="s">
        <v>462</v>
      </c>
      <c r="B270" t="s">
        <v>452</v>
      </c>
      <c r="C270" t="s">
        <v>763</v>
      </c>
      <c r="D270" s="1" t="s">
        <v>464</v>
      </c>
      <c r="E270" s="9">
        <f t="shared" si="4"/>
        <v>3</v>
      </c>
      <c r="F270" s="9">
        <f>COUNTIFS(Database!$E:$E,2,Database!$C:$C,$A270,Database!$I:$I,$B270)+COUNTIFS(Database!$F:$F,2,Database!$D:$D,$A270,Database!$I:$I,$B270)</f>
        <v>1</v>
      </c>
      <c r="G270" s="9">
        <f>COUNTIFS(Database!$E:$E,1,Database!$C:$C,$A270,Database!$I:$I,$B270)+COUNTIFS(Database!$F:$F,1,Database!$D:$D,$A270,Database!$I:$I,$B270)</f>
        <v>0</v>
      </c>
      <c r="H270" s="9">
        <f>COUNTIFS(Database!$E:$E,0,Database!$C:$C,$A270,Database!$I:$I,$B270)+COUNTIFS(Database!$F:$F,0,Database!$D:$D,$A270,Database!$I:$I,$B270)</f>
        <v>2</v>
      </c>
      <c r="I270" s="9">
        <f>VLOOKUP(B270,Database!$I:$AB,14,FALSE)</f>
        <v>2000</v>
      </c>
      <c r="J270" s="9">
        <f>VLOOKUP(B270,Database!$I:$AC,15,FALSE)</f>
        <v>3</v>
      </c>
      <c r="K270" s="9" t="str">
        <f>VLOOKUP(B270,Database!$I:$AD,16,FALSE)</f>
        <v>v1.1</v>
      </c>
      <c r="L270" s="9">
        <f>VLOOKUP(B270,Database!$I:$AB,19,FALSE)</f>
        <v>22</v>
      </c>
      <c r="M270" s="9" t="str">
        <f>VLOOKUP(B270,Database!$I:$AB,20,FALSE)</f>
        <v>Y</v>
      </c>
    </row>
    <row r="271" spans="1:13" ht="15" customHeight="1" x14ac:dyDescent="0.25">
      <c r="A271" t="s">
        <v>466</v>
      </c>
      <c r="B271" t="s">
        <v>452</v>
      </c>
      <c r="C271" t="s">
        <v>758</v>
      </c>
      <c r="D271" s="1" t="s">
        <v>468</v>
      </c>
      <c r="E271" s="9">
        <f t="shared" si="4"/>
        <v>3</v>
      </c>
      <c r="F271" s="9">
        <f>COUNTIFS(Database!$E:$E,2,Database!$C:$C,$A271,Database!$I:$I,$B271)+COUNTIFS(Database!$F:$F,2,Database!$D:$D,$A271,Database!$I:$I,$B271)</f>
        <v>2</v>
      </c>
      <c r="G271" s="9">
        <f>COUNTIFS(Database!$E:$E,1,Database!$C:$C,$A271,Database!$I:$I,$B271)+COUNTIFS(Database!$F:$F,1,Database!$D:$D,$A271,Database!$I:$I,$B271)</f>
        <v>0</v>
      </c>
      <c r="H271" s="9">
        <f>COUNTIFS(Database!$E:$E,0,Database!$C:$C,$A271,Database!$I:$I,$B271)+COUNTIFS(Database!$F:$F,0,Database!$D:$D,$A271,Database!$I:$I,$B271)</f>
        <v>1</v>
      </c>
      <c r="I271" s="9">
        <f>VLOOKUP(B271,Database!$I:$AB,14,FALSE)</f>
        <v>2000</v>
      </c>
      <c r="J271" s="9">
        <f>VLOOKUP(B271,Database!$I:$AC,15,FALSE)</f>
        <v>3</v>
      </c>
      <c r="K271" s="9" t="str">
        <f>VLOOKUP(B271,Database!$I:$AD,16,FALSE)</f>
        <v>v1.1</v>
      </c>
      <c r="L271" s="9">
        <f>VLOOKUP(B271,Database!$I:$AB,19,FALSE)</f>
        <v>22</v>
      </c>
      <c r="M271" s="9" t="str">
        <f>VLOOKUP(B271,Database!$I:$AB,20,FALSE)</f>
        <v>Y</v>
      </c>
    </row>
    <row r="272" spans="1:13" ht="15" customHeight="1" x14ac:dyDescent="0.25">
      <c r="A272" t="s">
        <v>470</v>
      </c>
      <c r="B272" t="s">
        <v>452</v>
      </c>
      <c r="C272" t="s">
        <v>763</v>
      </c>
      <c r="D272" s="1" t="s">
        <v>471</v>
      </c>
      <c r="E272" s="9">
        <f t="shared" si="4"/>
        <v>3</v>
      </c>
      <c r="F272" s="9">
        <f>COUNTIFS(Database!$E:$E,2,Database!$C:$C,$A272,Database!$I:$I,$B272)+COUNTIFS(Database!$F:$F,2,Database!$D:$D,$A272,Database!$I:$I,$B272)</f>
        <v>2</v>
      </c>
      <c r="G272" s="9">
        <f>COUNTIFS(Database!$E:$E,1,Database!$C:$C,$A272,Database!$I:$I,$B272)+COUNTIFS(Database!$F:$F,1,Database!$D:$D,$A272,Database!$I:$I,$B272)</f>
        <v>0</v>
      </c>
      <c r="H272" s="9">
        <f>COUNTIFS(Database!$E:$E,0,Database!$C:$C,$A272,Database!$I:$I,$B272)+COUNTIFS(Database!$F:$F,0,Database!$D:$D,$A272,Database!$I:$I,$B272)</f>
        <v>1</v>
      </c>
      <c r="I272" s="9">
        <f>VLOOKUP(B272,Database!$I:$AB,14,FALSE)</f>
        <v>2000</v>
      </c>
      <c r="J272" s="9">
        <f>VLOOKUP(B272,Database!$I:$AC,15,FALSE)</f>
        <v>3</v>
      </c>
      <c r="K272" s="9" t="str">
        <f>VLOOKUP(B272,Database!$I:$AD,16,FALSE)</f>
        <v>v1.1</v>
      </c>
      <c r="L272" s="9">
        <f>VLOOKUP(B272,Database!$I:$AB,19,FALSE)</f>
        <v>22</v>
      </c>
      <c r="M272" s="9" t="str">
        <f>VLOOKUP(B272,Database!$I:$AB,20,FALSE)</f>
        <v>Y</v>
      </c>
    </row>
    <row r="273" spans="1:13" ht="15" customHeight="1" x14ac:dyDescent="0.25">
      <c r="A273" t="s">
        <v>473</v>
      </c>
      <c r="B273" t="s">
        <v>452</v>
      </c>
      <c r="C273" t="s">
        <v>759</v>
      </c>
      <c r="D273" s="1" t="s">
        <v>475</v>
      </c>
      <c r="E273" s="9">
        <f t="shared" si="4"/>
        <v>3</v>
      </c>
      <c r="F273" s="9">
        <f>COUNTIFS(Database!$E:$E,2,Database!$C:$C,$A273,Database!$I:$I,$B273)+COUNTIFS(Database!$F:$F,2,Database!$D:$D,$A273,Database!$I:$I,$B273)</f>
        <v>3</v>
      </c>
      <c r="G273" s="9">
        <f>COUNTIFS(Database!$E:$E,1,Database!$C:$C,$A273,Database!$I:$I,$B273)+COUNTIFS(Database!$F:$F,1,Database!$D:$D,$A273,Database!$I:$I,$B273)</f>
        <v>0</v>
      </c>
      <c r="H273" s="9">
        <f>COUNTIFS(Database!$E:$E,0,Database!$C:$C,$A273,Database!$I:$I,$B273)+COUNTIFS(Database!$F:$F,0,Database!$D:$D,$A273,Database!$I:$I,$B273)</f>
        <v>0</v>
      </c>
      <c r="I273" s="9">
        <f>VLOOKUP(B273,Database!$I:$AB,14,FALSE)</f>
        <v>2000</v>
      </c>
      <c r="J273" s="9">
        <f>VLOOKUP(B273,Database!$I:$AC,15,FALSE)</f>
        <v>3</v>
      </c>
      <c r="K273" s="9" t="str">
        <f>VLOOKUP(B273,Database!$I:$AD,16,FALSE)</f>
        <v>v1.1</v>
      </c>
      <c r="L273" s="9">
        <f>VLOOKUP(B273,Database!$I:$AB,19,FALSE)</f>
        <v>22</v>
      </c>
      <c r="M273" s="9" t="str">
        <f>VLOOKUP(B273,Database!$I:$AB,20,FALSE)</f>
        <v>Y</v>
      </c>
    </row>
    <row r="274" spans="1:13" ht="15" customHeight="1" x14ac:dyDescent="0.25">
      <c r="A274" t="s">
        <v>477</v>
      </c>
      <c r="B274" t="s">
        <v>452</v>
      </c>
      <c r="C274" t="s">
        <v>764</v>
      </c>
      <c r="D274" s="1" t="s">
        <v>479</v>
      </c>
      <c r="E274" s="9">
        <f t="shared" si="4"/>
        <v>3</v>
      </c>
      <c r="F274" s="9">
        <f>COUNTIFS(Database!$E:$E,2,Database!$C:$C,$A274,Database!$I:$I,$B274)+COUNTIFS(Database!$F:$F,2,Database!$D:$D,$A274,Database!$I:$I,$B274)</f>
        <v>2</v>
      </c>
      <c r="G274" s="9">
        <f>COUNTIFS(Database!$E:$E,1,Database!$C:$C,$A274,Database!$I:$I,$B274)+COUNTIFS(Database!$F:$F,1,Database!$D:$D,$A274,Database!$I:$I,$B274)</f>
        <v>0</v>
      </c>
      <c r="H274" s="9">
        <f>COUNTIFS(Database!$E:$E,0,Database!$C:$C,$A274,Database!$I:$I,$B274)+COUNTIFS(Database!$F:$F,0,Database!$D:$D,$A274,Database!$I:$I,$B274)</f>
        <v>1</v>
      </c>
      <c r="I274" s="9">
        <f>VLOOKUP(B274,Database!$I:$AB,14,FALSE)</f>
        <v>2000</v>
      </c>
      <c r="J274" s="9">
        <f>VLOOKUP(B274,Database!$I:$AC,15,FALSE)</f>
        <v>3</v>
      </c>
      <c r="K274" s="9" t="str">
        <f>VLOOKUP(B274,Database!$I:$AD,16,FALSE)</f>
        <v>v1.1</v>
      </c>
      <c r="L274" s="9">
        <f>VLOOKUP(B274,Database!$I:$AB,19,FALSE)</f>
        <v>22</v>
      </c>
      <c r="M274" s="9" t="str">
        <f>VLOOKUP(B274,Database!$I:$AB,20,FALSE)</f>
        <v>Y</v>
      </c>
    </row>
    <row r="275" spans="1:13" ht="15" customHeight="1" x14ac:dyDescent="0.25">
      <c r="A275" t="s">
        <v>337</v>
      </c>
      <c r="B275" t="s">
        <v>452</v>
      </c>
      <c r="C275" t="s">
        <v>758</v>
      </c>
      <c r="D275" s="1" t="s">
        <v>482</v>
      </c>
      <c r="E275" s="9">
        <f t="shared" si="4"/>
        <v>3</v>
      </c>
      <c r="F275" s="9">
        <f>COUNTIFS(Database!$E:$E,2,Database!$C:$C,$A275,Database!$I:$I,$B275)+COUNTIFS(Database!$F:$F,2,Database!$D:$D,$A275,Database!$I:$I,$B275)</f>
        <v>1</v>
      </c>
      <c r="G275" s="9">
        <f>COUNTIFS(Database!$E:$E,1,Database!$C:$C,$A275,Database!$I:$I,$B275)+COUNTIFS(Database!$F:$F,1,Database!$D:$D,$A275,Database!$I:$I,$B275)</f>
        <v>0</v>
      </c>
      <c r="H275" s="9">
        <f>COUNTIFS(Database!$E:$E,0,Database!$C:$C,$A275,Database!$I:$I,$B275)+COUNTIFS(Database!$F:$F,0,Database!$D:$D,$A275,Database!$I:$I,$B275)</f>
        <v>2</v>
      </c>
      <c r="I275" s="9">
        <f>VLOOKUP(B275,Database!$I:$AB,14,FALSE)</f>
        <v>2000</v>
      </c>
      <c r="J275" s="9">
        <f>VLOOKUP(B275,Database!$I:$AC,15,FALSE)</f>
        <v>3</v>
      </c>
      <c r="K275" s="9" t="str">
        <f>VLOOKUP(B275,Database!$I:$AD,16,FALSE)</f>
        <v>v1.1</v>
      </c>
      <c r="L275" s="9">
        <f>VLOOKUP(B275,Database!$I:$AB,19,FALSE)</f>
        <v>22</v>
      </c>
      <c r="M275" s="9" t="str">
        <f>VLOOKUP(B275,Database!$I:$AB,20,FALSE)</f>
        <v>Y</v>
      </c>
    </row>
    <row r="276" spans="1:13" ht="15" customHeight="1" x14ac:dyDescent="0.25">
      <c r="A276" t="s">
        <v>339</v>
      </c>
      <c r="B276" t="s">
        <v>452</v>
      </c>
      <c r="C276" t="s">
        <v>762</v>
      </c>
      <c r="D276" s="1" t="s">
        <v>485</v>
      </c>
      <c r="E276" s="9">
        <f t="shared" si="4"/>
        <v>3</v>
      </c>
      <c r="F276" s="9">
        <f>COUNTIFS(Database!$E:$E,2,Database!$C:$C,$A276,Database!$I:$I,$B276)+COUNTIFS(Database!$F:$F,2,Database!$D:$D,$A276,Database!$I:$I,$B276)</f>
        <v>2</v>
      </c>
      <c r="G276" s="9">
        <f>COUNTIFS(Database!$E:$E,1,Database!$C:$C,$A276,Database!$I:$I,$B276)+COUNTIFS(Database!$F:$F,1,Database!$D:$D,$A276,Database!$I:$I,$B276)</f>
        <v>0</v>
      </c>
      <c r="H276" s="9">
        <f>COUNTIFS(Database!$E:$E,0,Database!$C:$C,$A276,Database!$I:$I,$B276)+COUNTIFS(Database!$F:$F,0,Database!$D:$D,$A276,Database!$I:$I,$B276)</f>
        <v>1</v>
      </c>
      <c r="I276" s="9">
        <f>VLOOKUP(B276,Database!$I:$AB,14,FALSE)</f>
        <v>2000</v>
      </c>
      <c r="J276" s="9">
        <f>VLOOKUP(B276,Database!$I:$AC,15,FALSE)</f>
        <v>3</v>
      </c>
      <c r="K276" s="9" t="str">
        <f>VLOOKUP(B276,Database!$I:$AD,16,FALSE)</f>
        <v>v1.1</v>
      </c>
      <c r="L276" s="9">
        <f>VLOOKUP(B276,Database!$I:$AB,19,FALSE)</f>
        <v>22</v>
      </c>
      <c r="M276" s="9" t="str">
        <f>VLOOKUP(B276,Database!$I:$AB,20,FALSE)</f>
        <v>Y</v>
      </c>
    </row>
    <row r="277" spans="1:13" ht="15" customHeight="1" x14ac:dyDescent="0.25">
      <c r="A277" t="s">
        <v>487</v>
      </c>
      <c r="B277" t="s">
        <v>452</v>
      </c>
      <c r="C277" t="s">
        <v>768</v>
      </c>
      <c r="D277" s="1" t="s">
        <v>489</v>
      </c>
      <c r="E277" s="9">
        <f t="shared" si="4"/>
        <v>3</v>
      </c>
      <c r="F277" s="9">
        <f>COUNTIFS(Database!$E:$E,2,Database!$C:$C,$A277,Database!$I:$I,$B277)+COUNTIFS(Database!$F:$F,2,Database!$D:$D,$A277,Database!$I:$I,$B277)</f>
        <v>2</v>
      </c>
      <c r="G277" s="9">
        <f>COUNTIFS(Database!$E:$E,1,Database!$C:$C,$A277,Database!$I:$I,$B277)+COUNTIFS(Database!$F:$F,1,Database!$D:$D,$A277,Database!$I:$I,$B277)</f>
        <v>0</v>
      </c>
      <c r="H277" s="9">
        <f>COUNTIFS(Database!$E:$E,0,Database!$C:$C,$A277,Database!$I:$I,$B277)+COUNTIFS(Database!$F:$F,0,Database!$D:$D,$A277,Database!$I:$I,$B277)</f>
        <v>1</v>
      </c>
      <c r="I277" s="9">
        <f>VLOOKUP(B277,Database!$I:$AB,14,FALSE)</f>
        <v>2000</v>
      </c>
      <c r="J277" s="9">
        <f>VLOOKUP(B277,Database!$I:$AC,15,FALSE)</f>
        <v>3</v>
      </c>
      <c r="K277" s="9" t="str">
        <f>VLOOKUP(B277,Database!$I:$AD,16,FALSE)</f>
        <v>v1.1</v>
      </c>
      <c r="L277" s="9">
        <f>VLOOKUP(B277,Database!$I:$AB,19,FALSE)</f>
        <v>22</v>
      </c>
      <c r="M277" s="9" t="str">
        <f>VLOOKUP(B277,Database!$I:$AB,20,FALSE)</f>
        <v>Y</v>
      </c>
    </row>
    <row r="278" spans="1:13" ht="15" customHeight="1" x14ac:dyDescent="0.25">
      <c r="A278" t="s">
        <v>455</v>
      </c>
      <c r="B278" t="s">
        <v>452</v>
      </c>
      <c r="C278" t="s">
        <v>758</v>
      </c>
      <c r="D278" s="1" t="s">
        <v>457</v>
      </c>
      <c r="E278" s="9">
        <f t="shared" si="4"/>
        <v>3</v>
      </c>
      <c r="F278" s="9">
        <f>COUNTIFS(Database!$E:$E,2,Database!$C:$C,$A278,Database!$I:$I,$B278)+COUNTIFS(Database!$F:$F,2,Database!$D:$D,$A278,Database!$I:$I,$B278)</f>
        <v>2</v>
      </c>
      <c r="G278" s="9">
        <f>COUNTIFS(Database!$E:$E,1,Database!$C:$C,$A278,Database!$I:$I,$B278)+COUNTIFS(Database!$F:$F,1,Database!$D:$D,$A278,Database!$I:$I,$B278)</f>
        <v>0</v>
      </c>
      <c r="H278" s="9">
        <f>COUNTIFS(Database!$E:$E,0,Database!$C:$C,$A278,Database!$I:$I,$B278)+COUNTIFS(Database!$F:$F,0,Database!$D:$D,$A278,Database!$I:$I,$B278)</f>
        <v>1</v>
      </c>
      <c r="I278" s="9">
        <f>VLOOKUP(B278,Database!$I:$AB,14,FALSE)</f>
        <v>2000</v>
      </c>
      <c r="J278" s="9">
        <f>VLOOKUP(B278,Database!$I:$AC,15,FALSE)</f>
        <v>3</v>
      </c>
      <c r="K278" s="9" t="str">
        <f>VLOOKUP(B278,Database!$I:$AD,16,FALSE)</f>
        <v>v1.1</v>
      </c>
      <c r="L278" s="9">
        <f>VLOOKUP(B278,Database!$I:$AB,19,FALSE)</f>
        <v>22</v>
      </c>
      <c r="M278" s="9" t="str">
        <f>VLOOKUP(B278,Database!$I:$AB,20,FALSE)</f>
        <v>Y</v>
      </c>
    </row>
    <row r="279" spans="1:13" ht="15" customHeight="1" x14ac:dyDescent="0.25">
      <c r="A279" t="s">
        <v>481</v>
      </c>
      <c r="B279" t="s">
        <v>452</v>
      </c>
      <c r="C279" t="s">
        <v>769</v>
      </c>
      <c r="D279" s="1" t="s">
        <v>483</v>
      </c>
      <c r="E279" s="9">
        <f t="shared" si="4"/>
        <v>3</v>
      </c>
      <c r="F279" s="9">
        <f>COUNTIFS(Database!$E:$E,2,Database!$C:$C,$A279,Database!$I:$I,$B279)+COUNTIFS(Database!$F:$F,2,Database!$D:$D,$A279,Database!$I:$I,$B279)</f>
        <v>1</v>
      </c>
      <c r="G279" s="9">
        <f>COUNTIFS(Database!$E:$E,1,Database!$C:$C,$A279,Database!$I:$I,$B279)+COUNTIFS(Database!$F:$F,1,Database!$D:$D,$A279,Database!$I:$I,$B279)</f>
        <v>0</v>
      </c>
      <c r="H279" s="9">
        <f>COUNTIFS(Database!$E:$E,0,Database!$C:$C,$A279,Database!$I:$I,$B279)+COUNTIFS(Database!$F:$F,0,Database!$D:$D,$A279,Database!$I:$I,$B279)</f>
        <v>2</v>
      </c>
      <c r="I279" s="9">
        <f>VLOOKUP(B279,Database!$I:$AB,14,FALSE)</f>
        <v>2000</v>
      </c>
      <c r="J279" s="9">
        <f>VLOOKUP(B279,Database!$I:$AC,15,FALSE)</f>
        <v>3</v>
      </c>
      <c r="K279" s="9" t="str">
        <f>VLOOKUP(B279,Database!$I:$AD,16,FALSE)</f>
        <v>v1.1</v>
      </c>
      <c r="L279" s="9">
        <f>VLOOKUP(B279,Database!$I:$AB,19,FALSE)</f>
        <v>22</v>
      </c>
      <c r="M279" s="9" t="str">
        <f>VLOOKUP(B279,Database!$I:$AB,20,FALSE)</f>
        <v>Y</v>
      </c>
    </row>
    <row r="280" spans="1:13" ht="15" customHeight="1" x14ac:dyDescent="0.25">
      <c r="A280" t="s">
        <v>478</v>
      </c>
      <c r="B280" t="s">
        <v>452</v>
      </c>
      <c r="C280" t="s">
        <v>762</v>
      </c>
      <c r="D280" s="1" t="s">
        <v>480</v>
      </c>
      <c r="E280" s="9">
        <f t="shared" si="4"/>
        <v>3</v>
      </c>
      <c r="F280" s="9">
        <f>COUNTIFS(Database!$E:$E,2,Database!$C:$C,$A280,Database!$I:$I,$B280)+COUNTIFS(Database!$F:$F,2,Database!$D:$D,$A280,Database!$I:$I,$B280)</f>
        <v>1</v>
      </c>
      <c r="G280" s="9">
        <f>COUNTIFS(Database!$E:$E,1,Database!$C:$C,$A280,Database!$I:$I,$B280)+COUNTIFS(Database!$F:$F,1,Database!$D:$D,$A280,Database!$I:$I,$B280)</f>
        <v>0</v>
      </c>
      <c r="H280" s="9">
        <f>COUNTIFS(Database!$E:$E,0,Database!$C:$C,$A280,Database!$I:$I,$B280)+COUNTIFS(Database!$F:$F,0,Database!$D:$D,$A280,Database!$I:$I,$B280)</f>
        <v>2</v>
      </c>
      <c r="I280" s="9">
        <f>VLOOKUP(B280,Database!$I:$AB,14,FALSE)</f>
        <v>2000</v>
      </c>
      <c r="J280" s="9">
        <f>VLOOKUP(B280,Database!$I:$AC,15,FALSE)</f>
        <v>3</v>
      </c>
      <c r="K280" s="9" t="str">
        <f>VLOOKUP(B280,Database!$I:$AD,16,FALSE)</f>
        <v>v1.1</v>
      </c>
      <c r="L280" s="9">
        <f>VLOOKUP(B280,Database!$I:$AB,19,FALSE)</f>
        <v>22</v>
      </c>
      <c r="M280" s="9" t="str">
        <f>VLOOKUP(B280,Database!$I:$AB,20,FALSE)</f>
        <v>Y</v>
      </c>
    </row>
    <row r="281" spans="1:13" ht="15" customHeight="1" x14ac:dyDescent="0.25">
      <c r="A281" t="s">
        <v>459</v>
      </c>
      <c r="B281" t="s">
        <v>452</v>
      </c>
      <c r="C281" t="s">
        <v>759</v>
      </c>
      <c r="D281" s="1" t="s">
        <v>461</v>
      </c>
      <c r="E281" s="9">
        <f t="shared" si="4"/>
        <v>3</v>
      </c>
      <c r="F281" s="9">
        <f>COUNTIFS(Database!$E:$E,2,Database!$C:$C,$A281,Database!$I:$I,$B281)+COUNTIFS(Database!$F:$F,2,Database!$D:$D,$A281,Database!$I:$I,$B281)</f>
        <v>0</v>
      </c>
      <c r="G281" s="9">
        <f>COUNTIFS(Database!$E:$E,1,Database!$C:$C,$A281,Database!$I:$I,$B281)+COUNTIFS(Database!$F:$F,1,Database!$D:$D,$A281,Database!$I:$I,$B281)</f>
        <v>0</v>
      </c>
      <c r="H281" s="9">
        <f>COUNTIFS(Database!$E:$E,0,Database!$C:$C,$A281,Database!$I:$I,$B281)+COUNTIFS(Database!$F:$F,0,Database!$D:$D,$A281,Database!$I:$I,$B281)</f>
        <v>3</v>
      </c>
      <c r="I281" s="9">
        <f>VLOOKUP(B281,Database!$I:$AB,14,FALSE)</f>
        <v>2000</v>
      </c>
      <c r="J281" s="9">
        <f>VLOOKUP(B281,Database!$I:$AC,15,FALSE)</f>
        <v>3</v>
      </c>
      <c r="K281" s="9" t="str">
        <f>VLOOKUP(B281,Database!$I:$AD,16,FALSE)</f>
        <v>v1.1</v>
      </c>
      <c r="L281" s="9">
        <f>VLOOKUP(B281,Database!$I:$AB,19,FALSE)</f>
        <v>22</v>
      </c>
      <c r="M281" s="9" t="str">
        <f>VLOOKUP(B281,Database!$I:$AB,20,FALSE)</f>
        <v>Y</v>
      </c>
    </row>
    <row r="282" spans="1:13" ht="15" customHeight="1" x14ac:dyDescent="0.25">
      <c r="A282" t="s">
        <v>484</v>
      </c>
      <c r="B282" t="s">
        <v>452</v>
      </c>
      <c r="C282" t="s">
        <v>767</v>
      </c>
      <c r="D282" s="1" t="s">
        <v>486</v>
      </c>
      <c r="E282" s="9">
        <f t="shared" si="4"/>
        <v>3</v>
      </c>
      <c r="F282" s="9">
        <f>COUNTIFS(Database!$E:$E,2,Database!$C:$C,$A282,Database!$I:$I,$B282)+COUNTIFS(Database!$F:$F,2,Database!$D:$D,$A282,Database!$I:$I,$B282)</f>
        <v>2</v>
      </c>
      <c r="G282" s="9">
        <f>COUNTIFS(Database!$E:$E,1,Database!$C:$C,$A282,Database!$I:$I,$B282)+COUNTIFS(Database!$F:$F,1,Database!$D:$D,$A282,Database!$I:$I,$B282)</f>
        <v>0</v>
      </c>
      <c r="H282" s="9">
        <f>COUNTIFS(Database!$E:$E,0,Database!$C:$C,$A282,Database!$I:$I,$B282)+COUNTIFS(Database!$F:$F,0,Database!$D:$D,$A282,Database!$I:$I,$B282)</f>
        <v>1</v>
      </c>
      <c r="I282" s="9">
        <f>VLOOKUP(B282,Database!$I:$AB,14,FALSE)</f>
        <v>2000</v>
      </c>
      <c r="J282" s="9">
        <f>VLOOKUP(B282,Database!$I:$AC,15,FALSE)</f>
        <v>3</v>
      </c>
      <c r="K282" s="9" t="str">
        <f>VLOOKUP(B282,Database!$I:$AD,16,FALSE)</f>
        <v>v1.1</v>
      </c>
      <c r="L282" s="9">
        <f>VLOOKUP(B282,Database!$I:$AB,19,FALSE)</f>
        <v>22</v>
      </c>
      <c r="M282" s="9" t="str">
        <f>VLOOKUP(B282,Database!$I:$AB,20,FALSE)</f>
        <v>Y</v>
      </c>
    </row>
    <row r="283" spans="1:13" ht="15" customHeight="1" x14ac:dyDescent="0.25">
      <c r="A283" t="s">
        <v>463</v>
      </c>
      <c r="B283" t="s">
        <v>452</v>
      </c>
      <c r="C283" t="s">
        <v>765</v>
      </c>
      <c r="D283" s="1" t="s">
        <v>465</v>
      </c>
      <c r="E283" s="9">
        <f t="shared" si="4"/>
        <v>3</v>
      </c>
      <c r="F283" s="9">
        <f>COUNTIFS(Database!$E:$E,2,Database!$C:$C,$A283,Database!$I:$I,$B283)+COUNTIFS(Database!$F:$F,2,Database!$D:$D,$A283,Database!$I:$I,$B283)</f>
        <v>2</v>
      </c>
      <c r="G283" s="9">
        <f>COUNTIFS(Database!$E:$E,1,Database!$C:$C,$A283,Database!$I:$I,$B283)+COUNTIFS(Database!$F:$F,1,Database!$D:$D,$A283,Database!$I:$I,$B283)</f>
        <v>0</v>
      </c>
      <c r="H283" s="9">
        <f>COUNTIFS(Database!$E:$E,0,Database!$C:$C,$A283,Database!$I:$I,$B283)+COUNTIFS(Database!$F:$F,0,Database!$D:$D,$A283,Database!$I:$I,$B283)</f>
        <v>1</v>
      </c>
      <c r="I283" s="9">
        <f>VLOOKUP(B283,Database!$I:$AB,14,FALSE)</f>
        <v>2000</v>
      </c>
      <c r="J283" s="9">
        <f>VLOOKUP(B283,Database!$I:$AC,15,FALSE)</f>
        <v>3</v>
      </c>
      <c r="K283" s="9" t="str">
        <f>VLOOKUP(B283,Database!$I:$AD,16,FALSE)</f>
        <v>v1.1</v>
      </c>
      <c r="L283" s="9">
        <f>VLOOKUP(B283,Database!$I:$AB,19,FALSE)</f>
        <v>22</v>
      </c>
      <c r="M283" s="9" t="str">
        <f>VLOOKUP(B283,Database!$I:$AB,20,FALSE)</f>
        <v>Y</v>
      </c>
    </row>
    <row r="284" spans="1:13" ht="15" customHeight="1" x14ac:dyDescent="0.25">
      <c r="A284" t="s">
        <v>474</v>
      </c>
      <c r="B284" t="s">
        <v>452</v>
      </c>
      <c r="C284" t="s">
        <v>760</v>
      </c>
      <c r="D284" s="1" t="s">
        <v>476</v>
      </c>
      <c r="E284" s="9">
        <f t="shared" si="4"/>
        <v>3</v>
      </c>
      <c r="F284" s="9">
        <f>COUNTIFS(Database!$E:$E,2,Database!$C:$C,$A284,Database!$I:$I,$B284)+COUNTIFS(Database!$F:$F,2,Database!$D:$D,$A284,Database!$I:$I,$B284)</f>
        <v>2</v>
      </c>
      <c r="G284" s="9">
        <f>COUNTIFS(Database!$E:$E,1,Database!$C:$C,$A284,Database!$I:$I,$B284)+COUNTIFS(Database!$F:$F,1,Database!$D:$D,$A284,Database!$I:$I,$B284)</f>
        <v>0</v>
      </c>
      <c r="H284" s="9">
        <f>COUNTIFS(Database!$E:$E,0,Database!$C:$C,$A284,Database!$I:$I,$B284)+COUNTIFS(Database!$F:$F,0,Database!$D:$D,$A284,Database!$I:$I,$B284)</f>
        <v>1</v>
      </c>
      <c r="I284" s="9">
        <f>VLOOKUP(B284,Database!$I:$AB,14,FALSE)</f>
        <v>2000</v>
      </c>
      <c r="J284" s="9">
        <f>VLOOKUP(B284,Database!$I:$AC,15,FALSE)</f>
        <v>3</v>
      </c>
      <c r="K284" s="9" t="str">
        <f>VLOOKUP(B284,Database!$I:$AD,16,FALSE)</f>
        <v>v1.1</v>
      </c>
      <c r="L284" s="9">
        <f>VLOOKUP(B284,Database!$I:$AB,19,FALSE)</f>
        <v>22</v>
      </c>
      <c r="M284" s="9" t="str">
        <f>VLOOKUP(B284,Database!$I:$AB,20,FALSE)</f>
        <v>Y</v>
      </c>
    </row>
    <row r="285" spans="1:13" ht="15" customHeight="1" x14ac:dyDescent="0.25">
      <c r="A285" t="s">
        <v>451</v>
      </c>
      <c r="B285" t="s">
        <v>452</v>
      </c>
      <c r="C285" t="s">
        <v>768</v>
      </c>
      <c r="D285" s="1" t="s">
        <v>454</v>
      </c>
      <c r="E285" s="9">
        <f t="shared" si="4"/>
        <v>3</v>
      </c>
      <c r="F285" s="9">
        <f>COUNTIFS(Database!$E:$E,2,Database!$C:$C,$A285,Database!$I:$I,$B285)+COUNTIFS(Database!$F:$F,2,Database!$D:$D,$A285,Database!$I:$I,$B285)</f>
        <v>1</v>
      </c>
      <c r="G285" s="9">
        <f>COUNTIFS(Database!$E:$E,1,Database!$C:$C,$A285,Database!$I:$I,$B285)+COUNTIFS(Database!$F:$F,1,Database!$D:$D,$A285,Database!$I:$I,$B285)</f>
        <v>0</v>
      </c>
      <c r="H285" s="9">
        <f>COUNTIFS(Database!$E:$E,0,Database!$C:$C,$A285,Database!$I:$I,$B285)+COUNTIFS(Database!$F:$F,0,Database!$D:$D,$A285,Database!$I:$I,$B285)</f>
        <v>2</v>
      </c>
      <c r="I285" s="9">
        <f>VLOOKUP(B285,Database!$I:$AB,14,FALSE)</f>
        <v>2000</v>
      </c>
      <c r="J285" s="9">
        <f>VLOOKUP(B285,Database!$I:$AC,15,FALSE)</f>
        <v>3</v>
      </c>
      <c r="K285" s="9" t="str">
        <f>VLOOKUP(B285,Database!$I:$AD,16,FALSE)</f>
        <v>v1.1</v>
      </c>
      <c r="L285" s="9">
        <f>VLOOKUP(B285,Database!$I:$AB,19,FALSE)</f>
        <v>22</v>
      </c>
      <c r="M285" s="9" t="str">
        <f>VLOOKUP(B285,Database!$I:$AB,20,FALSE)</f>
        <v>Y</v>
      </c>
    </row>
    <row r="286" spans="1:13" ht="15" customHeight="1" x14ac:dyDescent="0.25">
      <c r="A286" t="s">
        <v>341</v>
      </c>
      <c r="B286" t="s">
        <v>452</v>
      </c>
      <c r="C286" t="s">
        <v>761</v>
      </c>
      <c r="D286" s="1" t="s">
        <v>472</v>
      </c>
      <c r="E286" s="9">
        <f t="shared" si="4"/>
        <v>3</v>
      </c>
      <c r="F286" s="9">
        <f>COUNTIFS(Database!$E:$E,2,Database!$C:$C,$A286,Database!$I:$I,$B286)+COUNTIFS(Database!$F:$F,2,Database!$D:$D,$A286,Database!$I:$I,$B286)</f>
        <v>1</v>
      </c>
      <c r="G286" s="9">
        <f>COUNTIFS(Database!$E:$E,1,Database!$C:$C,$A286,Database!$I:$I,$B286)+COUNTIFS(Database!$F:$F,1,Database!$D:$D,$A286,Database!$I:$I,$B286)</f>
        <v>0</v>
      </c>
      <c r="H286" s="9">
        <f>COUNTIFS(Database!$E:$E,0,Database!$C:$C,$A286,Database!$I:$I,$B286)+COUNTIFS(Database!$F:$F,0,Database!$D:$D,$A286,Database!$I:$I,$B286)</f>
        <v>2</v>
      </c>
      <c r="I286" s="9">
        <f>VLOOKUP(B286,Database!$I:$AB,14,FALSE)</f>
        <v>2000</v>
      </c>
      <c r="J286" s="9">
        <f>VLOOKUP(B286,Database!$I:$AC,15,FALSE)</f>
        <v>3</v>
      </c>
      <c r="K286" s="9" t="str">
        <f>VLOOKUP(B286,Database!$I:$AD,16,FALSE)</f>
        <v>v1.1</v>
      </c>
      <c r="L286" s="9">
        <f>VLOOKUP(B286,Database!$I:$AB,19,FALSE)</f>
        <v>22</v>
      </c>
      <c r="M286" s="9" t="str">
        <f>VLOOKUP(B286,Database!$I:$AB,20,FALSE)</f>
        <v>Y</v>
      </c>
    </row>
    <row r="287" spans="1:13" ht="15" customHeight="1" x14ac:dyDescent="0.25">
      <c r="A287" t="s">
        <v>467</v>
      </c>
      <c r="B287" t="s">
        <v>452</v>
      </c>
      <c r="C287" t="s">
        <v>770</v>
      </c>
      <c r="D287" s="1" t="s">
        <v>469</v>
      </c>
      <c r="E287" s="9">
        <f t="shared" si="4"/>
        <v>3</v>
      </c>
      <c r="F287" s="9">
        <f>COUNTIFS(Database!$E:$E,2,Database!$C:$C,$A287,Database!$I:$I,$B287)+COUNTIFS(Database!$F:$F,2,Database!$D:$D,$A287,Database!$I:$I,$B287)</f>
        <v>1</v>
      </c>
      <c r="G287" s="9">
        <f>COUNTIFS(Database!$E:$E,1,Database!$C:$C,$A287,Database!$I:$I,$B287)+COUNTIFS(Database!$F:$F,1,Database!$D:$D,$A287,Database!$I:$I,$B287)</f>
        <v>0</v>
      </c>
      <c r="H287" s="9">
        <f>COUNTIFS(Database!$E:$E,0,Database!$C:$C,$A287,Database!$I:$I,$B287)+COUNTIFS(Database!$F:$F,0,Database!$D:$D,$A287,Database!$I:$I,$B287)</f>
        <v>2</v>
      </c>
      <c r="I287" s="9">
        <f>VLOOKUP(B287,Database!$I:$AB,14,FALSE)</f>
        <v>2000</v>
      </c>
      <c r="J287" s="9">
        <f>VLOOKUP(B287,Database!$I:$AC,15,FALSE)</f>
        <v>3</v>
      </c>
      <c r="K287" s="9" t="str">
        <f>VLOOKUP(B287,Database!$I:$AD,16,FALSE)</f>
        <v>v1.1</v>
      </c>
      <c r="L287" s="9">
        <f>VLOOKUP(B287,Database!$I:$AB,19,FALSE)</f>
        <v>22</v>
      </c>
      <c r="M287" s="9" t="str">
        <f>VLOOKUP(B287,Database!$I:$AB,20,FALSE)</f>
        <v>Y</v>
      </c>
    </row>
    <row r="288" spans="1:13" ht="15" customHeight="1" x14ac:dyDescent="0.25">
      <c r="A288" t="s">
        <v>826</v>
      </c>
      <c r="B288" t="s">
        <v>824</v>
      </c>
      <c r="C288" t="s">
        <v>769</v>
      </c>
      <c r="D288" s="1" t="s">
        <v>828</v>
      </c>
      <c r="E288" s="9">
        <f t="shared" ref="E288:E337" si="5">SUM(F288:H288)</f>
        <v>3</v>
      </c>
      <c r="F288" s="9">
        <f>COUNTIFS(Database!$E:$E,2,Database!$C:$C,$A288,Database!$I:$I,$B288)+COUNTIFS(Database!$F:$F,2,Database!$D:$D,$A288,Database!$I:$I,$B288)</f>
        <v>2</v>
      </c>
      <c r="G288" s="9">
        <f>COUNTIFS(Database!$E:$E,1,Database!$C:$C,$A288,Database!$I:$I,$B288)+COUNTIFS(Database!$F:$F,1,Database!$D:$D,$A288,Database!$I:$I,$B288)</f>
        <v>0</v>
      </c>
      <c r="H288" s="9">
        <f>COUNTIFS(Database!$E:$E,0,Database!$C:$C,$A288,Database!$I:$I,$B288)+COUNTIFS(Database!$F:$F,0,Database!$D:$D,$A288,Database!$I:$I,$B288)</f>
        <v>1</v>
      </c>
      <c r="I288" s="9">
        <f>VLOOKUP(B288,Database!$I:$AB,14,FALSE)</f>
        <v>1250</v>
      </c>
      <c r="J288" s="9">
        <f>VLOOKUP(B288,Database!$I:$AC,15,FALSE)</f>
        <v>3</v>
      </c>
      <c r="K288" s="9" t="str">
        <f>VLOOKUP(B288,Database!$I:$AD,16,FALSE)</f>
        <v>v1.1</v>
      </c>
      <c r="L288" s="9">
        <f>VLOOKUP(B288,Database!$I:$AB,19,FALSE)</f>
        <v>12</v>
      </c>
      <c r="M288" s="9" t="str">
        <f>VLOOKUP(B288,Database!$I:$AB,20,FALSE)</f>
        <v>N</v>
      </c>
    </row>
    <row r="289" spans="1:13" ht="15" customHeight="1" x14ac:dyDescent="0.25">
      <c r="A289" t="s">
        <v>834</v>
      </c>
      <c r="B289" t="s">
        <v>824</v>
      </c>
      <c r="C289" t="s">
        <v>761</v>
      </c>
      <c r="D289" s="1" t="s">
        <v>835</v>
      </c>
      <c r="E289" s="9">
        <f t="shared" si="5"/>
        <v>3</v>
      </c>
      <c r="F289" s="9">
        <f>COUNTIFS(Database!$E:$E,2,Database!$C:$C,$A289,Database!$I:$I,$B289)+COUNTIFS(Database!$F:$F,2,Database!$D:$D,$A289,Database!$I:$I,$B289)</f>
        <v>0</v>
      </c>
      <c r="G289" s="9">
        <f>COUNTIFS(Database!$E:$E,1,Database!$C:$C,$A289,Database!$I:$I,$B289)+COUNTIFS(Database!$F:$F,1,Database!$D:$D,$A289,Database!$I:$I,$B289)</f>
        <v>0</v>
      </c>
      <c r="H289" s="9">
        <f>COUNTIFS(Database!$E:$E,0,Database!$C:$C,$A289,Database!$I:$I,$B289)+COUNTIFS(Database!$F:$F,0,Database!$D:$D,$A289,Database!$I:$I,$B289)</f>
        <v>3</v>
      </c>
      <c r="I289" s="9">
        <f>VLOOKUP(B289,Database!$I:$AB,14,FALSE)</f>
        <v>1250</v>
      </c>
      <c r="J289" s="9">
        <f>VLOOKUP(B289,Database!$I:$AC,15,FALSE)</f>
        <v>3</v>
      </c>
      <c r="K289" s="9" t="str">
        <f>VLOOKUP(B289,Database!$I:$AD,16,FALSE)</f>
        <v>v1.1</v>
      </c>
      <c r="L289" s="9">
        <f>VLOOKUP(B289,Database!$I:$AB,19,FALSE)</f>
        <v>12</v>
      </c>
      <c r="M289" s="9" t="str">
        <f>VLOOKUP(B289,Database!$I:$AB,20,FALSE)</f>
        <v>N</v>
      </c>
    </row>
    <row r="290" spans="1:13" ht="15" customHeight="1" x14ac:dyDescent="0.25">
      <c r="A290" t="s">
        <v>242</v>
      </c>
      <c r="B290" t="s">
        <v>244</v>
      </c>
      <c r="C290" t="s">
        <v>758</v>
      </c>
      <c r="D290" s="1" t="s">
        <v>245</v>
      </c>
      <c r="E290" s="9">
        <f t="shared" si="5"/>
        <v>3</v>
      </c>
      <c r="F290" s="9">
        <f>COUNTIFS(Database!$E:$E,2,Database!$C:$C,$A290,Database!$I:$I,$B290)+COUNTIFS(Database!$F:$F,2,Database!$D:$D,$A290,Database!$I:$I,$B290)</f>
        <v>1</v>
      </c>
      <c r="G290" s="9">
        <f>COUNTIFS(Database!$E:$E,1,Database!$C:$C,$A290,Database!$I:$I,$B290)+COUNTIFS(Database!$F:$F,1,Database!$D:$D,$A290,Database!$I:$I,$B290)</f>
        <v>1</v>
      </c>
      <c r="H290" s="9">
        <f>COUNTIFS(Database!$E:$E,0,Database!$C:$C,$A290,Database!$I:$I,$B290)+COUNTIFS(Database!$F:$F,0,Database!$D:$D,$A290,Database!$I:$I,$B290)</f>
        <v>1</v>
      </c>
      <c r="I290" s="9">
        <f>VLOOKUP(B290,Database!$I:$AB,14,FALSE)</f>
        <v>500</v>
      </c>
      <c r="J290" s="9">
        <f>VLOOKUP(B290,Database!$I:$AC,15,FALSE)</f>
        <v>3</v>
      </c>
      <c r="K290" s="9" t="str">
        <f>VLOOKUP(B290,Database!$I:$AD,16,FALSE)</f>
        <v>v1.1</v>
      </c>
      <c r="L290" s="9">
        <f>VLOOKUP(B290,Database!$I:$AB,19,FALSE)</f>
        <v>6</v>
      </c>
      <c r="M290" s="9" t="str">
        <f>VLOOKUP(B290,Database!$I:$AB,20,FALSE)</f>
        <v>Y</v>
      </c>
    </row>
    <row r="291" spans="1:13" ht="15" customHeight="1" x14ac:dyDescent="0.25">
      <c r="A291" t="s">
        <v>248</v>
      </c>
      <c r="B291" t="s">
        <v>244</v>
      </c>
      <c r="C291" t="s">
        <v>765</v>
      </c>
      <c r="D291" s="1" t="s">
        <v>249</v>
      </c>
      <c r="E291" s="9">
        <f t="shared" si="5"/>
        <v>3</v>
      </c>
      <c r="F291" s="9">
        <f>COUNTIFS(Database!$E:$E,2,Database!$C:$C,$A291,Database!$I:$I,$B291)+COUNTIFS(Database!$F:$F,2,Database!$D:$D,$A291,Database!$I:$I,$B291)</f>
        <v>1</v>
      </c>
      <c r="G291" s="9">
        <f>COUNTIFS(Database!$E:$E,1,Database!$C:$C,$A291,Database!$I:$I,$B291)+COUNTIFS(Database!$F:$F,1,Database!$D:$D,$A291,Database!$I:$I,$B291)</f>
        <v>1</v>
      </c>
      <c r="H291" s="9">
        <f>COUNTIFS(Database!$E:$E,0,Database!$C:$C,$A291,Database!$I:$I,$B291)+COUNTIFS(Database!$F:$F,0,Database!$D:$D,$A291,Database!$I:$I,$B291)</f>
        <v>1</v>
      </c>
      <c r="I291" s="9">
        <f>VLOOKUP(B291,Database!$I:$AB,14,FALSE)</f>
        <v>500</v>
      </c>
      <c r="J291" s="9">
        <f>VLOOKUP(B291,Database!$I:$AC,15,FALSE)</f>
        <v>3</v>
      </c>
      <c r="K291" s="9" t="str">
        <f>VLOOKUP(B291,Database!$I:$AD,16,FALSE)</f>
        <v>v1.1</v>
      </c>
      <c r="L291" s="9">
        <f>VLOOKUP(B291,Database!$I:$AB,19,FALSE)</f>
        <v>6</v>
      </c>
      <c r="M291" s="9" t="str">
        <f>VLOOKUP(B291,Database!$I:$AB,20,FALSE)</f>
        <v>Y</v>
      </c>
    </row>
    <row r="292" spans="1:13" ht="15" customHeight="1" x14ac:dyDescent="0.25">
      <c r="A292" t="s">
        <v>243</v>
      </c>
      <c r="B292" t="s">
        <v>244</v>
      </c>
      <c r="C292" t="s">
        <v>771</v>
      </c>
      <c r="D292" s="1" t="s">
        <v>246</v>
      </c>
      <c r="E292" s="9">
        <f t="shared" si="5"/>
        <v>3</v>
      </c>
      <c r="F292" s="9">
        <f>COUNTIFS(Database!$E:$E,2,Database!$C:$C,$A292,Database!$I:$I,$B292)+COUNTIFS(Database!$F:$F,2,Database!$D:$D,$A292,Database!$I:$I,$B292)</f>
        <v>1</v>
      </c>
      <c r="G292" s="9">
        <f>COUNTIFS(Database!$E:$E,1,Database!$C:$C,$A292,Database!$I:$I,$B292)+COUNTIFS(Database!$F:$F,1,Database!$D:$D,$A292,Database!$I:$I,$B292)</f>
        <v>1</v>
      </c>
      <c r="H292" s="9">
        <f>COUNTIFS(Database!$E:$E,0,Database!$C:$C,$A292,Database!$I:$I,$B292)+COUNTIFS(Database!$F:$F,0,Database!$D:$D,$A292,Database!$I:$I,$B292)</f>
        <v>1</v>
      </c>
      <c r="I292" s="9">
        <f>VLOOKUP(B292,Database!$I:$AB,14,FALSE)</f>
        <v>500</v>
      </c>
      <c r="J292" s="9">
        <f>VLOOKUP(B292,Database!$I:$AC,15,FALSE)</f>
        <v>3</v>
      </c>
      <c r="K292" s="9" t="str">
        <f>VLOOKUP(B292,Database!$I:$AD,16,FALSE)</f>
        <v>v1.1</v>
      </c>
      <c r="L292" s="9">
        <f>VLOOKUP(B292,Database!$I:$AB,19,FALSE)</f>
        <v>6</v>
      </c>
      <c r="M292" s="9" t="str">
        <f>VLOOKUP(B292,Database!$I:$AB,20,FALSE)</f>
        <v>Y</v>
      </c>
    </row>
    <row r="293" spans="1:13" ht="15" customHeight="1" x14ac:dyDescent="0.25">
      <c r="A293" t="s">
        <v>838</v>
      </c>
      <c r="B293" t="s">
        <v>840</v>
      </c>
      <c r="C293" t="s">
        <v>764</v>
      </c>
      <c r="D293" s="1" t="s">
        <v>842</v>
      </c>
      <c r="E293" s="9">
        <f t="shared" si="5"/>
        <v>3</v>
      </c>
      <c r="F293" s="9">
        <f>COUNTIFS(Database!$E:$E,2,Database!$C:$C,$A293,Database!$I:$I,$B293)+COUNTIFS(Database!$F:$F,2,Database!$D:$D,$A293,Database!$I:$I,$B293)</f>
        <v>3</v>
      </c>
      <c r="G293" s="9">
        <f>COUNTIFS(Database!$E:$E,1,Database!$C:$C,$A293,Database!$I:$I,$B293)+COUNTIFS(Database!$F:$F,1,Database!$D:$D,$A293,Database!$I:$I,$B293)</f>
        <v>0</v>
      </c>
      <c r="H293" s="9">
        <f>COUNTIFS(Database!$E:$E,0,Database!$C:$C,$A293,Database!$I:$I,$B293)+COUNTIFS(Database!$F:$F,0,Database!$D:$D,$A293,Database!$I:$I,$B293)</f>
        <v>0</v>
      </c>
      <c r="I293" s="9">
        <f>VLOOKUP(B293,Database!$I:$AB,14,FALSE)</f>
        <v>1500</v>
      </c>
      <c r="J293" s="9">
        <f>VLOOKUP(B293,Database!$I:$AC,15,FALSE)</f>
        <v>3</v>
      </c>
      <c r="K293" s="9" t="str">
        <f>VLOOKUP(B293,Database!$I:$AD,16,FALSE)</f>
        <v>v1.1</v>
      </c>
      <c r="L293" s="9">
        <f>VLOOKUP(B293,Database!$I:$AB,19,FALSE)</f>
        <v>26</v>
      </c>
      <c r="M293" s="9" t="str">
        <f>VLOOKUP(B293,Database!$I:$AB,20,FALSE)</f>
        <v>Y</v>
      </c>
    </row>
    <row r="294" spans="1:13" ht="15" customHeight="1" x14ac:dyDescent="0.25">
      <c r="A294" t="s">
        <v>844</v>
      </c>
      <c r="B294" t="s">
        <v>840</v>
      </c>
      <c r="C294" t="s">
        <v>760</v>
      </c>
      <c r="D294" s="1" t="s">
        <v>846</v>
      </c>
      <c r="E294" s="9">
        <f t="shared" si="5"/>
        <v>3</v>
      </c>
      <c r="F294" s="9">
        <f>COUNTIFS(Database!$E:$E,2,Database!$C:$C,$A294,Database!$I:$I,$B294)+COUNTIFS(Database!$F:$F,2,Database!$D:$D,$A294,Database!$I:$I,$B294)</f>
        <v>1</v>
      </c>
      <c r="G294" s="9">
        <f>COUNTIFS(Database!$E:$E,1,Database!$C:$C,$A294,Database!$I:$I,$B294)+COUNTIFS(Database!$F:$F,1,Database!$D:$D,$A294,Database!$I:$I,$B294)</f>
        <v>0</v>
      </c>
      <c r="H294" s="9">
        <f>COUNTIFS(Database!$E:$E,0,Database!$C:$C,$A294,Database!$I:$I,$B294)+COUNTIFS(Database!$F:$F,0,Database!$D:$D,$A294,Database!$I:$I,$B294)</f>
        <v>2</v>
      </c>
      <c r="I294" s="9">
        <f>VLOOKUP(B294,Database!$I:$AB,14,FALSE)</f>
        <v>1500</v>
      </c>
      <c r="J294" s="9">
        <f>VLOOKUP(B294,Database!$I:$AC,15,FALSE)</f>
        <v>3</v>
      </c>
      <c r="K294" s="9" t="str">
        <f>VLOOKUP(B294,Database!$I:$AD,16,FALSE)</f>
        <v>v1.1</v>
      </c>
      <c r="L294" s="9">
        <f>VLOOKUP(B294,Database!$I:$AB,19,FALSE)</f>
        <v>26</v>
      </c>
      <c r="M294" s="9" t="str">
        <f>VLOOKUP(B294,Database!$I:$AB,20,FALSE)</f>
        <v>Y</v>
      </c>
    </row>
    <row r="295" spans="1:13" ht="15" customHeight="1" x14ac:dyDescent="0.25">
      <c r="A295" t="s">
        <v>848</v>
      </c>
      <c r="B295" t="s">
        <v>840</v>
      </c>
      <c r="C295" t="s">
        <v>762</v>
      </c>
      <c r="D295" s="1" t="s">
        <v>850</v>
      </c>
      <c r="E295" s="9">
        <f t="shared" si="5"/>
        <v>3</v>
      </c>
      <c r="F295" s="9">
        <f>COUNTIFS(Database!$E:$E,2,Database!$C:$C,$A295,Database!$I:$I,$B295)+COUNTIFS(Database!$F:$F,2,Database!$D:$D,$A295,Database!$I:$I,$B295)</f>
        <v>2</v>
      </c>
      <c r="G295" s="9">
        <f>COUNTIFS(Database!$E:$E,1,Database!$C:$C,$A295,Database!$I:$I,$B295)+COUNTIFS(Database!$F:$F,1,Database!$D:$D,$A295,Database!$I:$I,$B295)</f>
        <v>0</v>
      </c>
      <c r="H295" s="9">
        <f>COUNTIFS(Database!$E:$E,0,Database!$C:$C,$A295,Database!$I:$I,$B295)+COUNTIFS(Database!$F:$F,0,Database!$D:$D,$A295,Database!$I:$I,$B295)</f>
        <v>1</v>
      </c>
      <c r="I295" s="9">
        <f>VLOOKUP(B295,Database!$I:$AB,14,FALSE)</f>
        <v>1500</v>
      </c>
      <c r="J295" s="9">
        <f>VLOOKUP(B295,Database!$I:$AC,15,FALSE)</f>
        <v>3</v>
      </c>
      <c r="K295" s="9" t="str">
        <f>VLOOKUP(B295,Database!$I:$AD,16,FALSE)</f>
        <v>v1.1</v>
      </c>
      <c r="L295" s="9">
        <f>VLOOKUP(B295,Database!$I:$AB,19,FALSE)</f>
        <v>26</v>
      </c>
      <c r="M295" s="9" t="str">
        <f>VLOOKUP(B295,Database!$I:$AB,20,FALSE)</f>
        <v>Y</v>
      </c>
    </row>
    <row r="296" spans="1:13" ht="15" customHeight="1" x14ac:dyDescent="0.25">
      <c r="A296" t="s">
        <v>852</v>
      </c>
      <c r="B296" t="s">
        <v>840</v>
      </c>
      <c r="C296" t="s">
        <v>759</v>
      </c>
      <c r="D296" s="1" t="s">
        <v>854</v>
      </c>
      <c r="E296" s="9">
        <f t="shared" si="5"/>
        <v>3</v>
      </c>
      <c r="F296" s="9">
        <f>COUNTIFS(Database!$E:$E,2,Database!$C:$C,$A296,Database!$I:$I,$B296)+COUNTIFS(Database!$F:$F,2,Database!$D:$D,$A296,Database!$I:$I,$B296)</f>
        <v>1</v>
      </c>
      <c r="G296" s="9">
        <f>COUNTIFS(Database!$E:$E,1,Database!$C:$C,$A296,Database!$I:$I,$B296)+COUNTIFS(Database!$F:$F,1,Database!$D:$D,$A296,Database!$I:$I,$B296)</f>
        <v>1</v>
      </c>
      <c r="H296" s="9">
        <f>COUNTIFS(Database!$E:$E,0,Database!$C:$C,$A296,Database!$I:$I,$B296)+COUNTIFS(Database!$F:$F,0,Database!$D:$D,$A296,Database!$I:$I,$B296)</f>
        <v>1</v>
      </c>
      <c r="I296" s="9">
        <f>VLOOKUP(B296,Database!$I:$AB,14,FALSE)</f>
        <v>1500</v>
      </c>
      <c r="J296" s="9">
        <f>VLOOKUP(B296,Database!$I:$AC,15,FALSE)</f>
        <v>3</v>
      </c>
      <c r="K296" s="9" t="str">
        <f>VLOOKUP(B296,Database!$I:$AD,16,FALSE)</f>
        <v>v1.1</v>
      </c>
      <c r="L296" s="9">
        <f>VLOOKUP(B296,Database!$I:$AB,19,FALSE)</f>
        <v>26</v>
      </c>
      <c r="M296" s="9" t="str">
        <f>VLOOKUP(B296,Database!$I:$AB,20,FALSE)</f>
        <v>Y</v>
      </c>
    </row>
    <row r="297" spans="1:13" ht="15" customHeight="1" x14ac:dyDescent="0.25">
      <c r="A297" t="s">
        <v>856</v>
      </c>
      <c r="B297" t="s">
        <v>840</v>
      </c>
      <c r="C297" t="s">
        <v>759</v>
      </c>
      <c r="D297" s="1" t="s">
        <v>858</v>
      </c>
      <c r="E297" s="9">
        <f t="shared" si="5"/>
        <v>3</v>
      </c>
      <c r="F297" s="9">
        <f>COUNTIFS(Database!$E:$E,2,Database!$C:$C,$A297,Database!$I:$I,$B297)+COUNTIFS(Database!$F:$F,2,Database!$D:$D,$A297,Database!$I:$I,$B297)</f>
        <v>2</v>
      </c>
      <c r="G297" s="9">
        <f>COUNTIFS(Database!$E:$E,1,Database!$C:$C,$A297,Database!$I:$I,$B297)+COUNTIFS(Database!$F:$F,1,Database!$D:$D,$A297,Database!$I:$I,$B297)</f>
        <v>1</v>
      </c>
      <c r="H297" s="9">
        <f>COUNTIFS(Database!$E:$E,0,Database!$C:$C,$A297,Database!$I:$I,$B297)+COUNTIFS(Database!$F:$F,0,Database!$D:$D,$A297,Database!$I:$I,$B297)</f>
        <v>0</v>
      </c>
      <c r="I297" s="9">
        <f>VLOOKUP(B297,Database!$I:$AB,14,FALSE)</f>
        <v>1500</v>
      </c>
      <c r="J297" s="9">
        <f>VLOOKUP(B297,Database!$I:$AC,15,FALSE)</f>
        <v>3</v>
      </c>
      <c r="K297" s="9" t="str">
        <f>VLOOKUP(B297,Database!$I:$AD,16,FALSE)</f>
        <v>v1.1</v>
      </c>
      <c r="L297" s="9">
        <f>VLOOKUP(B297,Database!$I:$AB,19,FALSE)</f>
        <v>26</v>
      </c>
      <c r="M297" s="9" t="str">
        <f>VLOOKUP(B297,Database!$I:$AB,20,FALSE)</f>
        <v>Y</v>
      </c>
    </row>
    <row r="298" spans="1:13" ht="15" customHeight="1" x14ac:dyDescent="0.25">
      <c r="A298" t="s">
        <v>860</v>
      </c>
      <c r="B298" t="s">
        <v>840</v>
      </c>
      <c r="C298" t="s">
        <v>759</v>
      </c>
      <c r="D298" s="1" t="s">
        <v>862</v>
      </c>
      <c r="E298" s="9">
        <f t="shared" si="5"/>
        <v>3</v>
      </c>
      <c r="F298" s="9">
        <f>COUNTIFS(Database!$E:$E,2,Database!$C:$C,$A298,Database!$I:$I,$B298)+COUNTIFS(Database!$F:$F,2,Database!$D:$D,$A298,Database!$I:$I,$B298)</f>
        <v>1</v>
      </c>
      <c r="G298" s="9">
        <f>COUNTIFS(Database!$E:$E,1,Database!$C:$C,$A298,Database!$I:$I,$B298)+COUNTIFS(Database!$F:$F,1,Database!$D:$D,$A298,Database!$I:$I,$B298)</f>
        <v>0</v>
      </c>
      <c r="H298" s="9">
        <f>COUNTIFS(Database!$E:$E,0,Database!$C:$C,$A298,Database!$I:$I,$B298)+COUNTIFS(Database!$F:$F,0,Database!$D:$D,$A298,Database!$I:$I,$B298)</f>
        <v>2</v>
      </c>
      <c r="I298" s="9">
        <f>VLOOKUP(B298,Database!$I:$AB,14,FALSE)</f>
        <v>1500</v>
      </c>
      <c r="J298" s="9">
        <f>VLOOKUP(B298,Database!$I:$AC,15,FALSE)</f>
        <v>3</v>
      </c>
      <c r="K298" s="9" t="str">
        <f>VLOOKUP(B298,Database!$I:$AD,16,FALSE)</f>
        <v>v1.1</v>
      </c>
      <c r="L298" s="9">
        <f>VLOOKUP(B298,Database!$I:$AB,19,FALSE)</f>
        <v>26</v>
      </c>
      <c r="M298" s="9" t="str">
        <f>VLOOKUP(B298,Database!$I:$AB,20,FALSE)</f>
        <v>Y</v>
      </c>
    </row>
    <row r="299" spans="1:13" ht="15" customHeight="1" x14ac:dyDescent="0.25">
      <c r="A299" t="s">
        <v>864</v>
      </c>
      <c r="B299" t="s">
        <v>840</v>
      </c>
      <c r="C299" t="s">
        <v>773</v>
      </c>
      <c r="D299" s="1" t="s">
        <v>866</v>
      </c>
      <c r="E299" s="9">
        <f t="shared" si="5"/>
        <v>3</v>
      </c>
      <c r="F299" s="9">
        <f>COUNTIFS(Database!$E:$E,2,Database!$C:$C,$A299,Database!$I:$I,$B299)+COUNTIFS(Database!$F:$F,2,Database!$D:$D,$A299,Database!$I:$I,$B299)</f>
        <v>2</v>
      </c>
      <c r="G299" s="9">
        <f>COUNTIFS(Database!$E:$E,1,Database!$C:$C,$A299,Database!$I:$I,$B299)+COUNTIFS(Database!$F:$F,1,Database!$D:$D,$A299,Database!$I:$I,$B299)</f>
        <v>0</v>
      </c>
      <c r="H299" s="9">
        <f>COUNTIFS(Database!$E:$E,0,Database!$C:$C,$A299,Database!$I:$I,$B299)+COUNTIFS(Database!$F:$F,0,Database!$D:$D,$A299,Database!$I:$I,$B299)</f>
        <v>1</v>
      </c>
      <c r="I299" s="9">
        <f>VLOOKUP(B299,Database!$I:$AB,14,FALSE)</f>
        <v>1500</v>
      </c>
      <c r="J299" s="9">
        <f>VLOOKUP(B299,Database!$I:$AC,15,FALSE)</f>
        <v>3</v>
      </c>
      <c r="K299" s="9" t="str">
        <f>VLOOKUP(B299,Database!$I:$AD,16,FALSE)</f>
        <v>v1.1</v>
      </c>
      <c r="L299" s="9">
        <f>VLOOKUP(B299,Database!$I:$AB,19,FALSE)</f>
        <v>26</v>
      </c>
      <c r="M299" s="9" t="str">
        <f>VLOOKUP(B299,Database!$I:$AB,20,FALSE)</f>
        <v>Y</v>
      </c>
    </row>
    <row r="300" spans="1:13" ht="15" customHeight="1" x14ac:dyDescent="0.25">
      <c r="A300" t="s">
        <v>868</v>
      </c>
      <c r="B300" t="s">
        <v>840</v>
      </c>
      <c r="C300" t="s">
        <v>769</v>
      </c>
      <c r="D300" s="1" t="s">
        <v>870</v>
      </c>
      <c r="E300" s="9">
        <f t="shared" si="5"/>
        <v>3</v>
      </c>
      <c r="F300" s="9">
        <f>COUNTIFS(Database!$E:$E,2,Database!$C:$C,$A300,Database!$I:$I,$B300)+COUNTIFS(Database!$F:$F,2,Database!$D:$D,$A300,Database!$I:$I,$B300)</f>
        <v>1</v>
      </c>
      <c r="G300" s="9">
        <f>COUNTIFS(Database!$E:$E,1,Database!$C:$C,$A300,Database!$I:$I,$B300)+COUNTIFS(Database!$F:$F,1,Database!$D:$D,$A300,Database!$I:$I,$B300)</f>
        <v>0</v>
      </c>
      <c r="H300" s="9">
        <f>COUNTIFS(Database!$E:$E,0,Database!$C:$C,$A300,Database!$I:$I,$B300)+COUNTIFS(Database!$F:$F,0,Database!$D:$D,$A300,Database!$I:$I,$B300)</f>
        <v>2</v>
      </c>
      <c r="I300" s="9">
        <f>VLOOKUP(B300,Database!$I:$AB,14,FALSE)</f>
        <v>1500</v>
      </c>
      <c r="J300" s="9">
        <f>VLOOKUP(B300,Database!$I:$AC,15,FALSE)</f>
        <v>3</v>
      </c>
      <c r="K300" s="9" t="str">
        <f>VLOOKUP(B300,Database!$I:$AD,16,FALSE)</f>
        <v>v1.1</v>
      </c>
      <c r="L300" s="9">
        <f>VLOOKUP(B300,Database!$I:$AB,19,FALSE)</f>
        <v>26</v>
      </c>
      <c r="M300" s="9" t="str">
        <f>VLOOKUP(B300,Database!$I:$AB,20,FALSE)</f>
        <v>Y</v>
      </c>
    </row>
    <row r="301" spans="1:13" ht="15" customHeight="1" x14ac:dyDescent="0.25">
      <c r="A301" t="s">
        <v>872</v>
      </c>
      <c r="B301" t="s">
        <v>840</v>
      </c>
      <c r="C301" t="s">
        <v>764</v>
      </c>
      <c r="D301" s="1" t="s">
        <v>874</v>
      </c>
      <c r="E301" s="9">
        <f t="shared" si="5"/>
        <v>3</v>
      </c>
      <c r="F301" s="9">
        <f>COUNTIFS(Database!$E:$E,2,Database!$C:$C,$A301,Database!$I:$I,$B301)+COUNTIFS(Database!$F:$F,2,Database!$D:$D,$A301,Database!$I:$I,$B301)</f>
        <v>1</v>
      </c>
      <c r="G301" s="9">
        <f>COUNTIFS(Database!$E:$E,1,Database!$C:$C,$A301,Database!$I:$I,$B301)+COUNTIFS(Database!$F:$F,1,Database!$D:$D,$A301,Database!$I:$I,$B301)</f>
        <v>2</v>
      </c>
      <c r="H301" s="9">
        <f>COUNTIFS(Database!$E:$E,0,Database!$C:$C,$A301,Database!$I:$I,$B301)+COUNTIFS(Database!$F:$F,0,Database!$D:$D,$A301,Database!$I:$I,$B301)</f>
        <v>0</v>
      </c>
      <c r="I301" s="9">
        <f>VLOOKUP(B301,Database!$I:$AB,14,FALSE)</f>
        <v>1500</v>
      </c>
      <c r="J301" s="9">
        <f>VLOOKUP(B301,Database!$I:$AC,15,FALSE)</f>
        <v>3</v>
      </c>
      <c r="K301" s="9" t="str">
        <f>VLOOKUP(B301,Database!$I:$AD,16,FALSE)</f>
        <v>v1.1</v>
      </c>
      <c r="L301" s="9">
        <f>VLOOKUP(B301,Database!$I:$AB,19,FALSE)</f>
        <v>26</v>
      </c>
      <c r="M301" s="9" t="str">
        <f>VLOOKUP(B301,Database!$I:$AB,20,FALSE)</f>
        <v>Y</v>
      </c>
    </row>
    <row r="302" spans="1:13" ht="15" customHeight="1" x14ac:dyDescent="0.25">
      <c r="A302" t="s">
        <v>876</v>
      </c>
      <c r="B302" t="s">
        <v>840</v>
      </c>
      <c r="C302" t="s">
        <v>770</v>
      </c>
      <c r="D302" s="1" t="s">
        <v>878</v>
      </c>
      <c r="E302" s="9">
        <f t="shared" si="5"/>
        <v>3</v>
      </c>
      <c r="F302" s="9">
        <f>COUNTIFS(Database!$E:$E,2,Database!$C:$C,$A302,Database!$I:$I,$B302)+COUNTIFS(Database!$F:$F,2,Database!$D:$D,$A302,Database!$I:$I,$B302)</f>
        <v>2</v>
      </c>
      <c r="G302" s="9">
        <f>COUNTIFS(Database!$E:$E,1,Database!$C:$C,$A302,Database!$I:$I,$B302)+COUNTIFS(Database!$F:$F,1,Database!$D:$D,$A302,Database!$I:$I,$B302)</f>
        <v>0</v>
      </c>
      <c r="H302" s="9">
        <f>COUNTIFS(Database!$E:$E,0,Database!$C:$C,$A302,Database!$I:$I,$B302)+COUNTIFS(Database!$F:$F,0,Database!$D:$D,$A302,Database!$I:$I,$B302)</f>
        <v>1</v>
      </c>
      <c r="I302" s="9">
        <f>VLOOKUP(B302,Database!$I:$AB,14,FALSE)</f>
        <v>1500</v>
      </c>
      <c r="J302" s="9">
        <f>VLOOKUP(B302,Database!$I:$AC,15,FALSE)</f>
        <v>3</v>
      </c>
      <c r="K302" s="9" t="str">
        <f>VLOOKUP(B302,Database!$I:$AD,16,FALSE)</f>
        <v>v1.1</v>
      </c>
      <c r="L302" s="9">
        <f>VLOOKUP(B302,Database!$I:$AB,19,FALSE)</f>
        <v>26</v>
      </c>
      <c r="M302" s="9" t="str">
        <f>VLOOKUP(B302,Database!$I:$AB,20,FALSE)</f>
        <v>Y</v>
      </c>
    </row>
    <row r="303" spans="1:13" ht="15" customHeight="1" x14ac:dyDescent="0.25">
      <c r="A303" t="s">
        <v>880</v>
      </c>
      <c r="B303" t="s">
        <v>840</v>
      </c>
      <c r="C303" t="s">
        <v>758</v>
      </c>
      <c r="D303" s="1" t="s">
        <v>882</v>
      </c>
      <c r="E303" s="9">
        <f t="shared" si="5"/>
        <v>3</v>
      </c>
      <c r="F303" s="9">
        <f>COUNTIFS(Database!$E:$E,2,Database!$C:$C,$A303,Database!$I:$I,$B303)+COUNTIFS(Database!$F:$F,2,Database!$D:$D,$A303,Database!$I:$I,$B303)</f>
        <v>3</v>
      </c>
      <c r="G303" s="9">
        <f>COUNTIFS(Database!$E:$E,1,Database!$C:$C,$A303,Database!$I:$I,$B303)+COUNTIFS(Database!$F:$F,1,Database!$D:$D,$A303,Database!$I:$I,$B303)</f>
        <v>0</v>
      </c>
      <c r="H303" s="9">
        <f>COUNTIFS(Database!$E:$E,0,Database!$C:$C,$A303,Database!$I:$I,$B303)+COUNTIFS(Database!$F:$F,0,Database!$D:$D,$A303,Database!$I:$I,$B303)</f>
        <v>0</v>
      </c>
      <c r="I303" s="9">
        <f>VLOOKUP(B303,Database!$I:$AB,14,FALSE)</f>
        <v>1500</v>
      </c>
      <c r="J303" s="9">
        <f>VLOOKUP(B303,Database!$I:$AC,15,FALSE)</f>
        <v>3</v>
      </c>
      <c r="K303" s="9" t="str">
        <f>VLOOKUP(B303,Database!$I:$AD,16,FALSE)</f>
        <v>v1.1</v>
      </c>
      <c r="L303" s="9">
        <f>VLOOKUP(B303,Database!$I:$AB,19,FALSE)</f>
        <v>26</v>
      </c>
      <c r="M303" s="9" t="str">
        <f>VLOOKUP(B303,Database!$I:$AB,20,FALSE)</f>
        <v>Y</v>
      </c>
    </row>
    <row r="304" spans="1:13" ht="15" customHeight="1" x14ac:dyDescent="0.25">
      <c r="A304" t="s">
        <v>884</v>
      </c>
      <c r="B304" t="s">
        <v>840</v>
      </c>
      <c r="C304" t="s">
        <v>765</v>
      </c>
      <c r="D304" s="1" t="s">
        <v>886</v>
      </c>
      <c r="E304" s="9">
        <f t="shared" si="5"/>
        <v>3</v>
      </c>
      <c r="F304" s="9">
        <f>COUNTIFS(Database!$E:$E,2,Database!$C:$C,$A304,Database!$I:$I,$B304)+COUNTIFS(Database!$F:$F,2,Database!$D:$D,$A304,Database!$I:$I,$B304)</f>
        <v>1</v>
      </c>
      <c r="G304" s="9">
        <f>COUNTIFS(Database!$E:$E,1,Database!$C:$C,$A304,Database!$I:$I,$B304)+COUNTIFS(Database!$F:$F,1,Database!$D:$D,$A304,Database!$I:$I,$B304)</f>
        <v>0</v>
      </c>
      <c r="H304" s="9">
        <f>COUNTIFS(Database!$E:$E,0,Database!$C:$C,$A304,Database!$I:$I,$B304)+COUNTIFS(Database!$F:$F,0,Database!$D:$D,$A304,Database!$I:$I,$B304)</f>
        <v>2</v>
      </c>
      <c r="I304" s="9">
        <f>VLOOKUP(B304,Database!$I:$AB,14,FALSE)</f>
        <v>1500</v>
      </c>
      <c r="J304" s="9">
        <f>VLOOKUP(B304,Database!$I:$AC,15,FALSE)</f>
        <v>3</v>
      </c>
      <c r="K304" s="9" t="str">
        <f>VLOOKUP(B304,Database!$I:$AD,16,FALSE)</f>
        <v>v1.1</v>
      </c>
      <c r="L304" s="9">
        <f>VLOOKUP(B304,Database!$I:$AB,19,FALSE)</f>
        <v>26</v>
      </c>
      <c r="M304" s="9" t="str">
        <f>VLOOKUP(B304,Database!$I:$AB,20,FALSE)</f>
        <v>Y</v>
      </c>
    </row>
    <row r="305" spans="1:13" ht="15" customHeight="1" x14ac:dyDescent="0.25">
      <c r="A305" t="s">
        <v>888</v>
      </c>
      <c r="B305" t="s">
        <v>840</v>
      </c>
      <c r="C305" t="s">
        <v>769</v>
      </c>
      <c r="D305" s="1" t="s">
        <v>890</v>
      </c>
      <c r="E305" s="9">
        <f t="shared" si="5"/>
        <v>3</v>
      </c>
      <c r="F305" s="9">
        <f>COUNTIFS(Database!$E:$E,2,Database!$C:$C,$A305,Database!$I:$I,$B305)+COUNTIFS(Database!$F:$F,2,Database!$D:$D,$A305,Database!$I:$I,$B305)</f>
        <v>2</v>
      </c>
      <c r="G305" s="9">
        <f>COUNTIFS(Database!$E:$E,1,Database!$C:$C,$A305,Database!$I:$I,$B305)+COUNTIFS(Database!$F:$F,1,Database!$D:$D,$A305,Database!$I:$I,$B305)</f>
        <v>0</v>
      </c>
      <c r="H305" s="9">
        <f>COUNTIFS(Database!$E:$E,0,Database!$C:$C,$A305,Database!$I:$I,$B305)+COUNTIFS(Database!$F:$F,0,Database!$D:$D,$A305,Database!$I:$I,$B305)</f>
        <v>1</v>
      </c>
      <c r="I305" s="9">
        <f>VLOOKUP(B305,Database!$I:$AB,14,FALSE)</f>
        <v>1500</v>
      </c>
      <c r="J305" s="9">
        <f>VLOOKUP(B305,Database!$I:$AC,15,FALSE)</f>
        <v>3</v>
      </c>
      <c r="K305" s="9" t="str">
        <f>VLOOKUP(B305,Database!$I:$AD,16,FALSE)</f>
        <v>v1.1</v>
      </c>
      <c r="L305" s="9">
        <f>VLOOKUP(B305,Database!$I:$AB,19,FALSE)</f>
        <v>26</v>
      </c>
      <c r="M305" s="9" t="str">
        <f>VLOOKUP(B305,Database!$I:$AB,20,FALSE)</f>
        <v>Y</v>
      </c>
    </row>
    <row r="306" spans="1:13" ht="15" customHeight="1" x14ac:dyDescent="0.25">
      <c r="A306" t="s">
        <v>881</v>
      </c>
      <c r="B306" t="s">
        <v>840</v>
      </c>
      <c r="C306" t="s">
        <v>762</v>
      </c>
      <c r="D306" s="1" t="s">
        <v>883</v>
      </c>
      <c r="E306" s="9">
        <f t="shared" si="5"/>
        <v>3</v>
      </c>
      <c r="F306" s="9">
        <f>COUNTIFS(Database!$E:$E,2,Database!$C:$C,$A306,Database!$I:$I,$B306)+COUNTIFS(Database!$F:$F,2,Database!$D:$D,$A306,Database!$I:$I,$B306)</f>
        <v>1</v>
      </c>
      <c r="G306" s="9">
        <f>COUNTIFS(Database!$E:$E,1,Database!$C:$C,$A306,Database!$I:$I,$B306)+COUNTIFS(Database!$F:$F,1,Database!$D:$D,$A306,Database!$I:$I,$B306)</f>
        <v>0</v>
      </c>
      <c r="H306" s="9">
        <f>COUNTIFS(Database!$E:$E,0,Database!$C:$C,$A306,Database!$I:$I,$B306)+COUNTIFS(Database!$F:$F,0,Database!$D:$D,$A306,Database!$I:$I,$B306)</f>
        <v>2</v>
      </c>
      <c r="I306" s="9">
        <f>VLOOKUP(B306,Database!$I:$AB,14,FALSE)</f>
        <v>1500</v>
      </c>
      <c r="J306" s="9">
        <f>VLOOKUP(B306,Database!$I:$AC,15,FALSE)</f>
        <v>3</v>
      </c>
      <c r="K306" s="9" t="str">
        <f>VLOOKUP(B306,Database!$I:$AD,16,FALSE)</f>
        <v>v1.1</v>
      </c>
      <c r="L306" s="9">
        <f>VLOOKUP(B306,Database!$I:$AB,19,FALSE)</f>
        <v>26</v>
      </c>
      <c r="M306" s="9" t="str">
        <f>VLOOKUP(B306,Database!$I:$AB,20,FALSE)</f>
        <v>Y</v>
      </c>
    </row>
    <row r="307" spans="1:13" ht="15" customHeight="1" x14ac:dyDescent="0.25">
      <c r="A307" t="s">
        <v>873</v>
      </c>
      <c r="B307" t="s">
        <v>840</v>
      </c>
      <c r="C307" t="s">
        <v>758</v>
      </c>
      <c r="D307" s="1" t="s">
        <v>875</v>
      </c>
      <c r="E307" s="9">
        <f t="shared" si="5"/>
        <v>3</v>
      </c>
      <c r="F307" s="9">
        <f>COUNTIFS(Database!$E:$E,2,Database!$C:$C,$A307,Database!$I:$I,$B307)+COUNTIFS(Database!$F:$F,2,Database!$D:$D,$A307,Database!$I:$I,$B307)</f>
        <v>1</v>
      </c>
      <c r="G307" s="9">
        <f>COUNTIFS(Database!$E:$E,1,Database!$C:$C,$A307,Database!$I:$I,$B307)+COUNTIFS(Database!$F:$F,1,Database!$D:$D,$A307,Database!$I:$I,$B307)</f>
        <v>1</v>
      </c>
      <c r="H307" s="9">
        <f>COUNTIFS(Database!$E:$E,0,Database!$C:$C,$A307,Database!$I:$I,$B307)+COUNTIFS(Database!$F:$F,0,Database!$D:$D,$A307,Database!$I:$I,$B307)</f>
        <v>1</v>
      </c>
      <c r="I307" s="9">
        <f>VLOOKUP(B307,Database!$I:$AB,14,FALSE)</f>
        <v>1500</v>
      </c>
      <c r="J307" s="9">
        <f>VLOOKUP(B307,Database!$I:$AC,15,FALSE)</f>
        <v>3</v>
      </c>
      <c r="K307" s="9" t="str">
        <f>VLOOKUP(B307,Database!$I:$AD,16,FALSE)</f>
        <v>v1.1</v>
      </c>
      <c r="L307" s="9">
        <f>VLOOKUP(B307,Database!$I:$AB,19,FALSE)</f>
        <v>26</v>
      </c>
      <c r="M307" s="9" t="str">
        <f>VLOOKUP(B307,Database!$I:$AB,20,FALSE)</f>
        <v>Y</v>
      </c>
    </row>
    <row r="308" spans="1:13" ht="15" customHeight="1" x14ac:dyDescent="0.25">
      <c r="A308" t="s">
        <v>869</v>
      </c>
      <c r="B308" t="s">
        <v>840</v>
      </c>
      <c r="C308" t="s">
        <v>765</v>
      </c>
      <c r="D308" s="1" t="s">
        <v>871</v>
      </c>
      <c r="E308" s="9">
        <f t="shared" si="5"/>
        <v>3</v>
      </c>
      <c r="F308" s="9">
        <f>COUNTIFS(Database!$E:$E,2,Database!$C:$C,$A308,Database!$I:$I,$B308)+COUNTIFS(Database!$F:$F,2,Database!$D:$D,$A308,Database!$I:$I,$B308)</f>
        <v>1</v>
      </c>
      <c r="G308" s="9">
        <f>COUNTIFS(Database!$E:$E,1,Database!$C:$C,$A308,Database!$I:$I,$B308)+COUNTIFS(Database!$F:$F,1,Database!$D:$D,$A308,Database!$I:$I,$B308)</f>
        <v>0</v>
      </c>
      <c r="H308" s="9">
        <f>COUNTIFS(Database!$E:$E,0,Database!$C:$C,$A308,Database!$I:$I,$B308)+COUNTIFS(Database!$F:$F,0,Database!$D:$D,$A308,Database!$I:$I,$B308)</f>
        <v>2</v>
      </c>
      <c r="I308" s="9">
        <f>VLOOKUP(B308,Database!$I:$AB,14,FALSE)</f>
        <v>1500</v>
      </c>
      <c r="J308" s="9">
        <f>VLOOKUP(B308,Database!$I:$AC,15,FALSE)</f>
        <v>3</v>
      </c>
      <c r="K308" s="9" t="str">
        <f>VLOOKUP(B308,Database!$I:$AD,16,FALSE)</f>
        <v>v1.1</v>
      </c>
      <c r="L308" s="9">
        <f>VLOOKUP(B308,Database!$I:$AB,19,FALSE)</f>
        <v>26</v>
      </c>
      <c r="M308" s="9" t="str">
        <f>VLOOKUP(B308,Database!$I:$AB,20,FALSE)</f>
        <v>Y</v>
      </c>
    </row>
    <row r="309" spans="1:13" ht="15" customHeight="1" x14ac:dyDescent="0.25">
      <c r="A309" t="s">
        <v>849</v>
      </c>
      <c r="B309" t="s">
        <v>840</v>
      </c>
      <c r="C309" t="s">
        <v>765</v>
      </c>
      <c r="D309" s="1" t="s">
        <v>851</v>
      </c>
      <c r="E309" s="9">
        <f t="shared" si="5"/>
        <v>3</v>
      </c>
      <c r="F309" s="9">
        <f>COUNTIFS(Database!$E:$E,2,Database!$C:$C,$A309,Database!$I:$I,$B309)+COUNTIFS(Database!$F:$F,2,Database!$D:$D,$A309,Database!$I:$I,$B309)</f>
        <v>2</v>
      </c>
      <c r="G309" s="9">
        <f>COUNTIFS(Database!$E:$E,1,Database!$C:$C,$A309,Database!$I:$I,$B309)+COUNTIFS(Database!$F:$F,1,Database!$D:$D,$A309,Database!$I:$I,$B309)</f>
        <v>0</v>
      </c>
      <c r="H309" s="9">
        <f>COUNTIFS(Database!$E:$E,0,Database!$C:$C,$A309,Database!$I:$I,$B309)+COUNTIFS(Database!$F:$F,0,Database!$D:$D,$A309,Database!$I:$I,$B309)</f>
        <v>1</v>
      </c>
      <c r="I309" s="9">
        <f>VLOOKUP(B309,Database!$I:$AB,14,FALSE)</f>
        <v>1500</v>
      </c>
      <c r="J309" s="9">
        <f>VLOOKUP(B309,Database!$I:$AC,15,FALSE)</f>
        <v>3</v>
      </c>
      <c r="K309" s="9" t="str">
        <f>VLOOKUP(B309,Database!$I:$AD,16,FALSE)</f>
        <v>v1.1</v>
      </c>
      <c r="L309" s="9">
        <f>VLOOKUP(B309,Database!$I:$AB,19,FALSE)</f>
        <v>26</v>
      </c>
      <c r="M309" s="9" t="str">
        <f>VLOOKUP(B309,Database!$I:$AB,20,FALSE)</f>
        <v>Y</v>
      </c>
    </row>
    <row r="310" spans="1:13" ht="15" customHeight="1" x14ac:dyDescent="0.25">
      <c r="A310" t="s">
        <v>877</v>
      </c>
      <c r="B310" t="s">
        <v>840</v>
      </c>
      <c r="C310" t="s">
        <v>769</v>
      </c>
      <c r="D310" s="1" t="s">
        <v>879</v>
      </c>
      <c r="E310" s="9">
        <f t="shared" si="5"/>
        <v>3</v>
      </c>
      <c r="F310" s="9">
        <f>COUNTIFS(Database!$E:$E,2,Database!$C:$C,$A310,Database!$I:$I,$B310)+COUNTIFS(Database!$F:$F,2,Database!$D:$D,$A310,Database!$I:$I,$B310)</f>
        <v>0</v>
      </c>
      <c r="G310" s="9">
        <f>COUNTIFS(Database!$E:$E,1,Database!$C:$C,$A310,Database!$I:$I,$B310)+COUNTIFS(Database!$F:$F,1,Database!$D:$D,$A310,Database!$I:$I,$B310)</f>
        <v>0</v>
      </c>
      <c r="H310" s="9">
        <f>COUNTIFS(Database!$E:$E,0,Database!$C:$C,$A310,Database!$I:$I,$B310)+COUNTIFS(Database!$F:$F,0,Database!$D:$D,$A310,Database!$I:$I,$B310)</f>
        <v>3</v>
      </c>
      <c r="I310" s="9">
        <f>VLOOKUP(B310,Database!$I:$AB,14,FALSE)</f>
        <v>1500</v>
      </c>
      <c r="J310" s="9">
        <f>VLOOKUP(B310,Database!$I:$AC,15,FALSE)</f>
        <v>3</v>
      </c>
      <c r="K310" s="9" t="str">
        <f>VLOOKUP(B310,Database!$I:$AD,16,FALSE)</f>
        <v>v1.1</v>
      </c>
      <c r="L310" s="9">
        <f>VLOOKUP(B310,Database!$I:$AB,19,FALSE)</f>
        <v>26</v>
      </c>
      <c r="M310" s="9" t="str">
        <f>VLOOKUP(B310,Database!$I:$AB,20,FALSE)</f>
        <v>Y</v>
      </c>
    </row>
    <row r="311" spans="1:13" ht="15" customHeight="1" x14ac:dyDescent="0.25">
      <c r="A311" t="s">
        <v>853</v>
      </c>
      <c r="B311" t="s">
        <v>840</v>
      </c>
      <c r="C311" t="s">
        <v>763</v>
      </c>
      <c r="D311" s="1" t="s">
        <v>855</v>
      </c>
      <c r="E311" s="9">
        <f t="shared" si="5"/>
        <v>3</v>
      </c>
      <c r="F311" s="9">
        <f>COUNTIFS(Database!$E:$E,2,Database!$C:$C,$A311,Database!$I:$I,$B311)+COUNTIFS(Database!$F:$F,2,Database!$D:$D,$A311,Database!$I:$I,$B311)</f>
        <v>2</v>
      </c>
      <c r="G311" s="9">
        <f>COUNTIFS(Database!$E:$E,1,Database!$C:$C,$A311,Database!$I:$I,$B311)+COUNTIFS(Database!$F:$F,1,Database!$D:$D,$A311,Database!$I:$I,$B311)</f>
        <v>0</v>
      </c>
      <c r="H311" s="9">
        <f>COUNTIFS(Database!$E:$E,0,Database!$C:$C,$A311,Database!$I:$I,$B311)+COUNTIFS(Database!$F:$F,0,Database!$D:$D,$A311,Database!$I:$I,$B311)</f>
        <v>1</v>
      </c>
      <c r="I311" s="9">
        <f>VLOOKUP(B311,Database!$I:$AB,14,FALSE)</f>
        <v>1500</v>
      </c>
      <c r="J311" s="9">
        <f>VLOOKUP(B311,Database!$I:$AC,15,FALSE)</f>
        <v>3</v>
      </c>
      <c r="K311" s="9" t="str">
        <f>VLOOKUP(B311,Database!$I:$AD,16,FALSE)</f>
        <v>v1.1</v>
      </c>
      <c r="L311" s="9">
        <f>VLOOKUP(B311,Database!$I:$AB,19,FALSE)</f>
        <v>26</v>
      </c>
      <c r="M311" s="9" t="str">
        <f>VLOOKUP(B311,Database!$I:$AB,20,FALSE)</f>
        <v>Y</v>
      </c>
    </row>
    <row r="312" spans="1:13" ht="15" customHeight="1" x14ac:dyDescent="0.25">
      <c r="A312" t="s">
        <v>861</v>
      </c>
      <c r="B312" t="s">
        <v>840</v>
      </c>
      <c r="C312" t="s">
        <v>769</v>
      </c>
      <c r="D312" s="1" t="s">
        <v>863</v>
      </c>
      <c r="E312" s="9">
        <f t="shared" si="5"/>
        <v>3</v>
      </c>
      <c r="F312" s="9">
        <f>COUNTIFS(Database!$E:$E,2,Database!$C:$C,$A312,Database!$I:$I,$B312)+COUNTIFS(Database!$F:$F,2,Database!$D:$D,$A312,Database!$I:$I,$B312)</f>
        <v>1</v>
      </c>
      <c r="G312" s="9">
        <f>COUNTIFS(Database!$E:$E,1,Database!$C:$C,$A312,Database!$I:$I,$B312)+COUNTIFS(Database!$F:$F,1,Database!$D:$D,$A312,Database!$I:$I,$B312)</f>
        <v>0</v>
      </c>
      <c r="H312" s="9">
        <f>COUNTIFS(Database!$E:$E,0,Database!$C:$C,$A312,Database!$I:$I,$B312)+COUNTIFS(Database!$F:$F,0,Database!$D:$D,$A312,Database!$I:$I,$B312)</f>
        <v>2</v>
      </c>
      <c r="I312" s="9">
        <f>VLOOKUP(B312,Database!$I:$AB,14,FALSE)</f>
        <v>1500</v>
      </c>
      <c r="J312" s="9">
        <f>VLOOKUP(B312,Database!$I:$AC,15,FALSE)</f>
        <v>3</v>
      </c>
      <c r="K312" s="9" t="str">
        <f>VLOOKUP(B312,Database!$I:$AD,16,FALSE)</f>
        <v>v1.1</v>
      </c>
      <c r="L312" s="9">
        <f>VLOOKUP(B312,Database!$I:$AB,19,FALSE)</f>
        <v>26</v>
      </c>
      <c r="M312" s="9" t="str">
        <f>VLOOKUP(B312,Database!$I:$AB,20,FALSE)</f>
        <v>Y</v>
      </c>
    </row>
    <row r="313" spans="1:13" ht="15" customHeight="1" x14ac:dyDescent="0.25">
      <c r="A313" t="s">
        <v>839</v>
      </c>
      <c r="B313" t="s">
        <v>840</v>
      </c>
      <c r="C313" t="s">
        <v>765</v>
      </c>
      <c r="D313" s="1" t="s">
        <v>843</v>
      </c>
      <c r="E313" s="9">
        <f t="shared" si="5"/>
        <v>3</v>
      </c>
      <c r="F313" s="9">
        <f>COUNTIFS(Database!$E:$E,2,Database!$C:$C,$A313,Database!$I:$I,$B313)+COUNTIFS(Database!$F:$F,2,Database!$D:$D,$A313,Database!$I:$I,$B313)</f>
        <v>0</v>
      </c>
      <c r="G313" s="9">
        <f>COUNTIFS(Database!$E:$E,1,Database!$C:$C,$A313,Database!$I:$I,$B313)+COUNTIFS(Database!$F:$F,1,Database!$D:$D,$A313,Database!$I:$I,$B313)</f>
        <v>0</v>
      </c>
      <c r="H313" s="9">
        <f>COUNTIFS(Database!$E:$E,0,Database!$C:$C,$A313,Database!$I:$I,$B313)+COUNTIFS(Database!$F:$F,0,Database!$D:$D,$A313,Database!$I:$I,$B313)</f>
        <v>3</v>
      </c>
      <c r="I313" s="9">
        <f>VLOOKUP(B313,Database!$I:$AB,14,FALSE)</f>
        <v>1500</v>
      </c>
      <c r="J313" s="9">
        <f>VLOOKUP(B313,Database!$I:$AC,15,FALSE)</f>
        <v>3</v>
      </c>
      <c r="K313" s="9" t="str">
        <f>VLOOKUP(B313,Database!$I:$AD,16,FALSE)</f>
        <v>v1.1</v>
      </c>
      <c r="L313" s="9">
        <f>VLOOKUP(B313,Database!$I:$AB,19,FALSE)</f>
        <v>26</v>
      </c>
      <c r="M313" s="9" t="str">
        <f>VLOOKUP(B313,Database!$I:$AB,20,FALSE)</f>
        <v>Y</v>
      </c>
    </row>
    <row r="314" spans="1:13" ht="15" customHeight="1" x14ac:dyDescent="0.25">
      <c r="A314" t="s">
        <v>974</v>
      </c>
      <c r="B314" t="s">
        <v>976</v>
      </c>
      <c r="C314" t="s">
        <v>760</v>
      </c>
      <c r="D314" s="1" t="s">
        <v>977</v>
      </c>
      <c r="E314" s="9">
        <f t="shared" si="5"/>
        <v>3</v>
      </c>
      <c r="F314" s="9">
        <f>COUNTIFS(Database!$E:$E,2,Database!$C:$C,$A314,Database!$I:$I,$B314)+COUNTIFS(Database!$F:$F,2,Database!$D:$D,$A314,Database!$I:$I,$B314)</f>
        <v>2</v>
      </c>
      <c r="G314" s="9">
        <f>COUNTIFS(Database!$E:$E,1,Database!$C:$C,$A314,Database!$I:$I,$B314)+COUNTIFS(Database!$F:$F,1,Database!$D:$D,$A314,Database!$I:$I,$B314)</f>
        <v>0</v>
      </c>
      <c r="H314" s="9">
        <f>COUNTIFS(Database!$E:$E,0,Database!$C:$C,$A314,Database!$I:$I,$B314)+COUNTIFS(Database!$F:$F,0,Database!$D:$D,$A314,Database!$I:$I,$B314)</f>
        <v>1</v>
      </c>
      <c r="I314" s="9">
        <f>VLOOKUP(B314,Database!$I:$AB,14,FALSE)</f>
        <v>2000</v>
      </c>
      <c r="J314" s="9">
        <f>VLOOKUP(B314,Database!$I:$AC,15,FALSE)</f>
        <v>3</v>
      </c>
      <c r="K314" s="9" t="str">
        <f>VLOOKUP(B314,Database!$I:$AD,16,FALSE)</f>
        <v>v1.1</v>
      </c>
      <c r="L314" s="9">
        <f>VLOOKUP(B314,Database!$I:$AB,19,FALSE)</f>
        <v>14</v>
      </c>
      <c r="M314" s="9" t="str">
        <f>VLOOKUP(B314,Database!$I:$AB,20,FALSE)</f>
        <v>Y</v>
      </c>
    </row>
    <row r="315" spans="1:13" ht="15" customHeight="1" x14ac:dyDescent="0.25">
      <c r="A315" t="s">
        <v>979</v>
      </c>
      <c r="B315" t="s">
        <v>976</v>
      </c>
      <c r="C315" t="s">
        <v>762</v>
      </c>
      <c r="D315" s="1" t="s">
        <v>981</v>
      </c>
      <c r="E315" s="9">
        <f t="shared" si="5"/>
        <v>3</v>
      </c>
      <c r="F315" s="9">
        <f>COUNTIFS(Database!$E:$E,2,Database!$C:$C,$A315,Database!$I:$I,$B315)+COUNTIFS(Database!$F:$F,2,Database!$D:$D,$A315,Database!$I:$I,$B315)</f>
        <v>2</v>
      </c>
      <c r="G315" s="9">
        <f>COUNTIFS(Database!$E:$E,1,Database!$C:$C,$A315,Database!$I:$I,$B315)+COUNTIFS(Database!$F:$F,1,Database!$D:$D,$A315,Database!$I:$I,$B315)</f>
        <v>0</v>
      </c>
      <c r="H315" s="9">
        <f>COUNTIFS(Database!$E:$E,0,Database!$C:$C,$A315,Database!$I:$I,$B315)+COUNTIFS(Database!$F:$F,0,Database!$D:$D,$A315,Database!$I:$I,$B315)</f>
        <v>1</v>
      </c>
      <c r="I315" s="9">
        <f>VLOOKUP(B315,Database!$I:$AB,14,FALSE)</f>
        <v>2000</v>
      </c>
      <c r="J315" s="9">
        <f>VLOOKUP(B315,Database!$I:$AC,15,FALSE)</f>
        <v>3</v>
      </c>
      <c r="K315" s="9" t="str">
        <f>VLOOKUP(B315,Database!$I:$AD,16,FALSE)</f>
        <v>v1.1</v>
      </c>
      <c r="L315" s="9">
        <f>VLOOKUP(B315,Database!$I:$AB,19,FALSE)</f>
        <v>14</v>
      </c>
      <c r="M315" s="9" t="str">
        <f>VLOOKUP(B315,Database!$I:$AB,20,FALSE)</f>
        <v>Y</v>
      </c>
    </row>
    <row r="316" spans="1:13" ht="15" customHeight="1" x14ac:dyDescent="0.25">
      <c r="A316" t="s">
        <v>986</v>
      </c>
      <c r="B316" t="s">
        <v>976</v>
      </c>
      <c r="C316" t="s">
        <v>766</v>
      </c>
      <c r="D316" s="1" t="s">
        <v>988</v>
      </c>
      <c r="E316" s="9">
        <f t="shared" si="5"/>
        <v>1</v>
      </c>
      <c r="F316" s="9">
        <f>COUNTIFS(Database!$E:$E,2,Database!$C:$C,$A316,Database!$I:$I,$B316)+COUNTIFS(Database!$F:$F,2,Database!$D:$D,$A316,Database!$I:$I,$B316)</f>
        <v>1</v>
      </c>
      <c r="G316" s="9">
        <f>COUNTIFS(Database!$E:$E,1,Database!$C:$C,$A316,Database!$I:$I,$B316)+COUNTIFS(Database!$F:$F,1,Database!$D:$D,$A316,Database!$I:$I,$B316)</f>
        <v>0</v>
      </c>
      <c r="H316" s="9">
        <f>COUNTIFS(Database!$E:$E,0,Database!$C:$C,$A316,Database!$I:$I,$B316)+COUNTIFS(Database!$F:$F,0,Database!$D:$D,$A316,Database!$I:$I,$B316)</f>
        <v>0</v>
      </c>
      <c r="I316" s="9">
        <f>VLOOKUP(B316,Database!$I:$AB,14,FALSE)</f>
        <v>2000</v>
      </c>
      <c r="J316" s="9">
        <f>VLOOKUP(B316,Database!$I:$AC,15,FALSE)</f>
        <v>3</v>
      </c>
      <c r="K316" s="9" t="str">
        <f>VLOOKUP(B316,Database!$I:$AD,16,FALSE)</f>
        <v>v1.1</v>
      </c>
      <c r="L316" s="9">
        <f>VLOOKUP(B316,Database!$I:$AB,19,FALSE)</f>
        <v>14</v>
      </c>
      <c r="M316" s="9" t="str">
        <f>VLOOKUP(B316,Database!$I:$AB,20,FALSE)</f>
        <v>Y</v>
      </c>
    </row>
    <row r="317" spans="1:13" ht="15" customHeight="1" x14ac:dyDescent="0.25">
      <c r="A317" t="s">
        <v>995</v>
      </c>
      <c r="B317" t="s">
        <v>976</v>
      </c>
      <c r="C317" t="s">
        <v>766</v>
      </c>
      <c r="D317" s="1" t="s">
        <v>997</v>
      </c>
      <c r="E317" s="9">
        <f t="shared" si="5"/>
        <v>3</v>
      </c>
      <c r="F317" s="9">
        <f>COUNTIFS(Database!$E:$E,2,Database!$C:$C,$A317,Database!$I:$I,$B317)+COUNTIFS(Database!$F:$F,2,Database!$D:$D,$A317,Database!$I:$I,$B317)</f>
        <v>1</v>
      </c>
      <c r="G317" s="9">
        <f>COUNTIFS(Database!$E:$E,1,Database!$C:$C,$A317,Database!$I:$I,$B317)+COUNTIFS(Database!$F:$F,1,Database!$D:$D,$A317,Database!$I:$I,$B317)</f>
        <v>0</v>
      </c>
      <c r="H317" s="9">
        <f>COUNTIFS(Database!$E:$E,0,Database!$C:$C,$A317,Database!$I:$I,$B317)+COUNTIFS(Database!$F:$F,0,Database!$D:$D,$A317,Database!$I:$I,$B317)</f>
        <v>2</v>
      </c>
      <c r="I317" s="9">
        <f>VLOOKUP(B317,Database!$I:$AB,14,FALSE)</f>
        <v>2000</v>
      </c>
      <c r="J317" s="9">
        <f>VLOOKUP(B317,Database!$I:$AC,15,FALSE)</f>
        <v>3</v>
      </c>
      <c r="K317" s="9" t="str">
        <f>VLOOKUP(B317,Database!$I:$AD,16,FALSE)</f>
        <v>v1.1</v>
      </c>
      <c r="L317" s="9">
        <f>VLOOKUP(B317,Database!$I:$AB,19,FALSE)</f>
        <v>14</v>
      </c>
      <c r="M317" s="9" t="str">
        <f>VLOOKUP(B317,Database!$I:$AB,20,FALSE)</f>
        <v>Y</v>
      </c>
    </row>
    <row r="318" spans="1:13" ht="15" customHeight="1" x14ac:dyDescent="0.25">
      <c r="A318" t="s">
        <v>984</v>
      </c>
      <c r="B318" t="s">
        <v>976</v>
      </c>
      <c r="C318" t="s">
        <v>758</v>
      </c>
      <c r="D318" s="1" t="s">
        <v>985</v>
      </c>
      <c r="E318" s="9">
        <f t="shared" si="5"/>
        <v>3</v>
      </c>
      <c r="F318" s="9">
        <f>COUNTIFS(Database!$E:$E,2,Database!$C:$C,$A318,Database!$I:$I,$B318)+COUNTIFS(Database!$F:$F,2,Database!$D:$D,$A318,Database!$I:$I,$B318)</f>
        <v>2</v>
      </c>
      <c r="G318" s="9">
        <f>COUNTIFS(Database!$E:$E,1,Database!$C:$C,$A318,Database!$I:$I,$B318)+COUNTIFS(Database!$F:$F,1,Database!$D:$D,$A318,Database!$I:$I,$B318)</f>
        <v>0</v>
      </c>
      <c r="H318" s="9">
        <f>COUNTIFS(Database!$E:$E,0,Database!$C:$C,$A318,Database!$I:$I,$B318)+COUNTIFS(Database!$F:$F,0,Database!$D:$D,$A318,Database!$I:$I,$B318)</f>
        <v>1</v>
      </c>
      <c r="I318" s="9">
        <f>VLOOKUP(B318,Database!$I:$AB,14,FALSE)</f>
        <v>2000</v>
      </c>
      <c r="J318" s="9">
        <f>VLOOKUP(B318,Database!$I:$AC,15,FALSE)</f>
        <v>3</v>
      </c>
      <c r="K318" s="9" t="str">
        <f>VLOOKUP(B318,Database!$I:$AD,16,FALSE)</f>
        <v>v1.1</v>
      </c>
      <c r="L318" s="9">
        <f>VLOOKUP(B318,Database!$I:$AB,19,FALSE)</f>
        <v>14</v>
      </c>
      <c r="M318" s="9" t="str">
        <f>VLOOKUP(B318,Database!$I:$AB,20,FALSE)</f>
        <v>Y</v>
      </c>
    </row>
    <row r="319" spans="1:13" ht="15" customHeight="1" x14ac:dyDescent="0.25">
      <c r="A319" t="s">
        <v>990</v>
      </c>
      <c r="B319" t="s">
        <v>976</v>
      </c>
      <c r="C319" t="s">
        <v>763</v>
      </c>
      <c r="D319" s="1" t="s">
        <v>991</v>
      </c>
      <c r="E319" s="9">
        <f t="shared" si="5"/>
        <v>3</v>
      </c>
      <c r="F319" s="9">
        <f>COUNTIFS(Database!$E:$E,2,Database!$C:$C,$A319,Database!$I:$I,$B319)+COUNTIFS(Database!$F:$F,2,Database!$D:$D,$A319,Database!$I:$I,$B319)</f>
        <v>1</v>
      </c>
      <c r="G319" s="9">
        <f>COUNTIFS(Database!$E:$E,1,Database!$C:$C,$A319,Database!$I:$I,$B319)+COUNTIFS(Database!$F:$F,1,Database!$D:$D,$A319,Database!$I:$I,$B319)</f>
        <v>0</v>
      </c>
      <c r="H319" s="9">
        <f>COUNTIFS(Database!$E:$E,0,Database!$C:$C,$A319,Database!$I:$I,$B319)+COUNTIFS(Database!$F:$F,0,Database!$D:$D,$A319,Database!$I:$I,$B319)</f>
        <v>2</v>
      </c>
      <c r="I319" s="9">
        <f>VLOOKUP(B319,Database!$I:$AB,14,FALSE)</f>
        <v>2000</v>
      </c>
      <c r="J319" s="9">
        <f>VLOOKUP(B319,Database!$I:$AC,15,FALSE)</f>
        <v>3</v>
      </c>
      <c r="K319" s="9" t="str">
        <f>VLOOKUP(B319,Database!$I:$AD,16,FALSE)</f>
        <v>v1.1</v>
      </c>
      <c r="L319" s="9">
        <f>VLOOKUP(B319,Database!$I:$AB,19,FALSE)</f>
        <v>14</v>
      </c>
      <c r="M319" s="9" t="str">
        <f>VLOOKUP(B319,Database!$I:$AB,20,FALSE)</f>
        <v>Y</v>
      </c>
    </row>
    <row r="320" spans="1:13" ht="15" customHeight="1" x14ac:dyDescent="0.25">
      <c r="A320" t="s">
        <v>975</v>
      </c>
      <c r="B320" t="s">
        <v>976</v>
      </c>
      <c r="C320" t="s">
        <v>771</v>
      </c>
      <c r="D320" s="1" t="s">
        <v>978</v>
      </c>
      <c r="E320" s="9">
        <f t="shared" si="5"/>
        <v>3</v>
      </c>
      <c r="F320" s="9">
        <f>COUNTIFS(Database!$E:$E,2,Database!$C:$C,$A320,Database!$I:$I,$B320)+COUNTIFS(Database!$F:$F,2,Database!$D:$D,$A320,Database!$I:$I,$B320)</f>
        <v>0</v>
      </c>
      <c r="G320" s="9">
        <f>COUNTIFS(Database!$E:$E,1,Database!$C:$C,$A320,Database!$I:$I,$B320)+COUNTIFS(Database!$F:$F,1,Database!$D:$D,$A320,Database!$I:$I,$B320)</f>
        <v>0</v>
      </c>
      <c r="H320" s="9">
        <f>COUNTIFS(Database!$E:$E,0,Database!$C:$C,$A320,Database!$I:$I,$B320)+COUNTIFS(Database!$F:$F,0,Database!$D:$D,$A320,Database!$I:$I,$B320)</f>
        <v>3</v>
      </c>
      <c r="I320" s="9">
        <f>VLOOKUP(B320,Database!$I:$AB,14,FALSE)</f>
        <v>2000</v>
      </c>
      <c r="J320" s="9">
        <f>VLOOKUP(B320,Database!$I:$AC,15,FALSE)</f>
        <v>3</v>
      </c>
      <c r="K320" s="9" t="str">
        <f>VLOOKUP(B320,Database!$I:$AD,16,FALSE)</f>
        <v>v1.1</v>
      </c>
      <c r="L320" s="9">
        <f>VLOOKUP(B320,Database!$I:$AB,19,FALSE)</f>
        <v>14</v>
      </c>
      <c r="M320" s="9" t="str">
        <f>VLOOKUP(B320,Database!$I:$AB,20,FALSE)</f>
        <v>Y</v>
      </c>
    </row>
    <row r="321" spans="1:13" ht="15" customHeight="1" x14ac:dyDescent="0.25">
      <c r="A321" t="s">
        <v>993</v>
      </c>
      <c r="B321" t="s">
        <v>976</v>
      </c>
      <c r="C321" t="s">
        <v>769</v>
      </c>
      <c r="D321" s="1" t="s">
        <v>994</v>
      </c>
      <c r="E321" s="9">
        <f t="shared" si="5"/>
        <v>3</v>
      </c>
      <c r="F321" s="9">
        <f>COUNTIFS(Database!$E:$E,2,Database!$C:$C,$A321,Database!$I:$I,$B321)+COUNTIFS(Database!$F:$F,2,Database!$D:$D,$A321,Database!$I:$I,$B321)</f>
        <v>1</v>
      </c>
      <c r="G321" s="9">
        <f>COUNTIFS(Database!$E:$E,1,Database!$C:$C,$A321,Database!$I:$I,$B321)+COUNTIFS(Database!$F:$F,1,Database!$D:$D,$A321,Database!$I:$I,$B321)</f>
        <v>0</v>
      </c>
      <c r="H321" s="9">
        <f>COUNTIFS(Database!$E:$E,0,Database!$C:$C,$A321,Database!$I:$I,$B321)+COUNTIFS(Database!$F:$F,0,Database!$D:$D,$A321,Database!$I:$I,$B321)</f>
        <v>2</v>
      </c>
      <c r="I321" s="9">
        <f>VLOOKUP(B321,Database!$I:$AB,14,FALSE)</f>
        <v>2000</v>
      </c>
      <c r="J321" s="9">
        <f>VLOOKUP(B321,Database!$I:$AC,15,FALSE)</f>
        <v>3</v>
      </c>
      <c r="K321" s="9" t="str">
        <f>VLOOKUP(B321,Database!$I:$AD,16,FALSE)</f>
        <v>v1.1</v>
      </c>
      <c r="L321" s="9">
        <f>VLOOKUP(B321,Database!$I:$AB,19,FALSE)</f>
        <v>14</v>
      </c>
      <c r="M321" s="9" t="str">
        <f>VLOOKUP(B321,Database!$I:$AB,20,FALSE)</f>
        <v>Y</v>
      </c>
    </row>
    <row r="322" spans="1:13" ht="15" customHeight="1" x14ac:dyDescent="0.25">
      <c r="A322" t="s">
        <v>804</v>
      </c>
      <c r="B322" t="s">
        <v>806</v>
      </c>
      <c r="C322" t="s">
        <v>759</v>
      </c>
      <c r="D322" s="1" t="s">
        <v>807</v>
      </c>
      <c r="E322" s="9">
        <f t="shared" si="5"/>
        <v>3</v>
      </c>
      <c r="F322" s="9">
        <f>COUNTIFS(Database!$E:$E,2,Database!$C:$C,$A322,Database!$I:$I,$B322)+COUNTIFS(Database!$F:$F,2,Database!$D:$D,$A322,Database!$I:$I,$B322)</f>
        <v>1</v>
      </c>
      <c r="G322" s="9">
        <f>COUNTIFS(Database!$E:$E,1,Database!$C:$C,$A322,Database!$I:$I,$B322)+COUNTIFS(Database!$F:$F,1,Database!$D:$D,$A322,Database!$I:$I,$B322)</f>
        <v>0</v>
      </c>
      <c r="H322" s="9">
        <f>COUNTIFS(Database!$E:$E,0,Database!$C:$C,$A322,Database!$I:$I,$B322)+COUNTIFS(Database!$F:$F,0,Database!$D:$D,$A322,Database!$I:$I,$B322)</f>
        <v>2</v>
      </c>
      <c r="I322" s="9">
        <f>VLOOKUP(B322,Database!$I:$AB,14,FALSE)</f>
        <v>1500</v>
      </c>
      <c r="J322" s="9">
        <f>VLOOKUP(B322,Database!$I:$AC,15,FALSE)</f>
        <v>3</v>
      </c>
      <c r="K322" s="9" t="str">
        <f>VLOOKUP(B322,Database!$I:$AD,16,FALSE)</f>
        <v>v1.1</v>
      </c>
      <c r="L322" s="9">
        <f>VLOOKUP(B322,Database!$I:$AB,19,FALSE)</f>
        <v>6</v>
      </c>
      <c r="M322" s="9" t="str">
        <f>VLOOKUP(B322,Database!$I:$AB,20,FALSE)</f>
        <v>N</v>
      </c>
    </row>
    <row r="323" spans="1:13" ht="15" customHeight="1" x14ac:dyDescent="0.25">
      <c r="A323" t="s">
        <v>808</v>
      </c>
      <c r="B323" t="s">
        <v>806</v>
      </c>
      <c r="C323" t="s">
        <v>763</v>
      </c>
      <c r="D323" s="1" t="s">
        <v>810</v>
      </c>
      <c r="E323" s="9">
        <f t="shared" si="5"/>
        <v>3</v>
      </c>
      <c r="F323" s="9">
        <f>COUNTIFS(Database!$E:$E,2,Database!$C:$C,$A323,Database!$I:$I,$B323)+COUNTIFS(Database!$F:$F,2,Database!$D:$D,$A323,Database!$I:$I,$B323)</f>
        <v>1</v>
      </c>
      <c r="G323" s="9">
        <f>COUNTIFS(Database!$E:$E,1,Database!$C:$C,$A323,Database!$I:$I,$B323)+COUNTIFS(Database!$F:$F,1,Database!$D:$D,$A323,Database!$I:$I,$B323)</f>
        <v>0</v>
      </c>
      <c r="H323" s="9">
        <f>COUNTIFS(Database!$E:$E,0,Database!$C:$C,$A323,Database!$I:$I,$B323)+COUNTIFS(Database!$F:$F,0,Database!$D:$D,$A323,Database!$I:$I,$B323)</f>
        <v>2</v>
      </c>
      <c r="I323" s="9">
        <f>VLOOKUP(B323,Database!$I:$AB,14,FALSE)</f>
        <v>1500</v>
      </c>
      <c r="J323" s="9">
        <f>VLOOKUP(B323,Database!$I:$AC,15,FALSE)</f>
        <v>3</v>
      </c>
      <c r="K323" s="9" t="str">
        <f>VLOOKUP(B323,Database!$I:$AD,16,FALSE)</f>
        <v>v1.1</v>
      </c>
      <c r="L323" s="9">
        <f>VLOOKUP(B323,Database!$I:$AB,19,FALSE)</f>
        <v>6</v>
      </c>
      <c r="M323" s="9" t="str">
        <f>VLOOKUP(B323,Database!$I:$AB,20,FALSE)</f>
        <v>N</v>
      </c>
    </row>
    <row r="324" spans="1:13" ht="15" customHeight="1" x14ac:dyDescent="0.25">
      <c r="A324" t="s">
        <v>811</v>
      </c>
      <c r="B324" t="s">
        <v>806</v>
      </c>
      <c r="C324" t="s">
        <v>769</v>
      </c>
      <c r="D324" s="1" t="s">
        <v>813</v>
      </c>
      <c r="E324" s="9">
        <f t="shared" si="5"/>
        <v>3</v>
      </c>
      <c r="F324" s="9">
        <f>COUNTIFS(Database!$E:$E,2,Database!$C:$C,$A324,Database!$I:$I,$B324)+COUNTIFS(Database!$F:$F,2,Database!$D:$D,$A324,Database!$I:$I,$B324)</f>
        <v>0</v>
      </c>
      <c r="G324" s="9">
        <f>COUNTIFS(Database!$E:$E,1,Database!$C:$C,$A324,Database!$I:$I,$B324)+COUNTIFS(Database!$F:$F,1,Database!$D:$D,$A324,Database!$I:$I,$B324)</f>
        <v>0</v>
      </c>
      <c r="H324" s="9">
        <f>COUNTIFS(Database!$E:$E,0,Database!$C:$C,$A324,Database!$I:$I,$B324)+COUNTIFS(Database!$F:$F,0,Database!$D:$D,$A324,Database!$I:$I,$B324)</f>
        <v>3</v>
      </c>
      <c r="I324" s="9">
        <f>VLOOKUP(B324,Database!$I:$AB,14,FALSE)</f>
        <v>1500</v>
      </c>
      <c r="J324" s="9">
        <f>VLOOKUP(B324,Database!$I:$AC,15,FALSE)</f>
        <v>3</v>
      </c>
      <c r="K324" s="9" t="str">
        <f>VLOOKUP(B324,Database!$I:$AD,16,FALSE)</f>
        <v>v1.1</v>
      </c>
      <c r="L324" s="9">
        <f>VLOOKUP(B324,Database!$I:$AB,19,FALSE)</f>
        <v>6</v>
      </c>
      <c r="M324" s="9" t="str">
        <f>VLOOKUP(B324,Database!$I:$AB,20,FALSE)</f>
        <v>N</v>
      </c>
    </row>
    <row r="325" spans="1:13" ht="15" customHeight="1" x14ac:dyDescent="0.25">
      <c r="A325" t="s">
        <v>812</v>
      </c>
      <c r="B325" t="s">
        <v>806</v>
      </c>
      <c r="C325" t="s">
        <v>758</v>
      </c>
      <c r="D325" s="1" t="s">
        <v>814</v>
      </c>
      <c r="E325" s="9">
        <f t="shared" si="5"/>
        <v>3</v>
      </c>
      <c r="F325" s="9">
        <f>COUNTIFS(Database!$E:$E,2,Database!$C:$C,$A325,Database!$I:$I,$B325)+COUNTIFS(Database!$F:$F,2,Database!$D:$D,$A325,Database!$I:$I,$B325)</f>
        <v>3</v>
      </c>
      <c r="G325" s="9">
        <f>COUNTIFS(Database!$E:$E,1,Database!$C:$C,$A325,Database!$I:$I,$B325)+COUNTIFS(Database!$F:$F,1,Database!$D:$D,$A325,Database!$I:$I,$B325)</f>
        <v>0</v>
      </c>
      <c r="H325" s="9">
        <f>COUNTIFS(Database!$E:$E,0,Database!$C:$C,$A325,Database!$I:$I,$B325)+COUNTIFS(Database!$F:$F,0,Database!$D:$D,$A325,Database!$I:$I,$B325)</f>
        <v>0</v>
      </c>
      <c r="I325" s="9">
        <f>VLOOKUP(B325,Database!$I:$AB,14,FALSE)</f>
        <v>1500</v>
      </c>
      <c r="J325" s="9">
        <f>VLOOKUP(B325,Database!$I:$AC,15,FALSE)</f>
        <v>3</v>
      </c>
      <c r="K325" s="9" t="str">
        <f>VLOOKUP(B325,Database!$I:$AD,16,FALSE)</f>
        <v>v1.1</v>
      </c>
      <c r="L325" s="9">
        <f>VLOOKUP(B325,Database!$I:$AB,19,FALSE)</f>
        <v>6</v>
      </c>
      <c r="M325" s="9" t="str">
        <f>VLOOKUP(B325,Database!$I:$AB,20,FALSE)</f>
        <v>N</v>
      </c>
    </row>
    <row r="326" spans="1:13" ht="15" customHeight="1" x14ac:dyDescent="0.25">
      <c r="A326" t="s">
        <v>929</v>
      </c>
      <c r="B326" t="s">
        <v>931</v>
      </c>
      <c r="C326" t="s">
        <v>761</v>
      </c>
      <c r="D326" s="1" t="s">
        <v>932</v>
      </c>
      <c r="E326" s="9">
        <f t="shared" si="5"/>
        <v>3</v>
      </c>
      <c r="F326" s="9">
        <f>COUNTIFS(Database!$E:$E,2,Database!$C:$C,$A326,Database!$I:$I,$B326)+COUNTIFS(Database!$F:$F,2,Database!$D:$D,$A326,Database!$I:$I,$B326)</f>
        <v>1</v>
      </c>
      <c r="G326" s="9">
        <f>COUNTIFS(Database!$E:$E,1,Database!$C:$C,$A326,Database!$I:$I,$B326)+COUNTIFS(Database!$F:$F,1,Database!$D:$D,$A326,Database!$I:$I,$B326)</f>
        <v>1</v>
      </c>
      <c r="H326" s="9">
        <f>COUNTIFS(Database!$E:$E,0,Database!$C:$C,$A326,Database!$I:$I,$B326)+COUNTIFS(Database!$F:$F,0,Database!$D:$D,$A326,Database!$I:$I,$B326)</f>
        <v>1</v>
      </c>
      <c r="I326" s="9">
        <f>VLOOKUP(B326,Database!$I:$AB,14,FALSE)</f>
        <v>1250</v>
      </c>
      <c r="J326" s="9">
        <f>VLOOKUP(B326,Database!$I:$AC,15,FALSE)</f>
        <v>3</v>
      </c>
      <c r="K326" s="9" t="str">
        <f>VLOOKUP(B326,Database!$I:$AD,16,FALSE)</f>
        <v>v1.1</v>
      </c>
      <c r="L326" s="9">
        <f>VLOOKUP(B326,Database!$I:$AB,19,FALSE)</f>
        <v>22</v>
      </c>
      <c r="M326" s="9" t="str">
        <f>VLOOKUP(B326,Database!$I:$AB,20,FALSE)</f>
        <v>Y</v>
      </c>
    </row>
    <row r="327" spans="1:13" ht="15" customHeight="1" x14ac:dyDescent="0.25">
      <c r="A327" t="s">
        <v>934</v>
      </c>
      <c r="B327" t="s">
        <v>931</v>
      </c>
      <c r="C327" t="s">
        <v>770</v>
      </c>
      <c r="D327" s="1" t="s">
        <v>936</v>
      </c>
      <c r="E327" s="9">
        <f t="shared" si="5"/>
        <v>3</v>
      </c>
      <c r="F327" s="9">
        <f>COUNTIFS(Database!$E:$E,2,Database!$C:$C,$A327,Database!$I:$I,$B327)+COUNTIFS(Database!$F:$F,2,Database!$D:$D,$A327,Database!$I:$I,$B327)</f>
        <v>3</v>
      </c>
      <c r="G327" s="9">
        <f>COUNTIFS(Database!$E:$E,1,Database!$C:$C,$A327,Database!$I:$I,$B327)+COUNTIFS(Database!$F:$F,1,Database!$D:$D,$A327,Database!$I:$I,$B327)</f>
        <v>0</v>
      </c>
      <c r="H327" s="9">
        <f>COUNTIFS(Database!$E:$E,0,Database!$C:$C,$A327,Database!$I:$I,$B327)+COUNTIFS(Database!$F:$F,0,Database!$D:$D,$A327,Database!$I:$I,$B327)</f>
        <v>0</v>
      </c>
      <c r="I327" s="9">
        <f>VLOOKUP(B327,Database!$I:$AB,14,FALSE)</f>
        <v>1250</v>
      </c>
      <c r="J327" s="9">
        <f>VLOOKUP(B327,Database!$I:$AC,15,FALSE)</f>
        <v>3</v>
      </c>
      <c r="K327" s="9" t="str">
        <f>VLOOKUP(B327,Database!$I:$AD,16,FALSE)</f>
        <v>v1.1</v>
      </c>
      <c r="L327" s="9">
        <f>VLOOKUP(B327,Database!$I:$AB,19,FALSE)</f>
        <v>22</v>
      </c>
      <c r="M327" s="9" t="str">
        <f>VLOOKUP(B327,Database!$I:$AB,20,FALSE)</f>
        <v>Y</v>
      </c>
    </row>
    <row r="328" spans="1:13" ht="15" customHeight="1" x14ac:dyDescent="0.25">
      <c r="A328" t="s">
        <v>938</v>
      </c>
      <c r="B328" t="s">
        <v>931</v>
      </c>
      <c r="C328" t="s">
        <v>761</v>
      </c>
      <c r="D328" s="1" t="s">
        <v>940</v>
      </c>
      <c r="E328" s="9">
        <f t="shared" si="5"/>
        <v>3</v>
      </c>
      <c r="F328" s="9">
        <f>COUNTIFS(Database!$E:$E,2,Database!$C:$C,$A328,Database!$I:$I,$B328)+COUNTIFS(Database!$F:$F,2,Database!$D:$D,$A328,Database!$I:$I,$B328)</f>
        <v>2</v>
      </c>
      <c r="G328" s="9">
        <f>COUNTIFS(Database!$E:$E,1,Database!$C:$C,$A328,Database!$I:$I,$B328)+COUNTIFS(Database!$F:$F,1,Database!$D:$D,$A328,Database!$I:$I,$B328)</f>
        <v>0</v>
      </c>
      <c r="H328" s="9">
        <f>COUNTIFS(Database!$E:$E,0,Database!$C:$C,$A328,Database!$I:$I,$B328)+COUNTIFS(Database!$F:$F,0,Database!$D:$D,$A328,Database!$I:$I,$B328)</f>
        <v>1</v>
      </c>
      <c r="I328" s="9">
        <f>VLOOKUP(B328,Database!$I:$AB,14,FALSE)</f>
        <v>1250</v>
      </c>
      <c r="J328" s="9">
        <f>VLOOKUP(B328,Database!$I:$AC,15,FALSE)</f>
        <v>3</v>
      </c>
      <c r="K328" s="9" t="str">
        <f>VLOOKUP(B328,Database!$I:$AD,16,FALSE)</f>
        <v>v1.1</v>
      </c>
      <c r="L328" s="9">
        <f>VLOOKUP(B328,Database!$I:$AB,19,FALSE)</f>
        <v>22</v>
      </c>
      <c r="M328" s="9" t="str">
        <f>VLOOKUP(B328,Database!$I:$AB,20,FALSE)</f>
        <v>Y</v>
      </c>
    </row>
    <row r="329" spans="1:13" ht="15" customHeight="1" x14ac:dyDescent="0.25">
      <c r="A329" t="s">
        <v>942</v>
      </c>
      <c r="B329" t="s">
        <v>931</v>
      </c>
      <c r="C329" t="s">
        <v>761</v>
      </c>
      <c r="D329" s="1" t="s">
        <v>944</v>
      </c>
      <c r="E329" s="9">
        <f t="shared" si="5"/>
        <v>3</v>
      </c>
      <c r="F329" s="9">
        <f>COUNTIFS(Database!$E:$E,2,Database!$C:$C,$A329,Database!$I:$I,$B329)+COUNTIFS(Database!$F:$F,2,Database!$D:$D,$A329,Database!$I:$I,$B329)</f>
        <v>2</v>
      </c>
      <c r="G329" s="9">
        <f>COUNTIFS(Database!$E:$E,1,Database!$C:$C,$A329,Database!$I:$I,$B329)+COUNTIFS(Database!$F:$F,1,Database!$D:$D,$A329,Database!$I:$I,$B329)</f>
        <v>0</v>
      </c>
      <c r="H329" s="9">
        <f>COUNTIFS(Database!$E:$E,0,Database!$C:$C,$A329,Database!$I:$I,$B329)+COUNTIFS(Database!$F:$F,0,Database!$D:$D,$A329,Database!$I:$I,$B329)</f>
        <v>1</v>
      </c>
      <c r="I329" s="9">
        <f>VLOOKUP(B329,Database!$I:$AB,14,FALSE)</f>
        <v>1250</v>
      </c>
      <c r="J329" s="9">
        <f>VLOOKUP(B329,Database!$I:$AC,15,FALSE)</f>
        <v>3</v>
      </c>
      <c r="K329" s="9" t="str">
        <f>VLOOKUP(B329,Database!$I:$AD,16,FALSE)</f>
        <v>v1.1</v>
      </c>
      <c r="L329" s="9">
        <f>VLOOKUP(B329,Database!$I:$AB,19,FALSE)</f>
        <v>22</v>
      </c>
      <c r="M329" s="9" t="str">
        <f>VLOOKUP(B329,Database!$I:$AB,20,FALSE)</f>
        <v>Y</v>
      </c>
    </row>
    <row r="330" spans="1:13" ht="15" customHeight="1" x14ac:dyDescent="0.25">
      <c r="A330" t="s">
        <v>946</v>
      </c>
      <c r="B330" t="s">
        <v>931</v>
      </c>
      <c r="C330" t="s">
        <v>760</v>
      </c>
      <c r="D330" s="1" t="s">
        <v>948</v>
      </c>
      <c r="E330" s="9">
        <f t="shared" si="5"/>
        <v>3</v>
      </c>
      <c r="F330" s="9">
        <f>COUNTIFS(Database!$E:$E,2,Database!$C:$C,$A330,Database!$I:$I,$B330)+COUNTIFS(Database!$F:$F,2,Database!$D:$D,$A330,Database!$I:$I,$B330)</f>
        <v>2</v>
      </c>
      <c r="G330" s="9">
        <f>COUNTIFS(Database!$E:$E,1,Database!$C:$C,$A330,Database!$I:$I,$B330)+COUNTIFS(Database!$F:$F,1,Database!$D:$D,$A330,Database!$I:$I,$B330)</f>
        <v>0</v>
      </c>
      <c r="H330" s="9">
        <f>COUNTIFS(Database!$E:$E,0,Database!$C:$C,$A330,Database!$I:$I,$B330)+COUNTIFS(Database!$F:$F,0,Database!$D:$D,$A330,Database!$I:$I,$B330)</f>
        <v>1</v>
      </c>
      <c r="I330" s="9">
        <f>VLOOKUP(B330,Database!$I:$AB,14,FALSE)</f>
        <v>1250</v>
      </c>
      <c r="J330" s="9">
        <f>VLOOKUP(B330,Database!$I:$AC,15,FALSE)</f>
        <v>3</v>
      </c>
      <c r="K330" s="9" t="str">
        <f>VLOOKUP(B330,Database!$I:$AD,16,FALSE)</f>
        <v>v1.1</v>
      </c>
      <c r="L330" s="9">
        <f>VLOOKUP(B330,Database!$I:$AB,19,FALSE)</f>
        <v>22</v>
      </c>
      <c r="M330" s="9" t="str">
        <f>VLOOKUP(B330,Database!$I:$AB,20,FALSE)</f>
        <v>Y</v>
      </c>
    </row>
    <row r="331" spans="1:13" ht="15" customHeight="1" x14ac:dyDescent="0.25">
      <c r="A331" t="s">
        <v>950</v>
      </c>
      <c r="B331" t="s">
        <v>931</v>
      </c>
      <c r="C331" t="s">
        <v>769</v>
      </c>
      <c r="D331" s="1" t="s">
        <v>952</v>
      </c>
      <c r="E331" s="9">
        <f t="shared" si="5"/>
        <v>3</v>
      </c>
      <c r="F331" s="9">
        <f>COUNTIFS(Database!$E:$E,2,Database!$C:$C,$A331,Database!$I:$I,$B331)+COUNTIFS(Database!$F:$F,2,Database!$D:$D,$A331,Database!$I:$I,$B331)</f>
        <v>2</v>
      </c>
      <c r="G331" s="9">
        <f>COUNTIFS(Database!$E:$E,1,Database!$C:$C,$A331,Database!$I:$I,$B331)+COUNTIFS(Database!$F:$F,1,Database!$D:$D,$A331,Database!$I:$I,$B331)</f>
        <v>0</v>
      </c>
      <c r="H331" s="9">
        <f>COUNTIFS(Database!$E:$E,0,Database!$C:$C,$A331,Database!$I:$I,$B331)+COUNTIFS(Database!$F:$F,0,Database!$D:$D,$A331,Database!$I:$I,$B331)</f>
        <v>1</v>
      </c>
      <c r="I331" s="9">
        <f>VLOOKUP(B331,Database!$I:$AB,14,FALSE)</f>
        <v>1250</v>
      </c>
      <c r="J331" s="9">
        <f>VLOOKUP(B331,Database!$I:$AC,15,FALSE)</f>
        <v>3</v>
      </c>
      <c r="K331" s="9" t="str">
        <f>VLOOKUP(B331,Database!$I:$AD,16,FALSE)</f>
        <v>v1.1</v>
      </c>
      <c r="L331" s="9">
        <f>VLOOKUP(B331,Database!$I:$AB,19,FALSE)</f>
        <v>22</v>
      </c>
      <c r="M331" s="9" t="str">
        <f>VLOOKUP(B331,Database!$I:$AB,20,FALSE)</f>
        <v>Y</v>
      </c>
    </row>
    <row r="332" spans="1:13" ht="15" customHeight="1" x14ac:dyDescent="0.25">
      <c r="A332" t="s">
        <v>954</v>
      </c>
      <c r="B332" t="s">
        <v>931</v>
      </c>
      <c r="C332" t="s">
        <v>761</v>
      </c>
      <c r="D332" s="1" t="s">
        <v>956</v>
      </c>
      <c r="E332" s="9">
        <f t="shared" si="5"/>
        <v>3</v>
      </c>
      <c r="F332" s="9">
        <f>COUNTIFS(Database!$E:$E,2,Database!$C:$C,$A332,Database!$I:$I,$B332)+COUNTIFS(Database!$F:$F,2,Database!$D:$D,$A332,Database!$I:$I,$B332)</f>
        <v>1</v>
      </c>
      <c r="G332" s="9">
        <f>COUNTIFS(Database!$E:$E,1,Database!$C:$C,$A332,Database!$I:$I,$B332)+COUNTIFS(Database!$F:$F,1,Database!$D:$D,$A332,Database!$I:$I,$B332)</f>
        <v>0</v>
      </c>
      <c r="H332" s="9">
        <f>COUNTIFS(Database!$E:$E,0,Database!$C:$C,$A332,Database!$I:$I,$B332)+COUNTIFS(Database!$F:$F,0,Database!$D:$D,$A332,Database!$I:$I,$B332)</f>
        <v>2</v>
      </c>
      <c r="I332" s="9">
        <f>VLOOKUP(B332,Database!$I:$AB,14,FALSE)</f>
        <v>1250</v>
      </c>
      <c r="J332" s="9">
        <f>VLOOKUP(B332,Database!$I:$AC,15,FALSE)</f>
        <v>3</v>
      </c>
      <c r="K332" s="9" t="str">
        <f>VLOOKUP(B332,Database!$I:$AD,16,FALSE)</f>
        <v>v1.1</v>
      </c>
      <c r="L332" s="9">
        <f>VLOOKUP(B332,Database!$I:$AB,19,FALSE)</f>
        <v>22</v>
      </c>
      <c r="M332" s="9" t="str">
        <f>VLOOKUP(B332,Database!$I:$AB,20,FALSE)</f>
        <v>Y</v>
      </c>
    </row>
    <row r="333" spans="1:13" ht="15" customHeight="1" x14ac:dyDescent="0.25">
      <c r="A333" t="s">
        <v>958</v>
      </c>
      <c r="B333" t="s">
        <v>931</v>
      </c>
      <c r="C333" t="s">
        <v>764</v>
      </c>
      <c r="D333" s="1" t="s">
        <v>960</v>
      </c>
      <c r="E333" s="9">
        <f t="shared" si="5"/>
        <v>3</v>
      </c>
      <c r="F333" s="9">
        <f>COUNTIFS(Database!$E:$E,2,Database!$C:$C,$A333,Database!$I:$I,$B333)+COUNTIFS(Database!$F:$F,2,Database!$D:$D,$A333,Database!$I:$I,$B333)</f>
        <v>1</v>
      </c>
      <c r="G333" s="9">
        <f>COUNTIFS(Database!$E:$E,1,Database!$C:$C,$A333,Database!$I:$I,$B333)+COUNTIFS(Database!$F:$F,1,Database!$D:$D,$A333,Database!$I:$I,$B333)</f>
        <v>0</v>
      </c>
      <c r="H333" s="9">
        <f>COUNTIFS(Database!$E:$E,0,Database!$C:$C,$A333,Database!$I:$I,$B333)+COUNTIFS(Database!$F:$F,0,Database!$D:$D,$A333,Database!$I:$I,$B333)</f>
        <v>2</v>
      </c>
      <c r="I333" s="9">
        <f>VLOOKUP(B333,Database!$I:$AB,14,FALSE)</f>
        <v>1250</v>
      </c>
      <c r="J333" s="9">
        <f>VLOOKUP(B333,Database!$I:$AC,15,FALSE)</f>
        <v>3</v>
      </c>
      <c r="K333" s="9" t="str">
        <f>VLOOKUP(B333,Database!$I:$AD,16,FALSE)</f>
        <v>v1.1</v>
      </c>
      <c r="L333" s="9">
        <f>VLOOKUP(B333,Database!$I:$AB,19,FALSE)</f>
        <v>22</v>
      </c>
      <c r="M333" s="9" t="str">
        <f>VLOOKUP(B333,Database!$I:$AB,20,FALSE)</f>
        <v>Y</v>
      </c>
    </row>
    <row r="334" spans="1:13" ht="15" customHeight="1" x14ac:dyDescent="0.25">
      <c r="A334" t="s">
        <v>962</v>
      </c>
      <c r="B334" t="s">
        <v>931</v>
      </c>
      <c r="C334" t="s">
        <v>771</v>
      </c>
      <c r="D334" s="1" t="s">
        <v>964</v>
      </c>
      <c r="E334" s="9">
        <f t="shared" si="5"/>
        <v>3</v>
      </c>
      <c r="F334" s="9">
        <f>COUNTIFS(Database!$E:$E,2,Database!$C:$C,$A334,Database!$I:$I,$B334)+COUNTIFS(Database!$F:$F,2,Database!$D:$D,$A334,Database!$I:$I,$B334)</f>
        <v>1</v>
      </c>
      <c r="G334" s="9">
        <f>COUNTIFS(Database!$E:$E,1,Database!$C:$C,$A334,Database!$I:$I,$B334)+COUNTIFS(Database!$F:$F,1,Database!$D:$D,$A334,Database!$I:$I,$B334)</f>
        <v>0</v>
      </c>
      <c r="H334" s="9">
        <f>COUNTIFS(Database!$E:$E,0,Database!$C:$C,$A334,Database!$I:$I,$B334)+COUNTIFS(Database!$F:$F,0,Database!$D:$D,$A334,Database!$I:$I,$B334)</f>
        <v>2</v>
      </c>
      <c r="I334" s="9">
        <f>VLOOKUP(B334,Database!$I:$AB,14,FALSE)</f>
        <v>1250</v>
      </c>
      <c r="J334" s="9">
        <f>VLOOKUP(B334,Database!$I:$AC,15,FALSE)</f>
        <v>3</v>
      </c>
      <c r="K334" s="9" t="str">
        <f>VLOOKUP(B334,Database!$I:$AD,16,FALSE)</f>
        <v>v1.1</v>
      </c>
      <c r="L334" s="9">
        <f>VLOOKUP(B334,Database!$I:$AB,19,FALSE)</f>
        <v>22</v>
      </c>
      <c r="M334" s="9" t="str">
        <f>VLOOKUP(B334,Database!$I:$AB,20,FALSE)</f>
        <v>Y</v>
      </c>
    </row>
    <row r="335" spans="1:13" ht="15" customHeight="1" x14ac:dyDescent="0.25">
      <c r="A335" t="s">
        <v>966</v>
      </c>
      <c r="B335" t="s">
        <v>931</v>
      </c>
      <c r="C335" t="s">
        <v>759</v>
      </c>
      <c r="D335" s="1" t="s">
        <v>968</v>
      </c>
      <c r="E335" s="9">
        <f t="shared" si="5"/>
        <v>3</v>
      </c>
      <c r="F335" s="9">
        <f>COUNTIFS(Database!$E:$E,2,Database!$C:$C,$A335,Database!$I:$I,$B335)+COUNTIFS(Database!$F:$F,2,Database!$D:$D,$A335,Database!$I:$I,$B335)</f>
        <v>1</v>
      </c>
      <c r="G335" s="9">
        <f>COUNTIFS(Database!$E:$E,1,Database!$C:$C,$A335,Database!$I:$I,$B335)+COUNTIFS(Database!$F:$F,1,Database!$D:$D,$A335,Database!$I:$I,$B335)</f>
        <v>0</v>
      </c>
      <c r="H335" s="9">
        <f>COUNTIFS(Database!$E:$E,0,Database!$C:$C,$A335,Database!$I:$I,$B335)+COUNTIFS(Database!$F:$F,0,Database!$D:$D,$A335,Database!$I:$I,$B335)</f>
        <v>2</v>
      </c>
      <c r="I335" s="9">
        <f>VLOOKUP(B335,Database!$I:$AB,14,FALSE)</f>
        <v>1250</v>
      </c>
      <c r="J335" s="9">
        <f>VLOOKUP(B335,Database!$I:$AC,15,FALSE)</f>
        <v>3</v>
      </c>
      <c r="K335" s="9" t="str">
        <f>VLOOKUP(B335,Database!$I:$AD,16,FALSE)</f>
        <v>v1.1</v>
      </c>
      <c r="L335" s="9">
        <f>VLOOKUP(B335,Database!$I:$AB,19,FALSE)</f>
        <v>22</v>
      </c>
      <c r="M335" s="9" t="str">
        <f>VLOOKUP(B335,Database!$I:$AB,20,FALSE)</f>
        <v>Y</v>
      </c>
    </row>
    <row r="336" spans="1:13" ht="15" customHeight="1" x14ac:dyDescent="0.25">
      <c r="A336" t="s">
        <v>970</v>
      </c>
      <c r="B336" t="s">
        <v>931</v>
      </c>
      <c r="C336" t="s">
        <v>758</v>
      </c>
      <c r="D336" s="1" t="s">
        <v>972</v>
      </c>
      <c r="E336" s="9">
        <f t="shared" si="5"/>
        <v>3</v>
      </c>
      <c r="F336" s="9">
        <f>COUNTIFS(Database!$E:$E,2,Database!$C:$C,$A336,Database!$I:$I,$B336)+COUNTIFS(Database!$F:$F,2,Database!$D:$D,$A336,Database!$I:$I,$B336)</f>
        <v>1</v>
      </c>
      <c r="G336" s="9">
        <f>COUNTIFS(Database!$E:$E,1,Database!$C:$C,$A336,Database!$I:$I,$B336)+COUNTIFS(Database!$F:$F,1,Database!$D:$D,$A336,Database!$I:$I,$B336)</f>
        <v>0</v>
      </c>
      <c r="H336" s="9">
        <f>COUNTIFS(Database!$E:$E,0,Database!$C:$C,$A336,Database!$I:$I,$B336)+COUNTIFS(Database!$F:$F,0,Database!$D:$D,$A336,Database!$I:$I,$B336)</f>
        <v>2</v>
      </c>
      <c r="I336" s="9">
        <f>VLOOKUP(B336,Database!$I:$AB,14,FALSE)</f>
        <v>1250</v>
      </c>
      <c r="J336" s="9">
        <f>VLOOKUP(B336,Database!$I:$AC,15,FALSE)</f>
        <v>3</v>
      </c>
      <c r="K336" s="9" t="str">
        <f>VLOOKUP(B336,Database!$I:$AD,16,FALSE)</f>
        <v>v1.1</v>
      </c>
      <c r="L336" s="9">
        <f>VLOOKUP(B336,Database!$I:$AB,19,FALSE)</f>
        <v>22</v>
      </c>
      <c r="M336" s="9" t="str">
        <f>VLOOKUP(B336,Database!$I:$AB,20,FALSE)</f>
        <v>Y</v>
      </c>
    </row>
    <row r="337" spans="1:13" ht="15" customHeight="1" x14ac:dyDescent="0.25">
      <c r="A337" t="s">
        <v>959</v>
      </c>
      <c r="B337" t="s">
        <v>931</v>
      </c>
      <c r="C337" t="s">
        <v>762</v>
      </c>
      <c r="D337" s="1" t="s">
        <v>961</v>
      </c>
      <c r="E337" s="9">
        <f t="shared" si="5"/>
        <v>3</v>
      </c>
      <c r="F337" s="9">
        <f>COUNTIFS(Database!$E:$E,2,Database!$C:$C,$A337,Database!$I:$I,$B337)+COUNTIFS(Database!$F:$F,2,Database!$D:$D,$A337,Database!$I:$I,$B337)</f>
        <v>2</v>
      </c>
      <c r="G337" s="9">
        <f>COUNTIFS(Database!$E:$E,1,Database!$C:$C,$A337,Database!$I:$I,$B337)+COUNTIFS(Database!$F:$F,1,Database!$D:$D,$A337,Database!$I:$I,$B337)</f>
        <v>0</v>
      </c>
      <c r="H337" s="9">
        <f>COUNTIFS(Database!$E:$E,0,Database!$C:$C,$A337,Database!$I:$I,$B337)+COUNTIFS(Database!$F:$F,0,Database!$D:$D,$A337,Database!$I:$I,$B337)</f>
        <v>1</v>
      </c>
      <c r="I337" s="9">
        <f>VLOOKUP(B337,Database!$I:$AB,14,FALSE)</f>
        <v>1250</v>
      </c>
      <c r="J337" s="9">
        <f>VLOOKUP(B337,Database!$I:$AC,15,FALSE)</f>
        <v>3</v>
      </c>
      <c r="K337" s="9" t="str">
        <f>VLOOKUP(B337,Database!$I:$AD,16,FALSE)</f>
        <v>v1.1</v>
      </c>
      <c r="L337" s="9">
        <f>VLOOKUP(B337,Database!$I:$AB,19,FALSE)</f>
        <v>22</v>
      </c>
      <c r="M337" s="9" t="str">
        <f>VLOOKUP(B337,Database!$I:$AB,20,FALSE)</f>
        <v>Y</v>
      </c>
    </row>
    <row r="338" spans="1:13" ht="15" customHeight="1" x14ac:dyDescent="0.25">
      <c r="A338" t="s">
        <v>971</v>
      </c>
      <c r="B338" t="s">
        <v>931</v>
      </c>
      <c r="C338" t="s">
        <v>770</v>
      </c>
      <c r="D338" s="1" t="s">
        <v>973</v>
      </c>
      <c r="E338" s="9">
        <f t="shared" ref="E338:E398" si="6">SUM(F338:H338)</f>
        <v>3</v>
      </c>
      <c r="F338" s="9">
        <f>COUNTIFS(Database!$E:$E,2,Database!$C:$C,$A338,Database!$I:$I,$B338)+COUNTIFS(Database!$F:$F,2,Database!$D:$D,$A338,Database!$I:$I,$B338)</f>
        <v>0</v>
      </c>
      <c r="G338" s="9">
        <f>COUNTIFS(Database!$E:$E,1,Database!$C:$C,$A338,Database!$I:$I,$B338)+COUNTIFS(Database!$F:$F,1,Database!$D:$D,$A338,Database!$I:$I,$B338)</f>
        <v>0</v>
      </c>
      <c r="H338" s="9">
        <f>COUNTIFS(Database!$E:$E,0,Database!$C:$C,$A338,Database!$I:$I,$B338)+COUNTIFS(Database!$F:$F,0,Database!$D:$D,$A338,Database!$I:$I,$B338)</f>
        <v>3</v>
      </c>
      <c r="I338" s="9">
        <f>VLOOKUP(B338,Database!$I:$AB,14,FALSE)</f>
        <v>1250</v>
      </c>
      <c r="J338" s="9">
        <f>VLOOKUP(B338,Database!$I:$AC,15,FALSE)</f>
        <v>3</v>
      </c>
      <c r="K338" s="9" t="str">
        <f>VLOOKUP(B338,Database!$I:$AD,16,FALSE)</f>
        <v>v1.1</v>
      </c>
      <c r="L338" s="9">
        <f>VLOOKUP(B338,Database!$I:$AB,19,FALSE)</f>
        <v>22</v>
      </c>
      <c r="M338" s="9" t="str">
        <f>VLOOKUP(B338,Database!$I:$AB,20,FALSE)</f>
        <v>Y</v>
      </c>
    </row>
    <row r="339" spans="1:13" ht="15" customHeight="1" x14ac:dyDescent="0.25">
      <c r="A339" t="s">
        <v>947</v>
      </c>
      <c r="B339" t="s">
        <v>931</v>
      </c>
      <c r="C339" t="s">
        <v>764</v>
      </c>
      <c r="D339" s="1" t="s">
        <v>949</v>
      </c>
      <c r="E339" s="9">
        <f t="shared" si="6"/>
        <v>3</v>
      </c>
      <c r="F339" s="9">
        <f>COUNTIFS(Database!$E:$E,2,Database!$C:$C,$A339,Database!$I:$I,$B339)+COUNTIFS(Database!$F:$F,2,Database!$D:$D,$A339,Database!$I:$I,$B339)</f>
        <v>1</v>
      </c>
      <c r="G339" s="9">
        <f>COUNTIFS(Database!$E:$E,1,Database!$C:$C,$A339,Database!$I:$I,$B339)+COUNTIFS(Database!$F:$F,1,Database!$D:$D,$A339,Database!$I:$I,$B339)</f>
        <v>0</v>
      </c>
      <c r="H339" s="9">
        <f>COUNTIFS(Database!$E:$E,0,Database!$C:$C,$A339,Database!$I:$I,$B339)+COUNTIFS(Database!$F:$F,0,Database!$D:$D,$A339,Database!$I:$I,$B339)</f>
        <v>2</v>
      </c>
      <c r="I339" s="9">
        <f>VLOOKUP(B339,Database!$I:$AB,14,FALSE)</f>
        <v>1250</v>
      </c>
      <c r="J339" s="9">
        <f>VLOOKUP(B339,Database!$I:$AC,15,FALSE)</f>
        <v>3</v>
      </c>
      <c r="K339" s="9" t="str">
        <f>VLOOKUP(B339,Database!$I:$AD,16,FALSE)</f>
        <v>v1.1</v>
      </c>
      <c r="L339" s="9">
        <f>VLOOKUP(B339,Database!$I:$AB,19,FALSE)</f>
        <v>22</v>
      </c>
      <c r="M339" s="9" t="str">
        <f>VLOOKUP(B339,Database!$I:$AB,20,FALSE)</f>
        <v>Y</v>
      </c>
    </row>
    <row r="340" spans="1:13" ht="15" customHeight="1" x14ac:dyDescent="0.25">
      <c r="A340" t="s">
        <v>943</v>
      </c>
      <c r="B340" t="s">
        <v>931</v>
      </c>
      <c r="C340" t="s">
        <v>758</v>
      </c>
      <c r="D340" s="1" t="s">
        <v>945</v>
      </c>
      <c r="E340" s="9">
        <f t="shared" si="6"/>
        <v>3</v>
      </c>
      <c r="F340" s="9">
        <f>COUNTIFS(Database!$E:$E,2,Database!$C:$C,$A340,Database!$I:$I,$B340)+COUNTIFS(Database!$F:$F,2,Database!$D:$D,$A340,Database!$I:$I,$B340)</f>
        <v>1</v>
      </c>
      <c r="G340" s="9">
        <f>COUNTIFS(Database!$E:$E,1,Database!$C:$C,$A340,Database!$I:$I,$B340)+COUNTIFS(Database!$F:$F,1,Database!$D:$D,$A340,Database!$I:$I,$B340)</f>
        <v>1</v>
      </c>
      <c r="H340" s="9">
        <f>COUNTIFS(Database!$E:$E,0,Database!$C:$C,$A340,Database!$I:$I,$B340)+COUNTIFS(Database!$F:$F,0,Database!$D:$D,$A340,Database!$I:$I,$B340)</f>
        <v>1</v>
      </c>
      <c r="I340" s="9">
        <f>VLOOKUP(B340,Database!$I:$AB,14,FALSE)</f>
        <v>1250</v>
      </c>
      <c r="J340" s="9">
        <f>VLOOKUP(B340,Database!$I:$AC,15,FALSE)</f>
        <v>3</v>
      </c>
      <c r="K340" s="9" t="str">
        <f>VLOOKUP(B340,Database!$I:$AD,16,FALSE)</f>
        <v>v1.1</v>
      </c>
      <c r="L340" s="9">
        <f>VLOOKUP(B340,Database!$I:$AB,19,FALSE)</f>
        <v>22</v>
      </c>
      <c r="M340" s="9" t="str">
        <f>VLOOKUP(B340,Database!$I:$AB,20,FALSE)</f>
        <v>Y</v>
      </c>
    </row>
    <row r="341" spans="1:13" ht="15" customHeight="1" x14ac:dyDescent="0.25">
      <c r="A341" t="s">
        <v>930</v>
      </c>
      <c r="B341" t="s">
        <v>931</v>
      </c>
      <c r="C341" t="s">
        <v>759</v>
      </c>
      <c r="D341" s="1" t="s">
        <v>933</v>
      </c>
      <c r="E341" s="9">
        <f t="shared" si="6"/>
        <v>3</v>
      </c>
      <c r="F341" s="9">
        <f>COUNTIFS(Database!$E:$E,2,Database!$C:$C,$A341,Database!$I:$I,$B341)+COUNTIFS(Database!$F:$F,2,Database!$D:$D,$A341,Database!$I:$I,$B341)</f>
        <v>1</v>
      </c>
      <c r="G341" s="9">
        <f>COUNTIFS(Database!$E:$E,1,Database!$C:$C,$A341,Database!$I:$I,$B341)+COUNTIFS(Database!$F:$F,1,Database!$D:$D,$A341,Database!$I:$I,$B341)</f>
        <v>0</v>
      </c>
      <c r="H341" s="9">
        <f>COUNTIFS(Database!$E:$E,0,Database!$C:$C,$A341,Database!$I:$I,$B341)+COUNTIFS(Database!$F:$F,0,Database!$D:$D,$A341,Database!$I:$I,$B341)</f>
        <v>2</v>
      </c>
      <c r="I341" s="9">
        <f>VLOOKUP(B341,Database!$I:$AB,14,FALSE)</f>
        <v>1250</v>
      </c>
      <c r="J341" s="9">
        <f>VLOOKUP(B341,Database!$I:$AC,15,FALSE)</f>
        <v>3</v>
      </c>
      <c r="K341" s="9" t="str">
        <f>VLOOKUP(B341,Database!$I:$AD,16,FALSE)</f>
        <v>v1.1</v>
      </c>
      <c r="L341" s="9">
        <f>VLOOKUP(B341,Database!$I:$AB,19,FALSE)</f>
        <v>22</v>
      </c>
      <c r="M341" s="9" t="str">
        <f>VLOOKUP(B341,Database!$I:$AB,20,FALSE)</f>
        <v>Y</v>
      </c>
    </row>
    <row r="342" spans="1:13" ht="15" customHeight="1" x14ac:dyDescent="0.25">
      <c r="A342" t="s">
        <v>967</v>
      </c>
      <c r="B342" t="s">
        <v>931</v>
      </c>
      <c r="C342" t="s">
        <v>758</v>
      </c>
      <c r="D342" s="1" t="s">
        <v>969</v>
      </c>
      <c r="E342" s="9">
        <f t="shared" si="6"/>
        <v>3</v>
      </c>
      <c r="F342" s="9">
        <f>COUNTIFS(Database!$E:$E,2,Database!$C:$C,$A342,Database!$I:$I,$B342)+COUNTIFS(Database!$F:$F,2,Database!$D:$D,$A342,Database!$I:$I,$B342)</f>
        <v>3</v>
      </c>
      <c r="G342" s="9">
        <f>COUNTIFS(Database!$E:$E,1,Database!$C:$C,$A342,Database!$I:$I,$B342)+COUNTIFS(Database!$F:$F,1,Database!$D:$D,$A342,Database!$I:$I,$B342)</f>
        <v>0</v>
      </c>
      <c r="H342" s="9">
        <f>COUNTIFS(Database!$E:$E,0,Database!$C:$C,$A342,Database!$I:$I,$B342)+COUNTIFS(Database!$F:$F,0,Database!$D:$D,$A342,Database!$I:$I,$B342)</f>
        <v>0</v>
      </c>
      <c r="I342" s="9">
        <f>VLOOKUP(B342,Database!$I:$AB,14,FALSE)</f>
        <v>1250</v>
      </c>
      <c r="J342" s="9">
        <f>VLOOKUP(B342,Database!$I:$AC,15,FALSE)</f>
        <v>3</v>
      </c>
      <c r="K342" s="9" t="str">
        <f>VLOOKUP(B342,Database!$I:$AD,16,FALSE)</f>
        <v>v1.1</v>
      </c>
      <c r="L342" s="9">
        <f>VLOOKUP(B342,Database!$I:$AB,19,FALSE)</f>
        <v>22</v>
      </c>
      <c r="M342" s="9" t="str">
        <f>VLOOKUP(B342,Database!$I:$AB,20,FALSE)</f>
        <v>Y</v>
      </c>
    </row>
    <row r="343" spans="1:13" ht="15" customHeight="1" x14ac:dyDescent="0.25">
      <c r="A343" t="s">
        <v>951</v>
      </c>
      <c r="B343" t="s">
        <v>931</v>
      </c>
      <c r="C343" t="s">
        <v>768</v>
      </c>
      <c r="D343" s="1" t="s">
        <v>953</v>
      </c>
      <c r="E343" s="9">
        <f t="shared" si="6"/>
        <v>3</v>
      </c>
      <c r="F343" s="9">
        <f>COUNTIFS(Database!$E:$E,2,Database!$C:$C,$A343,Database!$I:$I,$B343)+COUNTIFS(Database!$F:$F,2,Database!$D:$D,$A343,Database!$I:$I,$B343)</f>
        <v>2</v>
      </c>
      <c r="G343" s="9">
        <f>COUNTIFS(Database!$E:$E,1,Database!$C:$C,$A343,Database!$I:$I,$B343)+COUNTIFS(Database!$F:$F,1,Database!$D:$D,$A343,Database!$I:$I,$B343)</f>
        <v>0</v>
      </c>
      <c r="H343" s="9">
        <f>COUNTIFS(Database!$E:$E,0,Database!$C:$C,$A343,Database!$I:$I,$B343)+COUNTIFS(Database!$F:$F,0,Database!$D:$D,$A343,Database!$I:$I,$B343)</f>
        <v>1</v>
      </c>
      <c r="I343" s="9">
        <f>VLOOKUP(B343,Database!$I:$AB,14,FALSE)</f>
        <v>1250</v>
      </c>
      <c r="J343" s="9">
        <f>VLOOKUP(B343,Database!$I:$AC,15,FALSE)</f>
        <v>3</v>
      </c>
      <c r="K343" s="9" t="str">
        <f>VLOOKUP(B343,Database!$I:$AD,16,FALSE)</f>
        <v>v1.1</v>
      </c>
      <c r="L343" s="9">
        <f>VLOOKUP(B343,Database!$I:$AB,19,FALSE)</f>
        <v>22</v>
      </c>
      <c r="M343" s="9" t="str">
        <f>VLOOKUP(B343,Database!$I:$AB,20,FALSE)</f>
        <v>Y</v>
      </c>
    </row>
    <row r="344" spans="1:13" ht="15" customHeight="1" x14ac:dyDescent="0.25">
      <c r="A344" t="s">
        <v>1002</v>
      </c>
      <c r="B344" t="s">
        <v>1000</v>
      </c>
      <c r="C344" t="s">
        <v>765</v>
      </c>
      <c r="D344" s="1" t="s">
        <v>1004</v>
      </c>
      <c r="E344" s="9">
        <f t="shared" si="6"/>
        <v>3</v>
      </c>
      <c r="F344" s="9">
        <f>COUNTIFS(Database!$E:$E,2,Database!$C:$C,$A344,Database!$I:$I,$B344)+COUNTIFS(Database!$F:$F,2,Database!$D:$D,$A344,Database!$I:$I,$B344)</f>
        <v>1</v>
      </c>
      <c r="G344" s="9">
        <f>COUNTIFS(Database!$E:$E,1,Database!$C:$C,$A344,Database!$I:$I,$B344)+COUNTIFS(Database!$F:$F,1,Database!$D:$D,$A344,Database!$I:$I,$B344)</f>
        <v>0</v>
      </c>
      <c r="H344" s="9">
        <f>COUNTIFS(Database!$E:$E,0,Database!$C:$C,$A344,Database!$I:$I,$B344)+COUNTIFS(Database!$F:$F,0,Database!$D:$D,$A344,Database!$I:$I,$B344)</f>
        <v>2</v>
      </c>
      <c r="I344" s="9">
        <f>VLOOKUP(B344,Database!$I:$AB,14,FALSE)</f>
        <v>1250</v>
      </c>
      <c r="J344" s="9">
        <f>VLOOKUP(B344,Database!$I:$AC,15,FALSE)</f>
        <v>3</v>
      </c>
      <c r="K344" s="9" t="str">
        <f>VLOOKUP(B344,Database!$I:$AD,16,FALSE)</f>
        <v>v1.1</v>
      </c>
      <c r="L344" s="9">
        <f>VLOOKUP(B344,Database!$I:$AB,19,FALSE)</f>
        <v>8</v>
      </c>
      <c r="M344" s="9" t="str">
        <f>VLOOKUP(B344,Database!$I:$AB,20,FALSE)</f>
        <v>Y</v>
      </c>
    </row>
    <row r="345" spans="1:13" ht="15" customHeight="1" x14ac:dyDescent="0.25">
      <c r="A345" t="s">
        <v>1008</v>
      </c>
      <c r="B345" t="s">
        <v>1000</v>
      </c>
      <c r="C345" t="s">
        <v>770</v>
      </c>
      <c r="D345" s="1" t="s">
        <v>1010</v>
      </c>
      <c r="E345" s="9">
        <f t="shared" si="6"/>
        <v>3</v>
      </c>
      <c r="F345" s="9">
        <f>COUNTIFS(Database!$E:$E,2,Database!$C:$C,$A345,Database!$I:$I,$B345)+COUNTIFS(Database!$F:$F,2,Database!$D:$D,$A345,Database!$I:$I,$B345)</f>
        <v>0</v>
      </c>
      <c r="G345" s="9">
        <f>COUNTIFS(Database!$E:$E,1,Database!$C:$C,$A345,Database!$I:$I,$B345)+COUNTIFS(Database!$F:$F,1,Database!$D:$D,$A345,Database!$I:$I,$B345)</f>
        <v>0</v>
      </c>
      <c r="H345" s="9">
        <f>COUNTIFS(Database!$E:$E,0,Database!$C:$C,$A345,Database!$I:$I,$B345)+COUNTIFS(Database!$F:$F,0,Database!$D:$D,$A345,Database!$I:$I,$B345)</f>
        <v>3</v>
      </c>
      <c r="I345" s="9">
        <f>VLOOKUP(B345,Database!$I:$AB,14,FALSE)</f>
        <v>1250</v>
      </c>
      <c r="J345" s="9">
        <f>VLOOKUP(B345,Database!$I:$AC,15,FALSE)</f>
        <v>3</v>
      </c>
      <c r="K345" s="9" t="str">
        <f>VLOOKUP(B345,Database!$I:$AD,16,FALSE)</f>
        <v>v1.1</v>
      </c>
      <c r="L345" s="9">
        <f>VLOOKUP(B345,Database!$I:$AB,19,FALSE)</f>
        <v>8</v>
      </c>
      <c r="M345" s="9" t="str">
        <f>VLOOKUP(B345,Database!$I:$AB,20,FALSE)</f>
        <v>Y</v>
      </c>
    </row>
    <row r="346" spans="1:13" ht="15" customHeight="1" x14ac:dyDescent="0.25">
      <c r="A346" t="s">
        <v>999</v>
      </c>
      <c r="B346" t="s">
        <v>1000</v>
      </c>
      <c r="C346" t="s">
        <v>758</v>
      </c>
      <c r="D346" s="1" t="s">
        <v>1001</v>
      </c>
      <c r="E346" s="9">
        <f t="shared" si="6"/>
        <v>3</v>
      </c>
      <c r="F346" s="9">
        <f>COUNTIFS(Database!$E:$E,2,Database!$C:$C,$A346,Database!$I:$I,$B346)+COUNTIFS(Database!$F:$F,2,Database!$D:$D,$A346,Database!$I:$I,$B346)</f>
        <v>2</v>
      </c>
      <c r="G346" s="9">
        <f>COUNTIFS(Database!$E:$E,1,Database!$C:$C,$A346,Database!$I:$I,$B346)+COUNTIFS(Database!$F:$F,1,Database!$D:$D,$A346,Database!$I:$I,$B346)</f>
        <v>1</v>
      </c>
      <c r="H346" s="9">
        <f>COUNTIFS(Database!$E:$E,0,Database!$C:$C,$A346,Database!$I:$I,$B346)+COUNTIFS(Database!$F:$F,0,Database!$D:$D,$A346,Database!$I:$I,$B346)</f>
        <v>0</v>
      </c>
      <c r="I346" s="9">
        <f>VLOOKUP(B346,Database!$I:$AB,14,FALSE)</f>
        <v>1250</v>
      </c>
      <c r="J346" s="9">
        <f>VLOOKUP(B346,Database!$I:$AC,15,FALSE)</f>
        <v>3</v>
      </c>
      <c r="K346" s="9" t="str">
        <f>VLOOKUP(B346,Database!$I:$AD,16,FALSE)</f>
        <v>v1.1</v>
      </c>
      <c r="L346" s="9">
        <f>VLOOKUP(B346,Database!$I:$AB,19,FALSE)</f>
        <v>8</v>
      </c>
      <c r="M346" s="9" t="str">
        <f>VLOOKUP(B346,Database!$I:$AB,20,FALSE)</f>
        <v>Y</v>
      </c>
    </row>
    <row r="347" spans="1:13" ht="15" customHeight="1" x14ac:dyDescent="0.25">
      <c r="A347" t="s">
        <v>892</v>
      </c>
      <c r="B347" t="s">
        <v>894</v>
      </c>
      <c r="C347" t="s">
        <v>759</v>
      </c>
      <c r="D347" s="1" t="s">
        <v>895</v>
      </c>
      <c r="E347" s="9">
        <f t="shared" si="6"/>
        <v>3</v>
      </c>
      <c r="F347" s="9">
        <f>COUNTIFS(Database!$E:$E,2,Database!$C:$C,$A347,Database!$I:$I,$B347)+COUNTIFS(Database!$F:$F,2,Database!$D:$D,$A347,Database!$I:$I,$B347)</f>
        <v>2</v>
      </c>
      <c r="G347" s="9">
        <f>COUNTIFS(Database!$E:$E,1,Database!$C:$C,$A347,Database!$I:$I,$B347)+COUNTIFS(Database!$F:$F,1,Database!$D:$D,$A347,Database!$I:$I,$B347)</f>
        <v>1</v>
      </c>
      <c r="H347" s="9">
        <f>COUNTIFS(Database!$E:$E,0,Database!$C:$C,$A347,Database!$I:$I,$B347)+COUNTIFS(Database!$F:$F,0,Database!$D:$D,$A347,Database!$I:$I,$B347)</f>
        <v>0</v>
      </c>
      <c r="I347" s="9">
        <f>VLOOKUP(B347,Database!$I:$AB,14,FALSE)</f>
        <v>2000</v>
      </c>
      <c r="J347" s="9">
        <f>VLOOKUP(B347,Database!$I:$AC,15,FALSE)</f>
        <v>3</v>
      </c>
      <c r="K347" s="9" t="str">
        <f>VLOOKUP(B347,Database!$I:$AD,16,FALSE)</f>
        <v>v1.1</v>
      </c>
      <c r="L347" s="9">
        <f>VLOOKUP(B347,Database!$I:$AB,19,FALSE)</f>
        <v>8</v>
      </c>
      <c r="M347" s="9" t="str">
        <f>VLOOKUP(B347,Database!$I:$AB,20,FALSE)</f>
        <v>N</v>
      </c>
    </row>
    <row r="348" spans="1:13" ht="15" customHeight="1" x14ac:dyDescent="0.25">
      <c r="A348" t="s">
        <v>897</v>
      </c>
      <c r="B348" t="s">
        <v>894</v>
      </c>
      <c r="C348" t="s">
        <v>758</v>
      </c>
      <c r="D348" s="1" t="s">
        <v>899</v>
      </c>
      <c r="E348" s="9">
        <f t="shared" si="6"/>
        <v>3</v>
      </c>
      <c r="F348" s="9">
        <f>COUNTIFS(Database!$E:$E,2,Database!$C:$C,$A348,Database!$I:$I,$B348)+COUNTIFS(Database!$F:$F,2,Database!$D:$D,$A348,Database!$I:$I,$B348)</f>
        <v>2</v>
      </c>
      <c r="G348" s="9">
        <f>COUNTIFS(Database!$E:$E,1,Database!$C:$C,$A348,Database!$I:$I,$B348)+COUNTIFS(Database!$F:$F,1,Database!$D:$D,$A348,Database!$I:$I,$B348)</f>
        <v>0</v>
      </c>
      <c r="H348" s="9">
        <f>COUNTIFS(Database!$E:$E,0,Database!$C:$C,$A348,Database!$I:$I,$B348)+COUNTIFS(Database!$F:$F,0,Database!$D:$D,$A348,Database!$I:$I,$B348)</f>
        <v>1</v>
      </c>
      <c r="I348" s="9">
        <f>VLOOKUP(B348,Database!$I:$AB,14,FALSE)</f>
        <v>2000</v>
      </c>
      <c r="J348" s="9">
        <f>VLOOKUP(B348,Database!$I:$AC,15,FALSE)</f>
        <v>3</v>
      </c>
      <c r="K348" s="9" t="str">
        <f>VLOOKUP(B348,Database!$I:$AD,16,FALSE)</f>
        <v>v1.1</v>
      </c>
      <c r="L348" s="9">
        <f>VLOOKUP(B348,Database!$I:$AB,19,FALSE)</f>
        <v>8</v>
      </c>
      <c r="M348" s="9" t="str">
        <f>VLOOKUP(B348,Database!$I:$AB,20,FALSE)</f>
        <v>N</v>
      </c>
    </row>
    <row r="349" spans="1:13" ht="15" customHeight="1" x14ac:dyDescent="0.25">
      <c r="A349" t="s">
        <v>901</v>
      </c>
      <c r="B349" t="s">
        <v>894</v>
      </c>
      <c r="C349" t="s">
        <v>764</v>
      </c>
      <c r="D349" s="1" t="s">
        <v>903</v>
      </c>
      <c r="E349" s="9">
        <f t="shared" si="6"/>
        <v>3</v>
      </c>
      <c r="F349" s="9">
        <f>COUNTIFS(Database!$E:$E,2,Database!$C:$C,$A349,Database!$I:$I,$B349)+COUNTIFS(Database!$F:$F,2,Database!$D:$D,$A349,Database!$I:$I,$B349)</f>
        <v>0</v>
      </c>
      <c r="G349" s="9">
        <f>COUNTIFS(Database!$E:$E,1,Database!$C:$C,$A349,Database!$I:$I,$B349)+COUNTIFS(Database!$F:$F,1,Database!$D:$D,$A349,Database!$I:$I,$B349)</f>
        <v>1</v>
      </c>
      <c r="H349" s="9">
        <f>COUNTIFS(Database!$E:$E,0,Database!$C:$C,$A349,Database!$I:$I,$B349)+COUNTIFS(Database!$F:$F,0,Database!$D:$D,$A349,Database!$I:$I,$B349)</f>
        <v>2</v>
      </c>
      <c r="I349" s="9">
        <f>VLOOKUP(B349,Database!$I:$AB,14,FALSE)</f>
        <v>2000</v>
      </c>
      <c r="J349" s="9">
        <f>VLOOKUP(B349,Database!$I:$AC,15,FALSE)</f>
        <v>3</v>
      </c>
      <c r="K349" s="9" t="str">
        <f>VLOOKUP(B349,Database!$I:$AD,16,FALSE)</f>
        <v>v1.1</v>
      </c>
      <c r="L349" s="9">
        <f>VLOOKUP(B349,Database!$I:$AB,19,FALSE)</f>
        <v>8</v>
      </c>
      <c r="M349" s="9" t="str">
        <f>VLOOKUP(B349,Database!$I:$AB,20,FALSE)</f>
        <v>N</v>
      </c>
    </row>
    <row r="350" spans="1:13" ht="15" customHeight="1" x14ac:dyDescent="0.25">
      <c r="A350" t="s">
        <v>905</v>
      </c>
      <c r="B350" t="s">
        <v>894</v>
      </c>
      <c r="C350" t="s">
        <v>774</v>
      </c>
      <c r="D350" s="1" t="s">
        <v>907</v>
      </c>
      <c r="E350" s="9">
        <f t="shared" si="6"/>
        <v>3</v>
      </c>
      <c r="F350" s="9">
        <f>COUNTIFS(Database!$E:$E,2,Database!$C:$C,$A350,Database!$I:$I,$B350)+COUNTIFS(Database!$F:$F,2,Database!$D:$D,$A350,Database!$I:$I,$B350)</f>
        <v>2</v>
      </c>
      <c r="G350" s="9">
        <f>COUNTIFS(Database!$E:$E,1,Database!$C:$C,$A350,Database!$I:$I,$B350)+COUNTIFS(Database!$F:$F,1,Database!$D:$D,$A350,Database!$I:$I,$B350)</f>
        <v>1</v>
      </c>
      <c r="H350" s="9">
        <f>COUNTIFS(Database!$E:$E,0,Database!$C:$C,$A350,Database!$I:$I,$B350)+COUNTIFS(Database!$F:$F,0,Database!$D:$D,$A350,Database!$I:$I,$B350)</f>
        <v>0</v>
      </c>
      <c r="I350" s="9">
        <f>VLOOKUP(B350,Database!$I:$AB,14,FALSE)</f>
        <v>2000</v>
      </c>
      <c r="J350" s="9">
        <f>VLOOKUP(B350,Database!$I:$AC,15,FALSE)</f>
        <v>3</v>
      </c>
      <c r="K350" s="9" t="str">
        <f>VLOOKUP(B350,Database!$I:$AD,16,FALSE)</f>
        <v>v1.1</v>
      </c>
      <c r="L350" s="9">
        <f>VLOOKUP(B350,Database!$I:$AB,19,FALSE)</f>
        <v>8</v>
      </c>
      <c r="M350" s="9" t="str">
        <f>VLOOKUP(B350,Database!$I:$AB,20,FALSE)</f>
        <v>N</v>
      </c>
    </row>
    <row r="351" spans="1:13" ht="15" customHeight="1" x14ac:dyDescent="0.25">
      <c r="A351" t="s">
        <v>893</v>
      </c>
      <c r="B351" t="s">
        <v>894</v>
      </c>
      <c r="C351" t="s">
        <v>763</v>
      </c>
      <c r="D351" s="1" t="s">
        <v>896</v>
      </c>
      <c r="E351" s="9">
        <f t="shared" si="6"/>
        <v>3</v>
      </c>
      <c r="F351" s="9">
        <f>COUNTIFS(Database!$E:$E,2,Database!$C:$C,$A351,Database!$I:$I,$B351)+COUNTIFS(Database!$F:$F,2,Database!$D:$D,$A351,Database!$I:$I,$B351)</f>
        <v>2</v>
      </c>
      <c r="G351" s="9">
        <f>COUNTIFS(Database!$E:$E,1,Database!$C:$C,$A351,Database!$I:$I,$B351)+COUNTIFS(Database!$F:$F,1,Database!$D:$D,$A351,Database!$I:$I,$B351)</f>
        <v>0</v>
      </c>
      <c r="H351" s="9">
        <f>COUNTIFS(Database!$E:$E,0,Database!$C:$C,$A351,Database!$I:$I,$B351)+COUNTIFS(Database!$F:$F,0,Database!$D:$D,$A351,Database!$I:$I,$B351)</f>
        <v>1</v>
      </c>
      <c r="I351" s="9">
        <f>VLOOKUP(B351,Database!$I:$AB,14,FALSE)</f>
        <v>2000</v>
      </c>
      <c r="J351" s="9">
        <f>VLOOKUP(B351,Database!$I:$AC,15,FALSE)</f>
        <v>3</v>
      </c>
      <c r="K351" s="9" t="str">
        <f>VLOOKUP(B351,Database!$I:$AD,16,FALSE)</f>
        <v>v1.1</v>
      </c>
      <c r="L351" s="9">
        <f>VLOOKUP(B351,Database!$I:$AB,19,FALSE)</f>
        <v>8</v>
      </c>
      <c r="M351" s="9" t="str">
        <f>VLOOKUP(B351,Database!$I:$AB,20,FALSE)</f>
        <v>N</v>
      </c>
    </row>
    <row r="352" spans="1:13" ht="15" customHeight="1" x14ac:dyDescent="0.25">
      <c r="A352" t="s">
        <v>902</v>
      </c>
      <c r="B352" t="s">
        <v>894</v>
      </c>
      <c r="C352" t="s">
        <v>764</v>
      </c>
      <c r="D352" s="1" t="s">
        <v>904</v>
      </c>
      <c r="E352" s="9">
        <f t="shared" si="6"/>
        <v>3</v>
      </c>
      <c r="F352" s="9">
        <f>COUNTIFS(Database!$E:$E,2,Database!$C:$C,$A352,Database!$I:$I,$B352)+COUNTIFS(Database!$F:$F,2,Database!$D:$D,$A352,Database!$I:$I,$B352)</f>
        <v>0</v>
      </c>
      <c r="G352" s="9">
        <f>COUNTIFS(Database!$E:$E,1,Database!$C:$C,$A352,Database!$I:$I,$B352)+COUNTIFS(Database!$F:$F,1,Database!$D:$D,$A352,Database!$I:$I,$B352)</f>
        <v>2</v>
      </c>
      <c r="H352" s="9">
        <f>COUNTIFS(Database!$E:$E,0,Database!$C:$C,$A352,Database!$I:$I,$B352)+COUNTIFS(Database!$F:$F,0,Database!$D:$D,$A352,Database!$I:$I,$B352)</f>
        <v>1</v>
      </c>
      <c r="I352" s="9">
        <f>VLOOKUP(B352,Database!$I:$AB,14,FALSE)</f>
        <v>2000</v>
      </c>
      <c r="J352" s="9">
        <f>VLOOKUP(B352,Database!$I:$AC,15,FALSE)</f>
        <v>3</v>
      </c>
      <c r="K352" s="9" t="str">
        <f>VLOOKUP(B352,Database!$I:$AD,16,FALSE)</f>
        <v>v1.1</v>
      </c>
      <c r="L352" s="9">
        <f>VLOOKUP(B352,Database!$I:$AB,19,FALSE)</f>
        <v>8</v>
      </c>
      <c r="M352" s="9" t="str">
        <f>VLOOKUP(B352,Database!$I:$AB,20,FALSE)</f>
        <v>N</v>
      </c>
    </row>
    <row r="353" spans="1:13" ht="15" customHeight="1" x14ac:dyDescent="0.25">
      <c r="A353" t="s">
        <v>906</v>
      </c>
      <c r="B353" t="s">
        <v>894</v>
      </c>
      <c r="C353" t="s">
        <v>758</v>
      </c>
      <c r="D353" s="1" t="s">
        <v>908</v>
      </c>
      <c r="E353" s="9">
        <f t="shared" si="6"/>
        <v>3</v>
      </c>
      <c r="F353" s="9">
        <f>COUNTIFS(Database!$E:$E,2,Database!$C:$C,$A353,Database!$I:$I,$B353)+COUNTIFS(Database!$F:$F,2,Database!$D:$D,$A353,Database!$I:$I,$B353)</f>
        <v>1</v>
      </c>
      <c r="G353" s="9">
        <f>COUNTIFS(Database!$E:$E,1,Database!$C:$C,$A353,Database!$I:$I,$B353)+COUNTIFS(Database!$F:$F,1,Database!$D:$D,$A353,Database!$I:$I,$B353)</f>
        <v>1</v>
      </c>
      <c r="H353" s="9">
        <f>COUNTIFS(Database!$E:$E,0,Database!$C:$C,$A353,Database!$I:$I,$B353)+COUNTIFS(Database!$F:$F,0,Database!$D:$D,$A353,Database!$I:$I,$B353)</f>
        <v>1</v>
      </c>
      <c r="I353" s="9">
        <f>VLOOKUP(B353,Database!$I:$AB,14,FALSE)</f>
        <v>2000</v>
      </c>
      <c r="J353" s="9">
        <f>VLOOKUP(B353,Database!$I:$AC,15,FALSE)</f>
        <v>3</v>
      </c>
      <c r="K353" s="9" t="str">
        <f>VLOOKUP(B353,Database!$I:$AD,16,FALSE)</f>
        <v>v1.1</v>
      </c>
      <c r="L353" s="9">
        <f>VLOOKUP(B353,Database!$I:$AB,19,FALSE)</f>
        <v>8</v>
      </c>
      <c r="M353" s="9" t="str">
        <f>VLOOKUP(B353,Database!$I:$AB,20,FALSE)</f>
        <v>N</v>
      </c>
    </row>
    <row r="354" spans="1:13" ht="15" customHeight="1" x14ac:dyDescent="0.25">
      <c r="A354" t="s">
        <v>210</v>
      </c>
      <c r="B354" t="s">
        <v>785</v>
      </c>
      <c r="C354" t="s">
        <v>764</v>
      </c>
      <c r="D354" s="1" t="s">
        <v>786</v>
      </c>
      <c r="E354" s="9">
        <f t="shared" si="6"/>
        <v>3</v>
      </c>
      <c r="F354" s="9">
        <f>COUNTIFS(Database!$E:$E,2,Database!$C:$C,$A354,Database!$I:$I,$B354)+COUNTIFS(Database!$F:$F,2,Database!$D:$D,$A354,Database!$I:$I,$B354)</f>
        <v>2</v>
      </c>
      <c r="G354" s="9">
        <f>COUNTIFS(Database!$E:$E,1,Database!$C:$C,$A354,Database!$I:$I,$B354)+COUNTIFS(Database!$F:$F,1,Database!$D:$D,$A354,Database!$I:$I,$B354)</f>
        <v>0</v>
      </c>
      <c r="H354" s="9">
        <f>COUNTIFS(Database!$E:$E,0,Database!$C:$C,$A354,Database!$I:$I,$B354)+COUNTIFS(Database!$F:$F,0,Database!$D:$D,$A354,Database!$I:$I,$B354)</f>
        <v>1</v>
      </c>
      <c r="I354" s="9">
        <f>VLOOKUP(B354,Database!$I:$AB,14,FALSE)</f>
        <v>2000</v>
      </c>
      <c r="J354" s="9">
        <f>VLOOKUP(B354,Database!$I:$AC,15,FALSE)</f>
        <v>3</v>
      </c>
      <c r="K354" s="9" t="str">
        <f>VLOOKUP(B354,Database!$I:$AD,16,FALSE)</f>
        <v>v1.1</v>
      </c>
      <c r="L354" s="9">
        <f>VLOOKUP(B354,Database!$I:$AB,19,FALSE)</f>
        <v>10</v>
      </c>
      <c r="M354" s="9" t="str">
        <f>VLOOKUP(B354,Database!$I:$AB,20,FALSE)</f>
        <v>Y</v>
      </c>
    </row>
    <row r="355" spans="1:13" ht="15" customHeight="1" x14ac:dyDescent="0.25">
      <c r="A355" t="s">
        <v>788</v>
      </c>
      <c r="B355" t="s">
        <v>785</v>
      </c>
      <c r="C355" t="s">
        <v>771</v>
      </c>
      <c r="D355" s="1" t="s">
        <v>790</v>
      </c>
      <c r="E355" s="9">
        <f t="shared" si="6"/>
        <v>2</v>
      </c>
      <c r="F355" s="9">
        <f>COUNTIFS(Database!$E:$E,2,Database!$C:$C,$A355,Database!$I:$I,$B355)+COUNTIFS(Database!$F:$F,2,Database!$D:$D,$A355,Database!$I:$I,$B355)</f>
        <v>1</v>
      </c>
      <c r="G355" s="9">
        <f>COUNTIFS(Database!$E:$E,1,Database!$C:$C,$A355,Database!$I:$I,$B355)+COUNTIFS(Database!$F:$F,1,Database!$D:$D,$A355,Database!$I:$I,$B355)</f>
        <v>0</v>
      </c>
      <c r="H355" s="9">
        <f>COUNTIFS(Database!$E:$E,0,Database!$C:$C,$A355,Database!$I:$I,$B355)+COUNTIFS(Database!$F:$F,0,Database!$D:$D,$A355,Database!$I:$I,$B355)</f>
        <v>1</v>
      </c>
      <c r="I355" s="9">
        <f>VLOOKUP(B355,Database!$I:$AB,14,FALSE)</f>
        <v>2000</v>
      </c>
      <c r="J355" s="9">
        <f>VLOOKUP(B355,Database!$I:$AC,15,FALSE)</f>
        <v>3</v>
      </c>
      <c r="K355" s="9" t="str">
        <f>VLOOKUP(B355,Database!$I:$AD,16,FALSE)</f>
        <v>v1.1</v>
      </c>
      <c r="L355" s="9">
        <f>VLOOKUP(B355,Database!$I:$AB,19,FALSE)</f>
        <v>10</v>
      </c>
      <c r="M355" s="9" t="str">
        <f>VLOOKUP(B355,Database!$I:$AB,20,FALSE)</f>
        <v>Y</v>
      </c>
    </row>
    <row r="356" spans="1:13" ht="15" customHeight="1" x14ac:dyDescent="0.25">
      <c r="A356" t="s">
        <v>792</v>
      </c>
      <c r="B356" t="s">
        <v>785</v>
      </c>
      <c r="C356" t="s">
        <v>761</v>
      </c>
      <c r="D356" s="1" t="s">
        <v>794</v>
      </c>
      <c r="E356" s="9">
        <f t="shared" si="6"/>
        <v>2</v>
      </c>
      <c r="F356" s="9">
        <f>COUNTIFS(Database!$E:$E,2,Database!$C:$C,$A356,Database!$I:$I,$B356)+COUNTIFS(Database!$F:$F,2,Database!$D:$D,$A356,Database!$I:$I,$B356)</f>
        <v>1</v>
      </c>
      <c r="G356" s="9">
        <f>COUNTIFS(Database!$E:$E,1,Database!$C:$C,$A356,Database!$I:$I,$B356)+COUNTIFS(Database!$F:$F,1,Database!$D:$D,$A356,Database!$I:$I,$B356)</f>
        <v>0</v>
      </c>
      <c r="H356" s="9">
        <f>COUNTIFS(Database!$E:$E,0,Database!$C:$C,$A356,Database!$I:$I,$B356)+COUNTIFS(Database!$F:$F,0,Database!$D:$D,$A356,Database!$I:$I,$B356)</f>
        <v>1</v>
      </c>
      <c r="I356" s="9">
        <f>VLOOKUP(B356,Database!$I:$AB,14,FALSE)</f>
        <v>2000</v>
      </c>
      <c r="J356" s="9">
        <f>VLOOKUP(B356,Database!$I:$AC,15,FALSE)</f>
        <v>3</v>
      </c>
      <c r="K356" s="9" t="str">
        <f>VLOOKUP(B356,Database!$I:$AD,16,FALSE)</f>
        <v>v1.1</v>
      </c>
      <c r="L356" s="9">
        <f>VLOOKUP(B356,Database!$I:$AB,19,FALSE)</f>
        <v>10</v>
      </c>
      <c r="M356" s="9" t="str">
        <f>VLOOKUP(B356,Database!$I:$AB,20,FALSE)</f>
        <v>Y</v>
      </c>
    </row>
    <row r="357" spans="1:13" ht="15" customHeight="1" x14ac:dyDescent="0.25">
      <c r="A357" t="s">
        <v>796</v>
      </c>
      <c r="B357" t="s">
        <v>785</v>
      </c>
      <c r="C357" t="s">
        <v>761</v>
      </c>
      <c r="D357" s="1" t="s">
        <v>798</v>
      </c>
      <c r="E357" s="9">
        <f t="shared" si="6"/>
        <v>3</v>
      </c>
      <c r="F357" s="9">
        <f>COUNTIFS(Database!$E:$E,2,Database!$C:$C,$A357,Database!$I:$I,$B357)+COUNTIFS(Database!$F:$F,2,Database!$D:$D,$A357,Database!$I:$I,$B357)</f>
        <v>2</v>
      </c>
      <c r="G357" s="9">
        <f>COUNTIFS(Database!$E:$E,1,Database!$C:$C,$A357,Database!$I:$I,$B357)+COUNTIFS(Database!$F:$F,1,Database!$D:$D,$A357,Database!$I:$I,$B357)</f>
        <v>0</v>
      </c>
      <c r="H357" s="9">
        <f>COUNTIFS(Database!$E:$E,0,Database!$C:$C,$A357,Database!$I:$I,$B357)+COUNTIFS(Database!$F:$F,0,Database!$D:$D,$A357,Database!$I:$I,$B357)</f>
        <v>1</v>
      </c>
      <c r="I357" s="9">
        <f>VLOOKUP(B357,Database!$I:$AB,14,FALSE)</f>
        <v>2000</v>
      </c>
      <c r="J357" s="9">
        <f>VLOOKUP(B357,Database!$I:$AC,15,FALSE)</f>
        <v>3</v>
      </c>
      <c r="K357" s="9" t="str">
        <f>VLOOKUP(B357,Database!$I:$AD,16,FALSE)</f>
        <v>v1.1</v>
      </c>
      <c r="L357" s="9">
        <f>VLOOKUP(B357,Database!$I:$AB,19,FALSE)</f>
        <v>10</v>
      </c>
      <c r="M357" s="9" t="str">
        <f>VLOOKUP(B357,Database!$I:$AB,20,FALSE)</f>
        <v>Y</v>
      </c>
    </row>
    <row r="358" spans="1:13" ht="15" customHeight="1" x14ac:dyDescent="0.25">
      <c r="A358" t="s">
        <v>800</v>
      </c>
      <c r="B358" t="s">
        <v>785</v>
      </c>
      <c r="C358" t="s">
        <v>765</v>
      </c>
      <c r="D358" s="1" t="s">
        <v>802</v>
      </c>
      <c r="E358" s="9">
        <f t="shared" si="6"/>
        <v>3</v>
      </c>
      <c r="F358" s="9">
        <f>COUNTIFS(Database!$E:$E,2,Database!$C:$C,$A358,Database!$I:$I,$B358)+COUNTIFS(Database!$F:$F,2,Database!$D:$D,$A358,Database!$I:$I,$B358)</f>
        <v>1</v>
      </c>
      <c r="G358" s="9">
        <f>COUNTIFS(Database!$E:$E,1,Database!$C:$C,$A358,Database!$I:$I,$B358)+COUNTIFS(Database!$F:$F,1,Database!$D:$D,$A358,Database!$I:$I,$B358)</f>
        <v>0</v>
      </c>
      <c r="H358" s="9">
        <f>COUNTIFS(Database!$E:$E,0,Database!$C:$C,$A358,Database!$I:$I,$B358)+COUNTIFS(Database!$F:$F,0,Database!$D:$D,$A358,Database!$I:$I,$B358)</f>
        <v>2</v>
      </c>
      <c r="I358" s="9">
        <f>VLOOKUP(B358,Database!$I:$AB,14,FALSE)</f>
        <v>2000</v>
      </c>
      <c r="J358" s="9">
        <f>VLOOKUP(B358,Database!$I:$AC,15,FALSE)</f>
        <v>3</v>
      </c>
      <c r="K358" s="9" t="str">
        <f>VLOOKUP(B358,Database!$I:$AD,16,FALSE)</f>
        <v>v1.1</v>
      </c>
      <c r="L358" s="9">
        <f>VLOOKUP(B358,Database!$I:$AB,19,FALSE)</f>
        <v>10</v>
      </c>
      <c r="M358" s="9" t="str">
        <f>VLOOKUP(B358,Database!$I:$AB,20,FALSE)</f>
        <v>Y</v>
      </c>
    </row>
    <row r="359" spans="1:13" ht="15" customHeight="1" x14ac:dyDescent="0.25">
      <c r="A359" t="s">
        <v>784</v>
      </c>
      <c r="B359" t="s">
        <v>785</v>
      </c>
      <c r="C359" t="s">
        <v>771</v>
      </c>
      <c r="D359" s="1" t="s">
        <v>787</v>
      </c>
      <c r="E359" s="9">
        <f t="shared" si="6"/>
        <v>3</v>
      </c>
      <c r="F359" s="9">
        <f>COUNTIFS(Database!$E:$E,2,Database!$C:$C,$A359,Database!$I:$I,$B359)+COUNTIFS(Database!$F:$F,2,Database!$D:$D,$A359,Database!$I:$I,$B359)</f>
        <v>3</v>
      </c>
      <c r="G359" s="9">
        <f>COUNTIFS(Database!$E:$E,1,Database!$C:$C,$A359,Database!$I:$I,$B359)+COUNTIFS(Database!$F:$F,1,Database!$D:$D,$A359,Database!$I:$I,$B359)</f>
        <v>0</v>
      </c>
      <c r="H359" s="9">
        <f>COUNTIFS(Database!$E:$E,0,Database!$C:$C,$A359,Database!$I:$I,$B359)+COUNTIFS(Database!$F:$F,0,Database!$D:$D,$A359,Database!$I:$I,$B359)</f>
        <v>0</v>
      </c>
      <c r="I359" s="9">
        <f>VLOOKUP(B359,Database!$I:$AB,14,FALSE)</f>
        <v>2000</v>
      </c>
      <c r="J359" s="9">
        <f>VLOOKUP(B359,Database!$I:$AC,15,FALSE)</f>
        <v>3</v>
      </c>
      <c r="K359" s="9" t="str">
        <f>VLOOKUP(B359,Database!$I:$AD,16,FALSE)</f>
        <v>v1.1</v>
      </c>
      <c r="L359" s="9">
        <f>VLOOKUP(B359,Database!$I:$AB,19,FALSE)</f>
        <v>10</v>
      </c>
      <c r="M359" s="9" t="str">
        <f>VLOOKUP(B359,Database!$I:$AB,20,FALSE)</f>
        <v>Y</v>
      </c>
    </row>
    <row r="360" spans="1:13" ht="15" customHeight="1" x14ac:dyDescent="0.25">
      <c r="A360" t="s">
        <v>797</v>
      </c>
      <c r="B360" t="s">
        <v>785</v>
      </c>
      <c r="C360" t="s">
        <v>758</v>
      </c>
      <c r="D360" s="1" t="s">
        <v>799</v>
      </c>
      <c r="E360" s="9">
        <f t="shared" si="6"/>
        <v>3</v>
      </c>
      <c r="F360" s="9">
        <f>COUNTIFS(Database!$E:$E,2,Database!$C:$C,$A360,Database!$I:$I,$B360)+COUNTIFS(Database!$F:$F,2,Database!$D:$D,$A360,Database!$I:$I,$B360)</f>
        <v>0</v>
      </c>
      <c r="G360" s="9">
        <f>COUNTIFS(Database!$E:$E,1,Database!$C:$C,$A360,Database!$I:$I,$B360)+COUNTIFS(Database!$F:$F,1,Database!$D:$D,$A360,Database!$I:$I,$B360)</f>
        <v>0</v>
      </c>
      <c r="H360" s="9">
        <f>COUNTIFS(Database!$E:$E,0,Database!$C:$C,$A360,Database!$I:$I,$B360)+COUNTIFS(Database!$F:$F,0,Database!$D:$D,$A360,Database!$I:$I,$B360)</f>
        <v>3</v>
      </c>
      <c r="I360" s="9">
        <f>VLOOKUP(B360,Database!$I:$AB,14,FALSE)</f>
        <v>2000</v>
      </c>
      <c r="J360" s="9">
        <f>VLOOKUP(B360,Database!$I:$AC,15,FALSE)</f>
        <v>3</v>
      </c>
      <c r="K360" s="9" t="str">
        <f>VLOOKUP(B360,Database!$I:$AD,16,FALSE)</f>
        <v>v1.1</v>
      </c>
      <c r="L360" s="9">
        <f>VLOOKUP(B360,Database!$I:$AB,19,FALSE)</f>
        <v>10</v>
      </c>
      <c r="M360" s="9" t="str">
        <f>VLOOKUP(B360,Database!$I:$AB,20,FALSE)</f>
        <v>Y</v>
      </c>
    </row>
    <row r="361" spans="1:13" ht="15" customHeight="1" x14ac:dyDescent="0.25">
      <c r="A361" t="s">
        <v>801</v>
      </c>
      <c r="B361" t="s">
        <v>785</v>
      </c>
      <c r="C361" t="s">
        <v>764</v>
      </c>
      <c r="D361" s="1" t="s">
        <v>803</v>
      </c>
      <c r="E361" s="9">
        <f t="shared" si="6"/>
        <v>3</v>
      </c>
      <c r="F361" s="9">
        <f>COUNTIFS(Database!$E:$E,2,Database!$C:$C,$A361,Database!$I:$I,$B361)+COUNTIFS(Database!$F:$F,2,Database!$D:$D,$A361,Database!$I:$I,$B361)</f>
        <v>1</v>
      </c>
      <c r="G361" s="9">
        <f>COUNTIFS(Database!$E:$E,1,Database!$C:$C,$A361,Database!$I:$I,$B361)+COUNTIFS(Database!$F:$F,1,Database!$D:$D,$A361,Database!$I:$I,$B361)</f>
        <v>0</v>
      </c>
      <c r="H361" s="9">
        <f>COUNTIFS(Database!$E:$E,0,Database!$C:$C,$A361,Database!$I:$I,$B361)+COUNTIFS(Database!$F:$F,0,Database!$D:$D,$A361,Database!$I:$I,$B361)</f>
        <v>2</v>
      </c>
      <c r="I361" s="9">
        <f>VLOOKUP(B361,Database!$I:$AB,14,FALSE)</f>
        <v>2000</v>
      </c>
      <c r="J361" s="9">
        <f>VLOOKUP(B361,Database!$I:$AC,15,FALSE)</f>
        <v>3</v>
      </c>
      <c r="K361" s="9" t="str">
        <f>VLOOKUP(B361,Database!$I:$AD,16,FALSE)</f>
        <v>v1.1</v>
      </c>
      <c r="L361" s="9">
        <f>VLOOKUP(B361,Database!$I:$AB,19,FALSE)</f>
        <v>10</v>
      </c>
      <c r="M361" s="9" t="str">
        <f>VLOOKUP(B361,Database!$I:$AB,20,FALSE)</f>
        <v>Y</v>
      </c>
    </row>
    <row r="362" spans="1:13" ht="15" customHeight="1" x14ac:dyDescent="0.25">
      <c r="A362" t="s">
        <v>789</v>
      </c>
      <c r="B362" t="s">
        <v>785</v>
      </c>
      <c r="C362" t="s">
        <v>768</v>
      </c>
      <c r="D362" s="1" t="s">
        <v>791</v>
      </c>
      <c r="E362" s="9">
        <f t="shared" si="6"/>
        <v>3</v>
      </c>
      <c r="F362" s="9">
        <f>COUNTIFS(Database!$E:$E,2,Database!$C:$C,$A362,Database!$I:$I,$B362)+COUNTIFS(Database!$F:$F,2,Database!$D:$D,$A362,Database!$I:$I,$B362)</f>
        <v>2</v>
      </c>
      <c r="G362" s="9">
        <f>COUNTIFS(Database!$E:$E,1,Database!$C:$C,$A362,Database!$I:$I,$B362)+COUNTIFS(Database!$F:$F,1,Database!$D:$D,$A362,Database!$I:$I,$B362)</f>
        <v>0</v>
      </c>
      <c r="H362" s="9">
        <f>COUNTIFS(Database!$E:$E,0,Database!$C:$C,$A362,Database!$I:$I,$B362)+COUNTIFS(Database!$F:$F,0,Database!$D:$D,$A362,Database!$I:$I,$B362)</f>
        <v>1</v>
      </c>
      <c r="I362" s="9">
        <f>VLOOKUP(B362,Database!$I:$AB,14,FALSE)</f>
        <v>2000</v>
      </c>
      <c r="J362" s="9">
        <f>VLOOKUP(B362,Database!$I:$AC,15,FALSE)</f>
        <v>3</v>
      </c>
      <c r="K362" s="9" t="str">
        <f>VLOOKUP(B362,Database!$I:$AD,16,FALSE)</f>
        <v>v1.1</v>
      </c>
      <c r="L362" s="9">
        <f>VLOOKUP(B362,Database!$I:$AB,19,FALSE)</f>
        <v>10</v>
      </c>
      <c r="M362" s="9" t="str">
        <f>VLOOKUP(B362,Database!$I:$AB,20,FALSE)</f>
        <v>Y</v>
      </c>
    </row>
    <row r="363" spans="1:13" ht="15" customHeight="1" x14ac:dyDescent="0.25">
      <c r="A363" s="7" t="s">
        <v>1022</v>
      </c>
      <c r="B363" s="7" t="s">
        <v>1024</v>
      </c>
      <c r="C363" s="7" t="s">
        <v>764</v>
      </c>
      <c r="D363" s="8" t="s">
        <v>1025</v>
      </c>
      <c r="E363" s="9">
        <f t="shared" si="6"/>
        <v>3</v>
      </c>
      <c r="F363" s="9">
        <f>COUNTIFS(Database!$E:$E,2,Database!$C:$C,$A363,Database!$I:$I,$B363)+COUNTIFS(Database!$F:$F,2,Database!$D:$D,$A363,Database!$I:$I,$B363)</f>
        <v>2</v>
      </c>
      <c r="G363" s="9">
        <f>COUNTIFS(Database!$E:$E,1,Database!$C:$C,$A363,Database!$I:$I,$B363)+COUNTIFS(Database!$F:$F,1,Database!$D:$D,$A363,Database!$I:$I,$B363)</f>
        <v>0</v>
      </c>
      <c r="H363" s="9">
        <f>COUNTIFS(Database!$E:$E,0,Database!$C:$C,$A363,Database!$I:$I,$B363)+COUNTIFS(Database!$F:$F,0,Database!$D:$D,$A363,Database!$I:$I,$B363)</f>
        <v>1</v>
      </c>
      <c r="I363" s="9">
        <f>VLOOKUP(B363,Database!$I:$AB,14,FALSE)</f>
        <v>1500</v>
      </c>
      <c r="J363" s="9">
        <f>VLOOKUP(B363,Database!$I:$AC,15,FALSE)</f>
        <v>3</v>
      </c>
      <c r="K363" s="9" t="str">
        <f>VLOOKUP(B363,Database!$I:$AD,16,FALSE)</f>
        <v>v1.1</v>
      </c>
      <c r="L363" s="9">
        <f>VLOOKUP(B363,Database!$I:$AB,19,FALSE)</f>
        <v>10</v>
      </c>
      <c r="M363" s="9" t="str">
        <f>VLOOKUP(B363,Database!$I:$AB,20,FALSE)</f>
        <v>Y</v>
      </c>
    </row>
    <row r="364" spans="1:13" ht="15" customHeight="1" x14ac:dyDescent="0.25">
      <c r="A364" s="7" t="s">
        <v>1027</v>
      </c>
      <c r="B364" s="7" t="s">
        <v>1024</v>
      </c>
      <c r="C364" s="7" t="s">
        <v>770</v>
      </c>
      <c r="D364" s="8" t="s">
        <v>1029</v>
      </c>
      <c r="E364" s="9">
        <f t="shared" si="6"/>
        <v>3</v>
      </c>
      <c r="F364" s="9">
        <f>COUNTIFS(Database!$E:$E,2,Database!$C:$C,$A364,Database!$I:$I,$B364)+COUNTIFS(Database!$F:$F,2,Database!$D:$D,$A364,Database!$I:$I,$B364)</f>
        <v>0</v>
      </c>
      <c r="G364" s="9">
        <f>COUNTIFS(Database!$E:$E,1,Database!$C:$C,$A364,Database!$I:$I,$B364)+COUNTIFS(Database!$F:$F,1,Database!$D:$D,$A364,Database!$I:$I,$B364)</f>
        <v>0</v>
      </c>
      <c r="H364" s="9">
        <f>COUNTIFS(Database!$E:$E,0,Database!$C:$C,$A364,Database!$I:$I,$B364)+COUNTIFS(Database!$F:$F,0,Database!$D:$D,$A364,Database!$I:$I,$B364)</f>
        <v>3</v>
      </c>
      <c r="I364" s="9">
        <f>VLOOKUP(B364,Database!$I:$AB,14,FALSE)</f>
        <v>1500</v>
      </c>
      <c r="J364" s="9">
        <f>VLOOKUP(B364,Database!$I:$AC,15,FALSE)</f>
        <v>3</v>
      </c>
      <c r="K364" s="9" t="str">
        <f>VLOOKUP(B364,Database!$I:$AD,16,FALSE)</f>
        <v>v1.1</v>
      </c>
      <c r="L364" s="9">
        <f>VLOOKUP(B364,Database!$I:$AB,19,FALSE)</f>
        <v>10</v>
      </c>
      <c r="M364" s="9" t="str">
        <f>VLOOKUP(B364,Database!$I:$AB,20,FALSE)</f>
        <v>Y</v>
      </c>
    </row>
    <row r="365" spans="1:13" ht="15" customHeight="1" x14ac:dyDescent="0.25">
      <c r="A365" s="7" t="s">
        <v>253</v>
      </c>
      <c r="B365" s="7" t="s">
        <v>1024</v>
      </c>
      <c r="C365" s="7" t="s">
        <v>765</v>
      </c>
      <c r="D365" s="8" t="s">
        <v>1031</v>
      </c>
      <c r="E365" s="9">
        <f t="shared" si="6"/>
        <v>3</v>
      </c>
      <c r="F365" s="9">
        <f>COUNTIFS(Database!$E:$E,2,Database!$C:$C,$A365,Database!$I:$I,$B365)+COUNTIFS(Database!$F:$F,2,Database!$D:$D,$A365,Database!$I:$I,$B365)</f>
        <v>2</v>
      </c>
      <c r="G365" s="9">
        <f>COUNTIFS(Database!$E:$E,1,Database!$C:$C,$A365,Database!$I:$I,$B365)+COUNTIFS(Database!$F:$F,1,Database!$D:$D,$A365,Database!$I:$I,$B365)</f>
        <v>0</v>
      </c>
      <c r="H365" s="9">
        <f>COUNTIFS(Database!$E:$E,0,Database!$C:$C,$A365,Database!$I:$I,$B365)+COUNTIFS(Database!$F:$F,0,Database!$D:$D,$A365,Database!$I:$I,$B365)</f>
        <v>1</v>
      </c>
      <c r="I365" s="9">
        <f>VLOOKUP(B365,Database!$I:$AB,14,FALSE)</f>
        <v>1500</v>
      </c>
      <c r="J365" s="9">
        <f>VLOOKUP(B365,Database!$I:$AC,15,FALSE)</f>
        <v>3</v>
      </c>
      <c r="K365" s="9" t="str">
        <f>VLOOKUP(B365,Database!$I:$AD,16,FALSE)</f>
        <v>v1.1</v>
      </c>
      <c r="L365" s="9">
        <f>VLOOKUP(B365,Database!$I:$AB,19,FALSE)</f>
        <v>10</v>
      </c>
      <c r="M365" s="9" t="str">
        <f>VLOOKUP(B365,Database!$I:$AB,20,FALSE)</f>
        <v>Y</v>
      </c>
    </row>
    <row r="366" spans="1:13" ht="15" customHeight="1" x14ac:dyDescent="0.25">
      <c r="A366" s="7" t="s">
        <v>1033</v>
      </c>
      <c r="B366" s="7" t="s">
        <v>1024</v>
      </c>
      <c r="C366" s="7" t="s">
        <v>763</v>
      </c>
      <c r="D366" s="8" t="s">
        <v>1034</v>
      </c>
      <c r="E366" s="9">
        <f t="shared" si="6"/>
        <v>3</v>
      </c>
      <c r="F366" s="9">
        <f>COUNTIFS(Database!$E:$E,2,Database!$C:$C,$A366,Database!$I:$I,$B366)+COUNTIFS(Database!$F:$F,2,Database!$D:$D,$A366,Database!$I:$I,$B366)</f>
        <v>3</v>
      </c>
      <c r="G366" s="9">
        <f>COUNTIFS(Database!$E:$E,1,Database!$C:$C,$A366,Database!$I:$I,$B366)+COUNTIFS(Database!$F:$F,1,Database!$D:$D,$A366,Database!$I:$I,$B366)</f>
        <v>0</v>
      </c>
      <c r="H366" s="9">
        <f>COUNTIFS(Database!$E:$E,0,Database!$C:$C,$A366,Database!$I:$I,$B366)+COUNTIFS(Database!$F:$F,0,Database!$D:$D,$A366,Database!$I:$I,$B366)</f>
        <v>0</v>
      </c>
      <c r="I366" s="9">
        <f>VLOOKUP(B366,Database!$I:$AB,14,FALSE)</f>
        <v>1500</v>
      </c>
      <c r="J366" s="9">
        <f>VLOOKUP(B366,Database!$I:$AC,15,FALSE)</f>
        <v>3</v>
      </c>
      <c r="K366" s="9" t="str">
        <f>VLOOKUP(B366,Database!$I:$AD,16,FALSE)</f>
        <v>v1.1</v>
      </c>
      <c r="L366" s="9">
        <f>VLOOKUP(B366,Database!$I:$AB,19,FALSE)</f>
        <v>10</v>
      </c>
      <c r="M366" s="9" t="str">
        <f>VLOOKUP(B366,Database!$I:$AB,20,FALSE)</f>
        <v>Y</v>
      </c>
    </row>
    <row r="367" spans="1:13" ht="15" customHeight="1" x14ac:dyDescent="0.25">
      <c r="A367" s="7" t="s">
        <v>264</v>
      </c>
      <c r="B367" s="7" t="s">
        <v>1024</v>
      </c>
      <c r="C367" s="7" t="s">
        <v>767</v>
      </c>
      <c r="D367" s="8" t="s">
        <v>1036</v>
      </c>
      <c r="E367" s="9">
        <f t="shared" si="6"/>
        <v>3</v>
      </c>
      <c r="F367" s="9">
        <f>COUNTIFS(Database!$E:$E,2,Database!$C:$C,$A367,Database!$I:$I,$B367)+COUNTIFS(Database!$F:$F,2,Database!$D:$D,$A367,Database!$I:$I,$B367)</f>
        <v>2</v>
      </c>
      <c r="G367" s="9">
        <f>COUNTIFS(Database!$E:$E,1,Database!$C:$C,$A367,Database!$I:$I,$B367)+COUNTIFS(Database!$F:$F,1,Database!$D:$D,$A367,Database!$I:$I,$B367)</f>
        <v>0</v>
      </c>
      <c r="H367" s="9">
        <f>COUNTIFS(Database!$E:$E,0,Database!$C:$C,$A367,Database!$I:$I,$B367)+COUNTIFS(Database!$F:$F,0,Database!$D:$D,$A367,Database!$I:$I,$B367)</f>
        <v>1</v>
      </c>
      <c r="I367" s="9">
        <f>VLOOKUP(B367,Database!$I:$AB,14,FALSE)</f>
        <v>1500</v>
      </c>
      <c r="J367" s="9">
        <f>VLOOKUP(B367,Database!$I:$AC,15,FALSE)</f>
        <v>3</v>
      </c>
      <c r="K367" s="9" t="str">
        <f>VLOOKUP(B367,Database!$I:$AD,16,FALSE)</f>
        <v>v1.1</v>
      </c>
      <c r="L367" s="9">
        <f>VLOOKUP(B367,Database!$I:$AB,19,FALSE)</f>
        <v>10</v>
      </c>
      <c r="M367" s="9" t="str">
        <f>VLOOKUP(B367,Database!$I:$AB,20,FALSE)</f>
        <v>Y</v>
      </c>
    </row>
    <row r="368" spans="1:13" ht="15" customHeight="1" x14ac:dyDescent="0.25">
      <c r="A368" s="7" t="s">
        <v>278</v>
      </c>
      <c r="B368" s="7" t="s">
        <v>1024</v>
      </c>
      <c r="C368" s="7" t="s">
        <v>758</v>
      </c>
      <c r="D368" s="8" t="s">
        <v>1037</v>
      </c>
      <c r="E368" s="9">
        <f t="shared" si="6"/>
        <v>3</v>
      </c>
      <c r="F368" s="9">
        <f>COUNTIFS(Database!$E:$E,2,Database!$C:$C,$A368,Database!$I:$I,$B368)+COUNTIFS(Database!$F:$F,2,Database!$D:$D,$A368,Database!$I:$I,$B368)</f>
        <v>2</v>
      </c>
      <c r="G368" s="9">
        <f>COUNTIFS(Database!$E:$E,1,Database!$C:$C,$A368,Database!$I:$I,$B368)+COUNTIFS(Database!$F:$F,1,Database!$D:$D,$A368,Database!$I:$I,$B368)</f>
        <v>0</v>
      </c>
      <c r="H368" s="9">
        <f>COUNTIFS(Database!$E:$E,0,Database!$C:$C,$A368,Database!$I:$I,$B368)+COUNTIFS(Database!$F:$F,0,Database!$D:$D,$A368,Database!$I:$I,$B368)</f>
        <v>1</v>
      </c>
      <c r="I368" s="9">
        <f>VLOOKUP(B368,Database!$I:$AB,14,FALSE)</f>
        <v>1500</v>
      </c>
      <c r="J368" s="9">
        <f>VLOOKUP(B368,Database!$I:$AC,15,FALSE)</f>
        <v>3</v>
      </c>
      <c r="K368" s="9" t="str">
        <f>VLOOKUP(B368,Database!$I:$AD,16,FALSE)</f>
        <v>v1.1</v>
      </c>
      <c r="L368" s="9">
        <f>VLOOKUP(B368,Database!$I:$AB,19,FALSE)</f>
        <v>10</v>
      </c>
      <c r="M368" s="9" t="str">
        <f>VLOOKUP(B368,Database!$I:$AB,20,FALSE)</f>
        <v>Y</v>
      </c>
    </row>
    <row r="369" spans="1:13" ht="15" customHeight="1" x14ac:dyDescent="0.25">
      <c r="A369" s="7" t="s">
        <v>260</v>
      </c>
      <c r="B369" s="7" t="s">
        <v>1024</v>
      </c>
      <c r="C369" s="7" t="s">
        <v>771</v>
      </c>
      <c r="D369" s="8" t="s">
        <v>1032</v>
      </c>
      <c r="E369" s="9">
        <f t="shared" si="6"/>
        <v>3</v>
      </c>
      <c r="F369" s="9">
        <f>COUNTIFS(Database!$E:$E,2,Database!$C:$C,$A369,Database!$I:$I,$B369)+COUNTIFS(Database!$F:$F,2,Database!$D:$D,$A369,Database!$I:$I,$B369)</f>
        <v>0</v>
      </c>
      <c r="G369" s="9">
        <f>COUNTIFS(Database!$E:$E,1,Database!$C:$C,$A369,Database!$I:$I,$B369)+COUNTIFS(Database!$F:$F,1,Database!$D:$D,$A369,Database!$I:$I,$B369)</f>
        <v>0</v>
      </c>
      <c r="H369" s="9">
        <f>COUNTIFS(Database!$E:$E,0,Database!$C:$C,$A369,Database!$I:$I,$B369)+COUNTIFS(Database!$F:$F,0,Database!$D:$D,$A369,Database!$I:$I,$B369)</f>
        <v>3</v>
      </c>
      <c r="I369" s="9">
        <f>VLOOKUP(B369,Database!$I:$AB,14,FALSE)</f>
        <v>1500</v>
      </c>
      <c r="J369" s="9">
        <f>VLOOKUP(B369,Database!$I:$AC,15,FALSE)</f>
        <v>3</v>
      </c>
      <c r="K369" s="9" t="str">
        <f>VLOOKUP(B369,Database!$I:$AD,16,FALSE)</f>
        <v>v1.1</v>
      </c>
      <c r="L369" s="9">
        <f>VLOOKUP(B369,Database!$I:$AB,19,FALSE)</f>
        <v>10</v>
      </c>
      <c r="M369" s="9" t="str">
        <f>VLOOKUP(B369,Database!$I:$AB,20,FALSE)</f>
        <v>Y</v>
      </c>
    </row>
    <row r="370" spans="1:13" ht="15" customHeight="1" x14ac:dyDescent="0.25">
      <c r="A370" s="7" t="s">
        <v>1028</v>
      </c>
      <c r="B370" s="7" t="s">
        <v>1024</v>
      </c>
      <c r="C370" s="7" t="s">
        <v>764</v>
      </c>
      <c r="D370" s="8" t="s">
        <v>1030</v>
      </c>
      <c r="E370" s="9">
        <f t="shared" si="6"/>
        <v>3</v>
      </c>
      <c r="F370" s="9">
        <f>COUNTIFS(Database!$E:$E,2,Database!$C:$C,$A370,Database!$I:$I,$B370)+COUNTIFS(Database!$F:$F,2,Database!$D:$D,$A370,Database!$I:$I,$B370)</f>
        <v>2</v>
      </c>
      <c r="G370" s="9">
        <f>COUNTIFS(Database!$E:$E,1,Database!$C:$C,$A370,Database!$I:$I,$B370)+COUNTIFS(Database!$F:$F,1,Database!$D:$D,$A370,Database!$I:$I,$B370)</f>
        <v>0</v>
      </c>
      <c r="H370" s="9">
        <f>COUNTIFS(Database!$E:$E,0,Database!$C:$C,$A370,Database!$I:$I,$B370)+COUNTIFS(Database!$F:$F,0,Database!$D:$D,$A370,Database!$I:$I,$B370)</f>
        <v>1</v>
      </c>
      <c r="I370" s="9">
        <f>VLOOKUP(B370,Database!$I:$AB,14,FALSE)</f>
        <v>1500</v>
      </c>
      <c r="J370" s="9">
        <f>VLOOKUP(B370,Database!$I:$AC,15,FALSE)</f>
        <v>3</v>
      </c>
      <c r="K370" s="9" t="str">
        <f>VLOOKUP(B370,Database!$I:$AD,16,FALSE)</f>
        <v>v1.1</v>
      </c>
      <c r="L370" s="9">
        <f>VLOOKUP(B370,Database!$I:$AB,19,FALSE)</f>
        <v>10</v>
      </c>
      <c r="M370" s="9" t="str">
        <f>VLOOKUP(B370,Database!$I:$AB,20,FALSE)</f>
        <v>Y</v>
      </c>
    </row>
    <row r="371" spans="1:13" ht="15" customHeight="1" x14ac:dyDescent="0.25">
      <c r="A371" s="7" t="s">
        <v>1023</v>
      </c>
      <c r="B371" s="7" t="s">
        <v>1024</v>
      </c>
      <c r="C371" s="7" t="s">
        <v>759</v>
      </c>
      <c r="D371" s="8" t="s">
        <v>1026</v>
      </c>
      <c r="E371" s="9">
        <f t="shared" si="6"/>
        <v>3</v>
      </c>
      <c r="F371" s="9">
        <f>COUNTIFS(Database!$E:$E,2,Database!$C:$C,$A371,Database!$I:$I,$B371)+COUNTIFS(Database!$F:$F,2,Database!$D:$D,$A371,Database!$I:$I,$B371)</f>
        <v>1</v>
      </c>
      <c r="G371" s="9">
        <f>COUNTIFS(Database!$E:$E,1,Database!$C:$C,$A371,Database!$I:$I,$B371)+COUNTIFS(Database!$F:$F,1,Database!$D:$D,$A371,Database!$I:$I,$B371)</f>
        <v>0</v>
      </c>
      <c r="H371" s="9">
        <f>COUNTIFS(Database!$E:$E,0,Database!$C:$C,$A371,Database!$I:$I,$B371)+COUNTIFS(Database!$F:$F,0,Database!$D:$D,$A371,Database!$I:$I,$B371)</f>
        <v>2</v>
      </c>
      <c r="I371" s="9">
        <f>VLOOKUP(B371,Database!$I:$AB,14,FALSE)</f>
        <v>1500</v>
      </c>
      <c r="J371" s="9">
        <f>VLOOKUP(B371,Database!$I:$AC,15,FALSE)</f>
        <v>3</v>
      </c>
      <c r="K371" s="9" t="str">
        <f>VLOOKUP(B371,Database!$I:$AD,16,FALSE)</f>
        <v>v1.1</v>
      </c>
      <c r="L371" s="9">
        <f>VLOOKUP(B371,Database!$I:$AB,19,FALSE)</f>
        <v>10</v>
      </c>
      <c r="M371" s="9" t="str">
        <f>VLOOKUP(B371,Database!$I:$AB,20,FALSE)</f>
        <v>Y</v>
      </c>
    </row>
    <row r="372" spans="1:13" ht="15" customHeight="1" x14ac:dyDescent="0.25">
      <c r="A372" t="s">
        <v>1245</v>
      </c>
      <c r="B372" t="s">
        <v>1247</v>
      </c>
      <c r="C372" t="s">
        <v>764</v>
      </c>
      <c r="D372" s="1" t="s">
        <v>1248</v>
      </c>
      <c r="E372" s="9">
        <f t="shared" si="6"/>
        <v>3</v>
      </c>
      <c r="F372" s="9">
        <f>COUNTIFS(Database!$E:$E,2,Database!$C:$C,$A372,Database!$I:$I,$B372)+COUNTIFS(Database!$F:$F,2,Database!$D:$D,$A372,Database!$I:$I,$B372)</f>
        <v>2</v>
      </c>
      <c r="G372" s="9">
        <f>COUNTIFS(Database!$E:$E,1,Database!$C:$C,$A372,Database!$I:$I,$B372)+COUNTIFS(Database!$F:$F,1,Database!$D:$D,$A372,Database!$I:$I,$B372)</f>
        <v>0</v>
      </c>
      <c r="H372" s="9">
        <f>COUNTIFS(Database!$E:$E,0,Database!$C:$C,$A372,Database!$I:$I,$B372)+COUNTIFS(Database!$F:$F,0,Database!$D:$D,$A372,Database!$I:$I,$B372)</f>
        <v>1</v>
      </c>
      <c r="I372" s="9">
        <f>VLOOKUP(B372,Database!$I:$AB,14,FALSE)</f>
        <v>1500</v>
      </c>
      <c r="J372" s="9">
        <f>VLOOKUP(B372,Database!$I:$AC,15,FALSE)</f>
        <v>3</v>
      </c>
      <c r="K372" s="9" t="str">
        <f>VLOOKUP(B372,Database!$I:$AD,16,FALSE)</f>
        <v>v1.1</v>
      </c>
      <c r="L372" s="9">
        <f>VLOOKUP(B372,Database!$I:$AB,19,FALSE)</f>
        <v>8</v>
      </c>
      <c r="M372" s="9" t="str">
        <f>VLOOKUP(B372,Database!$I:$AB,20,FALSE)</f>
        <v>Y</v>
      </c>
    </row>
    <row r="373" spans="1:13" ht="15" customHeight="1" x14ac:dyDescent="0.25">
      <c r="A373" t="s">
        <v>1250</v>
      </c>
      <c r="B373" t="s">
        <v>1247</v>
      </c>
      <c r="C373" t="s">
        <v>768</v>
      </c>
      <c r="D373" s="1" t="s">
        <v>1252</v>
      </c>
      <c r="E373" s="9">
        <f t="shared" si="6"/>
        <v>3</v>
      </c>
      <c r="F373" s="9">
        <f>COUNTIFS(Database!$E:$E,2,Database!$C:$C,$A373,Database!$I:$I,$B373)+COUNTIFS(Database!$F:$F,2,Database!$D:$D,$A373,Database!$I:$I,$B373)</f>
        <v>1</v>
      </c>
      <c r="G373" s="9">
        <f>COUNTIFS(Database!$E:$E,1,Database!$C:$C,$A373,Database!$I:$I,$B373)+COUNTIFS(Database!$F:$F,1,Database!$D:$D,$A373,Database!$I:$I,$B373)</f>
        <v>0</v>
      </c>
      <c r="H373" s="9">
        <f>COUNTIFS(Database!$E:$E,0,Database!$C:$C,$A373,Database!$I:$I,$B373)+COUNTIFS(Database!$F:$F,0,Database!$D:$D,$A373,Database!$I:$I,$B373)</f>
        <v>2</v>
      </c>
      <c r="I373" s="9">
        <f>VLOOKUP(B373,Database!$I:$AB,14,FALSE)</f>
        <v>1500</v>
      </c>
      <c r="J373" s="9">
        <f>VLOOKUP(B373,Database!$I:$AC,15,FALSE)</f>
        <v>3</v>
      </c>
      <c r="K373" s="9" t="str">
        <f>VLOOKUP(B373,Database!$I:$AD,16,FALSE)</f>
        <v>v1.1</v>
      </c>
      <c r="L373" s="9">
        <f>VLOOKUP(B373,Database!$I:$AB,19,FALSE)</f>
        <v>8</v>
      </c>
      <c r="M373" s="9" t="str">
        <f>VLOOKUP(B373,Database!$I:$AB,20,FALSE)</f>
        <v>Y</v>
      </c>
    </row>
    <row r="374" spans="1:13" ht="15" customHeight="1" x14ac:dyDescent="0.25">
      <c r="A374" t="s">
        <v>1254</v>
      </c>
      <c r="B374" t="s">
        <v>1247</v>
      </c>
      <c r="C374" t="s">
        <v>762</v>
      </c>
      <c r="D374" s="1" t="s">
        <v>1256</v>
      </c>
      <c r="E374" s="9">
        <f t="shared" si="6"/>
        <v>3</v>
      </c>
      <c r="F374" s="9">
        <f>COUNTIFS(Database!$E:$E,2,Database!$C:$C,$A374,Database!$I:$I,$B374)+COUNTIFS(Database!$F:$F,2,Database!$D:$D,$A374,Database!$I:$I,$B374)</f>
        <v>1</v>
      </c>
      <c r="G374" s="9">
        <f>COUNTIFS(Database!$E:$E,1,Database!$C:$C,$A374,Database!$I:$I,$B374)+COUNTIFS(Database!$F:$F,1,Database!$D:$D,$A374,Database!$I:$I,$B374)</f>
        <v>0</v>
      </c>
      <c r="H374" s="9">
        <f>COUNTIFS(Database!$E:$E,0,Database!$C:$C,$A374,Database!$I:$I,$B374)+COUNTIFS(Database!$F:$F,0,Database!$D:$D,$A374,Database!$I:$I,$B374)</f>
        <v>2</v>
      </c>
      <c r="I374" s="9">
        <f>VLOOKUP(B374,Database!$I:$AB,14,FALSE)</f>
        <v>1500</v>
      </c>
      <c r="J374" s="9">
        <f>VLOOKUP(B374,Database!$I:$AC,15,FALSE)</f>
        <v>3</v>
      </c>
      <c r="K374" s="9" t="str">
        <f>VLOOKUP(B374,Database!$I:$AD,16,FALSE)</f>
        <v>v1.1</v>
      </c>
      <c r="L374" s="9">
        <f>VLOOKUP(B374,Database!$I:$AB,19,FALSE)</f>
        <v>8</v>
      </c>
      <c r="M374" s="9" t="str">
        <f>VLOOKUP(B374,Database!$I:$AB,20,FALSE)</f>
        <v>Y</v>
      </c>
    </row>
    <row r="375" spans="1:13" ht="15" customHeight="1" x14ac:dyDescent="0.25">
      <c r="A375" t="s">
        <v>1258</v>
      </c>
      <c r="B375" t="s">
        <v>1247</v>
      </c>
      <c r="C375" t="s">
        <v>765</v>
      </c>
      <c r="D375" s="1" t="s">
        <v>1260</v>
      </c>
      <c r="E375" s="9">
        <f t="shared" si="6"/>
        <v>3</v>
      </c>
      <c r="F375" s="9">
        <f>COUNTIFS(Database!$E:$E,2,Database!$C:$C,$A375,Database!$I:$I,$B375)+COUNTIFS(Database!$F:$F,2,Database!$D:$D,$A375,Database!$I:$I,$B375)</f>
        <v>2</v>
      </c>
      <c r="G375" s="9">
        <f>COUNTIFS(Database!$E:$E,1,Database!$C:$C,$A375,Database!$I:$I,$B375)+COUNTIFS(Database!$F:$F,1,Database!$D:$D,$A375,Database!$I:$I,$B375)</f>
        <v>0</v>
      </c>
      <c r="H375" s="9">
        <f>COUNTIFS(Database!$E:$E,0,Database!$C:$C,$A375,Database!$I:$I,$B375)+COUNTIFS(Database!$F:$F,0,Database!$D:$D,$A375,Database!$I:$I,$B375)</f>
        <v>1</v>
      </c>
      <c r="I375" s="9">
        <f>VLOOKUP(B375,Database!$I:$AB,14,FALSE)</f>
        <v>1500</v>
      </c>
      <c r="J375" s="9">
        <f>VLOOKUP(B375,Database!$I:$AC,15,FALSE)</f>
        <v>3</v>
      </c>
      <c r="K375" s="9" t="str">
        <f>VLOOKUP(B375,Database!$I:$AD,16,FALSE)</f>
        <v>v1.1</v>
      </c>
      <c r="L375" s="9">
        <f>VLOOKUP(B375,Database!$I:$AB,19,FALSE)</f>
        <v>8</v>
      </c>
      <c r="M375" s="9" t="str">
        <f>VLOOKUP(B375,Database!$I:$AB,20,FALSE)</f>
        <v>Y</v>
      </c>
    </row>
    <row r="376" spans="1:13" ht="15" customHeight="1" x14ac:dyDescent="0.25">
      <c r="A376" t="s">
        <v>1255</v>
      </c>
      <c r="B376" t="s">
        <v>1247</v>
      </c>
      <c r="C376" t="s">
        <v>761</v>
      </c>
      <c r="D376" s="1" t="s">
        <v>1257</v>
      </c>
      <c r="E376" s="9">
        <f t="shared" si="6"/>
        <v>3</v>
      </c>
      <c r="F376" s="9">
        <f>COUNTIFS(Database!$E:$E,2,Database!$C:$C,$A376,Database!$I:$I,$B376)+COUNTIFS(Database!$F:$F,2,Database!$D:$D,$A376,Database!$I:$I,$B376)</f>
        <v>1</v>
      </c>
      <c r="G376" s="9">
        <f>COUNTIFS(Database!$E:$E,1,Database!$C:$C,$A376,Database!$I:$I,$B376)+COUNTIFS(Database!$F:$F,1,Database!$D:$D,$A376,Database!$I:$I,$B376)</f>
        <v>0</v>
      </c>
      <c r="H376" s="9">
        <f>COUNTIFS(Database!$E:$E,0,Database!$C:$C,$A376,Database!$I:$I,$B376)+COUNTIFS(Database!$F:$F,0,Database!$D:$D,$A376,Database!$I:$I,$B376)</f>
        <v>2</v>
      </c>
      <c r="I376" s="9">
        <f>VLOOKUP(B376,Database!$I:$AB,14,FALSE)</f>
        <v>1500</v>
      </c>
      <c r="J376" s="9">
        <f>VLOOKUP(B376,Database!$I:$AC,15,FALSE)</f>
        <v>3</v>
      </c>
      <c r="K376" s="9" t="str">
        <f>VLOOKUP(B376,Database!$I:$AD,16,FALSE)</f>
        <v>v1.1</v>
      </c>
      <c r="L376" s="9">
        <f>VLOOKUP(B376,Database!$I:$AB,19,FALSE)</f>
        <v>8</v>
      </c>
      <c r="M376" s="9" t="str">
        <f>VLOOKUP(B376,Database!$I:$AB,20,FALSE)</f>
        <v>Y</v>
      </c>
    </row>
    <row r="377" spans="1:13" ht="15" customHeight="1" x14ac:dyDescent="0.25">
      <c r="A377" t="s">
        <v>1251</v>
      </c>
      <c r="B377" t="s">
        <v>1247</v>
      </c>
      <c r="C377" t="s">
        <v>760</v>
      </c>
      <c r="D377" s="1" t="s">
        <v>1253</v>
      </c>
      <c r="E377" s="9">
        <f t="shared" si="6"/>
        <v>3</v>
      </c>
      <c r="F377" s="9">
        <f>COUNTIFS(Database!$E:$E,2,Database!$C:$C,$A377,Database!$I:$I,$B377)+COUNTIFS(Database!$F:$F,2,Database!$D:$D,$A377,Database!$I:$I,$B377)</f>
        <v>3</v>
      </c>
      <c r="G377" s="9">
        <f>COUNTIFS(Database!$E:$E,1,Database!$C:$C,$A377,Database!$I:$I,$B377)+COUNTIFS(Database!$F:$F,1,Database!$D:$D,$A377,Database!$I:$I,$B377)</f>
        <v>0</v>
      </c>
      <c r="H377" s="9">
        <f>COUNTIFS(Database!$E:$E,0,Database!$C:$C,$A377,Database!$I:$I,$B377)+COUNTIFS(Database!$F:$F,0,Database!$D:$D,$A377,Database!$I:$I,$B377)</f>
        <v>0</v>
      </c>
      <c r="I377" s="9">
        <f>VLOOKUP(B377,Database!$I:$AB,14,FALSE)</f>
        <v>1500</v>
      </c>
      <c r="J377" s="9">
        <f>VLOOKUP(B377,Database!$I:$AC,15,FALSE)</f>
        <v>3</v>
      </c>
      <c r="K377" s="9" t="str">
        <f>VLOOKUP(B377,Database!$I:$AD,16,FALSE)</f>
        <v>v1.1</v>
      </c>
      <c r="L377" s="9">
        <f>VLOOKUP(B377,Database!$I:$AB,19,FALSE)</f>
        <v>8</v>
      </c>
      <c r="M377" s="9" t="str">
        <f>VLOOKUP(B377,Database!$I:$AB,20,FALSE)</f>
        <v>Y</v>
      </c>
    </row>
    <row r="378" spans="1:13" ht="15" customHeight="1" x14ac:dyDescent="0.25">
      <c r="A378" t="s">
        <v>1259</v>
      </c>
      <c r="B378" t="s">
        <v>1247</v>
      </c>
      <c r="C378" t="s">
        <v>764</v>
      </c>
      <c r="D378" s="1" t="s">
        <v>1261</v>
      </c>
      <c r="E378" s="9">
        <f t="shared" si="6"/>
        <v>3</v>
      </c>
      <c r="F378" s="9">
        <f>COUNTIFS(Database!$E:$E,2,Database!$C:$C,$A378,Database!$I:$I,$B378)+COUNTIFS(Database!$F:$F,2,Database!$D:$D,$A378,Database!$I:$I,$B378)</f>
        <v>0</v>
      </c>
      <c r="G378" s="9">
        <f>COUNTIFS(Database!$E:$E,1,Database!$C:$C,$A378,Database!$I:$I,$B378)+COUNTIFS(Database!$F:$F,1,Database!$D:$D,$A378,Database!$I:$I,$B378)</f>
        <v>0</v>
      </c>
      <c r="H378" s="9">
        <f>COUNTIFS(Database!$E:$E,0,Database!$C:$C,$A378,Database!$I:$I,$B378)+COUNTIFS(Database!$F:$F,0,Database!$D:$D,$A378,Database!$I:$I,$B378)</f>
        <v>3</v>
      </c>
      <c r="I378" s="9">
        <f>VLOOKUP(B378,Database!$I:$AB,14,FALSE)</f>
        <v>1500</v>
      </c>
      <c r="J378" s="9">
        <f>VLOOKUP(B378,Database!$I:$AC,15,FALSE)</f>
        <v>3</v>
      </c>
      <c r="K378" s="9" t="str">
        <f>VLOOKUP(B378,Database!$I:$AD,16,FALSE)</f>
        <v>v1.1</v>
      </c>
      <c r="L378" s="9">
        <f>VLOOKUP(B378,Database!$I:$AB,19,FALSE)</f>
        <v>8</v>
      </c>
      <c r="M378" s="9" t="str">
        <f>VLOOKUP(B378,Database!$I:$AB,20,FALSE)</f>
        <v>Y</v>
      </c>
    </row>
    <row r="379" spans="1:13" ht="15" customHeight="1" x14ac:dyDescent="0.25">
      <c r="A379" t="s">
        <v>1246</v>
      </c>
      <c r="B379" t="s">
        <v>1247</v>
      </c>
      <c r="C379" t="s">
        <v>762</v>
      </c>
      <c r="D379" s="1" t="s">
        <v>1249</v>
      </c>
      <c r="E379" s="9">
        <f t="shared" si="6"/>
        <v>3</v>
      </c>
      <c r="F379" s="9">
        <f>COUNTIFS(Database!$E:$E,2,Database!$C:$C,$A379,Database!$I:$I,$B379)+COUNTIFS(Database!$F:$F,2,Database!$D:$D,$A379,Database!$I:$I,$B379)</f>
        <v>2</v>
      </c>
      <c r="G379" s="9">
        <f>COUNTIFS(Database!$E:$E,1,Database!$C:$C,$A379,Database!$I:$I,$B379)+COUNTIFS(Database!$F:$F,1,Database!$D:$D,$A379,Database!$I:$I,$B379)</f>
        <v>0</v>
      </c>
      <c r="H379" s="9">
        <f>COUNTIFS(Database!$E:$E,0,Database!$C:$C,$A379,Database!$I:$I,$B379)+COUNTIFS(Database!$F:$F,0,Database!$D:$D,$A379,Database!$I:$I,$B379)</f>
        <v>1</v>
      </c>
      <c r="I379" s="9">
        <f>VLOOKUP(B379,Database!$I:$AB,14,FALSE)</f>
        <v>1500</v>
      </c>
      <c r="J379" s="9">
        <f>VLOOKUP(B379,Database!$I:$AC,15,FALSE)</f>
        <v>3</v>
      </c>
      <c r="K379" s="9" t="str">
        <f>VLOOKUP(B379,Database!$I:$AD,16,FALSE)</f>
        <v>v1.1</v>
      </c>
      <c r="L379" s="9">
        <f>VLOOKUP(B379,Database!$I:$AB,19,FALSE)</f>
        <v>8</v>
      </c>
      <c r="M379" s="9" t="str">
        <f>VLOOKUP(B379,Database!$I:$AB,20,FALSE)</f>
        <v>Y</v>
      </c>
    </row>
    <row r="380" spans="1:13" ht="15" customHeight="1" x14ac:dyDescent="0.25">
      <c r="A380" s="7" t="s">
        <v>1057</v>
      </c>
      <c r="B380" s="7" t="s">
        <v>1059</v>
      </c>
      <c r="C380" s="7" t="s">
        <v>769</v>
      </c>
      <c r="D380" s="8" t="s">
        <v>1060</v>
      </c>
      <c r="E380" s="9">
        <f t="shared" si="6"/>
        <v>3</v>
      </c>
      <c r="F380" s="9">
        <f>COUNTIFS(Database!$E:$E,2,Database!$C:$C,$A380,Database!$I:$I,$B380)+COUNTIFS(Database!$F:$F,2,Database!$D:$D,$A380,Database!$I:$I,$B380)</f>
        <v>2</v>
      </c>
      <c r="G380" s="9">
        <f>COUNTIFS(Database!$E:$E,1,Database!$C:$C,$A380,Database!$I:$I,$B380)+COUNTIFS(Database!$F:$F,1,Database!$D:$D,$A380,Database!$I:$I,$B380)</f>
        <v>0</v>
      </c>
      <c r="H380" s="9">
        <f>COUNTIFS(Database!$E:$E,0,Database!$C:$C,$A380,Database!$I:$I,$B380)+COUNTIFS(Database!$F:$F,0,Database!$D:$D,$A380,Database!$I:$I,$B380)</f>
        <v>1</v>
      </c>
      <c r="I380" s="9">
        <f>VLOOKUP(B380,Database!$I:$AB,14,FALSE)</f>
        <v>1500</v>
      </c>
      <c r="J380" s="9">
        <f>VLOOKUP(B380,Database!$I:$AC,15,FALSE)</f>
        <v>3</v>
      </c>
      <c r="K380" s="9" t="str">
        <f>VLOOKUP(B380,Database!$I:$AD,16,FALSE)</f>
        <v>v1.1</v>
      </c>
      <c r="L380" s="9">
        <f>VLOOKUP(B380,Database!$I:$AB,19,FALSE)</f>
        <v>6</v>
      </c>
      <c r="M380" s="9" t="str">
        <f>VLOOKUP(B380,Database!$I:$AB,20,FALSE)</f>
        <v>N</v>
      </c>
    </row>
    <row r="381" spans="1:13" ht="15" customHeight="1" x14ac:dyDescent="0.25">
      <c r="A381" s="7" t="s">
        <v>1062</v>
      </c>
      <c r="B381" s="7" t="s">
        <v>1059</v>
      </c>
      <c r="C381" s="7" t="s">
        <v>764</v>
      </c>
      <c r="D381" s="8" t="s">
        <v>1064</v>
      </c>
      <c r="E381" s="9">
        <f t="shared" si="6"/>
        <v>3</v>
      </c>
      <c r="F381" s="9">
        <f>COUNTIFS(Database!$E:$E,2,Database!$C:$C,$A381,Database!$I:$I,$B381)+COUNTIFS(Database!$F:$F,2,Database!$D:$D,$A381,Database!$I:$I,$B381)</f>
        <v>1</v>
      </c>
      <c r="G381" s="9">
        <f>COUNTIFS(Database!$E:$E,1,Database!$C:$C,$A381,Database!$I:$I,$B381)+COUNTIFS(Database!$F:$F,1,Database!$D:$D,$A381,Database!$I:$I,$B381)</f>
        <v>0</v>
      </c>
      <c r="H381" s="9">
        <f>COUNTIFS(Database!$E:$E,0,Database!$C:$C,$A381,Database!$I:$I,$B381)+COUNTIFS(Database!$F:$F,0,Database!$D:$D,$A381,Database!$I:$I,$B381)</f>
        <v>2</v>
      </c>
      <c r="I381" s="9">
        <f>VLOOKUP(B381,Database!$I:$AB,14,FALSE)</f>
        <v>1500</v>
      </c>
      <c r="J381" s="9">
        <f>VLOOKUP(B381,Database!$I:$AC,15,FALSE)</f>
        <v>3</v>
      </c>
      <c r="K381" s="9" t="str">
        <f>VLOOKUP(B381,Database!$I:$AD,16,FALSE)</f>
        <v>v1.1</v>
      </c>
      <c r="L381" s="9">
        <f>VLOOKUP(B381,Database!$I:$AB,19,FALSE)</f>
        <v>6</v>
      </c>
      <c r="M381" s="9" t="str">
        <f>VLOOKUP(B381,Database!$I:$AB,20,FALSE)</f>
        <v>N</v>
      </c>
    </row>
    <row r="382" spans="1:13" ht="15" customHeight="1" x14ac:dyDescent="0.25">
      <c r="A382" s="7" t="s">
        <v>1066</v>
      </c>
      <c r="B382" s="7" t="s">
        <v>1059</v>
      </c>
      <c r="C382" s="7" t="s">
        <v>762</v>
      </c>
      <c r="D382" s="8" t="s">
        <v>1068</v>
      </c>
      <c r="E382" s="9">
        <f t="shared" si="6"/>
        <v>3</v>
      </c>
      <c r="F382" s="9">
        <f>COUNTIFS(Database!$E:$E,2,Database!$C:$C,$A382,Database!$I:$I,$B382)+COUNTIFS(Database!$F:$F,2,Database!$D:$D,$A382,Database!$I:$I,$B382)</f>
        <v>0</v>
      </c>
      <c r="G382" s="9">
        <f>COUNTIFS(Database!$E:$E,1,Database!$C:$C,$A382,Database!$I:$I,$B382)+COUNTIFS(Database!$F:$F,1,Database!$D:$D,$A382,Database!$I:$I,$B382)</f>
        <v>1</v>
      </c>
      <c r="H382" s="9">
        <f>COUNTIFS(Database!$E:$E,0,Database!$C:$C,$A382,Database!$I:$I,$B382)+COUNTIFS(Database!$F:$F,0,Database!$D:$D,$A382,Database!$I:$I,$B382)</f>
        <v>2</v>
      </c>
      <c r="I382" s="9">
        <f>VLOOKUP(B382,Database!$I:$AB,14,FALSE)</f>
        <v>1500</v>
      </c>
      <c r="J382" s="9">
        <f>VLOOKUP(B382,Database!$I:$AC,15,FALSE)</f>
        <v>3</v>
      </c>
      <c r="K382" s="9" t="str">
        <f>VLOOKUP(B382,Database!$I:$AD,16,FALSE)</f>
        <v>v1.1</v>
      </c>
      <c r="L382" s="9">
        <f>VLOOKUP(B382,Database!$I:$AB,19,FALSE)</f>
        <v>6</v>
      </c>
      <c r="M382" s="9" t="str">
        <f>VLOOKUP(B382,Database!$I:$AB,20,FALSE)</f>
        <v>N</v>
      </c>
    </row>
    <row r="383" spans="1:13" ht="15" customHeight="1" x14ac:dyDescent="0.25">
      <c r="A383" s="7" t="s">
        <v>1067</v>
      </c>
      <c r="B383" s="7" t="s">
        <v>1059</v>
      </c>
      <c r="C383" s="7" t="s">
        <v>774</v>
      </c>
      <c r="D383" s="8" t="s">
        <v>1069</v>
      </c>
      <c r="E383" s="9">
        <f t="shared" si="6"/>
        <v>3</v>
      </c>
      <c r="F383" s="9">
        <f>COUNTIFS(Database!$E:$E,2,Database!$C:$C,$A383,Database!$I:$I,$B383)+COUNTIFS(Database!$F:$F,2,Database!$D:$D,$A383,Database!$I:$I,$B383)</f>
        <v>0</v>
      </c>
      <c r="G383" s="9">
        <f>COUNTIFS(Database!$E:$E,1,Database!$C:$C,$A383,Database!$I:$I,$B383)+COUNTIFS(Database!$F:$F,1,Database!$D:$D,$A383,Database!$I:$I,$B383)</f>
        <v>1</v>
      </c>
      <c r="H383" s="9">
        <f>COUNTIFS(Database!$E:$E,0,Database!$C:$C,$A383,Database!$I:$I,$B383)+COUNTIFS(Database!$F:$F,0,Database!$D:$D,$A383,Database!$I:$I,$B383)</f>
        <v>2</v>
      </c>
      <c r="I383" s="9">
        <f>VLOOKUP(B383,Database!$I:$AB,14,FALSE)</f>
        <v>1500</v>
      </c>
      <c r="J383" s="9">
        <f>VLOOKUP(B383,Database!$I:$AC,15,FALSE)</f>
        <v>3</v>
      </c>
      <c r="K383" s="9" t="str">
        <f>VLOOKUP(B383,Database!$I:$AD,16,FALSE)</f>
        <v>v1.1</v>
      </c>
      <c r="L383" s="9">
        <f>VLOOKUP(B383,Database!$I:$AB,19,FALSE)</f>
        <v>6</v>
      </c>
      <c r="M383" s="9" t="str">
        <f>VLOOKUP(B383,Database!$I:$AB,20,FALSE)</f>
        <v>N</v>
      </c>
    </row>
    <row r="384" spans="1:13" ht="15" customHeight="1" x14ac:dyDescent="0.25">
      <c r="A384" s="7" t="s">
        <v>1063</v>
      </c>
      <c r="B384" s="7" t="s">
        <v>1059</v>
      </c>
      <c r="C384" s="7" t="s">
        <v>764</v>
      </c>
      <c r="D384" s="8" t="s">
        <v>1065</v>
      </c>
      <c r="E384" s="9">
        <f t="shared" si="6"/>
        <v>3</v>
      </c>
      <c r="F384" s="9">
        <f>COUNTIFS(Database!$E:$E,2,Database!$C:$C,$A384,Database!$I:$I,$B384)+COUNTIFS(Database!$F:$F,2,Database!$D:$D,$A384,Database!$I:$I,$B384)</f>
        <v>3</v>
      </c>
      <c r="G384" s="9">
        <f>COUNTIFS(Database!$E:$E,1,Database!$C:$C,$A384,Database!$I:$I,$B384)+COUNTIFS(Database!$F:$F,1,Database!$D:$D,$A384,Database!$I:$I,$B384)</f>
        <v>0</v>
      </c>
      <c r="H384" s="9">
        <f>COUNTIFS(Database!$E:$E,0,Database!$C:$C,$A384,Database!$I:$I,$B384)+COUNTIFS(Database!$F:$F,0,Database!$D:$D,$A384,Database!$I:$I,$B384)</f>
        <v>0</v>
      </c>
      <c r="I384" s="9">
        <f>VLOOKUP(B384,Database!$I:$AB,14,FALSE)</f>
        <v>1500</v>
      </c>
      <c r="J384" s="9">
        <f>VLOOKUP(B384,Database!$I:$AC,15,FALSE)</f>
        <v>3</v>
      </c>
      <c r="K384" s="9" t="str">
        <f>VLOOKUP(B384,Database!$I:$AD,16,FALSE)</f>
        <v>v1.1</v>
      </c>
      <c r="L384" s="9">
        <f>VLOOKUP(B384,Database!$I:$AB,19,FALSE)</f>
        <v>6</v>
      </c>
      <c r="M384" s="9" t="str">
        <f>VLOOKUP(B384,Database!$I:$AB,20,FALSE)</f>
        <v>N</v>
      </c>
    </row>
    <row r="385" spans="1:13" ht="15" customHeight="1" x14ac:dyDescent="0.25">
      <c r="A385" s="7" t="s">
        <v>1083</v>
      </c>
      <c r="B385" s="7" t="s">
        <v>1084</v>
      </c>
      <c r="C385" s="7" t="s">
        <v>758</v>
      </c>
      <c r="D385" s="8" t="s">
        <v>1085</v>
      </c>
      <c r="E385" s="9">
        <f t="shared" si="6"/>
        <v>3</v>
      </c>
      <c r="F385" s="9">
        <f>COUNTIFS(Database!$E:$E,2,Database!$C:$C,$A385,Database!$I:$I,$B385)+COUNTIFS(Database!$F:$F,2,Database!$D:$D,$A385,Database!$I:$I,$B385)</f>
        <v>1</v>
      </c>
      <c r="G385" s="9">
        <f>COUNTIFS(Database!$E:$E,1,Database!$C:$C,$A385,Database!$I:$I,$B385)+COUNTIFS(Database!$F:$F,1,Database!$D:$D,$A385,Database!$I:$I,$B385)</f>
        <v>0</v>
      </c>
      <c r="H385" s="9">
        <f>COUNTIFS(Database!$E:$E,0,Database!$C:$C,$A385,Database!$I:$I,$B385)+COUNTIFS(Database!$F:$F,0,Database!$D:$D,$A385,Database!$I:$I,$B385)</f>
        <v>2</v>
      </c>
      <c r="I385" s="9">
        <f>VLOOKUP(B385,Database!$I:$AB,14,FALSE)</f>
        <v>1750</v>
      </c>
      <c r="J385" s="9">
        <f>VLOOKUP(B385,Database!$I:$AC,15,FALSE)</f>
        <v>3</v>
      </c>
      <c r="K385" s="9" t="str">
        <f>VLOOKUP(B385,Database!$I:$AD,16,FALSE)</f>
        <v>v1.1</v>
      </c>
      <c r="L385" s="9">
        <f>VLOOKUP(B385,Database!$I:$AB,19,FALSE)</f>
        <v>38</v>
      </c>
      <c r="M385" s="9" t="str">
        <f>VLOOKUP(B385,Database!$I:$AB,20,FALSE)</f>
        <v>Y</v>
      </c>
    </row>
    <row r="386" spans="1:13" ht="15" customHeight="1" x14ac:dyDescent="0.25">
      <c r="A386" s="7" t="s">
        <v>1087</v>
      </c>
      <c r="B386" s="7" t="s">
        <v>1084</v>
      </c>
      <c r="C386" s="7" t="s">
        <v>764</v>
      </c>
      <c r="D386" s="8" t="s">
        <v>1089</v>
      </c>
      <c r="E386" s="9">
        <f t="shared" si="6"/>
        <v>3</v>
      </c>
      <c r="F386" s="9">
        <f>COUNTIFS(Database!$E:$E,2,Database!$C:$C,$A386,Database!$I:$I,$B386)+COUNTIFS(Database!$F:$F,2,Database!$D:$D,$A386,Database!$I:$I,$B386)</f>
        <v>1</v>
      </c>
      <c r="G386" s="9">
        <f>COUNTIFS(Database!$E:$E,1,Database!$C:$C,$A386,Database!$I:$I,$B386)+COUNTIFS(Database!$F:$F,1,Database!$D:$D,$A386,Database!$I:$I,$B386)</f>
        <v>1</v>
      </c>
      <c r="H386" s="9">
        <f>COUNTIFS(Database!$E:$E,0,Database!$C:$C,$A386,Database!$I:$I,$B386)+COUNTIFS(Database!$F:$F,0,Database!$D:$D,$A386,Database!$I:$I,$B386)</f>
        <v>1</v>
      </c>
      <c r="I386" s="9">
        <f>VLOOKUP(B386,Database!$I:$AB,14,FALSE)</f>
        <v>1750</v>
      </c>
      <c r="J386" s="9">
        <f>VLOOKUP(B386,Database!$I:$AC,15,FALSE)</f>
        <v>3</v>
      </c>
      <c r="K386" s="9" t="str">
        <f>VLOOKUP(B386,Database!$I:$AD,16,FALSE)</f>
        <v>v1.1</v>
      </c>
      <c r="L386" s="9">
        <f>VLOOKUP(B386,Database!$I:$AB,19,FALSE)</f>
        <v>38</v>
      </c>
      <c r="M386" s="9" t="str">
        <f>VLOOKUP(B386,Database!$I:$AB,20,FALSE)</f>
        <v>Y</v>
      </c>
    </row>
    <row r="387" spans="1:13" ht="15" customHeight="1" x14ac:dyDescent="0.25">
      <c r="A387" s="7" t="s">
        <v>1091</v>
      </c>
      <c r="B387" s="7" t="s">
        <v>1084</v>
      </c>
      <c r="C387" s="7" t="s">
        <v>764</v>
      </c>
      <c r="D387" s="8" t="s">
        <v>1093</v>
      </c>
      <c r="E387" s="9">
        <f t="shared" si="6"/>
        <v>3</v>
      </c>
      <c r="F387" s="9">
        <f>COUNTIFS(Database!$E:$E,2,Database!$C:$C,$A387,Database!$I:$I,$B387)+COUNTIFS(Database!$F:$F,2,Database!$D:$D,$A387,Database!$I:$I,$B387)</f>
        <v>1</v>
      </c>
      <c r="G387" s="9">
        <f>COUNTIFS(Database!$E:$E,1,Database!$C:$C,$A387,Database!$I:$I,$B387)+COUNTIFS(Database!$F:$F,1,Database!$D:$D,$A387,Database!$I:$I,$B387)</f>
        <v>0</v>
      </c>
      <c r="H387" s="9">
        <f>COUNTIFS(Database!$E:$E,0,Database!$C:$C,$A387,Database!$I:$I,$B387)+COUNTIFS(Database!$F:$F,0,Database!$D:$D,$A387,Database!$I:$I,$B387)</f>
        <v>2</v>
      </c>
      <c r="I387" s="9">
        <f>VLOOKUP(B387,Database!$I:$AB,14,FALSE)</f>
        <v>1750</v>
      </c>
      <c r="J387" s="9">
        <f>VLOOKUP(B387,Database!$I:$AC,15,FALSE)</f>
        <v>3</v>
      </c>
      <c r="K387" s="9" t="str">
        <f>VLOOKUP(B387,Database!$I:$AD,16,FALSE)</f>
        <v>v1.1</v>
      </c>
      <c r="L387" s="9">
        <f>VLOOKUP(B387,Database!$I:$AB,19,FALSE)</f>
        <v>38</v>
      </c>
      <c r="M387" s="9" t="str">
        <f>VLOOKUP(B387,Database!$I:$AB,20,FALSE)</f>
        <v>Y</v>
      </c>
    </row>
    <row r="388" spans="1:13" ht="15" customHeight="1" x14ac:dyDescent="0.25">
      <c r="A388" s="7" t="s">
        <v>1095</v>
      </c>
      <c r="B388" s="7" t="s">
        <v>1084</v>
      </c>
      <c r="C388" s="7" t="s">
        <v>769</v>
      </c>
      <c r="D388" s="8" t="s">
        <v>1097</v>
      </c>
      <c r="E388" s="9">
        <f t="shared" si="6"/>
        <v>3</v>
      </c>
      <c r="F388" s="9">
        <f>COUNTIFS(Database!$E:$E,2,Database!$C:$C,$A388,Database!$I:$I,$B388)+COUNTIFS(Database!$F:$F,2,Database!$D:$D,$A388,Database!$I:$I,$B388)</f>
        <v>1</v>
      </c>
      <c r="G388" s="9">
        <f>COUNTIFS(Database!$E:$E,1,Database!$C:$C,$A388,Database!$I:$I,$B388)+COUNTIFS(Database!$F:$F,1,Database!$D:$D,$A388,Database!$I:$I,$B388)</f>
        <v>0</v>
      </c>
      <c r="H388" s="9">
        <f>COUNTIFS(Database!$E:$E,0,Database!$C:$C,$A388,Database!$I:$I,$B388)+COUNTIFS(Database!$F:$F,0,Database!$D:$D,$A388,Database!$I:$I,$B388)</f>
        <v>2</v>
      </c>
      <c r="I388" s="9">
        <f>VLOOKUP(B388,Database!$I:$AB,14,FALSE)</f>
        <v>1750</v>
      </c>
      <c r="J388" s="9">
        <f>VLOOKUP(B388,Database!$I:$AC,15,FALSE)</f>
        <v>3</v>
      </c>
      <c r="K388" s="9" t="str">
        <f>VLOOKUP(B388,Database!$I:$AD,16,FALSE)</f>
        <v>v1.1</v>
      </c>
      <c r="L388" s="9">
        <f>VLOOKUP(B388,Database!$I:$AB,19,FALSE)</f>
        <v>38</v>
      </c>
      <c r="M388" s="9" t="str">
        <f>VLOOKUP(B388,Database!$I:$AB,20,FALSE)</f>
        <v>Y</v>
      </c>
    </row>
    <row r="389" spans="1:13" ht="15" customHeight="1" x14ac:dyDescent="0.25">
      <c r="A389" s="7" t="s">
        <v>1099</v>
      </c>
      <c r="B389" s="7" t="s">
        <v>1084</v>
      </c>
      <c r="C389" s="7" t="s">
        <v>774</v>
      </c>
      <c r="D389" s="8" t="s">
        <v>1101</v>
      </c>
      <c r="E389" s="9">
        <f t="shared" si="6"/>
        <v>3</v>
      </c>
      <c r="F389" s="9">
        <f>COUNTIFS(Database!$E:$E,2,Database!$C:$C,$A389,Database!$I:$I,$B389)+COUNTIFS(Database!$F:$F,2,Database!$D:$D,$A389,Database!$I:$I,$B389)</f>
        <v>2</v>
      </c>
      <c r="G389" s="9">
        <f>COUNTIFS(Database!$E:$E,1,Database!$C:$C,$A389,Database!$I:$I,$B389)+COUNTIFS(Database!$F:$F,1,Database!$D:$D,$A389,Database!$I:$I,$B389)</f>
        <v>1</v>
      </c>
      <c r="H389" s="9">
        <f>COUNTIFS(Database!$E:$E,0,Database!$C:$C,$A389,Database!$I:$I,$B389)+COUNTIFS(Database!$F:$F,0,Database!$D:$D,$A389,Database!$I:$I,$B389)</f>
        <v>0</v>
      </c>
      <c r="I389" s="9">
        <f>VLOOKUP(B389,Database!$I:$AB,14,FALSE)</f>
        <v>1750</v>
      </c>
      <c r="J389" s="9">
        <f>VLOOKUP(B389,Database!$I:$AC,15,FALSE)</f>
        <v>3</v>
      </c>
      <c r="K389" s="9" t="str">
        <f>VLOOKUP(B389,Database!$I:$AD,16,FALSE)</f>
        <v>v1.1</v>
      </c>
      <c r="L389" s="9">
        <f>VLOOKUP(B389,Database!$I:$AB,19,FALSE)</f>
        <v>38</v>
      </c>
      <c r="M389" s="9" t="str">
        <f>VLOOKUP(B389,Database!$I:$AB,20,FALSE)</f>
        <v>Y</v>
      </c>
    </row>
    <row r="390" spans="1:13" ht="15" customHeight="1" x14ac:dyDescent="0.25">
      <c r="A390" s="7" t="s">
        <v>1103</v>
      </c>
      <c r="B390" s="7" t="s">
        <v>1084</v>
      </c>
      <c r="C390" s="7" t="s">
        <v>774</v>
      </c>
      <c r="D390" s="8" t="s">
        <v>1105</v>
      </c>
      <c r="E390" s="9">
        <f t="shared" si="6"/>
        <v>3</v>
      </c>
      <c r="F390" s="9">
        <f>COUNTIFS(Database!$E:$E,2,Database!$C:$C,$A390,Database!$I:$I,$B390)+COUNTIFS(Database!$F:$F,2,Database!$D:$D,$A390,Database!$I:$I,$B390)</f>
        <v>1</v>
      </c>
      <c r="G390" s="9">
        <f>COUNTIFS(Database!$E:$E,1,Database!$C:$C,$A390,Database!$I:$I,$B390)+COUNTIFS(Database!$F:$F,1,Database!$D:$D,$A390,Database!$I:$I,$B390)</f>
        <v>2</v>
      </c>
      <c r="H390" s="9">
        <f>COUNTIFS(Database!$E:$E,0,Database!$C:$C,$A390,Database!$I:$I,$B390)+COUNTIFS(Database!$F:$F,0,Database!$D:$D,$A390,Database!$I:$I,$B390)</f>
        <v>0</v>
      </c>
      <c r="I390" s="9">
        <f>VLOOKUP(B390,Database!$I:$AB,14,FALSE)</f>
        <v>1750</v>
      </c>
      <c r="J390" s="9">
        <f>VLOOKUP(B390,Database!$I:$AC,15,FALSE)</f>
        <v>3</v>
      </c>
      <c r="K390" s="9" t="str">
        <f>VLOOKUP(B390,Database!$I:$AD,16,FALSE)</f>
        <v>v1.1</v>
      </c>
      <c r="L390" s="9">
        <f>VLOOKUP(B390,Database!$I:$AB,19,FALSE)</f>
        <v>38</v>
      </c>
      <c r="M390" s="9" t="str">
        <f>VLOOKUP(B390,Database!$I:$AB,20,FALSE)</f>
        <v>Y</v>
      </c>
    </row>
    <row r="391" spans="1:13" ht="15" customHeight="1" x14ac:dyDescent="0.25">
      <c r="A391" s="7" t="s">
        <v>1107</v>
      </c>
      <c r="B391" s="7" t="s">
        <v>1084</v>
      </c>
      <c r="C391" s="7" t="s">
        <v>764</v>
      </c>
      <c r="D391" s="8" t="s">
        <v>1109</v>
      </c>
      <c r="E391" s="9">
        <f t="shared" si="6"/>
        <v>3</v>
      </c>
      <c r="F391" s="9">
        <f>COUNTIFS(Database!$E:$E,2,Database!$C:$C,$A391,Database!$I:$I,$B391)+COUNTIFS(Database!$F:$F,2,Database!$D:$D,$A391,Database!$I:$I,$B391)</f>
        <v>2</v>
      </c>
      <c r="G391" s="9">
        <f>COUNTIFS(Database!$E:$E,1,Database!$C:$C,$A391,Database!$I:$I,$B391)+COUNTIFS(Database!$F:$F,1,Database!$D:$D,$A391,Database!$I:$I,$B391)</f>
        <v>0</v>
      </c>
      <c r="H391" s="9">
        <f>COUNTIFS(Database!$E:$E,0,Database!$C:$C,$A391,Database!$I:$I,$B391)+COUNTIFS(Database!$F:$F,0,Database!$D:$D,$A391,Database!$I:$I,$B391)</f>
        <v>1</v>
      </c>
      <c r="I391" s="9">
        <f>VLOOKUP(B391,Database!$I:$AB,14,FALSE)</f>
        <v>1750</v>
      </c>
      <c r="J391" s="9">
        <f>VLOOKUP(B391,Database!$I:$AC,15,FALSE)</f>
        <v>3</v>
      </c>
      <c r="K391" s="9" t="str">
        <f>VLOOKUP(B391,Database!$I:$AD,16,FALSE)</f>
        <v>v1.1</v>
      </c>
      <c r="L391" s="9">
        <f>VLOOKUP(B391,Database!$I:$AB,19,FALSE)</f>
        <v>38</v>
      </c>
      <c r="M391" s="9" t="str">
        <f>VLOOKUP(B391,Database!$I:$AB,20,FALSE)</f>
        <v>Y</v>
      </c>
    </row>
    <row r="392" spans="1:13" ht="15" customHeight="1" x14ac:dyDescent="0.25">
      <c r="A392" s="7" t="s">
        <v>1111</v>
      </c>
      <c r="B392" s="7" t="s">
        <v>1084</v>
      </c>
      <c r="C392" s="7" t="s">
        <v>774</v>
      </c>
      <c r="D392" s="8" t="s">
        <v>1113</v>
      </c>
      <c r="E392" s="9">
        <f t="shared" si="6"/>
        <v>3</v>
      </c>
      <c r="F392" s="9">
        <f>COUNTIFS(Database!$E:$E,2,Database!$C:$C,$A392,Database!$I:$I,$B392)+COUNTIFS(Database!$F:$F,2,Database!$D:$D,$A392,Database!$I:$I,$B392)</f>
        <v>1</v>
      </c>
      <c r="G392" s="9">
        <f>COUNTIFS(Database!$E:$E,1,Database!$C:$C,$A392,Database!$I:$I,$B392)+COUNTIFS(Database!$F:$F,1,Database!$D:$D,$A392,Database!$I:$I,$B392)</f>
        <v>0</v>
      </c>
      <c r="H392" s="9">
        <f>COUNTIFS(Database!$E:$E,0,Database!$C:$C,$A392,Database!$I:$I,$B392)+COUNTIFS(Database!$F:$F,0,Database!$D:$D,$A392,Database!$I:$I,$B392)</f>
        <v>2</v>
      </c>
      <c r="I392" s="9">
        <f>VLOOKUP(B392,Database!$I:$AB,14,FALSE)</f>
        <v>1750</v>
      </c>
      <c r="J392" s="9">
        <f>VLOOKUP(B392,Database!$I:$AC,15,FALSE)</f>
        <v>3</v>
      </c>
      <c r="K392" s="9" t="str">
        <f>VLOOKUP(B392,Database!$I:$AD,16,FALSE)</f>
        <v>v1.1</v>
      </c>
      <c r="L392" s="9">
        <f>VLOOKUP(B392,Database!$I:$AB,19,FALSE)</f>
        <v>38</v>
      </c>
      <c r="M392" s="9" t="str">
        <f>VLOOKUP(B392,Database!$I:$AB,20,FALSE)</f>
        <v>Y</v>
      </c>
    </row>
    <row r="393" spans="1:13" ht="15" customHeight="1" x14ac:dyDescent="0.25">
      <c r="A393" s="7" t="s">
        <v>1115</v>
      </c>
      <c r="B393" s="7" t="s">
        <v>1084</v>
      </c>
      <c r="C393" s="7" t="s">
        <v>763</v>
      </c>
      <c r="D393" s="8" t="s">
        <v>1117</v>
      </c>
      <c r="E393" s="9">
        <f t="shared" si="6"/>
        <v>3</v>
      </c>
      <c r="F393" s="9">
        <f>COUNTIFS(Database!$E:$E,2,Database!$C:$C,$A393,Database!$I:$I,$B393)+COUNTIFS(Database!$F:$F,2,Database!$D:$D,$A393,Database!$I:$I,$B393)</f>
        <v>2</v>
      </c>
      <c r="G393" s="9">
        <f>COUNTIFS(Database!$E:$E,1,Database!$C:$C,$A393,Database!$I:$I,$B393)+COUNTIFS(Database!$F:$F,1,Database!$D:$D,$A393,Database!$I:$I,$B393)</f>
        <v>0</v>
      </c>
      <c r="H393" s="9">
        <f>COUNTIFS(Database!$E:$E,0,Database!$C:$C,$A393,Database!$I:$I,$B393)+COUNTIFS(Database!$F:$F,0,Database!$D:$D,$A393,Database!$I:$I,$B393)</f>
        <v>1</v>
      </c>
      <c r="I393" s="9">
        <f>VLOOKUP(B393,Database!$I:$AB,14,FALSE)</f>
        <v>1750</v>
      </c>
      <c r="J393" s="9">
        <f>VLOOKUP(B393,Database!$I:$AC,15,FALSE)</f>
        <v>3</v>
      </c>
      <c r="K393" s="9" t="str">
        <f>VLOOKUP(B393,Database!$I:$AD,16,FALSE)</f>
        <v>v1.1</v>
      </c>
      <c r="L393" s="9">
        <f>VLOOKUP(B393,Database!$I:$AB,19,FALSE)</f>
        <v>38</v>
      </c>
      <c r="M393" s="9" t="str">
        <f>VLOOKUP(B393,Database!$I:$AB,20,FALSE)</f>
        <v>Y</v>
      </c>
    </row>
    <row r="394" spans="1:13" ht="15" customHeight="1" x14ac:dyDescent="0.25">
      <c r="A394" s="7" t="s">
        <v>1119</v>
      </c>
      <c r="B394" s="7" t="s">
        <v>1084</v>
      </c>
      <c r="C394" s="7" t="s">
        <v>759</v>
      </c>
      <c r="D394" s="8" t="s">
        <v>1121</v>
      </c>
      <c r="E394" s="9">
        <f t="shared" si="6"/>
        <v>3</v>
      </c>
      <c r="F394" s="9">
        <f>COUNTIFS(Database!$E:$E,2,Database!$C:$C,$A394,Database!$I:$I,$B394)+COUNTIFS(Database!$F:$F,2,Database!$D:$D,$A394,Database!$I:$I,$B394)</f>
        <v>2</v>
      </c>
      <c r="G394" s="9">
        <f>COUNTIFS(Database!$E:$E,1,Database!$C:$C,$A394,Database!$I:$I,$B394)+COUNTIFS(Database!$F:$F,1,Database!$D:$D,$A394,Database!$I:$I,$B394)</f>
        <v>0</v>
      </c>
      <c r="H394" s="9">
        <f>COUNTIFS(Database!$E:$E,0,Database!$C:$C,$A394,Database!$I:$I,$B394)+COUNTIFS(Database!$F:$F,0,Database!$D:$D,$A394,Database!$I:$I,$B394)</f>
        <v>1</v>
      </c>
      <c r="I394" s="9">
        <f>VLOOKUP(B394,Database!$I:$AB,14,FALSE)</f>
        <v>1750</v>
      </c>
      <c r="J394" s="9">
        <f>VLOOKUP(B394,Database!$I:$AC,15,FALSE)</f>
        <v>3</v>
      </c>
      <c r="K394" s="9" t="str">
        <f>VLOOKUP(B394,Database!$I:$AD,16,FALSE)</f>
        <v>v1.1</v>
      </c>
      <c r="L394" s="9">
        <f>VLOOKUP(B394,Database!$I:$AB,19,FALSE)</f>
        <v>38</v>
      </c>
      <c r="M394" s="9" t="str">
        <f>VLOOKUP(B394,Database!$I:$AB,20,FALSE)</f>
        <v>Y</v>
      </c>
    </row>
    <row r="395" spans="1:13" ht="15" customHeight="1" x14ac:dyDescent="0.25">
      <c r="A395" s="7" t="s">
        <v>1123</v>
      </c>
      <c r="B395" s="7" t="s">
        <v>1084</v>
      </c>
      <c r="C395" s="7" t="s">
        <v>763</v>
      </c>
      <c r="D395" s="8" t="s">
        <v>1125</v>
      </c>
      <c r="E395" s="9">
        <f t="shared" si="6"/>
        <v>3</v>
      </c>
      <c r="F395" s="9">
        <f>COUNTIFS(Database!$E:$E,2,Database!$C:$C,$A395,Database!$I:$I,$B395)+COUNTIFS(Database!$F:$F,2,Database!$D:$D,$A395,Database!$I:$I,$B395)</f>
        <v>2</v>
      </c>
      <c r="G395" s="9">
        <f>COUNTIFS(Database!$E:$E,1,Database!$C:$C,$A395,Database!$I:$I,$B395)+COUNTIFS(Database!$F:$F,1,Database!$D:$D,$A395,Database!$I:$I,$B395)</f>
        <v>0</v>
      </c>
      <c r="H395" s="9">
        <f>COUNTIFS(Database!$E:$E,0,Database!$C:$C,$A395,Database!$I:$I,$B395)+COUNTIFS(Database!$F:$F,0,Database!$D:$D,$A395,Database!$I:$I,$B395)</f>
        <v>1</v>
      </c>
      <c r="I395" s="9">
        <f>VLOOKUP(B395,Database!$I:$AB,14,FALSE)</f>
        <v>1750</v>
      </c>
      <c r="J395" s="9">
        <f>VLOOKUP(B395,Database!$I:$AC,15,FALSE)</f>
        <v>3</v>
      </c>
      <c r="K395" s="9" t="str">
        <f>VLOOKUP(B395,Database!$I:$AD,16,FALSE)</f>
        <v>v1.1</v>
      </c>
      <c r="L395" s="9">
        <f>VLOOKUP(B395,Database!$I:$AB,19,FALSE)</f>
        <v>38</v>
      </c>
      <c r="M395" s="9" t="str">
        <f>VLOOKUP(B395,Database!$I:$AB,20,FALSE)</f>
        <v>Y</v>
      </c>
    </row>
    <row r="396" spans="1:13" ht="15" customHeight="1" x14ac:dyDescent="0.25">
      <c r="A396" s="7" t="s">
        <v>1127</v>
      </c>
      <c r="B396" s="7" t="s">
        <v>1084</v>
      </c>
      <c r="C396" s="7" t="s">
        <v>761</v>
      </c>
      <c r="D396" s="8" t="s">
        <v>1129</v>
      </c>
      <c r="E396" s="9">
        <f t="shared" si="6"/>
        <v>3</v>
      </c>
      <c r="F396" s="9">
        <f>COUNTIFS(Database!$E:$E,2,Database!$C:$C,$A396,Database!$I:$I,$B396)+COUNTIFS(Database!$F:$F,2,Database!$D:$D,$A396,Database!$I:$I,$B396)</f>
        <v>3</v>
      </c>
      <c r="G396" s="9">
        <f>COUNTIFS(Database!$E:$E,1,Database!$C:$C,$A396,Database!$I:$I,$B396)+COUNTIFS(Database!$F:$F,1,Database!$D:$D,$A396,Database!$I:$I,$B396)</f>
        <v>0</v>
      </c>
      <c r="H396" s="9">
        <f>COUNTIFS(Database!$E:$E,0,Database!$C:$C,$A396,Database!$I:$I,$B396)+COUNTIFS(Database!$F:$F,0,Database!$D:$D,$A396,Database!$I:$I,$B396)</f>
        <v>0</v>
      </c>
      <c r="I396" s="9">
        <f>VLOOKUP(B396,Database!$I:$AB,14,FALSE)</f>
        <v>1750</v>
      </c>
      <c r="J396" s="9">
        <f>VLOOKUP(B396,Database!$I:$AC,15,FALSE)</f>
        <v>3</v>
      </c>
      <c r="K396" s="9" t="str">
        <f>VLOOKUP(B396,Database!$I:$AD,16,FALSE)</f>
        <v>v1.1</v>
      </c>
      <c r="L396" s="9">
        <f>VLOOKUP(B396,Database!$I:$AB,19,FALSE)</f>
        <v>38</v>
      </c>
      <c r="M396" s="9" t="str">
        <f>VLOOKUP(B396,Database!$I:$AB,20,FALSE)</f>
        <v>Y</v>
      </c>
    </row>
    <row r="397" spans="1:13" ht="15" customHeight="1" x14ac:dyDescent="0.25">
      <c r="A397" s="7" t="s">
        <v>1131</v>
      </c>
      <c r="B397" s="7" t="s">
        <v>1084</v>
      </c>
      <c r="C397" s="7" t="s">
        <v>762</v>
      </c>
      <c r="D397" s="8" t="s">
        <v>1132</v>
      </c>
      <c r="E397" s="9">
        <f t="shared" si="6"/>
        <v>3</v>
      </c>
      <c r="F397" s="9">
        <f>COUNTIFS(Database!$E:$E,2,Database!$C:$C,$A397,Database!$I:$I,$B397)+COUNTIFS(Database!$F:$F,2,Database!$D:$D,$A397,Database!$I:$I,$B397)</f>
        <v>0</v>
      </c>
      <c r="G397" s="9">
        <f>COUNTIFS(Database!$E:$E,1,Database!$C:$C,$A397,Database!$I:$I,$B397)+COUNTIFS(Database!$F:$F,1,Database!$D:$D,$A397,Database!$I:$I,$B397)</f>
        <v>0</v>
      </c>
      <c r="H397" s="9">
        <f>COUNTIFS(Database!$E:$E,0,Database!$C:$C,$A397,Database!$I:$I,$B397)+COUNTIFS(Database!$F:$F,0,Database!$D:$D,$A397,Database!$I:$I,$B397)</f>
        <v>3</v>
      </c>
      <c r="I397" s="9">
        <f>VLOOKUP(B397,Database!$I:$AB,14,FALSE)</f>
        <v>1750</v>
      </c>
      <c r="J397" s="9">
        <f>VLOOKUP(B397,Database!$I:$AC,15,FALSE)</f>
        <v>3</v>
      </c>
      <c r="K397" s="9" t="str">
        <f>VLOOKUP(B397,Database!$I:$AD,16,FALSE)</f>
        <v>v1.1</v>
      </c>
      <c r="L397" s="9">
        <f>VLOOKUP(B397,Database!$I:$AB,19,FALSE)</f>
        <v>38</v>
      </c>
      <c r="M397" s="9" t="str">
        <f>VLOOKUP(B397,Database!$I:$AB,20,FALSE)</f>
        <v>Y</v>
      </c>
    </row>
    <row r="398" spans="1:13" ht="15" customHeight="1" x14ac:dyDescent="0.25">
      <c r="A398" s="7" t="s">
        <v>1134</v>
      </c>
      <c r="B398" s="7" t="s">
        <v>1084</v>
      </c>
      <c r="C398" s="7" t="s">
        <v>769</v>
      </c>
      <c r="D398" s="8" t="s">
        <v>1136</v>
      </c>
      <c r="E398" s="9">
        <f t="shared" si="6"/>
        <v>3</v>
      </c>
      <c r="F398" s="9">
        <f>COUNTIFS(Database!$E:$E,2,Database!$C:$C,$A398,Database!$I:$I,$B398)+COUNTIFS(Database!$F:$F,2,Database!$D:$D,$A398,Database!$I:$I,$B398)</f>
        <v>1</v>
      </c>
      <c r="G398" s="9">
        <f>COUNTIFS(Database!$E:$E,1,Database!$C:$C,$A398,Database!$I:$I,$B398)+COUNTIFS(Database!$F:$F,1,Database!$D:$D,$A398,Database!$I:$I,$B398)</f>
        <v>0</v>
      </c>
      <c r="H398" s="9">
        <f>COUNTIFS(Database!$E:$E,0,Database!$C:$C,$A398,Database!$I:$I,$B398)+COUNTIFS(Database!$F:$F,0,Database!$D:$D,$A398,Database!$I:$I,$B398)</f>
        <v>2</v>
      </c>
      <c r="I398" s="9">
        <f>VLOOKUP(B398,Database!$I:$AB,14,FALSE)</f>
        <v>1750</v>
      </c>
      <c r="J398" s="9">
        <f>VLOOKUP(B398,Database!$I:$AC,15,FALSE)</f>
        <v>3</v>
      </c>
      <c r="K398" s="9" t="str">
        <f>VLOOKUP(B398,Database!$I:$AD,16,FALSE)</f>
        <v>v1.1</v>
      </c>
      <c r="L398" s="9">
        <f>VLOOKUP(B398,Database!$I:$AB,19,FALSE)</f>
        <v>38</v>
      </c>
      <c r="M398" s="9" t="str">
        <f>VLOOKUP(B398,Database!$I:$AB,20,FALSE)</f>
        <v>Y</v>
      </c>
    </row>
    <row r="399" spans="1:13" ht="15" customHeight="1" x14ac:dyDescent="0.25">
      <c r="A399" s="7" t="s">
        <v>1138</v>
      </c>
      <c r="B399" s="7" t="s">
        <v>1084</v>
      </c>
      <c r="C399" s="7" t="s">
        <v>762</v>
      </c>
      <c r="D399" s="8" t="s">
        <v>1140</v>
      </c>
      <c r="E399" s="9">
        <f t="shared" ref="E399:E450" si="7">SUM(F399:H399)</f>
        <v>3</v>
      </c>
      <c r="F399" s="9">
        <f>COUNTIFS(Database!$E:$E,2,Database!$C:$C,$A399,Database!$I:$I,$B399)+COUNTIFS(Database!$F:$F,2,Database!$D:$D,$A399,Database!$I:$I,$B399)</f>
        <v>1</v>
      </c>
      <c r="G399" s="9">
        <f>COUNTIFS(Database!$E:$E,1,Database!$C:$C,$A399,Database!$I:$I,$B399)+COUNTIFS(Database!$F:$F,1,Database!$D:$D,$A399,Database!$I:$I,$B399)</f>
        <v>0</v>
      </c>
      <c r="H399" s="9">
        <f>COUNTIFS(Database!$E:$E,0,Database!$C:$C,$A399,Database!$I:$I,$B399)+COUNTIFS(Database!$F:$F,0,Database!$D:$D,$A399,Database!$I:$I,$B399)</f>
        <v>2</v>
      </c>
      <c r="I399" s="9">
        <f>VLOOKUP(B399,Database!$I:$AB,14,FALSE)</f>
        <v>1750</v>
      </c>
      <c r="J399" s="9">
        <f>VLOOKUP(B399,Database!$I:$AC,15,FALSE)</f>
        <v>3</v>
      </c>
      <c r="K399" s="9" t="str">
        <f>VLOOKUP(B399,Database!$I:$AD,16,FALSE)</f>
        <v>v1.1</v>
      </c>
      <c r="L399" s="9">
        <f>VLOOKUP(B399,Database!$I:$AB,19,FALSE)</f>
        <v>38</v>
      </c>
      <c r="M399" s="9" t="str">
        <f>VLOOKUP(B399,Database!$I:$AB,20,FALSE)</f>
        <v>Y</v>
      </c>
    </row>
    <row r="400" spans="1:13" ht="15" customHeight="1" x14ac:dyDescent="0.25">
      <c r="A400" s="7" t="s">
        <v>1142</v>
      </c>
      <c r="B400" s="7" t="s">
        <v>1084</v>
      </c>
      <c r="C400" s="7" t="s">
        <v>758</v>
      </c>
      <c r="D400" s="8" t="s">
        <v>1144</v>
      </c>
      <c r="E400" s="9">
        <f t="shared" si="7"/>
        <v>3</v>
      </c>
      <c r="F400" s="9">
        <f>COUNTIFS(Database!$E:$E,2,Database!$C:$C,$A400,Database!$I:$I,$B400)+COUNTIFS(Database!$F:$F,2,Database!$D:$D,$A400,Database!$I:$I,$B400)</f>
        <v>1</v>
      </c>
      <c r="G400" s="9">
        <f>COUNTIFS(Database!$E:$E,1,Database!$C:$C,$A400,Database!$I:$I,$B400)+COUNTIFS(Database!$F:$F,1,Database!$D:$D,$A400,Database!$I:$I,$B400)</f>
        <v>0</v>
      </c>
      <c r="H400" s="9">
        <f>COUNTIFS(Database!$E:$E,0,Database!$C:$C,$A400,Database!$I:$I,$B400)+COUNTIFS(Database!$F:$F,0,Database!$D:$D,$A400,Database!$I:$I,$B400)</f>
        <v>2</v>
      </c>
      <c r="I400" s="9">
        <f>VLOOKUP(B400,Database!$I:$AB,14,FALSE)</f>
        <v>1750</v>
      </c>
      <c r="J400" s="9">
        <f>VLOOKUP(B400,Database!$I:$AC,15,FALSE)</f>
        <v>3</v>
      </c>
      <c r="K400" s="9" t="str">
        <f>VLOOKUP(B400,Database!$I:$AD,16,FALSE)</f>
        <v>v1.1</v>
      </c>
      <c r="L400" s="9">
        <f>VLOOKUP(B400,Database!$I:$AB,19,FALSE)</f>
        <v>38</v>
      </c>
      <c r="M400" s="9" t="str">
        <f>VLOOKUP(B400,Database!$I:$AB,20,FALSE)</f>
        <v>Y</v>
      </c>
    </row>
    <row r="401" spans="1:13" ht="15" customHeight="1" x14ac:dyDescent="0.25">
      <c r="A401" s="7" t="s">
        <v>1146</v>
      </c>
      <c r="B401" s="7" t="s">
        <v>1084</v>
      </c>
      <c r="C401" s="7" t="s">
        <v>762</v>
      </c>
      <c r="D401" s="8" t="s">
        <v>1148</v>
      </c>
      <c r="E401" s="9">
        <f t="shared" si="7"/>
        <v>3</v>
      </c>
      <c r="F401" s="9">
        <f>COUNTIFS(Database!$E:$E,2,Database!$C:$C,$A401,Database!$I:$I,$B401)+COUNTIFS(Database!$F:$F,2,Database!$D:$D,$A401,Database!$I:$I,$B401)</f>
        <v>3</v>
      </c>
      <c r="G401" s="9">
        <f>COUNTIFS(Database!$E:$E,1,Database!$C:$C,$A401,Database!$I:$I,$B401)+COUNTIFS(Database!$F:$F,1,Database!$D:$D,$A401,Database!$I:$I,$B401)</f>
        <v>0</v>
      </c>
      <c r="H401" s="9">
        <f>COUNTIFS(Database!$E:$E,0,Database!$C:$C,$A401,Database!$I:$I,$B401)+COUNTIFS(Database!$F:$F,0,Database!$D:$D,$A401,Database!$I:$I,$B401)</f>
        <v>0</v>
      </c>
      <c r="I401" s="9">
        <f>VLOOKUP(B401,Database!$I:$AB,14,FALSE)</f>
        <v>1750</v>
      </c>
      <c r="J401" s="9">
        <f>VLOOKUP(B401,Database!$I:$AC,15,FALSE)</f>
        <v>3</v>
      </c>
      <c r="K401" s="9" t="str">
        <f>VLOOKUP(B401,Database!$I:$AD,16,FALSE)</f>
        <v>v1.1</v>
      </c>
      <c r="L401" s="9">
        <f>VLOOKUP(B401,Database!$I:$AB,19,FALSE)</f>
        <v>38</v>
      </c>
      <c r="M401" s="9" t="str">
        <f>VLOOKUP(B401,Database!$I:$AB,20,FALSE)</f>
        <v>Y</v>
      </c>
    </row>
    <row r="402" spans="1:13" ht="15" customHeight="1" x14ac:dyDescent="0.25">
      <c r="A402" s="7" t="s">
        <v>1150</v>
      </c>
      <c r="B402" s="7" t="s">
        <v>1084</v>
      </c>
      <c r="C402" s="7" t="s">
        <v>761</v>
      </c>
      <c r="D402" s="8" t="s">
        <v>1152</v>
      </c>
      <c r="E402" s="9">
        <f t="shared" si="7"/>
        <v>3</v>
      </c>
      <c r="F402" s="9">
        <f>COUNTIFS(Database!$E:$E,2,Database!$C:$C,$A402,Database!$I:$I,$B402)+COUNTIFS(Database!$F:$F,2,Database!$D:$D,$A402,Database!$I:$I,$B402)</f>
        <v>0</v>
      </c>
      <c r="G402" s="9">
        <f>COUNTIFS(Database!$E:$E,1,Database!$C:$C,$A402,Database!$I:$I,$B402)+COUNTIFS(Database!$F:$F,1,Database!$D:$D,$A402,Database!$I:$I,$B402)</f>
        <v>0</v>
      </c>
      <c r="H402" s="9">
        <f>COUNTIFS(Database!$E:$E,0,Database!$C:$C,$A402,Database!$I:$I,$B402)+COUNTIFS(Database!$F:$F,0,Database!$D:$D,$A402,Database!$I:$I,$B402)</f>
        <v>3</v>
      </c>
      <c r="I402" s="9">
        <f>VLOOKUP(B402,Database!$I:$AB,14,FALSE)</f>
        <v>1750</v>
      </c>
      <c r="J402" s="9">
        <f>VLOOKUP(B402,Database!$I:$AC,15,FALSE)</f>
        <v>3</v>
      </c>
      <c r="K402" s="9" t="str">
        <f>VLOOKUP(B402,Database!$I:$AD,16,FALSE)</f>
        <v>v1.1</v>
      </c>
      <c r="L402" s="9">
        <f>VLOOKUP(B402,Database!$I:$AB,19,FALSE)</f>
        <v>38</v>
      </c>
      <c r="M402" s="9" t="str">
        <f>VLOOKUP(B402,Database!$I:$AB,20,FALSE)</f>
        <v>Y</v>
      </c>
    </row>
    <row r="403" spans="1:13" ht="15" customHeight="1" x14ac:dyDescent="0.25">
      <c r="A403" s="7" t="s">
        <v>1154</v>
      </c>
      <c r="B403" s="7" t="s">
        <v>1084</v>
      </c>
      <c r="C403" s="7" t="s">
        <v>764</v>
      </c>
      <c r="D403" s="8" t="s">
        <v>1156</v>
      </c>
      <c r="E403" s="9">
        <f t="shared" si="7"/>
        <v>3</v>
      </c>
      <c r="F403" s="9">
        <f>COUNTIFS(Database!$E:$E,2,Database!$C:$C,$A403,Database!$I:$I,$B403)+COUNTIFS(Database!$F:$F,2,Database!$D:$D,$A403,Database!$I:$I,$B403)</f>
        <v>1</v>
      </c>
      <c r="G403" s="9">
        <f>COUNTIFS(Database!$E:$E,1,Database!$C:$C,$A403,Database!$I:$I,$B403)+COUNTIFS(Database!$F:$F,1,Database!$D:$D,$A403,Database!$I:$I,$B403)</f>
        <v>1</v>
      </c>
      <c r="H403" s="9">
        <f>COUNTIFS(Database!$E:$E,0,Database!$C:$C,$A403,Database!$I:$I,$B403)+COUNTIFS(Database!$F:$F,0,Database!$D:$D,$A403,Database!$I:$I,$B403)</f>
        <v>1</v>
      </c>
      <c r="I403" s="9">
        <f>VLOOKUP(B403,Database!$I:$AB,14,FALSE)</f>
        <v>1750</v>
      </c>
      <c r="J403" s="9">
        <f>VLOOKUP(B403,Database!$I:$AC,15,FALSE)</f>
        <v>3</v>
      </c>
      <c r="K403" s="9" t="str">
        <f>VLOOKUP(B403,Database!$I:$AD,16,FALSE)</f>
        <v>v1.1</v>
      </c>
      <c r="L403" s="9">
        <f>VLOOKUP(B403,Database!$I:$AB,19,FALSE)</f>
        <v>38</v>
      </c>
      <c r="M403" s="9" t="str">
        <f>VLOOKUP(B403,Database!$I:$AB,20,FALSE)</f>
        <v>Y</v>
      </c>
    </row>
    <row r="404" spans="1:13" ht="15" customHeight="1" x14ac:dyDescent="0.25">
      <c r="A404" s="7" t="s">
        <v>1147</v>
      </c>
      <c r="B404" s="7" t="s">
        <v>1084</v>
      </c>
      <c r="C404" s="7" t="s">
        <v>760</v>
      </c>
      <c r="D404" s="8" t="s">
        <v>1149</v>
      </c>
      <c r="E404" s="9">
        <f t="shared" si="7"/>
        <v>3</v>
      </c>
      <c r="F404" s="9">
        <f>COUNTIFS(Database!$E:$E,2,Database!$C:$C,$A404,Database!$I:$I,$B404)+COUNTIFS(Database!$F:$F,2,Database!$D:$D,$A404,Database!$I:$I,$B404)</f>
        <v>1</v>
      </c>
      <c r="G404" s="9">
        <f>COUNTIFS(Database!$E:$E,1,Database!$C:$C,$A404,Database!$I:$I,$B404)+COUNTIFS(Database!$F:$F,1,Database!$D:$D,$A404,Database!$I:$I,$B404)</f>
        <v>0</v>
      </c>
      <c r="H404" s="9">
        <f>COUNTIFS(Database!$E:$E,0,Database!$C:$C,$A404,Database!$I:$I,$B404)+COUNTIFS(Database!$F:$F,0,Database!$D:$D,$A404,Database!$I:$I,$B404)</f>
        <v>2</v>
      </c>
      <c r="I404" s="9">
        <f>VLOOKUP(B404,Database!$I:$AB,14,FALSE)</f>
        <v>1750</v>
      </c>
      <c r="J404" s="9">
        <f>VLOOKUP(B404,Database!$I:$AC,15,FALSE)</f>
        <v>3</v>
      </c>
      <c r="K404" s="9" t="str">
        <f>VLOOKUP(B404,Database!$I:$AD,16,FALSE)</f>
        <v>v1.1</v>
      </c>
      <c r="L404" s="9">
        <f>VLOOKUP(B404,Database!$I:$AB,19,FALSE)</f>
        <v>38</v>
      </c>
      <c r="M404" s="9" t="str">
        <f>VLOOKUP(B404,Database!$I:$AB,20,FALSE)</f>
        <v>Y</v>
      </c>
    </row>
    <row r="405" spans="1:13" ht="15" customHeight="1" x14ac:dyDescent="0.25">
      <c r="A405" s="7" t="s">
        <v>1139</v>
      </c>
      <c r="B405" s="7" t="s">
        <v>1084</v>
      </c>
      <c r="C405" s="7" t="s">
        <v>774</v>
      </c>
      <c r="D405" s="8" t="s">
        <v>1141</v>
      </c>
      <c r="E405" s="9">
        <f t="shared" si="7"/>
        <v>3</v>
      </c>
      <c r="F405" s="9">
        <f>COUNTIFS(Database!$E:$E,2,Database!$C:$C,$A405,Database!$I:$I,$B405)+COUNTIFS(Database!$F:$F,2,Database!$D:$D,$A405,Database!$I:$I,$B405)</f>
        <v>1</v>
      </c>
      <c r="G405" s="9">
        <f>COUNTIFS(Database!$E:$E,1,Database!$C:$C,$A405,Database!$I:$I,$B405)+COUNTIFS(Database!$F:$F,1,Database!$D:$D,$A405,Database!$I:$I,$B405)</f>
        <v>0</v>
      </c>
      <c r="H405" s="9">
        <f>COUNTIFS(Database!$E:$E,0,Database!$C:$C,$A405,Database!$I:$I,$B405)+COUNTIFS(Database!$F:$F,0,Database!$D:$D,$A405,Database!$I:$I,$B405)</f>
        <v>2</v>
      </c>
      <c r="I405" s="9">
        <f>VLOOKUP(B405,Database!$I:$AB,14,FALSE)</f>
        <v>1750</v>
      </c>
      <c r="J405" s="9">
        <f>VLOOKUP(B405,Database!$I:$AC,15,FALSE)</f>
        <v>3</v>
      </c>
      <c r="K405" s="9" t="str">
        <f>VLOOKUP(B405,Database!$I:$AD,16,FALSE)</f>
        <v>v1.1</v>
      </c>
      <c r="L405" s="9">
        <f>VLOOKUP(B405,Database!$I:$AB,19,FALSE)</f>
        <v>38</v>
      </c>
      <c r="M405" s="9" t="str">
        <f>VLOOKUP(B405,Database!$I:$AB,20,FALSE)</f>
        <v>Y</v>
      </c>
    </row>
    <row r="406" spans="1:13" ht="15" customHeight="1" x14ac:dyDescent="0.25">
      <c r="A406" s="7" t="s">
        <v>1151</v>
      </c>
      <c r="B406" s="7" t="s">
        <v>1084</v>
      </c>
      <c r="C406" s="7" t="s">
        <v>773</v>
      </c>
      <c r="D406" s="8" t="s">
        <v>1153</v>
      </c>
      <c r="E406" s="9">
        <f t="shared" si="7"/>
        <v>3</v>
      </c>
      <c r="F406" s="9">
        <f>COUNTIFS(Database!$E:$E,2,Database!$C:$C,$A406,Database!$I:$I,$B406)+COUNTIFS(Database!$F:$F,2,Database!$D:$D,$A406,Database!$I:$I,$B406)</f>
        <v>1</v>
      </c>
      <c r="G406" s="9">
        <f>COUNTIFS(Database!$E:$E,1,Database!$C:$C,$A406,Database!$I:$I,$B406)+COUNTIFS(Database!$F:$F,1,Database!$D:$D,$A406,Database!$I:$I,$B406)</f>
        <v>0</v>
      </c>
      <c r="H406" s="9">
        <f>COUNTIFS(Database!$E:$E,0,Database!$C:$C,$A406,Database!$I:$I,$B406)+COUNTIFS(Database!$F:$F,0,Database!$D:$D,$A406,Database!$I:$I,$B406)</f>
        <v>2</v>
      </c>
      <c r="I406" s="9">
        <f>VLOOKUP(B406,Database!$I:$AB,14,FALSE)</f>
        <v>1750</v>
      </c>
      <c r="J406" s="9">
        <f>VLOOKUP(B406,Database!$I:$AC,15,FALSE)</f>
        <v>3</v>
      </c>
      <c r="K406" s="9" t="str">
        <f>VLOOKUP(B406,Database!$I:$AD,16,FALSE)</f>
        <v>v1.1</v>
      </c>
      <c r="L406" s="9">
        <f>VLOOKUP(B406,Database!$I:$AB,19,FALSE)</f>
        <v>38</v>
      </c>
      <c r="M406" s="9" t="str">
        <f>VLOOKUP(B406,Database!$I:$AB,20,FALSE)</f>
        <v>Y</v>
      </c>
    </row>
    <row r="407" spans="1:13" ht="15" customHeight="1" x14ac:dyDescent="0.25">
      <c r="A407" s="7" t="s">
        <v>1088</v>
      </c>
      <c r="B407" s="7" t="s">
        <v>1084</v>
      </c>
      <c r="C407" s="7" t="s">
        <v>774</v>
      </c>
      <c r="D407" s="8" t="s">
        <v>1090</v>
      </c>
      <c r="E407" s="9">
        <f t="shared" si="7"/>
        <v>3</v>
      </c>
      <c r="F407" s="9">
        <f>COUNTIFS(Database!$E:$E,2,Database!$C:$C,$A407,Database!$I:$I,$B407)+COUNTIFS(Database!$F:$F,2,Database!$D:$D,$A407,Database!$I:$I,$B407)</f>
        <v>1</v>
      </c>
      <c r="G407" s="9">
        <f>COUNTIFS(Database!$E:$E,1,Database!$C:$C,$A407,Database!$I:$I,$B407)+COUNTIFS(Database!$F:$F,1,Database!$D:$D,$A407,Database!$I:$I,$B407)</f>
        <v>2</v>
      </c>
      <c r="H407" s="9">
        <f>COUNTIFS(Database!$E:$E,0,Database!$C:$C,$A407,Database!$I:$I,$B407)+COUNTIFS(Database!$F:$F,0,Database!$D:$D,$A407,Database!$I:$I,$B407)</f>
        <v>0</v>
      </c>
      <c r="I407" s="9">
        <f>VLOOKUP(B407,Database!$I:$AB,14,FALSE)</f>
        <v>1750</v>
      </c>
      <c r="J407" s="9">
        <f>VLOOKUP(B407,Database!$I:$AC,15,FALSE)</f>
        <v>3</v>
      </c>
      <c r="K407" s="9" t="str">
        <f>VLOOKUP(B407,Database!$I:$AD,16,FALSE)</f>
        <v>v1.1</v>
      </c>
      <c r="L407" s="9">
        <f>VLOOKUP(B407,Database!$I:$AB,19,FALSE)</f>
        <v>38</v>
      </c>
      <c r="M407" s="9" t="str">
        <f>VLOOKUP(B407,Database!$I:$AB,20,FALSE)</f>
        <v>Y</v>
      </c>
    </row>
    <row r="408" spans="1:13" ht="15" customHeight="1" x14ac:dyDescent="0.25">
      <c r="A408" s="7" t="s">
        <v>1143</v>
      </c>
      <c r="B408" s="7" t="s">
        <v>1084</v>
      </c>
      <c r="C408" s="7" t="s">
        <v>773</v>
      </c>
      <c r="D408" s="8" t="s">
        <v>1145</v>
      </c>
      <c r="E408" s="9">
        <f t="shared" si="7"/>
        <v>3</v>
      </c>
      <c r="F408" s="9">
        <f>COUNTIFS(Database!$E:$E,2,Database!$C:$C,$A408,Database!$I:$I,$B408)+COUNTIFS(Database!$F:$F,2,Database!$D:$D,$A408,Database!$I:$I,$B408)</f>
        <v>0</v>
      </c>
      <c r="G408" s="9">
        <f>COUNTIFS(Database!$E:$E,1,Database!$C:$C,$A408,Database!$I:$I,$B408)+COUNTIFS(Database!$F:$F,1,Database!$D:$D,$A408,Database!$I:$I,$B408)</f>
        <v>0</v>
      </c>
      <c r="H408" s="9">
        <f>COUNTIFS(Database!$E:$E,0,Database!$C:$C,$A408,Database!$I:$I,$B408)+COUNTIFS(Database!$F:$F,0,Database!$D:$D,$A408,Database!$I:$I,$B408)</f>
        <v>3</v>
      </c>
      <c r="I408" s="9">
        <f>VLOOKUP(B408,Database!$I:$AB,14,FALSE)</f>
        <v>1750</v>
      </c>
      <c r="J408" s="9">
        <f>VLOOKUP(B408,Database!$I:$AC,15,FALSE)</f>
        <v>3</v>
      </c>
      <c r="K408" s="9" t="str">
        <f>VLOOKUP(B408,Database!$I:$AD,16,FALSE)</f>
        <v>v1.1</v>
      </c>
      <c r="L408" s="9">
        <f>VLOOKUP(B408,Database!$I:$AB,19,FALSE)</f>
        <v>38</v>
      </c>
      <c r="M408" s="9" t="str">
        <f>VLOOKUP(B408,Database!$I:$AB,20,FALSE)</f>
        <v>Y</v>
      </c>
    </row>
    <row r="409" spans="1:13" ht="15" customHeight="1" x14ac:dyDescent="0.25">
      <c r="A409" s="7" t="s">
        <v>1120</v>
      </c>
      <c r="B409" s="7" t="s">
        <v>1084</v>
      </c>
      <c r="C409" s="7" t="s">
        <v>773</v>
      </c>
      <c r="D409" s="8" t="s">
        <v>1122</v>
      </c>
      <c r="E409" s="9">
        <f t="shared" si="7"/>
        <v>3</v>
      </c>
      <c r="F409" s="9">
        <f>COUNTIFS(Database!$E:$E,2,Database!$C:$C,$A409,Database!$I:$I,$B409)+COUNTIFS(Database!$F:$F,2,Database!$D:$D,$A409,Database!$I:$I,$B409)</f>
        <v>1</v>
      </c>
      <c r="G409" s="9">
        <f>COUNTIFS(Database!$E:$E,1,Database!$C:$C,$A409,Database!$I:$I,$B409)+COUNTIFS(Database!$F:$F,1,Database!$D:$D,$A409,Database!$I:$I,$B409)</f>
        <v>0</v>
      </c>
      <c r="H409" s="9">
        <f>COUNTIFS(Database!$E:$E,0,Database!$C:$C,$A409,Database!$I:$I,$B409)+COUNTIFS(Database!$F:$F,0,Database!$D:$D,$A409,Database!$I:$I,$B409)</f>
        <v>2</v>
      </c>
      <c r="I409" s="9">
        <f>VLOOKUP(B409,Database!$I:$AB,14,FALSE)</f>
        <v>1750</v>
      </c>
      <c r="J409" s="9">
        <f>VLOOKUP(B409,Database!$I:$AC,15,FALSE)</f>
        <v>3</v>
      </c>
      <c r="K409" s="9" t="str">
        <f>VLOOKUP(B409,Database!$I:$AD,16,FALSE)</f>
        <v>v1.1</v>
      </c>
      <c r="L409" s="9">
        <f>VLOOKUP(B409,Database!$I:$AB,19,FALSE)</f>
        <v>38</v>
      </c>
      <c r="M409" s="9" t="str">
        <f>VLOOKUP(B409,Database!$I:$AB,20,FALSE)</f>
        <v>Y</v>
      </c>
    </row>
    <row r="410" spans="1:13" ht="15" customHeight="1" x14ac:dyDescent="0.25">
      <c r="A410" s="7" t="s">
        <v>94</v>
      </c>
      <c r="B410" s="7" t="s">
        <v>1084</v>
      </c>
      <c r="C410" s="7" t="s">
        <v>768</v>
      </c>
      <c r="D410" s="8" t="s">
        <v>1133</v>
      </c>
      <c r="E410" s="9">
        <f t="shared" si="7"/>
        <v>3</v>
      </c>
      <c r="F410" s="9">
        <f>COUNTIFS(Database!$E:$E,2,Database!$C:$C,$A410,Database!$I:$I,$B410)+COUNTIFS(Database!$F:$F,2,Database!$D:$D,$A410,Database!$I:$I,$B410)</f>
        <v>2</v>
      </c>
      <c r="G410" s="9">
        <f>COUNTIFS(Database!$E:$E,1,Database!$C:$C,$A410,Database!$I:$I,$B410)+COUNTIFS(Database!$F:$F,1,Database!$D:$D,$A410,Database!$I:$I,$B410)</f>
        <v>1</v>
      </c>
      <c r="H410" s="9">
        <f>COUNTIFS(Database!$E:$E,0,Database!$C:$C,$A410,Database!$I:$I,$B410)+COUNTIFS(Database!$F:$F,0,Database!$D:$D,$A410,Database!$I:$I,$B410)</f>
        <v>0</v>
      </c>
      <c r="I410" s="9">
        <f>VLOOKUP(B410,Database!$I:$AB,14,FALSE)</f>
        <v>1750</v>
      </c>
      <c r="J410" s="9">
        <f>VLOOKUP(B410,Database!$I:$AC,15,FALSE)</f>
        <v>3</v>
      </c>
      <c r="K410" s="9" t="str">
        <f>VLOOKUP(B410,Database!$I:$AD,16,FALSE)</f>
        <v>v1.1</v>
      </c>
      <c r="L410" s="9">
        <f>VLOOKUP(B410,Database!$I:$AB,19,FALSE)</f>
        <v>38</v>
      </c>
      <c r="M410" s="9" t="str">
        <f>VLOOKUP(B410,Database!$I:$AB,20,FALSE)</f>
        <v>Y</v>
      </c>
    </row>
    <row r="411" spans="1:13" ht="15" customHeight="1" x14ac:dyDescent="0.25">
      <c r="A411" s="7" t="s">
        <v>1124</v>
      </c>
      <c r="B411" s="7" t="s">
        <v>1084</v>
      </c>
      <c r="C411" s="7" t="s">
        <v>774</v>
      </c>
      <c r="D411" s="8" t="s">
        <v>1126</v>
      </c>
      <c r="E411" s="9">
        <f t="shared" si="7"/>
        <v>3</v>
      </c>
      <c r="F411" s="9">
        <f>COUNTIFS(Database!$E:$E,2,Database!$C:$C,$A411,Database!$I:$I,$B411)+COUNTIFS(Database!$F:$F,2,Database!$D:$D,$A411,Database!$I:$I,$B411)</f>
        <v>2</v>
      </c>
      <c r="G411" s="9">
        <f>COUNTIFS(Database!$E:$E,1,Database!$C:$C,$A411,Database!$I:$I,$B411)+COUNTIFS(Database!$F:$F,1,Database!$D:$D,$A411,Database!$I:$I,$B411)</f>
        <v>0</v>
      </c>
      <c r="H411" s="9">
        <f>COUNTIFS(Database!$E:$E,0,Database!$C:$C,$A411,Database!$I:$I,$B411)+COUNTIFS(Database!$F:$F,0,Database!$D:$D,$A411,Database!$I:$I,$B411)</f>
        <v>1</v>
      </c>
      <c r="I411" s="9">
        <f>VLOOKUP(B411,Database!$I:$AB,14,FALSE)</f>
        <v>1750</v>
      </c>
      <c r="J411" s="9">
        <f>VLOOKUP(B411,Database!$I:$AC,15,FALSE)</f>
        <v>3</v>
      </c>
      <c r="K411" s="9" t="str">
        <f>VLOOKUP(B411,Database!$I:$AD,16,FALSE)</f>
        <v>v1.1</v>
      </c>
      <c r="L411" s="9">
        <f>VLOOKUP(B411,Database!$I:$AB,19,FALSE)</f>
        <v>38</v>
      </c>
      <c r="M411" s="9" t="str">
        <f>VLOOKUP(B411,Database!$I:$AB,20,FALSE)</f>
        <v>Y</v>
      </c>
    </row>
    <row r="412" spans="1:13" ht="15" customHeight="1" x14ac:dyDescent="0.25">
      <c r="A412" s="7" t="s">
        <v>1116</v>
      </c>
      <c r="B412" s="7" t="s">
        <v>1084</v>
      </c>
      <c r="C412" s="7" t="s">
        <v>768</v>
      </c>
      <c r="D412" s="8" t="s">
        <v>1118</v>
      </c>
      <c r="E412" s="9">
        <f t="shared" si="7"/>
        <v>3</v>
      </c>
      <c r="F412" s="9">
        <f>COUNTIFS(Database!$E:$E,2,Database!$C:$C,$A412,Database!$I:$I,$B412)+COUNTIFS(Database!$F:$F,2,Database!$D:$D,$A412,Database!$I:$I,$B412)</f>
        <v>2</v>
      </c>
      <c r="G412" s="9">
        <f>COUNTIFS(Database!$E:$E,1,Database!$C:$C,$A412,Database!$I:$I,$B412)+COUNTIFS(Database!$F:$F,1,Database!$D:$D,$A412,Database!$I:$I,$B412)</f>
        <v>0</v>
      </c>
      <c r="H412" s="9">
        <f>COUNTIFS(Database!$E:$E,0,Database!$C:$C,$A412,Database!$I:$I,$B412)+COUNTIFS(Database!$F:$F,0,Database!$D:$D,$A412,Database!$I:$I,$B412)</f>
        <v>1</v>
      </c>
      <c r="I412" s="9">
        <f>VLOOKUP(B412,Database!$I:$AB,14,FALSE)</f>
        <v>1750</v>
      </c>
      <c r="J412" s="9">
        <f>VLOOKUP(B412,Database!$I:$AC,15,FALSE)</f>
        <v>3</v>
      </c>
      <c r="K412" s="9" t="str">
        <f>VLOOKUP(B412,Database!$I:$AD,16,FALSE)</f>
        <v>v1.1</v>
      </c>
      <c r="L412" s="9">
        <f>VLOOKUP(B412,Database!$I:$AB,19,FALSE)</f>
        <v>38</v>
      </c>
      <c r="M412" s="9" t="str">
        <f>VLOOKUP(B412,Database!$I:$AB,20,FALSE)</f>
        <v>Y</v>
      </c>
    </row>
    <row r="413" spans="1:13" ht="15" customHeight="1" x14ac:dyDescent="0.25">
      <c r="A413" s="7" t="s">
        <v>1128</v>
      </c>
      <c r="B413" s="7" t="s">
        <v>1084</v>
      </c>
      <c r="C413" s="7" t="s">
        <v>773</v>
      </c>
      <c r="D413" s="8" t="s">
        <v>1130</v>
      </c>
      <c r="E413" s="9">
        <f t="shared" si="7"/>
        <v>3</v>
      </c>
      <c r="F413" s="9">
        <f>COUNTIFS(Database!$E:$E,2,Database!$C:$C,$A413,Database!$I:$I,$B413)+COUNTIFS(Database!$F:$F,2,Database!$D:$D,$A413,Database!$I:$I,$B413)</f>
        <v>1</v>
      </c>
      <c r="G413" s="9">
        <f>COUNTIFS(Database!$E:$E,1,Database!$C:$C,$A413,Database!$I:$I,$B413)+COUNTIFS(Database!$F:$F,1,Database!$D:$D,$A413,Database!$I:$I,$B413)</f>
        <v>0</v>
      </c>
      <c r="H413" s="9">
        <f>COUNTIFS(Database!$E:$E,0,Database!$C:$C,$A413,Database!$I:$I,$B413)+COUNTIFS(Database!$F:$F,0,Database!$D:$D,$A413,Database!$I:$I,$B413)</f>
        <v>2</v>
      </c>
      <c r="I413" s="9">
        <f>VLOOKUP(B413,Database!$I:$AB,14,FALSE)</f>
        <v>1750</v>
      </c>
      <c r="J413" s="9">
        <f>VLOOKUP(B413,Database!$I:$AC,15,FALSE)</f>
        <v>3</v>
      </c>
      <c r="K413" s="9" t="str">
        <f>VLOOKUP(B413,Database!$I:$AD,16,FALSE)</f>
        <v>v1.1</v>
      </c>
      <c r="L413" s="9">
        <f>VLOOKUP(B413,Database!$I:$AB,19,FALSE)</f>
        <v>38</v>
      </c>
      <c r="M413" s="9" t="str">
        <f>VLOOKUP(B413,Database!$I:$AB,20,FALSE)</f>
        <v>Y</v>
      </c>
    </row>
    <row r="414" spans="1:13" ht="15" customHeight="1" x14ac:dyDescent="0.25">
      <c r="A414" s="7" t="s">
        <v>1155</v>
      </c>
      <c r="B414" s="7" t="s">
        <v>1084</v>
      </c>
      <c r="C414" s="7" t="s">
        <v>759</v>
      </c>
      <c r="D414" s="8" t="s">
        <v>1157</v>
      </c>
      <c r="E414" s="9">
        <f t="shared" si="7"/>
        <v>3</v>
      </c>
      <c r="F414" s="9">
        <f>COUNTIFS(Database!$E:$E,2,Database!$C:$C,$A414,Database!$I:$I,$B414)+COUNTIFS(Database!$F:$F,2,Database!$D:$D,$A414,Database!$I:$I,$B414)</f>
        <v>2</v>
      </c>
      <c r="G414" s="9">
        <f>COUNTIFS(Database!$E:$E,1,Database!$C:$C,$A414,Database!$I:$I,$B414)+COUNTIFS(Database!$F:$F,1,Database!$D:$D,$A414,Database!$I:$I,$B414)</f>
        <v>1</v>
      </c>
      <c r="H414" s="9">
        <f>COUNTIFS(Database!$E:$E,0,Database!$C:$C,$A414,Database!$I:$I,$B414)+COUNTIFS(Database!$F:$F,0,Database!$D:$D,$A414,Database!$I:$I,$B414)</f>
        <v>0</v>
      </c>
      <c r="I414" s="9">
        <f>VLOOKUP(B414,Database!$I:$AB,14,FALSE)</f>
        <v>1750</v>
      </c>
      <c r="J414" s="9">
        <f>VLOOKUP(B414,Database!$I:$AC,15,FALSE)</f>
        <v>3</v>
      </c>
      <c r="K414" s="9" t="str">
        <f>VLOOKUP(B414,Database!$I:$AD,16,FALSE)</f>
        <v>v1.1</v>
      </c>
      <c r="L414" s="9">
        <f>VLOOKUP(B414,Database!$I:$AB,19,FALSE)</f>
        <v>38</v>
      </c>
      <c r="M414" s="9" t="str">
        <f>VLOOKUP(B414,Database!$I:$AB,20,FALSE)</f>
        <v>Y</v>
      </c>
    </row>
    <row r="415" spans="1:13" ht="15" customHeight="1" x14ac:dyDescent="0.25">
      <c r="A415" s="7" t="s">
        <v>1112</v>
      </c>
      <c r="B415" s="7" t="s">
        <v>1084</v>
      </c>
      <c r="C415" s="7" t="s">
        <v>761</v>
      </c>
      <c r="D415" s="8" t="s">
        <v>1114</v>
      </c>
      <c r="E415" s="9">
        <f t="shared" si="7"/>
        <v>3</v>
      </c>
      <c r="F415" s="9">
        <f>COUNTIFS(Database!$E:$E,2,Database!$C:$C,$A415,Database!$I:$I,$B415)+COUNTIFS(Database!$F:$F,2,Database!$D:$D,$A415,Database!$I:$I,$B415)</f>
        <v>1</v>
      </c>
      <c r="G415" s="9">
        <f>COUNTIFS(Database!$E:$E,1,Database!$C:$C,$A415,Database!$I:$I,$B415)+COUNTIFS(Database!$F:$F,1,Database!$D:$D,$A415,Database!$I:$I,$B415)</f>
        <v>0</v>
      </c>
      <c r="H415" s="9">
        <f>COUNTIFS(Database!$E:$E,0,Database!$C:$C,$A415,Database!$I:$I,$B415)+COUNTIFS(Database!$F:$F,0,Database!$D:$D,$A415,Database!$I:$I,$B415)</f>
        <v>2</v>
      </c>
      <c r="I415" s="9">
        <f>VLOOKUP(B415,Database!$I:$AB,14,FALSE)</f>
        <v>1750</v>
      </c>
      <c r="J415" s="9">
        <f>VLOOKUP(B415,Database!$I:$AC,15,FALSE)</f>
        <v>3</v>
      </c>
      <c r="K415" s="9" t="str">
        <f>VLOOKUP(B415,Database!$I:$AD,16,FALSE)</f>
        <v>v1.1</v>
      </c>
      <c r="L415" s="9">
        <f>VLOOKUP(B415,Database!$I:$AB,19,FALSE)</f>
        <v>38</v>
      </c>
      <c r="M415" s="9" t="str">
        <f>VLOOKUP(B415,Database!$I:$AB,20,FALSE)</f>
        <v>Y</v>
      </c>
    </row>
    <row r="416" spans="1:13" ht="15" customHeight="1" x14ac:dyDescent="0.25">
      <c r="A416" s="7" t="s">
        <v>1092</v>
      </c>
      <c r="B416" s="7" t="s">
        <v>1084</v>
      </c>
      <c r="C416" s="7" t="s">
        <v>763</v>
      </c>
      <c r="D416" s="8" t="s">
        <v>1094</v>
      </c>
      <c r="E416" s="9">
        <f t="shared" si="7"/>
        <v>3</v>
      </c>
      <c r="F416" s="9">
        <f>COUNTIFS(Database!$E:$E,2,Database!$C:$C,$A416,Database!$I:$I,$B416)+COUNTIFS(Database!$F:$F,2,Database!$D:$D,$A416,Database!$I:$I,$B416)</f>
        <v>2</v>
      </c>
      <c r="G416" s="9">
        <f>COUNTIFS(Database!$E:$E,1,Database!$C:$C,$A416,Database!$I:$I,$B416)+COUNTIFS(Database!$F:$F,1,Database!$D:$D,$A416,Database!$I:$I,$B416)</f>
        <v>1</v>
      </c>
      <c r="H416" s="9">
        <f>COUNTIFS(Database!$E:$E,0,Database!$C:$C,$A416,Database!$I:$I,$B416)+COUNTIFS(Database!$F:$F,0,Database!$D:$D,$A416,Database!$I:$I,$B416)</f>
        <v>0</v>
      </c>
      <c r="I416" s="9">
        <f>VLOOKUP(B416,Database!$I:$AB,14,FALSE)</f>
        <v>1750</v>
      </c>
      <c r="J416" s="9">
        <f>VLOOKUP(B416,Database!$I:$AC,15,FALSE)</f>
        <v>3</v>
      </c>
      <c r="K416" s="9" t="str">
        <f>VLOOKUP(B416,Database!$I:$AD,16,FALSE)</f>
        <v>v1.1</v>
      </c>
      <c r="L416" s="9">
        <f>VLOOKUP(B416,Database!$I:$AB,19,FALSE)</f>
        <v>38</v>
      </c>
      <c r="M416" s="9" t="str">
        <f>VLOOKUP(B416,Database!$I:$AB,20,FALSE)</f>
        <v>Y</v>
      </c>
    </row>
    <row r="417" spans="1:13" ht="15" customHeight="1" x14ac:dyDescent="0.25">
      <c r="A417" s="7" t="s">
        <v>1108</v>
      </c>
      <c r="B417" s="7" t="s">
        <v>1084</v>
      </c>
      <c r="C417" s="7" t="s">
        <v>758</v>
      </c>
      <c r="D417" s="8" t="s">
        <v>1110</v>
      </c>
      <c r="E417" s="9">
        <f t="shared" si="7"/>
        <v>3</v>
      </c>
      <c r="F417" s="9">
        <f>COUNTIFS(Database!$E:$E,2,Database!$C:$C,$A417,Database!$I:$I,$B417)+COUNTIFS(Database!$F:$F,2,Database!$D:$D,$A417,Database!$I:$I,$B417)</f>
        <v>2</v>
      </c>
      <c r="G417" s="9">
        <f>COUNTIFS(Database!$E:$E,1,Database!$C:$C,$A417,Database!$I:$I,$B417)+COUNTIFS(Database!$F:$F,1,Database!$D:$D,$A417,Database!$I:$I,$B417)</f>
        <v>0</v>
      </c>
      <c r="H417" s="9">
        <f>COUNTIFS(Database!$E:$E,0,Database!$C:$C,$A417,Database!$I:$I,$B417)+COUNTIFS(Database!$F:$F,0,Database!$D:$D,$A417,Database!$I:$I,$B417)</f>
        <v>1</v>
      </c>
      <c r="I417" s="9">
        <f>VLOOKUP(B417,Database!$I:$AB,14,FALSE)</f>
        <v>1750</v>
      </c>
      <c r="J417" s="9">
        <f>VLOOKUP(B417,Database!$I:$AC,15,FALSE)</f>
        <v>3</v>
      </c>
      <c r="K417" s="9" t="str">
        <f>VLOOKUP(B417,Database!$I:$AD,16,FALSE)</f>
        <v>v1.1</v>
      </c>
      <c r="L417" s="9">
        <f>VLOOKUP(B417,Database!$I:$AB,19,FALSE)</f>
        <v>38</v>
      </c>
      <c r="M417" s="9" t="str">
        <f>VLOOKUP(B417,Database!$I:$AB,20,FALSE)</f>
        <v>Y</v>
      </c>
    </row>
    <row r="418" spans="1:13" ht="15" customHeight="1" x14ac:dyDescent="0.25">
      <c r="A418" s="7" t="s">
        <v>1096</v>
      </c>
      <c r="B418" s="7" t="s">
        <v>1084</v>
      </c>
      <c r="C418" s="7" t="s">
        <v>762</v>
      </c>
      <c r="D418" s="8" t="s">
        <v>1098</v>
      </c>
      <c r="E418" s="9">
        <f t="shared" si="7"/>
        <v>3</v>
      </c>
      <c r="F418" s="9">
        <f>COUNTIFS(Database!$E:$E,2,Database!$C:$C,$A418,Database!$I:$I,$B418)+COUNTIFS(Database!$F:$F,2,Database!$D:$D,$A418,Database!$I:$I,$B418)</f>
        <v>3</v>
      </c>
      <c r="G418" s="9">
        <f>COUNTIFS(Database!$E:$E,1,Database!$C:$C,$A418,Database!$I:$I,$B418)+COUNTIFS(Database!$F:$F,1,Database!$D:$D,$A418,Database!$I:$I,$B418)</f>
        <v>0</v>
      </c>
      <c r="H418" s="9">
        <f>COUNTIFS(Database!$E:$E,0,Database!$C:$C,$A418,Database!$I:$I,$B418)+COUNTIFS(Database!$F:$F,0,Database!$D:$D,$A418,Database!$I:$I,$B418)</f>
        <v>0</v>
      </c>
      <c r="I418" s="9">
        <f>VLOOKUP(B418,Database!$I:$AB,14,FALSE)</f>
        <v>1750</v>
      </c>
      <c r="J418" s="9">
        <f>VLOOKUP(B418,Database!$I:$AC,15,FALSE)</f>
        <v>3</v>
      </c>
      <c r="K418" s="9" t="str">
        <f>VLOOKUP(B418,Database!$I:$AD,16,FALSE)</f>
        <v>v1.1</v>
      </c>
      <c r="L418" s="9">
        <f>VLOOKUP(B418,Database!$I:$AB,19,FALSE)</f>
        <v>38</v>
      </c>
      <c r="M418" s="9" t="str">
        <f>VLOOKUP(B418,Database!$I:$AB,20,FALSE)</f>
        <v>Y</v>
      </c>
    </row>
    <row r="419" spans="1:13" ht="15" customHeight="1" x14ac:dyDescent="0.25">
      <c r="A419" s="7" t="s">
        <v>1070</v>
      </c>
      <c r="B419" s="7" t="s">
        <v>1072</v>
      </c>
      <c r="C419" s="7" t="s">
        <v>764</v>
      </c>
      <c r="D419" s="8" t="s">
        <v>1073</v>
      </c>
      <c r="E419" s="9">
        <f t="shared" si="7"/>
        <v>3</v>
      </c>
      <c r="F419" s="9">
        <f>COUNTIFS(Database!$E:$E,2,Database!$C:$C,$A419,Database!$I:$I,$B419)+COUNTIFS(Database!$F:$F,2,Database!$D:$D,$A419,Database!$I:$I,$B419)</f>
        <v>2</v>
      </c>
      <c r="G419" s="9">
        <f>COUNTIFS(Database!$E:$E,1,Database!$C:$C,$A419,Database!$I:$I,$B419)+COUNTIFS(Database!$F:$F,1,Database!$D:$D,$A419,Database!$I:$I,$B419)</f>
        <v>0</v>
      </c>
      <c r="H419" s="9">
        <f>COUNTIFS(Database!$E:$E,0,Database!$C:$C,$A419,Database!$I:$I,$B419)+COUNTIFS(Database!$F:$F,0,Database!$D:$D,$A419,Database!$I:$I,$B419)</f>
        <v>1</v>
      </c>
      <c r="I419" s="9">
        <f>VLOOKUP(B419,Database!$I:$AB,14,FALSE)</f>
        <v>1250</v>
      </c>
      <c r="J419" s="9">
        <f>VLOOKUP(B419,Database!$I:$AC,15,FALSE)</f>
        <v>3</v>
      </c>
      <c r="K419" s="9" t="str">
        <f>VLOOKUP(B419,Database!$I:$AD,16,FALSE)</f>
        <v>v1.1</v>
      </c>
      <c r="L419" s="9">
        <f>VLOOKUP(B419,Database!$I:$AB,19,FALSE)</f>
        <v>6</v>
      </c>
      <c r="M419" s="9" t="str">
        <f>VLOOKUP(B419,Database!$I:$AB,20,FALSE)</f>
        <v>Y</v>
      </c>
    </row>
    <row r="420" spans="1:13" ht="15" customHeight="1" x14ac:dyDescent="0.25">
      <c r="A420" s="7" t="s">
        <v>1075</v>
      </c>
      <c r="B420" s="7" t="s">
        <v>1072</v>
      </c>
      <c r="C420" s="7" t="s">
        <v>760</v>
      </c>
      <c r="D420" s="8" t="s">
        <v>1077</v>
      </c>
      <c r="E420" s="9">
        <f t="shared" si="7"/>
        <v>3</v>
      </c>
      <c r="F420" s="9">
        <f>COUNTIFS(Database!$E:$E,2,Database!$C:$C,$A420,Database!$I:$I,$B420)+COUNTIFS(Database!$F:$F,2,Database!$D:$D,$A420,Database!$I:$I,$B420)</f>
        <v>3</v>
      </c>
      <c r="G420" s="9">
        <f>COUNTIFS(Database!$E:$E,1,Database!$C:$C,$A420,Database!$I:$I,$B420)+COUNTIFS(Database!$F:$F,1,Database!$D:$D,$A420,Database!$I:$I,$B420)</f>
        <v>0</v>
      </c>
      <c r="H420" s="9">
        <f>COUNTIFS(Database!$E:$E,0,Database!$C:$C,$A420,Database!$I:$I,$B420)+COUNTIFS(Database!$F:$F,0,Database!$D:$D,$A420,Database!$I:$I,$B420)</f>
        <v>0</v>
      </c>
      <c r="I420" s="9">
        <f>VLOOKUP(B420,Database!$I:$AB,14,FALSE)</f>
        <v>1250</v>
      </c>
      <c r="J420" s="9">
        <f>VLOOKUP(B420,Database!$I:$AC,15,FALSE)</f>
        <v>3</v>
      </c>
      <c r="K420" s="9" t="str">
        <f>VLOOKUP(B420,Database!$I:$AD,16,FALSE)</f>
        <v>v1.1</v>
      </c>
      <c r="L420" s="9">
        <f>VLOOKUP(B420,Database!$I:$AB,19,FALSE)</f>
        <v>6</v>
      </c>
      <c r="M420" s="9" t="str">
        <f>VLOOKUP(B420,Database!$I:$AB,20,FALSE)</f>
        <v>Y</v>
      </c>
    </row>
    <row r="421" spans="1:13" ht="15" customHeight="1" x14ac:dyDescent="0.25">
      <c r="A421" s="7" t="s">
        <v>1079</v>
      </c>
      <c r="B421" s="7" t="s">
        <v>1072</v>
      </c>
      <c r="C421" s="7" t="s">
        <v>761</v>
      </c>
      <c r="D421" s="8" t="s">
        <v>1081</v>
      </c>
      <c r="E421" s="9">
        <f t="shared" si="7"/>
        <v>3</v>
      </c>
      <c r="F421" s="9">
        <f>COUNTIFS(Database!$E:$E,2,Database!$C:$C,$A421,Database!$I:$I,$B421)+COUNTIFS(Database!$F:$F,2,Database!$D:$D,$A421,Database!$I:$I,$B421)</f>
        <v>1</v>
      </c>
      <c r="G421" s="9">
        <f>COUNTIFS(Database!$E:$E,1,Database!$C:$C,$A421,Database!$I:$I,$B421)+COUNTIFS(Database!$F:$F,1,Database!$D:$D,$A421,Database!$I:$I,$B421)</f>
        <v>0</v>
      </c>
      <c r="H421" s="9">
        <f>COUNTIFS(Database!$E:$E,0,Database!$C:$C,$A421,Database!$I:$I,$B421)+COUNTIFS(Database!$F:$F,0,Database!$D:$D,$A421,Database!$I:$I,$B421)</f>
        <v>2</v>
      </c>
      <c r="I421" s="9">
        <f>VLOOKUP(B421,Database!$I:$AB,14,FALSE)</f>
        <v>1250</v>
      </c>
      <c r="J421" s="9">
        <f>VLOOKUP(B421,Database!$I:$AC,15,FALSE)</f>
        <v>3</v>
      </c>
      <c r="K421" s="9" t="str">
        <f>VLOOKUP(B421,Database!$I:$AD,16,FALSE)</f>
        <v>v1.1</v>
      </c>
      <c r="L421" s="9">
        <f>VLOOKUP(B421,Database!$I:$AB,19,FALSE)</f>
        <v>6</v>
      </c>
      <c r="M421" s="9" t="str">
        <f>VLOOKUP(B421,Database!$I:$AB,20,FALSE)</f>
        <v>Y</v>
      </c>
    </row>
    <row r="422" spans="1:13" ht="15" customHeight="1" x14ac:dyDescent="0.25">
      <c r="A422" s="7" t="s">
        <v>1076</v>
      </c>
      <c r="B422" s="7" t="s">
        <v>1072</v>
      </c>
      <c r="C422" s="7" t="s">
        <v>765</v>
      </c>
      <c r="D422" s="8" t="s">
        <v>1078</v>
      </c>
      <c r="E422" s="9">
        <f t="shared" si="7"/>
        <v>3</v>
      </c>
      <c r="F422" s="9">
        <f>COUNTIFS(Database!$E:$E,2,Database!$C:$C,$A422,Database!$I:$I,$B422)+COUNTIFS(Database!$F:$F,2,Database!$D:$D,$A422,Database!$I:$I,$B422)</f>
        <v>0</v>
      </c>
      <c r="G422" s="9">
        <f>COUNTIFS(Database!$E:$E,1,Database!$C:$C,$A422,Database!$I:$I,$B422)+COUNTIFS(Database!$F:$F,1,Database!$D:$D,$A422,Database!$I:$I,$B422)</f>
        <v>0</v>
      </c>
      <c r="H422" s="9">
        <f>COUNTIFS(Database!$E:$E,0,Database!$C:$C,$A422,Database!$I:$I,$B422)+COUNTIFS(Database!$F:$F,0,Database!$D:$D,$A422,Database!$I:$I,$B422)</f>
        <v>3</v>
      </c>
      <c r="I422" s="9">
        <f>VLOOKUP(B422,Database!$I:$AB,14,FALSE)</f>
        <v>1250</v>
      </c>
      <c r="J422" s="9">
        <f>VLOOKUP(B422,Database!$I:$AC,15,FALSE)</f>
        <v>3</v>
      </c>
      <c r="K422" s="9" t="str">
        <f>VLOOKUP(B422,Database!$I:$AD,16,FALSE)</f>
        <v>v1.1</v>
      </c>
      <c r="L422" s="9">
        <f>VLOOKUP(B422,Database!$I:$AB,19,FALSE)</f>
        <v>6</v>
      </c>
      <c r="M422" s="9" t="str">
        <f>VLOOKUP(B422,Database!$I:$AB,20,FALSE)</f>
        <v>Y</v>
      </c>
    </row>
    <row r="423" spans="1:13" ht="15" customHeight="1" x14ac:dyDescent="0.25">
      <c r="A423" s="7" t="s">
        <v>1080</v>
      </c>
      <c r="B423" s="7" t="s">
        <v>1072</v>
      </c>
      <c r="C423" s="7" t="s">
        <v>771</v>
      </c>
      <c r="D423" s="8" t="s">
        <v>1082</v>
      </c>
      <c r="E423" s="9">
        <f t="shared" si="7"/>
        <v>3</v>
      </c>
      <c r="F423" s="9">
        <f>COUNTIFS(Database!$E:$E,2,Database!$C:$C,$A423,Database!$I:$I,$B423)+COUNTIFS(Database!$F:$F,2,Database!$D:$D,$A423,Database!$I:$I,$B423)</f>
        <v>1</v>
      </c>
      <c r="G423" s="9">
        <f>COUNTIFS(Database!$E:$E,1,Database!$C:$C,$A423,Database!$I:$I,$B423)+COUNTIFS(Database!$F:$F,1,Database!$D:$D,$A423,Database!$I:$I,$B423)</f>
        <v>0</v>
      </c>
      <c r="H423" s="9">
        <f>COUNTIFS(Database!$E:$E,0,Database!$C:$C,$A423,Database!$I:$I,$B423)+COUNTIFS(Database!$F:$F,0,Database!$D:$D,$A423,Database!$I:$I,$B423)</f>
        <v>2</v>
      </c>
      <c r="I423" s="9">
        <f>VLOOKUP(B423,Database!$I:$AB,14,FALSE)</f>
        <v>1250</v>
      </c>
      <c r="J423" s="9">
        <f>VLOOKUP(B423,Database!$I:$AC,15,FALSE)</f>
        <v>3</v>
      </c>
      <c r="K423" s="9" t="str">
        <f>VLOOKUP(B423,Database!$I:$AD,16,FALSE)</f>
        <v>v1.1</v>
      </c>
      <c r="L423" s="9">
        <f>VLOOKUP(B423,Database!$I:$AB,19,FALSE)</f>
        <v>6</v>
      </c>
      <c r="M423" s="9" t="str">
        <f>VLOOKUP(B423,Database!$I:$AB,20,FALSE)</f>
        <v>Y</v>
      </c>
    </row>
    <row r="424" spans="1:13" ht="15" customHeight="1" x14ac:dyDescent="0.25">
      <c r="A424" s="7" t="s">
        <v>1042</v>
      </c>
      <c r="B424" s="7" t="s">
        <v>1040</v>
      </c>
      <c r="C424" s="7" t="s">
        <v>767</v>
      </c>
      <c r="D424" s="8" t="s">
        <v>1044</v>
      </c>
      <c r="E424" s="9">
        <f t="shared" si="7"/>
        <v>3</v>
      </c>
      <c r="F424" s="9">
        <f>COUNTIFS(Database!$E:$E,2,Database!$C:$C,$A424,Database!$I:$I,$B424)+COUNTIFS(Database!$F:$F,2,Database!$D:$D,$A424,Database!$I:$I,$B424)</f>
        <v>1</v>
      </c>
      <c r="G424" s="9">
        <f>COUNTIFS(Database!$E:$E,1,Database!$C:$C,$A424,Database!$I:$I,$B424)+COUNTIFS(Database!$F:$F,1,Database!$D:$D,$A424,Database!$I:$I,$B424)</f>
        <v>0</v>
      </c>
      <c r="H424" s="9">
        <f>COUNTIFS(Database!$E:$E,0,Database!$C:$C,$A424,Database!$I:$I,$B424)+COUNTIFS(Database!$F:$F,0,Database!$D:$D,$A424,Database!$I:$I,$B424)</f>
        <v>2</v>
      </c>
      <c r="I424" s="9">
        <f>VLOOKUP(B424,Database!$I:$AB,14,FALSE)</f>
        <v>1500</v>
      </c>
      <c r="J424" s="9">
        <f>VLOOKUP(B424,Database!$I:$AC,15,FALSE)</f>
        <v>3</v>
      </c>
      <c r="K424" s="9" t="str">
        <f>VLOOKUP(B424,Database!$I:$AD,16,FALSE)</f>
        <v>v1.1</v>
      </c>
      <c r="L424" s="9">
        <f>VLOOKUP(B424,Database!$I:$AB,19,FALSE)</f>
        <v>12</v>
      </c>
      <c r="M424" s="9" t="str">
        <f>VLOOKUP(B424,Database!$I:$AB,20,FALSE)</f>
        <v>Y</v>
      </c>
    </row>
    <row r="425" spans="1:13" ht="15" customHeight="1" x14ac:dyDescent="0.25">
      <c r="A425" s="7" t="s">
        <v>1049</v>
      </c>
      <c r="B425" s="7" t="s">
        <v>1040</v>
      </c>
      <c r="C425" s="7" t="s">
        <v>761</v>
      </c>
      <c r="D425" s="8" t="s">
        <v>1051</v>
      </c>
      <c r="E425" s="9">
        <f t="shared" si="7"/>
        <v>3</v>
      </c>
      <c r="F425" s="9">
        <f>COUNTIFS(Database!$E:$E,2,Database!$C:$C,$A425,Database!$I:$I,$B425)+COUNTIFS(Database!$F:$F,2,Database!$D:$D,$A425,Database!$I:$I,$B425)</f>
        <v>2</v>
      </c>
      <c r="G425" s="9">
        <f>COUNTIFS(Database!$E:$E,1,Database!$C:$C,$A425,Database!$I:$I,$B425)+COUNTIFS(Database!$F:$F,1,Database!$D:$D,$A425,Database!$I:$I,$B425)</f>
        <v>0</v>
      </c>
      <c r="H425" s="9">
        <f>COUNTIFS(Database!$E:$E,0,Database!$C:$C,$A425,Database!$I:$I,$B425)+COUNTIFS(Database!$F:$F,0,Database!$D:$D,$A425,Database!$I:$I,$B425)</f>
        <v>1</v>
      </c>
      <c r="I425" s="9">
        <f>VLOOKUP(B425,Database!$I:$AB,14,FALSE)</f>
        <v>1500</v>
      </c>
      <c r="J425" s="9">
        <f>VLOOKUP(B425,Database!$I:$AC,15,FALSE)</f>
        <v>3</v>
      </c>
      <c r="K425" s="9" t="str">
        <f>VLOOKUP(B425,Database!$I:$AD,16,FALSE)</f>
        <v>v1.1</v>
      </c>
      <c r="L425" s="9">
        <f>VLOOKUP(B425,Database!$I:$AB,19,FALSE)</f>
        <v>12</v>
      </c>
      <c r="M425" s="9" t="str">
        <f>VLOOKUP(B425,Database!$I:$AB,20,FALSE)</f>
        <v>Y</v>
      </c>
    </row>
    <row r="426" spans="1:13" ht="15" customHeight="1" x14ac:dyDescent="0.25">
      <c r="A426" s="7" t="s">
        <v>1053</v>
      </c>
      <c r="B426" s="7" t="s">
        <v>1040</v>
      </c>
      <c r="C426" s="7" t="s">
        <v>765</v>
      </c>
      <c r="D426" s="8" t="s">
        <v>1055</v>
      </c>
      <c r="E426" s="9">
        <f t="shared" si="7"/>
        <v>3</v>
      </c>
      <c r="F426" s="9">
        <f>COUNTIFS(Database!$E:$E,2,Database!$C:$C,$A426,Database!$I:$I,$B426)+COUNTIFS(Database!$F:$F,2,Database!$D:$D,$A426,Database!$I:$I,$B426)</f>
        <v>2</v>
      </c>
      <c r="G426" s="9">
        <f>COUNTIFS(Database!$E:$E,1,Database!$C:$C,$A426,Database!$I:$I,$B426)+COUNTIFS(Database!$F:$F,1,Database!$D:$D,$A426,Database!$I:$I,$B426)</f>
        <v>0</v>
      </c>
      <c r="H426" s="9">
        <f>COUNTIFS(Database!$E:$E,0,Database!$C:$C,$A426,Database!$I:$I,$B426)+COUNTIFS(Database!$F:$F,0,Database!$D:$D,$A426,Database!$I:$I,$B426)</f>
        <v>1</v>
      </c>
      <c r="I426" s="9">
        <f>VLOOKUP(B426,Database!$I:$AB,14,FALSE)</f>
        <v>1500</v>
      </c>
      <c r="J426" s="9">
        <f>VLOOKUP(B426,Database!$I:$AC,15,FALSE)</f>
        <v>3</v>
      </c>
      <c r="K426" s="9" t="str">
        <f>VLOOKUP(B426,Database!$I:$AD,16,FALSE)</f>
        <v>v1.1</v>
      </c>
      <c r="L426" s="9">
        <f>VLOOKUP(B426,Database!$I:$AB,19,FALSE)</f>
        <v>12</v>
      </c>
      <c r="M426" s="9" t="str">
        <f>VLOOKUP(B426,Database!$I:$AB,20,FALSE)</f>
        <v>Y</v>
      </c>
    </row>
    <row r="427" spans="1:13" ht="15" customHeight="1" x14ac:dyDescent="0.25">
      <c r="A427" s="7" t="s">
        <v>1054</v>
      </c>
      <c r="B427" s="7" t="s">
        <v>1040</v>
      </c>
      <c r="C427" s="7" t="s">
        <v>767</v>
      </c>
      <c r="D427" s="8" t="s">
        <v>1056</v>
      </c>
      <c r="E427" s="9">
        <f t="shared" si="7"/>
        <v>3</v>
      </c>
      <c r="F427" s="9">
        <f>COUNTIFS(Database!$E:$E,2,Database!$C:$C,$A427,Database!$I:$I,$B427)+COUNTIFS(Database!$F:$F,2,Database!$D:$D,$A427,Database!$I:$I,$B427)</f>
        <v>3</v>
      </c>
      <c r="G427" s="9">
        <f>COUNTIFS(Database!$E:$E,1,Database!$C:$C,$A427,Database!$I:$I,$B427)+COUNTIFS(Database!$F:$F,1,Database!$D:$D,$A427,Database!$I:$I,$B427)</f>
        <v>0</v>
      </c>
      <c r="H427" s="9">
        <f>COUNTIFS(Database!$E:$E,0,Database!$C:$C,$A427,Database!$I:$I,$B427)+COUNTIFS(Database!$F:$F,0,Database!$D:$D,$A427,Database!$I:$I,$B427)</f>
        <v>0</v>
      </c>
      <c r="I427" s="9">
        <f>VLOOKUP(B427,Database!$I:$AB,14,FALSE)</f>
        <v>1500</v>
      </c>
      <c r="J427" s="9">
        <f>VLOOKUP(B427,Database!$I:$AC,15,FALSE)</f>
        <v>3</v>
      </c>
      <c r="K427" s="9" t="str">
        <f>VLOOKUP(B427,Database!$I:$AD,16,FALSE)</f>
        <v>v1.1</v>
      </c>
      <c r="L427" s="9">
        <f>VLOOKUP(B427,Database!$I:$AB,19,FALSE)</f>
        <v>12</v>
      </c>
      <c r="M427" s="9" t="str">
        <f>VLOOKUP(B427,Database!$I:$AB,20,FALSE)</f>
        <v>Y</v>
      </c>
    </row>
    <row r="428" spans="1:13" ht="15" customHeight="1" x14ac:dyDescent="0.25">
      <c r="A428" s="7" t="s">
        <v>1050</v>
      </c>
      <c r="B428" s="7" t="s">
        <v>1040</v>
      </c>
      <c r="C428" s="7" t="s">
        <v>758</v>
      </c>
      <c r="D428" s="8" t="s">
        <v>1052</v>
      </c>
      <c r="E428" s="9">
        <f t="shared" si="7"/>
        <v>2</v>
      </c>
      <c r="F428" s="9">
        <f>COUNTIFS(Database!$E:$E,2,Database!$C:$C,$A428,Database!$I:$I,$B428)+COUNTIFS(Database!$F:$F,2,Database!$D:$D,$A428,Database!$I:$I,$B428)</f>
        <v>2</v>
      </c>
      <c r="G428" s="9">
        <f>COUNTIFS(Database!$E:$E,1,Database!$C:$C,$A428,Database!$I:$I,$B428)+COUNTIFS(Database!$F:$F,1,Database!$D:$D,$A428,Database!$I:$I,$B428)</f>
        <v>0</v>
      </c>
      <c r="H428" s="9">
        <f>COUNTIFS(Database!$E:$E,0,Database!$C:$C,$A428,Database!$I:$I,$B428)+COUNTIFS(Database!$F:$F,0,Database!$D:$D,$A428,Database!$I:$I,$B428)</f>
        <v>0</v>
      </c>
      <c r="I428" s="9">
        <f>VLOOKUP(B428,Database!$I:$AB,14,FALSE)</f>
        <v>1500</v>
      </c>
      <c r="J428" s="9">
        <f>VLOOKUP(B428,Database!$I:$AC,15,FALSE)</f>
        <v>3</v>
      </c>
      <c r="K428" s="9" t="str">
        <f>VLOOKUP(B428,Database!$I:$AD,16,FALSE)</f>
        <v>v1.1</v>
      </c>
      <c r="L428" s="9">
        <f>VLOOKUP(B428,Database!$I:$AB,19,FALSE)</f>
        <v>12</v>
      </c>
      <c r="M428" s="9" t="str">
        <f>VLOOKUP(B428,Database!$I:$AB,20,FALSE)</f>
        <v>Y</v>
      </c>
    </row>
    <row r="429" spans="1:13" ht="15" customHeight="1" x14ac:dyDescent="0.25">
      <c r="A429" s="7" t="s">
        <v>1039</v>
      </c>
      <c r="B429" s="7" t="s">
        <v>1040</v>
      </c>
      <c r="C429" s="7" t="s">
        <v>763</v>
      </c>
      <c r="D429" s="8" t="s">
        <v>1041</v>
      </c>
      <c r="E429" s="9">
        <f t="shared" si="7"/>
        <v>3</v>
      </c>
      <c r="F429" s="9">
        <f>COUNTIFS(Database!$E:$E,2,Database!$C:$C,$A429,Database!$I:$I,$B429)+COUNTIFS(Database!$F:$F,2,Database!$D:$D,$A429,Database!$I:$I,$B429)</f>
        <v>2</v>
      </c>
      <c r="G429" s="9">
        <f>COUNTIFS(Database!$E:$E,1,Database!$C:$C,$A429,Database!$I:$I,$B429)+COUNTIFS(Database!$F:$F,1,Database!$D:$D,$A429,Database!$I:$I,$B429)</f>
        <v>0</v>
      </c>
      <c r="H429" s="9">
        <f>COUNTIFS(Database!$E:$E,0,Database!$C:$C,$A429,Database!$I:$I,$B429)+COUNTIFS(Database!$F:$F,0,Database!$D:$D,$A429,Database!$I:$I,$B429)</f>
        <v>1</v>
      </c>
      <c r="I429" s="9">
        <f>VLOOKUP(B429,Database!$I:$AB,14,FALSE)</f>
        <v>1500</v>
      </c>
      <c r="J429" s="9">
        <f>VLOOKUP(B429,Database!$I:$AC,15,FALSE)</f>
        <v>3</v>
      </c>
      <c r="K429" s="9" t="str">
        <f>VLOOKUP(B429,Database!$I:$AD,16,FALSE)</f>
        <v>v1.1</v>
      </c>
      <c r="L429" s="9">
        <f>VLOOKUP(B429,Database!$I:$AB,19,FALSE)</f>
        <v>12</v>
      </c>
      <c r="M429" s="9" t="str">
        <f>VLOOKUP(B429,Database!$I:$AB,20,FALSE)</f>
        <v>Y</v>
      </c>
    </row>
    <row r="430" spans="1:13" ht="15" customHeight="1" x14ac:dyDescent="0.25">
      <c r="A430" s="7" t="s">
        <v>815</v>
      </c>
      <c r="B430" s="7" t="s">
        <v>1014</v>
      </c>
      <c r="C430" s="7" t="s">
        <v>764</v>
      </c>
      <c r="D430" s="8" t="s">
        <v>1015</v>
      </c>
      <c r="E430" s="9">
        <f t="shared" si="7"/>
        <v>3</v>
      </c>
      <c r="F430" s="9">
        <f>COUNTIFS(Database!$E:$E,2,Database!$C:$C,$A430,Database!$I:$I,$B430)+COUNTIFS(Database!$F:$F,2,Database!$D:$D,$A430,Database!$I:$I,$B430)</f>
        <v>2</v>
      </c>
      <c r="G430" s="9">
        <f>COUNTIFS(Database!$E:$E,1,Database!$C:$C,$A430,Database!$I:$I,$B430)+COUNTIFS(Database!$F:$F,1,Database!$D:$D,$A430,Database!$I:$I,$B430)</f>
        <v>0</v>
      </c>
      <c r="H430" s="9">
        <f>COUNTIFS(Database!$E:$E,0,Database!$C:$C,$A430,Database!$I:$I,$B430)+COUNTIFS(Database!$F:$F,0,Database!$D:$D,$A430,Database!$I:$I,$B430)</f>
        <v>1</v>
      </c>
      <c r="I430" s="9">
        <f>VLOOKUP(B430,Database!$I:$AB,14,FALSE)</f>
        <v>2000</v>
      </c>
      <c r="J430" s="9">
        <f>VLOOKUP(B430,Database!$I:$AC,15,FALSE)</f>
        <v>3</v>
      </c>
      <c r="K430" s="9" t="str">
        <f>VLOOKUP(B430,Database!$I:$AD,16,FALSE)</f>
        <v>v1.1</v>
      </c>
      <c r="L430" s="9">
        <f>VLOOKUP(B430,Database!$I:$AB,19,FALSE)</f>
        <v>12</v>
      </c>
      <c r="M430" s="9" t="str">
        <f>VLOOKUP(B430,Database!$I:$AB,20,FALSE)</f>
        <v>Y</v>
      </c>
    </row>
    <row r="431" spans="1:13" ht="15" customHeight="1" x14ac:dyDescent="0.25">
      <c r="A431" s="7" t="s">
        <v>121</v>
      </c>
      <c r="B431" s="7" t="s">
        <v>1014</v>
      </c>
      <c r="C431" s="7" t="s">
        <v>759</v>
      </c>
      <c r="D431" s="8" t="s">
        <v>1016</v>
      </c>
      <c r="E431" s="9">
        <f t="shared" si="7"/>
        <v>3</v>
      </c>
      <c r="F431" s="9">
        <f>COUNTIFS(Database!$E:$E,2,Database!$C:$C,$A431,Database!$I:$I,$B431)+COUNTIFS(Database!$F:$F,2,Database!$D:$D,$A431,Database!$I:$I,$B431)</f>
        <v>1</v>
      </c>
      <c r="G431" s="9">
        <f>COUNTIFS(Database!$E:$E,1,Database!$C:$C,$A431,Database!$I:$I,$B431)+COUNTIFS(Database!$F:$F,1,Database!$D:$D,$A431,Database!$I:$I,$B431)</f>
        <v>0</v>
      </c>
      <c r="H431" s="9">
        <f>COUNTIFS(Database!$E:$E,0,Database!$C:$C,$A431,Database!$I:$I,$B431)+COUNTIFS(Database!$F:$F,0,Database!$D:$D,$A431,Database!$I:$I,$B431)</f>
        <v>2</v>
      </c>
      <c r="I431" s="9">
        <f>VLOOKUP(B431,Database!$I:$AB,14,FALSE)</f>
        <v>2000</v>
      </c>
      <c r="J431" s="9">
        <f>VLOOKUP(B431,Database!$I:$AC,15,FALSE)</f>
        <v>3</v>
      </c>
      <c r="K431" s="9" t="str">
        <f>VLOOKUP(B431,Database!$I:$AD,16,FALSE)</f>
        <v>v1.1</v>
      </c>
      <c r="L431" s="9">
        <f>VLOOKUP(B431,Database!$I:$AB,19,FALSE)</f>
        <v>12</v>
      </c>
      <c r="M431" s="9" t="str">
        <f>VLOOKUP(B431,Database!$I:$AB,20,FALSE)</f>
        <v>Y</v>
      </c>
    </row>
    <row r="432" spans="1:13" ht="15" customHeight="1" x14ac:dyDescent="0.25">
      <c r="A432" s="7" t="s">
        <v>510</v>
      </c>
      <c r="B432" s="7" t="s">
        <v>1014</v>
      </c>
      <c r="C432" s="7" t="s">
        <v>759</v>
      </c>
      <c r="D432" s="8" t="s">
        <v>1018</v>
      </c>
      <c r="E432" s="9">
        <f t="shared" si="7"/>
        <v>3</v>
      </c>
      <c r="F432" s="9">
        <f>COUNTIFS(Database!$E:$E,2,Database!$C:$C,$A432,Database!$I:$I,$B432)+COUNTIFS(Database!$F:$F,2,Database!$D:$D,$A432,Database!$I:$I,$B432)</f>
        <v>2</v>
      </c>
      <c r="G432" s="9">
        <f>COUNTIFS(Database!$E:$E,1,Database!$C:$C,$A432,Database!$I:$I,$B432)+COUNTIFS(Database!$F:$F,1,Database!$D:$D,$A432,Database!$I:$I,$B432)</f>
        <v>0</v>
      </c>
      <c r="H432" s="9">
        <f>COUNTIFS(Database!$E:$E,0,Database!$C:$C,$A432,Database!$I:$I,$B432)+COUNTIFS(Database!$F:$F,0,Database!$D:$D,$A432,Database!$I:$I,$B432)</f>
        <v>1</v>
      </c>
      <c r="I432" s="9">
        <f>VLOOKUP(B432,Database!$I:$AB,14,FALSE)</f>
        <v>2000</v>
      </c>
      <c r="J432" s="9">
        <f>VLOOKUP(B432,Database!$I:$AC,15,FALSE)</f>
        <v>3</v>
      </c>
      <c r="K432" s="9" t="str">
        <f>VLOOKUP(B432,Database!$I:$AD,16,FALSE)</f>
        <v>v1.1</v>
      </c>
      <c r="L432" s="9">
        <f>VLOOKUP(B432,Database!$I:$AB,19,FALSE)</f>
        <v>12</v>
      </c>
      <c r="M432" s="9" t="str">
        <f>VLOOKUP(B432,Database!$I:$AB,20,FALSE)</f>
        <v>Y</v>
      </c>
    </row>
    <row r="433" spans="1:13" ht="15" customHeight="1" x14ac:dyDescent="0.25">
      <c r="A433" s="7" t="s">
        <v>820</v>
      </c>
      <c r="B433" s="7" t="s">
        <v>1014</v>
      </c>
      <c r="C433" s="7" t="s">
        <v>773</v>
      </c>
      <c r="D433" s="8" t="s">
        <v>1020</v>
      </c>
      <c r="E433" s="9">
        <f t="shared" si="7"/>
        <v>3</v>
      </c>
      <c r="F433" s="9">
        <f>COUNTIFS(Database!$E:$E,2,Database!$C:$C,$A433,Database!$I:$I,$B433)+COUNTIFS(Database!$F:$F,2,Database!$D:$D,$A433,Database!$I:$I,$B433)</f>
        <v>1</v>
      </c>
      <c r="G433" s="9">
        <f>COUNTIFS(Database!$E:$E,1,Database!$C:$C,$A433,Database!$I:$I,$B433)+COUNTIFS(Database!$F:$F,1,Database!$D:$D,$A433,Database!$I:$I,$B433)</f>
        <v>0</v>
      </c>
      <c r="H433" s="9">
        <f>COUNTIFS(Database!$E:$E,0,Database!$C:$C,$A433,Database!$I:$I,$B433)+COUNTIFS(Database!$F:$F,0,Database!$D:$D,$A433,Database!$I:$I,$B433)</f>
        <v>2</v>
      </c>
      <c r="I433" s="9">
        <f>VLOOKUP(B433,Database!$I:$AB,14,FALSE)</f>
        <v>2000</v>
      </c>
      <c r="J433" s="9">
        <f>VLOOKUP(B433,Database!$I:$AC,15,FALSE)</f>
        <v>3</v>
      </c>
      <c r="K433" s="9" t="str">
        <f>VLOOKUP(B433,Database!$I:$AD,16,FALSE)</f>
        <v>v1.1</v>
      </c>
      <c r="L433" s="9">
        <f>VLOOKUP(B433,Database!$I:$AB,19,FALSE)</f>
        <v>12</v>
      </c>
      <c r="M433" s="9" t="str">
        <f>VLOOKUP(B433,Database!$I:$AB,20,FALSE)</f>
        <v>Y</v>
      </c>
    </row>
    <row r="434" spans="1:13" ht="15" customHeight="1" x14ac:dyDescent="0.25">
      <c r="A434" s="7" t="s">
        <v>1158</v>
      </c>
      <c r="B434" s="7" t="s">
        <v>1160</v>
      </c>
      <c r="C434" s="7" t="s">
        <v>758</v>
      </c>
      <c r="D434" s="8" t="s">
        <v>1161</v>
      </c>
      <c r="E434" s="9">
        <f t="shared" si="7"/>
        <v>2</v>
      </c>
      <c r="F434" s="9">
        <f>COUNTIFS(Database!$E:$E,2,Database!$C:$C,$A434,Database!$I:$I,$B434)+COUNTIFS(Database!$F:$F,2,Database!$D:$D,$A434,Database!$I:$I,$B434)</f>
        <v>1</v>
      </c>
      <c r="G434" s="9">
        <f>COUNTIFS(Database!$E:$E,1,Database!$C:$C,$A434,Database!$I:$I,$B434)+COUNTIFS(Database!$F:$F,1,Database!$D:$D,$A434,Database!$I:$I,$B434)</f>
        <v>0</v>
      </c>
      <c r="H434" s="9">
        <f>COUNTIFS(Database!$E:$E,0,Database!$C:$C,$A434,Database!$I:$I,$B434)+COUNTIFS(Database!$F:$F,0,Database!$D:$D,$A434,Database!$I:$I,$B434)</f>
        <v>1</v>
      </c>
      <c r="I434" s="9">
        <f>VLOOKUP(B434,Database!$I:$AB,14,FALSE)</f>
        <v>2000</v>
      </c>
      <c r="J434" s="9">
        <f>VLOOKUP(B434,Database!$I:$AC,15,FALSE)</f>
        <v>3</v>
      </c>
      <c r="K434" s="9" t="str">
        <f>VLOOKUP(B434,Database!$I:$AD,16,FALSE)</f>
        <v>v1.1</v>
      </c>
      <c r="L434" s="9">
        <f>VLOOKUP(B434,Database!$I:$AB,19,FALSE)</f>
        <v>4</v>
      </c>
      <c r="M434" s="9" t="str">
        <f>VLOOKUP(B434,Database!$I:$AB,20,FALSE)</f>
        <v>N</v>
      </c>
    </row>
    <row r="435" spans="1:13" ht="15" customHeight="1" x14ac:dyDescent="0.25">
      <c r="A435" s="7" t="s">
        <v>1163</v>
      </c>
      <c r="B435" s="7" t="s">
        <v>1160</v>
      </c>
      <c r="C435" s="7" t="s">
        <v>759</v>
      </c>
      <c r="D435" s="8" t="s">
        <v>1165</v>
      </c>
      <c r="E435" s="9">
        <f t="shared" si="7"/>
        <v>3</v>
      </c>
      <c r="F435" s="9">
        <f>COUNTIFS(Database!$E:$E,2,Database!$C:$C,$A435,Database!$I:$I,$B435)+COUNTIFS(Database!$F:$F,2,Database!$D:$D,$A435,Database!$I:$I,$B435)</f>
        <v>3</v>
      </c>
      <c r="G435" s="9">
        <f>COUNTIFS(Database!$E:$E,1,Database!$C:$C,$A435,Database!$I:$I,$B435)+COUNTIFS(Database!$F:$F,1,Database!$D:$D,$A435,Database!$I:$I,$B435)</f>
        <v>0</v>
      </c>
      <c r="H435" s="9">
        <f>COUNTIFS(Database!$E:$E,0,Database!$C:$C,$A435,Database!$I:$I,$B435)+COUNTIFS(Database!$F:$F,0,Database!$D:$D,$A435,Database!$I:$I,$B435)</f>
        <v>0</v>
      </c>
      <c r="I435" s="9">
        <f>VLOOKUP(B435,Database!$I:$AB,14,FALSE)</f>
        <v>2000</v>
      </c>
      <c r="J435" s="9">
        <f>VLOOKUP(B435,Database!$I:$AC,15,FALSE)</f>
        <v>3</v>
      </c>
      <c r="K435" s="9" t="str">
        <f>VLOOKUP(B435,Database!$I:$AD,16,FALSE)</f>
        <v>v1.1</v>
      </c>
      <c r="L435" s="9">
        <f>VLOOKUP(B435,Database!$I:$AB,19,FALSE)</f>
        <v>4</v>
      </c>
      <c r="M435" s="9" t="str">
        <f>VLOOKUP(B435,Database!$I:$AB,20,FALSE)</f>
        <v>N</v>
      </c>
    </row>
    <row r="436" spans="1:13" ht="15" customHeight="1" x14ac:dyDescent="0.25">
      <c r="A436" s="7" t="s">
        <v>1167</v>
      </c>
      <c r="B436" s="7" t="s">
        <v>1160</v>
      </c>
      <c r="C436" s="7" t="s">
        <v>763</v>
      </c>
      <c r="D436" s="8" t="s">
        <v>1168</v>
      </c>
      <c r="E436" s="9">
        <f t="shared" si="7"/>
        <v>2</v>
      </c>
      <c r="F436" s="9">
        <f>COUNTIFS(Database!$E:$E,2,Database!$C:$C,$A436,Database!$I:$I,$B436)+COUNTIFS(Database!$F:$F,2,Database!$D:$D,$A436,Database!$I:$I,$B436)</f>
        <v>0</v>
      </c>
      <c r="G436" s="9">
        <f>COUNTIFS(Database!$E:$E,1,Database!$C:$C,$A436,Database!$I:$I,$B436)+COUNTIFS(Database!$F:$F,1,Database!$D:$D,$A436,Database!$I:$I,$B436)</f>
        <v>0</v>
      </c>
      <c r="H436" s="9">
        <f>COUNTIFS(Database!$E:$E,0,Database!$C:$C,$A436,Database!$I:$I,$B436)+COUNTIFS(Database!$F:$F,0,Database!$D:$D,$A436,Database!$I:$I,$B436)</f>
        <v>2</v>
      </c>
      <c r="I436" s="9">
        <f>VLOOKUP(B436,Database!$I:$AB,14,FALSE)</f>
        <v>2000</v>
      </c>
      <c r="J436" s="9">
        <f>VLOOKUP(B436,Database!$I:$AC,15,FALSE)</f>
        <v>3</v>
      </c>
      <c r="K436" s="9" t="str">
        <f>VLOOKUP(B436,Database!$I:$AD,16,FALSE)</f>
        <v>v1.1</v>
      </c>
      <c r="L436" s="9">
        <f>VLOOKUP(B436,Database!$I:$AB,19,FALSE)</f>
        <v>4</v>
      </c>
      <c r="M436" s="9" t="str">
        <f>VLOOKUP(B436,Database!$I:$AB,20,FALSE)</f>
        <v>N</v>
      </c>
    </row>
    <row r="437" spans="1:13" ht="15" customHeight="1" x14ac:dyDescent="0.25">
      <c r="A437" s="7" t="s">
        <v>1164</v>
      </c>
      <c r="B437" s="7" t="s">
        <v>1160</v>
      </c>
      <c r="C437" s="7" t="s">
        <v>765</v>
      </c>
      <c r="D437" s="8" t="s">
        <v>1166</v>
      </c>
      <c r="E437" s="9">
        <f t="shared" si="7"/>
        <v>3</v>
      </c>
      <c r="F437" s="9">
        <f>COUNTIFS(Database!$E:$E,2,Database!$C:$C,$A437,Database!$I:$I,$B437)+COUNTIFS(Database!$F:$F,2,Database!$D:$D,$A437,Database!$I:$I,$B437)</f>
        <v>1</v>
      </c>
      <c r="G437" s="9">
        <f>COUNTIFS(Database!$E:$E,1,Database!$C:$C,$A437,Database!$I:$I,$B437)+COUNTIFS(Database!$F:$F,1,Database!$D:$D,$A437,Database!$I:$I,$B437)</f>
        <v>0</v>
      </c>
      <c r="H437" s="9">
        <f>COUNTIFS(Database!$E:$E,0,Database!$C:$C,$A437,Database!$I:$I,$B437)+COUNTIFS(Database!$F:$F,0,Database!$D:$D,$A437,Database!$I:$I,$B437)</f>
        <v>2</v>
      </c>
      <c r="I437" s="9">
        <f>VLOOKUP(B437,Database!$I:$AB,14,FALSE)</f>
        <v>2000</v>
      </c>
      <c r="J437" s="9">
        <f>VLOOKUP(B437,Database!$I:$AC,15,FALSE)</f>
        <v>3</v>
      </c>
      <c r="K437" s="9" t="str">
        <f>VLOOKUP(B437,Database!$I:$AD,16,FALSE)</f>
        <v>v1.1</v>
      </c>
      <c r="L437" s="9">
        <f>VLOOKUP(B437,Database!$I:$AB,19,FALSE)</f>
        <v>4</v>
      </c>
      <c r="M437" s="9" t="str">
        <f>VLOOKUP(B437,Database!$I:$AB,20,FALSE)</f>
        <v>N</v>
      </c>
    </row>
    <row r="438" spans="1:13" ht="15" customHeight="1" x14ac:dyDescent="0.25">
      <c r="A438" t="s">
        <v>1262</v>
      </c>
      <c r="B438" t="s">
        <v>1264</v>
      </c>
      <c r="C438" t="s">
        <v>764</v>
      </c>
      <c r="D438" s="1" t="s">
        <v>1265</v>
      </c>
      <c r="E438" s="9">
        <f t="shared" si="7"/>
        <v>3</v>
      </c>
      <c r="F438" s="9">
        <f>COUNTIFS(Database!$E:$E,2,Database!$C:$C,$A438,Database!$I:$I,$B438)+COUNTIFS(Database!$F:$F,2,Database!$D:$D,$A438,Database!$I:$I,$B438)</f>
        <v>2</v>
      </c>
      <c r="G438" s="9">
        <f>COUNTIFS(Database!$E:$E,1,Database!$C:$C,$A438,Database!$I:$I,$B438)+COUNTIFS(Database!$F:$F,1,Database!$D:$D,$A438,Database!$I:$I,$B438)</f>
        <v>0</v>
      </c>
      <c r="H438" s="9">
        <f>COUNTIFS(Database!$E:$E,0,Database!$C:$C,$A438,Database!$I:$I,$B438)+COUNTIFS(Database!$F:$F,0,Database!$D:$D,$A438,Database!$I:$I,$B438)</f>
        <v>1</v>
      </c>
      <c r="I438" s="9">
        <f>VLOOKUP(B438,Database!$I:$AB,14,FALSE)</f>
        <v>2000</v>
      </c>
      <c r="J438" s="9">
        <f>VLOOKUP(B438,Database!$I:$AC,15,FALSE)</f>
        <v>3</v>
      </c>
      <c r="K438" s="9" t="str">
        <f>VLOOKUP(B438,Database!$I:$AD,16,FALSE)</f>
        <v>v1.1</v>
      </c>
      <c r="L438" s="9">
        <f>VLOOKUP(B438,Database!$I:$AB,19,FALSE)</f>
        <v>62</v>
      </c>
      <c r="M438" s="9" t="str">
        <f>VLOOKUP(B438,Database!$I:$AB,20,FALSE)</f>
        <v>Y</v>
      </c>
    </row>
    <row r="439" spans="1:13" ht="15" customHeight="1" x14ac:dyDescent="0.25">
      <c r="A439" t="s">
        <v>1267</v>
      </c>
      <c r="B439" t="s">
        <v>1264</v>
      </c>
      <c r="C439" t="s">
        <v>768</v>
      </c>
      <c r="D439" s="1" t="s">
        <v>1269</v>
      </c>
      <c r="E439" s="9">
        <f t="shared" si="7"/>
        <v>3</v>
      </c>
      <c r="F439" s="9">
        <f>COUNTIFS(Database!$E:$E,2,Database!$C:$C,$A439,Database!$I:$I,$B439)+COUNTIFS(Database!$F:$F,2,Database!$D:$D,$A439,Database!$I:$I,$B439)</f>
        <v>1</v>
      </c>
      <c r="G439" s="9">
        <f>COUNTIFS(Database!$E:$E,1,Database!$C:$C,$A439,Database!$I:$I,$B439)+COUNTIFS(Database!$F:$F,1,Database!$D:$D,$A439,Database!$I:$I,$B439)</f>
        <v>1</v>
      </c>
      <c r="H439" s="9">
        <f>COUNTIFS(Database!$E:$E,0,Database!$C:$C,$A439,Database!$I:$I,$B439)+COUNTIFS(Database!$F:$F,0,Database!$D:$D,$A439,Database!$I:$I,$B439)</f>
        <v>1</v>
      </c>
      <c r="I439" s="9">
        <f>VLOOKUP(B439,Database!$I:$AB,14,FALSE)</f>
        <v>2000</v>
      </c>
      <c r="J439" s="9">
        <f>VLOOKUP(B439,Database!$I:$AC,15,FALSE)</f>
        <v>3</v>
      </c>
      <c r="K439" s="9" t="str">
        <f>VLOOKUP(B439,Database!$I:$AD,16,FALSE)</f>
        <v>v1.1</v>
      </c>
      <c r="L439" s="9">
        <f>VLOOKUP(B439,Database!$I:$AB,19,FALSE)</f>
        <v>62</v>
      </c>
      <c r="M439" s="9" t="str">
        <f>VLOOKUP(B439,Database!$I:$AB,20,FALSE)</f>
        <v>Y</v>
      </c>
    </row>
    <row r="440" spans="1:13" ht="15" customHeight="1" x14ac:dyDescent="0.25">
      <c r="A440" t="s">
        <v>1271</v>
      </c>
      <c r="B440" t="s">
        <v>1264</v>
      </c>
      <c r="C440" t="s">
        <v>764</v>
      </c>
      <c r="D440" s="1" t="s">
        <v>1272</v>
      </c>
      <c r="E440" s="9">
        <f t="shared" si="7"/>
        <v>3</v>
      </c>
      <c r="F440" s="9">
        <f>COUNTIFS(Database!$E:$E,2,Database!$C:$C,$A440,Database!$I:$I,$B440)+COUNTIFS(Database!$F:$F,2,Database!$D:$D,$A440,Database!$I:$I,$B440)</f>
        <v>1</v>
      </c>
      <c r="G440" s="9">
        <f>COUNTIFS(Database!$E:$E,1,Database!$C:$C,$A440,Database!$I:$I,$B440)+COUNTIFS(Database!$F:$F,1,Database!$D:$D,$A440,Database!$I:$I,$B440)</f>
        <v>1</v>
      </c>
      <c r="H440" s="9">
        <f>COUNTIFS(Database!$E:$E,0,Database!$C:$C,$A440,Database!$I:$I,$B440)+COUNTIFS(Database!$F:$F,0,Database!$D:$D,$A440,Database!$I:$I,$B440)</f>
        <v>1</v>
      </c>
      <c r="I440" s="9">
        <f>VLOOKUP(B440,Database!$I:$AB,14,FALSE)</f>
        <v>2000</v>
      </c>
      <c r="J440" s="9">
        <f>VLOOKUP(B440,Database!$I:$AC,15,FALSE)</f>
        <v>3</v>
      </c>
      <c r="K440" s="9" t="str">
        <f>VLOOKUP(B440,Database!$I:$AD,16,FALSE)</f>
        <v>v1.1</v>
      </c>
      <c r="L440" s="9">
        <f>VLOOKUP(B440,Database!$I:$AB,19,FALSE)</f>
        <v>62</v>
      </c>
      <c r="M440" s="9" t="str">
        <f>VLOOKUP(B440,Database!$I:$AB,20,FALSE)</f>
        <v>Y</v>
      </c>
    </row>
    <row r="441" spans="1:13" ht="15" customHeight="1" x14ac:dyDescent="0.25">
      <c r="A441" t="s">
        <v>959</v>
      </c>
      <c r="B441" t="s">
        <v>1264</v>
      </c>
      <c r="C441" t="s">
        <v>762</v>
      </c>
      <c r="D441" s="1" t="s">
        <v>1275</v>
      </c>
      <c r="E441" s="9">
        <f t="shared" si="7"/>
        <v>3</v>
      </c>
      <c r="F441" s="9">
        <f>COUNTIFS(Database!$E:$E,2,Database!$C:$C,$A441,Database!$I:$I,$B441)+COUNTIFS(Database!$F:$F,2,Database!$D:$D,$A441,Database!$I:$I,$B441)</f>
        <v>1</v>
      </c>
      <c r="G441" s="9">
        <f>COUNTIFS(Database!$E:$E,1,Database!$C:$C,$A441,Database!$I:$I,$B441)+COUNTIFS(Database!$F:$F,1,Database!$D:$D,$A441,Database!$I:$I,$B441)</f>
        <v>0</v>
      </c>
      <c r="H441" s="9">
        <f>COUNTIFS(Database!$E:$E,0,Database!$C:$C,$A441,Database!$I:$I,$B441)+COUNTIFS(Database!$F:$F,0,Database!$D:$D,$A441,Database!$I:$I,$B441)</f>
        <v>2</v>
      </c>
      <c r="I441" s="9">
        <f>VLOOKUP(B441,Database!$I:$AB,14,FALSE)</f>
        <v>2000</v>
      </c>
      <c r="J441" s="9">
        <f>VLOOKUP(B441,Database!$I:$AC,15,FALSE)</f>
        <v>3</v>
      </c>
      <c r="K441" s="9" t="str">
        <f>VLOOKUP(B441,Database!$I:$AD,16,FALSE)</f>
        <v>v1.1</v>
      </c>
      <c r="L441" s="9">
        <f>VLOOKUP(B441,Database!$I:$AB,19,FALSE)</f>
        <v>62</v>
      </c>
      <c r="M441" s="9" t="str">
        <f>VLOOKUP(B441,Database!$I:$AB,20,FALSE)</f>
        <v>Y</v>
      </c>
    </row>
    <row r="442" spans="1:13" ht="15" customHeight="1" x14ac:dyDescent="0.25">
      <c r="A442" t="s">
        <v>1277</v>
      </c>
      <c r="B442" t="s">
        <v>1264</v>
      </c>
      <c r="C442" t="s">
        <v>763</v>
      </c>
      <c r="D442" s="1" t="s">
        <v>1279</v>
      </c>
      <c r="E442" s="9">
        <f t="shared" si="7"/>
        <v>3</v>
      </c>
      <c r="F442" s="9">
        <f>COUNTIFS(Database!$E:$E,2,Database!$C:$C,$A442,Database!$I:$I,$B442)+COUNTIFS(Database!$F:$F,2,Database!$D:$D,$A442,Database!$I:$I,$B442)</f>
        <v>3</v>
      </c>
      <c r="G442" s="9">
        <f>COUNTIFS(Database!$E:$E,1,Database!$C:$C,$A442,Database!$I:$I,$B442)+COUNTIFS(Database!$F:$F,1,Database!$D:$D,$A442,Database!$I:$I,$B442)</f>
        <v>0</v>
      </c>
      <c r="H442" s="9">
        <f>COUNTIFS(Database!$E:$E,0,Database!$C:$C,$A442,Database!$I:$I,$B442)+COUNTIFS(Database!$F:$F,0,Database!$D:$D,$A442,Database!$I:$I,$B442)</f>
        <v>0</v>
      </c>
      <c r="I442" s="9">
        <f>VLOOKUP(B442,Database!$I:$AB,14,FALSE)</f>
        <v>2000</v>
      </c>
      <c r="J442" s="9">
        <f>VLOOKUP(B442,Database!$I:$AC,15,FALSE)</f>
        <v>3</v>
      </c>
      <c r="K442" s="9" t="str">
        <f>VLOOKUP(B442,Database!$I:$AD,16,FALSE)</f>
        <v>v1.1</v>
      </c>
      <c r="L442" s="9">
        <f>VLOOKUP(B442,Database!$I:$AB,19,FALSE)</f>
        <v>62</v>
      </c>
      <c r="M442" s="9" t="str">
        <f>VLOOKUP(B442,Database!$I:$AB,20,FALSE)</f>
        <v>Y</v>
      </c>
    </row>
    <row r="443" spans="1:13" ht="15" customHeight="1" x14ac:dyDescent="0.25">
      <c r="A443" t="s">
        <v>1281</v>
      </c>
      <c r="B443" t="s">
        <v>1264</v>
      </c>
      <c r="C443" t="s">
        <v>759</v>
      </c>
      <c r="D443" s="1" t="s">
        <v>1283</v>
      </c>
      <c r="E443" s="9">
        <f t="shared" si="7"/>
        <v>3</v>
      </c>
      <c r="F443" s="9">
        <f>COUNTIFS(Database!$E:$E,2,Database!$C:$C,$A443,Database!$I:$I,$B443)+COUNTIFS(Database!$F:$F,2,Database!$D:$D,$A443,Database!$I:$I,$B443)</f>
        <v>2</v>
      </c>
      <c r="G443" s="9">
        <f>COUNTIFS(Database!$E:$E,1,Database!$C:$C,$A443,Database!$I:$I,$B443)+COUNTIFS(Database!$F:$F,1,Database!$D:$D,$A443,Database!$I:$I,$B443)</f>
        <v>0</v>
      </c>
      <c r="H443" s="9">
        <f>COUNTIFS(Database!$E:$E,0,Database!$C:$C,$A443,Database!$I:$I,$B443)+COUNTIFS(Database!$F:$F,0,Database!$D:$D,$A443,Database!$I:$I,$B443)</f>
        <v>1</v>
      </c>
      <c r="I443" s="9">
        <f>VLOOKUP(B443,Database!$I:$AB,14,FALSE)</f>
        <v>2000</v>
      </c>
      <c r="J443" s="9">
        <f>VLOOKUP(B443,Database!$I:$AC,15,FALSE)</f>
        <v>3</v>
      </c>
      <c r="K443" s="9" t="str">
        <f>VLOOKUP(B443,Database!$I:$AD,16,FALSE)</f>
        <v>v1.1</v>
      </c>
      <c r="L443" s="9">
        <f>VLOOKUP(B443,Database!$I:$AB,19,FALSE)</f>
        <v>62</v>
      </c>
      <c r="M443" s="9" t="str">
        <f>VLOOKUP(B443,Database!$I:$AB,20,FALSE)</f>
        <v>Y</v>
      </c>
    </row>
    <row r="444" spans="1:13" ht="15" customHeight="1" x14ac:dyDescent="0.25">
      <c r="A444" t="s">
        <v>1284</v>
      </c>
      <c r="B444" t="s">
        <v>1264</v>
      </c>
      <c r="C444" t="s">
        <v>761</v>
      </c>
      <c r="D444" s="1" t="s">
        <v>1285</v>
      </c>
      <c r="E444" s="9">
        <f t="shared" si="7"/>
        <v>3</v>
      </c>
      <c r="F444" s="9">
        <f>COUNTIFS(Database!$E:$E,2,Database!$C:$C,$A444,Database!$I:$I,$B444)+COUNTIFS(Database!$F:$F,2,Database!$D:$D,$A444,Database!$I:$I,$B444)</f>
        <v>1</v>
      </c>
      <c r="G444" s="9">
        <f>COUNTIFS(Database!$E:$E,1,Database!$C:$C,$A444,Database!$I:$I,$B444)+COUNTIFS(Database!$F:$F,1,Database!$D:$D,$A444,Database!$I:$I,$B444)</f>
        <v>1</v>
      </c>
      <c r="H444" s="9">
        <f>COUNTIFS(Database!$E:$E,0,Database!$C:$C,$A444,Database!$I:$I,$B444)+COUNTIFS(Database!$F:$F,0,Database!$D:$D,$A444,Database!$I:$I,$B444)</f>
        <v>1</v>
      </c>
      <c r="I444" s="9">
        <f>VLOOKUP(B444,Database!$I:$AB,14,FALSE)</f>
        <v>2000</v>
      </c>
      <c r="J444" s="9">
        <f>VLOOKUP(B444,Database!$I:$AC,15,FALSE)</f>
        <v>3</v>
      </c>
      <c r="K444" s="9" t="str">
        <f>VLOOKUP(B444,Database!$I:$AD,16,FALSE)</f>
        <v>v1.1</v>
      </c>
      <c r="L444" s="9">
        <f>VLOOKUP(B444,Database!$I:$AB,19,FALSE)</f>
        <v>62</v>
      </c>
      <c r="M444" s="9" t="str">
        <f>VLOOKUP(B444,Database!$I:$AB,20,FALSE)</f>
        <v>Y</v>
      </c>
    </row>
    <row r="445" spans="1:13" ht="15" customHeight="1" x14ac:dyDescent="0.25">
      <c r="A445" t="s">
        <v>1287</v>
      </c>
      <c r="B445" t="s">
        <v>1264</v>
      </c>
      <c r="C445" t="s">
        <v>768</v>
      </c>
      <c r="D445" s="1" t="s">
        <v>1289</v>
      </c>
      <c r="E445" s="9">
        <f t="shared" si="7"/>
        <v>3</v>
      </c>
      <c r="F445" s="9">
        <f>COUNTIFS(Database!$E:$E,2,Database!$C:$C,$A445,Database!$I:$I,$B445)+COUNTIFS(Database!$F:$F,2,Database!$D:$D,$A445,Database!$I:$I,$B445)</f>
        <v>1</v>
      </c>
      <c r="G445" s="9">
        <f>COUNTIFS(Database!$E:$E,1,Database!$C:$C,$A445,Database!$I:$I,$B445)+COUNTIFS(Database!$F:$F,1,Database!$D:$D,$A445,Database!$I:$I,$B445)</f>
        <v>0</v>
      </c>
      <c r="H445" s="9">
        <f>COUNTIFS(Database!$E:$E,0,Database!$C:$C,$A445,Database!$I:$I,$B445)+COUNTIFS(Database!$F:$F,0,Database!$D:$D,$A445,Database!$I:$I,$B445)</f>
        <v>2</v>
      </c>
      <c r="I445" s="9">
        <f>VLOOKUP(B445,Database!$I:$AB,14,FALSE)</f>
        <v>2000</v>
      </c>
      <c r="J445" s="9">
        <f>VLOOKUP(B445,Database!$I:$AC,15,FALSE)</f>
        <v>3</v>
      </c>
      <c r="K445" s="9" t="str">
        <f>VLOOKUP(B445,Database!$I:$AD,16,FALSE)</f>
        <v>v1.1</v>
      </c>
      <c r="L445" s="9">
        <f>VLOOKUP(B445,Database!$I:$AB,19,FALSE)</f>
        <v>62</v>
      </c>
      <c r="M445" s="9" t="str">
        <f>VLOOKUP(B445,Database!$I:$AB,20,FALSE)</f>
        <v>Y</v>
      </c>
    </row>
    <row r="446" spans="1:13" ht="15" customHeight="1" x14ac:dyDescent="0.25">
      <c r="A446" t="s">
        <v>1291</v>
      </c>
      <c r="B446" t="s">
        <v>1264</v>
      </c>
      <c r="C446" t="s">
        <v>761</v>
      </c>
      <c r="D446" s="1" t="s">
        <v>1293</v>
      </c>
      <c r="E446" s="9">
        <f t="shared" si="7"/>
        <v>3</v>
      </c>
      <c r="F446" s="9">
        <f>COUNTIFS(Database!$E:$E,2,Database!$C:$C,$A446,Database!$I:$I,$B446)+COUNTIFS(Database!$F:$F,2,Database!$D:$D,$A446,Database!$I:$I,$B446)</f>
        <v>2</v>
      </c>
      <c r="G446" s="9">
        <f>COUNTIFS(Database!$E:$E,1,Database!$C:$C,$A446,Database!$I:$I,$B446)+COUNTIFS(Database!$F:$F,1,Database!$D:$D,$A446,Database!$I:$I,$B446)</f>
        <v>0</v>
      </c>
      <c r="H446" s="9">
        <f>COUNTIFS(Database!$E:$E,0,Database!$C:$C,$A446,Database!$I:$I,$B446)+COUNTIFS(Database!$F:$F,0,Database!$D:$D,$A446,Database!$I:$I,$B446)</f>
        <v>1</v>
      </c>
      <c r="I446" s="9">
        <f>VLOOKUP(B446,Database!$I:$AB,14,FALSE)</f>
        <v>2000</v>
      </c>
      <c r="J446" s="9">
        <f>VLOOKUP(B446,Database!$I:$AC,15,FALSE)</f>
        <v>3</v>
      </c>
      <c r="K446" s="9" t="str">
        <f>VLOOKUP(B446,Database!$I:$AD,16,FALSE)</f>
        <v>v1.1</v>
      </c>
      <c r="L446" s="9">
        <f>VLOOKUP(B446,Database!$I:$AB,19,FALSE)</f>
        <v>62</v>
      </c>
      <c r="M446" s="9" t="str">
        <f>VLOOKUP(B446,Database!$I:$AB,20,FALSE)</f>
        <v>Y</v>
      </c>
    </row>
    <row r="447" spans="1:13" ht="15" customHeight="1" x14ac:dyDescent="0.25">
      <c r="A447" t="s">
        <v>1295</v>
      </c>
      <c r="B447" t="s">
        <v>1264</v>
      </c>
      <c r="C447" t="s">
        <v>774</v>
      </c>
      <c r="D447" s="1" t="s">
        <v>1297</v>
      </c>
      <c r="E447" s="9">
        <f t="shared" si="7"/>
        <v>3</v>
      </c>
      <c r="F447" s="9">
        <f>COUNTIFS(Database!$E:$E,2,Database!$C:$C,$A447,Database!$I:$I,$B447)+COUNTIFS(Database!$F:$F,2,Database!$D:$D,$A447,Database!$I:$I,$B447)</f>
        <v>2</v>
      </c>
      <c r="G447" s="9">
        <f>COUNTIFS(Database!$E:$E,1,Database!$C:$C,$A447,Database!$I:$I,$B447)+COUNTIFS(Database!$F:$F,1,Database!$D:$D,$A447,Database!$I:$I,$B447)</f>
        <v>0</v>
      </c>
      <c r="H447" s="9">
        <f>COUNTIFS(Database!$E:$E,0,Database!$C:$C,$A447,Database!$I:$I,$B447)+COUNTIFS(Database!$F:$F,0,Database!$D:$D,$A447,Database!$I:$I,$B447)</f>
        <v>1</v>
      </c>
      <c r="I447" s="9">
        <f>VLOOKUP(B447,Database!$I:$AB,14,FALSE)</f>
        <v>2000</v>
      </c>
      <c r="J447" s="9">
        <f>VLOOKUP(B447,Database!$I:$AC,15,FALSE)</f>
        <v>3</v>
      </c>
      <c r="K447" s="9" t="str">
        <f>VLOOKUP(B447,Database!$I:$AD,16,FALSE)</f>
        <v>v1.1</v>
      </c>
      <c r="L447" s="9">
        <f>VLOOKUP(B447,Database!$I:$AB,19,FALSE)</f>
        <v>62</v>
      </c>
      <c r="M447" s="9" t="str">
        <f>VLOOKUP(B447,Database!$I:$AB,20,FALSE)</f>
        <v>Y</v>
      </c>
    </row>
    <row r="448" spans="1:13" ht="15" customHeight="1" x14ac:dyDescent="0.25">
      <c r="A448" t="s">
        <v>1299</v>
      </c>
      <c r="B448" t="s">
        <v>1264</v>
      </c>
      <c r="C448" t="s">
        <v>758</v>
      </c>
      <c r="D448" s="1" t="s">
        <v>1301</v>
      </c>
      <c r="E448" s="9">
        <f t="shared" si="7"/>
        <v>3</v>
      </c>
      <c r="F448" s="9">
        <f>COUNTIFS(Database!$E:$E,2,Database!$C:$C,$A448,Database!$I:$I,$B448)+COUNTIFS(Database!$F:$F,2,Database!$D:$D,$A448,Database!$I:$I,$B448)</f>
        <v>2</v>
      </c>
      <c r="G448" s="9">
        <f>COUNTIFS(Database!$E:$E,1,Database!$C:$C,$A448,Database!$I:$I,$B448)+COUNTIFS(Database!$F:$F,1,Database!$D:$D,$A448,Database!$I:$I,$B448)</f>
        <v>0</v>
      </c>
      <c r="H448" s="9">
        <f>COUNTIFS(Database!$E:$E,0,Database!$C:$C,$A448,Database!$I:$I,$B448)+COUNTIFS(Database!$F:$F,0,Database!$D:$D,$A448,Database!$I:$I,$B448)</f>
        <v>1</v>
      </c>
      <c r="I448" s="9">
        <f>VLOOKUP(B448,Database!$I:$AB,14,FALSE)</f>
        <v>2000</v>
      </c>
      <c r="J448" s="9">
        <f>VLOOKUP(B448,Database!$I:$AC,15,FALSE)</f>
        <v>3</v>
      </c>
      <c r="K448" s="9" t="str">
        <f>VLOOKUP(B448,Database!$I:$AD,16,FALSE)</f>
        <v>v1.1</v>
      </c>
      <c r="L448" s="9">
        <f>VLOOKUP(B448,Database!$I:$AB,19,FALSE)</f>
        <v>62</v>
      </c>
      <c r="M448" s="9" t="str">
        <f>VLOOKUP(B448,Database!$I:$AB,20,FALSE)</f>
        <v>Y</v>
      </c>
    </row>
    <row r="449" spans="1:13" ht="15" customHeight="1" x14ac:dyDescent="0.25">
      <c r="A449" t="s">
        <v>970</v>
      </c>
      <c r="B449" t="s">
        <v>1264</v>
      </c>
      <c r="C449" t="s">
        <v>758</v>
      </c>
      <c r="D449" s="1" t="s">
        <v>1304</v>
      </c>
      <c r="E449" s="9">
        <f t="shared" si="7"/>
        <v>3</v>
      </c>
      <c r="F449" s="9">
        <f>COUNTIFS(Database!$E:$E,2,Database!$C:$C,$A449,Database!$I:$I,$B449)+COUNTIFS(Database!$F:$F,2,Database!$D:$D,$A449,Database!$I:$I,$B449)</f>
        <v>2</v>
      </c>
      <c r="G449" s="9">
        <f>COUNTIFS(Database!$E:$E,1,Database!$C:$C,$A449,Database!$I:$I,$B449)+COUNTIFS(Database!$F:$F,1,Database!$D:$D,$A449,Database!$I:$I,$B449)</f>
        <v>0</v>
      </c>
      <c r="H449" s="9">
        <f>COUNTIFS(Database!$E:$E,0,Database!$C:$C,$A449,Database!$I:$I,$B449)+COUNTIFS(Database!$F:$F,0,Database!$D:$D,$A449,Database!$I:$I,$B449)</f>
        <v>1</v>
      </c>
      <c r="I449" s="9">
        <f>VLOOKUP(B449,Database!$I:$AB,14,FALSE)</f>
        <v>2000</v>
      </c>
      <c r="J449" s="9">
        <f>VLOOKUP(B449,Database!$I:$AC,15,FALSE)</f>
        <v>3</v>
      </c>
      <c r="K449" s="9" t="str">
        <f>VLOOKUP(B449,Database!$I:$AD,16,FALSE)</f>
        <v>v1.1</v>
      </c>
      <c r="L449" s="9">
        <f>VLOOKUP(B449,Database!$I:$AB,19,FALSE)</f>
        <v>62</v>
      </c>
      <c r="M449" s="9" t="str">
        <f>VLOOKUP(B449,Database!$I:$AB,20,FALSE)</f>
        <v>Y</v>
      </c>
    </row>
    <row r="450" spans="1:13" ht="15" customHeight="1" x14ac:dyDescent="0.25">
      <c r="A450" t="s">
        <v>1306</v>
      </c>
      <c r="B450" t="s">
        <v>1264</v>
      </c>
      <c r="C450" t="s">
        <v>764</v>
      </c>
      <c r="D450" s="1" t="s">
        <v>1308</v>
      </c>
      <c r="E450" s="9">
        <f t="shared" si="7"/>
        <v>3</v>
      </c>
      <c r="F450" s="9">
        <f>COUNTIFS(Database!$E:$E,2,Database!$C:$C,$A450,Database!$I:$I,$B450)+COUNTIFS(Database!$F:$F,2,Database!$D:$D,$A450,Database!$I:$I,$B450)</f>
        <v>1</v>
      </c>
      <c r="G450" s="9">
        <f>COUNTIFS(Database!$E:$E,1,Database!$C:$C,$A450,Database!$I:$I,$B450)+COUNTIFS(Database!$F:$F,1,Database!$D:$D,$A450,Database!$I:$I,$B450)</f>
        <v>0</v>
      </c>
      <c r="H450" s="9">
        <f>COUNTIFS(Database!$E:$E,0,Database!$C:$C,$A450,Database!$I:$I,$B450)+COUNTIFS(Database!$F:$F,0,Database!$D:$D,$A450,Database!$I:$I,$B450)</f>
        <v>2</v>
      </c>
      <c r="I450" s="9">
        <f>VLOOKUP(B450,Database!$I:$AB,14,FALSE)</f>
        <v>2000</v>
      </c>
      <c r="J450" s="9">
        <f>VLOOKUP(B450,Database!$I:$AC,15,FALSE)</f>
        <v>3</v>
      </c>
      <c r="K450" s="9" t="str">
        <f>VLOOKUP(B450,Database!$I:$AD,16,FALSE)</f>
        <v>v1.1</v>
      </c>
      <c r="L450" s="9">
        <f>VLOOKUP(B450,Database!$I:$AB,19,FALSE)</f>
        <v>62</v>
      </c>
      <c r="M450" s="9" t="str">
        <f>VLOOKUP(B450,Database!$I:$AB,20,FALSE)</f>
        <v>Y</v>
      </c>
    </row>
    <row r="451" spans="1:13" ht="15" customHeight="1" x14ac:dyDescent="0.25">
      <c r="A451" t="s">
        <v>505</v>
      </c>
      <c r="B451" t="s">
        <v>1264</v>
      </c>
      <c r="C451" t="s">
        <v>766</v>
      </c>
      <c r="D451" s="1" t="s">
        <v>1311</v>
      </c>
      <c r="E451" s="9">
        <f t="shared" ref="E451:E508" si="8">SUM(F451:H451)</f>
        <v>3</v>
      </c>
      <c r="F451" s="9">
        <f>COUNTIFS(Database!$E:$E,2,Database!$C:$C,$A451,Database!$I:$I,$B451)+COUNTIFS(Database!$F:$F,2,Database!$D:$D,$A451,Database!$I:$I,$B451)</f>
        <v>0</v>
      </c>
      <c r="G451" s="9">
        <f>COUNTIFS(Database!$E:$E,1,Database!$C:$C,$A451,Database!$I:$I,$B451)+COUNTIFS(Database!$F:$F,1,Database!$D:$D,$A451,Database!$I:$I,$B451)</f>
        <v>0</v>
      </c>
      <c r="H451" s="9">
        <f>COUNTIFS(Database!$E:$E,0,Database!$C:$C,$A451,Database!$I:$I,$B451)+COUNTIFS(Database!$F:$F,0,Database!$D:$D,$A451,Database!$I:$I,$B451)</f>
        <v>3</v>
      </c>
      <c r="I451" s="9">
        <f>VLOOKUP(B451,Database!$I:$AB,14,FALSE)</f>
        <v>2000</v>
      </c>
      <c r="J451" s="9">
        <f>VLOOKUP(B451,Database!$I:$AC,15,FALSE)</f>
        <v>3</v>
      </c>
      <c r="K451" s="9" t="str">
        <f>VLOOKUP(B451,Database!$I:$AD,16,FALSE)</f>
        <v>v1.1</v>
      </c>
      <c r="L451" s="9">
        <f>VLOOKUP(B451,Database!$I:$AB,19,FALSE)</f>
        <v>62</v>
      </c>
      <c r="M451" s="9" t="str">
        <f>VLOOKUP(B451,Database!$I:$AB,20,FALSE)</f>
        <v>Y</v>
      </c>
    </row>
    <row r="452" spans="1:13" ht="15" customHeight="1" x14ac:dyDescent="0.25">
      <c r="A452" t="s">
        <v>1313</v>
      </c>
      <c r="B452" t="s">
        <v>1264</v>
      </c>
      <c r="C452" t="s">
        <v>758</v>
      </c>
      <c r="D452" s="1" t="s">
        <v>1315</v>
      </c>
      <c r="E452" s="9">
        <f t="shared" si="8"/>
        <v>3</v>
      </c>
      <c r="F452" s="9">
        <f>COUNTIFS(Database!$E:$E,2,Database!$C:$C,$A452,Database!$I:$I,$B452)+COUNTIFS(Database!$F:$F,2,Database!$D:$D,$A452,Database!$I:$I,$B452)</f>
        <v>2</v>
      </c>
      <c r="G452" s="9">
        <f>COUNTIFS(Database!$E:$E,1,Database!$C:$C,$A452,Database!$I:$I,$B452)+COUNTIFS(Database!$F:$F,1,Database!$D:$D,$A452,Database!$I:$I,$B452)</f>
        <v>0</v>
      </c>
      <c r="H452" s="9">
        <f>COUNTIFS(Database!$E:$E,0,Database!$C:$C,$A452,Database!$I:$I,$B452)+COUNTIFS(Database!$F:$F,0,Database!$D:$D,$A452,Database!$I:$I,$B452)</f>
        <v>1</v>
      </c>
      <c r="I452" s="9">
        <f>VLOOKUP(B452,Database!$I:$AB,14,FALSE)</f>
        <v>2000</v>
      </c>
      <c r="J452" s="9">
        <f>VLOOKUP(B452,Database!$I:$AC,15,FALSE)</f>
        <v>3</v>
      </c>
      <c r="K452" s="9" t="str">
        <f>VLOOKUP(B452,Database!$I:$AD,16,FALSE)</f>
        <v>v1.1</v>
      </c>
      <c r="L452" s="9">
        <f>VLOOKUP(B452,Database!$I:$AB,19,FALSE)</f>
        <v>62</v>
      </c>
      <c r="M452" s="9" t="str">
        <f>VLOOKUP(B452,Database!$I:$AB,20,FALSE)</f>
        <v>Y</v>
      </c>
    </row>
    <row r="453" spans="1:13" ht="15" customHeight="1" x14ac:dyDescent="0.25">
      <c r="A453" t="s">
        <v>1317</v>
      </c>
      <c r="B453" t="s">
        <v>1264</v>
      </c>
      <c r="C453" t="s">
        <v>773</v>
      </c>
      <c r="D453" s="1" t="s">
        <v>1319</v>
      </c>
      <c r="E453" s="9">
        <f t="shared" si="8"/>
        <v>3</v>
      </c>
      <c r="F453" s="9">
        <f>COUNTIFS(Database!$E:$E,2,Database!$C:$C,$A453,Database!$I:$I,$B453)+COUNTIFS(Database!$F:$F,2,Database!$D:$D,$A453,Database!$I:$I,$B453)</f>
        <v>1</v>
      </c>
      <c r="G453" s="9">
        <f>COUNTIFS(Database!$E:$E,1,Database!$C:$C,$A453,Database!$I:$I,$B453)+COUNTIFS(Database!$F:$F,1,Database!$D:$D,$A453,Database!$I:$I,$B453)</f>
        <v>1</v>
      </c>
      <c r="H453" s="9">
        <f>COUNTIFS(Database!$E:$E,0,Database!$C:$C,$A453,Database!$I:$I,$B453)+COUNTIFS(Database!$F:$F,0,Database!$D:$D,$A453,Database!$I:$I,$B453)</f>
        <v>1</v>
      </c>
      <c r="I453" s="9">
        <f>VLOOKUP(B453,Database!$I:$AB,14,FALSE)</f>
        <v>2000</v>
      </c>
      <c r="J453" s="9">
        <f>VLOOKUP(B453,Database!$I:$AC,15,FALSE)</f>
        <v>3</v>
      </c>
      <c r="K453" s="9" t="str">
        <f>VLOOKUP(B453,Database!$I:$AD,16,FALSE)</f>
        <v>v1.1</v>
      </c>
      <c r="L453" s="9">
        <f>VLOOKUP(B453,Database!$I:$AB,19,FALSE)</f>
        <v>62</v>
      </c>
      <c r="M453" s="9" t="str">
        <f>VLOOKUP(B453,Database!$I:$AB,20,FALSE)</f>
        <v>Y</v>
      </c>
    </row>
    <row r="454" spans="1:13" ht="15" customHeight="1" x14ac:dyDescent="0.25">
      <c r="A454" t="s">
        <v>1321</v>
      </c>
      <c r="B454" t="s">
        <v>1264</v>
      </c>
      <c r="C454" t="s">
        <v>771</v>
      </c>
      <c r="D454" s="1" t="s">
        <v>1323</v>
      </c>
      <c r="E454" s="9">
        <f t="shared" si="8"/>
        <v>3</v>
      </c>
      <c r="F454" s="9">
        <f>COUNTIFS(Database!$E:$E,2,Database!$C:$C,$A454,Database!$I:$I,$B454)+COUNTIFS(Database!$F:$F,2,Database!$D:$D,$A454,Database!$I:$I,$B454)</f>
        <v>1</v>
      </c>
      <c r="G454" s="9">
        <f>COUNTIFS(Database!$E:$E,1,Database!$C:$C,$A454,Database!$I:$I,$B454)+COUNTIFS(Database!$F:$F,1,Database!$D:$D,$A454,Database!$I:$I,$B454)</f>
        <v>0</v>
      </c>
      <c r="H454" s="9">
        <f>COUNTIFS(Database!$E:$E,0,Database!$C:$C,$A454,Database!$I:$I,$B454)+COUNTIFS(Database!$F:$F,0,Database!$D:$D,$A454,Database!$I:$I,$B454)</f>
        <v>2</v>
      </c>
      <c r="I454" s="9">
        <f>VLOOKUP(B454,Database!$I:$AB,14,FALSE)</f>
        <v>2000</v>
      </c>
      <c r="J454" s="9">
        <f>VLOOKUP(B454,Database!$I:$AC,15,FALSE)</f>
        <v>3</v>
      </c>
      <c r="K454" s="9" t="str">
        <f>VLOOKUP(B454,Database!$I:$AD,16,FALSE)</f>
        <v>v1.1</v>
      </c>
      <c r="L454" s="9">
        <f>VLOOKUP(B454,Database!$I:$AB,19,FALSE)</f>
        <v>62</v>
      </c>
      <c r="M454" s="9" t="str">
        <f>VLOOKUP(B454,Database!$I:$AB,20,FALSE)</f>
        <v>Y</v>
      </c>
    </row>
    <row r="455" spans="1:13" ht="15" customHeight="1" x14ac:dyDescent="0.25">
      <c r="A455" t="s">
        <v>1325</v>
      </c>
      <c r="B455" t="s">
        <v>1264</v>
      </c>
      <c r="C455" t="s">
        <v>771</v>
      </c>
      <c r="D455" s="1" t="s">
        <v>1327</v>
      </c>
      <c r="E455" s="9">
        <f t="shared" si="8"/>
        <v>3</v>
      </c>
      <c r="F455" s="9">
        <f>COUNTIFS(Database!$E:$E,2,Database!$C:$C,$A455,Database!$I:$I,$B455)+COUNTIFS(Database!$F:$F,2,Database!$D:$D,$A455,Database!$I:$I,$B455)</f>
        <v>2</v>
      </c>
      <c r="G455" s="9">
        <f>COUNTIFS(Database!$E:$E,1,Database!$C:$C,$A455,Database!$I:$I,$B455)+COUNTIFS(Database!$F:$F,1,Database!$D:$D,$A455,Database!$I:$I,$B455)</f>
        <v>0</v>
      </c>
      <c r="H455" s="9">
        <f>COUNTIFS(Database!$E:$E,0,Database!$C:$C,$A455,Database!$I:$I,$B455)+COUNTIFS(Database!$F:$F,0,Database!$D:$D,$A455,Database!$I:$I,$B455)</f>
        <v>1</v>
      </c>
      <c r="I455" s="9">
        <f>VLOOKUP(B455,Database!$I:$AB,14,FALSE)</f>
        <v>2000</v>
      </c>
      <c r="J455" s="9">
        <f>VLOOKUP(B455,Database!$I:$AC,15,FALSE)</f>
        <v>3</v>
      </c>
      <c r="K455" s="9" t="str">
        <f>VLOOKUP(B455,Database!$I:$AD,16,FALSE)</f>
        <v>v1.1</v>
      </c>
      <c r="L455" s="9">
        <f>VLOOKUP(B455,Database!$I:$AB,19,FALSE)</f>
        <v>62</v>
      </c>
      <c r="M455" s="9" t="str">
        <f>VLOOKUP(B455,Database!$I:$AB,20,FALSE)</f>
        <v>Y</v>
      </c>
    </row>
    <row r="456" spans="1:13" ht="15" customHeight="1" x14ac:dyDescent="0.25">
      <c r="A456" t="s">
        <v>1329</v>
      </c>
      <c r="B456" t="s">
        <v>1264</v>
      </c>
      <c r="C456" t="s">
        <v>764</v>
      </c>
      <c r="D456" s="1" t="s">
        <v>1331</v>
      </c>
      <c r="E456" s="9">
        <f t="shared" si="8"/>
        <v>3</v>
      </c>
      <c r="F456" s="9">
        <f>COUNTIFS(Database!$E:$E,2,Database!$C:$C,$A456,Database!$I:$I,$B456)+COUNTIFS(Database!$F:$F,2,Database!$D:$D,$A456,Database!$I:$I,$B456)</f>
        <v>3</v>
      </c>
      <c r="G456" s="9">
        <f>COUNTIFS(Database!$E:$E,1,Database!$C:$C,$A456,Database!$I:$I,$B456)+COUNTIFS(Database!$F:$F,1,Database!$D:$D,$A456,Database!$I:$I,$B456)</f>
        <v>0</v>
      </c>
      <c r="H456" s="9">
        <f>COUNTIFS(Database!$E:$E,0,Database!$C:$C,$A456,Database!$I:$I,$B456)+COUNTIFS(Database!$F:$F,0,Database!$D:$D,$A456,Database!$I:$I,$B456)</f>
        <v>0</v>
      </c>
      <c r="I456" s="9">
        <f>VLOOKUP(B456,Database!$I:$AB,14,FALSE)</f>
        <v>2000</v>
      </c>
      <c r="J456" s="9">
        <f>VLOOKUP(B456,Database!$I:$AC,15,FALSE)</f>
        <v>3</v>
      </c>
      <c r="K456" s="9" t="str">
        <f>VLOOKUP(B456,Database!$I:$AD,16,FALSE)</f>
        <v>v1.1</v>
      </c>
      <c r="L456" s="9">
        <f>VLOOKUP(B456,Database!$I:$AB,19,FALSE)</f>
        <v>62</v>
      </c>
      <c r="M456" s="9" t="str">
        <f>VLOOKUP(B456,Database!$I:$AB,20,FALSE)</f>
        <v>Y</v>
      </c>
    </row>
    <row r="457" spans="1:13" ht="15" customHeight="1" x14ac:dyDescent="0.25">
      <c r="A457" t="s">
        <v>682</v>
      </c>
      <c r="B457" t="s">
        <v>1264</v>
      </c>
      <c r="C457" t="s">
        <v>764</v>
      </c>
      <c r="D457" s="1" t="s">
        <v>1334</v>
      </c>
      <c r="E457" s="9">
        <f t="shared" si="8"/>
        <v>3</v>
      </c>
      <c r="F457" s="9">
        <f>COUNTIFS(Database!$E:$E,2,Database!$C:$C,$A457,Database!$I:$I,$B457)+COUNTIFS(Database!$F:$F,2,Database!$D:$D,$A457,Database!$I:$I,$B457)</f>
        <v>2</v>
      </c>
      <c r="G457" s="9">
        <f>COUNTIFS(Database!$E:$E,1,Database!$C:$C,$A457,Database!$I:$I,$B457)+COUNTIFS(Database!$F:$F,1,Database!$D:$D,$A457,Database!$I:$I,$B457)</f>
        <v>0</v>
      </c>
      <c r="H457" s="9">
        <f>COUNTIFS(Database!$E:$E,0,Database!$C:$C,$A457,Database!$I:$I,$B457)+COUNTIFS(Database!$F:$F,0,Database!$D:$D,$A457,Database!$I:$I,$B457)</f>
        <v>1</v>
      </c>
      <c r="I457" s="9">
        <f>VLOOKUP(B457,Database!$I:$AB,14,FALSE)</f>
        <v>2000</v>
      </c>
      <c r="J457" s="9">
        <f>VLOOKUP(B457,Database!$I:$AC,15,FALSE)</f>
        <v>3</v>
      </c>
      <c r="K457" s="9" t="str">
        <f>VLOOKUP(B457,Database!$I:$AD,16,FALSE)</f>
        <v>v1.1</v>
      </c>
      <c r="L457" s="9">
        <f>VLOOKUP(B457,Database!$I:$AB,19,FALSE)</f>
        <v>62</v>
      </c>
      <c r="M457" s="9" t="str">
        <f>VLOOKUP(B457,Database!$I:$AB,20,FALSE)</f>
        <v>Y</v>
      </c>
    </row>
    <row r="458" spans="1:13" ht="15" customHeight="1" x14ac:dyDescent="0.25">
      <c r="A458" t="s">
        <v>1336</v>
      </c>
      <c r="B458" t="s">
        <v>1264</v>
      </c>
      <c r="C458" t="s">
        <v>769</v>
      </c>
      <c r="D458" s="1" t="s">
        <v>1338</v>
      </c>
      <c r="E458" s="9">
        <f t="shared" si="8"/>
        <v>3</v>
      </c>
      <c r="F458" s="9">
        <f>COUNTIFS(Database!$E:$E,2,Database!$C:$C,$A458,Database!$I:$I,$B458)+COUNTIFS(Database!$F:$F,2,Database!$D:$D,$A458,Database!$I:$I,$B458)</f>
        <v>2</v>
      </c>
      <c r="G458" s="9">
        <f>COUNTIFS(Database!$E:$E,1,Database!$C:$C,$A458,Database!$I:$I,$B458)+COUNTIFS(Database!$F:$F,1,Database!$D:$D,$A458,Database!$I:$I,$B458)</f>
        <v>0</v>
      </c>
      <c r="H458" s="9">
        <f>COUNTIFS(Database!$E:$E,0,Database!$C:$C,$A458,Database!$I:$I,$B458)+COUNTIFS(Database!$F:$F,0,Database!$D:$D,$A458,Database!$I:$I,$B458)</f>
        <v>1</v>
      </c>
      <c r="I458" s="9">
        <f>VLOOKUP(B458,Database!$I:$AB,14,FALSE)</f>
        <v>2000</v>
      </c>
      <c r="J458" s="9">
        <f>VLOOKUP(B458,Database!$I:$AC,15,FALSE)</f>
        <v>3</v>
      </c>
      <c r="K458" s="9" t="str">
        <f>VLOOKUP(B458,Database!$I:$AD,16,FALSE)</f>
        <v>v1.1</v>
      </c>
      <c r="L458" s="9">
        <f>VLOOKUP(B458,Database!$I:$AB,19,FALSE)</f>
        <v>62</v>
      </c>
      <c r="M458" s="9" t="str">
        <f>VLOOKUP(B458,Database!$I:$AB,20,FALSE)</f>
        <v>Y</v>
      </c>
    </row>
    <row r="459" spans="1:13" ht="15" customHeight="1" x14ac:dyDescent="0.25">
      <c r="A459" t="s">
        <v>1340</v>
      </c>
      <c r="B459" t="s">
        <v>1264</v>
      </c>
      <c r="C459" t="s">
        <v>767</v>
      </c>
      <c r="D459" s="1" t="s">
        <v>1342</v>
      </c>
      <c r="E459" s="9">
        <f t="shared" si="8"/>
        <v>3</v>
      </c>
      <c r="F459" s="9">
        <f>COUNTIFS(Database!$E:$E,2,Database!$C:$C,$A459,Database!$I:$I,$B459)+COUNTIFS(Database!$F:$F,2,Database!$D:$D,$A459,Database!$I:$I,$B459)</f>
        <v>0</v>
      </c>
      <c r="G459" s="9">
        <f>COUNTIFS(Database!$E:$E,1,Database!$C:$C,$A459,Database!$I:$I,$B459)+COUNTIFS(Database!$F:$F,1,Database!$D:$D,$A459,Database!$I:$I,$B459)</f>
        <v>0</v>
      </c>
      <c r="H459" s="9">
        <f>COUNTIFS(Database!$E:$E,0,Database!$C:$C,$A459,Database!$I:$I,$B459)+COUNTIFS(Database!$F:$F,0,Database!$D:$D,$A459,Database!$I:$I,$B459)</f>
        <v>3</v>
      </c>
      <c r="I459" s="9">
        <f>VLOOKUP(B459,Database!$I:$AB,14,FALSE)</f>
        <v>2000</v>
      </c>
      <c r="J459" s="9">
        <f>VLOOKUP(B459,Database!$I:$AC,15,FALSE)</f>
        <v>3</v>
      </c>
      <c r="K459" s="9" t="str">
        <f>VLOOKUP(B459,Database!$I:$AD,16,FALSE)</f>
        <v>v1.1</v>
      </c>
      <c r="L459" s="9">
        <f>VLOOKUP(B459,Database!$I:$AB,19,FALSE)</f>
        <v>62</v>
      </c>
      <c r="M459" s="9" t="str">
        <f>VLOOKUP(B459,Database!$I:$AB,20,FALSE)</f>
        <v>Y</v>
      </c>
    </row>
    <row r="460" spans="1:13" ht="15" customHeight="1" x14ac:dyDescent="0.25">
      <c r="A460" t="s">
        <v>1344</v>
      </c>
      <c r="B460" t="s">
        <v>1264</v>
      </c>
      <c r="C460" t="s">
        <v>764</v>
      </c>
      <c r="D460" s="1" t="s">
        <v>1346</v>
      </c>
      <c r="E460" s="9">
        <f t="shared" si="8"/>
        <v>3</v>
      </c>
      <c r="F460" s="9">
        <f>COUNTIFS(Database!$E:$E,2,Database!$C:$C,$A460,Database!$I:$I,$B460)+COUNTIFS(Database!$F:$F,2,Database!$D:$D,$A460,Database!$I:$I,$B460)</f>
        <v>1</v>
      </c>
      <c r="G460" s="9">
        <f>COUNTIFS(Database!$E:$E,1,Database!$C:$C,$A460,Database!$I:$I,$B460)+COUNTIFS(Database!$F:$F,1,Database!$D:$D,$A460,Database!$I:$I,$B460)</f>
        <v>0</v>
      </c>
      <c r="H460" s="9">
        <f>COUNTIFS(Database!$E:$E,0,Database!$C:$C,$A460,Database!$I:$I,$B460)+COUNTIFS(Database!$F:$F,0,Database!$D:$D,$A460,Database!$I:$I,$B460)</f>
        <v>2</v>
      </c>
      <c r="I460" s="9">
        <f>VLOOKUP(B460,Database!$I:$AB,14,FALSE)</f>
        <v>2000</v>
      </c>
      <c r="J460" s="9">
        <f>VLOOKUP(B460,Database!$I:$AC,15,FALSE)</f>
        <v>3</v>
      </c>
      <c r="K460" s="9" t="str">
        <f>VLOOKUP(B460,Database!$I:$AD,16,FALSE)</f>
        <v>v1.1</v>
      </c>
      <c r="L460" s="9">
        <f>VLOOKUP(B460,Database!$I:$AB,19,FALSE)</f>
        <v>62</v>
      </c>
      <c r="M460" s="9" t="str">
        <f>VLOOKUP(B460,Database!$I:$AB,20,FALSE)</f>
        <v>Y</v>
      </c>
    </row>
    <row r="461" spans="1:13" ht="15" customHeight="1" x14ac:dyDescent="0.25">
      <c r="A461" t="s">
        <v>1348</v>
      </c>
      <c r="B461" t="s">
        <v>1264</v>
      </c>
      <c r="C461" t="s">
        <v>762</v>
      </c>
      <c r="D461" s="1" t="s">
        <v>1350</v>
      </c>
      <c r="E461" s="9">
        <f t="shared" si="8"/>
        <v>3</v>
      </c>
      <c r="F461" s="9">
        <f>COUNTIFS(Database!$E:$E,2,Database!$C:$C,$A461,Database!$I:$I,$B461)+COUNTIFS(Database!$F:$F,2,Database!$D:$D,$A461,Database!$I:$I,$B461)</f>
        <v>3</v>
      </c>
      <c r="G461" s="9">
        <f>COUNTIFS(Database!$E:$E,1,Database!$C:$C,$A461,Database!$I:$I,$B461)+COUNTIFS(Database!$F:$F,1,Database!$D:$D,$A461,Database!$I:$I,$B461)</f>
        <v>0</v>
      </c>
      <c r="H461" s="9">
        <f>COUNTIFS(Database!$E:$E,0,Database!$C:$C,$A461,Database!$I:$I,$B461)+COUNTIFS(Database!$F:$F,0,Database!$D:$D,$A461,Database!$I:$I,$B461)</f>
        <v>0</v>
      </c>
      <c r="I461" s="9">
        <f>VLOOKUP(B461,Database!$I:$AB,14,FALSE)</f>
        <v>2000</v>
      </c>
      <c r="J461" s="9">
        <f>VLOOKUP(B461,Database!$I:$AC,15,FALSE)</f>
        <v>3</v>
      </c>
      <c r="K461" s="9" t="str">
        <f>VLOOKUP(B461,Database!$I:$AD,16,FALSE)</f>
        <v>v1.1</v>
      </c>
      <c r="L461" s="9">
        <f>VLOOKUP(B461,Database!$I:$AB,19,FALSE)</f>
        <v>62</v>
      </c>
      <c r="M461" s="9" t="str">
        <f>VLOOKUP(B461,Database!$I:$AB,20,FALSE)</f>
        <v>Y</v>
      </c>
    </row>
    <row r="462" spans="1:13" ht="15" customHeight="1" x14ac:dyDescent="0.25">
      <c r="A462" t="s">
        <v>1352</v>
      </c>
      <c r="B462" t="s">
        <v>1264</v>
      </c>
      <c r="C462" t="s">
        <v>764</v>
      </c>
      <c r="D462" s="1" t="s">
        <v>1353</v>
      </c>
      <c r="E462" s="9">
        <f t="shared" si="8"/>
        <v>2</v>
      </c>
      <c r="F462" s="9">
        <f>COUNTIFS(Database!$E:$E,2,Database!$C:$C,$A462,Database!$I:$I,$B462)+COUNTIFS(Database!$F:$F,2,Database!$D:$D,$A462,Database!$I:$I,$B462)</f>
        <v>0</v>
      </c>
      <c r="G462" s="9">
        <f>COUNTIFS(Database!$E:$E,1,Database!$C:$C,$A462,Database!$I:$I,$B462)+COUNTIFS(Database!$F:$F,1,Database!$D:$D,$A462,Database!$I:$I,$B462)</f>
        <v>0</v>
      </c>
      <c r="H462" s="9">
        <f>COUNTIFS(Database!$E:$E,0,Database!$C:$C,$A462,Database!$I:$I,$B462)+COUNTIFS(Database!$F:$F,0,Database!$D:$D,$A462,Database!$I:$I,$B462)</f>
        <v>2</v>
      </c>
      <c r="I462" s="9">
        <f>VLOOKUP(B462,Database!$I:$AB,14,FALSE)</f>
        <v>2000</v>
      </c>
      <c r="J462" s="9">
        <f>VLOOKUP(B462,Database!$I:$AC,15,FALSE)</f>
        <v>3</v>
      </c>
      <c r="K462" s="9" t="str">
        <f>VLOOKUP(B462,Database!$I:$AD,16,FALSE)</f>
        <v>v1.1</v>
      </c>
      <c r="L462" s="9">
        <f>VLOOKUP(B462,Database!$I:$AB,19,FALSE)</f>
        <v>62</v>
      </c>
      <c r="M462" s="9" t="str">
        <f>VLOOKUP(B462,Database!$I:$AB,20,FALSE)</f>
        <v>Y</v>
      </c>
    </row>
    <row r="463" spans="1:13" ht="15" customHeight="1" x14ac:dyDescent="0.25">
      <c r="A463" t="s">
        <v>605</v>
      </c>
      <c r="B463" t="s">
        <v>1264</v>
      </c>
      <c r="C463" t="s">
        <v>761</v>
      </c>
      <c r="D463" s="1" t="s">
        <v>1356</v>
      </c>
      <c r="E463" s="9">
        <f t="shared" si="8"/>
        <v>3</v>
      </c>
      <c r="F463" s="9">
        <f>COUNTIFS(Database!$E:$E,2,Database!$C:$C,$A463,Database!$I:$I,$B463)+COUNTIFS(Database!$F:$F,2,Database!$D:$D,$A463,Database!$I:$I,$B463)</f>
        <v>3</v>
      </c>
      <c r="G463" s="9">
        <f>COUNTIFS(Database!$E:$E,1,Database!$C:$C,$A463,Database!$I:$I,$B463)+COUNTIFS(Database!$F:$F,1,Database!$D:$D,$A463,Database!$I:$I,$B463)</f>
        <v>0</v>
      </c>
      <c r="H463" s="9">
        <f>COUNTIFS(Database!$E:$E,0,Database!$C:$C,$A463,Database!$I:$I,$B463)+COUNTIFS(Database!$F:$F,0,Database!$D:$D,$A463,Database!$I:$I,$B463)</f>
        <v>0</v>
      </c>
      <c r="I463" s="9">
        <f>VLOOKUP(B463,Database!$I:$AB,14,FALSE)</f>
        <v>2000</v>
      </c>
      <c r="J463" s="9">
        <f>VLOOKUP(B463,Database!$I:$AC,15,FALSE)</f>
        <v>3</v>
      </c>
      <c r="K463" s="9" t="str">
        <f>VLOOKUP(B463,Database!$I:$AD,16,FALSE)</f>
        <v>v1.1</v>
      </c>
      <c r="L463" s="9">
        <f>VLOOKUP(B463,Database!$I:$AB,19,FALSE)</f>
        <v>62</v>
      </c>
      <c r="M463" s="9" t="str">
        <f>VLOOKUP(B463,Database!$I:$AB,20,FALSE)</f>
        <v>Y</v>
      </c>
    </row>
    <row r="464" spans="1:13" ht="15" customHeight="1" x14ac:dyDescent="0.25">
      <c r="A464" t="s">
        <v>1358</v>
      </c>
      <c r="B464" t="s">
        <v>1264</v>
      </c>
      <c r="C464" t="s">
        <v>769</v>
      </c>
      <c r="D464" s="1" t="s">
        <v>1360</v>
      </c>
      <c r="E464" s="9">
        <f t="shared" si="8"/>
        <v>3</v>
      </c>
      <c r="F464" s="9">
        <f>COUNTIFS(Database!$E:$E,2,Database!$C:$C,$A464,Database!$I:$I,$B464)+COUNTIFS(Database!$F:$F,2,Database!$D:$D,$A464,Database!$I:$I,$B464)</f>
        <v>1</v>
      </c>
      <c r="G464" s="9">
        <f>COUNTIFS(Database!$E:$E,1,Database!$C:$C,$A464,Database!$I:$I,$B464)+COUNTIFS(Database!$F:$F,1,Database!$D:$D,$A464,Database!$I:$I,$B464)</f>
        <v>1</v>
      </c>
      <c r="H464" s="9">
        <f>COUNTIFS(Database!$E:$E,0,Database!$C:$C,$A464,Database!$I:$I,$B464)+COUNTIFS(Database!$F:$F,0,Database!$D:$D,$A464,Database!$I:$I,$B464)</f>
        <v>1</v>
      </c>
      <c r="I464" s="9">
        <f>VLOOKUP(B464,Database!$I:$AB,14,FALSE)</f>
        <v>2000</v>
      </c>
      <c r="J464" s="9">
        <f>VLOOKUP(B464,Database!$I:$AC,15,FALSE)</f>
        <v>3</v>
      </c>
      <c r="K464" s="9" t="str">
        <f>VLOOKUP(B464,Database!$I:$AD,16,FALSE)</f>
        <v>v1.1</v>
      </c>
      <c r="L464" s="9">
        <f>VLOOKUP(B464,Database!$I:$AB,19,FALSE)</f>
        <v>62</v>
      </c>
      <c r="M464" s="9" t="str">
        <f>VLOOKUP(B464,Database!$I:$AB,20,FALSE)</f>
        <v>Y</v>
      </c>
    </row>
    <row r="465" spans="1:13" ht="15" customHeight="1" x14ac:dyDescent="0.25">
      <c r="A465" t="s">
        <v>1362</v>
      </c>
      <c r="B465" t="s">
        <v>1264</v>
      </c>
      <c r="C465" t="s">
        <v>763</v>
      </c>
      <c r="D465" s="1" t="s">
        <v>1364</v>
      </c>
      <c r="E465" s="9">
        <f t="shared" si="8"/>
        <v>3</v>
      </c>
      <c r="F465" s="9">
        <f>COUNTIFS(Database!$E:$E,2,Database!$C:$C,$A465,Database!$I:$I,$B465)+COUNTIFS(Database!$F:$F,2,Database!$D:$D,$A465,Database!$I:$I,$B465)</f>
        <v>0</v>
      </c>
      <c r="G465" s="9">
        <f>COUNTIFS(Database!$E:$E,1,Database!$C:$C,$A465,Database!$I:$I,$B465)+COUNTIFS(Database!$F:$F,1,Database!$D:$D,$A465,Database!$I:$I,$B465)</f>
        <v>1</v>
      </c>
      <c r="H465" s="9">
        <f>COUNTIFS(Database!$E:$E,0,Database!$C:$C,$A465,Database!$I:$I,$B465)+COUNTIFS(Database!$F:$F,0,Database!$D:$D,$A465,Database!$I:$I,$B465)</f>
        <v>2</v>
      </c>
      <c r="I465" s="9">
        <f>VLOOKUP(B465,Database!$I:$AB,14,FALSE)</f>
        <v>2000</v>
      </c>
      <c r="J465" s="9">
        <f>VLOOKUP(B465,Database!$I:$AC,15,FALSE)</f>
        <v>3</v>
      </c>
      <c r="K465" s="9" t="str">
        <f>VLOOKUP(B465,Database!$I:$AD,16,FALSE)</f>
        <v>v1.1</v>
      </c>
      <c r="L465" s="9">
        <f>VLOOKUP(B465,Database!$I:$AB,19,FALSE)</f>
        <v>62</v>
      </c>
      <c r="M465" s="9" t="str">
        <f>VLOOKUP(B465,Database!$I:$AB,20,FALSE)</f>
        <v>Y</v>
      </c>
    </row>
    <row r="466" spans="1:13" ht="15" customHeight="1" x14ac:dyDescent="0.25">
      <c r="A466" t="s">
        <v>1366</v>
      </c>
      <c r="B466" t="s">
        <v>1264</v>
      </c>
      <c r="C466" t="s">
        <v>764</v>
      </c>
      <c r="D466" s="1" t="s">
        <v>1368</v>
      </c>
      <c r="E466" s="9">
        <f t="shared" si="8"/>
        <v>3</v>
      </c>
      <c r="F466" s="9">
        <f>COUNTIFS(Database!$E:$E,2,Database!$C:$C,$A466,Database!$I:$I,$B466)+COUNTIFS(Database!$F:$F,2,Database!$D:$D,$A466,Database!$I:$I,$B466)</f>
        <v>2</v>
      </c>
      <c r="G466" s="9">
        <f>COUNTIFS(Database!$E:$E,1,Database!$C:$C,$A466,Database!$I:$I,$B466)+COUNTIFS(Database!$F:$F,1,Database!$D:$D,$A466,Database!$I:$I,$B466)</f>
        <v>1</v>
      </c>
      <c r="H466" s="9">
        <f>COUNTIFS(Database!$E:$E,0,Database!$C:$C,$A466,Database!$I:$I,$B466)+COUNTIFS(Database!$F:$F,0,Database!$D:$D,$A466,Database!$I:$I,$B466)</f>
        <v>0</v>
      </c>
      <c r="I466" s="9">
        <f>VLOOKUP(B466,Database!$I:$AB,14,FALSE)</f>
        <v>2000</v>
      </c>
      <c r="J466" s="9">
        <f>VLOOKUP(B466,Database!$I:$AC,15,FALSE)</f>
        <v>3</v>
      </c>
      <c r="K466" s="9" t="str">
        <f>VLOOKUP(B466,Database!$I:$AD,16,FALSE)</f>
        <v>v1.1</v>
      </c>
      <c r="L466" s="9">
        <f>VLOOKUP(B466,Database!$I:$AB,19,FALSE)</f>
        <v>62</v>
      </c>
      <c r="M466" s="9" t="str">
        <f>VLOOKUP(B466,Database!$I:$AB,20,FALSE)</f>
        <v>Y</v>
      </c>
    </row>
    <row r="467" spans="1:13" ht="15" customHeight="1" x14ac:dyDescent="0.25">
      <c r="A467" t="s">
        <v>950</v>
      </c>
      <c r="B467" t="s">
        <v>1264</v>
      </c>
      <c r="C467" t="s">
        <v>769</v>
      </c>
      <c r="D467" s="1" t="s">
        <v>1371</v>
      </c>
      <c r="E467" s="9">
        <f t="shared" si="8"/>
        <v>3</v>
      </c>
      <c r="F467" s="9">
        <f>COUNTIFS(Database!$E:$E,2,Database!$C:$C,$A467,Database!$I:$I,$B467)+COUNTIFS(Database!$F:$F,2,Database!$D:$D,$A467,Database!$I:$I,$B467)</f>
        <v>0</v>
      </c>
      <c r="G467" s="9">
        <f>COUNTIFS(Database!$E:$E,1,Database!$C:$C,$A467,Database!$I:$I,$B467)+COUNTIFS(Database!$F:$F,1,Database!$D:$D,$A467,Database!$I:$I,$B467)</f>
        <v>1</v>
      </c>
      <c r="H467" s="9">
        <f>COUNTIFS(Database!$E:$E,0,Database!$C:$C,$A467,Database!$I:$I,$B467)+COUNTIFS(Database!$F:$F,0,Database!$D:$D,$A467,Database!$I:$I,$B467)</f>
        <v>2</v>
      </c>
      <c r="I467" s="9">
        <f>VLOOKUP(B467,Database!$I:$AB,14,FALSE)</f>
        <v>2000</v>
      </c>
      <c r="J467" s="9">
        <f>VLOOKUP(B467,Database!$I:$AC,15,FALSE)</f>
        <v>3</v>
      </c>
      <c r="K467" s="9" t="str">
        <f>VLOOKUP(B467,Database!$I:$AD,16,FALSE)</f>
        <v>v1.1</v>
      </c>
      <c r="L467" s="9">
        <f>VLOOKUP(B467,Database!$I:$AB,19,FALSE)</f>
        <v>62</v>
      </c>
      <c r="M467" s="9" t="str">
        <f>VLOOKUP(B467,Database!$I:$AB,20,FALSE)</f>
        <v>Y</v>
      </c>
    </row>
    <row r="468" spans="1:13" ht="15" customHeight="1" x14ac:dyDescent="0.25">
      <c r="A468" t="s">
        <v>1373</v>
      </c>
      <c r="B468" t="s">
        <v>1264</v>
      </c>
      <c r="C468" t="s">
        <v>761</v>
      </c>
      <c r="D468" s="1" t="s">
        <v>1375</v>
      </c>
      <c r="E468" s="9">
        <f t="shared" si="8"/>
        <v>3</v>
      </c>
      <c r="F468" s="9">
        <f>COUNTIFS(Database!$E:$E,2,Database!$C:$C,$A468,Database!$I:$I,$B468)+COUNTIFS(Database!$F:$F,2,Database!$D:$D,$A468,Database!$I:$I,$B468)</f>
        <v>3</v>
      </c>
      <c r="G468" s="9">
        <f>COUNTIFS(Database!$E:$E,1,Database!$C:$C,$A468,Database!$I:$I,$B468)+COUNTIFS(Database!$F:$F,1,Database!$D:$D,$A468,Database!$I:$I,$B468)</f>
        <v>0</v>
      </c>
      <c r="H468" s="9">
        <f>COUNTIFS(Database!$E:$E,0,Database!$C:$C,$A468,Database!$I:$I,$B468)+COUNTIFS(Database!$F:$F,0,Database!$D:$D,$A468,Database!$I:$I,$B468)</f>
        <v>0</v>
      </c>
      <c r="I468" s="9">
        <f>VLOOKUP(B468,Database!$I:$AB,14,FALSE)</f>
        <v>2000</v>
      </c>
      <c r="J468" s="9">
        <f>VLOOKUP(B468,Database!$I:$AC,15,FALSE)</f>
        <v>3</v>
      </c>
      <c r="K468" s="9" t="str">
        <f>VLOOKUP(B468,Database!$I:$AD,16,FALSE)</f>
        <v>v1.1</v>
      </c>
      <c r="L468" s="9">
        <f>VLOOKUP(B468,Database!$I:$AB,19,FALSE)</f>
        <v>62</v>
      </c>
      <c r="M468" s="9" t="str">
        <f>VLOOKUP(B468,Database!$I:$AB,20,FALSE)</f>
        <v>Y</v>
      </c>
    </row>
    <row r="469" spans="1:13" ht="15" customHeight="1" x14ac:dyDescent="0.25">
      <c r="A469" t="s">
        <v>1349</v>
      </c>
      <c r="B469" t="s">
        <v>1264</v>
      </c>
      <c r="C469" t="s">
        <v>764</v>
      </c>
      <c r="D469" s="1" t="s">
        <v>1351</v>
      </c>
      <c r="E469" s="9">
        <f t="shared" si="8"/>
        <v>3</v>
      </c>
      <c r="F469" s="9">
        <f>COUNTIFS(Database!$E:$E,2,Database!$C:$C,$A469,Database!$I:$I,$B469)+COUNTIFS(Database!$F:$F,2,Database!$D:$D,$A469,Database!$I:$I,$B469)</f>
        <v>1</v>
      </c>
      <c r="G469" s="9">
        <f>COUNTIFS(Database!$E:$E,1,Database!$C:$C,$A469,Database!$I:$I,$B469)+COUNTIFS(Database!$F:$F,1,Database!$D:$D,$A469,Database!$I:$I,$B469)</f>
        <v>0</v>
      </c>
      <c r="H469" s="9">
        <f>COUNTIFS(Database!$E:$E,0,Database!$C:$C,$A469,Database!$I:$I,$B469)+COUNTIFS(Database!$F:$F,0,Database!$D:$D,$A469,Database!$I:$I,$B469)</f>
        <v>2</v>
      </c>
      <c r="I469" s="9">
        <f>VLOOKUP(B469,Database!$I:$AB,14,FALSE)</f>
        <v>2000</v>
      </c>
      <c r="J469" s="9">
        <f>VLOOKUP(B469,Database!$I:$AC,15,FALSE)</f>
        <v>3</v>
      </c>
      <c r="K469" s="9" t="str">
        <f>VLOOKUP(B469,Database!$I:$AD,16,FALSE)</f>
        <v>v1.1</v>
      </c>
      <c r="L469" s="9">
        <f>VLOOKUP(B469,Database!$I:$AB,19,FALSE)</f>
        <v>62</v>
      </c>
      <c r="M469" s="9" t="str">
        <f>VLOOKUP(B469,Database!$I:$AB,20,FALSE)</f>
        <v>Y</v>
      </c>
    </row>
    <row r="470" spans="1:13" ht="15" customHeight="1" x14ac:dyDescent="0.25">
      <c r="A470" t="s">
        <v>1300</v>
      </c>
      <c r="B470" t="s">
        <v>1264</v>
      </c>
      <c r="C470" t="s">
        <v>769</v>
      </c>
      <c r="D470" s="1" t="s">
        <v>1302</v>
      </c>
      <c r="E470" s="9">
        <f t="shared" si="8"/>
        <v>3</v>
      </c>
      <c r="F470" s="9">
        <f>COUNTIFS(Database!$E:$E,2,Database!$C:$C,$A470,Database!$I:$I,$B470)+COUNTIFS(Database!$F:$F,2,Database!$D:$D,$A470,Database!$I:$I,$B470)</f>
        <v>1</v>
      </c>
      <c r="G470" s="9">
        <f>COUNTIFS(Database!$E:$E,1,Database!$C:$C,$A470,Database!$I:$I,$B470)+COUNTIFS(Database!$F:$F,1,Database!$D:$D,$A470,Database!$I:$I,$B470)</f>
        <v>0</v>
      </c>
      <c r="H470" s="9">
        <f>COUNTIFS(Database!$E:$E,0,Database!$C:$C,$A470,Database!$I:$I,$B470)+COUNTIFS(Database!$F:$F,0,Database!$D:$D,$A470,Database!$I:$I,$B470)</f>
        <v>2</v>
      </c>
      <c r="I470" s="9">
        <f>VLOOKUP(B470,Database!$I:$AB,14,FALSE)</f>
        <v>2000</v>
      </c>
      <c r="J470" s="9">
        <f>VLOOKUP(B470,Database!$I:$AC,15,FALSE)</f>
        <v>3</v>
      </c>
      <c r="K470" s="9" t="str">
        <f>VLOOKUP(B470,Database!$I:$AD,16,FALSE)</f>
        <v>v1.1</v>
      </c>
      <c r="L470" s="9">
        <f>VLOOKUP(B470,Database!$I:$AB,19,FALSE)</f>
        <v>62</v>
      </c>
      <c r="M470" s="9" t="str">
        <f>VLOOKUP(B470,Database!$I:$AB,20,FALSE)</f>
        <v>Y</v>
      </c>
    </row>
    <row r="471" spans="1:13" ht="15" customHeight="1" x14ac:dyDescent="0.25">
      <c r="A471" t="s">
        <v>1363</v>
      </c>
      <c r="B471" t="s">
        <v>1264</v>
      </c>
      <c r="C471" t="s">
        <v>765</v>
      </c>
      <c r="D471" s="1" t="s">
        <v>1365</v>
      </c>
      <c r="E471" s="9">
        <f t="shared" si="8"/>
        <v>3</v>
      </c>
      <c r="F471" s="9">
        <f>COUNTIFS(Database!$E:$E,2,Database!$C:$C,$A471,Database!$I:$I,$B471)+COUNTIFS(Database!$F:$F,2,Database!$D:$D,$A471,Database!$I:$I,$B471)</f>
        <v>1</v>
      </c>
      <c r="G471" s="9">
        <f>COUNTIFS(Database!$E:$E,1,Database!$C:$C,$A471,Database!$I:$I,$B471)+COUNTIFS(Database!$F:$F,1,Database!$D:$D,$A471,Database!$I:$I,$B471)</f>
        <v>1</v>
      </c>
      <c r="H471" s="9">
        <f>COUNTIFS(Database!$E:$E,0,Database!$C:$C,$A471,Database!$I:$I,$B471)+COUNTIFS(Database!$F:$F,0,Database!$D:$D,$A471,Database!$I:$I,$B471)</f>
        <v>1</v>
      </c>
      <c r="I471" s="9">
        <f>VLOOKUP(B471,Database!$I:$AB,14,FALSE)</f>
        <v>2000</v>
      </c>
      <c r="J471" s="9">
        <f>VLOOKUP(B471,Database!$I:$AC,15,FALSE)</f>
        <v>3</v>
      </c>
      <c r="K471" s="9" t="str">
        <f>VLOOKUP(B471,Database!$I:$AD,16,FALSE)</f>
        <v>v1.1</v>
      </c>
      <c r="L471" s="9">
        <f>VLOOKUP(B471,Database!$I:$AB,19,FALSE)</f>
        <v>62</v>
      </c>
      <c r="M471" s="9" t="str">
        <f>VLOOKUP(B471,Database!$I:$AB,20,FALSE)</f>
        <v>Y</v>
      </c>
    </row>
    <row r="472" spans="1:13" ht="15" customHeight="1" x14ac:dyDescent="0.25">
      <c r="A472" t="s">
        <v>1307</v>
      </c>
      <c r="B472" t="s">
        <v>1264</v>
      </c>
      <c r="C472" t="s">
        <v>764</v>
      </c>
      <c r="D472" s="1" t="s">
        <v>1309</v>
      </c>
      <c r="E472" s="9">
        <f t="shared" si="8"/>
        <v>3</v>
      </c>
      <c r="F472" s="9">
        <f>COUNTIFS(Database!$E:$E,2,Database!$C:$C,$A472,Database!$I:$I,$B472)+COUNTIFS(Database!$F:$F,2,Database!$D:$D,$A472,Database!$I:$I,$B472)</f>
        <v>1</v>
      </c>
      <c r="G472" s="9">
        <f>COUNTIFS(Database!$E:$E,1,Database!$C:$C,$A472,Database!$I:$I,$B472)+COUNTIFS(Database!$F:$F,1,Database!$D:$D,$A472,Database!$I:$I,$B472)</f>
        <v>0</v>
      </c>
      <c r="H472" s="9">
        <f>COUNTIFS(Database!$E:$E,0,Database!$C:$C,$A472,Database!$I:$I,$B472)+COUNTIFS(Database!$F:$F,0,Database!$D:$D,$A472,Database!$I:$I,$B472)</f>
        <v>2</v>
      </c>
      <c r="I472" s="9">
        <f>VLOOKUP(B472,Database!$I:$AB,14,FALSE)</f>
        <v>2000</v>
      </c>
      <c r="J472" s="9">
        <f>VLOOKUP(B472,Database!$I:$AC,15,FALSE)</f>
        <v>3</v>
      </c>
      <c r="K472" s="9" t="str">
        <f>VLOOKUP(B472,Database!$I:$AD,16,FALSE)</f>
        <v>v1.1</v>
      </c>
      <c r="L472" s="9">
        <f>VLOOKUP(B472,Database!$I:$AB,19,FALSE)</f>
        <v>62</v>
      </c>
      <c r="M472" s="9" t="str">
        <f>VLOOKUP(B472,Database!$I:$AB,20,FALSE)</f>
        <v>Y</v>
      </c>
    </row>
    <row r="473" spans="1:13" ht="15" customHeight="1" x14ac:dyDescent="0.25">
      <c r="A473" t="s">
        <v>1330</v>
      </c>
      <c r="B473" t="s">
        <v>1264</v>
      </c>
      <c r="C473" t="s">
        <v>763</v>
      </c>
      <c r="D473" s="1" t="s">
        <v>1332</v>
      </c>
      <c r="E473" s="9">
        <f t="shared" si="8"/>
        <v>3</v>
      </c>
      <c r="F473" s="9">
        <f>COUNTIFS(Database!$E:$E,2,Database!$C:$C,$A473,Database!$I:$I,$B473)+COUNTIFS(Database!$F:$F,2,Database!$D:$D,$A473,Database!$I:$I,$B473)</f>
        <v>2</v>
      </c>
      <c r="G473" s="9">
        <f>COUNTIFS(Database!$E:$E,1,Database!$C:$C,$A473,Database!$I:$I,$B473)+COUNTIFS(Database!$F:$F,1,Database!$D:$D,$A473,Database!$I:$I,$B473)</f>
        <v>0</v>
      </c>
      <c r="H473" s="9">
        <f>COUNTIFS(Database!$E:$E,0,Database!$C:$C,$A473,Database!$I:$I,$B473)+COUNTIFS(Database!$F:$F,0,Database!$D:$D,$A473,Database!$I:$I,$B473)</f>
        <v>1</v>
      </c>
      <c r="I473" s="9">
        <f>VLOOKUP(B473,Database!$I:$AB,14,FALSE)</f>
        <v>2000</v>
      </c>
      <c r="J473" s="9">
        <f>VLOOKUP(B473,Database!$I:$AC,15,FALSE)</f>
        <v>3</v>
      </c>
      <c r="K473" s="9" t="str">
        <f>VLOOKUP(B473,Database!$I:$AD,16,FALSE)</f>
        <v>v1.1</v>
      </c>
      <c r="L473" s="9">
        <f>VLOOKUP(B473,Database!$I:$AB,19,FALSE)</f>
        <v>62</v>
      </c>
      <c r="M473" s="9" t="str">
        <f>VLOOKUP(B473,Database!$I:$AB,20,FALSE)</f>
        <v>Y</v>
      </c>
    </row>
    <row r="474" spans="1:13" ht="15" customHeight="1" x14ac:dyDescent="0.25">
      <c r="A474" t="s">
        <v>1355</v>
      </c>
      <c r="B474" t="s">
        <v>1264</v>
      </c>
      <c r="C474" t="s">
        <v>774</v>
      </c>
      <c r="D474" s="1" t="s">
        <v>1357</v>
      </c>
      <c r="E474" s="9">
        <f t="shared" si="8"/>
        <v>3</v>
      </c>
      <c r="F474" s="9">
        <f>COUNTIFS(Database!$E:$E,2,Database!$C:$C,$A474,Database!$I:$I,$B474)+COUNTIFS(Database!$F:$F,2,Database!$D:$D,$A474,Database!$I:$I,$B474)</f>
        <v>1</v>
      </c>
      <c r="G474" s="9">
        <f>COUNTIFS(Database!$E:$E,1,Database!$C:$C,$A474,Database!$I:$I,$B474)+COUNTIFS(Database!$F:$F,1,Database!$D:$D,$A474,Database!$I:$I,$B474)</f>
        <v>0</v>
      </c>
      <c r="H474" s="9">
        <f>COUNTIFS(Database!$E:$E,0,Database!$C:$C,$A474,Database!$I:$I,$B474)+COUNTIFS(Database!$F:$F,0,Database!$D:$D,$A474,Database!$I:$I,$B474)</f>
        <v>2</v>
      </c>
      <c r="I474" s="9">
        <f>VLOOKUP(B474,Database!$I:$AB,14,FALSE)</f>
        <v>2000</v>
      </c>
      <c r="J474" s="9">
        <f>VLOOKUP(B474,Database!$I:$AC,15,FALSE)</f>
        <v>3</v>
      </c>
      <c r="K474" s="9" t="str">
        <f>VLOOKUP(B474,Database!$I:$AD,16,FALSE)</f>
        <v>v1.1</v>
      </c>
      <c r="L474" s="9">
        <f>VLOOKUP(B474,Database!$I:$AB,19,FALSE)</f>
        <v>62</v>
      </c>
      <c r="M474" s="9" t="str">
        <f>VLOOKUP(B474,Database!$I:$AB,20,FALSE)</f>
        <v>Y</v>
      </c>
    </row>
    <row r="475" spans="1:13" ht="15" customHeight="1" x14ac:dyDescent="0.25">
      <c r="A475" t="s">
        <v>1374</v>
      </c>
      <c r="B475" t="s">
        <v>1264</v>
      </c>
      <c r="C475" t="s">
        <v>762</v>
      </c>
      <c r="D475" s="1" t="s">
        <v>1376</v>
      </c>
      <c r="E475" s="9">
        <f t="shared" si="8"/>
        <v>3</v>
      </c>
      <c r="F475" s="9">
        <f>COUNTIFS(Database!$E:$E,2,Database!$C:$C,$A475,Database!$I:$I,$B475)+COUNTIFS(Database!$F:$F,2,Database!$D:$D,$A475,Database!$I:$I,$B475)</f>
        <v>2</v>
      </c>
      <c r="G475" s="9">
        <f>COUNTIFS(Database!$E:$E,1,Database!$C:$C,$A475,Database!$I:$I,$B475)+COUNTIFS(Database!$F:$F,1,Database!$D:$D,$A475,Database!$I:$I,$B475)</f>
        <v>0</v>
      </c>
      <c r="H475" s="9">
        <f>COUNTIFS(Database!$E:$E,0,Database!$C:$C,$A475,Database!$I:$I,$B475)+COUNTIFS(Database!$F:$F,0,Database!$D:$D,$A475,Database!$I:$I,$B475)</f>
        <v>1</v>
      </c>
      <c r="I475" s="9">
        <f>VLOOKUP(B475,Database!$I:$AB,14,FALSE)</f>
        <v>2000</v>
      </c>
      <c r="J475" s="9">
        <f>VLOOKUP(B475,Database!$I:$AC,15,FALSE)</f>
        <v>3</v>
      </c>
      <c r="K475" s="9" t="str">
        <f>VLOOKUP(B475,Database!$I:$AD,16,FALSE)</f>
        <v>v1.1</v>
      </c>
      <c r="L475" s="9">
        <f>VLOOKUP(B475,Database!$I:$AB,19,FALSE)</f>
        <v>62</v>
      </c>
      <c r="M475" s="9" t="str">
        <f>VLOOKUP(B475,Database!$I:$AB,20,FALSE)</f>
        <v>Y</v>
      </c>
    </row>
    <row r="476" spans="1:13" ht="15" customHeight="1" x14ac:dyDescent="0.25">
      <c r="A476" t="s">
        <v>1278</v>
      </c>
      <c r="B476" t="s">
        <v>1264</v>
      </c>
      <c r="C476" t="s">
        <v>761</v>
      </c>
      <c r="D476" s="1" t="s">
        <v>1280</v>
      </c>
      <c r="E476" s="9">
        <f t="shared" si="8"/>
        <v>3</v>
      </c>
      <c r="F476" s="9">
        <f>COUNTIFS(Database!$E:$E,2,Database!$C:$C,$A476,Database!$I:$I,$B476)+COUNTIFS(Database!$F:$F,2,Database!$D:$D,$A476,Database!$I:$I,$B476)</f>
        <v>1</v>
      </c>
      <c r="G476" s="9">
        <f>COUNTIFS(Database!$E:$E,1,Database!$C:$C,$A476,Database!$I:$I,$B476)+COUNTIFS(Database!$F:$F,1,Database!$D:$D,$A476,Database!$I:$I,$B476)</f>
        <v>1</v>
      </c>
      <c r="H476" s="9">
        <f>COUNTIFS(Database!$E:$E,0,Database!$C:$C,$A476,Database!$I:$I,$B476)+COUNTIFS(Database!$F:$F,0,Database!$D:$D,$A476,Database!$I:$I,$B476)</f>
        <v>1</v>
      </c>
      <c r="I476" s="9">
        <f>VLOOKUP(B476,Database!$I:$AB,14,FALSE)</f>
        <v>2000</v>
      </c>
      <c r="J476" s="9">
        <f>VLOOKUP(B476,Database!$I:$AC,15,FALSE)</f>
        <v>3</v>
      </c>
      <c r="K476" s="9" t="str">
        <f>VLOOKUP(B476,Database!$I:$AD,16,FALSE)</f>
        <v>v1.1</v>
      </c>
      <c r="L476" s="9">
        <f>VLOOKUP(B476,Database!$I:$AB,19,FALSE)</f>
        <v>62</v>
      </c>
      <c r="M476" s="9" t="str">
        <f>VLOOKUP(B476,Database!$I:$AB,20,FALSE)</f>
        <v>Y</v>
      </c>
    </row>
    <row r="477" spans="1:13" ht="15" customHeight="1" x14ac:dyDescent="0.25">
      <c r="A477" t="s">
        <v>1333</v>
      </c>
      <c r="B477" t="s">
        <v>1264</v>
      </c>
      <c r="C477" t="s">
        <v>758</v>
      </c>
      <c r="D477" s="1" t="s">
        <v>1335</v>
      </c>
      <c r="E477" s="9">
        <f t="shared" si="8"/>
        <v>3</v>
      </c>
      <c r="F477" s="9">
        <f>COUNTIFS(Database!$E:$E,2,Database!$C:$C,$A477,Database!$I:$I,$B477)+COUNTIFS(Database!$F:$F,2,Database!$D:$D,$A477,Database!$I:$I,$B477)</f>
        <v>1</v>
      </c>
      <c r="G477" s="9">
        <f>COUNTIFS(Database!$E:$E,1,Database!$C:$C,$A477,Database!$I:$I,$B477)+COUNTIFS(Database!$F:$F,1,Database!$D:$D,$A477,Database!$I:$I,$B477)</f>
        <v>0</v>
      </c>
      <c r="H477" s="9">
        <f>COUNTIFS(Database!$E:$E,0,Database!$C:$C,$A477,Database!$I:$I,$B477)+COUNTIFS(Database!$F:$F,0,Database!$D:$D,$A477,Database!$I:$I,$B477)</f>
        <v>2</v>
      </c>
      <c r="I477" s="9">
        <f>VLOOKUP(B477,Database!$I:$AB,14,FALSE)</f>
        <v>2000</v>
      </c>
      <c r="J477" s="9">
        <f>VLOOKUP(B477,Database!$I:$AC,15,FALSE)</f>
        <v>3</v>
      </c>
      <c r="K477" s="9" t="str">
        <f>VLOOKUP(B477,Database!$I:$AD,16,FALSE)</f>
        <v>v1.1</v>
      </c>
      <c r="L477" s="9">
        <f>VLOOKUP(B477,Database!$I:$AB,19,FALSE)</f>
        <v>62</v>
      </c>
      <c r="M477" s="9" t="str">
        <f>VLOOKUP(B477,Database!$I:$AB,20,FALSE)</f>
        <v>Y</v>
      </c>
    </row>
    <row r="478" spans="1:13" ht="15" customHeight="1" x14ac:dyDescent="0.25">
      <c r="A478" t="s">
        <v>939</v>
      </c>
      <c r="B478" t="s">
        <v>1264</v>
      </c>
      <c r="C478" t="s">
        <v>761</v>
      </c>
      <c r="D478" s="1" t="s">
        <v>1354</v>
      </c>
      <c r="E478" s="9">
        <f t="shared" si="8"/>
        <v>3</v>
      </c>
      <c r="F478" s="9">
        <f>COUNTIFS(Database!$E:$E,2,Database!$C:$C,$A478,Database!$I:$I,$B478)+COUNTIFS(Database!$F:$F,2,Database!$D:$D,$A478,Database!$I:$I,$B478)</f>
        <v>3</v>
      </c>
      <c r="G478" s="9">
        <f>COUNTIFS(Database!$E:$E,1,Database!$C:$C,$A478,Database!$I:$I,$B478)+COUNTIFS(Database!$F:$F,1,Database!$D:$D,$A478,Database!$I:$I,$B478)</f>
        <v>0</v>
      </c>
      <c r="H478" s="9">
        <f>COUNTIFS(Database!$E:$E,0,Database!$C:$C,$A478,Database!$I:$I,$B478)+COUNTIFS(Database!$F:$F,0,Database!$D:$D,$A478,Database!$I:$I,$B478)</f>
        <v>0</v>
      </c>
      <c r="I478" s="9">
        <f>VLOOKUP(B478,Database!$I:$AB,14,FALSE)</f>
        <v>2000</v>
      </c>
      <c r="J478" s="9">
        <f>VLOOKUP(B478,Database!$I:$AC,15,FALSE)</f>
        <v>3</v>
      </c>
      <c r="K478" s="9" t="str">
        <f>VLOOKUP(B478,Database!$I:$AD,16,FALSE)</f>
        <v>v1.1</v>
      </c>
      <c r="L478" s="9">
        <f>VLOOKUP(B478,Database!$I:$AB,19,FALSE)</f>
        <v>62</v>
      </c>
      <c r="M478" s="9" t="str">
        <f>VLOOKUP(B478,Database!$I:$AB,20,FALSE)</f>
        <v>Y</v>
      </c>
    </row>
    <row r="479" spans="1:13" ht="15" customHeight="1" x14ac:dyDescent="0.25">
      <c r="A479" t="s">
        <v>1310</v>
      </c>
      <c r="B479" t="s">
        <v>1264</v>
      </c>
      <c r="C479" t="s">
        <v>773</v>
      </c>
      <c r="D479" s="1" t="s">
        <v>1312</v>
      </c>
      <c r="E479" s="9">
        <f t="shared" si="8"/>
        <v>3</v>
      </c>
      <c r="F479" s="9">
        <f>COUNTIFS(Database!$E:$E,2,Database!$C:$C,$A479,Database!$I:$I,$B479)+COUNTIFS(Database!$F:$F,2,Database!$D:$D,$A479,Database!$I:$I,$B479)</f>
        <v>1</v>
      </c>
      <c r="G479" s="9">
        <f>COUNTIFS(Database!$E:$E,1,Database!$C:$C,$A479,Database!$I:$I,$B479)+COUNTIFS(Database!$F:$F,1,Database!$D:$D,$A479,Database!$I:$I,$B479)</f>
        <v>0</v>
      </c>
      <c r="H479" s="9">
        <f>COUNTIFS(Database!$E:$E,0,Database!$C:$C,$A479,Database!$I:$I,$B479)+COUNTIFS(Database!$F:$F,0,Database!$D:$D,$A479,Database!$I:$I,$B479)</f>
        <v>2</v>
      </c>
      <c r="I479" s="9">
        <f>VLOOKUP(B479,Database!$I:$AB,14,FALSE)</f>
        <v>2000</v>
      </c>
      <c r="J479" s="9">
        <f>VLOOKUP(B479,Database!$I:$AC,15,FALSE)</f>
        <v>3</v>
      </c>
      <c r="K479" s="9" t="str">
        <f>VLOOKUP(B479,Database!$I:$AD,16,FALSE)</f>
        <v>v1.1</v>
      </c>
      <c r="L479" s="9">
        <f>VLOOKUP(B479,Database!$I:$AB,19,FALSE)</f>
        <v>62</v>
      </c>
      <c r="M479" s="9" t="str">
        <f>VLOOKUP(B479,Database!$I:$AB,20,FALSE)</f>
        <v>Y</v>
      </c>
    </row>
    <row r="480" spans="1:13" ht="15" customHeight="1" x14ac:dyDescent="0.25">
      <c r="A480" t="s">
        <v>1292</v>
      </c>
      <c r="B480" t="s">
        <v>1264</v>
      </c>
      <c r="C480" t="s">
        <v>765</v>
      </c>
      <c r="D480" s="1" t="s">
        <v>1294</v>
      </c>
      <c r="E480" s="9">
        <f t="shared" si="8"/>
        <v>3</v>
      </c>
      <c r="F480" s="9">
        <f>COUNTIFS(Database!$E:$E,2,Database!$C:$C,$A480,Database!$I:$I,$B480)+COUNTIFS(Database!$F:$F,2,Database!$D:$D,$A480,Database!$I:$I,$B480)</f>
        <v>2</v>
      </c>
      <c r="G480" s="9">
        <f>COUNTIFS(Database!$E:$E,1,Database!$C:$C,$A480,Database!$I:$I,$B480)+COUNTIFS(Database!$F:$F,1,Database!$D:$D,$A480,Database!$I:$I,$B480)</f>
        <v>0</v>
      </c>
      <c r="H480" s="9">
        <f>COUNTIFS(Database!$E:$E,0,Database!$C:$C,$A480,Database!$I:$I,$B480)+COUNTIFS(Database!$F:$F,0,Database!$D:$D,$A480,Database!$I:$I,$B480)</f>
        <v>1</v>
      </c>
      <c r="I480" s="9">
        <f>VLOOKUP(B480,Database!$I:$AB,14,FALSE)</f>
        <v>2000</v>
      </c>
      <c r="J480" s="9">
        <f>VLOOKUP(B480,Database!$I:$AC,15,FALSE)</f>
        <v>3</v>
      </c>
      <c r="K480" s="9" t="str">
        <f>VLOOKUP(B480,Database!$I:$AD,16,FALSE)</f>
        <v>v1.1</v>
      </c>
      <c r="L480" s="9">
        <f>VLOOKUP(B480,Database!$I:$AB,19,FALSE)</f>
        <v>62</v>
      </c>
      <c r="M480" s="9" t="str">
        <f>VLOOKUP(B480,Database!$I:$AB,20,FALSE)</f>
        <v>Y</v>
      </c>
    </row>
    <row r="481" spans="1:13" ht="15" customHeight="1" x14ac:dyDescent="0.25">
      <c r="A481" t="s">
        <v>1345</v>
      </c>
      <c r="B481" t="s">
        <v>1264</v>
      </c>
      <c r="C481" t="s">
        <v>774</v>
      </c>
      <c r="D481" s="1" t="s">
        <v>1347</v>
      </c>
      <c r="E481" s="9">
        <f t="shared" si="8"/>
        <v>3</v>
      </c>
      <c r="F481" s="9">
        <f>COUNTIFS(Database!$E:$E,2,Database!$C:$C,$A481,Database!$I:$I,$B481)+COUNTIFS(Database!$F:$F,2,Database!$D:$D,$A481,Database!$I:$I,$B481)</f>
        <v>2</v>
      </c>
      <c r="G481" s="9">
        <f>COUNTIFS(Database!$E:$E,1,Database!$C:$C,$A481,Database!$I:$I,$B481)+COUNTIFS(Database!$F:$F,1,Database!$D:$D,$A481,Database!$I:$I,$B481)</f>
        <v>0</v>
      </c>
      <c r="H481" s="9">
        <f>COUNTIFS(Database!$E:$E,0,Database!$C:$C,$A481,Database!$I:$I,$B481)+COUNTIFS(Database!$F:$F,0,Database!$D:$D,$A481,Database!$I:$I,$B481)</f>
        <v>1</v>
      </c>
      <c r="I481" s="9">
        <f>VLOOKUP(B481,Database!$I:$AB,14,FALSE)</f>
        <v>2000</v>
      </c>
      <c r="J481" s="9">
        <f>VLOOKUP(B481,Database!$I:$AC,15,FALSE)</f>
        <v>3</v>
      </c>
      <c r="K481" s="9" t="str">
        <f>VLOOKUP(B481,Database!$I:$AD,16,FALSE)</f>
        <v>v1.1</v>
      </c>
      <c r="L481" s="9">
        <f>VLOOKUP(B481,Database!$I:$AB,19,FALSE)</f>
        <v>62</v>
      </c>
      <c r="M481" s="9" t="str">
        <f>VLOOKUP(B481,Database!$I:$AB,20,FALSE)</f>
        <v>Y</v>
      </c>
    </row>
    <row r="482" spans="1:13" ht="15" customHeight="1" x14ac:dyDescent="0.25">
      <c r="A482" t="s">
        <v>1370</v>
      </c>
      <c r="B482" t="s">
        <v>1264</v>
      </c>
      <c r="C482" t="s">
        <v>759</v>
      </c>
      <c r="D482" s="1" t="s">
        <v>1372</v>
      </c>
      <c r="E482" s="9">
        <f t="shared" si="8"/>
        <v>3</v>
      </c>
      <c r="F482" s="9">
        <f>COUNTIFS(Database!$E:$E,2,Database!$C:$C,$A482,Database!$I:$I,$B482)+COUNTIFS(Database!$F:$F,2,Database!$D:$D,$A482,Database!$I:$I,$B482)</f>
        <v>0</v>
      </c>
      <c r="G482" s="9">
        <f>COUNTIFS(Database!$E:$E,1,Database!$C:$C,$A482,Database!$I:$I,$B482)+COUNTIFS(Database!$F:$F,1,Database!$D:$D,$A482,Database!$I:$I,$B482)</f>
        <v>1</v>
      </c>
      <c r="H482" s="9">
        <f>COUNTIFS(Database!$E:$E,0,Database!$C:$C,$A482,Database!$I:$I,$B482)+COUNTIFS(Database!$F:$F,0,Database!$D:$D,$A482,Database!$I:$I,$B482)</f>
        <v>2</v>
      </c>
      <c r="I482" s="9">
        <f>VLOOKUP(B482,Database!$I:$AB,14,FALSE)</f>
        <v>2000</v>
      </c>
      <c r="J482" s="9">
        <f>VLOOKUP(B482,Database!$I:$AC,15,FALSE)</f>
        <v>3</v>
      </c>
      <c r="K482" s="9" t="str">
        <f>VLOOKUP(B482,Database!$I:$AD,16,FALSE)</f>
        <v>v1.1</v>
      </c>
      <c r="L482" s="9">
        <f>VLOOKUP(B482,Database!$I:$AB,19,FALSE)</f>
        <v>62</v>
      </c>
      <c r="M482" s="9" t="str">
        <f>VLOOKUP(B482,Database!$I:$AB,20,FALSE)</f>
        <v>Y</v>
      </c>
    </row>
    <row r="483" spans="1:13" ht="15" customHeight="1" x14ac:dyDescent="0.25">
      <c r="A483" t="s">
        <v>1322</v>
      </c>
      <c r="B483" t="s">
        <v>1264</v>
      </c>
      <c r="C483" t="s">
        <v>765</v>
      </c>
      <c r="D483" s="1" t="s">
        <v>1324</v>
      </c>
      <c r="E483" s="9">
        <f t="shared" si="8"/>
        <v>3</v>
      </c>
      <c r="F483" s="9">
        <f>COUNTIFS(Database!$E:$E,2,Database!$C:$C,$A483,Database!$I:$I,$B483)+COUNTIFS(Database!$F:$F,2,Database!$D:$D,$A483,Database!$I:$I,$B483)</f>
        <v>2</v>
      </c>
      <c r="G483" s="9">
        <f>COUNTIFS(Database!$E:$E,1,Database!$C:$C,$A483,Database!$I:$I,$B483)+COUNTIFS(Database!$F:$F,1,Database!$D:$D,$A483,Database!$I:$I,$B483)</f>
        <v>0</v>
      </c>
      <c r="H483" s="9">
        <f>COUNTIFS(Database!$E:$E,0,Database!$C:$C,$A483,Database!$I:$I,$B483)+COUNTIFS(Database!$F:$F,0,Database!$D:$D,$A483,Database!$I:$I,$B483)</f>
        <v>1</v>
      </c>
      <c r="I483" s="9">
        <f>VLOOKUP(B483,Database!$I:$AB,14,FALSE)</f>
        <v>2000</v>
      </c>
      <c r="J483" s="9">
        <f>VLOOKUP(B483,Database!$I:$AC,15,FALSE)</f>
        <v>3</v>
      </c>
      <c r="K483" s="9" t="str">
        <f>VLOOKUP(B483,Database!$I:$AD,16,FALSE)</f>
        <v>v1.1</v>
      </c>
      <c r="L483" s="9">
        <f>VLOOKUP(B483,Database!$I:$AB,19,FALSE)</f>
        <v>62</v>
      </c>
      <c r="M483" s="9" t="str">
        <f>VLOOKUP(B483,Database!$I:$AB,20,FALSE)</f>
        <v>Y</v>
      </c>
    </row>
    <row r="484" spans="1:13" ht="15" customHeight="1" x14ac:dyDescent="0.25">
      <c r="A484" t="s">
        <v>1337</v>
      </c>
      <c r="B484" t="s">
        <v>1264</v>
      </c>
      <c r="C484" t="s">
        <v>758</v>
      </c>
      <c r="D484" s="1" t="s">
        <v>1339</v>
      </c>
      <c r="E484" s="9">
        <f t="shared" si="8"/>
        <v>3</v>
      </c>
      <c r="F484" s="9">
        <f>COUNTIFS(Database!$E:$E,2,Database!$C:$C,$A484,Database!$I:$I,$B484)+COUNTIFS(Database!$F:$F,2,Database!$D:$D,$A484,Database!$I:$I,$B484)</f>
        <v>1</v>
      </c>
      <c r="G484" s="9">
        <f>COUNTIFS(Database!$E:$E,1,Database!$C:$C,$A484,Database!$I:$I,$B484)+COUNTIFS(Database!$F:$F,1,Database!$D:$D,$A484,Database!$I:$I,$B484)</f>
        <v>0</v>
      </c>
      <c r="H484" s="9">
        <f>COUNTIFS(Database!$E:$E,0,Database!$C:$C,$A484,Database!$I:$I,$B484)+COUNTIFS(Database!$F:$F,0,Database!$D:$D,$A484,Database!$I:$I,$B484)</f>
        <v>2</v>
      </c>
      <c r="I484" s="9">
        <f>VLOOKUP(B484,Database!$I:$AB,14,FALSE)</f>
        <v>2000</v>
      </c>
      <c r="J484" s="9">
        <f>VLOOKUP(B484,Database!$I:$AC,15,FALSE)</f>
        <v>3</v>
      </c>
      <c r="K484" s="9" t="str">
        <f>VLOOKUP(B484,Database!$I:$AD,16,FALSE)</f>
        <v>v1.1</v>
      </c>
      <c r="L484" s="9">
        <f>VLOOKUP(B484,Database!$I:$AB,19,FALSE)</f>
        <v>62</v>
      </c>
      <c r="M484" s="9" t="str">
        <f>VLOOKUP(B484,Database!$I:$AB,20,FALSE)</f>
        <v>Y</v>
      </c>
    </row>
    <row r="485" spans="1:13" ht="15" customHeight="1" x14ac:dyDescent="0.25">
      <c r="A485" t="s">
        <v>1296</v>
      </c>
      <c r="B485" t="s">
        <v>1264</v>
      </c>
      <c r="C485" t="s">
        <v>762</v>
      </c>
      <c r="D485" s="1" t="s">
        <v>1298</v>
      </c>
      <c r="E485" s="9">
        <f t="shared" si="8"/>
        <v>3</v>
      </c>
      <c r="F485" s="9">
        <f>COUNTIFS(Database!$E:$E,2,Database!$C:$C,$A485,Database!$I:$I,$B485)+COUNTIFS(Database!$F:$F,2,Database!$D:$D,$A485,Database!$I:$I,$B485)</f>
        <v>2</v>
      </c>
      <c r="G485" s="9">
        <f>COUNTIFS(Database!$E:$E,1,Database!$C:$C,$A485,Database!$I:$I,$B485)+COUNTIFS(Database!$F:$F,1,Database!$D:$D,$A485,Database!$I:$I,$B485)</f>
        <v>0</v>
      </c>
      <c r="H485" s="9">
        <f>COUNTIFS(Database!$E:$E,0,Database!$C:$C,$A485,Database!$I:$I,$B485)+COUNTIFS(Database!$F:$F,0,Database!$D:$D,$A485,Database!$I:$I,$B485)</f>
        <v>1</v>
      </c>
      <c r="I485" s="9">
        <f>VLOOKUP(B485,Database!$I:$AB,14,FALSE)</f>
        <v>2000</v>
      </c>
      <c r="J485" s="9">
        <f>VLOOKUP(B485,Database!$I:$AC,15,FALSE)</f>
        <v>3</v>
      </c>
      <c r="K485" s="9" t="str">
        <f>VLOOKUP(B485,Database!$I:$AD,16,FALSE)</f>
        <v>v1.1</v>
      </c>
      <c r="L485" s="9">
        <f>VLOOKUP(B485,Database!$I:$AB,19,FALSE)</f>
        <v>62</v>
      </c>
      <c r="M485" s="9" t="str">
        <f>VLOOKUP(B485,Database!$I:$AB,20,FALSE)</f>
        <v>Y</v>
      </c>
    </row>
    <row r="486" spans="1:13" ht="15" customHeight="1" x14ac:dyDescent="0.25">
      <c r="A486" t="s">
        <v>1341</v>
      </c>
      <c r="B486" t="s">
        <v>1264</v>
      </c>
      <c r="C486" t="s">
        <v>766</v>
      </c>
      <c r="D486" s="1" t="s">
        <v>1343</v>
      </c>
      <c r="E486" s="9">
        <f t="shared" si="8"/>
        <v>3</v>
      </c>
      <c r="F486" s="9">
        <f>COUNTIFS(Database!$E:$E,2,Database!$C:$C,$A486,Database!$I:$I,$B486)+COUNTIFS(Database!$F:$F,2,Database!$D:$D,$A486,Database!$I:$I,$B486)</f>
        <v>1</v>
      </c>
      <c r="G486" s="9">
        <f>COUNTIFS(Database!$E:$E,1,Database!$C:$C,$A486,Database!$I:$I,$B486)+COUNTIFS(Database!$F:$F,1,Database!$D:$D,$A486,Database!$I:$I,$B486)</f>
        <v>0</v>
      </c>
      <c r="H486" s="9">
        <f>COUNTIFS(Database!$E:$E,0,Database!$C:$C,$A486,Database!$I:$I,$B486)+COUNTIFS(Database!$F:$F,0,Database!$D:$D,$A486,Database!$I:$I,$B486)</f>
        <v>2</v>
      </c>
      <c r="I486" s="9">
        <f>VLOOKUP(B486,Database!$I:$AB,14,FALSE)</f>
        <v>2000</v>
      </c>
      <c r="J486" s="9">
        <f>VLOOKUP(B486,Database!$I:$AC,15,FALSE)</f>
        <v>3</v>
      </c>
      <c r="K486" s="9" t="str">
        <f>VLOOKUP(B486,Database!$I:$AD,16,FALSE)</f>
        <v>v1.1</v>
      </c>
      <c r="L486" s="9">
        <f>VLOOKUP(B486,Database!$I:$AB,19,FALSE)</f>
        <v>62</v>
      </c>
      <c r="M486" s="9" t="str">
        <f>VLOOKUP(B486,Database!$I:$AB,20,FALSE)</f>
        <v>Y</v>
      </c>
    </row>
    <row r="487" spans="1:13" ht="15" customHeight="1" x14ac:dyDescent="0.25">
      <c r="A487" t="s">
        <v>1367</v>
      </c>
      <c r="B487" t="s">
        <v>1264</v>
      </c>
      <c r="C487" t="s">
        <v>764</v>
      </c>
      <c r="D487" s="1" t="s">
        <v>1369</v>
      </c>
      <c r="E487" s="9">
        <f t="shared" si="8"/>
        <v>3</v>
      </c>
      <c r="F487" s="9">
        <f>COUNTIFS(Database!$E:$E,2,Database!$C:$C,$A487,Database!$I:$I,$B487)+COUNTIFS(Database!$F:$F,2,Database!$D:$D,$A487,Database!$I:$I,$B487)</f>
        <v>0</v>
      </c>
      <c r="G487" s="9">
        <f>COUNTIFS(Database!$E:$E,1,Database!$C:$C,$A487,Database!$I:$I,$B487)+COUNTIFS(Database!$F:$F,1,Database!$D:$D,$A487,Database!$I:$I,$B487)</f>
        <v>1</v>
      </c>
      <c r="H487" s="9">
        <f>COUNTIFS(Database!$E:$E,0,Database!$C:$C,$A487,Database!$I:$I,$B487)+COUNTIFS(Database!$F:$F,0,Database!$D:$D,$A487,Database!$I:$I,$B487)</f>
        <v>2</v>
      </c>
      <c r="I487" s="9">
        <f>VLOOKUP(B487,Database!$I:$AB,14,FALSE)</f>
        <v>2000</v>
      </c>
      <c r="J487" s="9">
        <f>VLOOKUP(B487,Database!$I:$AC,15,FALSE)</f>
        <v>3</v>
      </c>
      <c r="K487" s="9" t="str">
        <f>VLOOKUP(B487,Database!$I:$AD,16,FALSE)</f>
        <v>v1.1</v>
      </c>
      <c r="L487" s="9">
        <f>VLOOKUP(B487,Database!$I:$AB,19,FALSE)</f>
        <v>62</v>
      </c>
      <c r="M487" s="9" t="str">
        <f>VLOOKUP(B487,Database!$I:$AB,20,FALSE)</f>
        <v>Y</v>
      </c>
    </row>
    <row r="488" spans="1:13" ht="15" customHeight="1" x14ac:dyDescent="0.25">
      <c r="A488" t="s">
        <v>1288</v>
      </c>
      <c r="B488" t="s">
        <v>1264</v>
      </c>
      <c r="C488" t="s">
        <v>765</v>
      </c>
      <c r="D488" s="1" t="s">
        <v>1290</v>
      </c>
      <c r="E488" s="9">
        <f t="shared" si="8"/>
        <v>3</v>
      </c>
      <c r="F488" s="9">
        <f>COUNTIFS(Database!$E:$E,2,Database!$C:$C,$A488,Database!$I:$I,$B488)+COUNTIFS(Database!$F:$F,2,Database!$D:$D,$A488,Database!$I:$I,$B488)</f>
        <v>1</v>
      </c>
      <c r="G488" s="9">
        <f>COUNTIFS(Database!$E:$E,1,Database!$C:$C,$A488,Database!$I:$I,$B488)+COUNTIFS(Database!$F:$F,1,Database!$D:$D,$A488,Database!$I:$I,$B488)</f>
        <v>0</v>
      </c>
      <c r="H488" s="9">
        <f>COUNTIFS(Database!$E:$E,0,Database!$C:$C,$A488,Database!$I:$I,$B488)+COUNTIFS(Database!$F:$F,0,Database!$D:$D,$A488,Database!$I:$I,$B488)</f>
        <v>2</v>
      </c>
      <c r="I488" s="9">
        <f>VLOOKUP(B488,Database!$I:$AB,14,FALSE)</f>
        <v>2000</v>
      </c>
      <c r="J488" s="9">
        <f>VLOOKUP(B488,Database!$I:$AC,15,FALSE)</f>
        <v>3</v>
      </c>
      <c r="K488" s="9" t="str">
        <f>VLOOKUP(B488,Database!$I:$AD,16,FALSE)</f>
        <v>v1.1</v>
      </c>
      <c r="L488" s="9">
        <f>VLOOKUP(B488,Database!$I:$AB,19,FALSE)</f>
        <v>62</v>
      </c>
      <c r="M488" s="9" t="str">
        <f>VLOOKUP(B488,Database!$I:$AB,20,FALSE)</f>
        <v>Y</v>
      </c>
    </row>
    <row r="489" spans="1:13" ht="15" customHeight="1" x14ac:dyDescent="0.25">
      <c r="A489" t="s">
        <v>820</v>
      </c>
      <c r="B489" t="s">
        <v>1264</v>
      </c>
      <c r="C489" t="s">
        <v>773</v>
      </c>
      <c r="D489" s="1" t="s">
        <v>1286</v>
      </c>
      <c r="E489" s="9">
        <f t="shared" si="8"/>
        <v>3</v>
      </c>
      <c r="F489" s="9">
        <f>COUNTIFS(Database!$E:$E,2,Database!$C:$C,$A489,Database!$I:$I,$B489)+COUNTIFS(Database!$F:$F,2,Database!$D:$D,$A489,Database!$I:$I,$B489)</f>
        <v>2</v>
      </c>
      <c r="G489" s="9">
        <f>COUNTIFS(Database!$E:$E,1,Database!$C:$C,$A489,Database!$I:$I,$B489)+COUNTIFS(Database!$F:$F,1,Database!$D:$D,$A489,Database!$I:$I,$B489)</f>
        <v>1</v>
      </c>
      <c r="H489" s="9">
        <f>COUNTIFS(Database!$E:$E,0,Database!$C:$C,$A489,Database!$I:$I,$B489)+COUNTIFS(Database!$F:$F,0,Database!$D:$D,$A489,Database!$I:$I,$B489)</f>
        <v>0</v>
      </c>
      <c r="I489" s="9">
        <f>VLOOKUP(B489,Database!$I:$AB,14,FALSE)</f>
        <v>2000</v>
      </c>
      <c r="J489" s="9">
        <f>VLOOKUP(B489,Database!$I:$AC,15,FALSE)</f>
        <v>3</v>
      </c>
      <c r="K489" s="9" t="str">
        <f>VLOOKUP(B489,Database!$I:$AD,16,FALSE)</f>
        <v>v1.1</v>
      </c>
      <c r="L489" s="9">
        <f>VLOOKUP(B489,Database!$I:$AB,19,FALSE)</f>
        <v>62</v>
      </c>
      <c r="M489" s="9" t="str">
        <f>VLOOKUP(B489,Database!$I:$AB,20,FALSE)</f>
        <v>Y</v>
      </c>
    </row>
    <row r="490" spans="1:13" ht="15" customHeight="1" x14ac:dyDescent="0.25">
      <c r="A490" t="s">
        <v>1263</v>
      </c>
      <c r="B490" t="s">
        <v>1264</v>
      </c>
      <c r="C490" t="s">
        <v>764</v>
      </c>
      <c r="D490" s="1" t="s">
        <v>1266</v>
      </c>
      <c r="E490" s="9">
        <f t="shared" si="8"/>
        <v>3</v>
      </c>
      <c r="F490" s="9">
        <f>COUNTIFS(Database!$E:$E,2,Database!$C:$C,$A490,Database!$I:$I,$B490)+COUNTIFS(Database!$F:$F,2,Database!$D:$D,$A490,Database!$I:$I,$B490)</f>
        <v>1</v>
      </c>
      <c r="G490" s="9">
        <f>COUNTIFS(Database!$E:$E,1,Database!$C:$C,$A490,Database!$I:$I,$B490)+COUNTIFS(Database!$F:$F,1,Database!$D:$D,$A490,Database!$I:$I,$B490)</f>
        <v>0</v>
      </c>
      <c r="H490" s="9">
        <f>COUNTIFS(Database!$E:$E,0,Database!$C:$C,$A490,Database!$I:$I,$B490)+COUNTIFS(Database!$F:$F,0,Database!$D:$D,$A490,Database!$I:$I,$B490)</f>
        <v>2</v>
      </c>
      <c r="I490" s="9">
        <f>VLOOKUP(B490,Database!$I:$AB,14,FALSE)</f>
        <v>2000</v>
      </c>
      <c r="J490" s="9">
        <f>VLOOKUP(B490,Database!$I:$AC,15,FALSE)</f>
        <v>3</v>
      </c>
      <c r="K490" s="9" t="str">
        <f>VLOOKUP(B490,Database!$I:$AD,16,FALSE)</f>
        <v>v1.1</v>
      </c>
      <c r="L490" s="9">
        <f>VLOOKUP(B490,Database!$I:$AB,19,FALSE)</f>
        <v>62</v>
      </c>
      <c r="M490" s="9" t="str">
        <f>VLOOKUP(B490,Database!$I:$AB,20,FALSE)</f>
        <v>Y</v>
      </c>
    </row>
    <row r="491" spans="1:13" ht="15" customHeight="1" x14ac:dyDescent="0.25">
      <c r="A491" t="s">
        <v>1303</v>
      </c>
      <c r="B491" t="s">
        <v>1264</v>
      </c>
      <c r="C491" t="s">
        <v>762</v>
      </c>
      <c r="D491" s="1" t="s">
        <v>1305</v>
      </c>
      <c r="E491" s="9">
        <f t="shared" si="8"/>
        <v>3</v>
      </c>
      <c r="F491" s="9">
        <f>COUNTIFS(Database!$E:$E,2,Database!$C:$C,$A491,Database!$I:$I,$B491)+COUNTIFS(Database!$F:$F,2,Database!$D:$D,$A491,Database!$I:$I,$B491)</f>
        <v>2</v>
      </c>
      <c r="G491" s="9">
        <f>COUNTIFS(Database!$E:$E,1,Database!$C:$C,$A491,Database!$I:$I,$B491)+COUNTIFS(Database!$F:$F,1,Database!$D:$D,$A491,Database!$I:$I,$B491)</f>
        <v>0</v>
      </c>
      <c r="H491" s="9">
        <f>COUNTIFS(Database!$E:$E,0,Database!$C:$C,$A491,Database!$I:$I,$B491)+COUNTIFS(Database!$F:$F,0,Database!$D:$D,$A491,Database!$I:$I,$B491)</f>
        <v>1</v>
      </c>
      <c r="I491" s="9">
        <f>VLOOKUP(B491,Database!$I:$AB,14,FALSE)</f>
        <v>2000</v>
      </c>
      <c r="J491" s="9">
        <f>VLOOKUP(B491,Database!$I:$AC,15,FALSE)</f>
        <v>3</v>
      </c>
      <c r="K491" s="9" t="str">
        <f>VLOOKUP(B491,Database!$I:$AD,16,FALSE)</f>
        <v>v1.1</v>
      </c>
      <c r="L491" s="9">
        <f>VLOOKUP(B491,Database!$I:$AB,19,FALSE)</f>
        <v>62</v>
      </c>
      <c r="M491" s="9" t="str">
        <f>VLOOKUP(B491,Database!$I:$AB,20,FALSE)</f>
        <v>Y</v>
      </c>
    </row>
    <row r="492" spans="1:13" ht="15" customHeight="1" x14ac:dyDescent="0.25">
      <c r="A492" t="s">
        <v>219</v>
      </c>
      <c r="B492" t="s">
        <v>1171</v>
      </c>
      <c r="C492" t="s">
        <v>758</v>
      </c>
      <c r="D492" s="1" t="s">
        <v>1172</v>
      </c>
      <c r="E492" s="9">
        <f t="shared" si="8"/>
        <v>3</v>
      </c>
      <c r="F492" s="9">
        <f>COUNTIFS(Database!$E:$E,2,Database!$C:$C,$A492,Database!$I:$I,$B492)+COUNTIFS(Database!$F:$F,2,Database!$D:$D,$A492,Database!$I:$I,$B492)</f>
        <v>0</v>
      </c>
      <c r="G492" s="9">
        <f>COUNTIFS(Database!$E:$E,1,Database!$C:$C,$A492,Database!$I:$I,$B492)+COUNTIFS(Database!$F:$F,1,Database!$D:$D,$A492,Database!$I:$I,$B492)</f>
        <v>1</v>
      </c>
      <c r="H492" s="9">
        <f>COUNTIFS(Database!$E:$E,0,Database!$C:$C,$A492,Database!$I:$I,$B492)+COUNTIFS(Database!$F:$F,0,Database!$D:$D,$A492,Database!$I:$I,$B492)</f>
        <v>2</v>
      </c>
      <c r="I492" s="9">
        <f>VLOOKUP(B492,Database!$I:$AB,14,FALSE)</f>
        <v>1500</v>
      </c>
      <c r="J492" s="9">
        <f>VLOOKUP(B492,Database!$I:$AC,15,FALSE)</f>
        <v>3</v>
      </c>
      <c r="K492" s="9" t="str">
        <f>VLOOKUP(B492,Database!$I:$AD,16,FALSE)</f>
        <v>v1.1</v>
      </c>
      <c r="L492" s="9">
        <f>VLOOKUP(B492,Database!$I:$AB,19,FALSE)</f>
        <v>10</v>
      </c>
      <c r="M492" s="9" t="str">
        <f>VLOOKUP(B492,Database!$I:$AB,20,FALSE)</f>
        <v>Y</v>
      </c>
    </row>
    <row r="493" spans="1:13" ht="15" customHeight="1" x14ac:dyDescent="0.25">
      <c r="A493" t="s">
        <v>1174</v>
      </c>
      <c r="B493" t="s">
        <v>1171</v>
      </c>
      <c r="C493" t="s">
        <v>758</v>
      </c>
      <c r="D493" s="1" t="s">
        <v>1175</v>
      </c>
      <c r="E493" s="9">
        <f t="shared" si="8"/>
        <v>3</v>
      </c>
      <c r="F493" s="9">
        <f>COUNTIFS(Database!$E:$E,2,Database!$C:$C,$A493,Database!$I:$I,$B493)+COUNTIFS(Database!$F:$F,2,Database!$D:$D,$A493,Database!$I:$I,$B493)</f>
        <v>2</v>
      </c>
      <c r="G493" s="9">
        <f>COUNTIFS(Database!$E:$E,1,Database!$C:$C,$A493,Database!$I:$I,$B493)+COUNTIFS(Database!$F:$F,1,Database!$D:$D,$A493,Database!$I:$I,$B493)</f>
        <v>0</v>
      </c>
      <c r="H493" s="9">
        <f>COUNTIFS(Database!$E:$E,0,Database!$C:$C,$A493,Database!$I:$I,$B493)+COUNTIFS(Database!$F:$F,0,Database!$D:$D,$A493,Database!$I:$I,$B493)</f>
        <v>1</v>
      </c>
      <c r="I493" s="9">
        <f>VLOOKUP(B493,Database!$I:$AB,14,FALSE)</f>
        <v>1500</v>
      </c>
      <c r="J493" s="9">
        <f>VLOOKUP(B493,Database!$I:$AC,15,FALSE)</f>
        <v>3</v>
      </c>
      <c r="K493" s="9" t="str">
        <f>VLOOKUP(B493,Database!$I:$AD,16,FALSE)</f>
        <v>v1.1</v>
      </c>
      <c r="L493" s="9">
        <f>VLOOKUP(B493,Database!$I:$AB,19,FALSE)</f>
        <v>10</v>
      </c>
      <c r="M493" s="9" t="str">
        <f>VLOOKUP(B493,Database!$I:$AB,20,FALSE)</f>
        <v>Y</v>
      </c>
    </row>
    <row r="494" spans="1:13" ht="15" customHeight="1" x14ac:dyDescent="0.25">
      <c r="A494" t="s">
        <v>1177</v>
      </c>
      <c r="B494" t="s">
        <v>1171</v>
      </c>
      <c r="C494" t="s">
        <v>762</v>
      </c>
      <c r="D494" s="1" t="s">
        <v>1179</v>
      </c>
      <c r="E494" s="9">
        <f t="shared" si="8"/>
        <v>3</v>
      </c>
      <c r="F494" s="9">
        <f>COUNTIFS(Database!$E:$E,2,Database!$C:$C,$A494,Database!$I:$I,$B494)+COUNTIFS(Database!$F:$F,2,Database!$D:$D,$A494,Database!$I:$I,$B494)</f>
        <v>3</v>
      </c>
      <c r="G494" s="9">
        <f>COUNTIFS(Database!$E:$E,1,Database!$C:$C,$A494,Database!$I:$I,$B494)+COUNTIFS(Database!$F:$F,1,Database!$D:$D,$A494,Database!$I:$I,$B494)</f>
        <v>0</v>
      </c>
      <c r="H494" s="9">
        <f>COUNTIFS(Database!$E:$E,0,Database!$C:$C,$A494,Database!$I:$I,$B494)+COUNTIFS(Database!$F:$F,0,Database!$D:$D,$A494,Database!$I:$I,$B494)</f>
        <v>0</v>
      </c>
      <c r="I494" s="9">
        <f>VLOOKUP(B494,Database!$I:$AB,14,FALSE)</f>
        <v>1500</v>
      </c>
      <c r="J494" s="9">
        <f>VLOOKUP(B494,Database!$I:$AC,15,FALSE)</f>
        <v>3</v>
      </c>
      <c r="K494" s="9" t="str">
        <f>VLOOKUP(B494,Database!$I:$AD,16,FALSE)</f>
        <v>v1.1</v>
      </c>
      <c r="L494" s="9">
        <f>VLOOKUP(B494,Database!$I:$AB,19,FALSE)</f>
        <v>10</v>
      </c>
      <c r="M494" s="9" t="str">
        <f>VLOOKUP(B494,Database!$I:$AB,20,FALSE)</f>
        <v>Y</v>
      </c>
    </row>
    <row r="495" spans="1:13" ht="15" customHeight="1" x14ac:dyDescent="0.25">
      <c r="A495" t="s">
        <v>223</v>
      </c>
      <c r="B495" t="s">
        <v>1171</v>
      </c>
      <c r="C495" t="s">
        <v>764</v>
      </c>
      <c r="D495" s="1" t="s">
        <v>1181</v>
      </c>
      <c r="E495" s="9">
        <f t="shared" si="8"/>
        <v>3</v>
      </c>
      <c r="F495" s="9">
        <f>COUNTIFS(Database!$E:$E,2,Database!$C:$C,$A495,Database!$I:$I,$B495)+COUNTIFS(Database!$F:$F,2,Database!$D:$D,$A495,Database!$I:$I,$B495)</f>
        <v>1</v>
      </c>
      <c r="G495" s="9">
        <f>COUNTIFS(Database!$E:$E,1,Database!$C:$C,$A495,Database!$I:$I,$B495)+COUNTIFS(Database!$F:$F,1,Database!$D:$D,$A495,Database!$I:$I,$B495)</f>
        <v>1</v>
      </c>
      <c r="H495" s="9">
        <f>COUNTIFS(Database!$E:$E,0,Database!$C:$C,$A495,Database!$I:$I,$B495)+COUNTIFS(Database!$F:$F,0,Database!$D:$D,$A495,Database!$I:$I,$B495)</f>
        <v>1</v>
      </c>
      <c r="I495" s="9">
        <f>VLOOKUP(B495,Database!$I:$AB,14,FALSE)</f>
        <v>1500</v>
      </c>
      <c r="J495" s="9">
        <f>VLOOKUP(B495,Database!$I:$AC,15,FALSE)</f>
        <v>3</v>
      </c>
      <c r="K495" s="9" t="str">
        <f>VLOOKUP(B495,Database!$I:$AD,16,FALSE)</f>
        <v>v1.1</v>
      </c>
      <c r="L495" s="9">
        <f>VLOOKUP(B495,Database!$I:$AB,19,FALSE)</f>
        <v>10</v>
      </c>
      <c r="M495" s="9" t="str">
        <f>VLOOKUP(B495,Database!$I:$AB,20,FALSE)</f>
        <v>Y</v>
      </c>
    </row>
    <row r="496" spans="1:13" ht="15" customHeight="1" x14ac:dyDescent="0.25">
      <c r="A496" t="s">
        <v>1183</v>
      </c>
      <c r="B496" t="s">
        <v>1171</v>
      </c>
      <c r="C496" t="s">
        <v>762</v>
      </c>
      <c r="D496" s="1" t="s">
        <v>1185</v>
      </c>
      <c r="E496" s="9">
        <f t="shared" si="8"/>
        <v>3</v>
      </c>
      <c r="F496" s="9">
        <f>COUNTIFS(Database!$E:$E,2,Database!$C:$C,$A496,Database!$I:$I,$B496)+COUNTIFS(Database!$F:$F,2,Database!$D:$D,$A496,Database!$I:$I,$B496)</f>
        <v>0</v>
      </c>
      <c r="G496" s="9">
        <f>COUNTIFS(Database!$E:$E,1,Database!$C:$C,$A496,Database!$I:$I,$B496)+COUNTIFS(Database!$F:$F,1,Database!$D:$D,$A496,Database!$I:$I,$B496)</f>
        <v>0</v>
      </c>
      <c r="H496" s="9">
        <f>COUNTIFS(Database!$E:$E,0,Database!$C:$C,$A496,Database!$I:$I,$B496)+COUNTIFS(Database!$F:$F,0,Database!$D:$D,$A496,Database!$I:$I,$B496)</f>
        <v>3</v>
      </c>
      <c r="I496" s="9">
        <f>VLOOKUP(B496,Database!$I:$AB,14,FALSE)</f>
        <v>1500</v>
      </c>
      <c r="J496" s="9">
        <f>VLOOKUP(B496,Database!$I:$AC,15,FALSE)</f>
        <v>3</v>
      </c>
      <c r="K496" s="9" t="str">
        <f>VLOOKUP(B496,Database!$I:$AD,16,FALSE)</f>
        <v>v1.1</v>
      </c>
      <c r="L496" s="9">
        <f>VLOOKUP(B496,Database!$I:$AB,19,FALSE)</f>
        <v>10</v>
      </c>
      <c r="M496" s="9" t="str">
        <f>VLOOKUP(B496,Database!$I:$AB,20,FALSE)</f>
        <v>Y</v>
      </c>
    </row>
    <row r="497" spans="1:13" ht="15" customHeight="1" x14ac:dyDescent="0.25">
      <c r="A497" t="s">
        <v>230</v>
      </c>
      <c r="B497" t="s">
        <v>1171</v>
      </c>
      <c r="C497" t="s">
        <v>770</v>
      </c>
      <c r="D497" s="1" t="s">
        <v>1182</v>
      </c>
      <c r="E497" s="9">
        <f t="shared" si="8"/>
        <v>3</v>
      </c>
      <c r="F497" s="9">
        <f>COUNTIFS(Database!$E:$E,2,Database!$C:$C,$A497,Database!$I:$I,$B497)+COUNTIFS(Database!$F:$F,2,Database!$D:$D,$A497,Database!$I:$I,$B497)</f>
        <v>3</v>
      </c>
      <c r="G497" s="9">
        <f>COUNTIFS(Database!$E:$E,1,Database!$C:$C,$A497,Database!$I:$I,$B497)+COUNTIFS(Database!$F:$F,1,Database!$D:$D,$A497,Database!$I:$I,$B497)</f>
        <v>0</v>
      </c>
      <c r="H497" s="9">
        <f>COUNTIFS(Database!$E:$E,0,Database!$C:$C,$A497,Database!$I:$I,$B497)+COUNTIFS(Database!$F:$F,0,Database!$D:$D,$A497,Database!$I:$I,$B497)</f>
        <v>0</v>
      </c>
      <c r="I497" s="9">
        <f>VLOOKUP(B497,Database!$I:$AB,14,FALSE)</f>
        <v>1500</v>
      </c>
      <c r="J497" s="9">
        <f>VLOOKUP(B497,Database!$I:$AC,15,FALSE)</f>
        <v>3</v>
      </c>
      <c r="K497" s="9" t="str">
        <f>VLOOKUP(B497,Database!$I:$AD,16,FALSE)</f>
        <v>v1.1</v>
      </c>
      <c r="L497" s="9">
        <f>VLOOKUP(B497,Database!$I:$AB,19,FALSE)</f>
        <v>10</v>
      </c>
      <c r="M497" s="9" t="str">
        <f>VLOOKUP(B497,Database!$I:$AB,20,FALSE)</f>
        <v>Y</v>
      </c>
    </row>
    <row r="498" spans="1:13" ht="15" customHeight="1" x14ac:dyDescent="0.25">
      <c r="A498" t="s">
        <v>1184</v>
      </c>
      <c r="B498" t="s">
        <v>1171</v>
      </c>
      <c r="C498" t="s">
        <v>765</v>
      </c>
      <c r="D498" s="1" t="s">
        <v>1186</v>
      </c>
      <c r="E498" s="9">
        <f t="shared" si="8"/>
        <v>3</v>
      </c>
      <c r="F498" s="9">
        <f>COUNTIFS(Database!$E:$E,2,Database!$C:$C,$A498,Database!$I:$I,$B498)+COUNTIFS(Database!$F:$F,2,Database!$D:$D,$A498,Database!$I:$I,$B498)</f>
        <v>2</v>
      </c>
      <c r="G498" s="9">
        <f>COUNTIFS(Database!$E:$E,1,Database!$C:$C,$A498,Database!$I:$I,$B498)+COUNTIFS(Database!$F:$F,1,Database!$D:$D,$A498,Database!$I:$I,$B498)</f>
        <v>0</v>
      </c>
      <c r="H498" s="9">
        <f>COUNTIFS(Database!$E:$E,0,Database!$C:$C,$A498,Database!$I:$I,$B498)+COUNTIFS(Database!$F:$F,0,Database!$D:$D,$A498,Database!$I:$I,$B498)</f>
        <v>1</v>
      </c>
      <c r="I498" s="9">
        <f>VLOOKUP(B498,Database!$I:$AB,14,FALSE)</f>
        <v>1500</v>
      </c>
      <c r="J498" s="9">
        <f>VLOOKUP(B498,Database!$I:$AC,15,FALSE)</f>
        <v>3</v>
      </c>
      <c r="K498" s="9" t="str">
        <f>VLOOKUP(B498,Database!$I:$AD,16,FALSE)</f>
        <v>v1.1</v>
      </c>
      <c r="L498" s="9">
        <f>VLOOKUP(B498,Database!$I:$AB,19,FALSE)</f>
        <v>10</v>
      </c>
      <c r="M498" s="9" t="str">
        <f>VLOOKUP(B498,Database!$I:$AB,20,FALSE)</f>
        <v>Y</v>
      </c>
    </row>
    <row r="499" spans="1:13" ht="15" customHeight="1" x14ac:dyDescent="0.25">
      <c r="A499" t="s">
        <v>1178</v>
      </c>
      <c r="B499" t="s">
        <v>1171</v>
      </c>
      <c r="C499" t="s">
        <v>765</v>
      </c>
      <c r="D499" s="1" t="s">
        <v>1180</v>
      </c>
      <c r="E499" s="9">
        <f t="shared" si="8"/>
        <v>3</v>
      </c>
      <c r="F499" s="9">
        <f>COUNTIFS(Database!$E:$E,2,Database!$C:$C,$A499,Database!$I:$I,$B499)+COUNTIFS(Database!$F:$F,2,Database!$D:$D,$A499,Database!$I:$I,$B499)</f>
        <v>1</v>
      </c>
      <c r="G499" s="9">
        <f>COUNTIFS(Database!$E:$E,1,Database!$C:$C,$A499,Database!$I:$I,$B499)+COUNTIFS(Database!$F:$F,1,Database!$D:$D,$A499,Database!$I:$I,$B499)</f>
        <v>0</v>
      </c>
      <c r="H499" s="9">
        <f>COUNTIFS(Database!$E:$E,0,Database!$C:$C,$A499,Database!$I:$I,$B499)+COUNTIFS(Database!$F:$F,0,Database!$D:$D,$A499,Database!$I:$I,$B499)</f>
        <v>2</v>
      </c>
      <c r="I499" s="9">
        <f>VLOOKUP(B499,Database!$I:$AB,14,FALSE)</f>
        <v>1500</v>
      </c>
      <c r="J499" s="9">
        <f>VLOOKUP(B499,Database!$I:$AC,15,FALSE)</f>
        <v>3</v>
      </c>
      <c r="K499" s="9" t="str">
        <f>VLOOKUP(B499,Database!$I:$AD,16,FALSE)</f>
        <v>v1.1</v>
      </c>
      <c r="L499" s="9">
        <f>VLOOKUP(B499,Database!$I:$AB,19,FALSE)</f>
        <v>10</v>
      </c>
      <c r="M499" s="9" t="str">
        <f>VLOOKUP(B499,Database!$I:$AB,20,FALSE)</f>
        <v>Y</v>
      </c>
    </row>
    <row r="500" spans="1:13" ht="15" customHeight="1" x14ac:dyDescent="0.25">
      <c r="A500" t="s">
        <v>1191</v>
      </c>
      <c r="B500" t="s">
        <v>1189</v>
      </c>
      <c r="C500" t="s">
        <v>760</v>
      </c>
      <c r="D500" s="1" t="s">
        <v>1193</v>
      </c>
      <c r="E500" s="9">
        <f t="shared" si="8"/>
        <v>3</v>
      </c>
      <c r="F500" s="9">
        <f>COUNTIFS(Database!$E:$E,2,Database!$C:$C,$A500,Database!$I:$I,$B500)+COUNTIFS(Database!$F:$F,2,Database!$D:$D,$A500,Database!$I:$I,$B500)</f>
        <v>2</v>
      </c>
      <c r="G500" s="9">
        <f>COUNTIFS(Database!$E:$E,1,Database!$C:$C,$A500,Database!$I:$I,$B500)+COUNTIFS(Database!$F:$F,1,Database!$D:$D,$A500,Database!$I:$I,$B500)</f>
        <v>1</v>
      </c>
      <c r="H500" s="9">
        <f>COUNTIFS(Database!$E:$E,0,Database!$C:$C,$A500,Database!$I:$I,$B500)+COUNTIFS(Database!$F:$F,0,Database!$D:$D,$A500,Database!$I:$I,$B500)</f>
        <v>0</v>
      </c>
      <c r="I500" s="9">
        <f>VLOOKUP(B500,Database!$I:$AB,14,FALSE)</f>
        <v>1500</v>
      </c>
      <c r="J500" s="9">
        <f>VLOOKUP(B500,Database!$I:$AC,15,FALSE)</f>
        <v>3</v>
      </c>
      <c r="K500" s="9" t="str">
        <f>VLOOKUP(B500,Database!$I:$AD,16,FALSE)</f>
        <v>v1.1</v>
      </c>
      <c r="L500" s="9">
        <f>VLOOKUP(B500,Database!$I:$AB,19,FALSE)</f>
        <v>10</v>
      </c>
      <c r="M500" s="9" t="str">
        <f>VLOOKUP(B500,Database!$I:$AB,20,FALSE)</f>
        <v>Y</v>
      </c>
    </row>
    <row r="501" spans="1:13" ht="15" customHeight="1" x14ac:dyDescent="0.25">
      <c r="A501" t="s">
        <v>1194</v>
      </c>
      <c r="B501" t="s">
        <v>1189</v>
      </c>
      <c r="C501" t="s">
        <v>769</v>
      </c>
      <c r="D501" s="1" t="s">
        <v>1196</v>
      </c>
      <c r="E501" s="9">
        <f t="shared" si="8"/>
        <v>3</v>
      </c>
      <c r="F501" s="9">
        <f>COUNTIFS(Database!$E:$E,2,Database!$C:$C,$A501,Database!$I:$I,$B501)+COUNTIFS(Database!$F:$F,2,Database!$D:$D,$A501,Database!$I:$I,$B501)</f>
        <v>2</v>
      </c>
      <c r="G501" s="9">
        <f>COUNTIFS(Database!$E:$E,1,Database!$C:$C,$A501,Database!$I:$I,$B501)+COUNTIFS(Database!$F:$F,1,Database!$D:$D,$A501,Database!$I:$I,$B501)</f>
        <v>0</v>
      </c>
      <c r="H501" s="9">
        <f>COUNTIFS(Database!$E:$E,0,Database!$C:$C,$A501,Database!$I:$I,$B501)+COUNTIFS(Database!$F:$F,0,Database!$D:$D,$A501,Database!$I:$I,$B501)</f>
        <v>1</v>
      </c>
      <c r="I501" s="9">
        <f>VLOOKUP(B501,Database!$I:$AB,14,FALSE)</f>
        <v>1500</v>
      </c>
      <c r="J501" s="9">
        <f>VLOOKUP(B501,Database!$I:$AC,15,FALSE)</f>
        <v>3</v>
      </c>
      <c r="K501" s="9" t="str">
        <f>VLOOKUP(B501,Database!$I:$AD,16,FALSE)</f>
        <v>v1.1</v>
      </c>
      <c r="L501" s="9">
        <f>VLOOKUP(B501,Database!$I:$AB,19,FALSE)</f>
        <v>10</v>
      </c>
      <c r="M501" s="9" t="str">
        <f>VLOOKUP(B501,Database!$I:$AB,20,FALSE)</f>
        <v>Y</v>
      </c>
    </row>
    <row r="502" spans="1:13" ht="15" customHeight="1" x14ac:dyDescent="0.25">
      <c r="A502" t="s">
        <v>1197</v>
      </c>
      <c r="B502" t="s">
        <v>1189</v>
      </c>
      <c r="C502" t="s">
        <v>758</v>
      </c>
      <c r="D502" s="1" t="s">
        <v>1199</v>
      </c>
      <c r="E502" s="9">
        <f t="shared" si="8"/>
        <v>3</v>
      </c>
      <c r="F502" s="9">
        <f>COUNTIFS(Database!$E:$E,2,Database!$C:$C,$A502,Database!$I:$I,$B502)+COUNTIFS(Database!$F:$F,2,Database!$D:$D,$A502,Database!$I:$I,$B502)</f>
        <v>0</v>
      </c>
      <c r="G502" s="9">
        <f>COUNTIFS(Database!$E:$E,1,Database!$C:$C,$A502,Database!$I:$I,$B502)+COUNTIFS(Database!$F:$F,1,Database!$D:$D,$A502,Database!$I:$I,$B502)</f>
        <v>0</v>
      </c>
      <c r="H502" s="9">
        <f>COUNTIFS(Database!$E:$E,0,Database!$C:$C,$A502,Database!$I:$I,$B502)+COUNTIFS(Database!$F:$F,0,Database!$D:$D,$A502,Database!$I:$I,$B502)</f>
        <v>3</v>
      </c>
      <c r="I502" s="9">
        <f>VLOOKUP(B502,Database!$I:$AB,14,FALSE)</f>
        <v>1500</v>
      </c>
      <c r="J502" s="9">
        <f>VLOOKUP(B502,Database!$I:$AC,15,FALSE)</f>
        <v>3</v>
      </c>
      <c r="K502" s="9" t="str">
        <f>VLOOKUP(B502,Database!$I:$AD,16,FALSE)</f>
        <v>v1.1</v>
      </c>
      <c r="L502" s="9">
        <f>VLOOKUP(B502,Database!$I:$AB,19,FALSE)</f>
        <v>10</v>
      </c>
      <c r="M502" s="9" t="str">
        <f>VLOOKUP(B502,Database!$I:$AB,20,FALSE)</f>
        <v>Y</v>
      </c>
    </row>
    <row r="503" spans="1:13" ht="15" customHeight="1" x14ac:dyDescent="0.25">
      <c r="A503" t="s">
        <v>1200</v>
      </c>
      <c r="B503" t="s">
        <v>1189</v>
      </c>
      <c r="C503" t="s">
        <v>764</v>
      </c>
      <c r="D503" s="1" t="s">
        <v>1202</v>
      </c>
      <c r="E503" s="9">
        <f t="shared" si="8"/>
        <v>3</v>
      </c>
      <c r="F503" s="9">
        <f>COUNTIFS(Database!$E:$E,2,Database!$C:$C,$A503,Database!$I:$I,$B503)+COUNTIFS(Database!$F:$F,2,Database!$D:$D,$A503,Database!$I:$I,$B503)</f>
        <v>0</v>
      </c>
      <c r="G503" s="9">
        <f>COUNTIFS(Database!$E:$E,1,Database!$C:$C,$A503,Database!$I:$I,$B503)+COUNTIFS(Database!$F:$F,1,Database!$D:$D,$A503,Database!$I:$I,$B503)</f>
        <v>0</v>
      </c>
      <c r="H503" s="9">
        <f>COUNTIFS(Database!$E:$E,0,Database!$C:$C,$A503,Database!$I:$I,$B503)+COUNTIFS(Database!$F:$F,0,Database!$D:$D,$A503,Database!$I:$I,$B503)</f>
        <v>3</v>
      </c>
      <c r="I503" s="9">
        <f>VLOOKUP(B503,Database!$I:$AB,14,FALSE)</f>
        <v>1500</v>
      </c>
      <c r="J503" s="9">
        <f>VLOOKUP(B503,Database!$I:$AC,15,FALSE)</f>
        <v>3</v>
      </c>
      <c r="K503" s="9" t="str">
        <f>VLOOKUP(B503,Database!$I:$AD,16,FALSE)</f>
        <v>v1.1</v>
      </c>
      <c r="L503" s="9">
        <f>VLOOKUP(B503,Database!$I:$AB,19,FALSE)</f>
        <v>10</v>
      </c>
      <c r="M503" s="9" t="str">
        <f>VLOOKUP(B503,Database!$I:$AB,20,FALSE)</f>
        <v>Y</v>
      </c>
    </row>
    <row r="504" spans="1:13" ht="15" customHeight="1" x14ac:dyDescent="0.25">
      <c r="A504" t="s">
        <v>1201</v>
      </c>
      <c r="B504" t="s">
        <v>1189</v>
      </c>
      <c r="C504" t="s">
        <v>765</v>
      </c>
      <c r="D504" s="1" t="s">
        <v>1203</v>
      </c>
      <c r="E504" s="9">
        <f t="shared" si="8"/>
        <v>3</v>
      </c>
      <c r="F504" s="9">
        <f>COUNTIFS(Database!$E:$E,2,Database!$C:$C,$A504,Database!$I:$I,$B504)+COUNTIFS(Database!$F:$F,2,Database!$D:$D,$A504,Database!$I:$I,$B504)</f>
        <v>1</v>
      </c>
      <c r="G504" s="9">
        <f>COUNTIFS(Database!$E:$E,1,Database!$C:$C,$A504,Database!$I:$I,$B504)+COUNTIFS(Database!$F:$F,1,Database!$D:$D,$A504,Database!$I:$I,$B504)</f>
        <v>1</v>
      </c>
      <c r="H504" s="9">
        <f>COUNTIFS(Database!$E:$E,0,Database!$C:$C,$A504,Database!$I:$I,$B504)+COUNTIFS(Database!$F:$F,0,Database!$D:$D,$A504,Database!$I:$I,$B504)</f>
        <v>1</v>
      </c>
      <c r="I504" s="9">
        <f>VLOOKUP(B504,Database!$I:$AB,14,FALSE)</f>
        <v>1500</v>
      </c>
      <c r="J504" s="9">
        <f>VLOOKUP(B504,Database!$I:$AC,15,FALSE)</f>
        <v>3</v>
      </c>
      <c r="K504" s="9" t="str">
        <f>VLOOKUP(B504,Database!$I:$AD,16,FALSE)</f>
        <v>v1.1</v>
      </c>
      <c r="L504" s="9">
        <f>VLOOKUP(B504,Database!$I:$AB,19,FALSE)</f>
        <v>10</v>
      </c>
      <c r="M504" s="9" t="str">
        <f>VLOOKUP(B504,Database!$I:$AB,20,FALSE)</f>
        <v>Y</v>
      </c>
    </row>
    <row r="505" spans="1:13" ht="15" customHeight="1" x14ac:dyDescent="0.25">
      <c r="A505" t="s">
        <v>1188</v>
      </c>
      <c r="B505" t="s">
        <v>1189</v>
      </c>
      <c r="C505" t="s">
        <v>758</v>
      </c>
      <c r="D505" s="1" t="s">
        <v>1190</v>
      </c>
      <c r="E505" s="9">
        <f t="shared" si="8"/>
        <v>3</v>
      </c>
      <c r="F505" s="9">
        <f>COUNTIFS(Database!$E:$E,2,Database!$C:$C,$A505,Database!$I:$I,$B505)+COUNTIFS(Database!$F:$F,2,Database!$D:$D,$A505,Database!$I:$I,$B505)</f>
        <v>3</v>
      </c>
      <c r="G505" s="9">
        <f>COUNTIFS(Database!$E:$E,1,Database!$C:$C,$A505,Database!$I:$I,$B505)+COUNTIFS(Database!$F:$F,1,Database!$D:$D,$A505,Database!$I:$I,$B505)</f>
        <v>0</v>
      </c>
      <c r="H505" s="9">
        <f>COUNTIFS(Database!$E:$E,0,Database!$C:$C,$A505,Database!$I:$I,$B505)+COUNTIFS(Database!$F:$F,0,Database!$D:$D,$A505,Database!$I:$I,$B505)</f>
        <v>0</v>
      </c>
      <c r="I505" s="9">
        <f>VLOOKUP(B505,Database!$I:$AB,14,FALSE)</f>
        <v>1500</v>
      </c>
      <c r="J505" s="9">
        <f>VLOOKUP(B505,Database!$I:$AC,15,FALSE)</f>
        <v>3</v>
      </c>
      <c r="K505" s="9" t="str">
        <f>VLOOKUP(B505,Database!$I:$AD,16,FALSE)</f>
        <v>v1.1</v>
      </c>
      <c r="L505" s="9">
        <f>VLOOKUP(B505,Database!$I:$AB,19,FALSE)</f>
        <v>10</v>
      </c>
      <c r="M505" s="9" t="str">
        <f>VLOOKUP(B505,Database!$I:$AB,20,FALSE)</f>
        <v>Y</v>
      </c>
    </row>
    <row r="506" spans="1:13" ht="15" customHeight="1" x14ac:dyDescent="0.25">
      <c r="A506" t="s">
        <v>1377</v>
      </c>
      <c r="B506" t="s">
        <v>1379</v>
      </c>
      <c r="C506" t="s">
        <v>765</v>
      </c>
      <c r="D506" s="1" t="s">
        <v>1380</v>
      </c>
      <c r="E506" s="9">
        <f t="shared" si="8"/>
        <v>3</v>
      </c>
      <c r="F506" s="9">
        <f>COUNTIFS(Database!$E:$E,2,Database!$C:$C,$A506,Database!$I:$I,$B506)+COUNTIFS(Database!$F:$F,2,Database!$D:$D,$A506,Database!$I:$I,$B506)</f>
        <v>2</v>
      </c>
      <c r="G506" s="9">
        <f>COUNTIFS(Database!$E:$E,1,Database!$C:$C,$A506,Database!$I:$I,$B506)+COUNTIFS(Database!$F:$F,1,Database!$D:$D,$A506,Database!$I:$I,$B506)</f>
        <v>0</v>
      </c>
      <c r="H506" s="9">
        <f>COUNTIFS(Database!$E:$E,0,Database!$C:$C,$A506,Database!$I:$I,$B506)+COUNTIFS(Database!$F:$F,0,Database!$D:$D,$A506,Database!$I:$I,$B506)</f>
        <v>1</v>
      </c>
      <c r="I506" s="9">
        <f>VLOOKUP(B506,Database!$I:$AB,14,FALSE)</f>
        <v>2250</v>
      </c>
      <c r="J506" s="9">
        <f>VLOOKUP(B506,Database!$I:$AC,15,FALSE)</f>
        <v>3</v>
      </c>
      <c r="K506" s="9" t="str">
        <f>VLOOKUP(B506,Database!$I:$AD,16,FALSE)</f>
        <v>v1.1</v>
      </c>
      <c r="L506" s="9">
        <f>VLOOKUP(B506,Database!$I:$AB,19,FALSE)</f>
        <v>10</v>
      </c>
      <c r="M506" s="9" t="str">
        <f>VLOOKUP(B506,Database!$I:$AB,20,FALSE)</f>
        <v>Y</v>
      </c>
    </row>
    <row r="507" spans="1:13" ht="15" customHeight="1" x14ac:dyDescent="0.25">
      <c r="A507" t="s">
        <v>1383</v>
      </c>
      <c r="B507" t="s">
        <v>1379</v>
      </c>
      <c r="C507" t="s">
        <v>761</v>
      </c>
      <c r="D507" s="1" t="s">
        <v>1385</v>
      </c>
      <c r="E507" s="9">
        <f t="shared" si="8"/>
        <v>3</v>
      </c>
      <c r="F507" s="9">
        <f>COUNTIFS(Database!$E:$E,2,Database!$C:$C,$A507,Database!$I:$I,$B507)+COUNTIFS(Database!$F:$F,2,Database!$D:$D,$A507,Database!$I:$I,$B507)</f>
        <v>0</v>
      </c>
      <c r="G507" s="9">
        <f>COUNTIFS(Database!$E:$E,1,Database!$C:$C,$A507,Database!$I:$I,$B507)+COUNTIFS(Database!$F:$F,1,Database!$D:$D,$A507,Database!$I:$I,$B507)</f>
        <v>0</v>
      </c>
      <c r="H507" s="9">
        <f>COUNTIFS(Database!$E:$E,0,Database!$C:$C,$A507,Database!$I:$I,$B507)+COUNTIFS(Database!$F:$F,0,Database!$D:$D,$A507,Database!$I:$I,$B507)</f>
        <v>3</v>
      </c>
      <c r="I507" s="9">
        <f>VLOOKUP(B507,Database!$I:$AB,14,FALSE)</f>
        <v>2250</v>
      </c>
      <c r="J507" s="9">
        <f>VLOOKUP(B507,Database!$I:$AC,15,FALSE)</f>
        <v>3</v>
      </c>
      <c r="K507" s="9" t="str">
        <f>VLOOKUP(B507,Database!$I:$AD,16,FALSE)</f>
        <v>v1.1</v>
      </c>
      <c r="L507" s="9">
        <f>VLOOKUP(B507,Database!$I:$AB,19,FALSE)</f>
        <v>10</v>
      </c>
      <c r="M507" s="9" t="str">
        <f>VLOOKUP(B507,Database!$I:$AB,20,FALSE)</f>
        <v>Y</v>
      </c>
    </row>
    <row r="508" spans="1:13" ht="15" customHeight="1" x14ac:dyDescent="0.25">
      <c r="A508" t="s">
        <v>1387</v>
      </c>
      <c r="B508" t="s">
        <v>1379</v>
      </c>
      <c r="C508" t="s">
        <v>759</v>
      </c>
      <c r="D508" s="1" t="s">
        <v>1389</v>
      </c>
      <c r="E508" s="9">
        <f t="shared" si="8"/>
        <v>3</v>
      </c>
      <c r="F508" s="9">
        <f>COUNTIFS(Database!$E:$E,2,Database!$C:$C,$A508,Database!$I:$I,$B508)+COUNTIFS(Database!$F:$F,2,Database!$D:$D,$A508,Database!$I:$I,$B508)</f>
        <v>3</v>
      </c>
      <c r="G508" s="9">
        <f>COUNTIFS(Database!$E:$E,1,Database!$C:$C,$A508,Database!$I:$I,$B508)+COUNTIFS(Database!$F:$F,1,Database!$D:$D,$A508,Database!$I:$I,$B508)</f>
        <v>0</v>
      </c>
      <c r="H508" s="9">
        <f>COUNTIFS(Database!$E:$E,0,Database!$C:$C,$A508,Database!$I:$I,$B508)+COUNTIFS(Database!$F:$F,0,Database!$D:$D,$A508,Database!$I:$I,$B508)</f>
        <v>0</v>
      </c>
      <c r="I508" s="9">
        <f>VLOOKUP(B508,Database!$I:$AB,14,FALSE)</f>
        <v>2250</v>
      </c>
      <c r="J508" s="9">
        <f>VLOOKUP(B508,Database!$I:$AC,15,FALSE)</f>
        <v>3</v>
      </c>
      <c r="K508" s="9" t="str">
        <f>VLOOKUP(B508,Database!$I:$AD,16,FALSE)</f>
        <v>v1.1</v>
      </c>
      <c r="L508" s="9">
        <f>VLOOKUP(B508,Database!$I:$AB,19,FALSE)</f>
        <v>10</v>
      </c>
      <c r="M508" s="9" t="str">
        <f>VLOOKUP(B508,Database!$I:$AB,20,FALSE)</f>
        <v>Y</v>
      </c>
    </row>
    <row r="509" spans="1:13" ht="15" customHeight="1" x14ac:dyDescent="0.25">
      <c r="A509" t="s">
        <v>1390</v>
      </c>
      <c r="B509" t="s">
        <v>1379</v>
      </c>
      <c r="C509" t="s">
        <v>758</v>
      </c>
      <c r="D509" s="1" t="s">
        <v>1392</v>
      </c>
      <c r="E509" s="9">
        <f t="shared" ref="E509:E547" si="9">SUM(F509:H509)</f>
        <v>3</v>
      </c>
      <c r="F509" s="9">
        <f>COUNTIFS(Database!$E:$E,2,Database!$C:$C,$A509,Database!$I:$I,$B509)+COUNTIFS(Database!$F:$F,2,Database!$D:$D,$A509,Database!$I:$I,$B509)</f>
        <v>2</v>
      </c>
      <c r="G509" s="9">
        <f>COUNTIFS(Database!$E:$E,1,Database!$C:$C,$A509,Database!$I:$I,$B509)+COUNTIFS(Database!$F:$F,1,Database!$D:$D,$A509,Database!$I:$I,$B509)</f>
        <v>0</v>
      </c>
      <c r="H509" s="9">
        <f>COUNTIFS(Database!$E:$E,0,Database!$C:$C,$A509,Database!$I:$I,$B509)+COUNTIFS(Database!$F:$F,0,Database!$D:$D,$A509,Database!$I:$I,$B509)</f>
        <v>1</v>
      </c>
      <c r="I509" s="9">
        <f>VLOOKUP(B509,Database!$I:$AB,14,FALSE)</f>
        <v>2250</v>
      </c>
      <c r="J509" s="9">
        <f>VLOOKUP(B509,Database!$I:$AC,15,FALSE)</f>
        <v>3</v>
      </c>
      <c r="K509" s="9" t="str">
        <f>VLOOKUP(B509,Database!$I:$AD,16,FALSE)</f>
        <v>v1.1</v>
      </c>
      <c r="L509" s="9">
        <f>VLOOKUP(B509,Database!$I:$AB,19,FALSE)</f>
        <v>10</v>
      </c>
      <c r="M509" s="9" t="str">
        <f>VLOOKUP(B509,Database!$I:$AB,20,FALSE)</f>
        <v>Y</v>
      </c>
    </row>
    <row r="510" spans="1:13" ht="15" customHeight="1" x14ac:dyDescent="0.25">
      <c r="A510" t="s">
        <v>1384</v>
      </c>
      <c r="B510" t="s">
        <v>1379</v>
      </c>
      <c r="C510" t="s">
        <v>768</v>
      </c>
      <c r="D510" s="1" t="s">
        <v>1386</v>
      </c>
      <c r="E510" s="9">
        <f t="shared" si="9"/>
        <v>3</v>
      </c>
      <c r="F510" s="9">
        <f>COUNTIFS(Database!$E:$E,2,Database!$C:$C,$A510,Database!$I:$I,$B510)+COUNTIFS(Database!$F:$F,2,Database!$D:$D,$A510,Database!$I:$I,$B510)</f>
        <v>1</v>
      </c>
      <c r="G510" s="9">
        <f>COUNTIFS(Database!$E:$E,1,Database!$C:$C,$A510,Database!$I:$I,$B510)+COUNTIFS(Database!$F:$F,1,Database!$D:$D,$A510,Database!$I:$I,$B510)</f>
        <v>2</v>
      </c>
      <c r="H510" s="9">
        <f>COUNTIFS(Database!$E:$E,0,Database!$C:$C,$A510,Database!$I:$I,$B510)+COUNTIFS(Database!$F:$F,0,Database!$D:$D,$A510,Database!$I:$I,$B510)</f>
        <v>0</v>
      </c>
      <c r="I510" s="9">
        <f>VLOOKUP(B510,Database!$I:$AB,14,FALSE)</f>
        <v>2250</v>
      </c>
      <c r="J510" s="9">
        <f>VLOOKUP(B510,Database!$I:$AC,15,FALSE)</f>
        <v>3</v>
      </c>
      <c r="K510" s="9" t="str">
        <f>VLOOKUP(B510,Database!$I:$AD,16,FALSE)</f>
        <v>v1.1</v>
      </c>
      <c r="L510" s="9">
        <f>VLOOKUP(B510,Database!$I:$AB,19,FALSE)</f>
        <v>10</v>
      </c>
      <c r="M510" s="9" t="str">
        <f>VLOOKUP(B510,Database!$I:$AB,20,FALSE)</f>
        <v>Y</v>
      </c>
    </row>
    <row r="511" spans="1:13" ht="15" customHeight="1" x14ac:dyDescent="0.25">
      <c r="A511" t="s">
        <v>1391</v>
      </c>
      <c r="B511" t="s">
        <v>1379</v>
      </c>
      <c r="C511" t="s">
        <v>762</v>
      </c>
      <c r="D511" s="1" t="s">
        <v>1393</v>
      </c>
      <c r="E511" s="9">
        <f t="shared" si="9"/>
        <v>3</v>
      </c>
      <c r="F511" s="9">
        <f>COUNTIFS(Database!$E:$E,2,Database!$C:$C,$A511,Database!$I:$I,$B511)+COUNTIFS(Database!$F:$F,2,Database!$D:$D,$A511,Database!$I:$I,$B511)</f>
        <v>1</v>
      </c>
      <c r="G511" s="9">
        <f>COUNTIFS(Database!$E:$E,1,Database!$C:$C,$A511,Database!$I:$I,$B511)+COUNTIFS(Database!$F:$F,1,Database!$D:$D,$A511,Database!$I:$I,$B511)</f>
        <v>0</v>
      </c>
      <c r="H511" s="9">
        <f>COUNTIFS(Database!$E:$E,0,Database!$C:$C,$A511,Database!$I:$I,$B511)+COUNTIFS(Database!$F:$F,0,Database!$D:$D,$A511,Database!$I:$I,$B511)</f>
        <v>2</v>
      </c>
      <c r="I511" s="9">
        <f>VLOOKUP(B511,Database!$I:$AB,14,FALSE)</f>
        <v>2250</v>
      </c>
      <c r="J511" s="9">
        <f>VLOOKUP(B511,Database!$I:$AC,15,FALSE)</f>
        <v>3</v>
      </c>
      <c r="K511" s="9" t="str">
        <f>VLOOKUP(B511,Database!$I:$AD,16,FALSE)</f>
        <v>v1.1</v>
      </c>
      <c r="L511" s="9">
        <f>VLOOKUP(B511,Database!$I:$AB,19,FALSE)</f>
        <v>10</v>
      </c>
      <c r="M511" s="9" t="str">
        <f>VLOOKUP(B511,Database!$I:$AB,20,FALSE)</f>
        <v>Y</v>
      </c>
    </row>
    <row r="512" spans="1:13" ht="15" customHeight="1" x14ac:dyDescent="0.25">
      <c r="A512" t="s">
        <v>1204</v>
      </c>
      <c r="B512" t="s">
        <v>1206</v>
      </c>
      <c r="C512" t="s">
        <v>768</v>
      </c>
      <c r="D512" s="1" t="s">
        <v>1207</v>
      </c>
      <c r="E512" s="9">
        <f t="shared" si="9"/>
        <v>3</v>
      </c>
      <c r="F512" s="9">
        <f>COUNTIFS(Database!$E:$E,2,Database!$C:$C,$A512,Database!$I:$I,$B512)+COUNTIFS(Database!$F:$F,2,Database!$D:$D,$A512,Database!$I:$I,$B512)</f>
        <v>1</v>
      </c>
      <c r="G512" s="9">
        <f>COUNTIFS(Database!$E:$E,1,Database!$C:$C,$A512,Database!$I:$I,$B512)+COUNTIFS(Database!$F:$F,1,Database!$D:$D,$A512,Database!$I:$I,$B512)</f>
        <v>0</v>
      </c>
      <c r="H512" s="9">
        <f>COUNTIFS(Database!$E:$E,0,Database!$C:$C,$A512,Database!$I:$I,$B512)+COUNTIFS(Database!$F:$F,0,Database!$D:$D,$A512,Database!$I:$I,$B512)</f>
        <v>2</v>
      </c>
      <c r="I512" s="9">
        <f>VLOOKUP(B512,Database!$I:$AB,14,FALSE)</f>
        <v>1500</v>
      </c>
      <c r="J512" s="9">
        <f>VLOOKUP(B512,Database!$I:$AC,15,FALSE)</f>
        <v>3</v>
      </c>
      <c r="K512" s="9" t="str">
        <f>VLOOKUP(B512,Database!$I:$AD,16,FALSE)</f>
        <v>v1.1</v>
      </c>
      <c r="L512" s="9">
        <f>VLOOKUP(B512,Database!$I:$AB,19,FALSE)</f>
        <v>20</v>
      </c>
      <c r="M512" s="9" t="str">
        <f>VLOOKUP(B512,Database!$I:$AB,20,FALSE)</f>
        <v>Y</v>
      </c>
    </row>
    <row r="513" spans="1:13" ht="15" customHeight="1" x14ac:dyDescent="0.25">
      <c r="A513" t="s">
        <v>1209</v>
      </c>
      <c r="B513" t="s">
        <v>1206</v>
      </c>
      <c r="C513" t="s">
        <v>768</v>
      </c>
      <c r="D513" s="1" t="s">
        <v>1211</v>
      </c>
      <c r="E513" s="9">
        <f t="shared" si="9"/>
        <v>3</v>
      </c>
      <c r="F513" s="9">
        <f>COUNTIFS(Database!$E:$E,2,Database!$C:$C,$A513,Database!$I:$I,$B513)+COUNTIFS(Database!$F:$F,2,Database!$D:$D,$A513,Database!$I:$I,$B513)</f>
        <v>0</v>
      </c>
      <c r="G513" s="9">
        <f>COUNTIFS(Database!$E:$E,1,Database!$C:$C,$A513,Database!$I:$I,$B513)+COUNTIFS(Database!$F:$F,1,Database!$D:$D,$A513,Database!$I:$I,$B513)</f>
        <v>0</v>
      </c>
      <c r="H513" s="9">
        <f>COUNTIFS(Database!$E:$E,0,Database!$C:$C,$A513,Database!$I:$I,$B513)+COUNTIFS(Database!$F:$F,0,Database!$D:$D,$A513,Database!$I:$I,$B513)</f>
        <v>3</v>
      </c>
      <c r="I513" s="9">
        <f>VLOOKUP(B513,Database!$I:$AB,14,FALSE)</f>
        <v>1500</v>
      </c>
      <c r="J513" s="9">
        <f>VLOOKUP(B513,Database!$I:$AC,15,FALSE)</f>
        <v>3</v>
      </c>
      <c r="K513" s="9" t="str">
        <f>VLOOKUP(B513,Database!$I:$AD,16,FALSE)</f>
        <v>v1.1</v>
      </c>
      <c r="L513" s="9">
        <f>VLOOKUP(B513,Database!$I:$AB,19,FALSE)</f>
        <v>20</v>
      </c>
      <c r="M513" s="9" t="str">
        <f>VLOOKUP(B513,Database!$I:$AB,20,FALSE)</f>
        <v>Y</v>
      </c>
    </row>
    <row r="514" spans="1:13" ht="15" customHeight="1" x14ac:dyDescent="0.25">
      <c r="A514" t="s">
        <v>1213</v>
      </c>
      <c r="B514" t="s">
        <v>1206</v>
      </c>
      <c r="C514" t="s">
        <v>758</v>
      </c>
      <c r="D514" s="1" t="s">
        <v>1215</v>
      </c>
      <c r="E514" s="9">
        <f t="shared" si="9"/>
        <v>3</v>
      </c>
      <c r="F514" s="9">
        <f>COUNTIFS(Database!$E:$E,2,Database!$C:$C,$A514,Database!$I:$I,$B514)+COUNTIFS(Database!$F:$F,2,Database!$D:$D,$A514,Database!$I:$I,$B514)</f>
        <v>2</v>
      </c>
      <c r="G514" s="9">
        <f>COUNTIFS(Database!$E:$E,1,Database!$C:$C,$A514,Database!$I:$I,$B514)+COUNTIFS(Database!$F:$F,1,Database!$D:$D,$A514,Database!$I:$I,$B514)</f>
        <v>0</v>
      </c>
      <c r="H514" s="9">
        <f>COUNTIFS(Database!$E:$E,0,Database!$C:$C,$A514,Database!$I:$I,$B514)+COUNTIFS(Database!$F:$F,0,Database!$D:$D,$A514,Database!$I:$I,$B514)</f>
        <v>1</v>
      </c>
      <c r="I514" s="9">
        <f>VLOOKUP(B514,Database!$I:$AB,14,FALSE)</f>
        <v>1500</v>
      </c>
      <c r="J514" s="9">
        <f>VLOOKUP(B514,Database!$I:$AC,15,FALSE)</f>
        <v>3</v>
      </c>
      <c r="K514" s="9" t="str">
        <f>VLOOKUP(B514,Database!$I:$AD,16,FALSE)</f>
        <v>v1.1</v>
      </c>
      <c r="L514" s="9">
        <f>VLOOKUP(B514,Database!$I:$AB,19,FALSE)</f>
        <v>20</v>
      </c>
      <c r="M514" s="9" t="str">
        <f>VLOOKUP(B514,Database!$I:$AB,20,FALSE)</f>
        <v>Y</v>
      </c>
    </row>
    <row r="515" spans="1:13" ht="15" customHeight="1" x14ac:dyDescent="0.25">
      <c r="A515" t="s">
        <v>1217</v>
      </c>
      <c r="B515" t="s">
        <v>1206</v>
      </c>
      <c r="C515" t="s">
        <v>761</v>
      </c>
      <c r="D515" s="1" t="s">
        <v>1219</v>
      </c>
      <c r="E515" s="9">
        <f t="shared" si="9"/>
        <v>3</v>
      </c>
      <c r="F515" s="9">
        <f>COUNTIFS(Database!$E:$E,2,Database!$C:$C,$A515,Database!$I:$I,$B515)+COUNTIFS(Database!$F:$F,2,Database!$D:$D,$A515,Database!$I:$I,$B515)</f>
        <v>2</v>
      </c>
      <c r="G515" s="9">
        <f>COUNTIFS(Database!$E:$E,1,Database!$C:$C,$A515,Database!$I:$I,$B515)+COUNTIFS(Database!$F:$F,1,Database!$D:$D,$A515,Database!$I:$I,$B515)</f>
        <v>0</v>
      </c>
      <c r="H515" s="9">
        <f>COUNTIFS(Database!$E:$E,0,Database!$C:$C,$A515,Database!$I:$I,$B515)+COUNTIFS(Database!$F:$F,0,Database!$D:$D,$A515,Database!$I:$I,$B515)</f>
        <v>1</v>
      </c>
      <c r="I515" s="9">
        <f>VLOOKUP(B515,Database!$I:$AB,14,FALSE)</f>
        <v>1500</v>
      </c>
      <c r="J515" s="9">
        <f>VLOOKUP(B515,Database!$I:$AC,15,FALSE)</f>
        <v>3</v>
      </c>
      <c r="K515" s="9" t="str">
        <f>VLOOKUP(B515,Database!$I:$AD,16,FALSE)</f>
        <v>v1.1</v>
      </c>
      <c r="L515" s="9">
        <f>VLOOKUP(B515,Database!$I:$AB,19,FALSE)</f>
        <v>20</v>
      </c>
      <c r="M515" s="9" t="str">
        <f>VLOOKUP(B515,Database!$I:$AB,20,FALSE)</f>
        <v>Y</v>
      </c>
    </row>
    <row r="516" spans="1:13" ht="15" customHeight="1" x14ac:dyDescent="0.25">
      <c r="A516" t="s">
        <v>1221</v>
      </c>
      <c r="B516" t="s">
        <v>1206</v>
      </c>
      <c r="C516" t="s">
        <v>765</v>
      </c>
      <c r="D516" s="1" t="s">
        <v>1223</v>
      </c>
      <c r="E516" s="9">
        <f t="shared" si="9"/>
        <v>3</v>
      </c>
      <c r="F516" s="9">
        <f>COUNTIFS(Database!$E:$E,2,Database!$C:$C,$A516,Database!$I:$I,$B516)+COUNTIFS(Database!$F:$F,2,Database!$D:$D,$A516,Database!$I:$I,$B516)</f>
        <v>0</v>
      </c>
      <c r="G516" s="9">
        <f>COUNTIFS(Database!$E:$E,1,Database!$C:$C,$A516,Database!$I:$I,$B516)+COUNTIFS(Database!$F:$F,1,Database!$D:$D,$A516,Database!$I:$I,$B516)</f>
        <v>0</v>
      </c>
      <c r="H516" s="9">
        <f>COUNTIFS(Database!$E:$E,0,Database!$C:$C,$A516,Database!$I:$I,$B516)+COUNTIFS(Database!$F:$F,0,Database!$D:$D,$A516,Database!$I:$I,$B516)</f>
        <v>3</v>
      </c>
      <c r="I516" s="9">
        <f>VLOOKUP(B516,Database!$I:$AB,14,FALSE)</f>
        <v>1500</v>
      </c>
      <c r="J516" s="9">
        <f>VLOOKUP(B516,Database!$I:$AC,15,FALSE)</f>
        <v>3</v>
      </c>
      <c r="K516" s="9" t="str">
        <f>VLOOKUP(B516,Database!$I:$AD,16,FALSE)</f>
        <v>v1.1</v>
      </c>
      <c r="L516" s="9">
        <f>VLOOKUP(B516,Database!$I:$AB,19,FALSE)</f>
        <v>20</v>
      </c>
      <c r="M516" s="9" t="str">
        <f>VLOOKUP(B516,Database!$I:$AB,20,FALSE)</f>
        <v>Y</v>
      </c>
    </row>
    <row r="517" spans="1:13" ht="15" customHeight="1" x14ac:dyDescent="0.25">
      <c r="A517" t="s">
        <v>1225</v>
      </c>
      <c r="B517" t="s">
        <v>1206</v>
      </c>
      <c r="C517" t="s">
        <v>764</v>
      </c>
      <c r="D517" s="1" t="s">
        <v>1227</v>
      </c>
      <c r="E517" s="9">
        <f t="shared" si="9"/>
        <v>3</v>
      </c>
      <c r="F517" s="9">
        <f>COUNTIFS(Database!$E:$E,2,Database!$C:$C,$A517,Database!$I:$I,$B517)+COUNTIFS(Database!$F:$F,2,Database!$D:$D,$A517,Database!$I:$I,$B517)</f>
        <v>1</v>
      </c>
      <c r="G517" s="9">
        <f>COUNTIFS(Database!$E:$E,1,Database!$C:$C,$A517,Database!$I:$I,$B517)+COUNTIFS(Database!$F:$F,1,Database!$D:$D,$A517,Database!$I:$I,$B517)</f>
        <v>1</v>
      </c>
      <c r="H517" s="9">
        <f>COUNTIFS(Database!$E:$E,0,Database!$C:$C,$A517,Database!$I:$I,$B517)+COUNTIFS(Database!$F:$F,0,Database!$D:$D,$A517,Database!$I:$I,$B517)</f>
        <v>1</v>
      </c>
      <c r="I517" s="9">
        <f>VLOOKUP(B517,Database!$I:$AB,14,FALSE)</f>
        <v>1500</v>
      </c>
      <c r="J517" s="9">
        <f>VLOOKUP(B517,Database!$I:$AC,15,FALSE)</f>
        <v>3</v>
      </c>
      <c r="K517" s="9" t="str">
        <f>VLOOKUP(B517,Database!$I:$AD,16,FALSE)</f>
        <v>v1.1</v>
      </c>
      <c r="L517" s="9">
        <f>VLOOKUP(B517,Database!$I:$AB,19,FALSE)</f>
        <v>20</v>
      </c>
      <c r="M517" s="9" t="str">
        <f>VLOOKUP(B517,Database!$I:$AB,20,FALSE)</f>
        <v>Y</v>
      </c>
    </row>
    <row r="518" spans="1:13" ht="15" customHeight="1" x14ac:dyDescent="0.25">
      <c r="A518" t="s">
        <v>1229</v>
      </c>
      <c r="B518" t="s">
        <v>1206</v>
      </c>
      <c r="C518" t="s">
        <v>758</v>
      </c>
      <c r="D518" s="1" t="s">
        <v>1231</v>
      </c>
      <c r="E518" s="9">
        <f t="shared" si="9"/>
        <v>3</v>
      </c>
      <c r="F518" s="9">
        <f>COUNTIFS(Database!$E:$E,2,Database!$C:$C,$A518,Database!$I:$I,$B518)+COUNTIFS(Database!$F:$F,2,Database!$D:$D,$A518,Database!$I:$I,$B518)</f>
        <v>1</v>
      </c>
      <c r="G518" s="9">
        <f>COUNTIFS(Database!$E:$E,1,Database!$C:$C,$A518,Database!$I:$I,$B518)+COUNTIFS(Database!$F:$F,1,Database!$D:$D,$A518,Database!$I:$I,$B518)</f>
        <v>1</v>
      </c>
      <c r="H518" s="9">
        <f>COUNTIFS(Database!$E:$E,0,Database!$C:$C,$A518,Database!$I:$I,$B518)+COUNTIFS(Database!$F:$F,0,Database!$D:$D,$A518,Database!$I:$I,$B518)</f>
        <v>1</v>
      </c>
      <c r="I518" s="9">
        <f>VLOOKUP(B518,Database!$I:$AB,14,FALSE)</f>
        <v>1500</v>
      </c>
      <c r="J518" s="9">
        <f>VLOOKUP(B518,Database!$I:$AC,15,FALSE)</f>
        <v>3</v>
      </c>
      <c r="K518" s="9" t="str">
        <f>VLOOKUP(B518,Database!$I:$AD,16,FALSE)</f>
        <v>v1.1</v>
      </c>
      <c r="L518" s="9">
        <f>VLOOKUP(B518,Database!$I:$AB,19,FALSE)</f>
        <v>20</v>
      </c>
      <c r="M518" s="9" t="str">
        <f>VLOOKUP(B518,Database!$I:$AB,20,FALSE)</f>
        <v>Y</v>
      </c>
    </row>
    <row r="519" spans="1:13" ht="15" customHeight="1" x14ac:dyDescent="0.25">
      <c r="A519" t="s">
        <v>1233</v>
      </c>
      <c r="B519" t="s">
        <v>1206</v>
      </c>
      <c r="C519" t="s">
        <v>758</v>
      </c>
      <c r="D519" s="1" t="s">
        <v>1235</v>
      </c>
      <c r="E519" s="9">
        <f t="shared" si="9"/>
        <v>3</v>
      </c>
      <c r="F519" s="9">
        <f>COUNTIFS(Database!$E:$E,2,Database!$C:$C,$A519,Database!$I:$I,$B519)+COUNTIFS(Database!$F:$F,2,Database!$D:$D,$A519,Database!$I:$I,$B519)</f>
        <v>1</v>
      </c>
      <c r="G519" s="9">
        <f>COUNTIFS(Database!$E:$E,1,Database!$C:$C,$A519,Database!$I:$I,$B519)+COUNTIFS(Database!$F:$F,1,Database!$D:$D,$A519,Database!$I:$I,$B519)</f>
        <v>0</v>
      </c>
      <c r="H519" s="9">
        <f>COUNTIFS(Database!$E:$E,0,Database!$C:$C,$A519,Database!$I:$I,$B519)+COUNTIFS(Database!$F:$F,0,Database!$D:$D,$A519,Database!$I:$I,$B519)</f>
        <v>2</v>
      </c>
      <c r="I519" s="9">
        <f>VLOOKUP(B519,Database!$I:$AB,14,FALSE)</f>
        <v>1500</v>
      </c>
      <c r="J519" s="9">
        <f>VLOOKUP(B519,Database!$I:$AC,15,FALSE)</f>
        <v>3</v>
      </c>
      <c r="K519" s="9" t="str">
        <f>VLOOKUP(B519,Database!$I:$AD,16,FALSE)</f>
        <v>v1.1</v>
      </c>
      <c r="L519" s="9">
        <f>VLOOKUP(B519,Database!$I:$AB,19,FALSE)</f>
        <v>20</v>
      </c>
      <c r="M519" s="9" t="str">
        <f>VLOOKUP(B519,Database!$I:$AB,20,FALSE)</f>
        <v>Y</v>
      </c>
    </row>
    <row r="520" spans="1:13" ht="15" customHeight="1" x14ac:dyDescent="0.25">
      <c r="A520" t="s">
        <v>1237</v>
      </c>
      <c r="B520" t="s">
        <v>1206</v>
      </c>
      <c r="C520" t="s">
        <v>761</v>
      </c>
      <c r="D520" s="1" t="s">
        <v>1239</v>
      </c>
      <c r="E520" s="9">
        <f t="shared" si="9"/>
        <v>3</v>
      </c>
      <c r="F520" s="9">
        <f>COUNTIFS(Database!$E:$E,2,Database!$C:$C,$A520,Database!$I:$I,$B520)+COUNTIFS(Database!$F:$F,2,Database!$D:$D,$A520,Database!$I:$I,$B520)</f>
        <v>2</v>
      </c>
      <c r="G520" s="9">
        <f>COUNTIFS(Database!$E:$E,1,Database!$C:$C,$A520,Database!$I:$I,$B520)+COUNTIFS(Database!$F:$F,1,Database!$D:$D,$A520,Database!$I:$I,$B520)</f>
        <v>0</v>
      </c>
      <c r="H520" s="9">
        <f>COUNTIFS(Database!$E:$E,0,Database!$C:$C,$A520,Database!$I:$I,$B520)+COUNTIFS(Database!$F:$F,0,Database!$D:$D,$A520,Database!$I:$I,$B520)</f>
        <v>1</v>
      </c>
      <c r="I520" s="9">
        <f>VLOOKUP(B520,Database!$I:$AB,14,FALSE)</f>
        <v>1500</v>
      </c>
      <c r="J520" s="9">
        <f>VLOOKUP(B520,Database!$I:$AC,15,FALSE)</f>
        <v>3</v>
      </c>
      <c r="K520" s="9" t="str">
        <f>VLOOKUP(B520,Database!$I:$AD,16,FALSE)</f>
        <v>v1.1</v>
      </c>
      <c r="L520" s="9">
        <f>VLOOKUP(B520,Database!$I:$AB,19,FALSE)</f>
        <v>20</v>
      </c>
      <c r="M520" s="9" t="str">
        <f>VLOOKUP(B520,Database!$I:$AB,20,FALSE)</f>
        <v>Y</v>
      </c>
    </row>
    <row r="521" spans="1:13" ht="15" customHeight="1" x14ac:dyDescent="0.25">
      <c r="A521" t="s">
        <v>1241</v>
      </c>
      <c r="B521" t="s">
        <v>1206</v>
      </c>
      <c r="C521" t="s">
        <v>765</v>
      </c>
      <c r="D521" s="1" t="s">
        <v>1243</v>
      </c>
      <c r="E521" s="9">
        <f t="shared" si="9"/>
        <v>3</v>
      </c>
      <c r="F521" s="9">
        <f>COUNTIFS(Database!$E:$E,2,Database!$C:$C,$A521,Database!$I:$I,$B521)+COUNTIFS(Database!$F:$F,2,Database!$D:$D,$A521,Database!$I:$I,$B521)</f>
        <v>1</v>
      </c>
      <c r="G521" s="9">
        <f>COUNTIFS(Database!$E:$E,1,Database!$C:$C,$A521,Database!$I:$I,$B521)+COUNTIFS(Database!$F:$F,1,Database!$D:$D,$A521,Database!$I:$I,$B521)</f>
        <v>0</v>
      </c>
      <c r="H521" s="9">
        <f>COUNTIFS(Database!$E:$E,0,Database!$C:$C,$A521,Database!$I:$I,$B521)+COUNTIFS(Database!$F:$F,0,Database!$D:$D,$A521,Database!$I:$I,$B521)</f>
        <v>2</v>
      </c>
      <c r="I521" s="9">
        <f>VLOOKUP(B521,Database!$I:$AB,14,FALSE)</f>
        <v>1500</v>
      </c>
      <c r="J521" s="9">
        <f>VLOOKUP(B521,Database!$I:$AC,15,FALSE)</f>
        <v>3</v>
      </c>
      <c r="K521" s="9" t="str">
        <f>VLOOKUP(B521,Database!$I:$AD,16,FALSE)</f>
        <v>v1.1</v>
      </c>
      <c r="L521" s="9">
        <f>VLOOKUP(B521,Database!$I:$AB,19,FALSE)</f>
        <v>20</v>
      </c>
      <c r="M521" s="9" t="str">
        <f>VLOOKUP(B521,Database!$I:$AB,20,FALSE)</f>
        <v>Y</v>
      </c>
    </row>
    <row r="522" spans="1:13" ht="15" customHeight="1" x14ac:dyDescent="0.25">
      <c r="A522" t="s">
        <v>1210</v>
      </c>
      <c r="B522" t="s">
        <v>1206</v>
      </c>
      <c r="C522" t="s">
        <v>761</v>
      </c>
      <c r="D522" s="1" t="s">
        <v>1212</v>
      </c>
      <c r="E522" s="9">
        <f t="shared" si="9"/>
        <v>3</v>
      </c>
      <c r="F522" s="9">
        <f>COUNTIFS(Database!$E:$E,2,Database!$C:$C,$A522,Database!$I:$I,$B522)+COUNTIFS(Database!$F:$F,2,Database!$D:$D,$A522,Database!$I:$I,$B522)</f>
        <v>2</v>
      </c>
      <c r="G522" s="9">
        <f>COUNTIFS(Database!$E:$E,1,Database!$C:$C,$A522,Database!$I:$I,$B522)+COUNTIFS(Database!$F:$F,1,Database!$D:$D,$A522,Database!$I:$I,$B522)</f>
        <v>0</v>
      </c>
      <c r="H522" s="9">
        <f>COUNTIFS(Database!$E:$E,0,Database!$C:$C,$A522,Database!$I:$I,$B522)+COUNTIFS(Database!$F:$F,0,Database!$D:$D,$A522,Database!$I:$I,$B522)</f>
        <v>1</v>
      </c>
      <c r="I522" s="9">
        <f>VLOOKUP(B522,Database!$I:$AB,14,FALSE)</f>
        <v>1500</v>
      </c>
      <c r="J522" s="9">
        <f>VLOOKUP(B522,Database!$I:$AC,15,FALSE)</f>
        <v>3</v>
      </c>
      <c r="K522" s="9" t="str">
        <f>VLOOKUP(B522,Database!$I:$AD,16,FALSE)</f>
        <v>v1.1</v>
      </c>
      <c r="L522" s="9">
        <f>VLOOKUP(B522,Database!$I:$AB,19,FALSE)</f>
        <v>20</v>
      </c>
      <c r="M522" s="9" t="str">
        <f>VLOOKUP(B522,Database!$I:$AB,20,FALSE)</f>
        <v>Y</v>
      </c>
    </row>
    <row r="523" spans="1:13" ht="15" customHeight="1" x14ac:dyDescent="0.25">
      <c r="A523" t="s">
        <v>1218</v>
      </c>
      <c r="B523" t="s">
        <v>1206</v>
      </c>
      <c r="C523" t="s">
        <v>762</v>
      </c>
      <c r="D523" s="1" t="s">
        <v>1220</v>
      </c>
      <c r="E523" s="9">
        <f t="shared" si="9"/>
        <v>3</v>
      </c>
      <c r="F523" s="9">
        <f>COUNTIFS(Database!$E:$E,2,Database!$C:$C,$A523,Database!$I:$I,$B523)+COUNTIFS(Database!$F:$F,2,Database!$D:$D,$A523,Database!$I:$I,$B523)</f>
        <v>2</v>
      </c>
      <c r="G523" s="9">
        <f>COUNTIFS(Database!$E:$E,1,Database!$C:$C,$A523,Database!$I:$I,$B523)+COUNTIFS(Database!$F:$F,1,Database!$D:$D,$A523,Database!$I:$I,$B523)</f>
        <v>1</v>
      </c>
      <c r="H523" s="9">
        <f>COUNTIFS(Database!$E:$E,0,Database!$C:$C,$A523,Database!$I:$I,$B523)+COUNTIFS(Database!$F:$F,0,Database!$D:$D,$A523,Database!$I:$I,$B523)</f>
        <v>0</v>
      </c>
      <c r="I523" s="9">
        <f>VLOOKUP(B523,Database!$I:$AB,14,FALSE)</f>
        <v>1500</v>
      </c>
      <c r="J523" s="9">
        <f>VLOOKUP(B523,Database!$I:$AC,15,FALSE)</f>
        <v>3</v>
      </c>
      <c r="K523" s="9" t="str">
        <f>VLOOKUP(B523,Database!$I:$AD,16,FALSE)</f>
        <v>v1.1</v>
      </c>
      <c r="L523" s="9">
        <f>VLOOKUP(B523,Database!$I:$AB,19,FALSE)</f>
        <v>20</v>
      </c>
      <c r="M523" s="9" t="str">
        <f>VLOOKUP(B523,Database!$I:$AB,20,FALSE)</f>
        <v>Y</v>
      </c>
    </row>
    <row r="524" spans="1:13" ht="15" customHeight="1" x14ac:dyDescent="0.25">
      <c r="A524" t="s">
        <v>1226</v>
      </c>
      <c r="B524" t="s">
        <v>1206</v>
      </c>
      <c r="C524" t="s">
        <v>769</v>
      </c>
      <c r="D524" s="1" t="s">
        <v>1228</v>
      </c>
      <c r="E524" s="9">
        <f t="shared" si="9"/>
        <v>3</v>
      </c>
      <c r="F524" s="9">
        <f>COUNTIFS(Database!$E:$E,2,Database!$C:$C,$A524,Database!$I:$I,$B524)+COUNTIFS(Database!$F:$F,2,Database!$D:$D,$A524,Database!$I:$I,$B524)</f>
        <v>3</v>
      </c>
      <c r="G524" s="9">
        <f>COUNTIFS(Database!$E:$E,1,Database!$C:$C,$A524,Database!$I:$I,$B524)+COUNTIFS(Database!$F:$F,1,Database!$D:$D,$A524,Database!$I:$I,$B524)</f>
        <v>0</v>
      </c>
      <c r="H524" s="9">
        <f>COUNTIFS(Database!$E:$E,0,Database!$C:$C,$A524,Database!$I:$I,$B524)+COUNTIFS(Database!$F:$F,0,Database!$D:$D,$A524,Database!$I:$I,$B524)</f>
        <v>0</v>
      </c>
      <c r="I524" s="9">
        <f>VLOOKUP(B524,Database!$I:$AB,14,FALSE)</f>
        <v>1500</v>
      </c>
      <c r="J524" s="9">
        <f>VLOOKUP(B524,Database!$I:$AC,15,FALSE)</f>
        <v>3</v>
      </c>
      <c r="K524" s="9" t="str">
        <f>VLOOKUP(B524,Database!$I:$AD,16,FALSE)</f>
        <v>v1.1</v>
      </c>
      <c r="L524" s="9">
        <f>VLOOKUP(B524,Database!$I:$AB,19,FALSE)</f>
        <v>20</v>
      </c>
      <c r="M524" s="9" t="str">
        <f>VLOOKUP(B524,Database!$I:$AB,20,FALSE)</f>
        <v>Y</v>
      </c>
    </row>
    <row r="525" spans="1:13" ht="15" customHeight="1" x14ac:dyDescent="0.25">
      <c r="A525" t="s">
        <v>1230</v>
      </c>
      <c r="B525" t="s">
        <v>1206</v>
      </c>
      <c r="C525" t="s">
        <v>762</v>
      </c>
      <c r="D525" s="1" t="s">
        <v>1232</v>
      </c>
      <c r="E525" s="9">
        <f t="shared" si="9"/>
        <v>3</v>
      </c>
      <c r="F525" s="9">
        <f>COUNTIFS(Database!$E:$E,2,Database!$C:$C,$A525,Database!$I:$I,$B525)+COUNTIFS(Database!$F:$F,2,Database!$D:$D,$A525,Database!$I:$I,$B525)</f>
        <v>1</v>
      </c>
      <c r="G525" s="9">
        <f>COUNTIFS(Database!$E:$E,1,Database!$C:$C,$A525,Database!$I:$I,$B525)+COUNTIFS(Database!$F:$F,1,Database!$D:$D,$A525,Database!$I:$I,$B525)</f>
        <v>1</v>
      </c>
      <c r="H525" s="9">
        <f>COUNTIFS(Database!$E:$E,0,Database!$C:$C,$A525,Database!$I:$I,$B525)+COUNTIFS(Database!$F:$F,0,Database!$D:$D,$A525,Database!$I:$I,$B525)</f>
        <v>1</v>
      </c>
      <c r="I525" s="9">
        <f>VLOOKUP(B525,Database!$I:$AB,14,FALSE)</f>
        <v>1500</v>
      </c>
      <c r="J525" s="9">
        <f>VLOOKUP(B525,Database!$I:$AC,15,FALSE)</f>
        <v>3</v>
      </c>
      <c r="K525" s="9" t="str">
        <f>VLOOKUP(B525,Database!$I:$AD,16,FALSE)</f>
        <v>v1.1</v>
      </c>
      <c r="L525" s="9">
        <f>VLOOKUP(B525,Database!$I:$AB,19,FALSE)</f>
        <v>20</v>
      </c>
      <c r="M525" s="9" t="str">
        <f>VLOOKUP(B525,Database!$I:$AB,20,FALSE)</f>
        <v>Y</v>
      </c>
    </row>
    <row r="526" spans="1:13" ht="15" customHeight="1" x14ac:dyDescent="0.25">
      <c r="A526" t="s">
        <v>1234</v>
      </c>
      <c r="B526" t="s">
        <v>1206</v>
      </c>
      <c r="C526" t="s">
        <v>765</v>
      </c>
      <c r="D526" s="1" t="s">
        <v>1236</v>
      </c>
      <c r="E526" s="9">
        <f t="shared" si="9"/>
        <v>3</v>
      </c>
      <c r="F526" s="9">
        <f>COUNTIFS(Database!$E:$E,2,Database!$C:$C,$A526,Database!$I:$I,$B526)+COUNTIFS(Database!$F:$F,2,Database!$D:$D,$A526,Database!$I:$I,$B526)</f>
        <v>1</v>
      </c>
      <c r="G526" s="9">
        <f>COUNTIFS(Database!$E:$E,1,Database!$C:$C,$A526,Database!$I:$I,$B526)+COUNTIFS(Database!$F:$F,1,Database!$D:$D,$A526,Database!$I:$I,$B526)</f>
        <v>0</v>
      </c>
      <c r="H526" s="9">
        <f>COUNTIFS(Database!$E:$E,0,Database!$C:$C,$A526,Database!$I:$I,$B526)+COUNTIFS(Database!$F:$F,0,Database!$D:$D,$A526,Database!$I:$I,$B526)</f>
        <v>2</v>
      </c>
      <c r="I526" s="9">
        <f>VLOOKUP(B526,Database!$I:$AB,14,FALSE)</f>
        <v>1500</v>
      </c>
      <c r="J526" s="9">
        <f>VLOOKUP(B526,Database!$I:$AC,15,FALSE)</f>
        <v>3</v>
      </c>
      <c r="K526" s="9" t="str">
        <f>VLOOKUP(B526,Database!$I:$AD,16,FALSE)</f>
        <v>v1.1</v>
      </c>
      <c r="L526" s="9">
        <f>VLOOKUP(B526,Database!$I:$AB,19,FALSE)</f>
        <v>20</v>
      </c>
      <c r="M526" s="9" t="str">
        <f>VLOOKUP(B526,Database!$I:$AB,20,FALSE)</f>
        <v>Y</v>
      </c>
    </row>
    <row r="527" spans="1:13" ht="15" customHeight="1" x14ac:dyDescent="0.25">
      <c r="A527" t="s">
        <v>1238</v>
      </c>
      <c r="B527" t="s">
        <v>1206</v>
      </c>
      <c r="C527" t="s">
        <v>765</v>
      </c>
      <c r="D527" s="1" t="s">
        <v>1240</v>
      </c>
      <c r="E527" s="9">
        <f t="shared" si="9"/>
        <v>3</v>
      </c>
      <c r="F527" s="9">
        <f>COUNTIFS(Database!$E:$E,2,Database!$C:$C,$A527,Database!$I:$I,$B527)+COUNTIFS(Database!$F:$F,2,Database!$D:$D,$A527,Database!$I:$I,$B527)</f>
        <v>2</v>
      </c>
      <c r="G527" s="9">
        <f>COUNTIFS(Database!$E:$E,1,Database!$C:$C,$A527,Database!$I:$I,$B527)+COUNTIFS(Database!$F:$F,1,Database!$D:$D,$A527,Database!$I:$I,$B527)</f>
        <v>0</v>
      </c>
      <c r="H527" s="9">
        <f>COUNTIFS(Database!$E:$E,0,Database!$C:$C,$A527,Database!$I:$I,$B527)+COUNTIFS(Database!$F:$F,0,Database!$D:$D,$A527,Database!$I:$I,$B527)</f>
        <v>1</v>
      </c>
      <c r="I527" s="9">
        <f>VLOOKUP(B527,Database!$I:$AB,14,FALSE)</f>
        <v>1500</v>
      </c>
      <c r="J527" s="9">
        <f>VLOOKUP(B527,Database!$I:$AC,15,FALSE)</f>
        <v>3</v>
      </c>
      <c r="K527" s="9" t="str">
        <f>VLOOKUP(B527,Database!$I:$AD,16,FALSE)</f>
        <v>v1.1</v>
      </c>
      <c r="L527" s="9">
        <f>VLOOKUP(B527,Database!$I:$AB,19,FALSE)</f>
        <v>20</v>
      </c>
      <c r="M527" s="9" t="str">
        <f>VLOOKUP(B527,Database!$I:$AB,20,FALSE)</f>
        <v>Y</v>
      </c>
    </row>
    <row r="528" spans="1:13" ht="15" customHeight="1" x14ac:dyDescent="0.25">
      <c r="A528" t="s">
        <v>1494</v>
      </c>
      <c r="B528" t="s">
        <v>1496</v>
      </c>
      <c r="C528" t="s">
        <v>762</v>
      </c>
      <c r="D528" s="1" t="s">
        <v>1497</v>
      </c>
      <c r="E528" s="9">
        <f t="shared" si="9"/>
        <v>3</v>
      </c>
      <c r="F528" s="9">
        <f>COUNTIFS(Database!$E:$E,2,Database!$C:$C,$A528,Database!$I:$I,$B528)+COUNTIFS(Database!$F:$F,2,Database!$D:$D,$A528,Database!$I:$I,$B528)</f>
        <v>1</v>
      </c>
      <c r="G528" s="9">
        <f>COUNTIFS(Database!$E:$E,1,Database!$C:$C,$A528,Database!$I:$I,$B528)+COUNTIFS(Database!$F:$F,1,Database!$D:$D,$A528,Database!$I:$I,$B528)</f>
        <v>0</v>
      </c>
      <c r="H528" s="9">
        <f>COUNTIFS(Database!$E:$E,0,Database!$C:$C,$A528,Database!$I:$I,$B528)+COUNTIFS(Database!$F:$F,0,Database!$D:$D,$A528,Database!$I:$I,$B528)</f>
        <v>2</v>
      </c>
      <c r="I528" s="9">
        <f>VLOOKUP(B528,Database!$I:$AB,14,FALSE)</f>
        <v>1250</v>
      </c>
      <c r="J528" s="9">
        <f>VLOOKUP(B528,Database!$I:$AC,15,FALSE)</f>
        <v>3</v>
      </c>
      <c r="K528" s="9" t="str">
        <f>VLOOKUP(B528,Database!$I:$AD,16,FALSE)</f>
        <v>v1.1</v>
      </c>
      <c r="L528" s="9">
        <f>VLOOKUP(B528,Database!$I:$AB,19,FALSE)</f>
        <v>60</v>
      </c>
      <c r="M528" s="9" t="str">
        <f>VLOOKUP(B528,Database!$I:$AB,20,FALSE)</f>
        <v>Y</v>
      </c>
    </row>
    <row r="529" spans="1:13" ht="15" customHeight="1" x14ac:dyDescent="0.25">
      <c r="A529" t="s">
        <v>1502</v>
      </c>
      <c r="B529" t="s">
        <v>1496</v>
      </c>
      <c r="C529" t="s">
        <v>761</v>
      </c>
      <c r="D529" s="1" t="s">
        <v>1504</v>
      </c>
      <c r="E529" s="9">
        <f t="shared" si="9"/>
        <v>3</v>
      </c>
      <c r="F529" s="9">
        <f>COUNTIFS(Database!$E:$E,2,Database!$C:$C,$A529,Database!$I:$I,$B529)+COUNTIFS(Database!$F:$F,2,Database!$D:$D,$A529,Database!$I:$I,$B529)</f>
        <v>2</v>
      </c>
      <c r="G529" s="9">
        <f>COUNTIFS(Database!$E:$E,1,Database!$C:$C,$A529,Database!$I:$I,$B529)+COUNTIFS(Database!$F:$F,1,Database!$D:$D,$A529,Database!$I:$I,$B529)</f>
        <v>0</v>
      </c>
      <c r="H529" s="9">
        <f>COUNTIFS(Database!$E:$E,0,Database!$C:$C,$A529,Database!$I:$I,$B529)+COUNTIFS(Database!$F:$F,0,Database!$D:$D,$A529,Database!$I:$I,$B529)</f>
        <v>1</v>
      </c>
      <c r="I529" s="9">
        <f>VLOOKUP(B529,Database!$I:$AB,14,FALSE)</f>
        <v>1250</v>
      </c>
      <c r="J529" s="9">
        <f>VLOOKUP(B529,Database!$I:$AC,15,FALSE)</f>
        <v>3</v>
      </c>
      <c r="K529" s="9" t="str">
        <f>VLOOKUP(B529,Database!$I:$AD,16,FALSE)</f>
        <v>v1.1</v>
      </c>
      <c r="L529" s="9">
        <f>VLOOKUP(B529,Database!$I:$AB,19,FALSE)</f>
        <v>60</v>
      </c>
      <c r="M529" s="9" t="str">
        <f>VLOOKUP(B529,Database!$I:$AB,20,FALSE)</f>
        <v>Y</v>
      </c>
    </row>
    <row r="530" spans="1:13" ht="15" customHeight="1" x14ac:dyDescent="0.25">
      <c r="A530" t="s">
        <v>1507</v>
      </c>
      <c r="B530" t="s">
        <v>1496</v>
      </c>
      <c r="C530" t="s">
        <v>760</v>
      </c>
      <c r="D530" s="1" t="s">
        <v>1509</v>
      </c>
      <c r="E530" s="9">
        <f t="shared" si="9"/>
        <v>3</v>
      </c>
      <c r="F530" s="9">
        <f>COUNTIFS(Database!$E:$E,2,Database!$C:$C,$A530,Database!$I:$I,$B530)+COUNTIFS(Database!$F:$F,2,Database!$D:$D,$A530,Database!$I:$I,$B530)</f>
        <v>1</v>
      </c>
      <c r="G530" s="9">
        <f>COUNTIFS(Database!$E:$E,1,Database!$C:$C,$A530,Database!$I:$I,$B530)+COUNTIFS(Database!$F:$F,1,Database!$D:$D,$A530,Database!$I:$I,$B530)</f>
        <v>0</v>
      </c>
      <c r="H530" s="9">
        <f>COUNTIFS(Database!$E:$E,0,Database!$C:$C,$A530,Database!$I:$I,$B530)+COUNTIFS(Database!$F:$F,0,Database!$D:$D,$A530,Database!$I:$I,$B530)</f>
        <v>2</v>
      </c>
      <c r="I530" s="9">
        <f>VLOOKUP(B530,Database!$I:$AB,14,FALSE)</f>
        <v>1250</v>
      </c>
      <c r="J530" s="9">
        <f>VLOOKUP(B530,Database!$I:$AC,15,FALSE)</f>
        <v>3</v>
      </c>
      <c r="K530" s="9" t="str">
        <f>VLOOKUP(B530,Database!$I:$AD,16,FALSE)</f>
        <v>v1.1</v>
      </c>
      <c r="L530" s="9">
        <f>VLOOKUP(B530,Database!$I:$AB,19,FALSE)</f>
        <v>60</v>
      </c>
      <c r="M530" s="9" t="str">
        <f>VLOOKUP(B530,Database!$I:$AB,20,FALSE)</f>
        <v>Y</v>
      </c>
    </row>
    <row r="531" spans="1:13" ht="15" customHeight="1" x14ac:dyDescent="0.25">
      <c r="A531" t="s">
        <v>1517</v>
      </c>
      <c r="B531" t="s">
        <v>1496</v>
      </c>
      <c r="C531" t="s">
        <v>773</v>
      </c>
      <c r="D531" s="1" t="s">
        <v>1519</v>
      </c>
      <c r="E531" s="9">
        <f t="shared" si="9"/>
        <v>3</v>
      </c>
      <c r="F531" s="9">
        <f>COUNTIFS(Database!$E:$E,2,Database!$C:$C,$A531,Database!$I:$I,$B531)+COUNTIFS(Database!$F:$F,2,Database!$D:$D,$A531,Database!$I:$I,$B531)</f>
        <v>0</v>
      </c>
      <c r="G531" s="9">
        <f>COUNTIFS(Database!$E:$E,1,Database!$C:$C,$A531,Database!$I:$I,$B531)+COUNTIFS(Database!$F:$F,1,Database!$D:$D,$A531,Database!$I:$I,$B531)</f>
        <v>0</v>
      </c>
      <c r="H531" s="9">
        <f>COUNTIFS(Database!$E:$E,0,Database!$C:$C,$A531,Database!$I:$I,$B531)+COUNTIFS(Database!$F:$F,0,Database!$D:$D,$A531,Database!$I:$I,$B531)</f>
        <v>3</v>
      </c>
      <c r="I531" s="9">
        <f>VLOOKUP(B531,Database!$I:$AB,14,FALSE)</f>
        <v>1250</v>
      </c>
      <c r="J531" s="9">
        <f>VLOOKUP(B531,Database!$I:$AC,15,FALSE)</f>
        <v>3</v>
      </c>
      <c r="K531" s="9" t="str">
        <f>VLOOKUP(B531,Database!$I:$AD,16,FALSE)</f>
        <v>v1.1</v>
      </c>
      <c r="L531" s="9">
        <f>VLOOKUP(B531,Database!$I:$AB,19,FALSE)</f>
        <v>60</v>
      </c>
      <c r="M531" s="9" t="str">
        <f>VLOOKUP(B531,Database!$I:$AB,20,FALSE)</f>
        <v>Y</v>
      </c>
    </row>
    <row r="532" spans="1:13" ht="15" customHeight="1" x14ac:dyDescent="0.25">
      <c r="A532" t="s">
        <v>1520</v>
      </c>
      <c r="B532" t="s">
        <v>1496</v>
      </c>
      <c r="C532" t="s">
        <v>768</v>
      </c>
      <c r="D532" s="1" t="s">
        <v>1522</v>
      </c>
      <c r="E532" s="9">
        <f t="shared" si="9"/>
        <v>3</v>
      </c>
      <c r="F532" s="9">
        <f>COUNTIFS(Database!$E:$E,2,Database!$C:$C,$A532,Database!$I:$I,$B532)+COUNTIFS(Database!$F:$F,2,Database!$D:$D,$A532,Database!$I:$I,$B532)</f>
        <v>0</v>
      </c>
      <c r="G532" s="9">
        <f>COUNTIFS(Database!$E:$E,1,Database!$C:$C,$A532,Database!$I:$I,$B532)+COUNTIFS(Database!$F:$F,1,Database!$D:$D,$A532,Database!$I:$I,$B532)</f>
        <v>0</v>
      </c>
      <c r="H532" s="9">
        <f>COUNTIFS(Database!$E:$E,0,Database!$C:$C,$A532,Database!$I:$I,$B532)+COUNTIFS(Database!$F:$F,0,Database!$D:$D,$A532,Database!$I:$I,$B532)</f>
        <v>3</v>
      </c>
      <c r="I532" s="9">
        <f>VLOOKUP(B532,Database!$I:$AB,14,FALSE)</f>
        <v>1250</v>
      </c>
      <c r="J532" s="9">
        <f>VLOOKUP(B532,Database!$I:$AC,15,FALSE)</f>
        <v>3</v>
      </c>
      <c r="K532" s="9" t="str">
        <f>VLOOKUP(B532,Database!$I:$AD,16,FALSE)</f>
        <v>v1.1</v>
      </c>
      <c r="L532" s="9">
        <f>VLOOKUP(B532,Database!$I:$AB,19,FALSE)</f>
        <v>60</v>
      </c>
      <c r="M532" s="9" t="str">
        <f>VLOOKUP(B532,Database!$I:$AB,20,FALSE)</f>
        <v>Y</v>
      </c>
    </row>
    <row r="533" spans="1:13" ht="15" customHeight="1" x14ac:dyDescent="0.25">
      <c r="A533" t="s">
        <v>1524</v>
      </c>
      <c r="B533" t="s">
        <v>1496</v>
      </c>
      <c r="C533" t="s">
        <v>774</v>
      </c>
      <c r="D533" s="1" t="s">
        <v>1525</v>
      </c>
      <c r="E533" s="9">
        <f t="shared" si="9"/>
        <v>3</v>
      </c>
      <c r="F533" s="9">
        <f>COUNTIFS(Database!$E:$E,2,Database!$C:$C,$A533,Database!$I:$I,$B533)+COUNTIFS(Database!$F:$F,2,Database!$D:$D,$A533,Database!$I:$I,$B533)</f>
        <v>2</v>
      </c>
      <c r="G533" s="9">
        <f>COUNTIFS(Database!$E:$E,1,Database!$C:$C,$A533,Database!$I:$I,$B533)+COUNTIFS(Database!$F:$F,1,Database!$D:$D,$A533,Database!$I:$I,$B533)</f>
        <v>0</v>
      </c>
      <c r="H533" s="9">
        <f>COUNTIFS(Database!$E:$E,0,Database!$C:$C,$A533,Database!$I:$I,$B533)+COUNTIFS(Database!$F:$F,0,Database!$D:$D,$A533,Database!$I:$I,$B533)</f>
        <v>1</v>
      </c>
      <c r="I533" s="9">
        <f>VLOOKUP(B533,Database!$I:$AB,14,FALSE)</f>
        <v>1250</v>
      </c>
      <c r="J533" s="9">
        <f>VLOOKUP(B533,Database!$I:$AC,15,FALSE)</f>
        <v>3</v>
      </c>
      <c r="K533" s="9" t="str">
        <f>VLOOKUP(B533,Database!$I:$AD,16,FALSE)</f>
        <v>v1.1</v>
      </c>
      <c r="L533" s="9">
        <f>VLOOKUP(B533,Database!$I:$AB,19,FALSE)</f>
        <v>60</v>
      </c>
      <c r="M533" s="9" t="str">
        <f>VLOOKUP(B533,Database!$I:$AB,20,FALSE)</f>
        <v>Y</v>
      </c>
    </row>
    <row r="534" spans="1:13" ht="15" customHeight="1" x14ac:dyDescent="0.25">
      <c r="A534" t="s">
        <v>1535</v>
      </c>
      <c r="B534" t="s">
        <v>1496</v>
      </c>
      <c r="C534" t="s">
        <v>758</v>
      </c>
      <c r="D534" s="1" t="s">
        <v>1537</v>
      </c>
      <c r="E534" s="9">
        <f t="shared" si="9"/>
        <v>3</v>
      </c>
      <c r="F534" s="9">
        <f>COUNTIFS(Database!$E:$E,2,Database!$C:$C,$A534,Database!$I:$I,$B534)+COUNTIFS(Database!$F:$F,2,Database!$D:$D,$A534,Database!$I:$I,$B534)</f>
        <v>3</v>
      </c>
      <c r="G534" s="9">
        <f>COUNTIFS(Database!$E:$E,1,Database!$C:$C,$A534,Database!$I:$I,$B534)+COUNTIFS(Database!$F:$F,1,Database!$D:$D,$A534,Database!$I:$I,$B534)</f>
        <v>0</v>
      </c>
      <c r="H534" s="9">
        <f>COUNTIFS(Database!$E:$E,0,Database!$C:$C,$A534,Database!$I:$I,$B534)+COUNTIFS(Database!$F:$F,0,Database!$D:$D,$A534,Database!$I:$I,$B534)</f>
        <v>0</v>
      </c>
      <c r="I534" s="9">
        <f>VLOOKUP(B534,Database!$I:$AB,14,FALSE)</f>
        <v>1250</v>
      </c>
      <c r="J534" s="9">
        <f>VLOOKUP(B534,Database!$I:$AC,15,FALSE)</f>
        <v>3</v>
      </c>
      <c r="K534" s="9" t="str">
        <f>VLOOKUP(B534,Database!$I:$AD,16,FALSE)</f>
        <v>v1.1</v>
      </c>
      <c r="L534" s="9">
        <f>VLOOKUP(B534,Database!$I:$AB,19,FALSE)</f>
        <v>60</v>
      </c>
      <c r="M534" s="9" t="str">
        <f>VLOOKUP(B534,Database!$I:$AB,20,FALSE)</f>
        <v>Y</v>
      </c>
    </row>
    <row r="535" spans="1:13" ht="15" customHeight="1" x14ac:dyDescent="0.25">
      <c r="A535" t="s">
        <v>1539</v>
      </c>
      <c r="B535" t="s">
        <v>1496</v>
      </c>
      <c r="C535" t="s">
        <v>762</v>
      </c>
      <c r="D535" s="1" t="s">
        <v>1541</v>
      </c>
      <c r="E535" s="9">
        <f t="shared" si="9"/>
        <v>3</v>
      </c>
      <c r="F535" s="9">
        <f>COUNTIFS(Database!$E:$E,2,Database!$C:$C,$A535,Database!$I:$I,$B535)+COUNTIFS(Database!$F:$F,2,Database!$D:$D,$A535,Database!$I:$I,$B535)</f>
        <v>3</v>
      </c>
      <c r="G535" s="9">
        <f>COUNTIFS(Database!$E:$E,1,Database!$C:$C,$A535,Database!$I:$I,$B535)+COUNTIFS(Database!$F:$F,1,Database!$D:$D,$A535,Database!$I:$I,$B535)</f>
        <v>0</v>
      </c>
      <c r="H535" s="9">
        <f>COUNTIFS(Database!$E:$E,0,Database!$C:$C,$A535,Database!$I:$I,$B535)+COUNTIFS(Database!$F:$F,0,Database!$D:$D,$A535,Database!$I:$I,$B535)</f>
        <v>0</v>
      </c>
      <c r="I535" s="9">
        <f>VLOOKUP(B535,Database!$I:$AB,14,FALSE)</f>
        <v>1250</v>
      </c>
      <c r="J535" s="9">
        <f>VLOOKUP(B535,Database!$I:$AC,15,FALSE)</f>
        <v>3</v>
      </c>
      <c r="K535" s="9" t="str">
        <f>VLOOKUP(B535,Database!$I:$AD,16,FALSE)</f>
        <v>v1.1</v>
      </c>
      <c r="L535" s="9">
        <f>VLOOKUP(B535,Database!$I:$AB,19,FALSE)</f>
        <v>60</v>
      </c>
      <c r="M535" s="9" t="str">
        <f>VLOOKUP(B535,Database!$I:$AB,20,FALSE)</f>
        <v>Y</v>
      </c>
    </row>
    <row r="536" spans="1:13" ht="15" customHeight="1" x14ac:dyDescent="0.25">
      <c r="A536" t="s">
        <v>1545</v>
      </c>
      <c r="B536" t="s">
        <v>1496</v>
      </c>
      <c r="C536" t="s">
        <v>761</v>
      </c>
      <c r="D536" s="1" t="s">
        <v>1547</v>
      </c>
      <c r="E536" s="9">
        <f t="shared" si="9"/>
        <v>3</v>
      </c>
      <c r="F536" s="9">
        <f>COUNTIFS(Database!$E:$E,2,Database!$C:$C,$A536,Database!$I:$I,$B536)+COUNTIFS(Database!$F:$F,2,Database!$D:$D,$A536,Database!$I:$I,$B536)</f>
        <v>2</v>
      </c>
      <c r="G536" s="9">
        <f>COUNTIFS(Database!$E:$E,1,Database!$C:$C,$A536,Database!$I:$I,$B536)+COUNTIFS(Database!$F:$F,1,Database!$D:$D,$A536,Database!$I:$I,$B536)</f>
        <v>0</v>
      </c>
      <c r="H536" s="9">
        <f>COUNTIFS(Database!$E:$E,0,Database!$C:$C,$A536,Database!$I:$I,$B536)+COUNTIFS(Database!$F:$F,0,Database!$D:$D,$A536,Database!$I:$I,$B536)</f>
        <v>1</v>
      </c>
      <c r="I536" s="9">
        <f>VLOOKUP(B536,Database!$I:$AB,14,FALSE)</f>
        <v>1250</v>
      </c>
      <c r="J536" s="9">
        <f>VLOOKUP(B536,Database!$I:$AC,15,FALSE)</f>
        <v>3</v>
      </c>
      <c r="K536" s="9" t="str">
        <f>VLOOKUP(B536,Database!$I:$AD,16,FALSE)</f>
        <v>v1.1</v>
      </c>
      <c r="L536" s="9">
        <f>VLOOKUP(B536,Database!$I:$AB,19,FALSE)</f>
        <v>60</v>
      </c>
      <c r="M536" s="9" t="str">
        <f>VLOOKUP(B536,Database!$I:$AB,20,FALSE)</f>
        <v>Y</v>
      </c>
    </row>
    <row r="537" spans="1:13" ht="15" customHeight="1" x14ac:dyDescent="0.25">
      <c r="A537" t="s">
        <v>1556</v>
      </c>
      <c r="B537" t="s">
        <v>1496</v>
      </c>
      <c r="C537" t="s">
        <v>760</v>
      </c>
      <c r="D537" s="1" t="s">
        <v>1558</v>
      </c>
      <c r="E537" s="9">
        <f t="shared" si="9"/>
        <v>3</v>
      </c>
      <c r="F537" s="9">
        <f>COUNTIFS(Database!$E:$E,2,Database!$C:$C,$A537,Database!$I:$I,$B537)+COUNTIFS(Database!$F:$F,2,Database!$D:$D,$A537,Database!$I:$I,$B537)</f>
        <v>2</v>
      </c>
      <c r="G537" s="9">
        <f>COUNTIFS(Database!$E:$E,1,Database!$C:$C,$A537,Database!$I:$I,$B537)+COUNTIFS(Database!$F:$F,1,Database!$D:$D,$A537,Database!$I:$I,$B537)</f>
        <v>0</v>
      </c>
      <c r="H537" s="9">
        <f>COUNTIFS(Database!$E:$E,0,Database!$C:$C,$A537,Database!$I:$I,$B537)+COUNTIFS(Database!$F:$F,0,Database!$D:$D,$A537,Database!$I:$I,$B537)</f>
        <v>1</v>
      </c>
      <c r="I537" s="9">
        <f>VLOOKUP(B537,Database!$I:$AB,14,FALSE)</f>
        <v>1250</v>
      </c>
      <c r="J537" s="9">
        <f>VLOOKUP(B537,Database!$I:$AC,15,FALSE)</f>
        <v>3</v>
      </c>
      <c r="K537" s="9" t="str">
        <f>VLOOKUP(B537,Database!$I:$AD,16,FALSE)</f>
        <v>v1.1</v>
      </c>
      <c r="L537" s="9">
        <f>VLOOKUP(B537,Database!$I:$AB,19,FALSE)</f>
        <v>60</v>
      </c>
      <c r="M537" s="9" t="str">
        <f>VLOOKUP(B537,Database!$I:$AB,20,FALSE)</f>
        <v>Y</v>
      </c>
    </row>
    <row r="538" spans="1:13" ht="15" customHeight="1" x14ac:dyDescent="0.25">
      <c r="A538" t="s">
        <v>1561</v>
      </c>
      <c r="B538" t="s">
        <v>1496</v>
      </c>
      <c r="C538" t="s">
        <v>758</v>
      </c>
      <c r="D538" s="1" t="s">
        <v>1563</v>
      </c>
      <c r="E538" s="9">
        <f t="shared" si="9"/>
        <v>3</v>
      </c>
      <c r="F538" s="9">
        <f>COUNTIFS(Database!$E:$E,2,Database!$C:$C,$A538,Database!$I:$I,$B538)+COUNTIFS(Database!$F:$F,2,Database!$D:$D,$A538,Database!$I:$I,$B538)</f>
        <v>1</v>
      </c>
      <c r="G538" s="9">
        <f>COUNTIFS(Database!$E:$E,1,Database!$C:$C,$A538,Database!$I:$I,$B538)+COUNTIFS(Database!$F:$F,1,Database!$D:$D,$A538,Database!$I:$I,$B538)</f>
        <v>0</v>
      </c>
      <c r="H538" s="9">
        <f>COUNTIFS(Database!$E:$E,0,Database!$C:$C,$A538,Database!$I:$I,$B538)+COUNTIFS(Database!$F:$F,0,Database!$D:$D,$A538,Database!$I:$I,$B538)</f>
        <v>2</v>
      </c>
      <c r="I538" s="9">
        <f>VLOOKUP(B538,Database!$I:$AB,14,FALSE)</f>
        <v>1250</v>
      </c>
      <c r="J538" s="9">
        <f>VLOOKUP(B538,Database!$I:$AC,15,FALSE)</f>
        <v>3</v>
      </c>
      <c r="K538" s="9" t="str">
        <f>VLOOKUP(B538,Database!$I:$AD,16,FALSE)</f>
        <v>v1.1</v>
      </c>
      <c r="L538" s="9">
        <f>VLOOKUP(B538,Database!$I:$AB,19,FALSE)</f>
        <v>60</v>
      </c>
      <c r="M538" s="9" t="str">
        <f>VLOOKUP(B538,Database!$I:$AB,20,FALSE)</f>
        <v>Y</v>
      </c>
    </row>
    <row r="539" spans="1:13" ht="15" customHeight="1" x14ac:dyDescent="0.25">
      <c r="A539" t="s">
        <v>1567</v>
      </c>
      <c r="B539" t="s">
        <v>1496</v>
      </c>
      <c r="C539" t="s">
        <v>761</v>
      </c>
      <c r="D539" s="1" t="s">
        <v>1568</v>
      </c>
      <c r="E539" s="9">
        <f t="shared" si="9"/>
        <v>3</v>
      </c>
      <c r="F539" s="9">
        <f>COUNTIFS(Database!$E:$E,2,Database!$C:$C,$A539,Database!$I:$I,$B539)+COUNTIFS(Database!$F:$F,2,Database!$D:$D,$A539,Database!$I:$I,$B539)</f>
        <v>2</v>
      </c>
      <c r="G539" s="9">
        <f>COUNTIFS(Database!$E:$E,1,Database!$C:$C,$A539,Database!$I:$I,$B539)+COUNTIFS(Database!$F:$F,1,Database!$D:$D,$A539,Database!$I:$I,$B539)</f>
        <v>0</v>
      </c>
      <c r="H539" s="9">
        <f>COUNTIFS(Database!$E:$E,0,Database!$C:$C,$A539,Database!$I:$I,$B539)+COUNTIFS(Database!$F:$F,0,Database!$D:$D,$A539,Database!$I:$I,$B539)</f>
        <v>1</v>
      </c>
      <c r="I539" s="9">
        <f>VLOOKUP(B539,Database!$I:$AB,14,FALSE)</f>
        <v>1250</v>
      </c>
      <c r="J539" s="9">
        <f>VLOOKUP(B539,Database!$I:$AC,15,FALSE)</f>
        <v>3</v>
      </c>
      <c r="K539" s="9" t="str">
        <f>VLOOKUP(B539,Database!$I:$AD,16,FALSE)</f>
        <v>v1.1</v>
      </c>
      <c r="L539" s="9">
        <f>VLOOKUP(B539,Database!$I:$AB,19,FALSE)</f>
        <v>60</v>
      </c>
      <c r="M539" s="9" t="str">
        <f>VLOOKUP(B539,Database!$I:$AB,20,FALSE)</f>
        <v>Y</v>
      </c>
    </row>
    <row r="540" spans="1:13" ht="15" customHeight="1" x14ac:dyDescent="0.25">
      <c r="A540" t="s">
        <v>1570</v>
      </c>
      <c r="B540" t="s">
        <v>1496</v>
      </c>
      <c r="C540" t="s">
        <v>769</v>
      </c>
      <c r="D540" s="1" t="s">
        <v>1572</v>
      </c>
      <c r="E540" s="9">
        <f t="shared" si="9"/>
        <v>3</v>
      </c>
      <c r="F540" s="9">
        <f>COUNTIFS(Database!$E:$E,2,Database!$C:$C,$A540,Database!$I:$I,$B540)+COUNTIFS(Database!$F:$F,2,Database!$D:$D,$A540,Database!$I:$I,$B540)</f>
        <v>0</v>
      </c>
      <c r="G540" s="9">
        <f>COUNTIFS(Database!$E:$E,1,Database!$C:$C,$A540,Database!$I:$I,$B540)+COUNTIFS(Database!$F:$F,1,Database!$D:$D,$A540,Database!$I:$I,$B540)</f>
        <v>0</v>
      </c>
      <c r="H540" s="9">
        <f>COUNTIFS(Database!$E:$E,0,Database!$C:$C,$A540,Database!$I:$I,$B540)+COUNTIFS(Database!$F:$F,0,Database!$D:$D,$A540,Database!$I:$I,$B540)</f>
        <v>3</v>
      </c>
      <c r="I540" s="9">
        <f>VLOOKUP(B540,Database!$I:$AB,14,FALSE)</f>
        <v>1250</v>
      </c>
      <c r="J540" s="9">
        <f>VLOOKUP(B540,Database!$I:$AC,15,FALSE)</f>
        <v>3</v>
      </c>
      <c r="K540" s="9" t="str">
        <f>VLOOKUP(B540,Database!$I:$AD,16,FALSE)</f>
        <v>v1.1</v>
      </c>
      <c r="L540" s="9">
        <f>VLOOKUP(B540,Database!$I:$AB,19,FALSE)</f>
        <v>60</v>
      </c>
      <c r="M540" s="9" t="str">
        <f>VLOOKUP(B540,Database!$I:$AB,20,FALSE)</f>
        <v>Y</v>
      </c>
    </row>
    <row r="541" spans="1:13" ht="15" customHeight="1" x14ac:dyDescent="0.25">
      <c r="A541" t="s">
        <v>1573</v>
      </c>
      <c r="B541" t="s">
        <v>1496</v>
      </c>
      <c r="C541" t="s">
        <v>768</v>
      </c>
      <c r="D541" s="1" t="s">
        <v>1575</v>
      </c>
      <c r="E541" s="9">
        <f t="shared" si="9"/>
        <v>3</v>
      </c>
      <c r="F541" s="9">
        <f>COUNTIFS(Database!$E:$E,2,Database!$C:$C,$A541,Database!$I:$I,$B541)+COUNTIFS(Database!$F:$F,2,Database!$D:$D,$A541,Database!$I:$I,$B541)</f>
        <v>2</v>
      </c>
      <c r="G541" s="9">
        <f>COUNTIFS(Database!$E:$E,1,Database!$C:$C,$A541,Database!$I:$I,$B541)+COUNTIFS(Database!$F:$F,1,Database!$D:$D,$A541,Database!$I:$I,$B541)</f>
        <v>0</v>
      </c>
      <c r="H541" s="9">
        <f>COUNTIFS(Database!$E:$E,0,Database!$C:$C,$A541,Database!$I:$I,$B541)+COUNTIFS(Database!$F:$F,0,Database!$D:$D,$A541,Database!$I:$I,$B541)</f>
        <v>1</v>
      </c>
      <c r="I541" s="9">
        <f>VLOOKUP(B541,Database!$I:$AB,14,FALSE)</f>
        <v>1250</v>
      </c>
      <c r="J541" s="9">
        <f>VLOOKUP(B541,Database!$I:$AC,15,FALSE)</f>
        <v>3</v>
      </c>
      <c r="K541" s="9" t="str">
        <f>VLOOKUP(B541,Database!$I:$AD,16,FALSE)</f>
        <v>v1.1</v>
      </c>
      <c r="L541" s="9">
        <f>VLOOKUP(B541,Database!$I:$AB,19,FALSE)</f>
        <v>60</v>
      </c>
      <c r="M541" s="9" t="str">
        <f>VLOOKUP(B541,Database!$I:$AB,20,FALSE)</f>
        <v>Y</v>
      </c>
    </row>
    <row r="542" spans="1:13" ht="15" customHeight="1" x14ac:dyDescent="0.25">
      <c r="A542" t="s">
        <v>70</v>
      </c>
      <c r="B542" t="s">
        <v>1496</v>
      </c>
      <c r="C542" t="s">
        <v>774</v>
      </c>
      <c r="D542" s="1" t="s">
        <v>1577</v>
      </c>
      <c r="E542" s="9">
        <f t="shared" si="9"/>
        <v>2</v>
      </c>
      <c r="F542" s="9">
        <f>COUNTIFS(Database!$E:$E,2,Database!$C:$C,$A542,Database!$I:$I,$B542)+COUNTIFS(Database!$F:$F,2,Database!$D:$D,$A542,Database!$I:$I,$B542)</f>
        <v>1</v>
      </c>
      <c r="G542" s="9">
        <f>COUNTIFS(Database!$E:$E,1,Database!$C:$C,$A542,Database!$I:$I,$B542)+COUNTIFS(Database!$F:$F,1,Database!$D:$D,$A542,Database!$I:$I,$B542)</f>
        <v>0</v>
      </c>
      <c r="H542" s="9">
        <f>COUNTIFS(Database!$E:$E,0,Database!$C:$C,$A542,Database!$I:$I,$B542)+COUNTIFS(Database!$F:$F,0,Database!$D:$D,$A542,Database!$I:$I,$B542)</f>
        <v>1</v>
      </c>
      <c r="I542" s="9">
        <f>VLOOKUP(B542,Database!$I:$AB,14,FALSE)</f>
        <v>1250</v>
      </c>
      <c r="J542" s="9">
        <f>VLOOKUP(B542,Database!$I:$AC,15,FALSE)</f>
        <v>3</v>
      </c>
      <c r="K542" s="9" t="str">
        <f>VLOOKUP(B542,Database!$I:$AD,16,FALSE)</f>
        <v>v1.1</v>
      </c>
      <c r="L542" s="9">
        <f>VLOOKUP(B542,Database!$I:$AB,19,FALSE)</f>
        <v>60</v>
      </c>
      <c r="M542" s="9" t="str">
        <f>VLOOKUP(B542,Database!$I:$AB,20,FALSE)</f>
        <v>Y</v>
      </c>
    </row>
    <row r="543" spans="1:13" ht="15" customHeight="1" x14ac:dyDescent="0.25">
      <c r="A543" t="s">
        <v>1527</v>
      </c>
      <c r="B543" t="s">
        <v>1496</v>
      </c>
      <c r="C543" t="s">
        <v>761</v>
      </c>
      <c r="D543" s="1" t="s">
        <v>1528</v>
      </c>
      <c r="E543" s="9">
        <f t="shared" si="9"/>
        <v>3</v>
      </c>
      <c r="F543" s="9">
        <f>COUNTIFS(Database!$E:$E,2,Database!$C:$C,$A543,Database!$I:$I,$B543)+COUNTIFS(Database!$F:$F,2,Database!$D:$D,$A543,Database!$I:$I,$B543)</f>
        <v>0</v>
      </c>
      <c r="G543" s="9">
        <f>COUNTIFS(Database!$E:$E,1,Database!$C:$C,$A543,Database!$I:$I,$B543)+COUNTIFS(Database!$F:$F,1,Database!$D:$D,$A543,Database!$I:$I,$B543)</f>
        <v>0</v>
      </c>
      <c r="H543" s="9">
        <f>COUNTIFS(Database!$E:$E,0,Database!$C:$C,$A543,Database!$I:$I,$B543)+COUNTIFS(Database!$F:$F,0,Database!$D:$D,$A543,Database!$I:$I,$B543)</f>
        <v>3</v>
      </c>
      <c r="I543" s="9">
        <f>VLOOKUP(B543,Database!$I:$AB,14,FALSE)</f>
        <v>1250</v>
      </c>
      <c r="J543" s="9">
        <f>VLOOKUP(B543,Database!$I:$AC,15,FALSE)</f>
        <v>3</v>
      </c>
      <c r="K543" s="9" t="str">
        <f>VLOOKUP(B543,Database!$I:$AD,16,FALSE)</f>
        <v>v1.1</v>
      </c>
      <c r="L543" s="9">
        <f>VLOOKUP(B543,Database!$I:$AB,19,FALSE)</f>
        <v>60</v>
      </c>
      <c r="M543" s="9" t="str">
        <f>VLOOKUP(B543,Database!$I:$AB,20,FALSE)</f>
        <v>Y</v>
      </c>
    </row>
    <row r="544" spans="1:13" ht="15" customHeight="1" x14ac:dyDescent="0.25">
      <c r="A544" t="s">
        <v>1562</v>
      </c>
      <c r="B544" t="s">
        <v>1496</v>
      </c>
      <c r="C544" t="s">
        <v>768</v>
      </c>
      <c r="D544" s="1" t="s">
        <v>1564</v>
      </c>
      <c r="E544" s="9">
        <f t="shared" si="9"/>
        <v>2</v>
      </c>
      <c r="F544" s="9">
        <f>COUNTIFS(Database!$E:$E,2,Database!$C:$C,$A544,Database!$I:$I,$B544)+COUNTIFS(Database!$F:$F,2,Database!$D:$D,$A544,Database!$I:$I,$B544)</f>
        <v>0</v>
      </c>
      <c r="G544" s="9">
        <f>COUNTIFS(Database!$E:$E,1,Database!$C:$C,$A544,Database!$I:$I,$B544)+COUNTIFS(Database!$F:$F,1,Database!$D:$D,$A544,Database!$I:$I,$B544)</f>
        <v>0</v>
      </c>
      <c r="H544" s="9">
        <f>COUNTIFS(Database!$E:$E,0,Database!$C:$C,$A544,Database!$I:$I,$B544)+COUNTIFS(Database!$F:$F,0,Database!$D:$D,$A544,Database!$I:$I,$B544)</f>
        <v>2</v>
      </c>
      <c r="I544" s="9">
        <f>VLOOKUP(B544,Database!$I:$AB,14,FALSE)</f>
        <v>1250</v>
      </c>
      <c r="J544" s="9">
        <f>VLOOKUP(B544,Database!$I:$AC,15,FALSE)</f>
        <v>3</v>
      </c>
      <c r="K544" s="9" t="str">
        <f>VLOOKUP(B544,Database!$I:$AD,16,FALSE)</f>
        <v>v1.1</v>
      </c>
      <c r="L544" s="9">
        <f>VLOOKUP(B544,Database!$I:$AB,19,FALSE)</f>
        <v>60</v>
      </c>
      <c r="M544" s="9" t="str">
        <f>VLOOKUP(B544,Database!$I:$AB,20,FALSE)</f>
        <v>Y</v>
      </c>
    </row>
    <row r="545" spans="1:13" ht="15" customHeight="1" x14ac:dyDescent="0.25">
      <c r="A545" t="s">
        <v>1515</v>
      </c>
      <c r="B545" t="s">
        <v>1496</v>
      </c>
      <c r="C545" t="s">
        <v>758</v>
      </c>
      <c r="D545" s="1" t="s">
        <v>1516</v>
      </c>
      <c r="E545" s="9">
        <f t="shared" si="9"/>
        <v>3</v>
      </c>
      <c r="F545" s="9">
        <f>COUNTIFS(Database!$E:$E,2,Database!$C:$C,$A545,Database!$I:$I,$B545)+COUNTIFS(Database!$F:$F,2,Database!$D:$D,$A545,Database!$I:$I,$B545)</f>
        <v>1</v>
      </c>
      <c r="G545" s="9">
        <f>COUNTIFS(Database!$E:$E,1,Database!$C:$C,$A545,Database!$I:$I,$B545)+COUNTIFS(Database!$F:$F,1,Database!$D:$D,$A545,Database!$I:$I,$B545)</f>
        <v>0</v>
      </c>
      <c r="H545" s="9">
        <f>COUNTIFS(Database!$E:$E,0,Database!$C:$C,$A545,Database!$I:$I,$B545)+COUNTIFS(Database!$F:$F,0,Database!$D:$D,$A545,Database!$I:$I,$B545)</f>
        <v>2</v>
      </c>
      <c r="I545" s="9">
        <f>VLOOKUP(B545,Database!$I:$AB,14,FALSE)</f>
        <v>1250</v>
      </c>
      <c r="J545" s="9">
        <f>VLOOKUP(B545,Database!$I:$AC,15,FALSE)</f>
        <v>3</v>
      </c>
      <c r="K545" s="9" t="str">
        <f>VLOOKUP(B545,Database!$I:$AD,16,FALSE)</f>
        <v>v1.1</v>
      </c>
      <c r="L545" s="9">
        <f>VLOOKUP(B545,Database!$I:$AB,19,FALSE)</f>
        <v>60</v>
      </c>
      <c r="M545" s="9" t="str">
        <f>VLOOKUP(B545,Database!$I:$AB,20,FALSE)</f>
        <v>Y</v>
      </c>
    </row>
    <row r="546" spans="1:13" ht="15" customHeight="1" x14ac:dyDescent="0.25">
      <c r="A546" t="s">
        <v>1546</v>
      </c>
      <c r="B546" t="s">
        <v>1496</v>
      </c>
      <c r="C546" t="s">
        <v>758</v>
      </c>
      <c r="D546" s="1" t="s">
        <v>1548</v>
      </c>
      <c r="E546" s="9">
        <f t="shared" si="9"/>
        <v>3</v>
      </c>
      <c r="F546" s="9">
        <f>COUNTIFS(Database!$E:$E,2,Database!$C:$C,$A546,Database!$I:$I,$B546)+COUNTIFS(Database!$F:$F,2,Database!$D:$D,$A546,Database!$I:$I,$B546)</f>
        <v>2</v>
      </c>
      <c r="G546" s="9">
        <f>COUNTIFS(Database!$E:$E,1,Database!$C:$C,$A546,Database!$I:$I,$B546)+COUNTIFS(Database!$F:$F,1,Database!$D:$D,$A546,Database!$I:$I,$B546)</f>
        <v>0</v>
      </c>
      <c r="H546" s="9">
        <f>COUNTIFS(Database!$E:$E,0,Database!$C:$C,$A546,Database!$I:$I,$B546)+COUNTIFS(Database!$F:$F,0,Database!$D:$D,$A546,Database!$I:$I,$B546)</f>
        <v>1</v>
      </c>
      <c r="I546" s="9">
        <f>VLOOKUP(B546,Database!$I:$AB,14,FALSE)</f>
        <v>1250</v>
      </c>
      <c r="J546" s="9">
        <f>VLOOKUP(B546,Database!$I:$AC,15,FALSE)</f>
        <v>3</v>
      </c>
      <c r="K546" s="9" t="str">
        <f>VLOOKUP(B546,Database!$I:$AD,16,FALSE)</f>
        <v>v1.1</v>
      </c>
      <c r="L546" s="9">
        <f>VLOOKUP(B546,Database!$I:$AB,19,FALSE)</f>
        <v>60</v>
      </c>
      <c r="M546" s="9" t="str">
        <f>VLOOKUP(B546,Database!$I:$AB,20,FALSE)</f>
        <v>Y</v>
      </c>
    </row>
    <row r="547" spans="1:13" ht="15" customHeight="1" x14ac:dyDescent="0.25">
      <c r="A547" t="s">
        <v>1576</v>
      </c>
      <c r="B547" t="s">
        <v>1496</v>
      </c>
      <c r="C547" t="s">
        <v>765</v>
      </c>
      <c r="D547" s="1" t="s">
        <v>1578</v>
      </c>
      <c r="E547" s="9">
        <f t="shared" si="9"/>
        <v>3</v>
      </c>
      <c r="F547" s="9">
        <f>COUNTIFS(Database!$E:$E,2,Database!$C:$C,$A547,Database!$I:$I,$B547)+COUNTIFS(Database!$F:$F,2,Database!$D:$D,$A547,Database!$I:$I,$B547)</f>
        <v>2</v>
      </c>
      <c r="G547" s="9">
        <f>COUNTIFS(Database!$E:$E,1,Database!$C:$C,$A547,Database!$I:$I,$B547)+COUNTIFS(Database!$F:$F,1,Database!$D:$D,$A547,Database!$I:$I,$B547)</f>
        <v>0</v>
      </c>
      <c r="H547" s="9">
        <f>COUNTIFS(Database!$E:$E,0,Database!$C:$C,$A547,Database!$I:$I,$B547)+COUNTIFS(Database!$F:$F,0,Database!$D:$D,$A547,Database!$I:$I,$B547)</f>
        <v>1</v>
      </c>
      <c r="I547" s="9">
        <f>VLOOKUP(B547,Database!$I:$AB,14,FALSE)</f>
        <v>1250</v>
      </c>
      <c r="J547" s="9">
        <f>VLOOKUP(B547,Database!$I:$AC,15,FALSE)</f>
        <v>3</v>
      </c>
      <c r="K547" s="9" t="str">
        <f>VLOOKUP(B547,Database!$I:$AD,16,FALSE)</f>
        <v>v1.1</v>
      </c>
      <c r="L547" s="9">
        <f>VLOOKUP(B547,Database!$I:$AB,19,FALSE)</f>
        <v>60</v>
      </c>
      <c r="M547" s="9" t="str">
        <f>VLOOKUP(B547,Database!$I:$AB,20,FALSE)</f>
        <v>Y</v>
      </c>
    </row>
    <row r="548" spans="1:13" ht="15" customHeight="1" x14ac:dyDescent="0.25">
      <c r="A548" t="s">
        <v>1530</v>
      </c>
      <c r="B548" t="s">
        <v>1496</v>
      </c>
      <c r="C548" t="s">
        <v>774</v>
      </c>
      <c r="D548" s="1" t="s">
        <v>1531</v>
      </c>
      <c r="E548" s="9">
        <f t="shared" ref="E548:E597" si="10">SUM(F548:H548)</f>
        <v>3</v>
      </c>
      <c r="F548" s="9">
        <f>COUNTIFS(Database!$E:$E,2,Database!$C:$C,$A548,Database!$I:$I,$B548)+COUNTIFS(Database!$F:$F,2,Database!$D:$D,$A548,Database!$I:$I,$B548)</f>
        <v>1</v>
      </c>
      <c r="G548" s="9">
        <f>COUNTIFS(Database!$E:$E,1,Database!$C:$C,$A548,Database!$I:$I,$B548)+COUNTIFS(Database!$F:$F,1,Database!$D:$D,$A548,Database!$I:$I,$B548)</f>
        <v>0</v>
      </c>
      <c r="H548" s="9">
        <f>COUNTIFS(Database!$E:$E,0,Database!$C:$C,$A548,Database!$I:$I,$B548)+COUNTIFS(Database!$F:$F,0,Database!$D:$D,$A548,Database!$I:$I,$B548)</f>
        <v>2</v>
      </c>
      <c r="I548" s="9">
        <f>VLOOKUP(B548,Database!$I:$AB,14,FALSE)</f>
        <v>1250</v>
      </c>
      <c r="J548" s="9">
        <f>VLOOKUP(B548,Database!$I:$AC,15,FALSE)</f>
        <v>3</v>
      </c>
      <c r="K548" s="9" t="str">
        <f>VLOOKUP(B548,Database!$I:$AD,16,FALSE)</f>
        <v>v1.1</v>
      </c>
      <c r="L548" s="9">
        <f>VLOOKUP(B548,Database!$I:$AB,19,FALSE)</f>
        <v>60</v>
      </c>
      <c r="M548" s="9" t="str">
        <f>VLOOKUP(B548,Database!$I:$AB,20,FALSE)</f>
        <v>Y</v>
      </c>
    </row>
    <row r="549" spans="1:13" ht="15" customHeight="1" x14ac:dyDescent="0.25">
      <c r="A549" t="s">
        <v>1495</v>
      </c>
      <c r="B549" t="s">
        <v>1496</v>
      </c>
      <c r="C549" t="s">
        <v>758</v>
      </c>
      <c r="D549" s="1" t="s">
        <v>1498</v>
      </c>
      <c r="E549" s="9">
        <f t="shared" si="10"/>
        <v>3</v>
      </c>
      <c r="F549" s="9">
        <f>COUNTIFS(Database!$E:$E,2,Database!$C:$C,$A549,Database!$I:$I,$B549)+COUNTIFS(Database!$F:$F,2,Database!$D:$D,$A549,Database!$I:$I,$B549)</f>
        <v>3</v>
      </c>
      <c r="G549" s="9">
        <f>COUNTIFS(Database!$E:$E,1,Database!$C:$C,$A549,Database!$I:$I,$B549)+COUNTIFS(Database!$F:$F,1,Database!$D:$D,$A549,Database!$I:$I,$B549)</f>
        <v>0</v>
      </c>
      <c r="H549" s="9">
        <f>COUNTIFS(Database!$E:$E,0,Database!$C:$C,$A549,Database!$I:$I,$B549)+COUNTIFS(Database!$F:$F,0,Database!$D:$D,$A549,Database!$I:$I,$B549)</f>
        <v>0</v>
      </c>
      <c r="I549" s="9">
        <f>VLOOKUP(B549,Database!$I:$AB,14,FALSE)</f>
        <v>1250</v>
      </c>
      <c r="J549" s="9">
        <f>VLOOKUP(B549,Database!$I:$AC,15,FALSE)</f>
        <v>3</v>
      </c>
      <c r="K549" s="9" t="str">
        <f>VLOOKUP(B549,Database!$I:$AD,16,FALSE)</f>
        <v>v1.1</v>
      </c>
      <c r="L549" s="9">
        <f>VLOOKUP(B549,Database!$I:$AB,19,FALSE)</f>
        <v>60</v>
      </c>
      <c r="M549" s="9" t="str">
        <f>VLOOKUP(B549,Database!$I:$AB,20,FALSE)</f>
        <v>Y</v>
      </c>
    </row>
    <row r="550" spans="1:13" ht="15" customHeight="1" x14ac:dyDescent="0.25">
      <c r="A550" t="s">
        <v>1533</v>
      </c>
      <c r="B550" t="s">
        <v>1496</v>
      </c>
      <c r="C550" t="s">
        <v>761</v>
      </c>
      <c r="D550" s="1" t="s">
        <v>1534</v>
      </c>
      <c r="E550" s="9">
        <f t="shared" si="10"/>
        <v>3</v>
      </c>
      <c r="F550" s="9">
        <f>COUNTIFS(Database!$E:$E,2,Database!$C:$C,$A550,Database!$I:$I,$B550)+COUNTIFS(Database!$F:$F,2,Database!$D:$D,$A550,Database!$I:$I,$B550)</f>
        <v>3</v>
      </c>
      <c r="G550" s="9">
        <f>COUNTIFS(Database!$E:$E,1,Database!$C:$C,$A550,Database!$I:$I,$B550)+COUNTIFS(Database!$F:$F,1,Database!$D:$D,$A550,Database!$I:$I,$B550)</f>
        <v>0</v>
      </c>
      <c r="H550" s="9">
        <f>COUNTIFS(Database!$E:$E,0,Database!$C:$C,$A550,Database!$I:$I,$B550)+COUNTIFS(Database!$F:$F,0,Database!$D:$D,$A550,Database!$I:$I,$B550)</f>
        <v>0</v>
      </c>
      <c r="I550" s="9">
        <f>VLOOKUP(B550,Database!$I:$AB,14,FALSE)</f>
        <v>1250</v>
      </c>
      <c r="J550" s="9">
        <f>VLOOKUP(B550,Database!$I:$AC,15,FALSE)</f>
        <v>3</v>
      </c>
      <c r="K550" s="9" t="str">
        <f>VLOOKUP(B550,Database!$I:$AD,16,FALSE)</f>
        <v>v1.1</v>
      </c>
      <c r="L550" s="9">
        <f>VLOOKUP(B550,Database!$I:$AB,19,FALSE)</f>
        <v>60</v>
      </c>
      <c r="M550" s="9" t="str">
        <f>VLOOKUP(B550,Database!$I:$AB,20,FALSE)</f>
        <v>Y</v>
      </c>
    </row>
    <row r="551" spans="1:13" ht="15" customHeight="1" x14ac:dyDescent="0.25">
      <c r="A551" t="s">
        <v>1521</v>
      </c>
      <c r="B551" t="s">
        <v>1496</v>
      </c>
      <c r="C551" t="s">
        <v>769</v>
      </c>
      <c r="D551" s="1" t="s">
        <v>1523</v>
      </c>
      <c r="E551" s="9">
        <f t="shared" si="10"/>
        <v>3</v>
      </c>
      <c r="F551" s="9">
        <f>COUNTIFS(Database!$E:$E,2,Database!$C:$C,$A551,Database!$I:$I,$B551)+COUNTIFS(Database!$F:$F,2,Database!$D:$D,$A551,Database!$I:$I,$B551)</f>
        <v>3</v>
      </c>
      <c r="G551" s="9">
        <f>COUNTIFS(Database!$E:$E,1,Database!$C:$C,$A551,Database!$I:$I,$B551)+COUNTIFS(Database!$F:$F,1,Database!$D:$D,$A551,Database!$I:$I,$B551)</f>
        <v>0</v>
      </c>
      <c r="H551" s="9">
        <f>COUNTIFS(Database!$E:$E,0,Database!$C:$C,$A551,Database!$I:$I,$B551)+COUNTIFS(Database!$F:$F,0,Database!$D:$D,$A551,Database!$I:$I,$B551)</f>
        <v>0</v>
      </c>
      <c r="I551" s="9">
        <f>VLOOKUP(B551,Database!$I:$AB,14,FALSE)</f>
        <v>1250</v>
      </c>
      <c r="J551" s="9">
        <f>VLOOKUP(B551,Database!$I:$AC,15,FALSE)</f>
        <v>3</v>
      </c>
      <c r="K551" s="9" t="str">
        <f>VLOOKUP(B551,Database!$I:$AD,16,FALSE)</f>
        <v>v1.1</v>
      </c>
      <c r="L551" s="9">
        <f>VLOOKUP(B551,Database!$I:$AB,19,FALSE)</f>
        <v>60</v>
      </c>
      <c r="M551" s="9" t="str">
        <f>VLOOKUP(B551,Database!$I:$AB,20,FALSE)</f>
        <v>Y</v>
      </c>
    </row>
    <row r="552" spans="1:13" ht="15" customHeight="1" x14ac:dyDescent="0.25">
      <c r="A552" t="s">
        <v>1536</v>
      </c>
      <c r="B552" t="s">
        <v>1496</v>
      </c>
      <c r="C552" t="s">
        <v>758</v>
      </c>
      <c r="D552" s="1" t="s">
        <v>1538</v>
      </c>
      <c r="E552" s="9">
        <f t="shared" si="10"/>
        <v>3</v>
      </c>
      <c r="F552" s="9">
        <f>COUNTIFS(Database!$E:$E,2,Database!$C:$C,$A552,Database!$I:$I,$B552)+COUNTIFS(Database!$F:$F,2,Database!$D:$D,$A552,Database!$I:$I,$B552)</f>
        <v>1</v>
      </c>
      <c r="G552" s="9">
        <f>COUNTIFS(Database!$E:$E,1,Database!$C:$C,$A552,Database!$I:$I,$B552)+COUNTIFS(Database!$F:$F,1,Database!$D:$D,$A552,Database!$I:$I,$B552)</f>
        <v>0</v>
      </c>
      <c r="H552" s="9">
        <f>COUNTIFS(Database!$E:$E,0,Database!$C:$C,$A552,Database!$I:$I,$B552)+COUNTIFS(Database!$F:$F,0,Database!$D:$D,$A552,Database!$I:$I,$B552)</f>
        <v>2</v>
      </c>
      <c r="I552" s="9">
        <f>VLOOKUP(B552,Database!$I:$AB,14,FALSE)</f>
        <v>1250</v>
      </c>
      <c r="J552" s="9">
        <f>VLOOKUP(B552,Database!$I:$AC,15,FALSE)</f>
        <v>3</v>
      </c>
      <c r="K552" s="9" t="str">
        <f>VLOOKUP(B552,Database!$I:$AD,16,FALSE)</f>
        <v>v1.1</v>
      </c>
      <c r="L552" s="9">
        <f>VLOOKUP(B552,Database!$I:$AB,19,FALSE)</f>
        <v>60</v>
      </c>
      <c r="M552" s="9" t="str">
        <f>VLOOKUP(B552,Database!$I:$AB,20,FALSE)</f>
        <v>Y</v>
      </c>
    </row>
    <row r="553" spans="1:13" ht="15" customHeight="1" x14ac:dyDescent="0.25">
      <c r="A553" t="s">
        <v>1620</v>
      </c>
      <c r="B553" t="s">
        <v>1621</v>
      </c>
      <c r="C553" t="s">
        <v>774</v>
      </c>
      <c r="D553" s="1" t="s">
        <v>1622</v>
      </c>
      <c r="E553" s="9">
        <f t="shared" si="10"/>
        <v>3</v>
      </c>
      <c r="F553" s="9">
        <f>COUNTIFS(Database!$E:$E,2,Database!$C:$C,$A553,Database!$I:$I,$B553)+COUNTIFS(Database!$F:$F,2,Database!$D:$D,$A553,Database!$I:$I,$B553)</f>
        <v>0</v>
      </c>
      <c r="G553" s="9">
        <f>COUNTIFS(Database!$E:$E,1,Database!$C:$C,$A553,Database!$I:$I,$B553)+COUNTIFS(Database!$F:$F,1,Database!$D:$D,$A553,Database!$I:$I,$B553)</f>
        <v>0</v>
      </c>
      <c r="H553" s="9">
        <f>COUNTIFS(Database!$E:$E,0,Database!$C:$C,$A553,Database!$I:$I,$B553)+COUNTIFS(Database!$F:$F,0,Database!$D:$D,$A553,Database!$I:$I,$B553)</f>
        <v>3</v>
      </c>
      <c r="I553" s="9">
        <f>VLOOKUP(B553,Database!$I:$AB,14,FALSE)</f>
        <v>1500</v>
      </c>
      <c r="J553" s="9">
        <f>VLOOKUP(B553,Database!$I:$AC,15,FALSE)</f>
        <v>3</v>
      </c>
      <c r="K553" s="9" t="str">
        <f>VLOOKUP(B553,Database!$I:$AD,16,FALSE)</f>
        <v>v1.1</v>
      </c>
      <c r="L553" s="9">
        <f>VLOOKUP(B553,Database!$I:$AB,19,FALSE)</f>
        <v>12</v>
      </c>
      <c r="M553" s="9" t="str">
        <f>VLOOKUP(B553,Database!$I:$AB,20,FALSE)</f>
        <v>Y</v>
      </c>
    </row>
    <row r="554" spans="1:13" ht="15" customHeight="1" x14ac:dyDescent="0.25">
      <c r="A554" t="s">
        <v>1624</v>
      </c>
      <c r="B554" t="s">
        <v>1621</v>
      </c>
      <c r="C554" t="s">
        <v>764</v>
      </c>
      <c r="D554" s="1" t="s">
        <v>1626</v>
      </c>
      <c r="E554" s="9">
        <f t="shared" si="10"/>
        <v>3</v>
      </c>
      <c r="F554" s="9">
        <f>COUNTIFS(Database!$E:$E,2,Database!$C:$C,$A554,Database!$I:$I,$B554)+COUNTIFS(Database!$F:$F,2,Database!$D:$D,$A554,Database!$I:$I,$B554)</f>
        <v>2</v>
      </c>
      <c r="G554" s="9">
        <f>COUNTIFS(Database!$E:$E,1,Database!$C:$C,$A554,Database!$I:$I,$B554)+COUNTIFS(Database!$F:$F,1,Database!$D:$D,$A554,Database!$I:$I,$B554)</f>
        <v>0</v>
      </c>
      <c r="H554" s="9">
        <f>COUNTIFS(Database!$E:$E,0,Database!$C:$C,$A554,Database!$I:$I,$B554)+COUNTIFS(Database!$F:$F,0,Database!$D:$D,$A554,Database!$I:$I,$B554)</f>
        <v>1</v>
      </c>
      <c r="I554" s="9">
        <f>VLOOKUP(B554,Database!$I:$AB,14,FALSE)</f>
        <v>1500</v>
      </c>
      <c r="J554" s="9">
        <f>VLOOKUP(B554,Database!$I:$AC,15,FALSE)</f>
        <v>3</v>
      </c>
      <c r="K554" s="9" t="str">
        <f>VLOOKUP(B554,Database!$I:$AD,16,FALSE)</f>
        <v>v1.1</v>
      </c>
      <c r="L554" s="9">
        <f>VLOOKUP(B554,Database!$I:$AB,19,FALSE)</f>
        <v>12</v>
      </c>
      <c r="M554" s="9" t="str">
        <f>VLOOKUP(B554,Database!$I:$AB,20,FALSE)</f>
        <v>Y</v>
      </c>
    </row>
    <row r="555" spans="1:13" ht="15" customHeight="1" x14ac:dyDescent="0.25">
      <c r="A555" t="s">
        <v>1628</v>
      </c>
      <c r="B555" t="s">
        <v>1621</v>
      </c>
      <c r="C555" t="s">
        <v>763</v>
      </c>
      <c r="D555" s="1" t="s">
        <v>1630</v>
      </c>
      <c r="E555" s="9">
        <f t="shared" si="10"/>
        <v>3</v>
      </c>
      <c r="F555" s="9">
        <f>COUNTIFS(Database!$E:$E,2,Database!$C:$C,$A555,Database!$I:$I,$B555)+COUNTIFS(Database!$F:$F,2,Database!$D:$D,$A555,Database!$I:$I,$B555)</f>
        <v>1</v>
      </c>
      <c r="G555" s="9">
        <f>COUNTIFS(Database!$E:$E,1,Database!$C:$C,$A555,Database!$I:$I,$B555)+COUNTIFS(Database!$F:$F,1,Database!$D:$D,$A555,Database!$I:$I,$B555)</f>
        <v>0</v>
      </c>
      <c r="H555" s="9">
        <f>COUNTIFS(Database!$E:$E,0,Database!$C:$C,$A555,Database!$I:$I,$B555)+COUNTIFS(Database!$F:$F,0,Database!$D:$D,$A555,Database!$I:$I,$B555)</f>
        <v>2</v>
      </c>
      <c r="I555" s="9">
        <f>VLOOKUP(B555,Database!$I:$AB,14,FALSE)</f>
        <v>1500</v>
      </c>
      <c r="J555" s="9">
        <f>VLOOKUP(B555,Database!$I:$AC,15,FALSE)</f>
        <v>3</v>
      </c>
      <c r="K555" s="9" t="str">
        <f>VLOOKUP(B555,Database!$I:$AD,16,FALSE)</f>
        <v>v1.1</v>
      </c>
      <c r="L555" s="9">
        <f>VLOOKUP(B555,Database!$I:$AB,19,FALSE)</f>
        <v>12</v>
      </c>
      <c r="M555" s="9" t="str">
        <f>VLOOKUP(B555,Database!$I:$AB,20,FALSE)</f>
        <v>Y</v>
      </c>
    </row>
    <row r="556" spans="1:13" ht="15" customHeight="1" x14ac:dyDescent="0.25">
      <c r="A556" t="s">
        <v>1632</v>
      </c>
      <c r="B556" t="s">
        <v>1621</v>
      </c>
      <c r="C556" t="s">
        <v>759</v>
      </c>
      <c r="D556" s="1" t="s">
        <v>1634</v>
      </c>
      <c r="E556" s="9">
        <f t="shared" si="10"/>
        <v>3</v>
      </c>
      <c r="F556" s="9">
        <f>COUNTIFS(Database!$E:$E,2,Database!$C:$C,$A556,Database!$I:$I,$B556)+COUNTIFS(Database!$F:$F,2,Database!$D:$D,$A556,Database!$I:$I,$B556)</f>
        <v>2</v>
      </c>
      <c r="G556" s="9">
        <f>COUNTIFS(Database!$E:$E,1,Database!$C:$C,$A556,Database!$I:$I,$B556)+COUNTIFS(Database!$F:$F,1,Database!$D:$D,$A556,Database!$I:$I,$B556)</f>
        <v>0</v>
      </c>
      <c r="H556" s="9">
        <f>COUNTIFS(Database!$E:$E,0,Database!$C:$C,$A556,Database!$I:$I,$B556)+COUNTIFS(Database!$F:$F,0,Database!$D:$D,$A556,Database!$I:$I,$B556)</f>
        <v>1</v>
      </c>
      <c r="I556" s="9">
        <f>VLOOKUP(B556,Database!$I:$AB,14,FALSE)</f>
        <v>1500</v>
      </c>
      <c r="J556" s="9">
        <f>VLOOKUP(B556,Database!$I:$AC,15,FALSE)</f>
        <v>3</v>
      </c>
      <c r="K556" s="9" t="str">
        <f>VLOOKUP(B556,Database!$I:$AD,16,FALSE)</f>
        <v>v1.1</v>
      </c>
      <c r="L556" s="9">
        <f>VLOOKUP(B556,Database!$I:$AB,19,FALSE)</f>
        <v>12</v>
      </c>
      <c r="M556" s="9" t="str">
        <f>VLOOKUP(B556,Database!$I:$AB,20,FALSE)</f>
        <v>Y</v>
      </c>
    </row>
    <row r="557" spans="1:13" ht="15" customHeight="1" x14ac:dyDescent="0.25">
      <c r="A557" t="s">
        <v>1636</v>
      </c>
      <c r="B557" t="s">
        <v>1621</v>
      </c>
      <c r="C557" t="s">
        <v>760</v>
      </c>
      <c r="D557" s="1" t="s">
        <v>1638</v>
      </c>
      <c r="E557" s="9">
        <f t="shared" si="10"/>
        <v>3</v>
      </c>
      <c r="F557" s="9">
        <f>COUNTIFS(Database!$E:$E,2,Database!$C:$C,$A557,Database!$I:$I,$B557)+COUNTIFS(Database!$F:$F,2,Database!$D:$D,$A557,Database!$I:$I,$B557)</f>
        <v>1</v>
      </c>
      <c r="G557" s="9">
        <f>COUNTIFS(Database!$E:$E,1,Database!$C:$C,$A557,Database!$I:$I,$B557)+COUNTIFS(Database!$F:$F,1,Database!$D:$D,$A557,Database!$I:$I,$B557)</f>
        <v>0</v>
      </c>
      <c r="H557" s="9">
        <f>COUNTIFS(Database!$E:$E,0,Database!$C:$C,$A557,Database!$I:$I,$B557)+COUNTIFS(Database!$F:$F,0,Database!$D:$D,$A557,Database!$I:$I,$B557)</f>
        <v>2</v>
      </c>
      <c r="I557" s="9">
        <f>VLOOKUP(B557,Database!$I:$AB,14,FALSE)</f>
        <v>1500</v>
      </c>
      <c r="J557" s="9">
        <f>VLOOKUP(B557,Database!$I:$AC,15,FALSE)</f>
        <v>3</v>
      </c>
      <c r="K557" s="9" t="str">
        <f>VLOOKUP(B557,Database!$I:$AD,16,FALSE)</f>
        <v>v1.1</v>
      </c>
      <c r="L557" s="9">
        <f>VLOOKUP(B557,Database!$I:$AB,19,FALSE)</f>
        <v>12</v>
      </c>
      <c r="M557" s="9" t="str">
        <f>VLOOKUP(B557,Database!$I:$AB,20,FALSE)</f>
        <v>Y</v>
      </c>
    </row>
    <row r="558" spans="1:13" ht="15" customHeight="1" x14ac:dyDescent="0.25">
      <c r="A558" t="s">
        <v>1640</v>
      </c>
      <c r="B558" t="s">
        <v>1621</v>
      </c>
      <c r="C558" t="s">
        <v>769</v>
      </c>
      <c r="D558" s="1" t="s">
        <v>1642</v>
      </c>
      <c r="E558" s="9">
        <f t="shared" si="10"/>
        <v>3</v>
      </c>
      <c r="F558" s="9">
        <f>COUNTIFS(Database!$E:$E,2,Database!$C:$C,$A558,Database!$I:$I,$B558)+COUNTIFS(Database!$F:$F,2,Database!$D:$D,$A558,Database!$I:$I,$B558)</f>
        <v>2</v>
      </c>
      <c r="G558" s="9">
        <f>COUNTIFS(Database!$E:$E,1,Database!$C:$C,$A558,Database!$I:$I,$B558)+COUNTIFS(Database!$F:$F,1,Database!$D:$D,$A558,Database!$I:$I,$B558)</f>
        <v>0</v>
      </c>
      <c r="H558" s="9">
        <f>COUNTIFS(Database!$E:$E,0,Database!$C:$C,$A558,Database!$I:$I,$B558)+COUNTIFS(Database!$F:$F,0,Database!$D:$D,$A558,Database!$I:$I,$B558)</f>
        <v>1</v>
      </c>
      <c r="I558" s="9">
        <f>VLOOKUP(B558,Database!$I:$AB,14,FALSE)</f>
        <v>1500</v>
      </c>
      <c r="J558" s="9">
        <f>VLOOKUP(B558,Database!$I:$AC,15,FALSE)</f>
        <v>3</v>
      </c>
      <c r="K558" s="9" t="str">
        <f>VLOOKUP(B558,Database!$I:$AD,16,FALSE)</f>
        <v>v1.1</v>
      </c>
      <c r="L558" s="9">
        <f>VLOOKUP(B558,Database!$I:$AB,19,FALSE)</f>
        <v>12</v>
      </c>
      <c r="M558" s="9" t="str">
        <f>VLOOKUP(B558,Database!$I:$AB,20,FALSE)</f>
        <v>Y</v>
      </c>
    </row>
    <row r="559" spans="1:13" ht="15" customHeight="1" x14ac:dyDescent="0.25">
      <c r="A559" t="s">
        <v>1637</v>
      </c>
      <c r="B559" t="s">
        <v>1621</v>
      </c>
      <c r="C559" t="s">
        <v>769</v>
      </c>
      <c r="D559" s="1" t="s">
        <v>1639</v>
      </c>
      <c r="E559" s="9">
        <f t="shared" si="10"/>
        <v>3</v>
      </c>
      <c r="F559" s="9">
        <f>COUNTIFS(Database!$E:$E,2,Database!$C:$C,$A559,Database!$I:$I,$B559)+COUNTIFS(Database!$F:$F,2,Database!$D:$D,$A559,Database!$I:$I,$B559)</f>
        <v>2</v>
      </c>
      <c r="G559" s="9">
        <f>COUNTIFS(Database!$E:$E,1,Database!$C:$C,$A559,Database!$I:$I,$B559)+COUNTIFS(Database!$F:$F,1,Database!$D:$D,$A559,Database!$I:$I,$B559)</f>
        <v>0</v>
      </c>
      <c r="H559" s="9">
        <f>COUNTIFS(Database!$E:$E,0,Database!$C:$C,$A559,Database!$I:$I,$B559)+COUNTIFS(Database!$F:$F,0,Database!$D:$D,$A559,Database!$I:$I,$B559)</f>
        <v>1</v>
      </c>
      <c r="I559" s="9">
        <f>VLOOKUP(B559,Database!$I:$AB,14,FALSE)</f>
        <v>1500</v>
      </c>
      <c r="J559" s="9">
        <f>VLOOKUP(B559,Database!$I:$AC,15,FALSE)</f>
        <v>3</v>
      </c>
      <c r="K559" s="9" t="str">
        <f>VLOOKUP(B559,Database!$I:$AD,16,FALSE)</f>
        <v>v1.1</v>
      </c>
      <c r="L559" s="9">
        <f>VLOOKUP(B559,Database!$I:$AB,19,FALSE)</f>
        <v>12</v>
      </c>
      <c r="M559" s="9" t="str">
        <f>VLOOKUP(B559,Database!$I:$AB,20,FALSE)</f>
        <v>Y</v>
      </c>
    </row>
    <row r="560" spans="1:13" ht="15" customHeight="1" x14ac:dyDescent="0.25">
      <c r="A560" t="s">
        <v>1633</v>
      </c>
      <c r="B560" t="s">
        <v>1621</v>
      </c>
      <c r="C560" t="s">
        <v>758</v>
      </c>
      <c r="D560" s="1" t="s">
        <v>1635</v>
      </c>
      <c r="E560" s="9">
        <f t="shared" si="10"/>
        <v>3</v>
      </c>
      <c r="F560" s="9">
        <f>COUNTIFS(Database!$E:$E,2,Database!$C:$C,$A560,Database!$I:$I,$B560)+COUNTIFS(Database!$F:$F,2,Database!$D:$D,$A560,Database!$I:$I,$B560)</f>
        <v>1</v>
      </c>
      <c r="G560" s="9">
        <f>COUNTIFS(Database!$E:$E,1,Database!$C:$C,$A560,Database!$I:$I,$B560)+COUNTIFS(Database!$F:$F,1,Database!$D:$D,$A560,Database!$I:$I,$B560)</f>
        <v>0</v>
      </c>
      <c r="H560" s="9">
        <f>COUNTIFS(Database!$E:$E,0,Database!$C:$C,$A560,Database!$I:$I,$B560)+COUNTIFS(Database!$F:$F,0,Database!$D:$D,$A560,Database!$I:$I,$B560)</f>
        <v>2</v>
      </c>
      <c r="I560" s="9">
        <f>VLOOKUP(B560,Database!$I:$AB,14,FALSE)</f>
        <v>1500</v>
      </c>
      <c r="J560" s="9">
        <f>VLOOKUP(B560,Database!$I:$AC,15,FALSE)</f>
        <v>3</v>
      </c>
      <c r="K560" s="9" t="str">
        <f>VLOOKUP(B560,Database!$I:$AD,16,FALSE)</f>
        <v>v1.1</v>
      </c>
      <c r="L560" s="9">
        <f>VLOOKUP(B560,Database!$I:$AB,19,FALSE)</f>
        <v>12</v>
      </c>
      <c r="M560" s="9" t="str">
        <f>VLOOKUP(B560,Database!$I:$AB,20,FALSE)</f>
        <v>Y</v>
      </c>
    </row>
    <row r="561" spans="1:13" ht="15" customHeight="1" x14ac:dyDescent="0.25">
      <c r="A561" t="s">
        <v>1625</v>
      </c>
      <c r="B561" t="s">
        <v>1621</v>
      </c>
      <c r="C561" t="s">
        <v>758</v>
      </c>
      <c r="D561" s="1" t="s">
        <v>1627</v>
      </c>
      <c r="E561" s="9">
        <f t="shared" si="10"/>
        <v>3</v>
      </c>
      <c r="F561" s="9">
        <f>COUNTIFS(Database!$E:$E,2,Database!$C:$C,$A561,Database!$I:$I,$B561)+COUNTIFS(Database!$F:$F,2,Database!$D:$D,$A561,Database!$I:$I,$B561)</f>
        <v>2</v>
      </c>
      <c r="G561" s="9">
        <f>COUNTIFS(Database!$E:$E,1,Database!$C:$C,$A561,Database!$I:$I,$B561)+COUNTIFS(Database!$F:$F,1,Database!$D:$D,$A561,Database!$I:$I,$B561)</f>
        <v>0</v>
      </c>
      <c r="H561" s="9">
        <f>COUNTIFS(Database!$E:$E,0,Database!$C:$C,$A561,Database!$I:$I,$B561)+COUNTIFS(Database!$F:$F,0,Database!$D:$D,$A561,Database!$I:$I,$B561)</f>
        <v>1</v>
      </c>
      <c r="I561" s="9">
        <f>VLOOKUP(B561,Database!$I:$AB,14,FALSE)</f>
        <v>1500</v>
      </c>
      <c r="J561" s="9">
        <f>VLOOKUP(B561,Database!$I:$AC,15,FALSE)</f>
        <v>3</v>
      </c>
      <c r="K561" s="9" t="str">
        <f>VLOOKUP(B561,Database!$I:$AD,16,FALSE)</f>
        <v>v1.1</v>
      </c>
      <c r="L561" s="9">
        <f>VLOOKUP(B561,Database!$I:$AB,19,FALSE)</f>
        <v>12</v>
      </c>
      <c r="M561" s="9" t="str">
        <f>VLOOKUP(B561,Database!$I:$AB,20,FALSE)</f>
        <v>Y</v>
      </c>
    </row>
    <row r="562" spans="1:13" ht="15" customHeight="1" x14ac:dyDescent="0.25">
      <c r="A562" t="s">
        <v>334</v>
      </c>
      <c r="B562" t="s">
        <v>1621</v>
      </c>
      <c r="C562" t="s">
        <v>758</v>
      </c>
      <c r="D562" s="1" t="s">
        <v>1623</v>
      </c>
      <c r="E562" s="9">
        <f t="shared" si="10"/>
        <v>3</v>
      </c>
      <c r="F562" s="9">
        <f>COUNTIFS(Database!$E:$E,2,Database!$C:$C,$A562,Database!$I:$I,$B562)+COUNTIFS(Database!$F:$F,2,Database!$D:$D,$A562,Database!$I:$I,$B562)</f>
        <v>3</v>
      </c>
      <c r="G562" s="9">
        <f>COUNTIFS(Database!$E:$E,1,Database!$C:$C,$A562,Database!$I:$I,$B562)+COUNTIFS(Database!$F:$F,1,Database!$D:$D,$A562,Database!$I:$I,$B562)</f>
        <v>0</v>
      </c>
      <c r="H562" s="9">
        <f>COUNTIFS(Database!$E:$E,0,Database!$C:$C,$A562,Database!$I:$I,$B562)+COUNTIFS(Database!$F:$F,0,Database!$D:$D,$A562,Database!$I:$I,$B562)</f>
        <v>0</v>
      </c>
      <c r="I562" s="9">
        <f>VLOOKUP(B562,Database!$I:$AB,14,FALSE)</f>
        <v>1500</v>
      </c>
      <c r="J562" s="9">
        <f>VLOOKUP(B562,Database!$I:$AC,15,FALSE)</f>
        <v>3</v>
      </c>
      <c r="K562" s="9" t="str">
        <f>VLOOKUP(B562,Database!$I:$AD,16,FALSE)</f>
        <v>v1.1</v>
      </c>
      <c r="L562" s="9">
        <f>VLOOKUP(B562,Database!$I:$AB,19,FALSE)</f>
        <v>12</v>
      </c>
      <c r="M562" s="9" t="str">
        <f>VLOOKUP(B562,Database!$I:$AB,20,FALSE)</f>
        <v>Y</v>
      </c>
    </row>
    <row r="563" spans="1:13" ht="15" customHeight="1" x14ac:dyDescent="0.25">
      <c r="A563" t="s">
        <v>1629</v>
      </c>
      <c r="B563" t="s">
        <v>1621</v>
      </c>
      <c r="C563" t="s">
        <v>761</v>
      </c>
      <c r="D563" s="1" t="s">
        <v>1631</v>
      </c>
      <c r="E563" s="9">
        <f t="shared" si="10"/>
        <v>3</v>
      </c>
      <c r="F563" s="9">
        <f>COUNTIFS(Database!$E:$E,2,Database!$C:$C,$A563,Database!$I:$I,$B563)+COUNTIFS(Database!$F:$F,2,Database!$D:$D,$A563,Database!$I:$I,$B563)</f>
        <v>2</v>
      </c>
      <c r="G563" s="9">
        <f>COUNTIFS(Database!$E:$E,1,Database!$C:$C,$A563,Database!$I:$I,$B563)+COUNTIFS(Database!$F:$F,1,Database!$D:$D,$A563,Database!$I:$I,$B563)</f>
        <v>0</v>
      </c>
      <c r="H563" s="9">
        <f>COUNTIFS(Database!$E:$E,0,Database!$C:$C,$A563,Database!$I:$I,$B563)+COUNTIFS(Database!$F:$F,0,Database!$D:$D,$A563,Database!$I:$I,$B563)</f>
        <v>1</v>
      </c>
      <c r="I563" s="9">
        <f>VLOOKUP(B563,Database!$I:$AB,14,FALSE)</f>
        <v>1500</v>
      </c>
      <c r="J563" s="9">
        <f>VLOOKUP(B563,Database!$I:$AC,15,FALSE)</f>
        <v>3</v>
      </c>
      <c r="K563" s="9" t="str">
        <f>VLOOKUP(B563,Database!$I:$AD,16,FALSE)</f>
        <v>v1.1</v>
      </c>
      <c r="L563" s="9">
        <f>VLOOKUP(B563,Database!$I:$AB,19,FALSE)</f>
        <v>12</v>
      </c>
      <c r="M563" s="9" t="str">
        <f>VLOOKUP(B563,Database!$I:$AB,20,FALSE)</f>
        <v>Y</v>
      </c>
    </row>
    <row r="564" spans="1:13" ht="15" customHeight="1" x14ac:dyDescent="0.25">
      <c r="A564" t="s">
        <v>1669</v>
      </c>
      <c r="B564" t="s">
        <v>1671</v>
      </c>
      <c r="C564" t="s">
        <v>764</v>
      </c>
      <c r="D564" s="1" t="s">
        <v>1672</v>
      </c>
      <c r="E564" s="9">
        <f t="shared" si="10"/>
        <v>5</v>
      </c>
      <c r="F564" s="9">
        <f>COUNTIFS(Database!$E:$E,2,Database!$C:$C,$A564,Database!$I:$I,$B564)+COUNTIFS(Database!$F:$F,2,Database!$D:$D,$A564,Database!$I:$I,$B564)</f>
        <v>3</v>
      </c>
      <c r="G564" s="9">
        <f>COUNTIFS(Database!$E:$E,1,Database!$C:$C,$A564,Database!$I:$I,$B564)+COUNTIFS(Database!$F:$F,1,Database!$D:$D,$A564,Database!$I:$I,$B564)</f>
        <v>1</v>
      </c>
      <c r="H564" s="9">
        <f>COUNTIFS(Database!$E:$E,0,Database!$C:$C,$A564,Database!$I:$I,$B564)+COUNTIFS(Database!$F:$F,0,Database!$D:$D,$A564,Database!$I:$I,$B564)</f>
        <v>1</v>
      </c>
      <c r="I564" s="9">
        <f>VLOOKUP(B564,Database!$I:$AB,14,FALSE)</f>
        <v>2000</v>
      </c>
      <c r="J564" s="9">
        <f>VLOOKUP(B564,Database!$I:$AC,15,FALSE)</f>
        <v>5</v>
      </c>
      <c r="K564" s="9" t="str">
        <f>VLOOKUP(B564,Database!$I:$AD,16,FALSE)</f>
        <v>v1.1</v>
      </c>
      <c r="L564" s="9">
        <f>VLOOKUP(B564,Database!$I:$AB,19,FALSE)</f>
        <v>24</v>
      </c>
      <c r="M564" s="9" t="str">
        <f>VLOOKUP(B564,Database!$I:$AB,20,FALSE)</f>
        <v>Y</v>
      </c>
    </row>
    <row r="565" spans="1:13" ht="15" customHeight="1" x14ac:dyDescent="0.25">
      <c r="A565" t="s">
        <v>1674</v>
      </c>
      <c r="B565" t="s">
        <v>1671</v>
      </c>
      <c r="C565" t="s">
        <v>758</v>
      </c>
      <c r="D565" s="1" t="s">
        <v>1676</v>
      </c>
      <c r="E565" s="9">
        <f t="shared" si="10"/>
        <v>5</v>
      </c>
      <c r="F565" s="9">
        <f>COUNTIFS(Database!$E:$E,2,Database!$C:$C,$A565,Database!$I:$I,$B565)+COUNTIFS(Database!$F:$F,2,Database!$D:$D,$A565,Database!$I:$I,$B565)</f>
        <v>1</v>
      </c>
      <c r="G565" s="9">
        <f>COUNTIFS(Database!$E:$E,1,Database!$C:$C,$A565,Database!$I:$I,$B565)+COUNTIFS(Database!$F:$F,1,Database!$D:$D,$A565,Database!$I:$I,$B565)</f>
        <v>1</v>
      </c>
      <c r="H565" s="9">
        <f>COUNTIFS(Database!$E:$E,0,Database!$C:$C,$A565,Database!$I:$I,$B565)+COUNTIFS(Database!$F:$F,0,Database!$D:$D,$A565,Database!$I:$I,$B565)</f>
        <v>3</v>
      </c>
      <c r="I565" s="9">
        <f>VLOOKUP(B565,Database!$I:$AB,14,FALSE)</f>
        <v>2000</v>
      </c>
      <c r="J565" s="9">
        <f>VLOOKUP(B565,Database!$I:$AC,15,FALSE)</f>
        <v>5</v>
      </c>
      <c r="K565" s="9" t="str">
        <f>VLOOKUP(B565,Database!$I:$AD,16,FALSE)</f>
        <v>v1.1</v>
      </c>
      <c r="L565" s="9">
        <f>VLOOKUP(B565,Database!$I:$AB,19,FALSE)</f>
        <v>24</v>
      </c>
      <c r="M565" s="9" t="str">
        <f>VLOOKUP(B565,Database!$I:$AB,20,FALSE)</f>
        <v>Y</v>
      </c>
    </row>
    <row r="566" spans="1:13" ht="15" customHeight="1" x14ac:dyDescent="0.25">
      <c r="A566" t="s">
        <v>635</v>
      </c>
      <c r="B566" t="s">
        <v>1671</v>
      </c>
      <c r="C566" t="s">
        <v>761</v>
      </c>
      <c r="D566" s="1" t="s">
        <v>1677</v>
      </c>
      <c r="E566" s="9">
        <f t="shared" si="10"/>
        <v>5</v>
      </c>
      <c r="F566" s="9">
        <f>COUNTIFS(Database!$E:$E,2,Database!$C:$C,$A566,Database!$I:$I,$B566)+COUNTIFS(Database!$F:$F,2,Database!$D:$D,$A566,Database!$I:$I,$B566)</f>
        <v>3</v>
      </c>
      <c r="G566" s="9">
        <f>COUNTIFS(Database!$E:$E,1,Database!$C:$C,$A566,Database!$I:$I,$B566)+COUNTIFS(Database!$F:$F,1,Database!$D:$D,$A566,Database!$I:$I,$B566)</f>
        <v>0</v>
      </c>
      <c r="H566" s="9">
        <f>COUNTIFS(Database!$E:$E,0,Database!$C:$C,$A566,Database!$I:$I,$B566)+COUNTIFS(Database!$F:$F,0,Database!$D:$D,$A566,Database!$I:$I,$B566)</f>
        <v>2</v>
      </c>
      <c r="I566" s="9">
        <f>VLOOKUP(B566,Database!$I:$AB,14,FALSE)</f>
        <v>2000</v>
      </c>
      <c r="J566" s="9">
        <f>VLOOKUP(B566,Database!$I:$AC,15,FALSE)</f>
        <v>5</v>
      </c>
      <c r="K566" s="9" t="str">
        <f>VLOOKUP(B566,Database!$I:$AD,16,FALSE)</f>
        <v>v1.1</v>
      </c>
      <c r="L566" s="9">
        <f>VLOOKUP(B566,Database!$I:$AB,19,FALSE)</f>
        <v>24</v>
      </c>
      <c r="M566" s="9" t="str">
        <f>VLOOKUP(B566,Database!$I:$AB,20,FALSE)</f>
        <v>Y</v>
      </c>
    </row>
    <row r="567" spans="1:13" ht="15" customHeight="1" x14ac:dyDescent="0.25">
      <c r="A567" t="s">
        <v>1124</v>
      </c>
      <c r="B567" t="s">
        <v>1671</v>
      </c>
      <c r="C567" t="s">
        <v>774</v>
      </c>
      <c r="D567" s="1" t="s">
        <v>1679</v>
      </c>
      <c r="E567" s="9">
        <f t="shared" si="10"/>
        <v>5</v>
      </c>
      <c r="F567" s="9">
        <f>COUNTIFS(Database!$E:$E,2,Database!$C:$C,$A567,Database!$I:$I,$B567)+COUNTIFS(Database!$F:$F,2,Database!$D:$D,$A567,Database!$I:$I,$B567)</f>
        <v>4</v>
      </c>
      <c r="G567" s="9">
        <f>COUNTIFS(Database!$E:$E,1,Database!$C:$C,$A567,Database!$I:$I,$B567)+COUNTIFS(Database!$F:$F,1,Database!$D:$D,$A567,Database!$I:$I,$B567)</f>
        <v>0</v>
      </c>
      <c r="H567" s="9">
        <f>COUNTIFS(Database!$E:$E,0,Database!$C:$C,$A567,Database!$I:$I,$B567)+COUNTIFS(Database!$F:$F,0,Database!$D:$D,$A567,Database!$I:$I,$B567)</f>
        <v>1</v>
      </c>
      <c r="I567" s="9">
        <f>VLOOKUP(B567,Database!$I:$AB,14,FALSE)</f>
        <v>2000</v>
      </c>
      <c r="J567" s="9">
        <f>VLOOKUP(B567,Database!$I:$AC,15,FALSE)</f>
        <v>5</v>
      </c>
      <c r="K567" s="9" t="str">
        <f>VLOOKUP(B567,Database!$I:$AD,16,FALSE)</f>
        <v>v1.1</v>
      </c>
      <c r="L567" s="9">
        <f>VLOOKUP(B567,Database!$I:$AB,19,FALSE)</f>
        <v>24</v>
      </c>
      <c r="M567" s="9" t="str">
        <f>VLOOKUP(B567,Database!$I:$AB,20,FALSE)</f>
        <v>Y</v>
      </c>
    </row>
    <row r="568" spans="1:13" ht="15" customHeight="1" x14ac:dyDescent="0.25">
      <c r="A568" t="s">
        <v>1681</v>
      </c>
      <c r="B568" t="s">
        <v>1671</v>
      </c>
      <c r="C568" t="s">
        <v>763</v>
      </c>
      <c r="D568" s="1" t="s">
        <v>1683</v>
      </c>
      <c r="E568" s="9">
        <f t="shared" si="10"/>
        <v>5</v>
      </c>
      <c r="F568" s="9">
        <f>COUNTIFS(Database!$E:$E,2,Database!$C:$C,$A568,Database!$I:$I,$B568)+COUNTIFS(Database!$F:$F,2,Database!$D:$D,$A568,Database!$I:$I,$B568)</f>
        <v>4</v>
      </c>
      <c r="G568" s="9">
        <f>COUNTIFS(Database!$E:$E,1,Database!$C:$C,$A568,Database!$I:$I,$B568)+COUNTIFS(Database!$F:$F,1,Database!$D:$D,$A568,Database!$I:$I,$B568)</f>
        <v>0</v>
      </c>
      <c r="H568" s="9">
        <f>COUNTIFS(Database!$E:$E,0,Database!$C:$C,$A568,Database!$I:$I,$B568)+COUNTIFS(Database!$F:$F,0,Database!$D:$D,$A568,Database!$I:$I,$B568)</f>
        <v>1</v>
      </c>
      <c r="I568" s="9">
        <f>VLOOKUP(B568,Database!$I:$AB,14,FALSE)</f>
        <v>2000</v>
      </c>
      <c r="J568" s="9">
        <f>VLOOKUP(B568,Database!$I:$AC,15,FALSE)</f>
        <v>5</v>
      </c>
      <c r="K568" s="9" t="str">
        <f>VLOOKUP(B568,Database!$I:$AD,16,FALSE)</f>
        <v>v1.1</v>
      </c>
      <c r="L568" s="9">
        <f>VLOOKUP(B568,Database!$I:$AB,19,FALSE)</f>
        <v>24</v>
      </c>
      <c r="M568" s="9" t="str">
        <f>VLOOKUP(B568,Database!$I:$AB,20,FALSE)</f>
        <v>Y</v>
      </c>
    </row>
    <row r="569" spans="1:13" ht="15" customHeight="1" x14ac:dyDescent="0.25">
      <c r="A569" t="s">
        <v>1058</v>
      </c>
      <c r="B569" t="s">
        <v>1671</v>
      </c>
      <c r="C569" t="s">
        <v>758</v>
      </c>
      <c r="D569" s="1" t="s">
        <v>1686</v>
      </c>
      <c r="E569" s="9">
        <f t="shared" si="10"/>
        <v>5</v>
      </c>
      <c r="F569" s="9">
        <f>COUNTIFS(Database!$E:$E,2,Database!$C:$C,$A569,Database!$I:$I,$B569)+COUNTIFS(Database!$F:$F,2,Database!$D:$D,$A569,Database!$I:$I,$B569)</f>
        <v>2</v>
      </c>
      <c r="G569" s="9">
        <f>COUNTIFS(Database!$E:$E,1,Database!$C:$C,$A569,Database!$I:$I,$B569)+COUNTIFS(Database!$F:$F,1,Database!$D:$D,$A569,Database!$I:$I,$B569)</f>
        <v>1</v>
      </c>
      <c r="H569" s="9">
        <f>COUNTIFS(Database!$E:$E,0,Database!$C:$C,$A569,Database!$I:$I,$B569)+COUNTIFS(Database!$F:$F,0,Database!$D:$D,$A569,Database!$I:$I,$B569)</f>
        <v>2</v>
      </c>
      <c r="I569" s="9">
        <f>VLOOKUP(B569,Database!$I:$AB,14,FALSE)</f>
        <v>2000</v>
      </c>
      <c r="J569" s="9">
        <f>VLOOKUP(B569,Database!$I:$AC,15,FALSE)</f>
        <v>5</v>
      </c>
      <c r="K569" s="9" t="str">
        <f>VLOOKUP(B569,Database!$I:$AD,16,FALSE)</f>
        <v>v1.1</v>
      </c>
      <c r="L569" s="9">
        <f>VLOOKUP(B569,Database!$I:$AB,19,FALSE)</f>
        <v>24</v>
      </c>
      <c r="M569" s="9" t="str">
        <f>VLOOKUP(B569,Database!$I:$AB,20,FALSE)</f>
        <v>Y</v>
      </c>
    </row>
    <row r="570" spans="1:13" ht="15" customHeight="1" x14ac:dyDescent="0.25">
      <c r="A570" t="s">
        <v>1688</v>
      </c>
      <c r="B570" t="s">
        <v>1671</v>
      </c>
      <c r="C570" t="s">
        <v>758</v>
      </c>
      <c r="D570" s="1" t="s">
        <v>1690</v>
      </c>
      <c r="E570" s="9">
        <f t="shared" si="10"/>
        <v>5</v>
      </c>
      <c r="F570" s="9">
        <f>COUNTIFS(Database!$E:$E,2,Database!$C:$C,$A570,Database!$I:$I,$B570)+COUNTIFS(Database!$F:$F,2,Database!$D:$D,$A570,Database!$I:$I,$B570)</f>
        <v>2</v>
      </c>
      <c r="G570" s="9">
        <f>COUNTIFS(Database!$E:$E,1,Database!$C:$C,$A570,Database!$I:$I,$B570)+COUNTIFS(Database!$F:$F,1,Database!$D:$D,$A570,Database!$I:$I,$B570)</f>
        <v>1</v>
      </c>
      <c r="H570" s="9">
        <f>COUNTIFS(Database!$E:$E,0,Database!$C:$C,$A570,Database!$I:$I,$B570)+COUNTIFS(Database!$F:$F,0,Database!$D:$D,$A570,Database!$I:$I,$B570)</f>
        <v>2</v>
      </c>
      <c r="I570" s="9">
        <f>VLOOKUP(B570,Database!$I:$AB,14,FALSE)</f>
        <v>2000</v>
      </c>
      <c r="J570" s="9">
        <f>VLOOKUP(B570,Database!$I:$AC,15,FALSE)</f>
        <v>5</v>
      </c>
      <c r="K570" s="9" t="str">
        <f>VLOOKUP(B570,Database!$I:$AD,16,FALSE)</f>
        <v>v1.1</v>
      </c>
      <c r="L570" s="9">
        <f>VLOOKUP(B570,Database!$I:$AB,19,FALSE)</f>
        <v>24</v>
      </c>
      <c r="M570" s="9" t="str">
        <f>VLOOKUP(B570,Database!$I:$AB,20,FALSE)</f>
        <v>Y</v>
      </c>
    </row>
    <row r="571" spans="1:13" ht="15" customHeight="1" x14ac:dyDescent="0.25">
      <c r="A571" t="s">
        <v>1692</v>
      </c>
      <c r="B571" t="s">
        <v>1671</v>
      </c>
      <c r="C571" t="s">
        <v>764</v>
      </c>
      <c r="D571" s="1" t="s">
        <v>1694</v>
      </c>
      <c r="E571" s="9">
        <f t="shared" si="10"/>
        <v>5</v>
      </c>
      <c r="F571" s="9">
        <f>COUNTIFS(Database!$E:$E,2,Database!$C:$C,$A571,Database!$I:$I,$B571)+COUNTIFS(Database!$F:$F,2,Database!$D:$D,$A571,Database!$I:$I,$B571)</f>
        <v>3</v>
      </c>
      <c r="G571" s="9">
        <f>COUNTIFS(Database!$E:$E,1,Database!$C:$C,$A571,Database!$I:$I,$B571)+COUNTIFS(Database!$F:$F,1,Database!$D:$D,$A571,Database!$I:$I,$B571)</f>
        <v>0</v>
      </c>
      <c r="H571" s="9">
        <f>COUNTIFS(Database!$E:$E,0,Database!$C:$C,$A571,Database!$I:$I,$B571)+COUNTIFS(Database!$F:$F,0,Database!$D:$D,$A571,Database!$I:$I,$B571)</f>
        <v>2</v>
      </c>
      <c r="I571" s="9">
        <f>VLOOKUP(B571,Database!$I:$AB,14,FALSE)</f>
        <v>2000</v>
      </c>
      <c r="J571" s="9">
        <f>VLOOKUP(B571,Database!$I:$AC,15,FALSE)</f>
        <v>5</v>
      </c>
      <c r="K571" s="9" t="str">
        <f>VLOOKUP(B571,Database!$I:$AD,16,FALSE)</f>
        <v>v1.1</v>
      </c>
      <c r="L571" s="9">
        <f>VLOOKUP(B571,Database!$I:$AB,19,FALSE)</f>
        <v>24</v>
      </c>
      <c r="M571" s="9" t="str">
        <f>VLOOKUP(B571,Database!$I:$AB,20,FALSE)</f>
        <v>Y</v>
      </c>
    </row>
    <row r="572" spans="1:13" ht="15" customHeight="1" x14ac:dyDescent="0.25">
      <c r="A572" t="s">
        <v>1696</v>
      </c>
      <c r="B572" t="s">
        <v>1671</v>
      </c>
      <c r="C572" t="s">
        <v>762</v>
      </c>
      <c r="D572" s="1" t="s">
        <v>1698</v>
      </c>
      <c r="E572" s="9">
        <f t="shared" si="10"/>
        <v>5</v>
      </c>
      <c r="F572" s="9">
        <f>COUNTIFS(Database!$E:$E,2,Database!$C:$C,$A572,Database!$I:$I,$B572)+COUNTIFS(Database!$F:$F,2,Database!$D:$D,$A572,Database!$I:$I,$B572)</f>
        <v>4</v>
      </c>
      <c r="G572" s="9">
        <f>COUNTIFS(Database!$E:$E,1,Database!$C:$C,$A572,Database!$I:$I,$B572)+COUNTIFS(Database!$F:$F,1,Database!$D:$D,$A572,Database!$I:$I,$B572)</f>
        <v>1</v>
      </c>
      <c r="H572" s="9">
        <f>COUNTIFS(Database!$E:$E,0,Database!$C:$C,$A572,Database!$I:$I,$B572)+COUNTIFS(Database!$F:$F,0,Database!$D:$D,$A572,Database!$I:$I,$B572)</f>
        <v>0</v>
      </c>
      <c r="I572" s="9">
        <f>VLOOKUP(B572,Database!$I:$AB,14,FALSE)</f>
        <v>2000</v>
      </c>
      <c r="J572" s="9">
        <f>VLOOKUP(B572,Database!$I:$AC,15,FALSE)</f>
        <v>5</v>
      </c>
      <c r="K572" s="9" t="str">
        <f>VLOOKUP(B572,Database!$I:$AD,16,FALSE)</f>
        <v>v1.1</v>
      </c>
      <c r="L572" s="9">
        <f>VLOOKUP(B572,Database!$I:$AB,19,FALSE)</f>
        <v>24</v>
      </c>
      <c r="M572" s="9" t="str">
        <f>VLOOKUP(B572,Database!$I:$AB,20,FALSE)</f>
        <v>Y</v>
      </c>
    </row>
    <row r="573" spans="1:13" ht="15" customHeight="1" x14ac:dyDescent="0.25">
      <c r="A573" t="s">
        <v>1700</v>
      </c>
      <c r="B573" t="s">
        <v>1671</v>
      </c>
      <c r="C573" t="s">
        <v>759</v>
      </c>
      <c r="D573" s="1" t="s">
        <v>1702</v>
      </c>
      <c r="E573" s="9">
        <f t="shared" si="10"/>
        <v>5</v>
      </c>
      <c r="F573" s="9">
        <f>COUNTIFS(Database!$E:$E,2,Database!$C:$C,$A573,Database!$I:$I,$B573)+COUNTIFS(Database!$F:$F,2,Database!$D:$D,$A573,Database!$I:$I,$B573)</f>
        <v>2</v>
      </c>
      <c r="G573" s="9">
        <f>COUNTIFS(Database!$E:$E,1,Database!$C:$C,$A573,Database!$I:$I,$B573)+COUNTIFS(Database!$F:$F,1,Database!$D:$D,$A573,Database!$I:$I,$B573)</f>
        <v>1</v>
      </c>
      <c r="H573" s="9">
        <f>COUNTIFS(Database!$E:$E,0,Database!$C:$C,$A573,Database!$I:$I,$B573)+COUNTIFS(Database!$F:$F,0,Database!$D:$D,$A573,Database!$I:$I,$B573)</f>
        <v>2</v>
      </c>
      <c r="I573" s="9">
        <f>VLOOKUP(B573,Database!$I:$AB,14,FALSE)</f>
        <v>2000</v>
      </c>
      <c r="J573" s="9">
        <f>VLOOKUP(B573,Database!$I:$AC,15,FALSE)</f>
        <v>5</v>
      </c>
      <c r="K573" s="9" t="str">
        <f>VLOOKUP(B573,Database!$I:$AD,16,FALSE)</f>
        <v>v1.1</v>
      </c>
      <c r="L573" s="9">
        <f>VLOOKUP(B573,Database!$I:$AB,19,FALSE)</f>
        <v>24</v>
      </c>
      <c r="M573" s="9" t="str">
        <f>VLOOKUP(B573,Database!$I:$AB,20,FALSE)</f>
        <v>Y</v>
      </c>
    </row>
    <row r="574" spans="1:13" ht="15" customHeight="1" x14ac:dyDescent="0.25">
      <c r="A574" t="s">
        <v>1704</v>
      </c>
      <c r="B574" t="s">
        <v>1671</v>
      </c>
      <c r="C574" t="s">
        <v>762</v>
      </c>
      <c r="D574" s="1" t="s">
        <v>1706</v>
      </c>
      <c r="E574" s="9">
        <f t="shared" si="10"/>
        <v>5</v>
      </c>
      <c r="F574" s="9">
        <f>COUNTIFS(Database!$E:$E,2,Database!$C:$C,$A574,Database!$I:$I,$B574)+COUNTIFS(Database!$F:$F,2,Database!$D:$D,$A574,Database!$I:$I,$B574)</f>
        <v>2</v>
      </c>
      <c r="G574" s="9">
        <f>COUNTIFS(Database!$E:$E,1,Database!$C:$C,$A574,Database!$I:$I,$B574)+COUNTIFS(Database!$F:$F,1,Database!$D:$D,$A574,Database!$I:$I,$B574)</f>
        <v>1</v>
      </c>
      <c r="H574" s="9">
        <f>COUNTIFS(Database!$E:$E,0,Database!$C:$C,$A574,Database!$I:$I,$B574)+COUNTIFS(Database!$F:$F,0,Database!$D:$D,$A574,Database!$I:$I,$B574)</f>
        <v>2</v>
      </c>
      <c r="I574" s="9">
        <f>VLOOKUP(B574,Database!$I:$AB,14,FALSE)</f>
        <v>2000</v>
      </c>
      <c r="J574" s="9">
        <f>VLOOKUP(B574,Database!$I:$AC,15,FALSE)</f>
        <v>5</v>
      </c>
      <c r="K574" s="9" t="str">
        <f>VLOOKUP(B574,Database!$I:$AD,16,FALSE)</f>
        <v>v1.1</v>
      </c>
      <c r="L574" s="9">
        <f>VLOOKUP(B574,Database!$I:$AB,19,FALSE)</f>
        <v>24</v>
      </c>
      <c r="M574" s="9" t="str">
        <f>VLOOKUP(B574,Database!$I:$AB,20,FALSE)</f>
        <v>Y</v>
      </c>
    </row>
    <row r="575" spans="1:13" ht="15" customHeight="1" x14ac:dyDescent="0.25">
      <c r="A575" t="s">
        <v>1708</v>
      </c>
      <c r="B575" t="s">
        <v>1671</v>
      </c>
      <c r="C575" t="s">
        <v>765</v>
      </c>
      <c r="D575" s="1" t="s">
        <v>1709</v>
      </c>
      <c r="E575" s="9">
        <f t="shared" si="10"/>
        <v>5</v>
      </c>
      <c r="F575" s="9">
        <f>COUNTIFS(Database!$E:$E,2,Database!$C:$C,$A575,Database!$I:$I,$B575)+COUNTIFS(Database!$F:$F,2,Database!$D:$D,$A575,Database!$I:$I,$B575)</f>
        <v>1</v>
      </c>
      <c r="G575" s="9">
        <f>COUNTIFS(Database!$E:$E,1,Database!$C:$C,$A575,Database!$I:$I,$B575)+COUNTIFS(Database!$F:$F,1,Database!$D:$D,$A575,Database!$I:$I,$B575)</f>
        <v>0</v>
      </c>
      <c r="H575" s="9">
        <f>COUNTIFS(Database!$E:$E,0,Database!$C:$C,$A575,Database!$I:$I,$B575)+COUNTIFS(Database!$F:$F,0,Database!$D:$D,$A575,Database!$I:$I,$B575)</f>
        <v>4</v>
      </c>
      <c r="I575" s="9">
        <f>VLOOKUP(B575,Database!$I:$AB,14,FALSE)</f>
        <v>2000</v>
      </c>
      <c r="J575" s="9">
        <f>VLOOKUP(B575,Database!$I:$AC,15,FALSE)</f>
        <v>5</v>
      </c>
      <c r="K575" s="9" t="str">
        <f>VLOOKUP(B575,Database!$I:$AD,16,FALSE)</f>
        <v>v1.1</v>
      </c>
      <c r="L575" s="9">
        <f>VLOOKUP(B575,Database!$I:$AB,19,FALSE)</f>
        <v>24</v>
      </c>
      <c r="M575" s="9" t="str">
        <f>VLOOKUP(B575,Database!$I:$AB,20,FALSE)</f>
        <v>Y</v>
      </c>
    </row>
    <row r="576" spans="1:13" ht="15" customHeight="1" x14ac:dyDescent="0.25">
      <c r="A576" t="s">
        <v>1682</v>
      </c>
      <c r="B576" t="s">
        <v>1671</v>
      </c>
      <c r="C576" t="s">
        <v>768</v>
      </c>
      <c r="D576" s="1" t="s">
        <v>1684</v>
      </c>
      <c r="E576" s="9">
        <f t="shared" si="10"/>
        <v>5</v>
      </c>
      <c r="F576" s="9">
        <f>COUNTIFS(Database!$E:$E,2,Database!$C:$C,$A576,Database!$I:$I,$B576)+COUNTIFS(Database!$F:$F,2,Database!$D:$D,$A576,Database!$I:$I,$B576)</f>
        <v>4</v>
      </c>
      <c r="G576" s="9">
        <f>COUNTIFS(Database!$E:$E,1,Database!$C:$C,$A576,Database!$I:$I,$B576)+COUNTIFS(Database!$F:$F,1,Database!$D:$D,$A576,Database!$I:$I,$B576)</f>
        <v>0</v>
      </c>
      <c r="H576" s="9">
        <f>COUNTIFS(Database!$E:$E,0,Database!$C:$C,$A576,Database!$I:$I,$B576)+COUNTIFS(Database!$F:$F,0,Database!$D:$D,$A576,Database!$I:$I,$B576)</f>
        <v>1</v>
      </c>
      <c r="I576" s="9">
        <f>VLOOKUP(B576,Database!$I:$AB,14,FALSE)</f>
        <v>2000</v>
      </c>
      <c r="J576" s="9">
        <f>VLOOKUP(B576,Database!$I:$AC,15,FALSE)</f>
        <v>5</v>
      </c>
      <c r="K576" s="9" t="str">
        <f>VLOOKUP(B576,Database!$I:$AD,16,FALSE)</f>
        <v>v1.1</v>
      </c>
      <c r="L576" s="9">
        <f>VLOOKUP(B576,Database!$I:$AB,19,FALSE)</f>
        <v>24</v>
      </c>
      <c r="M576" s="9" t="str">
        <f>VLOOKUP(B576,Database!$I:$AB,20,FALSE)</f>
        <v>Y</v>
      </c>
    </row>
    <row r="577" spans="1:13" ht="15" customHeight="1" x14ac:dyDescent="0.25">
      <c r="A577" t="s">
        <v>921</v>
      </c>
      <c r="B577" t="s">
        <v>1671</v>
      </c>
      <c r="C577" t="s">
        <v>759</v>
      </c>
      <c r="D577" s="1" t="s">
        <v>1680</v>
      </c>
      <c r="E577" s="9">
        <f t="shared" si="10"/>
        <v>5</v>
      </c>
      <c r="F577" s="9">
        <f>COUNTIFS(Database!$E:$E,2,Database!$C:$C,$A577,Database!$I:$I,$B577)+COUNTIFS(Database!$F:$F,2,Database!$D:$D,$A577,Database!$I:$I,$B577)</f>
        <v>2</v>
      </c>
      <c r="G577" s="9">
        <f>COUNTIFS(Database!$E:$E,1,Database!$C:$C,$A577,Database!$I:$I,$B577)+COUNTIFS(Database!$F:$F,1,Database!$D:$D,$A577,Database!$I:$I,$B577)</f>
        <v>0</v>
      </c>
      <c r="H577" s="9">
        <f>COUNTIFS(Database!$E:$E,0,Database!$C:$C,$A577,Database!$I:$I,$B577)+COUNTIFS(Database!$F:$F,0,Database!$D:$D,$A577,Database!$I:$I,$B577)</f>
        <v>3</v>
      </c>
      <c r="I577" s="9">
        <f>VLOOKUP(B577,Database!$I:$AB,14,FALSE)</f>
        <v>2000</v>
      </c>
      <c r="J577" s="9">
        <f>VLOOKUP(B577,Database!$I:$AC,15,FALSE)</f>
        <v>5</v>
      </c>
      <c r="K577" s="9" t="str">
        <f>VLOOKUP(B577,Database!$I:$AD,16,FALSE)</f>
        <v>v1.1</v>
      </c>
      <c r="L577" s="9">
        <f>VLOOKUP(B577,Database!$I:$AB,19,FALSE)</f>
        <v>24</v>
      </c>
      <c r="M577" s="9" t="str">
        <f>VLOOKUP(B577,Database!$I:$AB,20,FALSE)</f>
        <v>Y</v>
      </c>
    </row>
    <row r="578" spans="1:13" ht="15" customHeight="1" x14ac:dyDescent="0.25">
      <c r="A578" t="s">
        <v>1689</v>
      </c>
      <c r="B578" t="s">
        <v>1671</v>
      </c>
      <c r="C578" t="s">
        <v>765</v>
      </c>
      <c r="D578" s="1" t="s">
        <v>1691</v>
      </c>
      <c r="E578" s="9">
        <f t="shared" si="10"/>
        <v>5</v>
      </c>
      <c r="F578" s="9">
        <f>COUNTIFS(Database!$E:$E,2,Database!$C:$C,$A578,Database!$I:$I,$B578)+COUNTIFS(Database!$F:$F,2,Database!$D:$D,$A578,Database!$I:$I,$B578)</f>
        <v>0</v>
      </c>
      <c r="G578" s="9">
        <f>COUNTIFS(Database!$E:$E,1,Database!$C:$C,$A578,Database!$I:$I,$B578)+COUNTIFS(Database!$F:$F,1,Database!$D:$D,$A578,Database!$I:$I,$B578)</f>
        <v>0</v>
      </c>
      <c r="H578" s="9">
        <f>COUNTIFS(Database!$E:$E,0,Database!$C:$C,$A578,Database!$I:$I,$B578)+COUNTIFS(Database!$F:$F,0,Database!$D:$D,$A578,Database!$I:$I,$B578)</f>
        <v>5</v>
      </c>
      <c r="I578" s="9">
        <f>VLOOKUP(B578,Database!$I:$AB,14,FALSE)</f>
        <v>2000</v>
      </c>
      <c r="J578" s="9">
        <f>VLOOKUP(B578,Database!$I:$AC,15,FALSE)</f>
        <v>5</v>
      </c>
      <c r="K578" s="9" t="str">
        <f>VLOOKUP(B578,Database!$I:$AD,16,FALSE)</f>
        <v>v1.1</v>
      </c>
      <c r="L578" s="9">
        <f>VLOOKUP(B578,Database!$I:$AB,19,FALSE)</f>
        <v>24</v>
      </c>
      <c r="M578" s="9" t="str">
        <f>VLOOKUP(B578,Database!$I:$AB,20,FALSE)</f>
        <v>Y</v>
      </c>
    </row>
    <row r="579" spans="1:13" ht="15" customHeight="1" x14ac:dyDescent="0.25">
      <c r="A579" t="s">
        <v>1670</v>
      </c>
      <c r="B579" t="s">
        <v>1671</v>
      </c>
      <c r="C579" t="s">
        <v>762</v>
      </c>
      <c r="D579" s="1" t="s">
        <v>1673</v>
      </c>
      <c r="E579" s="9">
        <f t="shared" si="10"/>
        <v>5</v>
      </c>
      <c r="F579" s="9">
        <f>COUNTIFS(Database!$E:$E,2,Database!$C:$C,$A579,Database!$I:$I,$B579)+COUNTIFS(Database!$F:$F,2,Database!$D:$D,$A579,Database!$I:$I,$B579)</f>
        <v>2</v>
      </c>
      <c r="G579" s="9">
        <f>COUNTIFS(Database!$E:$E,1,Database!$C:$C,$A579,Database!$I:$I,$B579)+COUNTIFS(Database!$F:$F,1,Database!$D:$D,$A579,Database!$I:$I,$B579)</f>
        <v>0</v>
      </c>
      <c r="H579" s="9">
        <f>COUNTIFS(Database!$E:$E,0,Database!$C:$C,$A579,Database!$I:$I,$B579)+COUNTIFS(Database!$F:$F,0,Database!$D:$D,$A579,Database!$I:$I,$B579)</f>
        <v>3</v>
      </c>
      <c r="I579" s="9">
        <f>VLOOKUP(B579,Database!$I:$AB,14,FALSE)</f>
        <v>2000</v>
      </c>
      <c r="J579" s="9">
        <f>VLOOKUP(B579,Database!$I:$AC,15,FALSE)</f>
        <v>5</v>
      </c>
      <c r="K579" s="9" t="str">
        <f>VLOOKUP(B579,Database!$I:$AD,16,FALSE)</f>
        <v>v1.1</v>
      </c>
      <c r="L579" s="9">
        <f>VLOOKUP(B579,Database!$I:$AB,19,FALSE)</f>
        <v>24</v>
      </c>
      <c r="M579" s="9" t="str">
        <f>VLOOKUP(B579,Database!$I:$AB,20,FALSE)</f>
        <v>Y</v>
      </c>
    </row>
    <row r="580" spans="1:13" ht="15" customHeight="1" x14ac:dyDescent="0.25">
      <c r="A580" t="s">
        <v>1062</v>
      </c>
      <c r="B580" t="s">
        <v>1671</v>
      </c>
      <c r="C580" t="s">
        <v>764</v>
      </c>
      <c r="D580" s="1" t="s">
        <v>1710</v>
      </c>
      <c r="E580" s="9">
        <f t="shared" si="10"/>
        <v>5</v>
      </c>
      <c r="F580" s="9">
        <f>COUNTIFS(Database!$E:$E,2,Database!$C:$C,$A580,Database!$I:$I,$B580)+COUNTIFS(Database!$F:$F,2,Database!$D:$D,$A580,Database!$I:$I,$B580)</f>
        <v>1</v>
      </c>
      <c r="G580" s="9">
        <f>COUNTIFS(Database!$E:$E,1,Database!$C:$C,$A580,Database!$I:$I,$B580)+COUNTIFS(Database!$F:$F,1,Database!$D:$D,$A580,Database!$I:$I,$B580)</f>
        <v>1</v>
      </c>
      <c r="H580" s="9">
        <f>COUNTIFS(Database!$E:$E,0,Database!$C:$C,$A580,Database!$I:$I,$B580)+COUNTIFS(Database!$F:$F,0,Database!$D:$D,$A580,Database!$I:$I,$B580)</f>
        <v>3</v>
      </c>
      <c r="I580" s="9">
        <f>VLOOKUP(B580,Database!$I:$AB,14,FALSE)</f>
        <v>2000</v>
      </c>
      <c r="J580" s="9">
        <f>VLOOKUP(B580,Database!$I:$AC,15,FALSE)</f>
        <v>5</v>
      </c>
      <c r="K580" s="9" t="str">
        <f>VLOOKUP(B580,Database!$I:$AD,16,FALSE)</f>
        <v>v1.1</v>
      </c>
      <c r="L580" s="9">
        <f>VLOOKUP(B580,Database!$I:$AB,19,FALSE)</f>
        <v>24</v>
      </c>
      <c r="M580" s="9" t="str">
        <f>VLOOKUP(B580,Database!$I:$AB,20,FALSE)</f>
        <v>Y</v>
      </c>
    </row>
    <row r="581" spans="1:13" ht="15" customHeight="1" x14ac:dyDescent="0.25">
      <c r="A581" t="s">
        <v>1705</v>
      </c>
      <c r="B581" t="s">
        <v>1671</v>
      </c>
      <c r="C581" t="s">
        <v>760</v>
      </c>
      <c r="D581" s="1" t="s">
        <v>1707</v>
      </c>
      <c r="E581" s="9">
        <f t="shared" si="10"/>
        <v>5</v>
      </c>
      <c r="F581" s="9">
        <f>COUNTIFS(Database!$E:$E,2,Database!$C:$C,$A581,Database!$I:$I,$B581)+COUNTIFS(Database!$F:$F,2,Database!$D:$D,$A581,Database!$I:$I,$B581)</f>
        <v>1</v>
      </c>
      <c r="G581" s="9">
        <f>COUNTIFS(Database!$E:$E,1,Database!$C:$C,$A581,Database!$I:$I,$B581)+COUNTIFS(Database!$F:$F,1,Database!$D:$D,$A581,Database!$I:$I,$B581)</f>
        <v>1</v>
      </c>
      <c r="H581" s="9">
        <f>COUNTIFS(Database!$E:$E,0,Database!$C:$C,$A581,Database!$I:$I,$B581)+COUNTIFS(Database!$F:$F,0,Database!$D:$D,$A581,Database!$I:$I,$B581)</f>
        <v>3</v>
      </c>
      <c r="I581" s="9">
        <f>VLOOKUP(B581,Database!$I:$AB,14,FALSE)</f>
        <v>2000</v>
      </c>
      <c r="J581" s="9">
        <f>VLOOKUP(B581,Database!$I:$AC,15,FALSE)</f>
        <v>5</v>
      </c>
      <c r="K581" s="9" t="str">
        <f>VLOOKUP(B581,Database!$I:$AD,16,FALSE)</f>
        <v>v1.1</v>
      </c>
      <c r="L581" s="9">
        <f>VLOOKUP(B581,Database!$I:$AB,19,FALSE)</f>
        <v>24</v>
      </c>
      <c r="M581" s="9" t="str">
        <f>VLOOKUP(B581,Database!$I:$AB,20,FALSE)</f>
        <v>Y</v>
      </c>
    </row>
    <row r="582" spans="1:13" ht="15" customHeight="1" x14ac:dyDescent="0.25">
      <c r="A582" t="s">
        <v>1693</v>
      </c>
      <c r="B582" t="s">
        <v>1671</v>
      </c>
      <c r="C582" t="s">
        <v>764</v>
      </c>
      <c r="D582" s="1" t="s">
        <v>1695</v>
      </c>
      <c r="E582" s="9">
        <f t="shared" si="10"/>
        <v>5</v>
      </c>
      <c r="F582" s="9">
        <f>COUNTIFS(Database!$E:$E,2,Database!$C:$C,$A582,Database!$I:$I,$B582)+COUNTIFS(Database!$F:$F,2,Database!$D:$D,$A582,Database!$I:$I,$B582)</f>
        <v>2</v>
      </c>
      <c r="G582" s="9">
        <f>COUNTIFS(Database!$E:$E,1,Database!$C:$C,$A582,Database!$I:$I,$B582)+COUNTIFS(Database!$F:$F,1,Database!$D:$D,$A582,Database!$I:$I,$B582)</f>
        <v>1</v>
      </c>
      <c r="H582" s="9">
        <f>COUNTIFS(Database!$E:$E,0,Database!$C:$C,$A582,Database!$I:$I,$B582)+COUNTIFS(Database!$F:$F,0,Database!$D:$D,$A582,Database!$I:$I,$B582)</f>
        <v>2</v>
      </c>
      <c r="I582" s="9">
        <f>VLOOKUP(B582,Database!$I:$AB,14,FALSE)</f>
        <v>2000</v>
      </c>
      <c r="J582" s="9">
        <f>VLOOKUP(B582,Database!$I:$AC,15,FALSE)</f>
        <v>5</v>
      </c>
      <c r="K582" s="9" t="str">
        <f>VLOOKUP(B582,Database!$I:$AD,16,FALSE)</f>
        <v>v1.1</v>
      </c>
      <c r="L582" s="9">
        <f>VLOOKUP(B582,Database!$I:$AB,19,FALSE)</f>
        <v>24</v>
      </c>
      <c r="M582" s="9" t="str">
        <f>VLOOKUP(B582,Database!$I:$AB,20,FALSE)</f>
        <v>Y</v>
      </c>
    </row>
    <row r="583" spans="1:13" ht="15" customHeight="1" x14ac:dyDescent="0.25">
      <c r="A583" t="s">
        <v>1066</v>
      </c>
      <c r="B583" t="s">
        <v>1671</v>
      </c>
      <c r="C583" t="s">
        <v>759</v>
      </c>
      <c r="D583" s="1" t="s">
        <v>1678</v>
      </c>
      <c r="E583" s="9">
        <f t="shared" si="10"/>
        <v>5</v>
      </c>
      <c r="F583" s="9">
        <f>COUNTIFS(Database!$E:$E,2,Database!$C:$C,$A583,Database!$I:$I,$B583)+COUNTIFS(Database!$F:$F,2,Database!$D:$D,$A583,Database!$I:$I,$B583)</f>
        <v>2</v>
      </c>
      <c r="G583" s="9">
        <f>COUNTIFS(Database!$E:$E,1,Database!$C:$C,$A583,Database!$I:$I,$B583)+COUNTIFS(Database!$F:$F,1,Database!$D:$D,$A583,Database!$I:$I,$B583)</f>
        <v>1</v>
      </c>
      <c r="H583" s="9">
        <f>COUNTIFS(Database!$E:$E,0,Database!$C:$C,$A583,Database!$I:$I,$B583)+COUNTIFS(Database!$F:$F,0,Database!$D:$D,$A583,Database!$I:$I,$B583)</f>
        <v>2</v>
      </c>
      <c r="I583" s="9">
        <f>VLOOKUP(B583,Database!$I:$AB,14,FALSE)</f>
        <v>2000</v>
      </c>
      <c r="J583" s="9">
        <f>VLOOKUP(B583,Database!$I:$AC,15,FALSE)</f>
        <v>5</v>
      </c>
      <c r="K583" s="9" t="str">
        <f>VLOOKUP(B583,Database!$I:$AD,16,FALSE)</f>
        <v>v1.1</v>
      </c>
      <c r="L583" s="9">
        <f>VLOOKUP(B583,Database!$I:$AB,19,FALSE)</f>
        <v>24</v>
      </c>
      <c r="M583" s="9" t="str">
        <f>VLOOKUP(B583,Database!$I:$AB,20,FALSE)</f>
        <v>Y</v>
      </c>
    </row>
    <row r="584" spans="1:13" ht="15" customHeight="1" x14ac:dyDescent="0.25">
      <c r="A584" t="s">
        <v>1697</v>
      </c>
      <c r="B584" t="s">
        <v>1671</v>
      </c>
      <c r="C584" t="s">
        <v>769</v>
      </c>
      <c r="D584" s="1" t="s">
        <v>1699</v>
      </c>
      <c r="E584" s="9">
        <f t="shared" si="10"/>
        <v>5</v>
      </c>
      <c r="F584" s="9">
        <f>COUNTIFS(Database!$E:$E,2,Database!$C:$C,$A584,Database!$I:$I,$B584)+COUNTIFS(Database!$F:$F,2,Database!$D:$D,$A584,Database!$I:$I,$B584)</f>
        <v>0</v>
      </c>
      <c r="G584" s="9">
        <f>COUNTIFS(Database!$E:$E,1,Database!$C:$C,$A584,Database!$I:$I,$B584)+COUNTIFS(Database!$F:$F,1,Database!$D:$D,$A584,Database!$I:$I,$B584)</f>
        <v>3</v>
      </c>
      <c r="H584" s="9">
        <f>COUNTIFS(Database!$E:$E,0,Database!$C:$C,$A584,Database!$I:$I,$B584)+COUNTIFS(Database!$F:$F,0,Database!$D:$D,$A584,Database!$I:$I,$B584)</f>
        <v>2</v>
      </c>
      <c r="I584" s="9">
        <f>VLOOKUP(B584,Database!$I:$AB,14,FALSE)</f>
        <v>2000</v>
      </c>
      <c r="J584" s="9">
        <f>VLOOKUP(B584,Database!$I:$AC,15,FALSE)</f>
        <v>5</v>
      </c>
      <c r="K584" s="9" t="str">
        <f>VLOOKUP(B584,Database!$I:$AD,16,FALSE)</f>
        <v>v1.1</v>
      </c>
      <c r="L584" s="9">
        <f>VLOOKUP(B584,Database!$I:$AB,19,FALSE)</f>
        <v>24</v>
      </c>
      <c r="M584" s="9" t="str">
        <f>VLOOKUP(B584,Database!$I:$AB,20,FALSE)</f>
        <v>Y</v>
      </c>
    </row>
    <row r="585" spans="1:13" ht="15" customHeight="1" x14ac:dyDescent="0.25">
      <c r="A585" t="s">
        <v>1701</v>
      </c>
      <c r="B585" t="s">
        <v>1671</v>
      </c>
      <c r="C585" t="s">
        <v>769</v>
      </c>
      <c r="D585" s="1" t="s">
        <v>1703</v>
      </c>
      <c r="E585" s="9">
        <f t="shared" si="10"/>
        <v>5</v>
      </c>
      <c r="F585" s="9">
        <f>COUNTIFS(Database!$E:$E,2,Database!$C:$C,$A585,Database!$I:$I,$B585)+COUNTIFS(Database!$F:$F,2,Database!$D:$D,$A585,Database!$I:$I,$B585)</f>
        <v>2</v>
      </c>
      <c r="G585" s="9">
        <f>COUNTIFS(Database!$E:$E,1,Database!$C:$C,$A585,Database!$I:$I,$B585)+COUNTIFS(Database!$F:$F,1,Database!$D:$D,$A585,Database!$I:$I,$B585)</f>
        <v>3</v>
      </c>
      <c r="H585" s="9">
        <f>COUNTIFS(Database!$E:$E,0,Database!$C:$C,$A585,Database!$I:$I,$B585)+COUNTIFS(Database!$F:$F,0,Database!$D:$D,$A585,Database!$I:$I,$B585)</f>
        <v>0</v>
      </c>
      <c r="I585" s="9">
        <f>VLOOKUP(B585,Database!$I:$AB,14,FALSE)</f>
        <v>2000</v>
      </c>
      <c r="J585" s="9">
        <f>VLOOKUP(B585,Database!$I:$AC,15,FALSE)</f>
        <v>5</v>
      </c>
      <c r="K585" s="9" t="str">
        <f>VLOOKUP(B585,Database!$I:$AD,16,FALSE)</f>
        <v>v1.1</v>
      </c>
      <c r="L585" s="9">
        <f>VLOOKUP(B585,Database!$I:$AB,19,FALSE)</f>
        <v>24</v>
      </c>
      <c r="M585" s="9" t="str">
        <f>VLOOKUP(B585,Database!$I:$AB,20,FALSE)</f>
        <v>Y</v>
      </c>
    </row>
    <row r="586" spans="1:13" ht="15" customHeight="1" x14ac:dyDescent="0.25">
      <c r="A586" t="s">
        <v>514</v>
      </c>
      <c r="B586" t="s">
        <v>1604</v>
      </c>
      <c r="C586" t="s">
        <v>758</v>
      </c>
      <c r="D586" s="1" t="s">
        <v>1605</v>
      </c>
      <c r="E586" s="9">
        <f t="shared" si="10"/>
        <v>2</v>
      </c>
      <c r="F586" s="9">
        <f>COUNTIFS(Database!$E:$E,2,Database!$C:$C,$A586,Database!$I:$I,$B586)+COUNTIFS(Database!$F:$F,2,Database!$D:$D,$A586,Database!$I:$I,$B586)</f>
        <v>1</v>
      </c>
      <c r="G586" s="9">
        <f>COUNTIFS(Database!$E:$E,1,Database!$C:$C,$A586,Database!$I:$I,$B586)+COUNTIFS(Database!$F:$F,1,Database!$D:$D,$A586,Database!$I:$I,$B586)</f>
        <v>0</v>
      </c>
      <c r="H586" s="9">
        <f>COUNTIFS(Database!$E:$E,0,Database!$C:$C,$A586,Database!$I:$I,$B586)+COUNTIFS(Database!$F:$F,0,Database!$D:$D,$A586,Database!$I:$I,$B586)</f>
        <v>1</v>
      </c>
      <c r="I586" s="9">
        <f>VLOOKUP(B586,Database!$I:$AB,14,FALSE)</f>
        <v>2000</v>
      </c>
      <c r="J586" s="9">
        <f>VLOOKUP(B586,Database!$I:$AC,15,FALSE)</f>
        <v>3</v>
      </c>
      <c r="K586" s="9" t="str">
        <f>VLOOKUP(B586,Database!$I:$AD,16,FALSE)</f>
        <v>v1.1</v>
      </c>
      <c r="L586" s="9">
        <f>VLOOKUP(B586,Database!$I:$AB,19,FALSE)</f>
        <v>4</v>
      </c>
      <c r="M586" s="9" t="str">
        <f>VLOOKUP(B586,Database!$I:$AB,20,FALSE)</f>
        <v>Y</v>
      </c>
    </row>
    <row r="587" spans="1:13" ht="15" customHeight="1" x14ac:dyDescent="0.25">
      <c r="A587" t="s">
        <v>509</v>
      </c>
      <c r="B587" t="s">
        <v>1604</v>
      </c>
      <c r="C587" t="s">
        <v>770</v>
      </c>
      <c r="D587" s="1" t="s">
        <v>1607</v>
      </c>
      <c r="E587" s="9">
        <f t="shared" si="10"/>
        <v>3</v>
      </c>
      <c r="F587" s="9">
        <f>COUNTIFS(Database!$E:$E,2,Database!$C:$C,$A587,Database!$I:$I,$B587)+COUNTIFS(Database!$F:$F,2,Database!$D:$D,$A587,Database!$I:$I,$B587)</f>
        <v>0</v>
      </c>
      <c r="G587" s="9">
        <f>COUNTIFS(Database!$E:$E,1,Database!$C:$C,$A587,Database!$I:$I,$B587)+COUNTIFS(Database!$F:$F,1,Database!$D:$D,$A587,Database!$I:$I,$B587)</f>
        <v>0</v>
      </c>
      <c r="H587" s="9">
        <f>COUNTIFS(Database!$E:$E,0,Database!$C:$C,$A587,Database!$I:$I,$B587)+COUNTIFS(Database!$F:$F,0,Database!$D:$D,$A587,Database!$I:$I,$B587)</f>
        <v>3</v>
      </c>
      <c r="I587" s="9">
        <f>VLOOKUP(B587,Database!$I:$AB,14,FALSE)</f>
        <v>2000</v>
      </c>
      <c r="J587" s="9">
        <f>VLOOKUP(B587,Database!$I:$AC,15,FALSE)</f>
        <v>3</v>
      </c>
      <c r="K587" s="9" t="str">
        <f>VLOOKUP(B587,Database!$I:$AD,16,FALSE)</f>
        <v>v1.1</v>
      </c>
      <c r="L587" s="9">
        <f>VLOOKUP(B587,Database!$I:$AB,19,FALSE)</f>
        <v>4</v>
      </c>
      <c r="M587" s="9" t="str">
        <f>VLOOKUP(B587,Database!$I:$AB,20,FALSE)</f>
        <v>Y</v>
      </c>
    </row>
    <row r="588" spans="1:13" ht="15" customHeight="1" x14ac:dyDescent="0.25">
      <c r="A588" t="s">
        <v>1609</v>
      </c>
      <c r="B588" t="s">
        <v>1604</v>
      </c>
      <c r="C588" t="s">
        <v>773</v>
      </c>
      <c r="D588" s="1" t="s">
        <v>1610</v>
      </c>
      <c r="E588" s="9">
        <f t="shared" si="10"/>
        <v>2</v>
      </c>
      <c r="F588" s="9">
        <f>COUNTIFS(Database!$E:$E,2,Database!$C:$C,$A588,Database!$I:$I,$B588)+COUNTIFS(Database!$F:$F,2,Database!$D:$D,$A588,Database!$I:$I,$B588)</f>
        <v>1</v>
      </c>
      <c r="G588" s="9">
        <f>COUNTIFS(Database!$E:$E,1,Database!$C:$C,$A588,Database!$I:$I,$B588)+COUNTIFS(Database!$F:$F,1,Database!$D:$D,$A588,Database!$I:$I,$B588)</f>
        <v>0</v>
      </c>
      <c r="H588" s="9">
        <f>COUNTIFS(Database!$E:$E,0,Database!$C:$C,$A588,Database!$I:$I,$B588)+COUNTIFS(Database!$F:$F,0,Database!$D:$D,$A588,Database!$I:$I,$B588)</f>
        <v>1</v>
      </c>
      <c r="I588" s="9">
        <f>VLOOKUP(B588,Database!$I:$AB,14,FALSE)</f>
        <v>2000</v>
      </c>
      <c r="J588" s="9">
        <f>VLOOKUP(B588,Database!$I:$AC,15,FALSE)</f>
        <v>3</v>
      </c>
      <c r="K588" s="9" t="str">
        <f>VLOOKUP(B588,Database!$I:$AD,16,FALSE)</f>
        <v>v1.1</v>
      </c>
      <c r="L588" s="9">
        <f>VLOOKUP(B588,Database!$I:$AB,19,FALSE)</f>
        <v>4</v>
      </c>
      <c r="M588" s="9" t="str">
        <f>VLOOKUP(B588,Database!$I:$AB,20,FALSE)</f>
        <v>Y</v>
      </c>
    </row>
    <row r="589" spans="1:13" ht="15" customHeight="1" x14ac:dyDescent="0.25">
      <c r="A589" t="s">
        <v>121</v>
      </c>
      <c r="B589" t="s">
        <v>1604</v>
      </c>
      <c r="C589" t="s">
        <v>771</v>
      </c>
      <c r="D589" s="1" t="s">
        <v>1608</v>
      </c>
      <c r="E589" s="9">
        <f t="shared" si="10"/>
        <v>3</v>
      </c>
      <c r="F589" s="9">
        <f>COUNTIFS(Database!$E:$E,2,Database!$C:$C,$A589,Database!$I:$I,$B589)+COUNTIFS(Database!$F:$F,2,Database!$D:$D,$A589,Database!$I:$I,$B589)</f>
        <v>3</v>
      </c>
      <c r="G589" s="9">
        <f>COUNTIFS(Database!$E:$E,1,Database!$C:$C,$A589,Database!$I:$I,$B589)+COUNTIFS(Database!$F:$F,1,Database!$D:$D,$A589,Database!$I:$I,$B589)</f>
        <v>0</v>
      </c>
      <c r="H589" s="9">
        <f>COUNTIFS(Database!$E:$E,0,Database!$C:$C,$A589,Database!$I:$I,$B589)+COUNTIFS(Database!$F:$F,0,Database!$D:$D,$A589,Database!$I:$I,$B589)</f>
        <v>0</v>
      </c>
      <c r="I589" s="9">
        <f>VLOOKUP(B589,Database!$I:$AB,14,FALSE)</f>
        <v>2000</v>
      </c>
      <c r="J589" s="9">
        <f>VLOOKUP(B589,Database!$I:$AC,15,FALSE)</f>
        <v>3</v>
      </c>
      <c r="K589" s="9" t="str">
        <f>VLOOKUP(B589,Database!$I:$AD,16,FALSE)</f>
        <v>v1.1</v>
      </c>
      <c r="L589" s="9">
        <f>VLOOKUP(B589,Database!$I:$AB,19,FALSE)</f>
        <v>4</v>
      </c>
      <c r="M589" s="9" t="str">
        <f>VLOOKUP(B589,Database!$I:$AB,20,FALSE)</f>
        <v>Y</v>
      </c>
    </row>
    <row r="590" spans="1:13" ht="15" customHeight="1" x14ac:dyDescent="0.25">
      <c r="A590" t="s">
        <v>524</v>
      </c>
      <c r="B590" t="s">
        <v>1604</v>
      </c>
      <c r="C590" t="s">
        <v>764</v>
      </c>
      <c r="D590" s="1" t="s">
        <v>1606</v>
      </c>
      <c r="E590" s="9">
        <f t="shared" si="10"/>
        <v>2</v>
      </c>
      <c r="F590" s="9">
        <f>COUNTIFS(Database!$E:$E,2,Database!$C:$C,$A590,Database!$I:$I,$B590)+COUNTIFS(Database!$F:$F,2,Database!$D:$D,$A590,Database!$I:$I,$B590)</f>
        <v>1</v>
      </c>
      <c r="G590" s="9">
        <f>COUNTIFS(Database!$E:$E,1,Database!$C:$C,$A590,Database!$I:$I,$B590)+COUNTIFS(Database!$F:$F,1,Database!$D:$D,$A590,Database!$I:$I,$B590)</f>
        <v>0</v>
      </c>
      <c r="H590" s="9">
        <f>COUNTIFS(Database!$E:$E,0,Database!$C:$C,$A590,Database!$I:$I,$B590)+COUNTIFS(Database!$F:$F,0,Database!$D:$D,$A590,Database!$I:$I,$B590)</f>
        <v>1</v>
      </c>
      <c r="I590" s="9">
        <f>VLOOKUP(B590,Database!$I:$AB,14,FALSE)</f>
        <v>2000</v>
      </c>
      <c r="J590" s="9">
        <f>VLOOKUP(B590,Database!$I:$AC,15,FALSE)</f>
        <v>3</v>
      </c>
      <c r="K590" s="9" t="str">
        <f>VLOOKUP(B590,Database!$I:$AD,16,FALSE)</f>
        <v>v1.1</v>
      </c>
      <c r="L590" s="9">
        <f>VLOOKUP(B590,Database!$I:$AB,19,FALSE)</f>
        <v>4</v>
      </c>
      <c r="M590" s="9" t="str">
        <f>VLOOKUP(B590,Database!$I:$AB,20,FALSE)</f>
        <v>Y</v>
      </c>
    </row>
    <row r="591" spans="1:13" ht="15" customHeight="1" x14ac:dyDescent="0.25">
      <c r="A591" t="s">
        <v>1585</v>
      </c>
      <c r="B591" t="s">
        <v>1584</v>
      </c>
      <c r="C591" t="s">
        <v>759</v>
      </c>
      <c r="D591" s="1" t="s">
        <v>1587</v>
      </c>
      <c r="E591" s="9">
        <f t="shared" si="10"/>
        <v>3</v>
      </c>
      <c r="F591" s="9">
        <f>COUNTIFS(Database!$E:$E,2,Database!$C:$C,$A591,Database!$I:$I,$B591)+COUNTIFS(Database!$F:$F,2,Database!$D:$D,$A591,Database!$I:$I,$B591)</f>
        <v>3</v>
      </c>
      <c r="G591" s="9">
        <f>COUNTIFS(Database!$E:$E,1,Database!$C:$C,$A591,Database!$I:$I,$B591)+COUNTIFS(Database!$F:$F,1,Database!$D:$D,$A591,Database!$I:$I,$B591)</f>
        <v>0</v>
      </c>
      <c r="H591" s="9">
        <f>COUNTIFS(Database!$E:$E,0,Database!$C:$C,$A591,Database!$I:$I,$B591)+COUNTIFS(Database!$F:$F,0,Database!$D:$D,$A591,Database!$I:$I,$B591)</f>
        <v>0</v>
      </c>
      <c r="I591" s="9">
        <f>VLOOKUP(B591,Database!$I:$AB,14,FALSE)</f>
        <v>1500</v>
      </c>
      <c r="J591" s="9">
        <f>VLOOKUP(B591,Database!$I:$AC,15,FALSE)</f>
        <v>3</v>
      </c>
      <c r="K591" s="9" t="str">
        <f>VLOOKUP(B591,Database!$I:$AD,16,FALSE)</f>
        <v>v1.1</v>
      </c>
      <c r="L591" s="9">
        <f>VLOOKUP(B591,Database!$I:$AB,19,FALSE)</f>
        <v>8</v>
      </c>
      <c r="M591" s="9" t="str">
        <f>VLOOKUP(B591,Database!$I:$AB,20,FALSE)</f>
        <v>N</v>
      </c>
    </row>
    <row r="592" spans="1:13" ht="15" customHeight="1" x14ac:dyDescent="0.25">
      <c r="A592" t="s">
        <v>1794</v>
      </c>
      <c r="B592" t="s">
        <v>1796</v>
      </c>
      <c r="C592" t="s">
        <v>763</v>
      </c>
      <c r="D592" s="1" t="s">
        <v>1797</v>
      </c>
      <c r="E592" s="9">
        <f t="shared" si="10"/>
        <v>3</v>
      </c>
      <c r="F592" s="9">
        <f>COUNTIFS(Database!$E:$E,2,Database!$C:$C,$A592,Database!$I:$I,$B592)+COUNTIFS(Database!$F:$F,2,Database!$D:$D,$A592,Database!$I:$I,$B592)</f>
        <v>3</v>
      </c>
      <c r="G592" s="9">
        <f>COUNTIFS(Database!$E:$E,1,Database!$C:$C,$A592,Database!$I:$I,$B592)+COUNTIFS(Database!$F:$F,1,Database!$D:$D,$A592,Database!$I:$I,$B592)</f>
        <v>0</v>
      </c>
      <c r="H592" s="9">
        <f>COUNTIFS(Database!$E:$E,0,Database!$C:$C,$A592,Database!$I:$I,$B592)+COUNTIFS(Database!$F:$F,0,Database!$D:$D,$A592,Database!$I:$I,$B592)</f>
        <v>0</v>
      </c>
      <c r="I592" s="9">
        <f>VLOOKUP(B592,Database!$I:$AB,14,FALSE)</f>
        <v>2000</v>
      </c>
      <c r="J592" s="9">
        <f>VLOOKUP(B592,Database!$I:$AC,15,FALSE)</f>
        <v>3</v>
      </c>
      <c r="K592" s="9" t="str">
        <f>VLOOKUP(B592,Database!$I:$AD,16,FALSE)</f>
        <v>v1.1</v>
      </c>
      <c r="L592" s="9">
        <f>VLOOKUP(B592,Database!$I:$AB,19,FALSE)</f>
        <v>8</v>
      </c>
      <c r="M592" s="9" t="str">
        <f>VLOOKUP(B592,Database!$I:$AB,20,FALSE)</f>
        <v>Y</v>
      </c>
    </row>
    <row r="593" spans="1:13" ht="15" customHeight="1" x14ac:dyDescent="0.25">
      <c r="A593" t="s">
        <v>1799</v>
      </c>
      <c r="B593" t="s">
        <v>1796</v>
      </c>
      <c r="C593" t="s">
        <v>761</v>
      </c>
      <c r="D593" s="1" t="s">
        <v>1800</v>
      </c>
      <c r="E593" s="9">
        <f t="shared" si="10"/>
        <v>3</v>
      </c>
      <c r="F593" s="9">
        <f>COUNTIFS(Database!$E:$E,2,Database!$C:$C,$A593,Database!$I:$I,$B593)+COUNTIFS(Database!$F:$F,2,Database!$D:$D,$A593,Database!$I:$I,$B593)</f>
        <v>2</v>
      </c>
      <c r="G593" s="9">
        <f>COUNTIFS(Database!$E:$E,1,Database!$C:$C,$A593,Database!$I:$I,$B593)+COUNTIFS(Database!$F:$F,1,Database!$D:$D,$A593,Database!$I:$I,$B593)</f>
        <v>0</v>
      </c>
      <c r="H593" s="9">
        <f>COUNTIFS(Database!$E:$E,0,Database!$C:$C,$A593,Database!$I:$I,$B593)+COUNTIFS(Database!$F:$F,0,Database!$D:$D,$A593,Database!$I:$I,$B593)</f>
        <v>1</v>
      </c>
      <c r="I593" s="9">
        <f>VLOOKUP(B593,Database!$I:$AB,14,FALSE)</f>
        <v>2000</v>
      </c>
      <c r="J593" s="9">
        <f>VLOOKUP(B593,Database!$I:$AC,15,FALSE)</f>
        <v>3</v>
      </c>
      <c r="K593" s="9" t="str">
        <f>VLOOKUP(B593,Database!$I:$AD,16,FALSE)</f>
        <v>v1.1</v>
      </c>
      <c r="L593" s="9">
        <f>VLOOKUP(B593,Database!$I:$AB,19,FALSE)</f>
        <v>8</v>
      </c>
      <c r="M593" s="9" t="str">
        <f>VLOOKUP(B593,Database!$I:$AB,20,FALSE)</f>
        <v>Y</v>
      </c>
    </row>
    <row r="594" spans="1:13" ht="15" customHeight="1" x14ac:dyDescent="0.25">
      <c r="A594" t="s">
        <v>1802</v>
      </c>
      <c r="B594" t="s">
        <v>1796</v>
      </c>
      <c r="C594" t="s">
        <v>771</v>
      </c>
      <c r="D594" s="1" t="s">
        <v>1804</v>
      </c>
      <c r="E594" s="9">
        <f t="shared" si="10"/>
        <v>3</v>
      </c>
      <c r="F594" s="9">
        <f>COUNTIFS(Database!$E:$E,2,Database!$C:$C,$A594,Database!$I:$I,$B594)+COUNTIFS(Database!$F:$F,2,Database!$D:$D,$A594,Database!$I:$I,$B594)</f>
        <v>1</v>
      </c>
      <c r="G594" s="9">
        <f>COUNTIFS(Database!$E:$E,1,Database!$C:$C,$A594,Database!$I:$I,$B594)+COUNTIFS(Database!$F:$F,1,Database!$D:$D,$A594,Database!$I:$I,$B594)</f>
        <v>0</v>
      </c>
      <c r="H594" s="9">
        <f>COUNTIFS(Database!$E:$E,0,Database!$C:$C,$A594,Database!$I:$I,$B594)+COUNTIFS(Database!$F:$F,0,Database!$D:$D,$A594,Database!$I:$I,$B594)</f>
        <v>2</v>
      </c>
      <c r="I594" s="9">
        <f>VLOOKUP(B594,Database!$I:$AB,14,FALSE)</f>
        <v>2000</v>
      </c>
      <c r="J594" s="9">
        <f>VLOOKUP(B594,Database!$I:$AC,15,FALSE)</f>
        <v>3</v>
      </c>
      <c r="K594" s="9" t="str">
        <f>VLOOKUP(B594,Database!$I:$AD,16,FALSE)</f>
        <v>v1.1</v>
      </c>
      <c r="L594" s="9">
        <f>VLOOKUP(B594,Database!$I:$AB,19,FALSE)</f>
        <v>8</v>
      </c>
      <c r="M594" s="9" t="str">
        <f>VLOOKUP(B594,Database!$I:$AB,20,FALSE)</f>
        <v>Y</v>
      </c>
    </row>
    <row r="595" spans="1:13" ht="15" customHeight="1" x14ac:dyDescent="0.25">
      <c r="A595" t="s">
        <v>1806</v>
      </c>
      <c r="B595" t="s">
        <v>1796</v>
      </c>
      <c r="C595" t="s">
        <v>774</v>
      </c>
      <c r="D595" s="1" t="s">
        <v>1807</v>
      </c>
      <c r="E595" s="9">
        <f t="shared" si="10"/>
        <v>3</v>
      </c>
      <c r="F595" s="9">
        <f>COUNTIFS(Database!$E:$E,2,Database!$C:$C,$A595,Database!$I:$I,$B595)+COUNTIFS(Database!$F:$F,2,Database!$D:$D,$A595,Database!$I:$I,$B595)</f>
        <v>2</v>
      </c>
      <c r="G595" s="9">
        <f>COUNTIFS(Database!$E:$E,1,Database!$C:$C,$A595,Database!$I:$I,$B595)+COUNTIFS(Database!$F:$F,1,Database!$D:$D,$A595,Database!$I:$I,$B595)</f>
        <v>0</v>
      </c>
      <c r="H595" s="9">
        <f>COUNTIFS(Database!$E:$E,0,Database!$C:$C,$A595,Database!$I:$I,$B595)+COUNTIFS(Database!$F:$F,0,Database!$D:$D,$A595,Database!$I:$I,$B595)</f>
        <v>1</v>
      </c>
      <c r="I595" s="9">
        <f>VLOOKUP(B595,Database!$I:$AB,14,FALSE)</f>
        <v>2000</v>
      </c>
      <c r="J595" s="9">
        <f>VLOOKUP(B595,Database!$I:$AC,15,FALSE)</f>
        <v>3</v>
      </c>
      <c r="K595" s="9" t="str">
        <f>VLOOKUP(B595,Database!$I:$AD,16,FALSE)</f>
        <v>v1.1</v>
      </c>
      <c r="L595" s="9">
        <f>VLOOKUP(B595,Database!$I:$AB,19,FALSE)</f>
        <v>8</v>
      </c>
      <c r="M595" s="9" t="str">
        <f>VLOOKUP(B595,Database!$I:$AB,20,FALSE)</f>
        <v>Y</v>
      </c>
    </row>
    <row r="596" spans="1:13" ht="15" customHeight="1" x14ac:dyDescent="0.25">
      <c r="A596" t="s">
        <v>1795</v>
      </c>
      <c r="B596" t="s">
        <v>1796</v>
      </c>
      <c r="C596" t="s">
        <v>767</v>
      </c>
      <c r="D596" s="1" t="s">
        <v>1798</v>
      </c>
      <c r="E596" s="9">
        <f t="shared" si="10"/>
        <v>3</v>
      </c>
      <c r="F596" s="9">
        <f>COUNTIFS(Database!$E:$E,2,Database!$C:$C,$A596,Database!$I:$I,$B596)+COUNTIFS(Database!$F:$F,2,Database!$D:$D,$A596,Database!$I:$I,$B596)</f>
        <v>2</v>
      </c>
      <c r="G596" s="9">
        <f>COUNTIFS(Database!$E:$E,1,Database!$C:$C,$A596,Database!$I:$I,$B596)+COUNTIFS(Database!$F:$F,1,Database!$D:$D,$A596,Database!$I:$I,$B596)</f>
        <v>0</v>
      </c>
      <c r="H596" s="9">
        <f>COUNTIFS(Database!$E:$E,0,Database!$C:$C,$A596,Database!$I:$I,$B596)+COUNTIFS(Database!$F:$F,0,Database!$D:$D,$A596,Database!$I:$I,$B596)</f>
        <v>1</v>
      </c>
      <c r="I596" s="9">
        <f>VLOOKUP(B596,Database!$I:$AB,14,FALSE)</f>
        <v>2000</v>
      </c>
      <c r="J596" s="9">
        <f>VLOOKUP(B596,Database!$I:$AC,15,FALSE)</f>
        <v>3</v>
      </c>
      <c r="K596" s="9" t="str">
        <f>VLOOKUP(B596,Database!$I:$AD,16,FALSE)</f>
        <v>v1.1</v>
      </c>
      <c r="L596" s="9">
        <f>VLOOKUP(B596,Database!$I:$AB,19,FALSE)</f>
        <v>8</v>
      </c>
      <c r="M596" s="9" t="str">
        <f>VLOOKUP(B596,Database!$I:$AB,20,FALSE)</f>
        <v>Y</v>
      </c>
    </row>
    <row r="597" spans="1:13" ht="15" customHeight="1" x14ac:dyDescent="0.25">
      <c r="A597" t="s">
        <v>796</v>
      </c>
      <c r="B597" t="s">
        <v>1796</v>
      </c>
      <c r="C597" t="s">
        <v>761</v>
      </c>
      <c r="D597" s="1" t="s">
        <v>1801</v>
      </c>
      <c r="E597" s="9">
        <f t="shared" si="10"/>
        <v>3</v>
      </c>
      <c r="F597" s="9">
        <f>COUNTIFS(Database!$E:$E,2,Database!$C:$C,$A597,Database!$I:$I,$B597)+COUNTIFS(Database!$F:$F,2,Database!$D:$D,$A597,Database!$I:$I,$B597)</f>
        <v>0</v>
      </c>
      <c r="G597" s="9">
        <f>COUNTIFS(Database!$E:$E,1,Database!$C:$C,$A597,Database!$I:$I,$B597)+COUNTIFS(Database!$F:$F,1,Database!$D:$D,$A597,Database!$I:$I,$B597)</f>
        <v>0</v>
      </c>
      <c r="H597" s="9">
        <f>COUNTIFS(Database!$E:$E,0,Database!$C:$C,$A597,Database!$I:$I,$B597)+COUNTIFS(Database!$F:$F,0,Database!$D:$D,$A597,Database!$I:$I,$B597)</f>
        <v>3</v>
      </c>
      <c r="I597" s="9">
        <f>VLOOKUP(B597,Database!$I:$AB,14,FALSE)</f>
        <v>2000</v>
      </c>
      <c r="J597" s="9">
        <f>VLOOKUP(B597,Database!$I:$AC,15,FALSE)</f>
        <v>3</v>
      </c>
      <c r="K597" s="9" t="str">
        <f>VLOOKUP(B597,Database!$I:$AD,16,FALSE)</f>
        <v>v1.1</v>
      </c>
      <c r="L597" s="9">
        <f>VLOOKUP(B597,Database!$I:$AB,19,FALSE)</f>
        <v>8</v>
      </c>
      <c r="M597" s="9" t="str">
        <f>VLOOKUP(B597,Database!$I:$AB,20,FALSE)</f>
        <v>Y</v>
      </c>
    </row>
    <row r="598" spans="1:13" ht="15" customHeight="1" x14ac:dyDescent="0.25">
      <c r="A598" t="s">
        <v>587</v>
      </c>
      <c r="B598" t="s">
        <v>1666</v>
      </c>
      <c r="C598" t="s">
        <v>770</v>
      </c>
      <c r="D598" s="1" t="s">
        <v>1668</v>
      </c>
      <c r="E598" s="9">
        <f t="shared" ref="E598:E659" si="11">SUM(F598:H598)</f>
        <v>3</v>
      </c>
      <c r="F598" s="9">
        <f>COUNTIFS(Database!$E:$E,2,Database!$C:$C,$A598,Database!$I:$I,$B598)+COUNTIFS(Database!$F:$F,2,Database!$D:$D,$A598,Database!$I:$I,$B598)</f>
        <v>2</v>
      </c>
      <c r="G598" s="9">
        <f>COUNTIFS(Database!$E:$E,1,Database!$C:$C,$A598,Database!$I:$I,$B598)+COUNTIFS(Database!$F:$F,1,Database!$D:$D,$A598,Database!$I:$I,$B598)</f>
        <v>0</v>
      </c>
      <c r="H598" s="9">
        <f>COUNTIFS(Database!$E:$E,0,Database!$C:$C,$A598,Database!$I:$I,$B598)+COUNTIFS(Database!$F:$F,0,Database!$D:$D,$A598,Database!$I:$I,$B598)</f>
        <v>1</v>
      </c>
      <c r="I598" s="9">
        <f>VLOOKUP(B598,Database!$I:$AB,14,FALSE)</f>
        <v>1999</v>
      </c>
      <c r="J598" s="9">
        <f>VLOOKUP(B598,Database!$I:$AC,15,FALSE)</f>
        <v>3</v>
      </c>
      <c r="K598" s="9" t="str">
        <f>VLOOKUP(B598,Database!$I:$AD,16,FALSE)</f>
        <v>v1.1</v>
      </c>
      <c r="L598" s="9">
        <f>VLOOKUP(B598,Database!$I:$AB,19,FALSE)</f>
        <v>6</v>
      </c>
      <c r="M598" s="9" t="str">
        <f>VLOOKUP(B598,Database!$I:$AB,20,FALSE)</f>
        <v>Y</v>
      </c>
    </row>
    <row r="599" spans="1:13" ht="15" customHeight="1" x14ac:dyDescent="0.25">
      <c r="A599" t="s">
        <v>1245</v>
      </c>
      <c r="B599" t="s">
        <v>1831</v>
      </c>
      <c r="C599" t="s">
        <v>764</v>
      </c>
      <c r="D599" s="1" t="s">
        <v>1832</v>
      </c>
      <c r="E599" s="9">
        <f t="shared" si="11"/>
        <v>3</v>
      </c>
      <c r="F599" s="9">
        <f>COUNTIFS(Database!$E:$E,2,Database!$C:$C,$A599,Database!$I:$I,$B599)+COUNTIFS(Database!$F:$F,2,Database!$D:$D,$A599,Database!$I:$I,$B599)</f>
        <v>2</v>
      </c>
      <c r="G599" s="9">
        <f>COUNTIFS(Database!$E:$E,1,Database!$C:$C,$A599,Database!$I:$I,$B599)+COUNTIFS(Database!$F:$F,1,Database!$D:$D,$A599,Database!$I:$I,$B599)</f>
        <v>0</v>
      </c>
      <c r="H599" s="9">
        <f>COUNTIFS(Database!$E:$E,0,Database!$C:$C,$A599,Database!$I:$I,$B599)+COUNTIFS(Database!$F:$F,0,Database!$D:$D,$A599,Database!$I:$I,$B599)</f>
        <v>1</v>
      </c>
      <c r="I599" s="9">
        <f>VLOOKUP(B599,Database!$I:$AB,14,FALSE)</f>
        <v>2500</v>
      </c>
      <c r="J599" s="9">
        <f>VLOOKUP(B599,Database!$I:$AC,15,FALSE)</f>
        <v>3</v>
      </c>
      <c r="K599" s="9" t="str">
        <f>VLOOKUP(B599,Database!$I:$AD,16,FALSE)</f>
        <v>v1.1</v>
      </c>
      <c r="L599" s="9">
        <f>VLOOKUP(B599,Database!$I:$AB,19,FALSE)</f>
        <v>12</v>
      </c>
      <c r="M599" s="9" t="str">
        <f>VLOOKUP(B599,Database!$I:$AB,20,FALSE)</f>
        <v>Y</v>
      </c>
    </row>
    <row r="600" spans="1:13" ht="15" customHeight="1" x14ac:dyDescent="0.25">
      <c r="A600" t="s">
        <v>1834</v>
      </c>
      <c r="B600" t="s">
        <v>1831</v>
      </c>
      <c r="C600" t="s">
        <v>763</v>
      </c>
      <c r="D600" s="1" t="s">
        <v>1836</v>
      </c>
      <c r="E600" s="9">
        <f t="shared" si="11"/>
        <v>3</v>
      </c>
      <c r="F600" s="9">
        <f>COUNTIFS(Database!$E:$E,2,Database!$C:$C,$A600,Database!$I:$I,$B600)+COUNTIFS(Database!$F:$F,2,Database!$D:$D,$A600,Database!$I:$I,$B600)</f>
        <v>2</v>
      </c>
      <c r="G600" s="9">
        <f>COUNTIFS(Database!$E:$E,1,Database!$C:$C,$A600,Database!$I:$I,$B600)+COUNTIFS(Database!$F:$F,1,Database!$D:$D,$A600,Database!$I:$I,$B600)</f>
        <v>1</v>
      </c>
      <c r="H600" s="9">
        <f>COUNTIFS(Database!$E:$E,0,Database!$C:$C,$A600,Database!$I:$I,$B600)+COUNTIFS(Database!$F:$F,0,Database!$D:$D,$A600,Database!$I:$I,$B600)</f>
        <v>0</v>
      </c>
      <c r="I600" s="9">
        <f>VLOOKUP(B600,Database!$I:$AB,14,FALSE)</f>
        <v>2500</v>
      </c>
      <c r="J600" s="9">
        <f>VLOOKUP(B600,Database!$I:$AC,15,FALSE)</f>
        <v>3</v>
      </c>
      <c r="K600" s="9" t="str">
        <f>VLOOKUP(B600,Database!$I:$AD,16,FALSE)</f>
        <v>v1.1</v>
      </c>
      <c r="L600" s="9">
        <f>VLOOKUP(B600,Database!$I:$AB,19,FALSE)</f>
        <v>12</v>
      </c>
      <c r="M600" s="9" t="str">
        <f>VLOOKUP(B600,Database!$I:$AB,20,FALSE)</f>
        <v>Y</v>
      </c>
    </row>
    <row r="601" spans="1:13" ht="15" customHeight="1" x14ac:dyDescent="0.25">
      <c r="A601" t="s">
        <v>1838</v>
      </c>
      <c r="B601" t="s">
        <v>1831</v>
      </c>
      <c r="C601" t="s">
        <v>768</v>
      </c>
      <c r="D601" s="1" t="s">
        <v>1840</v>
      </c>
      <c r="E601" s="9">
        <f t="shared" si="11"/>
        <v>3</v>
      </c>
      <c r="F601" s="9">
        <f>COUNTIFS(Database!$E:$E,2,Database!$C:$C,$A601,Database!$I:$I,$B601)+COUNTIFS(Database!$F:$F,2,Database!$D:$D,$A601,Database!$I:$I,$B601)</f>
        <v>2</v>
      </c>
      <c r="G601" s="9">
        <f>COUNTIFS(Database!$E:$E,1,Database!$C:$C,$A601,Database!$I:$I,$B601)+COUNTIFS(Database!$F:$F,1,Database!$D:$D,$A601,Database!$I:$I,$B601)</f>
        <v>0</v>
      </c>
      <c r="H601" s="9">
        <f>COUNTIFS(Database!$E:$E,0,Database!$C:$C,$A601,Database!$I:$I,$B601)+COUNTIFS(Database!$F:$F,0,Database!$D:$D,$A601,Database!$I:$I,$B601)</f>
        <v>1</v>
      </c>
      <c r="I601" s="9">
        <f>VLOOKUP(B601,Database!$I:$AB,14,FALSE)</f>
        <v>2500</v>
      </c>
      <c r="J601" s="9">
        <f>VLOOKUP(B601,Database!$I:$AC,15,FALSE)</f>
        <v>3</v>
      </c>
      <c r="K601" s="9" t="str">
        <f>VLOOKUP(B601,Database!$I:$AD,16,FALSE)</f>
        <v>v1.1</v>
      </c>
      <c r="L601" s="9">
        <f>VLOOKUP(B601,Database!$I:$AB,19,FALSE)</f>
        <v>12</v>
      </c>
      <c r="M601" s="9" t="str">
        <f>VLOOKUP(B601,Database!$I:$AB,20,FALSE)</f>
        <v>Y</v>
      </c>
    </row>
    <row r="602" spans="1:13" ht="15" customHeight="1" x14ac:dyDescent="0.25">
      <c r="A602" t="s">
        <v>1842</v>
      </c>
      <c r="B602" t="s">
        <v>1831</v>
      </c>
      <c r="C602" t="s">
        <v>760</v>
      </c>
      <c r="D602" s="1" t="s">
        <v>1844</v>
      </c>
      <c r="E602" s="9">
        <f t="shared" si="11"/>
        <v>3</v>
      </c>
      <c r="F602" s="9">
        <f>COUNTIFS(Database!$E:$E,2,Database!$C:$C,$A602,Database!$I:$I,$B602)+COUNTIFS(Database!$F:$F,2,Database!$D:$D,$A602,Database!$I:$I,$B602)</f>
        <v>0</v>
      </c>
      <c r="G602" s="9">
        <f>COUNTIFS(Database!$E:$E,1,Database!$C:$C,$A602,Database!$I:$I,$B602)+COUNTIFS(Database!$F:$F,1,Database!$D:$D,$A602,Database!$I:$I,$B602)</f>
        <v>0</v>
      </c>
      <c r="H602" s="9">
        <f>COUNTIFS(Database!$E:$E,0,Database!$C:$C,$A602,Database!$I:$I,$B602)+COUNTIFS(Database!$F:$F,0,Database!$D:$D,$A602,Database!$I:$I,$B602)</f>
        <v>3</v>
      </c>
      <c r="I602" s="9">
        <f>VLOOKUP(B602,Database!$I:$AB,14,FALSE)</f>
        <v>2500</v>
      </c>
      <c r="J602" s="9">
        <f>VLOOKUP(B602,Database!$I:$AC,15,FALSE)</f>
        <v>3</v>
      </c>
      <c r="K602" s="9" t="str">
        <f>VLOOKUP(B602,Database!$I:$AD,16,FALSE)</f>
        <v>v1.1</v>
      </c>
      <c r="L602" s="9">
        <f>VLOOKUP(B602,Database!$I:$AB,19,FALSE)</f>
        <v>12</v>
      </c>
      <c r="M602" s="9" t="str">
        <f>VLOOKUP(B602,Database!$I:$AB,20,FALSE)</f>
        <v>Y</v>
      </c>
    </row>
    <row r="603" spans="1:13" ht="15" customHeight="1" x14ac:dyDescent="0.25">
      <c r="A603" t="s">
        <v>1846</v>
      </c>
      <c r="B603" t="s">
        <v>1831</v>
      </c>
      <c r="C603" t="s">
        <v>770</v>
      </c>
      <c r="D603" s="1" t="s">
        <v>1848</v>
      </c>
      <c r="E603" s="9">
        <f t="shared" si="11"/>
        <v>3</v>
      </c>
      <c r="F603" s="9">
        <f>COUNTIFS(Database!$E:$E,2,Database!$C:$C,$A603,Database!$I:$I,$B603)+COUNTIFS(Database!$F:$F,2,Database!$D:$D,$A603,Database!$I:$I,$B603)</f>
        <v>3</v>
      </c>
      <c r="G603" s="9">
        <f>COUNTIFS(Database!$E:$E,1,Database!$C:$C,$A603,Database!$I:$I,$B603)+COUNTIFS(Database!$F:$F,1,Database!$D:$D,$A603,Database!$I:$I,$B603)</f>
        <v>0</v>
      </c>
      <c r="H603" s="9">
        <f>COUNTIFS(Database!$E:$E,0,Database!$C:$C,$A603,Database!$I:$I,$B603)+COUNTIFS(Database!$F:$F,0,Database!$D:$D,$A603,Database!$I:$I,$B603)</f>
        <v>0</v>
      </c>
      <c r="I603" s="9">
        <f>VLOOKUP(B603,Database!$I:$AB,14,FALSE)</f>
        <v>2500</v>
      </c>
      <c r="J603" s="9">
        <f>VLOOKUP(B603,Database!$I:$AC,15,FALSE)</f>
        <v>3</v>
      </c>
      <c r="K603" s="9" t="str">
        <f>VLOOKUP(B603,Database!$I:$AD,16,FALSE)</f>
        <v>v1.1</v>
      </c>
      <c r="L603" s="9">
        <f>VLOOKUP(B603,Database!$I:$AB,19,FALSE)</f>
        <v>12</v>
      </c>
      <c r="M603" s="9" t="str">
        <f>VLOOKUP(B603,Database!$I:$AB,20,FALSE)</f>
        <v>Y</v>
      </c>
    </row>
    <row r="604" spans="1:13" ht="15" customHeight="1" x14ac:dyDescent="0.25">
      <c r="A604" t="s">
        <v>1850</v>
      </c>
      <c r="B604" t="s">
        <v>1831</v>
      </c>
      <c r="C604" t="s">
        <v>762</v>
      </c>
      <c r="D604" s="1" t="s">
        <v>1852</v>
      </c>
      <c r="E604" s="9">
        <f t="shared" si="11"/>
        <v>3</v>
      </c>
      <c r="F604" s="9">
        <f>COUNTIFS(Database!$E:$E,2,Database!$C:$C,$A604,Database!$I:$I,$B604)+COUNTIFS(Database!$F:$F,2,Database!$D:$D,$A604,Database!$I:$I,$B604)</f>
        <v>2</v>
      </c>
      <c r="G604" s="9">
        <f>COUNTIFS(Database!$E:$E,1,Database!$C:$C,$A604,Database!$I:$I,$B604)+COUNTIFS(Database!$F:$F,1,Database!$D:$D,$A604,Database!$I:$I,$B604)</f>
        <v>0</v>
      </c>
      <c r="H604" s="9">
        <f>COUNTIFS(Database!$E:$E,0,Database!$C:$C,$A604,Database!$I:$I,$B604)+COUNTIFS(Database!$F:$F,0,Database!$D:$D,$A604,Database!$I:$I,$B604)</f>
        <v>1</v>
      </c>
      <c r="I604" s="9">
        <f>VLOOKUP(B604,Database!$I:$AB,14,FALSE)</f>
        <v>2500</v>
      </c>
      <c r="J604" s="9">
        <f>VLOOKUP(B604,Database!$I:$AC,15,FALSE)</f>
        <v>3</v>
      </c>
      <c r="K604" s="9" t="str">
        <f>VLOOKUP(B604,Database!$I:$AD,16,FALSE)</f>
        <v>v1.1</v>
      </c>
      <c r="L604" s="9">
        <f>VLOOKUP(B604,Database!$I:$AB,19,FALSE)</f>
        <v>12</v>
      </c>
      <c r="M604" s="9" t="str">
        <f>VLOOKUP(B604,Database!$I:$AB,20,FALSE)</f>
        <v>Y</v>
      </c>
    </row>
    <row r="605" spans="1:13" ht="15" customHeight="1" x14ac:dyDescent="0.25">
      <c r="A605" t="s">
        <v>1843</v>
      </c>
      <c r="B605" t="s">
        <v>1831</v>
      </c>
      <c r="C605" t="s">
        <v>765</v>
      </c>
      <c r="D605" s="1" t="s">
        <v>1845</v>
      </c>
      <c r="E605" s="9">
        <f t="shared" si="11"/>
        <v>3</v>
      </c>
      <c r="F605" s="9">
        <f>COUNTIFS(Database!$E:$E,2,Database!$C:$C,$A605,Database!$I:$I,$B605)+COUNTIFS(Database!$F:$F,2,Database!$D:$D,$A605,Database!$I:$I,$B605)</f>
        <v>1</v>
      </c>
      <c r="G605" s="9">
        <f>COUNTIFS(Database!$E:$E,1,Database!$C:$C,$A605,Database!$I:$I,$B605)+COUNTIFS(Database!$F:$F,1,Database!$D:$D,$A605,Database!$I:$I,$B605)</f>
        <v>1</v>
      </c>
      <c r="H605" s="9">
        <f>COUNTIFS(Database!$E:$E,0,Database!$C:$C,$A605,Database!$I:$I,$B605)+COUNTIFS(Database!$F:$F,0,Database!$D:$D,$A605,Database!$I:$I,$B605)</f>
        <v>1</v>
      </c>
      <c r="I605" s="9">
        <f>VLOOKUP(B605,Database!$I:$AB,14,FALSE)</f>
        <v>2500</v>
      </c>
      <c r="J605" s="9">
        <f>VLOOKUP(B605,Database!$I:$AC,15,FALSE)</f>
        <v>3</v>
      </c>
      <c r="K605" s="9" t="str">
        <f>VLOOKUP(B605,Database!$I:$AD,16,FALSE)</f>
        <v>v1.1</v>
      </c>
      <c r="L605" s="9">
        <f>VLOOKUP(B605,Database!$I:$AB,19,FALSE)</f>
        <v>12</v>
      </c>
      <c r="M605" s="9" t="str">
        <f>VLOOKUP(B605,Database!$I:$AB,20,FALSE)</f>
        <v>Y</v>
      </c>
    </row>
    <row r="606" spans="1:13" ht="15" customHeight="1" x14ac:dyDescent="0.25">
      <c r="A606" t="s">
        <v>1847</v>
      </c>
      <c r="B606" t="s">
        <v>1831</v>
      </c>
      <c r="C606" t="s">
        <v>770</v>
      </c>
      <c r="D606" s="1" t="s">
        <v>1849</v>
      </c>
      <c r="E606" s="9">
        <f t="shared" si="11"/>
        <v>3</v>
      </c>
      <c r="F606" s="9">
        <f>COUNTIFS(Database!$E:$E,2,Database!$C:$C,$A606,Database!$I:$I,$B606)+COUNTIFS(Database!$F:$F,2,Database!$D:$D,$A606,Database!$I:$I,$B606)</f>
        <v>1</v>
      </c>
      <c r="G606" s="9">
        <f>COUNTIFS(Database!$E:$E,1,Database!$C:$C,$A606,Database!$I:$I,$B606)+COUNTIFS(Database!$F:$F,1,Database!$D:$D,$A606,Database!$I:$I,$B606)</f>
        <v>0</v>
      </c>
      <c r="H606" s="9">
        <f>COUNTIFS(Database!$E:$E,0,Database!$C:$C,$A606,Database!$I:$I,$B606)+COUNTIFS(Database!$F:$F,0,Database!$D:$D,$A606,Database!$I:$I,$B606)</f>
        <v>2</v>
      </c>
      <c r="I606" s="9">
        <f>VLOOKUP(B606,Database!$I:$AB,14,FALSE)</f>
        <v>2500</v>
      </c>
      <c r="J606" s="9">
        <f>VLOOKUP(B606,Database!$I:$AC,15,FALSE)</f>
        <v>3</v>
      </c>
      <c r="K606" s="9" t="str">
        <f>VLOOKUP(B606,Database!$I:$AD,16,FALSE)</f>
        <v>v1.1</v>
      </c>
      <c r="L606" s="9">
        <f>VLOOKUP(B606,Database!$I:$AB,19,FALSE)</f>
        <v>12</v>
      </c>
      <c r="M606" s="9" t="str">
        <f>VLOOKUP(B606,Database!$I:$AB,20,FALSE)</f>
        <v>Y</v>
      </c>
    </row>
    <row r="607" spans="1:13" ht="15" customHeight="1" x14ac:dyDescent="0.25">
      <c r="A607" t="s">
        <v>1839</v>
      </c>
      <c r="B607" t="s">
        <v>1831</v>
      </c>
      <c r="C607" t="s">
        <v>762</v>
      </c>
      <c r="D607" s="1" t="s">
        <v>1841</v>
      </c>
      <c r="E607" s="9">
        <f t="shared" si="11"/>
        <v>3</v>
      </c>
      <c r="F607" s="9">
        <f>COUNTIFS(Database!$E:$E,2,Database!$C:$C,$A607,Database!$I:$I,$B607)+COUNTIFS(Database!$F:$F,2,Database!$D:$D,$A607,Database!$I:$I,$B607)</f>
        <v>1</v>
      </c>
      <c r="G607" s="9">
        <f>COUNTIFS(Database!$E:$E,1,Database!$C:$C,$A607,Database!$I:$I,$B607)+COUNTIFS(Database!$F:$F,1,Database!$D:$D,$A607,Database!$I:$I,$B607)</f>
        <v>0</v>
      </c>
      <c r="H607" s="9">
        <f>COUNTIFS(Database!$E:$E,0,Database!$C:$C,$A607,Database!$I:$I,$B607)+COUNTIFS(Database!$F:$F,0,Database!$D:$D,$A607,Database!$I:$I,$B607)</f>
        <v>2</v>
      </c>
      <c r="I607" s="9">
        <f>VLOOKUP(B607,Database!$I:$AB,14,FALSE)</f>
        <v>2500</v>
      </c>
      <c r="J607" s="9">
        <f>VLOOKUP(B607,Database!$I:$AC,15,FALSE)</f>
        <v>3</v>
      </c>
      <c r="K607" s="9" t="str">
        <f>VLOOKUP(B607,Database!$I:$AD,16,FALSE)</f>
        <v>v1.1</v>
      </c>
      <c r="L607" s="9">
        <f>VLOOKUP(B607,Database!$I:$AB,19,FALSE)</f>
        <v>12</v>
      </c>
      <c r="M607" s="9" t="str">
        <f>VLOOKUP(B607,Database!$I:$AB,20,FALSE)</f>
        <v>Y</v>
      </c>
    </row>
    <row r="608" spans="1:13" ht="15" customHeight="1" x14ac:dyDescent="0.25">
      <c r="A608" t="s">
        <v>1411</v>
      </c>
      <c r="B608" t="s">
        <v>1413</v>
      </c>
      <c r="C608" t="s">
        <v>774</v>
      </c>
      <c r="D608" s="1" t="s">
        <v>1414</v>
      </c>
      <c r="E608" s="9">
        <f t="shared" si="11"/>
        <v>3</v>
      </c>
      <c r="F608" s="9">
        <f>COUNTIFS(Database!$E:$E,2,Database!$C:$C,$A608,Database!$I:$I,$B608)+COUNTIFS(Database!$F:$F,2,Database!$D:$D,$A608,Database!$I:$I,$B608)</f>
        <v>2</v>
      </c>
      <c r="G608" s="9">
        <f>COUNTIFS(Database!$E:$E,1,Database!$C:$C,$A608,Database!$I:$I,$B608)+COUNTIFS(Database!$F:$F,1,Database!$D:$D,$A608,Database!$I:$I,$B608)</f>
        <v>0</v>
      </c>
      <c r="H608" s="9">
        <f>COUNTIFS(Database!$E:$E,0,Database!$C:$C,$A608,Database!$I:$I,$B608)+COUNTIFS(Database!$F:$F,0,Database!$D:$D,$A608,Database!$I:$I,$B608)</f>
        <v>1</v>
      </c>
      <c r="I608" s="9">
        <f>VLOOKUP(B608,Database!$I:$AB,14,FALSE)</f>
        <v>1250</v>
      </c>
      <c r="J608" s="9">
        <f>VLOOKUP(B608,Database!$I:$AC,15,FALSE)</f>
        <v>3</v>
      </c>
      <c r="K608" s="9" t="str">
        <f>VLOOKUP(B608,Database!$I:$AD,16,FALSE)</f>
        <v>v1.1</v>
      </c>
      <c r="L608" s="9">
        <f>VLOOKUP(B608,Database!$I:$AB,19,FALSE)</f>
        <v>20</v>
      </c>
      <c r="M608" s="9" t="str">
        <f>VLOOKUP(B608,Database!$I:$AB,20,FALSE)</f>
        <v>Y</v>
      </c>
    </row>
    <row r="609" spans="1:13" ht="15" customHeight="1" x14ac:dyDescent="0.25">
      <c r="A609" t="s">
        <v>1416</v>
      </c>
      <c r="B609" t="s">
        <v>1413</v>
      </c>
      <c r="C609" t="s">
        <v>758</v>
      </c>
      <c r="D609" s="1" t="s">
        <v>1418</v>
      </c>
      <c r="E609" s="9">
        <f t="shared" si="11"/>
        <v>3</v>
      </c>
      <c r="F609" s="9">
        <f>COUNTIFS(Database!$E:$E,2,Database!$C:$C,$A609,Database!$I:$I,$B609)+COUNTIFS(Database!$F:$F,2,Database!$D:$D,$A609,Database!$I:$I,$B609)</f>
        <v>2</v>
      </c>
      <c r="G609" s="9">
        <f>COUNTIFS(Database!$E:$E,1,Database!$C:$C,$A609,Database!$I:$I,$B609)+COUNTIFS(Database!$F:$F,1,Database!$D:$D,$A609,Database!$I:$I,$B609)</f>
        <v>0</v>
      </c>
      <c r="H609" s="9">
        <f>COUNTIFS(Database!$E:$E,0,Database!$C:$C,$A609,Database!$I:$I,$B609)+COUNTIFS(Database!$F:$F,0,Database!$D:$D,$A609,Database!$I:$I,$B609)</f>
        <v>1</v>
      </c>
      <c r="I609" s="9">
        <f>VLOOKUP(B609,Database!$I:$AB,14,FALSE)</f>
        <v>1250</v>
      </c>
      <c r="J609" s="9">
        <f>VLOOKUP(B609,Database!$I:$AC,15,FALSE)</f>
        <v>3</v>
      </c>
      <c r="K609" s="9" t="str">
        <f>VLOOKUP(B609,Database!$I:$AD,16,FALSE)</f>
        <v>v1.1</v>
      </c>
      <c r="L609" s="9">
        <f>VLOOKUP(B609,Database!$I:$AB,19,FALSE)</f>
        <v>20</v>
      </c>
      <c r="M609" s="9" t="str">
        <f>VLOOKUP(B609,Database!$I:$AB,20,FALSE)</f>
        <v>Y</v>
      </c>
    </row>
    <row r="610" spans="1:13" ht="15" customHeight="1" x14ac:dyDescent="0.25">
      <c r="A610" t="s">
        <v>407</v>
      </c>
      <c r="B610" t="s">
        <v>1413</v>
      </c>
      <c r="C610" t="s">
        <v>764</v>
      </c>
      <c r="D610" s="1" t="s">
        <v>1420</v>
      </c>
      <c r="E610" s="9">
        <f t="shared" si="11"/>
        <v>3</v>
      </c>
      <c r="F610" s="9">
        <f>COUNTIFS(Database!$E:$E,2,Database!$C:$C,$A610,Database!$I:$I,$B610)+COUNTIFS(Database!$F:$F,2,Database!$D:$D,$A610,Database!$I:$I,$B610)</f>
        <v>2</v>
      </c>
      <c r="G610" s="9">
        <f>COUNTIFS(Database!$E:$E,1,Database!$C:$C,$A610,Database!$I:$I,$B610)+COUNTIFS(Database!$F:$F,1,Database!$D:$D,$A610,Database!$I:$I,$B610)</f>
        <v>0</v>
      </c>
      <c r="H610" s="9">
        <f>COUNTIFS(Database!$E:$E,0,Database!$C:$C,$A610,Database!$I:$I,$B610)+COUNTIFS(Database!$F:$F,0,Database!$D:$D,$A610,Database!$I:$I,$B610)</f>
        <v>1</v>
      </c>
      <c r="I610" s="9">
        <f>VLOOKUP(B610,Database!$I:$AB,14,FALSE)</f>
        <v>1250</v>
      </c>
      <c r="J610" s="9">
        <f>VLOOKUP(B610,Database!$I:$AC,15,FALSE)</f>
        <v>3</v>
      </c>
      <c r="K610" s="9" t="str">
        <f>VLOOKUP(B610,Database!$I:$AD,16,FALSE)</f>
        <v>v1.1</v>
      </c>
      <c r="L610" s="9">
        <f>VLOOKUP(B610,Database!$I:$AB,19,FALSE)</f>
        <v>20</v>
      </c>
      <c r="M610" s="9" t="str">
        <f>VLOOKUP(B610,Database!$I:$AB,20,FALSE)</f>
        <v>Y</v>
      </c>
    </row>
    <row r="611" spans="1:13" ht="15" customHeight="1" x14ac:dyDescent="0.25">
      <c r="A611" t="s">
        <v>1422</v>
      </c>
      <c r="B611" t="s">
        <v>1413</v>
      </c>
      <c r="C611" t="s">
        <v>766</v>
      </c>
      <c r="D611" s="1" t="s">
        <v>1424</v>
      </c>
      <c r="E611" s="9">
        <f t="shared" si="11"/>
        <v>3</v>
      </c>
      <c r="F611" s="9">
        <f>COUNTIFS(Database!$E:$E,2,Database!$C:$C,$A611,Database!$I:$I,$B611)+COUNTIFS(Database!$F:$F,2,Database!$D:$D,$A611,Database!$I:$I,$B611)</f>
        <v>3</v>
      </c>
      <c r="G611" s="9">
        <f>COUNTIFS(Database!$E:$E,1,Database!$C:$C,$A611,Database!$I:$I,$B611)+COUNTIFS(Database!$F:$F,1,Database!$D:$D,$A611,Database!$I:$I,$B611)</f>
        <v>0</v>
      </c>
      <c r="H611" s="9">
        <f>COUNTIFS(Database!$E:$E,0,Database!$C:$C,$A611,Database!$I:$I,$B611)+COUNTIFS(Database!$F:$F,0,Database!$D:$D,$A611,Database!$I:$I,$B611)</f>
        <v>0</v>
      </c>
      <c r="I611" s="9">
        <f>VLOOKUP(B611,Database!$I:$AB,14,FALSE)</f>
        <v>1250</v>
      </c>
      <c r="J611" s="9">
        <f>VLOOKUP(B611,Database!$I:$AC,15,FALSE)</f>
        <v>3</v>
      </c>
      <c r="K611" s="9" t="str">
        <f>VLOOKUP(B611,Database!$I:$AD,16,FALSE)</f>
        <v>v1.1</v>
      </c>
      <c r="L611" s="9">
        <f>VLOOKUP(B611,Database!$I:$AB,19,FALSE)</f>
        <v>20</v>
      </c>
      <c r="M611" s="9" t="str">
        <f>VLOOKUP(B611,Database!$I:$AB,20,FALSE)</f>
        <v>Y</v>
      </c>
    </row>
    <row r="612" spans="1:13" ht="15" customHeight="1" x14ac:dyDescent="0.25">
      <c r="A612" t="s">
        <v>1426</v>
      </c>
      <c r="B612" t="s">
        <v>1413</v>
      </c>
      <c r="C612" t="s">
        <v>762</v>
      </c>
      <c r="D612" s="1" t="s">
        <v>1428</v>
      </c>
      <c r="E612" s="9">
        <f t="shared" si="11"/>
        <v>3</v>
      </c>
      <c r="F612" s="9">
        <f>COUNTIFS(Database!$E:$E,2,Database!$C:$C,$A612,Database!$I:$I,$B612)+COUNTIFS(Database!$F:$F,2,Database!$D:$D,$A612,Database!$I:$I,$B612)</f>
        <v>2</v>
      </c>
      <c r="G612" s="9">
        <f>COUNTIFS(Database!$E:$E,1,Database!$C:$C,$A612,Database!$I:$I,$B612)+COUNTIFS(Database!$F:$F,1,Database!$D:$D,$A612,Database!$I:$I,$B612)</f>
        <v>0</v>
      </c>
      <c r="H612" s="9">
        <f>COUNTIFS(Database!$E:$E,0,Database!$C:$C,$A612,Database!$I:$I,$B612)+COUNTIFS(Database!$F:$F,0,Database!$D:$D,$A612,Database!$I:$I,$B612)</f>
        <v>1</v>
      </c>
      <c r="I612" s="9">
        <f>VLOOKUP(B612,Database!$I:$AB,14,FALSE)</f>
        <v>1250</v>
      </c>
      <c r="J612" s="9">
        <f>VLOOKUP(B612,Database!$I:$AC,15,FALSE)</f>
        <v>3</v>
      </c>
      <c r="K612" s="9" t="str">
        <f>VLOOKUP(B612,Database!$I:$AD,16,FALSE)</f>
        <v>v1.1</v>
      </c>
      <c r="L612" s="9">
        <f>VLOOKUP(B612,Database!$I:$AB,19,FALSE)</f>
        <v>20</v>
      </c>
      <c r="M612" s="9" t="str">
        <f>VLOOKUP(B612,Database!$I:$AB,20,FALSE)</f>
        <v>Y</v>
      </c>
    </row>
    <row r="613" spans="1:13" ht="15" customHeight="1" x14ac:dyDescent="0.25">
      <c r="A613" t="s">
        <v>1430</v>
      </c>
      <c r="B613" t="s">
        <v>1413</v>
      </c>
      <c r="C613" t="s">
        <v>762</v>
      </c>
      <c r="D613" s="1" t="s">
        <v>1432</v>
      </c>
      <c r="E613" s="9">
        <f t="shared" si="11"/>
        <v>3</v>
      </c>
      <c r="F613" s="9">
        <f>COUNTIFS(Database!$E:$E,2,Database!$C:$C,$A613,Database!$I:$I,$B613)+COUNTIFS(Database!$F:$F,2,Database!$D:$D,$A613,Database!$I:$I,$B613)</f>
        <v>1</v>
      </c>
      <c r="G613" s="9">
        <f>COUNTIFS(Database!$E:$E,1,Database!$C:$C,$A613,Database!$I:$I,$B613)+COUNTIFS(Database!$F:$F,1,Database!$D:$D,$A613,Database!$I:$I,$B613)</f>
        <v>0</v>
      </c>
      <c r="H613" s="9">
        <f>COUNTIFS(Database!$E:$E,0,Database!$C:$C,$A613,Database!$I:$I,$B613)+COUNTIFS(Database!$F:$F,0,Database!$D:$D,$A613,Database!$I:$I,$B613)</f>
        <v>2</v>
      </c>
      <c r="I613" s="9">
        <f>VLOOKUP(B613,Database!$I:$AB,14,FALSE)</f>
        <v>1250</v>
      </c>
      <c r="J613" s="9">
        <f>VLOOKUP(B613,Database!$I:$AC,15,FALSE)</f>
        <v>3</v>
      </c>
      <c r="K613" s="9" t="str">
        <f>VLOOKUP(B613,Database!$I:$AD,16,FALSE)</f>
        <v>v1.1</v>
      </c>
      <c r="L613" s="9">
        <f>VLOOKUP(B613,Database!$I:$AB,19,FALSE)</f>
        <v>20</v>
      </c>
      <c r="M613" s="9" t="str">
        <f>VLOOKUP(B613,Database!$I:$AB,20,FALSE)</f>
        <v>Y</v>
      </c>
    </row>
    <row r="614" spans="1:13" ht="15" customHeight="1" x14ac:dyDescent="0.25">
      <c r="A614" t="s">
        <v>1434</v>
      </c>
      <c r="B614" t="s">
        <v>1413</v>
      </c>
      <c r="C614" t="s">
        <v>758</v>
      </c>
      <c r="D614" s="1" t="s">
        <v>1436</v>
      </c>
      <c r="E614" s="9">
        <f t="shared" si="11"/>
        <v>3</v>
      </c>
      <c r="F614" s="9">
        <f>COUNTIFS(Database!$E:$E,2,Database!$C:$C,$A614,Database!$I:$I,$B614)+COUNTIFS(Database!$F:$F,2,Database!$D:$D,$A614,Database!$I:$I,$B614)</f>
        <v>3</v>
      </c>
      <c r="G614" s="9">
        <f>COUNTIFS(Database!$E:$E,1,Database!$C:$C,$A614,Database!$I:$I,$B614)+COUNTIFS(Database!$F:$F,1,Database!$D:$D,$A614,Database!$I:$I,$B614)</f>
        <v>0</v>
      </c>
      <c r="H614" s="9">
        <f>COUNTIFS(Database!$E:$E,0,Database!$C:$C,$A614,Database!$I:$I,$B614)+COUNTIFS(Database!$F:$F,0,Database!$D:$D,$A614,Database!$I:$I,$B614)</f>
        <v>0</v>
      </c>
      <c r="I614" s="9">
        <f>VLOOKUP(B614,Database!$I:$AB,14,FALSE)</f>
        <v>1250</v>
      </c>
      <c r="J614" s="9">
        <f>VLOOKUP(B614,Database!$I:$AC,15,FALSE)</f>
        <v>3</v>
      </c>
      <c r="K614" s="9" t="str">
        <f>VLOOKUP(B614,Database!$I:$AD,16,FALSE)</f>
        <v>v1.1</v>
      </c>
      <c r="L614" s="9">
        <f>VLOOKUP(B614,Database!$I:$AB,19,FALSE)</f>
        <v>20</v>
      </c>
      <c r="M614" s="9" t="str">
        <f>VLOOKUP(B614,Database!$I:$AB,20,FALSE)</f>
        <v>Y</v>
      </c>
    </row>
    <row r="615" spans="1:13" ht="15" customHeight="1" x14ac:dyDescent="0.25">
      <c r="A615" t="s">
        <v>443</v>
      </c>
      <c r="B615" t="s">
        <v>1413</v>
      </c>
      <c r="C615" t="s">
        <v>761</v>
      </c>
      <c r="D615" s="1" t="s">
        <v>1439</v>
      </c>
      <c r="E615" s="9">
        <f t="shared" si="11"/>
        <v>3</v>
      </c>
      <c r="F615" s="9">
        <f>COUNTIFS(Database!$E:$E,2,Database!$C:$C,$A615,Database!$I:$I,$B615)+COUNTIFS(Database!$F:$F,2,Database!$D:$D,$A615,Database!$I:$I,$B615)</f>
        <v>3</v>
      </c>
      <c r="G615" s="9">
        <f>COUNTIFS(Database!$E:$E,1,Database!$C:$C,$A615,Database!$I:$I,$B615)+COUNTIFS(Database!$F:$F,1,Database!$D:$D,$A615,Database!$I:$I,$B615)</f>
        <v>0</v>
      </c>
      <c r="H615" s="9">
        <f>COUNTIFS(Database!$E:$E,0,Database!$C:$C,$A615,Database!$I:$I,$B615)+COUNTIFS(Database!$F:$F,0,Database!$D:$D,$A615,Database!$I:$I,$B615)</f>
        <v>0</v>
      </c>
      <c r="I615" s="9">
        <f>VLOOKUP(B615,Database!$I:$AB,14,FALSE)</f>
        <v>1250</v>
      </c>
      <c r="J615" s="9">
        <f>VLOOKUP(B615,Database!$I:$AC,15,FALSE)</f>
        <v>3</v>
      </c>
      <c r="K615" s="9" t="str">
        <f>VLOOKUP(B615,Database!$I:$AD,16,FALSE)</f>
        <v>v1.1</v>
      </c>
      <c r="L615" s="9">
        <f>VLOOKUP(B615,Database!$I:$AB,19,FALSE)</f>
        <v>20</v>
      </c>
      <c r="M615" s="9" t="str">
        <f>VLOOKUP(B615,Database!$I:$AB,20,FALSE)</f>
        <v>Y</v>
      </c>
    </row>
    <row r="616" spans="1:13" ht="15" customHeight="1" x14ac:dyDescent="0.25">
      <c r="A616" t="s">
        <v>1441</v>
      </c>
      <c r="B616" t="s">
        <v>1413</v>
      </c>
      <c r="C616" t="s">
        <v>774</v>
      </c>
      <c r="D616" s="1" t="s">
        <v>1442</v>
      </c>
      <c r="E616" s="9">
        <f t="shared" si="11"/>
        <v>1</v>
      </c>
      <c r="F616" s="9">
        <f>COUNTIFS(Database!$E:$E,2,Database!$C:$C,$A616,Database!$I:$I,$B616)+COUNTIFS(Database!$F:$F,2,Database!$D:$D,$A616,Database!$I:$I,$B616)</f>
        <v>0</v>
      </c>
      <c r="G616" s="9">
        <f>COUNTIFS(Database!$E:$E,1,Database!$C:$C,$A616,Database!$I:$I,$B616)+COUNTIFS(Database!$F:$F,1,Database!$D:$D,$A616,Database!$I:$I,$B616)</f>
        <v>0</v>
      </c>
      <c r="H616" s="9">
        <f>COUNTIFS(Database!$E:$E,0,Database!$C:$C,$A616,Database!$I:$I,$B616)+COUNTIFS(Database!$F:$F,0,Database!$D:$D,$A616,Database!$I:$I,$B616)</f>
        <v>1</v>
      </c>
      <c r="I616" s="9">
        <f>VLOOKUP(B616,Database!$I:$AB,14,FALSE)</f>
        <v>1250</v>
      </c>
      <c r="J616" s="9">
        <f>VLOOKUP(B616,Database!$I:$AC,15,FALSE)</f>
        <v>3</v>
      </c>
      <c r="K616" s="9" t="str">
        <f>VLOOKUP(B616,Database!$I:$AD,16,FALSE)</f>
        <v>v1.1</v>
      </c>
      <c r="L616" s="9">
        <f>VLOOKUP(B616,Database!$I:$AB,19,FALSE)</f>
        <v>20</v>
      </c>
      <c r="M616" s="9" t="str">
        <f>VLOOKUP(B616,Database!$I:$AB,20,FALSE)</f>
        <v>Y</v>
      </c>
    </row>
    <row r="617" spans="1:13" ht="15" customHeight="1" x14ac:dyDescent="0.25">
      <c r="A617" t="s">
        <v>1444</v>
      </c>
      <c r="B617" t="s">
        <v>1413</v>
      </c>
      <c r="C617" t="s">
        <v>765</v>
      </c>
      <c r="D617" s="1" t="s">
        <v>1445</v>
      </c>
      <c r="E617" s="9">
        <f t="shared" si="11"/>
        <v>3</v>
      </c>
      <c r="F617" s="9">
        <f>COUNTIFS(Database!$E:$E,2,Database!$C:$C,$A617,Database!$I:$I,$B617)+COUNTIFS(Database!$F:$F,2,Database!$D:$D,$A617,Database!$I:$I,$B617)</f>
        <v>0</v>
      </c>
      <c r="G617" s="9">
        <f>COUNTIFS(Database!$E:$E,1,Database!$C:$C,$A617,Database!$I:$I,$B617)+COUNTIFS(Database!$F:$F,1,Database!$D:$D,$A617,Database!$I:$I,$B617)</f>
        <v>0</v>
      </c>
      <c r="H617" s="9">
        <f>COUNTIFS(Database!$E:$E,0,Database!$C:$C,$A617,Database!$I:$I,$B617)+COUNTIFS(Database!$F:$F,0,Database!$D:$D,$A617,Database!$I:$I,$B617)</f>
        <v>3</v>
      </c>
      <c r="I617" s="9">
        <f>VLOOKUP(B617,Database!$I:$AB,14,FALSE)</f>
        <v>1250</v>
      </c>
      <c r="J617" s="9">
        <f>VLOOKUP(B617,Database!$I:$AC,15,FALSE)</f>
        <v>3</v>
      </c>
      <c r="K617" s="9" t="str">
        <f>VLOOKUP(B617,Database!$I:$AD,16,FALSE)</f>
        <v>v1.1</v>
      </c>
      <c r="L617" s="9">
        <f>VLOOKUP(B617,Database!$I:$AB,19,FALSE)</f>
        <v>20</v>
      </c>
      <c r="M617" s="9" t="str">
        <f>VLOOKUP(B617,Database!$I:$AB,20,FALSE)</f>
        <v>Y</v>
      </c>
    </row>
    <row r="618" spans="1:13" ht="15" customHeight="1" x14ac:dyDescent="0.25">
      <c r="A618" t="s">
        <v>1412</v>
      </c>
      <c r="B618" t="s">
        <v>1413</v>
      </c>
      <c r="C618" t="s">
        <v>764</v>
      </c>
      <c r="D618" s="1" t="s">
        <v>1415</v>
      </c>
      <c r="E618" s="9">
        <f t="shared" si="11"/>
        <v>3</v>
      </c>
      <c r="F618" s="9">
        <f>COUNTIFS(Database!$E:$E,2,Database!$C:$C,$A618,Database!$I:$I,$B618)+COUNTIFS(Database!$F:$F,2,Database!$D:$D,$A618,Database!$I:$I,$B618)</f>
        <v>0</v>
      </c>
      <c r="G618" s="9">
        <f>COUNTIFS(Database!$E:$E,1,Database!$C:$C,$A618,Database!$I:$I,$B618)+COUNTIFS(Database!$F:$F,1,Database!$D:$D,$A618,Database!$I:$I,$B618)</f>
        <v>0</v>
      </c>
      <c r="H618" s="9">
        <f>COUNTIFS(Database!$E:$E,0,Database!$C:$C,$A618,Database!$I:$I,$B618)+COUNTIFS(Database!$F:$F,0,Database!$D:$D,$A618,Database!$I:$I,$B618)</f>
        <v>3</v>
      </c>
      <c r="I618" s="9">
        <f>VLOOKUP(B618,Database!$I:$AB,14,FALSE)</f>
        <v>1250</v>
      </c>
      <c r="J618" s="9">
        <f>VLOOKUP(B618,Database!$I:$AC,15,FALSE)</f>
        <v>3</v>
      </c>
      <c r="K618" s="9" t="str">
        <f>VLOOKUP(B618,Database!$I:$AD,16,FALSE)</f>
        <v>v1.1</v>
      </c>
      <c r="L618" s="9">
        <f>VLOOKUP(B618,Database!$I:$AB,19,FALSE)</f>
        <v>20</v>
      </c>
      <c r="M618" s="9" t="str">
        <f>VLOOKUP(B618,Database!$I:$AB,20,FALSE)</f>
        <v>Y</v>
      </c>
    </row>
    <row r="619" spans="1:13" ht="15" customHeight="1" x14ac:dyDescent="0.25">
      <c r="A619" t="s">
        <v>1423</v>
      </c>
      <c r="B619" t="s">
        <v>1413</v>
      </c>
      <c r="C619" t="s">
        <v>760</v>
      </c>
      <c r="D619" s="1" t="s">
        <v>1425</v>
      </c>
      <c r="E619" s="9">
        <f t="shared" si="11"/>
        <v>3</v>
      </c>
      <c r="F619" s="9">
        <f>COUNTIFS(Database!$E:$E,2,Database!$C:$C,$A619,Database!$I:$I,$B619)+COUNTIFS(Database!$F:$F,2,Database!$D:$D,$A619,Database!$I:$I,$B619)</f>
        <v>1</v>
      </c>
      <c r="G619" s="9">
        <f>COUNTIFS(Database!$E:$E,1,Database!$C:$C,$A619,Database!$I:$I,$B619)+COUNTIFS(Database!$F:$F,1,Database!$D:$D,$A619,Database!$I:$I,$B619)</f>
        <v>0</v>
      </c>
      <c r="H619" s="9">
        <f>COUNTIFS(Database!$E:$E,0,Database!$C:$C,$A619,Database!$I:$I,$B619)+COUNTIFS(Database!$F:$F,0,Database!$D:$D,$A619,Database!$I:$I,$B619)</f>
        <v>2</v>
      </c>
      <c r="I619" s="9">
        <f>VLOOKUP(B619,Database!$I:$AB,14,FALSE)</f>
        <v>1250</v>
      </c>
      <c r="J619" s="9">
        <f>VLOOKUP(B619,Database!$I:$AC,15,FALSE)</f>
        <v>3</v>
      </c>
      <c r="K619" s="9" t="str">
        <f>VLOOKUP(B619,Database!$I:$AD,16,FALSE)</f>
        <v>v1.1</v>
      </c>
      <c r="L619" s="9">
        <f>VLOOKUP(B619,Database!$I:$AB,19,FALSE)</f>
        <v>20</v>
      </c>
      <c r="M619" s="9" t="str">
        <f>VLOOKUP(B619,Database!$I:$AB,20,FALSE)</f>
        <v>Y</v>
      </c>
    </row>
    <row r="620" spans="1:13" ht="15" customHeight="1" x14ac:dyDescent="0.25">
      <c r="A620" t="s">
        <v>1427</v>
      </c>
      <c r="B620" t="s">
        <v>1413</v>
      </c>
      <c r="C620" t="s">
        <v>759</v>
      </c>
      <c r="D620" s="1" t="s">
        <v>1429</v>
      </c>
      <c r="E620" s="9">
        <f t="shared" si="11"/>
        <v>3</v>
      </c>
      <c r="F620" s="9">
        <f>COUNTIFS(Database!$E:$E,2,Database!$C:$C,$A620,Database!$I:$I,$B620)+COUNTIFS(Database!$F:$F,2,Database!$D:$D,$A620,Database!$I:$I,$B620)</f>
        <v>2</v>
      </c>
      <c r="G620" s="9">
        <f>COUNTIFS(Database!$E:$E,1,Database!$C:$C,$A620,Database!$I:$I,$B620)+COUNTIFS(Database!$F:$F,1,Database!$D:$D,$A620,Database!$I:$I,$B620)</f>
        <v>0</v>
      </c>
      <c r="H620" s="9">
        <f>COUNTIFS(Database!$E:$E,0,Database!$C:$C,$A620,Database!$I:$I,$B620)+COUNTIFS(Database!$F:$F,0,Database!$D:$D,$A620,Database!$I:$I,$B620)</f>
        <v>1</v>
      </c>
      <c r="I620" s="9">
        <f>VLOOKUP(B620,Database!$I:$AB,14,FALSE)</f>
        <v>1250</v>
      </c>
      <c r="J620" s="9">
        <f>VLOOKUP(B620,Database!$I:$AC,15,FALSE)</f>
        <v>3</v>
      </c>
      <c r="K620" s="9" t="str">
        <f>VLOOKUP(B620,Database!$I:$AD,16,FALSE)</f>
        <v>v1.1</v>
      </c>
      <c r="L620" s="9">
        <f>VLOOKUP(B620,Database!$I:$AB,19,FALSE)</f>
        <v>20</v>
      </c>
      <c r="M620" s="9" t="str">
        <f>VLOOKUP(B620,Database!$I:$AB,20,FALSE)</f>
        <v>Y</v>
      </c>
    </row>
    <row r="621" spans="1:13" ht="15" customHeight="1" x14ac:dyDescent="0.25">
      <c r="A621" t="s">
        <v>412</v>
      </c>
      <c r="B621" t="s">
        <v>1413</v>
      </c>
      <c r="C621" t="s">
        <v>767</v>
      </c>
      <c r="D621" s="1" t="s">
        <v>1446</v>
      </c>
      <c r="E621" s="9">
        <f t="shared" si="11"/>
        <v>3</v>
      </c>
      <c r="F621" s="9">
        <f>COUNTIFS(Database!$E:$E,2,Database!$C:$C,$A621,Database!$I:$I,$B621)+COUNTIFS(Database!$F:$F,2,Database!$D:$D,$A621,Database!$I:$I,$B621)</f>
        <v>1</v>
      </c>
      <c r="G621" s="9">
        <f>COUNTIFS(Database!$E:$E,1,Database!$C:$C,$A621,Database!$I:$I,$B621)+COUNTIFS(Database!$F:$F,1,Database!$D:$D,$A621,Database!$I:$I,$B621)</f>
        <v>0</v>
      </c>
      <c r="H621" s="9">
        <f>COUNTIFS(Database!$E:$E,0,Database!$C:$C,$A621,Database!$I:$I,$B621)+COUNTIFS(Database!$F:$F,0,Database!$D:$D,$A621,Database!$I:$I,$B621)</f>
        <v>2</v>
      </c>
      <c r="I621" s="9">
        <f>VLOOKUP(B621,Database!$I:$AB,14,FALSE)</f>
        <v>1250</v>
      </c>
      <c r="J621" s="9">
        <f>VLOOKUP(B621,Database!$I:$AC,15,FALSE)</f>
        <v>3</v>
      </c>
      <c r="K621" s="9" t="str">
        <f>VLOOKUP(B621,Database!$I:$AD,16,FALSE)</f>
        <v>v1.1</v>
      </c>
      <c r="L621" s="9">
        <f>VLOOKUP(B621,Database!$I:$AB,19,FALSE)</f>
        <v>20</v>
      </c>
      <c r="M621" s="9" t="str">
        <f>VLOOKUP(B621,Database!$I:$AB,20,FALSE)</f>
        <v>Y</v>
      </c>
    </row>
    <row r="622" spans="1:13" ht="15" customHeight="1" x14ac:dyDescent="0.25">
      <c r="A622" t="s">
        <v>444</v>
      </c>
      <c r="B622" t="s">
        <v>1413</v>
      </c>
      <c r="C622" t="s">
        <v>770</v>
      </c>
      <c r="D622" s="1" t="s">
        <v>1421</v>
      </c>
      <c r="E622" s="9">
        <f t="shared" si="11"/>
        <v>2</v>
      </c>
      <c r="F622" s="9">
        <f>COUNTIFS(Database!$E:$E,2,Database!$C:$C,$A622,Database!$I:$I,$B622)+COUNTIFS(Database!$F:$F,2,Database!$D:$D,$A622,Database!$I:$I,$B622)</f>
        <v>0</v>
      </c>
      <c r="G622" s="9">
        <f>COUNTIFS(Database!$E:$E,1,Database!$C:$C,$A622,Database!$I:$I,$B622)+COUNTIFS(Database!$F:$F,1,Database!$D:$D,$A622,Database!$I:$I,$B622)</f>
        <v>0</v>
      </c>
      <c r="H622" s="9">
        <f>COUNTIFS(Database!$E:$E,0,Database!$C:$C,$A622,Database!$I:$I,$B622)+COUNTIFS(Database!$F:$F,0,Database!$D:$D,$A622,Database!$I:$I,$B622)</f>
        <v>2</v>
      </c>
      <c r="I622" s="9">
        <f>VLOOKUP(B622,Database!$I:$AB,14,FALSE)</f>
        <v>1250</v>
      </c>
      <c r="J622" s="9">
        <f>VLOOKUP(B622,Database!$I:$AC,15,FALSE)</f>
        <v>3</v>
      </c>
      <c r="K622" s="9" t="str">
        <f>VLOOKUP(B622,Database!$I:$AD,16,FALSE)</f>
        <v>v1.1</v>
      </c>
      <c r="L622" s="9">
        <f>VLOOKUP(B622,Database!$I:$AB,19,FALSE)</f>
        <v>20</v>
      </c>
      <c r="M622" s="9" t="str">
        <f>VLOOKUP(B622,Database!$I:$AB,20,FALSE)</f>
        <v>Y</v>
      </c>
    </row>
    <row r="623" spans="1:13" ht="15" customHeight="1" x14ac:dyDescent="0.25">
      <c r="A623" t="s">
        <v>1438</v>
      </c>
      <c r="B623" t="s">
        <v>1413</v>
      </c>
      <c r="C623" t="s">
        <v>764</v>
      </c>
      <c r="D623" s="1" t="s">
        <v>1440</v>
      </c>
      <c r="E623" s="9">
        <f t="shared" si="11"/>
        <v>3</v>
      </c>
      <c r="F623" s="9">
        <f>COUNTIFS(Database!$E:$E,2,Database!$C:$C,$A623,Database!$I:$I,$B623)+COUNTIFS(Database!$F:$F,2,Database!$D:$D,$A623,Database!$I:$I,$B623)</f>
        <v>2</v>
      </c>
      <c r="G623" s="9">
        <f>COUNTIFS(Database!$E:$E,1,Database!$C:$C,$A623,Database!$I:$I,$B623)+COUNTIFS(Database!$F:$F,1,Database!$D:$D,$A623,Database!$I:$I,$B623)</f>
        <v>0</v>
      </c>
      <c r="H623" s="9">
        <f>COUNTIFS(Database!$E:$E,0,Database!$C:$C,$A623,Database!$I:$I,$B623)+COUNTIFS(Database!$F:$F,0,Database!$D:$D,$A623,Database!$I:$I,$B623)</f>
        <v>1</v>
      </c>
      <c r="I623" s="9">
        <f>VLOOKUP(B623,Database!$I:$AB,14,FALSE)</f>
        <v>1250</v>
      </c>
      <c r="J623" s="9">
        <f>VLOOKUP(B623,Database!$I:$AC,15,FALSE)</f>
        <v>3</v>
      </c>
      <c r="K623" s="9" t="str">
        <f>VLOOKUP(B623,Database!$I:$AD,16,FALSE)</f>
        <v>v1.1</v>
      </c>
      <c r="L623" s="9">
        <f>VLOOKUP(B623,Database!$I:$AB,19,FALSE)</f>
        <v>20</v>
      </c>
      <c r="M623" s="9" t="str">
        <f>VLOOKUP(B623,Database!$I:$AB,20,FALSE)</f>
        <v>Y</v>
      </c>
    </row>
    <row r="624" spans="1:13" ht="15" customHeight="1" x14ac:dyDescent="0.25">
      <c r="A624" t="s">
        <v>1417</v>
      </c>
      <c r="B624" t="s">
        <v>1413</v>
      </c>
      <c r="C624" t="s">
        <v>762</v>
      </c>
      <c r="D624" s="1" t="s">
        <v>1419</v>
      </c>
      <c r="E624" s="9">
        <f t="shared" si="11"/>
        <v>3</v>
      </c>
      <c r="F624" s="9">
        <f>COUNTIFS(Database!$E:$E,2,Database!$C:$C,$A624,Database!$I:$I,$B624)+COUNTIFS(Database!$F:$F,2,Database!$D:$D,$A624,Database!$I:$I,$B624)</f>
        <v>2</v>
      </c>
      <c r="G624" s="9">
        <f>COUNTIFS(Database!$E:$E,1,Database!$C:$C,$A624,Database!$I:$I,$B624)+COUNTIFS(Database!$F:$F,1,Database!$D:$D,$A624,Database!$I:$I,$B624)</f>
        <v>0</v>
      </c>
      <c r="H624" s="9">
        <f>COUNTIFS(Database!$E:$E,0,Database!$C:$C,$A624,Database!$I:$I,$B624)+COUNTIFS(Database!$F:$F,0,Database!$D:$D,$A624,Database!$I:$I,$B624)</f>
        <v>1</v>
      </c>
      <c r="I624" s="9">
        <f>VLOOKUP(B624,Database!$I:$AB,14,FALSE)</f>
        <v>1250</v>
      </c>
      <c r="J624" s="9">
        <f>VLOOKUP(B624,Database!$I:$AC,15,FALSE)</f>
        <v>3</v>
      </c>
      <c r="K624" s="9" t="str">
        <f>VLOOKUP(B624,Database!$I:$AD,16,FALSE)</f>
        <v>v1.1</v>
      </c>
      <c r="L624" s="9">
        <f>VLOOKUP(B624,Database!$I:$AB,19,FALSE)</f>
        <v>20</v>
      </c>
      <c r="M624" s="9" t="str">
        <f>VLOOKUP(B624,Database!$I:$AB,20,FALSE)</f>
        <v>Y</v>
      </c>
    </row>
    <row r="625" spans="1:13" ht="15" customHeight="1" x14ac:dyDescent="0.25">
      <c r="A625" t="s">
        <v>1431</v>
      </c>
      <c r="B625" t="s">
        <v>1413</v>
      </c>
      <c r="C625" t="s">
        <v>764</v>
      </c>
      <c r="D625" s="1" t="s">
        <v>1433</v>
      </c>
      <c r="E625" s="9">
        <f t="shared" si="11"/>
        <v>2</v>
      </c>
      <c r="F625" s="9">
        <f>COUNTIFS(Database!$E:$E,2,Database!$C:$C,$A625,Database!$I:$I,$B625)+COUNTIFS(Database!$F:$F,2,Database!$D:$D,$A625,Database!$I:$I,$B625)</f>
        <v>0</v>
      </c>
      <c r="G625" s="9">
        <f>COUNTIFS(Database!$E:$E,1,Database!$C:$C,$A625,Database!$I:$I,$B625)+COUNTIFS(Database!$F:$F,1,Database!$D:$D,$A625,Database!$I:$I,$B625)</f>
        <v>0</v>
      </c>
      <c r="H625" s="9">
        <f>COUNTIFS(Database!$E:$E,0,Database!$C:$C,$A625,Database!$I:$I,$B625)+COUNTIFS(Database!$F:$F,0,Database!$D:$D,$A625,Database!$I:$I,$B625)</f>
        <v>2</v>
      </c>
      <c r="I625" s="9">
        <f>VLOOKUP(B625,Database!$I:$AB,14,FALSE)</f>
        <v>1250</v>
      </c>
      <c r="J625" s="9">
        <f>VLOOKUP(B625,Database!$I:$AC,15,FALSE)</f>
        <v>3</v>
      </c>
      <c r="K625" s="9" t="str">
        <f>VLOOKUP(B625,Database!$I:$AD,16,FALSE)</f>
        <v>v1.1</v>
      </c>
      <c r="L625" s="9">
        <f>VLOOKUP(B625,Database!$I:$AB,19,FALSE)</f>
        <v>20</v>
      </c>
      <c r="M625" s="9" t="str">
        <f>VLOOKUP(B625,Database!$I:$AB,20,FALSE)</f>
        <v>Y</v>
      </c>
    </row>
    <row r="626" spans="1:13" ht="15" customHeight="1" x14ac:dyDescent="0.25">
      <c r="A626" t="s">
        <v>1809</v>
      </c>
      <c r="B626" t="s">
        <v>1811</v>
      </c>
      <c r="C626" t="s">
        <v>764</v>
      </c>
      <c r="D626" s="1" t="s">
        <v>1813</v>
      </c>
      <c r="E626" s="9">
        <f t="shared" si="11"/>
        <v>2</v>
      </c>
      <c r="F626" s="9">
        <f>COUNTIFS(Database!$E:$E,2,Database!$C:$C,$A626,Database!$I:$I,$B626)+COUNTIFS(Database!$F:$F,2,Database!$D:$D,$A626,Database!$I:$I,$B626)</f>
        <v>1</v>
      </c>
      <c r="G626" s="9">
        <f>COUNTIFS(Database!$E:$E,1,Database!$C:$C,$A626,Database!$I:$I,$B626)+COUNTIFS(Database!$F:$F,1,Database!$D:$D,$A626,Database!$I:$I,$B626)</f>
        <v>0</v>
      </c>
      <c r="H626" s="9">
        <f>COUNTIFS(Database!$E:$E,0,Database!$C:$C,$A626,Database!$I:$I,$B626)+COUNTIFS(Database!$F:$F,0,Database!$D:$D,$A626,Database!$I:$I,$B626)</f>
        <v>1</v>
      </c>
      <c r="I626" s="9">
        <f>VLOOKUP(B626,Database!$I:$AB,14,FALSE)</f>
        <v>2000</v>
      </c>
      <c r="J626" s="9">
        <f>VLOOKUP(B626,Database!$I:$AC,15,FALSE)</f>
        <v>3</v>
      </c>
      <c r="K626" s="9" t="str">
        <f>VLOOKUP(B626,Database!$I:$AD,16,FALSE)</f>
        <v>v1.1</v>
      </c>
      <c r="L626" s="9">
        <f>VLOOKUP(B626,Database!$I:$AB,19,FALSE)</f>
        <v>10</v>
      </c>
      <c r="M626" s="9" t="str">
        <f>VLOOKUP(B626,Database!$I:$AB,20,FALSE)</f>
        <v>Y</v>
      </c>
    </row>
    <row r="627" spans="1:13" ht="15" customHeight="1" x14ac:dyDescent="0.25">
      <c r="A627" t="s">
        <v>1815</v>
      </c>
      <c r="B627" t="s">
        <v>1811</v>
      </c>
      <c r="C627" t="s">
        <v>764</v>
      </c>
      <c r="D627" s="1" t="s">
        <v>1817</v>
      </c>
      <c r="E627" s="9">
        <f t="shared" si="11"/>
        <v>2</v>
      </c>
      <c r="F627" s="9">
        <f>COUNTIFS(Database!$E:$E,2,Database!$C:$C,$A627,Database!$I:$I,$B627)+COUNTIFS(Database!$F:$F,2,Database!$D:$D,$A627,Database!$I:$I,$B627)</f>
        <v>2</v>
      </c>
      <c r="G627" s="9">
        <f>COUNTIFS(Database!$E:$E,1,Database!$C:$C,$A627,Database!$I:$I,$B627)+COUNTIFS(Database!$F:$F,1,Database!$D:$D,$A627,Database!$I:$I,$B627)</f>
        <v>0</v>
      </c>
      <c r="H627" s="9">
        <f>COUNTIFS(Database!$E:$E,0,Database!$C:$C,$A627,Database!$I:$I,$B627)+COUNTIFS(Database!$F:$F,0,Database!$D:$D,$A627,Database!$I:$I,$B627)</f>
        <v>0</v>
      </c>
      <c r="I627" s="9">
        <f>VLOOKUP(B627,Database!$I:$AB,14,FALSE)</f>
        <v>2000</v>
      </c>
      <c r="J627" s="9">
        <f>VLOOKUP(B627,Database!$I:$AC,15,FALSE)</f>
        <v>3</v>
      </c>
      <c r="K627" s="9" t="str">
        <f>VLOOKUP(B627,Database!$I:$AD,16,FALSE)</f>
        <v>v1.1</v>
      </c>
      <c r="L627" s="9">
        <f>VLOOKUP(B627,Database!$I:$AB,19,FALSE)</f>
        <v>10</v>
      </c>
      <c r="M627" s="9" t="str">
        <f>VLOOKUP(B627,Database!$I:$AB,20,FALSE)</f>
        <v>Y</v>
      </c>
    </row>
    <row r="628" spans="1:13" ht="15" customHeight="1" x14ac:dyDescent="0.25">
      <c r="A628" t="s">
        <v>1819</v>
      </c>
      <c r="B628" t="s">
        <v>1811</v>
      </c>
      <c r="C628" t="s">
        <v>769</v>
      </c>
      <c r="D628" s="1" t="s">
        <v>1821</v>
      </c>
      <c r="E628" s="9">
        <f t="shared" si="11"/>
        <v>2</v>
      </c>
      <c r="F628" s="9">
        <f>COUNTIFS(Database!$E:$E,2,Database!$C:$C,$A628,Database!$I:$I,$B628)+COUNTIFS(Database!$F:$F,2,Database!$D:$D,$A628,Database!$I:$I,$B628)</f>
        <v>0</v>
      </c>
      <c r="G628" s="9">
        <f>COUNTIFS(Database!$E:$E,1,Database!$C:$C,$A628,Database!$I:$I,$B628)+COUNTIFS(Database!$F:$F,1,Database!$D:$D,$A628,Database!$I:$I,$B628)</f>
        <v>0</v>
      </c>
      <c r="H628" s="9">
        <f>COUNTIFS(Database!$E:$E,0,Database!$C:$C,$A628,Database!$I:$I,$B628)+COUNTIFS(Database!$F:$F,0,Database!$D:$D,$A628,Database!$I:$I,$B628)</f>
        <v>2</v>
      </c>
      <c r="I628" s="9">
        <f>VLOOKUP(B628,Database!$I:$AB,14,FALSE)</f>
        <v>2000</v>
      </c>
      <c r="J628" s="9">
        <f>VLOOKUP(B628,Database!$I:$AC,15,FALSE)</f>
        <v>3</v>
      </c>
      <c r="K628" s="9" t="str">
        <f>VLOOKUP(B628,Database!$I:$AD,16,FALSE)</f>
        <v>v1.1</v>
      </c>
      <c r="L628" s="9">
        <f>VLOOKUP(B628,Database!$I:$AB,19,FALSE)</f>
        <v>10</v>
      </c>
      <c r="M628" s="9" t="str">
        <f>VLOOKUP(B628,Database!$I:$AB,20,FALSE)</f>
        <v>Y</v>
      </c>
    </row>
    <row r="629" spans="1:13" ht="15" customHeight="1" x14ac:dyDescent="0.25">
      <c r="A629" t="s">
        <v>1823</v>
      </c>
      <c r="B629" t="s">
        <v>1811</v>
      </c>
      <c r="C629" t="s">
        <v>767</v>
      </c>
      <c r="D629" s="1" t="s">
        <v>1825</v>
      </c>
      <c r="E629" s="9">
        <f t="shared" si="11"/>
        <v>2</v>
      </c>
      <c r="F629" s="9">
        <f>COUNTIFS(Database!$E:$E,2,Database!$C:$C,$A629,Database!$I:$I,$B629)+COUNTIFS(Database!$F:$F,2,Database!$D:$D,$A629,Database!$I:$I,$B629)</f>
        <v>1</v>
      </c>
      <c r="G629" s="9">
        <f>COUNTIFS(Database!$E:$E,1,Database!$C:$C,$A629,Database!$I:$I,$B629)+COUNTIFS(Database!$F:$F,1,Database!$D:$D,$A629,Database!$I:$I,$B629)</f>
        <v>0</v>
      </c>
      <c r="H629" s="9">
        <f>COUNTIFS(Database!$E:$E,0,Database!$C:$C,$A629,Database!$I:$I,$B629)+COUNTIFS(Database!$F:$F,0,Database!$D:$D,$A629,Database!$I:$I,$B629)</f>
        <v>1</v>
      </c>
      <c r="I629" s="9">
        <f>VLOOKUP(B629,Database!$I:$AB,14,FALSE)</f>
        <v>2000</v>
      </c>
      <c r="J629" s="9">
        <f>VLOOKUP(B629,Database!$I:$AC,15,FALSE)</f>
        <v>3</v>
      </c>
      <c r="K629" s="9" t="str">
        <f>VLOOKUP(B629,Database!$I:$AD,16,FALSE)</f>
        <v>v1.1</v>
      </c>
      <c r="L629" s="9">
        <f>VLOOKUP(B629,Database!$I:$AB,19,FALSE)</f>
        <v>10</v>
      </c>
      <c r="M629" s="9" t="str">
        <f>VLOOKUP(B629,Database!$I:$AB,20,FALSE)</f>
        <v>Y</v>
      </c>
    </row>
    <row r="630" spans="1:13" ht="15" customHeight="1" x14ac:dyDescent="0.25">
      <c r="A630" t="s">
        <v>1827</v>
      </c>
      <c r="B630" t="s">
        <v>1811</v>
      </c>
      <c r="C630" t="s">
        <v>768</v>
      </c>
      <c r="D630" s="1" t="s">
        <v>1829</v>
      </c>
      <c r="E630" s="9">
        <f t="shared" si="11"/>
        <v>2</v>
      </c>
      <c r="F630" s="9">
        <f>COUNTIFS(Database!$E:$E,2,Database!$C:$C,$A630,Database!$I:$I,$B630)+COUNTIFS(Database!$F:$F,2,Database!$D:$D,$A630,Database!$I:$I,$B630)</f>
        <v>0</v>
      </c>
      <c r="G630" s="9">
        <f>COUNTIFS(Database!$E:$E,1,Database!$C:$C,$A630,Database!$I:$I,$B630)+COUNTIFS(Database!$F:$F,1,Database!$D:$D,$A630,Database!$I:$I,$B630)</f>
        <v>1</v>
      </c>
      <c r="H630" s="9">
        <f>COUNTIFS(Database!$E:$E,0,Database!$C:$C,$A630,Database!$I:$I,$B630)+COUNTIFS(Database!$F:$F,0,Database!$D:$D,$A630,Database!$I:$I,$B630)</f>
        <v>1</v>
      </c>
      <c r="I630" s="9">
        <f>VLOOKUP(B630,Database!$I:$AB,14,FALSE)</f>
        <v>2000</v>
      </c>
      <c r="J630" s="9">
        <f>VLOOKUP(B630,Database!$I:$AC,15,FALSE)</f>
        <v>3</v>
      </c>
      <c r="K630" s="9" t="str">
        <f>VLOOKUP(B630,Database!$I:$AD,16,FALSE)</f>
        <v>v1.1</v>
      </c>
      <c r="L630" s="9">
        <f>VLOOKUP(B630,Database!$I:$AB,19,FALSE)</f>
        <v>10</v>
      </c>
      <c r="M630" s="9" t="str">
        <f>VLOOKUP(B630,Database!$I:$AB,20,FALSE)</f>
        <v>Y</v>
      </c>
    </row>
    <row r="631" spans="1:13" ht="15" customHeight="1" x14ac:dyDescent="0.25">
      <c r="A631" t="s">
        <v>1828</v>
      </c>
      <c r="B631" t="s">
        <v>1811</v>
      </c>
      <c r="C631" t="s">
        <v>769</v>
      </c>
      <c r="D631" s="1" t="s">
        <v>1830</v>
      </c>
      <c r="E631" s="9">
        <f t="shared" si="11"/>
        <v>2</v>
      </c>
      <c r="F631" s="9">
        <f>COUNTIFS(Database!$E:$E,2,Database!$C:$C,$A631,Database!$I:$I,$B631)+COUNTIFS(Database!$F:$F,2,Database!$D:$D,$A631,Database!$I:$I,$B631)</f>
        <v>2</v>
      </c>
      <c r="G631" s="9">
        <f>COUNTIFS(Database!$E:$E,1,Database!$C:$C,$A631,Database!$I:$I,$B631)+COUNTIFS(Database!$F:$F,1,Database!$D:$D,$A631,Database!$I:$I,$B631)</f>
        <v>0</v>
      </c>
      <c r="H631" s="9">
        <f>COUNTIFS(Database!$E:$E,0,Database!$C:$C,$A631,Database!$I:$I,$B631)+COUNTIFS(Database!$F:$F,0,Database!$D:$D,$A631,Database!$I:$I,$B631)</f>
        <v>0</v>
      </c>
      <c r="I631" s="9">
        <f>VLOOKUP(B631,Database!$I:$AB,14,FALSE)</f>
        <v>2000</v>
      </c>
      <c r="J631" s="9">
        <f>VLOOKUP(B631,Database!$I:$AC,15,FALSE)</f>
        <v>3</v>
      </c>
      <c r="K631" s="9" t="str">
        <f>VLOOKUP(B631,Database!$I:$AD,16,FALSE)</f>
        <v>v1.1</v>
      </c>
      <c r="L631" s="9">
        <f>VLOOKUP(B631,Database!$I:$AB,19,FALSE)</f>
        <v>10</v>
      </c>
      <c r="M631" s="9" t="str">
        <f>VLOOKUP(B631,Database!$I:$AB,20,FALSE)</f>
        <v>Y</v>
      </c>
    </row>
    <row r="632" spans="1:13" ht="15" customHeight="1" x14ac:dyDescent="0.25">
      <c r="A632" t="s">
        <v>1824</v>
      </c>
      <c r="B632" t="s">
        <v>1811</v>
      </c>
      <c r="C632" t="s">
        <v>765</v>
      </c>
      <c r="D632" s="1" t="s">
        <v>1826</v>
      </c>
      <c r="E632" s="9">
        <f t="shared" si="11"/>
        <v>2</v>
      </c>
      <c r="F632" s="9">
        <f>COUNTIFS(Database!$E:$E,2,Database!$C:$C,$A632,Database!$I:$I,$B632)+COUNTIFS(Database!$F:$F,2,Database!$D:$D,$A632,Database!$I:$I,$B632)</f>
        <v>0</v>
      </c>
      <c r="G632" s="9">
        <f>COUNTIFS(Database!$E:$E,1,Database!$C:$C,$A632,Database!$I:$I,$B632)+COUNTIFS(Database!$F:$F,1,Database!$D:$D,$A632,Database!$I:$I,$B632)</f>
        <v>0</v>
      </c>
      <c r="H632" s="9">
        <f>COUNTIFS(Database!$E:$E,0,Database!$C:$C,$A632,Database!$I:$I,$B632)+COUNTIFS(Database!$F:$F,0,Database!$D:$D,$A632,Database!$I:$I,$B632)</f>
        <v>2</v>
      </c>
      <c r="I632" s="9">
        <f>VLOOKUP(B632,Database!$I:$AB,14,FALSE)</f>
        <v>2000</v>
      </c>
      <c r="J632" s="9">
        <f>VLOOKUP(B632,Database!$I:$AC,15,FALSE)</f>
        <v>3</v>
      </c>
      <c r="K632" s="9" t="str">
        <f>VLOOKUP(B632,Database!$I:$AD,16,FALSE)</f>
        <v>v1.1</v>
      </c>
      <c r="L632" s="9">
        <f>VLOOKUP(B632,Database!$I:$AB,19,FALSE)</f>
        <v>10</v>
      </c>
      <c r="M632" s="9" t="str">
        <f>VLOOKUP(B632,Database!$I:$AB,20,FALSE)</f>
        <v>Y</v>
      </c>
    </row>
    <row r="633" spans="1:13" ht="15" customHeight="1" x14ac:dyDescent="0.25">
      <c r="A633" t="s">
        <v>1810</v>
      </c>
      <c r="B633" t="s">
        <v>1811</v>
      </c>
      <c r="C633" t="s">
        <v>761</v>
      </c>
      <c r="D633" s="1" t="s">
        <v>1814</v>
      </c>
      <c r="E633" s="9">
        <f t="shared" si="11"/>
        <v>2</v>
      </c>
      <c r="F633" s="9">
        <f>COUNTIFS(Database!$E:$E,2,Database!$C:$C,$A633,Database!$I:$I,$B633)+COUNTIFS(Database!$F:$F,2,Database!$D:$D,$A633,Database!$I:$I,$B633)</f>
        <v>2</v>
      </c>
      <c r="G633" s="9">
        <f>COUNTIFS(Database!$E:$E,1,Database!$C:$C,$A633,Database!$I:$I,$B633)+COUNTIFS(Database!$F:$F,1,Database!$D:$D,$A633,Database!$I:$I,$B633)</f>
        <v>0</v>
      </c>
      <c r="H633" s="9">
        <f>COUNTIFS(Database!$E:$E,0,Database!$C:$C,$A633,Database!$I:$I,$B633)+COUNTIFS(Database!$F:$F,0,Database!$D:$D,$A633,Database!$I:$I,$B633)</f>
        <v>0</v>
      </c>
      <c r="I633" s="9">
        <f>VLOOKUP(B633,Database!$I:$AB,14,FALSE)</f>
        <v>2000</v>
      </c>
      <c r="J633" s="9">
        <f>VLOOKUP(B633,Database!$I:$AC,15,FALSE)</f>
        <v>3</v>
      </c>
      <c r="K633" s="9" t="str">
        <f>VLOOKUP(B633,Database!$I:$AD,16,FALSE)</f>
        <v>v1.1</v>
      </c>
      <c r="L633" s="9">
        <f>VLOOKUP(B633,Database!$I:$AB,19,FALSE)</f>
        <v>10</v>
      </c>
      <c r="M633" s="9" t="str">
        <f>VLOOKUP(B633,Database!$I:$AB,20,FALSE)</f>
        <v>Y</v>
      </c>
    </row>
    <row r="634" spans="1:13" ht="15" customHeight="1" x14ac:dyDescent="0.25">
      <c r="A634" t="s">
        <v>1816</v>
      </c>
      <c r="B634" t="s">
        <v>1811</v>
      </c>
      <c r="C634" t="s">
        <v>758</v>
      </c>
      <c r="D634" s="1" t="s">
        <v>1818</v>
      </c>
      <c r="E634" s="9">
        <f t="shared" si="11"/>
        <v>2</v>
      </c>
      <c r="F634" s="9">
        <f>COUNTIFS(Database!$E:$E,2,Database!$C:$C,$A634,Database!$I:$I,$B634)+COUNTIFS(Database!$F:$F,2,Database!$D:$D,$A634,Database!$I:$I,$B634)</f>
        <v>0</v>
      </c>
      <c r="G634" s="9">
        <f>COUNTIFS(Database!$E:$E,1,Database!$C:$C,$A634,Database!$I:$I,$B634)+COUNTIFS(Database!$F:$F,1,Database!$D:$D,$A634,Database!$I:$I,$B634)</f>
        <v>1</v>
      </c>
      <c r="H634" s="9">
        <f>COUNTIFS(Database!$E:$E,0,Database!$C:$C,$A634,Database!$I:$I,$B634)+COUNTIFS(Database!$F:$F,0,Database!$D:$D,$A634,Database!$I:$I,$B634)</f>
        <v>1</v>
      </c>
      <c r="I634" s="9">
        <f>VLOOKUP(B634,Database!$I:$AB,14,FALSE)</f>
        <v>2000</v>
      </c>
      <c r="J634" s="9">
        <f>VLOOKUP(B634,Database!$I:$AC,15,FALSE)</f>
        <v>3</v>
      </c>
      <c r="K634" s="9" t="str">
        <f>VLOOKUP(B634,Database!$I:$AD,16,FALSE)</f>
        <v>v1.1</v>
      </c>
      <c r="L634" s="9">
        <f>VLOOKUP(B634,Database!$I:$AB,19,FALSE)</f>
        <v>10</v>
      </c>
      <c r="M634" s="9" t="str">
        <f>VLOOKUP(B634,Database!$I:$AB,20,FALSE)</f>
        <v>Y</v>
      </c>
    </row>
    <row r="635" spans="1:13" ht="15" customHeight="1" x14ac:dyDescent="0.25">
      <c r="A635" t="s">
        <v>1063</v>
      </c>
      <c r="B635" t="s">
        <v>1712</v>
      </c>
      <c r="C635" t="s">
        <v>773</v>
      </c>
      <c r="D635" s="1" t="s">
        <v>1713</v>
      </c>
      <c r="E635" s="9">
        <f t="shared" si="11"/>
        <v>5</v>
      </c>
      <c r="F635" s="9">
        <f>COUNTIFS(Database!$E:$E,2,Database!$C:$C,$A635,Database!$I:$I,$B635)+COUNTIFS(Database!$F:$F,2,Database!$D:$D,$A635,Database!$I:$I,$B635)</f>
        <v>1</v>
      </c>
      <c r="G635" s="9">
        <f>COUNTIFS(Database!$E:$E,1,Database!$C:$C,$A635,Database!$I:$I,$B635)+COUNTIFS(Database!$F:$F,1,Database!$D:$D,$A635,Database!$I:$I,$B635)</f>
        <v>0</v>
      </c>
      <c r="H635" s="9">
        <f>COUNTIFS(Database!$E:$E,0,Database!$C:$C,$A635,Database!$I:$I,$B635)+COUNTIFS(Database!$F:$F,0,Database!$D:$D,$A635,Database!$I:$I,$B635)</f>
        <v>4</v>
      </c>
      <c r="I635" s="9">
        <f>VLOOKUP(B635,Database!$I:$AB,14,FALSE)</f>
        <v>2000</v>
      </c>
      <c r="J635" s="9">
        <f>VLOOKUP(B635,Database!$I:$AC,15,FALSE)</f>
        <v>5</v>
      </c>
      <c r="K635" s="9" t="str">
        <f>VLOOKUP(B635,Database!$I:$AD,16,FALSE)</f>
        <v>v1.1</v>
      </c>
      <c r="L635" s="9">
        <f>VLOOKUP(B635,Database!$I:$AB,19,FALSE)</f>
        <v>20</v>
      </c>
      <c r="M635" s="9" t="str">
        <f>VLOOKUP(B635,Database!$I:$AB,20,FALSE)</f>
        <v>Y</v>
      </c>
    </row>
    <row r="636" spans="1:13" ht="15" customHeight="1" x14ac:dyDescent="0.25">
      <c r="A636" t="s">
        <v>1715</v>
      </c>
      <c r="B636" t="s">
        <v>1712</v>
      </c>
      <c r="C636" t="s">
        <v>762</v>
      </c>
      <c r="D636" s="1" t="s">
        <v>1717</v>
      </c>
      <c r="E636" s="9">
        <f t="shared" si="11"/>
        <v>5</v>
      </c>
      <c r="F636" s="9">
        <f>COUNTIFS(Database!$E:$E,2,Database!$C:$C,$A636,Database!$I:$I,$B636)+COUNTIFS(Database!$F:$F,2,Database!$D:$D,$A636,Database!$I:$I,$B636)</f>
        <v>1</v>
      </c>
      <c r="G636" s="9">
        <f>COUNTIFS(Database!$E:$E,1,Database!$C:$C,$A636,Database!$I:$I,$B636)+COUNTIFS(Database!$F:$F,1,Database!$D:$D,$A636,Database!$I:$I,$B636)</f>
        <v>1</v>
      </c>
      <c r="H636" s="9">
        <f>COUNTIFS(Database!$E:$E,0,Database!$C:$C,$A636,Database!$I:$I,$B636)+COUNTIFS(Database!$F:$F,0,Database!$D:$D,$A636,Database!$I:$I,$B636)</f>
        <v>3</v>
      </c>
      <c r="I636" s="9">
        <f>VLOOKUP(B636,Database!$I:$AB,14,FALSE)</f>
        <v>2000</v>
      </c>
      <c r="J636" s="9">
        <f>VLOOKUP(B636,Database!$I:$AC,15,FALSE)</f>
        <v>5</v>
      </c>
      <c r="K636" s="9" t="str">
        <f>VLOOKUP(B636,Database!$I:$AD,16,FALSE)</f>
        <v>v1.1</v>
      </c>
      <c r="L636" s="9">
        <f>VLOOKUP(B636,Database!$I:$AB,19,FALSE)</f>
        <v>20</v>
      </c>
      <c r="M636" s="9" t="str">
        <f>VLOOKUP(B636,Database!$I:$AB,20,FALSE)</f>
        <v>Y</v>
      </c>
    </row>
    <row r="637" spans="1:13" ht="15" customHeight="1" x14ac:dyDescent="0.25">
      <c r="A637" t="s">
        <v>330</v>
      </c>
      <c r="B637" t="s">
        <v>1712</v>
      </c>
      <c r="C637" t="s">
        <v>764</v>
      </c>
      <c r="D637" s="1" t="s">
        <v>1719</v>
      </c>
      <c r="E637" s="9">
        <f t="shared" si="11"/>
        <v>5</v>
      </c>
      <c r="F637" s="9">
        <f>COUNTIFS(Database!$E:$E,2,Database!$C:$C,$A637,Database!$I:$I,$B637)+COUNTIFS(Database!$F:$F,2,Database!$D:$D,$A637,Database!$I:$I,$B637)</f>
        <v>2</v>
      </c>
      <c r="G637" s="9">
        <f>COUNTIFS(Database!$E:$E,1,Database!$C:$C,$A637,Database!$I:$I,$B637)+COUNTIFS(Database!$F:$F,1,Database!$D:$D,$A637,Database!$I:$I,$B637)</f>
        <v>1</v>
      </c>
      <c r="H637" s="9">
        <f>COUNTIFS(Database!$E:$E,0,Database!$C:$C,$A637,Database!$I:$I,$B637)+COUNTIFS(Database!$F:$F,0,Database!$D:$D,$A637,Database!$I:$I,$B637)</f>
        <v>2</v>
      </c>
      <c r="I637" s="9">
        <f>VLOOKUP(B637,Database!$I:$AB,14,FALSE)</f>
        <v>2000</v>
      </c>
      <c r="J637" s="9">
        <f>VLOOKUP(B637,Database!$I:$AC,15,FALSE)</f>
        <v>5</v>
      </c>
      <c r="K637" s="9" t="str">
        <f>VLOOKUP(B637,Database!$I:$AD,16,FALSE)</f>
        <v>v1.1</v>
      </c>
      <c r="L637" s="9">
        <f>VLOOKUP(B637,Database!$I:$AB,19,FALSE)</f>
        <v>20</v>
      </c>
      <c r="M637" s="9" t="str">
        <f>VLOOKUP(B637,Database!$I:$AB,20,FALSE)</f>
        <v>Y</v>
      </c>
    </row>
    <row r="638" spans="1:13" ht="15" customHeight="1" x14ac:dyDescent="0.25">
      <c r="A638" t="s">
        <v>1099</v>
      </c>
      <c r="B638" t="s">
        <v>1712</v>
      </c>
      <c r="C638" t="s">
        <v>774</v>
      </c>
      <c r="D638" s="1" t="s">
        <v>1722</v>
      </c>
      <c r="E638" s="9">
        <f t="shared" si="11"/>
        <v>5</v>
      </c>
      <c r="F638" s="9">
        <f>COUNTIFS(Database!$E:$E,2,Database!$C:$C,$A638,Database!$I:$I,$B638)+COUNTIFS(Database!$F:$F,2,Database!$D:$D,$A638,Database!$I:$I,$B638)</f>
        <v>3</v>
      </c>
      <c r="G638" s="9">
        <f>COUNTIFS(Database!$E:$E,1,Database!$C:$C,$A638,Database!$I:$I,$B638)+COUNTIFS(Database!$F:$F,1,Database!$D:$D,$A638,Database!$I:$I,$B638)</f>
        <v>1</v>
      </c>
      <c r="H638" s="9">
        <f>COUNTIFS(Database!$E:$E,0,Database!$C:$C,$A638,Database!$I:$I,$B638)+COUNTIFS(Database!$F:$F,0,Database!$D:$D,$A638,Database!$I:$I,$B638)</f>
        <v>1</v>
      </c>
      <c r="I638" s="9">
        <f>VLOOKUP(B638,Database!$I:$AB,14,FALSE)</f>
        <v>2000</v>
      </c>
      <c r="J638" s="9">
        <f>VLOOKUP(B638,Database!$I:$AC,15,FALSE)</f>
        <v>5</v>
      </c>
      <c r="K638" s="9" t="str">
        <f>VLOOKUP(B638,Database!$I:$AD,16,FALSE)</f>
        <v>v1.1</v>
      </c>
      <c r="L638" s="9">
        <f>VLOOKUP(B638,Database!$I:$AB,19,FALSE)</f>
        <v>20</v>
      </c>
      <c r="M638" s="9" t="str">
        <f>VLOOKUP(B638,Database!$I:$AB,20,FALSE)</f>
        <v>Y</v>
      </c>
    </row>
    <row r="639" spans="1:13" ht="15" customHeight="1" x14ac:dyDescent="0.25">
      <c r="A639" t="s">
        <v>1724</v>
      </c>
      <c r="B639" t="s">
        <v>1712</v>
      </c>
      <c r="C639" t="s">
        <v>762</v>
      </c>
      <c r="D639" s="1" t="s">
        <v>1725</v>
      </c>
      <c r="E639" s="9">
        <f t="shared" si="11"/>
        <v>5</v>
      </c>
      <c r="F639" s="9">
        <f>COUNTIFS(Database!$E:$E,2,Database!$C:$C,$A639,Database!$I:$I,$B639)+COUNTIFS(Database!$F:$F,2,Database!$D:$D,$A639,Database!$I:$I,$B639)</f>
        <v>3</v>
      </c>
      <c r="G639" s="9">
        <f>COUNTIFS(Database!$E:$E,1,Database!$C:$C,$A639,Database!$I:$I,$B639)+COUNTIFS(Database!$F:$F,1,Database!$D:$D,$A639,Database!$I:$I,$B639)</f>
        <v>1</v>
      </c>
      <c r="H639" s="9">
        <f>COUNTIFS(Database!$E:$E,0,Database!$C:$C,$A639,Database!$I:$I,$B639)+COUNTIFS(Database!$F:$F,0,Database!$D:$D,$A639,Database!$I:$I,$B639)</f>
        <v>1</v>
      </c>
      <c r="I639" s="9">
        <f>VLOOKUP(B639,Database!$I:$AB,14,FALSE)</f>
        <v>2000</v>
      </c>
      <c r="J639" s="9">
        <f>VLOOKUP(B639,Database!$I:$AC,15,FALSE)</f>
        <v>5</v>
      </c>
      <c r="K639" s="9" t="str">
        <f>VLOOKUP(B639,Database!$I:$AD,16,FALSE)</f>
        <v>v1.1</v>
      </c>
      <c r="L639" s="9">
        <f>VLOOKUP(B639,Database!$I:$AB,19,FALSE)</f>
        <v>20</v>
      </c>
      <c r="M639" s="9" t="str">
        <f>VLOOKUP(B639,Database!$I:$AB,20,FALSE)</f>
        <v>Y</v>
      </c>
    </row>
    <row r="640" spans="1:13" ht="15" customHeight="1" x14ac:dyDescent="0.25">
      <c r="A640" t="s">
        <v>1727</v>
      </c>
      <c r="B640" t="s">
        <v>1712</v>
      </c>
      <c r="C640" t="s">
        <v>773</v>
      </c>
      <c r="D640" s="1" t="s">
        <v>1729</v>
      </c>
      <c r="E640" s="9">
        <f t="shared" si="11"/>
        <v>5</v>
      </c>
      <c r="F640" s="9">
        <f>COUNTIFS(Database!$E:$E,2,Database!$C:$C,$A640,Database!$I:$I,$B640)+COUNTIFS(Database!$F:$F,2,Database!$D:$D,$A640,Database!$I:$I,$B640)</f>
        <v>2</v>
      </c>
      <c r="G640" s="9">
        <f>COUNTIFS(Database!$E:$E,1,Database!$C:$C,$A640,Database!$I:$I,$B640)+COUNTIFS(Database!$F:$F,1,Database!$D:$D,$A640,Database!$I:$I,$B640)</f>
        <v>0</v>
      </c>
      <c r="H640" s="9">
        <f>COUNTIFS(Database!$E:$E,0,Database!$C:$C,$A640,Database!$I:$I,$B640)+COUNTIFS(Database!$F:$F,0,Database!$D:$D,$A640,Database!$I:$I,$B640)</f>
        <v>3</v>
      </c>
      <c r="I640" s="9">
        <f>VLOOKUP(B640,Database!$I:$AB,14,FALSE)</f>
        <v>2000</v>
      </c>
      <c r="J640" s="9">
        <f>VLOOKUP(B640,Database!$I:$AC,15,FALSE)</f>
        <v>5</v>
      </c>
      <c r="K640" s="9" t="str">
        <f>VLOOKUP(B640,Database!$I:$AD,16,FALSE)</f>
        <v>v1.1</v>
      </c>
      <c r="L640" s="9">
        <f>VLOOKUP(B640,Database!$I:$AB,19,FALSE)</f>
        <v>20</v>
      </c>
      <c r="M640" s="9" t="str">
        <f>VLOOKUP(B640,Database!$I:$AB,20,FALSE)</f>
        <v>Y</v>
      </c>
    </row>
    <row r="641" spans="1:13" ht="15" customHeight="1" x14ac:dyDescent="0.25">
      <c r="A641" t="s">
        <v>1731</v>
      </c>
      <c r="B641" t="s">
        <v>1712</v>
      </c>
      <c r="C641" t="s">
        <v>774</v>
      </c>
      <c r="D641" s="1" t="s">
        <v>1733</v>
      </c>
      <c r="E641" s="9">
        <f t="shared" si="11"/>
        <v>5</v>
      </c>
      <c r="F641" s="9">
        <f>COUNTIFS(Database!$E:$E,2,Database!$C:$C,$A641,Database!$I:$I,$B641)+COUNTIFS(Database!$F:$F,2,Database!$D:$D,$A641,Database!$I:$I,$B641)</f>
        <v>3</v>
      </c>
      <c r="G641" s="9">
        <f>COUNTIFS(Database!$E:$E,1,Database!$C:$C,$A641,Database!$I:$I,$B641)+COUNTIFS(Database!$F:$F,1,Database!$D:$D,$A641,Database!$I:$I,$B641)</f>
        <v>1</v>
      </c>
      <c r="H641" s="9">
        <f>COUNTIFS(Database!$E:$E,0,Database!$C:$C,$A641,Database!$I:$I,$B641)+COUNTIFS(Database!$F:$F,0,Database!$D:$D,$A641,Database!$I:$I,$B641)</f>
        <v>1</v>
      </c>
      <c r="I641" s="9">
        <f>VLOOKUP(B641,Database!$I:$AB,14,FALSE)</f>
        <v>2000</v>
      </c>
      <c r="J641" s="9">
        <f>VLOOKUP(B641,Database!$I:$AC,15,FALSE)</f>
        <v>5</v>
      </c>
      <c r="K641" s="9" t="str">
        <f>VLOOKUP(B641,Database!$I:$AD,16,FALSE)</f>
        <v>v1.1</v>
      </c>
      <c r="L641" s="9">
        <f>VLOOKUP(B641,Database!$I:$AB,19,FALSE)</f>
        <v>20</v>
      </c>
      <c r="M641" s="9" t="str">
        <f>VLOOKUP(B641,Database!$I:$AB,20,FALSE)</f>
        <v>Y</v>
      </c>
    </row>
    <row r="642" spans="1:13" ht="15" customHeight="1" x14ac:dyDescent="0.25">
      <c r="A642" t="s">
        <v>1143</v>
      </c>
      <c r="B642" t="s">
        <v>1712</v>
      </c>
      <c r="C642" t="s">
        <v>762</v>
      </c>
      <c r="D642" s="1" t="s">
        <v>1736</v>
      </c>
      <c r="E642" s="9">
        <f t="shared" si="11"/>
        <v>5</v>
      </c>
      <c r="F642" s="9">
        <f>COUNTIFS(Database!$E:$E,2,Database!$C:$C,$A642,Database!$I:$I,$B642)+COUNTIFS(Database!$F:$F,2,Database!$D:$D,$A642,Database!$I:$I,$B642)</f>
        <v>3</v>
      </c>
      <c r="G642" s="9">
        <f>COUNTIFS(Database!$E:$E,1,Database!$C:$C,$A642,Database!$I:$I,$B642)+COUNTIFS(Database!$F:$F,1,Database!$D:$D,$A642,Database!$I:$I,$B642)</f>
        <v>0</v>
      </c>
      <c r="H642" s="9">
        <f>COUNTIFS(Database!$E:$E,0,Database!$C:$C,$A642,Database!$I:$I,$B642)+COUNTIFS(Database!$F:$F,0,Database!$D:$D,$A642,Database!$I:$I,$B642)</f>
        <v>2</v>
      </c>
      <c r="I642" s="9">
        <f>VLOOKUP(B642,Database!$I:$AB,14,FALSE)</f>
        <v>2000</v>
      </c>
      <c r="J642" s="9">
        <f>VLOOKUP(B642,Database!$I:$AC,15,FALSE)</f>
        <v>5</v>
      </c>
      <c r="K642" s="9" t="str">
        <f>VLOOKUP(B642,Database!$I:$AD,16,FALSE)</f>
        <v>v1.1</v>
      </c>
      <c r="L642" s="9">
        <f>VLOOKUP(B642,Database!$I:$AB,19,FALSE)</f>
        <v>20</v>
      </c>
      <c r="M642" s="9" t="str">
        <f>VLOOKUP(B642,Database!$I:$AB,20,FALSE)</f>
        <v>Y</v>
      </c>
    </row>
    <row r="643" spans="1:13" ht="15" customHeight="1" x14ac:dyDescent="0.25">
      <c r="A643" t="s">
        <v>1674</v>
      </c>
      <c r="B643" t="s">
        <v>1712</v>
      </c>
      <c r="C643" t="s">
        <v>758</v>
      </c>
      <c r="D643" s="1" t="s">
        <v>1739</v>
      </c>
      <c r="E643" s="9">
        <f t="shared" si="11"/>
        <v>5</v>
      </c>
      <c r="F643" s="9">
        <f>COUNTIFS(Database!$E:$E,2,Database!$C:$C,$A643,Database!$I:$I,$B643)+COUNTIFS(Database!$F:$F,2,Database!$D:$D,$A643,Database!$I:$I,$B643)</f>
        <v>2</v>
      </c>
      <c r="G643" s="9">
        <f>COUNTIFS(Database!$E:$E,1,Database!$C:$C,$A643,Database!$I:$I,$B643)+COUNTIFS(Database!$F:$F,1,Database!$D:$D,$A643,Database!$I:$I,$B643)</f>
        <v>1</v>
      </c>
      <c r="H643" s="9">
        <f>COUNTIFS(Database!$E:$E,0,Database!$C:$C,$A643,Database!$I:$I,$B643)+COUNTIFS(Database!$F:$F,0,Database!$D:$D,$A643,Database!$I:$I,$B643)</f>
        <v>2</v>
      </c>
      <c r="I643" s="9">
        <f>VLOOKUP(B643,Database!$I:$AB,14,FALSE)</f>
        <v>2000</v>
      </c>
      <c r="J643" s="9">
        <f>VLOOKUP(B643,Database!$I:$AC,15,FALSE)</f>
        <v>5</v>
      </c>
      <c r="K643" s="9" t="str">
        <f>VLOOKUP(B643,Database!$I:$AD,16,FALSE)</f>
        <v>v1.1</v>
      </c>
      <c r="L643" s="9">
        <f>VLOOKUP(B643,Database!$I:$AB,19,FALSE)</f>
        <v>20</v>
      </c>
      <c r="M643" s="9" t="str">
        <f>VLOOKUP(B643,Database!$I:$AB,20,FALSE)</f>
        <v>Y</v>
      </c>
    </row>
    <row r="644" spans="1:13" ht="15" customHeight="1" x14ac:dyDescent="0.25">
      <c r="A644" t="s">
        <v>1741</v>
      </c>
      <c r="B644" t="s">
        <v>1712</v>
      </c>
      <c r="C644" t="s">
        <v>771</v>
      </c>
      <c r="D644" s="1" t="s">
        <v>1742</v>
      </c>
      <c r="E644" s="9">
        <f t="shared" si="11"/>
        <v>5</v>
      </c>
      <c r="F644" s="9">
        <f>COUNTIFS(Database!$E:$E,2,Database!$C:$C,$A644,Database!$I:$I,$B644)+COUNTIFS(Database!$F:$F,2,Database!$D:$D,$A644,Database!$I:$I,$B644)</f>
        <v>2</v>
      </c>
      <c r="G644" s="9">
        <f>COUNTIFS(Database!$E:$E,1,Database!$C:$C,$A644,Database!$I:$I,$B644)+COUNTIFS(Database!$F:$F,1,Database!$D:$D,$A644,Database!$I:$I,$B644)</f>
        <v>1</v>
      </c>
      <c r="H644" s="9">
        <f>COUNTIFS(Database!$E:$E,0,Database!$C:$C,$A644,Database!$I:$I,$B644)+COUNTIFS(Database!$F:$F,0,Database!$D:$D,$A644,Database!$I:$I,$B644)</f>
        <v>2</v>
      </c>
      <c r="I644" s="9">
        <f>VLOOKUP(B644,Database!$I:$AB,14,FALSE)</f>
        <v>2000</v>
      </c>
      <c r="J644" s="9">
        <f>VLOOKUP(B644,Database!$I:$AC,15,FALSE)</f>
        <v>5</v>
      </c>
      <c r="K644" s="9" t="str">
        <f>VLOOKUP(B644,Database!$I:$AD,16,FALSE)</f>
        <v>v1.1</v>
      </c>
      <c r="L644" s="9">
        <f>VLOOKUP(B644,Database!$I:$AB,19,FALSE)</f>
        <v>20</v>
      </c>
      <c r="M644" s="9" t="str">
        <f>VLOOKUP(B644,Database!$I:$AB,20,FALSE)</f>
        <v>Y</v>
      </c>
    </row>
    <row r="645" spans="1:13" ht="15" customHeight="1" x14ac:dyDescent="0.25">
      <c r="A645" t="s">
        <v>1716</v>
      </c>
      <c r="B645" t="s">
        <v>1712</v>
      </c>
      <c r="C645" t="s">
        <v>769</v>
      </c>
      <c r="D645" s="1" t="s">
        <v>1718</v>
      </c>
      <c r="E645" s="9">
        <f t="shared" si="11"/>
        <v>5</v>
      </c>
      <c r="F645" s="9">
        <f>COUNTIFS(Database!$E:$E,2,Database!$C:$C,$A645,Database!$I:$I,$B645)+COUNTIFS(Database!$F:$F,2,Database!$D:$D,$A645,Database!$I:$I,$B645)</f>
        <v>2</v>
      </c>
      <c r="G645" s="9">
        <f>COUNTIFS(Database!$E:$E,1,Database!$C:$C,$A645,Database!$I:$I,$B645)+COUNTIFS(Database!$F:$F,1,Database!$D:$D,$A645,Database!$I:$I,$B645)</f>
        <v>0</v>
      </c>
      <c r="H645" s="9">
        <f>COUNTIFS(Database!$E:$E,0,Database!$C:$C,$A645,Database!$I:$I,$B645)+COUNTIFS(Database!$F:$F,0,Database!$D:$D,$A645,Database!$I:$I,$B645)</f>
        <v>3</v>
      </c>
      <c r="I645" s="9">
        <f>VLOOKUP(B645,Database!$I:$AB,14,FALSE)</f>
        <v>2000</v>
      </c>
      <c r="J645" s="9">
        <f>VLOOKUP(B645,Database!$I:$AC,15,FALSE)</f>
        <v>5</v>
      </c>
      <c r="K645" s="9" t="str">
        <f>VLOOKUP(B645,Database!$I:$AD,16,FALSE)</f>
        <v>v1.1</v>
      </c>
      <c r="L645" s="9">
        <f>VLOOKUP(B645,Database!$I:$AB,19,FALSE)</f>
        <v>20</v>
      </c>
      <c r="M645" s="9" t="str">
        <f>VLOOKUP(B645,Database!$I:$AB,20,FALSE)</f>
        <v>Y</v>
      </c>
    </row>
    <row r="646" spans="1:13" ht="15" customHeight="1" x14ac:dyDescent="0.25">
      <c r="A646" t="s">
        <v>1123</v>
      </c>
      <c r="B646" t="s">
        <v>1712</v>
      </c>
      <c r="C646" t="s">
        <v>763</v>
      </c>
      <c r="D646" s="1" t="s">
        <v>1720</v>
      </c>
      <c r="E646" s="9">
        <f t="shared" si="11"/>
        <v>5</v>
      </c>
      <c r="F646" s="9">
        <f>COUNTIFS(Database!$E:$E,2,Database!$C:$C,$A646,Database!$I:$I,$B646)+COUNTIFS(Database!$F:$F,2,Database!$D:$D,$A646,Database!$I:$I,$B646)</f>
        <v>4</v>
      </c>
      <c r="G646" s="9">
        <f>COUNTIFS(Database!$E:$E,1,Database!$C:$C,$A646,Database!$I:$I,$B646)+COUNTIFS(Database!$F:$F,1,Database!$D:$D,$A646,Database!$I:$I,$B646)</f>
        <v>0</v>
      </c>
      <c r="H646" s="9">
        <f>COUNTIFS(Database!$E:$E,0,Database!$C:$C,$A646,Database!$I:$I,$B646)+COUNTIFS(Database!$F:$F,0,Database!$D:$D,$A646,Database!$I:$I,$B646)</f>
        <v>1</v>
      </c>
      <c r="I646" s="9">
        <f>VLOOKUP(B646,Database!$I:$AB,14,FALSE)</f>
        <v>2000</v>
      </c>
      <c r="J646" s="9">
        <f>VLOOKUP(B646,Database!$I:$AC,15,FALSE)</f>
        <v>5</v>
      </c>
      <c r="K646" s="9" t="str">
        <f>VLOOKUP(B646,Database!$I:$AD,16,FALSE)</f>
        <v>v1.1</v>
      </c>
      <c r="L646" s="9">
        <f>VLOOKUP(B646,Database!$I:$AB,19,FALSE)</f>
        <v>20</v>
      </c>
      <c r="M646" s="9" t="str">
        <f>VLOOKUP(B646,Database!$I:$AB,20,FALSE)</f>
        <v>Y</v>
      </c>
    </row>
    <row r="647" spans="1:13" ht="15" customHeight="1" x14ac:dyDescent="0.25">
      <c r="A647" t="s">
        <v>1675</v>
      </c>
      <c r="B647" t="s">
        <v>1712</v>
      </c>
      <c r="C647" t="s">
        <v>766</v>
      </c>
      <c r="D647" s="1" t="s">
        <v>1726</v>
      </c>
      <c r="E647" s="9">
        <f t="shared" si="11"/>
        <v>5</v>
      </c>
      <c r="F647" s="9">
        <f>COUNTIFS(Database!$E:$E,2,Database!$C:$C,$A647,Database!$I:$I,$B647)+COUNTIFS(Database!$F:$F,2,Database!$D:$D,$A647,Database!$I:$I,$B647)</f>
        <v>3</v>
      </c>
      <c r="G647" s="9">
        <f>COUNTIFS(Database!$E:$E,1,Database!$C:$C,$A647,Database!$I:$I,$B647)+COUNTIFS(Database!$F:$F,1,Database!$D:$D,$A647,Database!$I:$I,$B647)</f>
        <v>1</v>
      </c>
      <c r="H647" s="9">
        <f>COUNTIFS(Database!$E:$E,0,Database!$C:$C,$A647,Database!$I:$I,$B647)+COUNTIFS(Database!$F:$F,0,Database!$D:$D,$A647,Database!$I:$I,$B647)</f>
        <v>1</v>
      </c>
      <c r="I647" s="9">
        <f>VLOOKUP(B647,Database!$I:$AB,14,FALSE)</f>
        <v>2000</v>
      </c>
      <c r="J647" s="9">
        <f>VLOOKUP(B647,Database!$I:$AC,15,FALSE)</f>
        <v>5</v>
      </c>
      <c r="K647" s="9" t="str">
        <f>VLOOKUP(B647,Database!$I:$AD,16,FALSE)</f>
        <v>v1.1</v>
      </c>
      <c r="L647" s="9">
        <f>VLOOKUP(B647,Database!$I:$AB,19,FALSE)</f>
        <v>20</v>
      </c>
      <c r="M647" s="9" t="str">
        <f>VLOOKUP(B647,Database!$I:$AB,20,FALSE)</f>
        <v>Y</v>
      </c>
    </row>
    <row r="648" spans="1:13" ht="15" customHeight="1" x14ac:dyDescent="0.25">
      <c r="A648" t="s">
        <v>1735</v>
      </c>
      <c r="B648" t="s">
        <v>1712</v>
      </c>
      <c r="C648" t="s">
        <v>763</v>
      </c>
      <c r="D648" s="1" t="s">
        <v>1737</v>
      </c>
      <c r="E648" s="9">
        <f t="shared" si="11"/>
        <v>5</v>
      </c>
      <c r="F648" s="9">
        <f>COUNTIFS(Database!$E:$E,2,Database!$C:$C,$A648,Database!$I:$I,$B648)+COUNTIFS(Database!$F:$F,2,Database!$D:$D,$A648,Database!$I:$I,$B648)</f>
        <v>3</v>
      </c>
      <c r="G648" s="9">
        <f>COUNTIFS(Database!$E:$E,1,Database!$C:$C,$A648,Database!$I:$I,$B648)+COUNTIFS(Database!$F:$F,1,Database!$D:$D,$A648,Database!$I:$I,$B648)</f>
        <v>0</v>
      </c>
      <c r="H648" s="9">
        <f>COUNTIFS(Database!$E:$E,0,Database!$C:$C,$A648,Database!$I:$I,$B648)+COUNTIFS(Database!$F:$F,0,Database!$D:$D,$A648,Database!$I:$I,$B648)</f>
        <v>2</v>
      </c>
      <c r="I648" s="9">
        <f>VLOOKUP(B648,Database!$I:$AB,14,FALSE)</f>
        <v>2000</v>
      </c>
      <c r="J648" s="9">
        <f>VLOOKUP(B648,Database!$I:$AC,15,FALSE)</f>
        <v>5</v>
      </c>
      <c r="K648" s="9" t="str">
        <f>VLOOKUP(B648,Database!$I:$AD,16,FALSE)</f>
        <v>v1.1</v>
      </c>
      <c r="L648" s="9">
        <f>VLOOKUP(B648,Database!$I:$AB,19,FALSE)</f>
        <v>20</v>
      </c>
      <c r="M648" s="9" t="str">
        <f>VLOOKUP(B648,Database!$I:$AB,20,FALSE)</f>
        <v>Y</v>
      </c>
    </row>
    <row r="649" spans="1:13" ht="15" customHeight="1" x14ac:dyDescent="0.25">
      <c r="A649" t="s">
        <v>1711</v>
      </c>
      <c r="B649" t="s">
        <v>1712</v>
      </c>
      <c r="C649" t="s">
        <v>760</v>
      </c>
      <c r="D649" s="1" t="s">
        <v>1714</v>
      </c>
      <c r="E649" s="9">
        <f t="shared" si="11"/>
        <v>5</v>
      </c>
      <c r="F649" s="9">
        <f>COUNTIFS(Database!$E:$E,2,Database!$C:$C,$A649,Database!$I:$I,$B649)+COUNTIFS(Database!$F:$F,2,Database!$D:$D,$A649,Database!$I:$I,$B649)</f>
        <v>4</v>
      </c>
      <c r="G649" s="9">
        <f>COUNTIFS(Database!$E:$E,1,Database!$C:$C,$A649,Database!$I:$I,$B649)+COUNTIFS(Database!$F:$F,1,Database!$D:$D,$A649,Database!$I:$I,$B649)</f>
        <v>1</v>
      </c>
      <c r="H649" s="9">
        <f>COUNTIFS(Database!$E:$E,0,Database!$C:$C,$A649,Database!$I:$I,$B649)+COUNTIFS(Database!$F:$F,0,Database!$D:$D,$A649,Database!$I:$I,$B649)</f>
        <v>0</v>
      </c>
      <c r="I649" s="9">
        <f>VLOOKUP(B649,Database!$I:$AB,14,FALSE)</f>
        <v>2000</v>
      </c>
      <c r="J649" s="9">
        <f>VLOOKUP(B649,Database!$I:$AC,15,FALSE)</f>
        <v>5</v>
      </c>
      <c r="K649" s="9" t="str">
        <f>VLOOKUP(B649,Database!$I:$AD,16,FALSE)</f>
        <v>v1.1</v>
      </c>
      <c r="L649" s="9">
        <f>VLOOKUP(B649,Database!$I:$AB,19,FALSE)</f>
        <v>20</v>
      </c>
      <c r="M649" s="9" t="str">
        <f>VLOOKUP(B649,Database!$I:$AB,20,FALSE)</f>
        <v>Y</v>
      </c>
    </row>
    <row r="650" spans="1:13" ht="15" customHeight="1" x14ac:dyDescent="0.25">
      <c r="A650" t="s">
        <v>1139</v>
      </c>
      <c r="B650" t="s">
        <v>1712</v>
      </c>
      <c r="C650" t="s">
        <v>774</v>
      </c>
      <c r="D650" s="1" t="s">
        <v>1743</v>
      </c>
      <c r="E650" s="9">
        <f t="shared" si="11"/>
        <v>5</v>
      </c>
      <c r="F650" s="9">
        <f>COUNTIFS(Database!$E:$E,2,Database!$C:$C,$A650,Database!$I:$I,$B650)+COUNTIFS(Database!$F:$F,2,Database!$D:$D,$A650,Database!$I:$I,$B650)</f>
        <v>1</v>
      </c>
      <c r="G650" s="9">
        <f>COUNTIFS(Database!$E:$E,1,Database!$C:$C,$A650,Database!$I:$I,$B650)+COUNTIFS(Database!$F:$F,1,Database!$D:$D,$A650,Database!$I:$I,$B650)</f>
        <v>2</v>
      </c>
      <c r="H650" s="9">
        <f>COUNTIFS(Database!$E:$E,0,Database!$C:$C,$A650,Database!$I:$I,$B650)+COUNTIFS(Database!$F:$F,0,Database!$D:$D,$A650,Database!$I:$I,$B650)</f>
        <v>2</v>
      </c>
      <c r="I650" s="9">
        <f>VLOOKUP(B650,Database!$I:$AB,14,FALSE)</f>
        <v>2000</v>
      </c>
      <c r="J650" s="9">
        <f>VLOOKUP(B650,Database!$I:$AC,15,FALSE)</f>
        <v>5</v>
      </c>
      <c r="K650" s="9" t="str">
        <f>VLOOKUP(B650,Database!$I:$AD,16,FALSE)</f>
        <v>v1.1</v>
      </c>
      <c r="L650" s="9">
        <f>VLOOKUP(B650,Database!$I:$AB,19,FALSE)</f>
        <v>20</v>
      </c>
      <c r="M650" s="9" t="str">
        <f>VLOOKUP(B650,Database!$I:$AB,20,FALSE)</f>
        <v>Y</v>
      </c>
    </row>
    <row r="651" spans="1:13" ht="15" customHeight="1" x14ac:dyDescent="0.25">
      <c r="A651" t="s">
        <v>1732</v>
      </c>
      <c r="B651" t="s">
        <v>1712</v>
      </c>
      <c r="C651" t="s">
        <v>765</v>
      </c>
      <c r="D651" s="1" t="s">
        <v>1734</v>
      </c>
      <c r="E651" s="9">
        <f t="shared" si="11"/>
        <v>5</v>
      </c>
      <c r="F651" s="9">
        <f>COUNTIFS(Database!$E:$E,2,Database!$C:$C,$A651,Database!$I:$I,$B651)+COUNTIFS(Database!$F:$F,2,Database!$D:$D,$A651,Database!$I:$I,$B651)</f>
        <v>2</v>
      </c>
      <c r="G651" s="9">
        <f>COUNTIFS(Database!$E:$E,1,Database!$C:$C,$A651,Database!$I:$I,$B651)+COUNTIFS(Database!$F:$F,1,Database!$D:$D,$A651,Database!$I:$I,$B651)</f>
        <v>1</v>
      </c>
      <c r="H651" s="9">
        <f>COUNTIFS(Database!$E:$E,0,Database!$C:$C,$A651,Database!$I:$I,$B651)+COUNTIFS(Database!$F:$F,0,Database!$D:$D,$A651,Database!$I:$I,$B651)</f>
        <v>2</v>
      </c>
      <c r="I651" s="9">
        <f>VLOOKUP(B651,Database!$I:$AB,14,FALSE)</f>
        <v>2000</v>
      </c>
      <c r="J651" s="9">
        <f>VLOOKUP(B651,Database!$I:$AC,15,FALSE)</f>
        <v>5</v>
      </c>
      <c r="K651" s="9" t="str">
        <f>VLOOKUP(B651,Database!$I:$AD,16,FALSE)</f>
        <v>v1.1</v>
      </c>
      <c r="L651" s="9">
        <f>VLOOKUP(B651,Database!$I:$AB,19,FALSE)</f>
        <v>20</v>
      </c>
      <c r="M651" s="9" t="str">
        <f>VLOOKUP(B651,Database!$I:$AB,20,FALSE)</f>
        <v>Y</v>
      </c>
    </row>
    <row r="652" spans="1:13" ht="15" customHeight="1" x14ac:dyDescent="0.25">
      <c r="A652" t="s">
        <v>1738</v>
      </c>
      <c r="B652" t="s">
        <v>1712</v>
      </c>
      <c r="C652" t="s">
        <v>761</v>
      </c>
      <c r="D652" s="1" t="s">
        <v>1740</v>
      </c>
      <c r="E652" s="9">
        <f t="shared" si="11"/>
        <v>5</v>
      </c>
      <c r="F652" s="9">
        <f>COUNTIFS(Database!$E:$E,2,Database!$C:$C,$A652,Database!$I:$I,$B652)+COUNTIFS(Database!$F:$F,2,Database!$D:$D,$A652,Database!$I:$I,$B652)</f>
        <v>0</v>
      </c>
      <c r="G652" s="9">
        <f>COUNTIFS(Database!$E:$E,1,Database!$C:$C,$A652,Database!$I:$I,$B652)+COUNTIFS(Database!$F:$F,1,Database!$D:$D,$A652,Database!$I:$I,$B652)</f>
        <v>1</v>
      </c>
      <c r="H652" s="9">
        <f>COUNTIFS(Database!$E:$E,0,Database!$C:$C,$A652,Database!$I:$I,$B652)+COUNTIFS(Database!$F:$F,0,Database!$D:$D,$A652,Database!$I:$I,$B652)</f>
        <v>4</v>
      </c>
      <c r="I652" s="9">
        <f>VLOOKUP(B652,Database!$I:$AB,14,FALSE)</f>
        <v>2000</v>
      </c>
      <c r="J652" s="9">
        <f>VLOOKUP(B652,Database!$I:$AC,15,FALSE)</f>
        <v>5</v>
      </c>
      <c r="K652" s="9" t="str">
        <f>VLOOKUP(B652,Database!$I:$AD,16,FALSE)</f>
        <v>v1.1</v>
      </c>
      <c r="L652" s="9">
        <f>VLOOKUP(B652,Database!$I:$AB,19,FALSE)</f>
        <v>20</v>
      </c>
      <c r="M652" s="9" t="str">
        <f>VLOOKUP(B652,Database!$I:$AB,20,FALSE)</f>
        <v>Y</v>
      </c>
    </row>
    <row r="653" spans="1:13" ht="15" customHeight="1" x14ac:dyDescent="0.25">
      <c r="A653" t="s">
        <v>1728</v>
      </c>
      <c r="B653" t="s">
        <v>1712</v>
      </c>
      <c r="C653" t="s">
        <v>760</v>
      </c>
      <c r="D653" s="1" t="s">
        <v>1730</v>
      </c>
      <c r="E653" s="9">
        <f t="shared" si="11"/>
        <v>5</v>
      </c>
      <c r="F653" s="9">
        <f>COUNTIFS(Database!$E:$E,2,Database!$C:$C,$A653,Database!$I:$I,$B653)+COUNTIFS(Database!$F:$F,2,Database!$D:$D,$A653,Database!$I:$I,$B653)</f>
        <v>0</v>
      </c>
      <c r="G653" s="9">
        <f>COUNTIFS(Database!$E:$E,1,Database!$C:$C,$A653,Database!$I:$I,$B653)+COUNTIFS(Database!$F:$F,1,Database!$D:$D,$A653,Database!$I:$I,$B653)</f>
        <v>1</v>
      </c>
      <c r="H653" s="9">
        <f>COUNTIFS(Database!$E:$E,0,Database!$C:$C,$A653,Database!$I:$I,$B653)+COUNTIFS(Database!$F:$F,0,Database!$D:$D,$A653,Database!$I:$I,$B653)</f>
        <v>4</v>
      </c>
      <c r="I653" s="9">
        <f>VLOOKUP(B653,Database!$I:$AB,14,FALSE)</f>
        <v>2000</v>
      </c>
      <c r="J653" s="9">
        <f>VLOOKUP(B653,Database!$I:$AC,15,FALSE)</f>
        <v>5</v>
      </c>
      <c r="K653" s="9" t="str">
        <f>VLOOKUP(B653,Database!$I:$AD,16,FALSE)</f>
        <v>v1.1</v>
      </c>
      <c r="L653" s="9">
        <f>VLOOKUP(B653,Database!$I:$AB,19,FALSE)</f>
        <v>20</v>
      </c>
      <c r="M653" s="9" t="str">
        <f>VLOOKUP(B653,Database!$I:$AB,20,FALSE)</f>
        <v>Y</v>
      </c>
    </row>
    <row r="654" spans="1:13" ht="15" customHeight="1" x14ac:dyDescent="0.25">
      <c r="A654" t="s">
        <v>1721</v>
      </c>
      <c r="B654" t="s">
        <v>1712</v>
      </c>
      <c r="C654" t="s">
        <v>769</v>
      </c>
      <c r="D654" s="1" t="s">
        <v>1723</v>
      </c>
      <c r="E654" s="9">
        <f t="shared" si="11"/>
        <v>5</v>
      </c>
      <c r="F654" s="9">
        <f>COUNTIFS(Database!$E:$E,2,Database!$C:$C,$A654,Database!$I:$I,$B654)+COUNTIFS(Database!$F:$F,2,Database!$D:$D,$A654,Database!$I:$I,$B654)</f>
        <v>2</v>
      </c>
      <c r="G654" s="9">
        <f>COUNTIFS(Database!$E:$E,1,Database!$C:$C,$A654,Database!$I:$I,$B654)+COUNTIFS(Database!$F:$F,1,Database!$D:$D,$A654,Database!$I:$I,$B654)</f>
        <v>0</v>
      </c>
      <c r="H654" s="9">
        <f>COUNTIFS(Database!$E:$E,0,Database!$C:$C,$A654,Database!$I:$I,$B654)+COUNTIFS(Database!$F:$F,0,Database!$D:$D,$A654,Database!$I:$I,$B654)</f>
        <v>3</v>
      </c>
      <c r="I654" s="9">
        <f>VLOOKUP(B654,Database!$I:$AB,14,FALSE)</f>
        <v>2000</v>
      </c>
      <c r="J654" s="9">
        <f>VLOOKUP(B654,Database!$I:$AC,15,FALSE)</f>
        <v>5</v>
      </c>
      <c r="K654" s="9" t="str">
        <f>VLOOKUP(B654,Database!$I:$AD,16,FALSE)</f>
        <v>v1.1</v>
      </c>
      <c r="L654" s="9">
        <f>VLOOKUP(B654,Database!$I:$AB,19,FALSE)</f>
        <v>20</v>
      </c>
      <c r="M654" s="9" t="str">
        <f>VLOOKUP(B654,Database!$I:$AB,20,FALSE)</f>
        <v>Y</v>
      </c>
    </row>
    <row r="655" spans="1:13" ht="15" customHeight="1" x14ac:dyDescent="0.25">
      <c r="A655" t="s">
        <v>1744</v>
      </c>
      <c r="B655" t="s">
        <v>1746</v>
      </c>
      <c r="C655" t="s">
        <v>769</v>
      </c>
      <c r="D655" s="1" t="s">
        <v>1747</v>
      </c>
      <c r="E655" s="9">
        <f t="shared" si="11"/>
        <v>3</v>
      </c>
      <c r="F655" s="9">
        <f>COUNTIFS(Database!$E:$E,2,Database!$C:$C,$A655,Database!$I:$I,$B655)+COUNTIFS(Database!$F:$F,2,Database!$D:$D,$A655,Database!$I:$I,$B655)</f>
        <v>1</v>
      </c>
      <c r="G655" s="9">
        <f>COUNTIFS(Database!$E:$E,1,Database!$C:$C,$A655,Database!$I:$I,$B655)+COUNTIFS(Database!$F:$F,1,Database!$D:$D,$A655,Database!$I:$I,$B655)</f>
        <v>1</v>
      </c>
      <c r="H655" s="9">
        <f>COUNTIFS(Database!$E:$E,0,Database!$C:$C,$A655,Database!$I:$I,$B655)+COUNTIFS(Database!$F:$F,0,Database!$D:$D,$A655,Database!$I:$I,$B655)</f>
        <v>1</v>
      </c>
      <c r="I655" s="9">
        <f>VLOOKUP(B655,Database!$I:$AB,14,FALSE)</f>
        <v>1500</v>
      </c>
      <c r="J655" s="9">
        <f>VLOOKUP(B655,Database!$I:$AC,15,FALSE)</f>
        <v>3</v>
      </c>
      <c r="K655" s="9" t="str">
        <f>VLOOKUP(B655,Database!$I:$AD,16,FALSE)</f>
        <v>v1.1</v>
      </c>
      <c r="L655" s="9">
        <f>VLOOKUP(B655,Database!$I:$AB,19,FALSE)</f>
        <v>14</v>
      </c>
      <c r="M655" s="9" t="str">
        <f>VLOOKUP(B655,Database!$I:$AB,20,FALSE)</f>
        <v>Y</v>
      </c>
    </row>
    <row r="656" spans="1:13" ht="15" customHeight="1" x14ac:dyDescent="0.25">
      <c r="A656" t="s">
        <v>1749</v>
      </c>
      <c r="B656" t="s">
        <v>1746</v>
      </c>
      <c r="C656" t="s">
        <v>758</v>
      </c>
      <c r="D656" s="1" t="s">
        <v>1751</v>
      </c>
      <c r="E656" s="9">
        <f t="shared" si="11"/>
        <v>3</v>
      </c>
      <c r="F656" s="9">
        <f>COUNTIFS(Database!$E:$E,2,Database!$C:$C,$A656,Database!$I:$I,$B656)+COUNTIFS(Database!$F:$F,2,Database!$D:$D,$A656,Database!$I:$I,$B656)</f>
        <v>3</v>
      </c>
      <c r="G656" s="9">
        <f>COUNTIFS(Database!$E:$E,1,Database!$C:$C,$A656,Database!$I:$I,$B656)+COUNTIFS(Database!$F:$F,1,Database!$D:$D,$A656,Database!$I:$I,$B656)</f>
        <v>0</v>
      </c>
      <c r="H656" s="9">
        <f>COUNTIFS(Database!$E:$E,0,Database!$C:$C,$A656,Database!$I:$I,$B656)+COUNTIFS(Database!$F:$F,0,Database!$D:$D,$A656,Database!$I:$I,$B656)</f>
        <v>0</v>
      </c>
      <c r="I656" s="9">
        <f>VLOOKUP(B656,Database!$I:$AB,14,FALSE)</f>
        <v>1500</v>
      </c>
      <c r="J656" s="9">
        <f>VLOOKUP(B656,Database!$I:$AC,15,FALSE)</f>
        <v>3</v>
      </c>
      <c r="K656" s="9" t="str">
        <f>VLOOKUP(B656,Database!$I:$AD,16,FALSE)</f>
        <v>v1.1</v>
      </c>
      <c r="L656" s="9">
        <f>VLOOKUP(B656,Database!$I:$AB,19,FALSE)</f>
        <v>14</v>
      </c>
      <c r="M656" s="9" t="str">
        <f>VLOOKUP(B656,Database!$I:$AB,20,FALSE)</f>
        <v>Y</v>
      </c>
    </row>
    <row r="657" spans="1:13" ht="15" customHeight="1" x14ac:dyDescent="0.25">
      <c r="A657" t="s">
        <v>1753</v>
      </c>
      <c r="B657" t="s">
        <v>1746</v>
      </c>
      <c r="C657" t="s">
        <v>759</v>
      </c>
      <c r="D657" s="1" t="s">
        <v>1755</v>
      </c>
      <c r="E657" s="9">
        <f t="shared" si="11"/>
        <v>3</v>
      </c>
      <c r="F657" s="9">
        <f>COUNTIFS(Database!$E:$E,2,Database!$C:$C,$A657,Database!$I:$I,$B657)+COUNTIFS(Database!$F:$F,2,Database!$D:$D,$A657,Database!$I:$I,$B657)</f>
        <v>1</v>
      </c>
      <c r="G657" s="9">
        <f>COUNTIFS(Database!$E:$E,1,Database!$C:$C,$A657,Database!$I:$I,$B657)+COUNTIFS(Database!$F:$F,1,Database!$D:$D,$A657,Database!$I:$I,$B657)</f>
        <v>0</v>
      </c>
      <c r="H657" s="9">
        <f>COUNTIFS(Database!$E:$E,0,Database!$C:$C,$A657,Database!$I:$I,$B657)+COUNTIFS(Database!$F:$F,0,Database!$D:$D,$A657,Database!$I:$I,$B657)</f>
        <v>2</v>
      </c>
      <c r="I657" s="9">
        <f>VLOOKUP(B657,Database!$I:$AB,14,FALSE)</f>
        <v>1500</v>
      </c>
      <c r="J657" s="9">
        <f>VLOOKUP(B657,Database!$I:$AC,15,FALSE)</f>
        <v>3</v>
      </c>
      <c r="K657" s="9" t="str">
        <f>VLOOKUP(B657,Database!$I:$AD,16,FALSE)</f>
        <v>v1.1</v>
      </c>
      <c r="L657" s="9">
        <f>VLOOKUP(B657,Database!$I:$AB,19,FALSE)</f>
        <v>14</v>
      </c>
      <c r="M657" s="9" t="str">
        <f>VLOOKUP(B657,Database!$I:$AB,20,FALSE)</f>
        <v>Y</v>
      </c>
    </row>
    <row r="658" spans="1:13" ht="15" customHeight="1" x14ac:dyDescent="0.25">
      <c r="A658" t="s">
        <v>1757</v>
      </c>
      <c r="B658" t="s">
        <v>1746</v>
      </c>
      <c r="C658" t="s">
        <v>758</v>
      </c>
      <c r="D658" s="1" t="s">
        <v>1759</v>
      </c>
      <c r="E658" s="9">
        <f t="shared" si="11"/>
        <v>3</v>
      </c>
      <c r="F658" s="9">
        <f>COUNTIFS(Database!$E:$E,2,Database!$C:$C,$A658,Database!$I:$I,$B658)+COUNTIFS(Database!$F:$F,2,Database!$D:$D,$A658,Database!$I:$I,$B658)</f>
        <v>2</v>
      </c>
      <c r="G658" s="9">
        <f>COUNTIFS(Database!$E:$E,1,Database!$C:$C,$A658,Database!$I:$I,$B658)+COUNTIFS(Database!$F:$F,1,Database!$D:$D,$A658,Database!$I:$I,$B658)</f>
        <v>0</v>
      </c>
      <c r="H658" s="9">
        <f>COUNTIFS(Database!$E:$E,0,Database!$C:$C,$A658,Database!$I:$I,$B658)+COUNTIFS(Database!$F:$F,0,Database!$D:$D,$A658,Database!$I:$I,$B658)</f>
        <v>1</v>
      </c>
      <c r="I658" s="9">
        <f>VLOOKUP(B658,Database!$I:$AB,14,FALSE)</f>
        <v>1500</v>
      </c>
      <c r="J658" s="9">
        <f>VLOOKUP(B658,Database!$I:$AC,15,FALSE)</f>
        <v>3</v>
      </c>
      <c r="K658" s="9" t="str">
        <f>VLOOKUP(B658,Database!$I:$AD,16,FALSE)</f>
        <v>v1.1</v>
      </c>
      <c r="L658" s="9">
        <f>VLOOKUP(B658,Database!$I:$AB,19,FALSE)</f>
        <v>14</v>
      </c>
      <c r="M658" s="9" t="str">
        <f>VLOOKUP(B658,Database!$I:$AB,20,FALSE)</f>
        <v>Y</v>
      </c>
    </row>
    <row r="659" spans="1:13" ht="15" customHeight="1" x14ac:dyDescent="0.25">
      <c r="A659" t="s">
        <v>1761</v>
      </c>
      <c r="B659" t="s">
        <v>1746</v>
      </c>
      <c r="C659" t="s">
        <v>771</v>
      </c>
      <c r="D659" s="1" t="s">
        <v>1763</v>
      </c>
      <c r="E659" s="9">
        <f t="shared" si="11"/>
        <v>3</v>
      </c>
      <c r="F659" s="9">
        <f>COUNTIFS(Database!$E:$E,2,Database!$C:$C,$A659,Database!$I:$I,$B659)+COUNTIFS(Database!$F:$F,2,Database!$D:$D,$A659,Database!$I:$I,$B659)</f>
        <v>2</v>
      </c>
      <c r="G659" s="9">
        <f>COUNTIFS(Database!$E:$E,1,Database!$C:$C,$A659,Database!$I:$I,$B659)+COUNTIFS(Database!$F:$F,1,Database!$D:$D,$A659,Database!$I:$I,$B659)</f>
        <v>0</v>
      </c>
      <c r="H659" s="9">
        <f>COUNTIFS(Database!$E:$E,0,Database!$C:$C,$A659,Database!$I:$I,$B659)+COUNTIFS(Database!$F:$F,0,Database!$D:$D,$A659,Database!$I:$I,$B659)</f>
        <v>1</v>
      </c>
      <c r="I659" s="9">
        <f>VLOOKUP(B659,Database!$I:$AB,14,FALSE)</f>
        <v>1500</v>
      </c>
      <c r="J659" s="9">
        <f>VLOOKUP(B659,Database!$I:$AC,15,FALSE)</f>
        <v>3</v>
      </c>
      <c r="K659" s="9" t="str">
        <f>VLOOKUP(B659,Database!$I:$AD,16,FALSE)</f>
        <v>v1.1</v>
      </c>
      <c r="L659" s="9">
        <f>VLOOKUP(B659,Database!$I:$AB,19,FALSE)</f>
        <v>14</v>
      </c>
      <c r="M659" s="9" t="str">
        <f>VLOOKUP(B659,Database!$I:$AB,20,FALSE)</f>
        <v>Y</v>
      </c>
    </row>
    <row r="660" spans="1:13" ht="15" customHeight="1" x14ac:dyDescent="0.25">
      <c r="A660" t="s">
        <v>1765</v>
      </c>
      <c r="B660" t="s">
        <v>1746</v>
      </c>
      <c r="C660" t="s">
        <v>762</v>
      </c>
      <c r="D660" s="1" t="s">
        <v>1766</v>
      </c>
      <c r="E660" s="9">
        <f t="shared" ref="E660:E721" si="12">SUM(F660:H660)</f>
        <v>3</v>
      </c>
      <c r="F660" s="9">
        <f>COUNTIFS(Database!$E:$E,2,Database!$C:$C,$A660,Database!$I:$I,$B660)+COUNTIFS(Database!$F:$F,2,Database!$D:$D,$A660,Database!$I:$I,$B660)</f>
        <v>1</v>
      </c>
      <c r="G660" s="9">
        <f>COUNTIFS(Database!$E:$E,1,Database!$C:$C,$A660,Database!$I:$I,$B660)+COUNTIFS(Database!$F:$F,1,Database!$D:$D,$A660,Database!$I:$I,$B660)</f>
        <v>0</v>
      </c>
      <c r="H660" s="9">
        <f>COUNTIFS(Database!$E:$E,0,Database!$C:$C,$A660,Database!$I:$I,$B660)+COUNTIFS(Database!$F:$F,0,Database!$D:$D,$A660,Database!$I:$I,$B660)</f>
        <v>2</v>
      </c>
      <c r="I660" s="9">
        <f>VLOOKUP(B660,Database!$I:$AB,14,FALSE)</f>
        <v>1500</v>
      </c>
      <c r="J660" s="9">
        <f>VLOOKUP(B660,Database!$I:$AC,15,FALSE)</f>
        <v>3</v>
      </c>
      <c r="K660" s="9" t="str">
        <f>VLOOKUP(B660,Database!$I:$AD,16,FALSE)</f>
        <v>v1.1</v>
      </c>
      <c r="L660" s="9">
        <f>VLOOKUP(B660,Database!$I:$AB,19,FALSE)</f>
        <v>14</v>
      </c>
      <c r="M660" s="9" t="str">
        <f>VLOOKUP(B660,Database!$I:$AB,20,FALSE)</f>
        <v>Y</v>
      </c>
    </row>
    <row r="661" spans="1:13" ht="15" customHeight="1" x14ac:dyDescent="0.25">
      <c r="A661" t="s">
        <v>1768</v>
      </c>
      <c r="B661" t="s">
        <v>1746</v>
      </c>
      <c r="C661" t="s">
        <v>764</v>
      </c>
      <c r="D661" s="1" t="s">
        <v>1770</v>
      </c>
      <c r="E661" s="9">
        <f t="shared" si="12"/>
        <v>3</v>
      </c>
      <c r="F661" s="9">
        <f>COUNTIFS(Database!$E:$E,2,Database!$C:$C,$A661,Database!$I:$I,$B661)+COUNTIFS(Database!$F:$F,2,Database!$D:$D,$A661,Database!$I:$I,$B661)</f>
        <v>1</v>
      </c>
      <c r="G661" s="9">
        <f>COUNTIFS(Database!$E:$E,1,Database!$C:$C,$A661,Database!$I:$I,$B661)+COUNTIFS(Database!$F:$F,1,Database!$D:$D,$A661,Database!$I:$I,$B661)</f>
        <v>1</v>
      </c>
      <c r="H661" s="9">
        <f>COUNTIFS(Database!$E:$E,0,Database!$C:$C,$A661,Database!$I:$I,$B661)+COUNTIFS(Database!$F:$F,0,Database!$D:$D,$A661,Database!$I:$I,$B661)</f>
        <v>1</v>
      </c>
      <c r="I661" s="9">
        <f>VLOOKUP(B661,Database!$I:$AB,14,FALSE)</f>
        <v>1500</v>
      </c>
      <c r="J661" s="9">
        <f>VLOOKUP(B661,Database!$I:$AC,15,FALSE)</f>
        <v>3</v>
      </c>
      <c r="K661" s="9" t="str">
        <f>VLOOKUP(B661,Database!$I:$AD,16,FALSE)</f>
        <v>v1.1</v>
      </c>
      <c r="L661" s="9">
        <f>VLOOKUP(B661,Database!$I:$AB,19,FALSE)</f>
        <v>14</v>
      </c>
      <c r="M661" s="9" t="str">
        <f>VLOOKUP(B661,Database!$I:$AB,20,FALSE)</f>
        <v>Y</v>
      </c>
    </row>
    <row r="662" spans="1:13" ht="15" customHeight="1" x14ac:dyDescent="0.25">
      <c r="A662" t="s">
        <v>1116</v>
      </c>
      <c r="B662" t="s">
        <v>1746</v>
      </c>
      <c r="C662" t="s">
        <v>768</v>
      </c>
      <c r="D662" s="1" t="s">
        <v>1767</v>
      </c>
      <c r="E662" s="9">
        <f t="shared" si="12"/>
        <v>3</v>
      </c>
      <c r="F662" s="9">
        <f>COUNTIFS(Database!$E:$E,2,Database!$C:$C,$A662,Database!$I:$I,$B662)+COUNTIFS(Database!$F:$F,2,Database!$D:$D,$A662,Database!$I:$I,$B662)</f>
        <v>1</v>
      </c>
      <c r="G662" s="9">
        <f>COUNTIFS(Database!$E:$E,1,Database!$C:$C,$A662,Database!$I:$I,$B662)+COUNTIFS(Database!$F:$F,1,Database!$D:$D,$A662,Database!$I:$I,$B662)</f>
        <v>0</v>
      </c>
      <c r="H662" s="9">
        <f>COUNTIFS(Database!$E:$E,0,Database!$C:$C,$A662,Database!$I:$I,$B662)+COUNTIFS(Database!$F:$F,0,Database!$D:$D,$A662,Database!$I:$I,$B662)</f>
        <v>2</v>
      </c>
      <c r="I662" s="9">
        <f>VLOOKUP(B662,Database!$I:$AB,14,FALSE)</f>
        <v>1500</v>
      </c>
      <c r="J662" s="9">
        <f>VLOOKUP(B662,Database!$I:$AC,15,FALSE)</f>
        <v>3</v>
      </c>
      <c r="K662" s="9" t="str">
        <f>VLOOKUP(B662,Database!$I:$AD,16,FALSE)</f>
        <v>v1.1</v>
      </c>
      <c r="L662" s="9">
        <f>VLOOKUP(B662,Database!$I:$AB,19,FALSE)</f>
        <v>14</v>
      </c>
      <c r="M662" s="9" t="str">
        <f>VLOOKUP(B662,Database!$I:$AB,20,FALSE)</f>
        <v>Y</v>
      </c>
    </row>
    <row r="663" spans="1:13" ht="15" customHeight="1" x14ac:dyDescent="0.25">
      <c r="A663" t="s">
        <v>1754</v>
      </c>
      <c r="B663" t="s">
        <v>1746</v>
      </c>
      <c r="C663" t="s">
        <v>761</v>
      </c>
      <c r="D663" s="1" t="s">
        <v>1756</v>
      </c>
      <c r="E663" s="9">
        <f t="shared" si="12"/>
        <v>3</v>
      </c>
      <c r="F663" s="9">
        <f>COUNTIFS(Database!$E:$E,2,Database!$C:$C,$A663,Database!$I:$I,$B663)+COUNTIFS(Database!$F:$F,2,Database!$D:$D,$A663,Database!$I:$I,$B663)</f>
        <v>3</v>
      </c>
      <c r="G663" s="9">
        <f>COUNTIFS(Database!$E:$E,1,Database!$C:$C,$A663,Database!$I:$I,$B663)+COUNTIFS(Database!$F:$F,1,Database!$D:$D,$A663,Database!$I:$I,$B663)</f>
        <v>0</v>
      </c>
      <c r="H663" s="9">
        <f>COUNTIFS(Database!$E:$E,0,Database!$C:$C,$A663,Database!$I:$I,$B663)+COUNTIFS(Database!$F:$F,0,Database!$D:$D,$A663,Database!$I:$I,$B663)</f>
        <v>0</v>
      </c>
      <c r="I663" s="9">
        <f>VLOOKUP(B663,Database!$I:$AB,14,FALSE)</f>
        <v>1500</v>
      </c>
      <c r="J663" s="9">
        <f>VLOOKUP(B663,Database!$I:$AC,15,FALSE)</f>
        <v>3</v>
      </c>
      <c r="K663" s="9" t="str">
        <f>VLOOKUP(B663,Database!$I:$AD,16,FALSE)</f>
        <v>v1.1</v>
      </c>
      <c r="L663" s="9">
        <f>VLOOKUP(B663,Database!$I:$AB,19,FALSE)</f>
        <v>14</v>
      </c>
      <c r="M663" s="9" t="str">
        <f>VLOOKUP(B663,Database!$I:$AB,20,FALSE)</f>
        <v>Y</v>
      </c>
    </row>
    <row r="664" spans="1:13" ht="15" customHeight="1" x14ac:dyDescent="0.25">
      <c r="A664" t="s">
        <v>1745</v>
      </c>
      <c r="B664" t="s">
        <v>1746</v>
      </c>
      <c r="C664" t="s">
        <v>761</v>
      </c>
      <c r="D664" s="1" t="s">
        <v>1748</v>
      </c>
      <c r="E664" s="9">
        <f t="shared" si="12"/>
        <v>3</v>
      </c>
      <c r="F664" s="9">
        <f>COUNTIFS(Database!$E:$E,2,Database!$C:$C,$A664,Database!$I:$I,$B664)+COUNTIFS(Database!$F:$F,2,Database!$D:$D,$A664,Database!$I:$I,$B664)</f>
        <v>1</v>
      </c>
      <c r="G664" s="9">
        <f>COUNTIFS(Database!$E:$E,1,Database!$C:$C,$A664,Database!$I:$I,$B664)+COUNTIFS(Database!$F:$F,1,Database!$D:$D,$A664,Database!$I:$I,$B664)</f>
        <v>1</v>
      </c>
      <c r="H664" s="9">
        <f>COUNTIFS(Database!$E:$E,0,Database!$C:$C,$A664,Database!$I:$I,$B664)+COUNTIFS(Database!$F:$F,0,Database!$D:$D,$A664,Database!$I:$I,$B664)</f>
        <v>1</v>
      </c>
      <c r="I664" s="9">
        <f>VLOOKUP(B664,Database!$I:$AB,14,FALSE)</f>
        <v>1500</v>
      </c>
      <c r="J664" s="9">
        <f>VLOOKUP(B664,Database!$I:$AC,15,FALSE)</f>
        <v>3</v>
      </c>
      <c r="K664" s="9" t="str">
        <f>VLOOKUP(B664,Database!$I:$AD,16,FALSE)</f>
        <v>v1.1</v>
      </c>
      <c r="L664" s="9">
        <f>VLOOKUP(B664,Database!$I:$AB,19,FALSE)</f>
        <v>14</v>
      </c>
      <c r="M664" s="9" t="str">
        <f>VLOOKUP(B664,Database!$I:$AB,20,FALSE)</f>
        <v>Y</v>
      </c>
    </row>
    <row r="665" spans="1:13" ht="15" customHeight="1" x14ac:dyDescent="0.25">
      <c r="A665" t="s">
        <v>1762</v>
      </c>
      <c r="B665" t="s">
        <v>1746</v>
      </c>
      <c r="C665" t="s">
        <v>761</v>
      </c>
      <c r="D665" s="1" t="s">
        <v>1764</v>
      </c>
      <c r="E665" s="9">
        <f t="shared" si="12"/>
        <v>3</v>
      </c>
      <c r="F665" s="9">
        <f>COUNTIFS(Database!$E:$E,2,Database!$C:$C,$A665,Database!$I:$I,$B665)+COUNTIFS(Database!$F:$F,2,Database!$D:$D,$A665,Database!$I:$I,$B665)</f>
        <v>2</v>
      </c>
      <c r="G665" s="9">
        <f>COUNTIFS(Database!$E:$E,1,Database!$C:$C,$A665,Database!$I:$I,$B665)+COUNTIFS(Database!$F:$F,1,Database!$D:$D,$A665,Database!$I:$I,$B665)</f>
        <v>0</v>
      </c>
      <c r="H665" s="9">
        <f>COUNTIFS(Database!$E:$E,0,Database!$C:$C,$A665,Database!$I:$I,$B665)+COUNTIFS(Database!$F:$F,0,Database!$D:$D,$A665,Database!$I:$I,$B665)</f>
        <v>1</v>
      </c>
      <c r="I665" s="9">
        <f>VLOOKUP(B665,Database!$I:$AB,14,FALSE)</f>
        <v>1500</v>
      </c>
      <c r="J665" s="9">
        <f>VLOOKUP(B665,Database!$I:$AC,15,FALSE)</f>
        <v>3</v>
      </c>
      <c r="K665" s="9" t="str">
        <f>VLOOKUP(B665,Database!$I:$AD,16,FALSE)</f>
        <v>v1.1</v>
      </c>
      <c r="L665" s="9">
        <f>VLOOKUP(B665,Database!$I:$AB,19,FALSE)</f>
        <v>14</v>
      </c>
      <c r="M665" s="9" t="str">
        <f>VLOOKUP(B665,Database!$I:$AB,20,FALSE)</f>
        <v>Y</v>
      </c>
    </row>
    <row r="666" spans="1:13" ht="15" customHeight="1" x14ac:dyDescent="0.25">
      <c r="A666" t="s">
        <v>1447</v>
      </c>
      <c r="B666" t="s">
        <v>1449</v>
      </c>
      <c r="C666" t="s">
        <v>771</v>
      </c>
      <c r="D666" s="1" t="s">
        <v>1450</v>
      </c>
      <c r="E666" s="9">
        <f t="shared" si="12"/>
        <v>3</v>
      </c>
      <c r="F666" s="9">
        <f>COUNTIFS(Database!$E:$E,2,Database!$C:$C,$A666,Database!$I:$I,$B666)+COUNTIFS(Database!$F:$F,2,Database!$D:$D,$A666,Database!$I:$I,$B666)</f>
        <v>3</v>
      </c>
      <c r="G666" s="9">
        <f>COUNTIFS(Database!$E:$E,1,Database!$C:$C,$A666,Database!$I:$I,$B666)+COUNTIFS(Database!$F:$F,1,Database!$D:$D,$A666,Database!$I:$I,$B666)</f>
        <v>0</v>
      </c>
      <c r="H666" s="9">
        <f>COUNTIFS(Database!$E:$E,0,Database!$C:$C,$A666,Database!$I:$I,$B666)+COUNTIFS(Database!$F:$F,0,Database!$D:$D,$A666,Database!$I:$I,$B666)</f>
        <v>0</v>
      </c>
      <c r="I666" s="9">
        <f>VLOOKUP(B666,Database!$I:$AB,14,FALSE)</f>
        <v>2000</v>
      </c>
      <c r="J666" s="9">
        <f>VLOOKUP(B666,Database!$I:$AC,15,FALSE)</f>
        <v>3</v>
      </c>
      <c r="K666" s="9" t="str">
        <f>VLOOKUP(B666,Database!$I:$AD,16,FALSE)</f>
        <v>v1.1</v>
      </c>
      <c r="L666" s="9">
        <f>VLOOKUP(B666,Database!$I:$AB,19,FALSE)</f>
        <v>10</v>
      </c>
      <c r="M666" s="9" t="str">
        <f>VLOOKUP(B666,Database!$I:$AB,20,FALSE)</f>
        <v>Y</v>
      </c>
    </row>
    <row r="667" spans="1:13" ht="15" customHeight="1" x14ac:dyDescent="0.25">
      <c r="A667" t="s">
        <v>1452</v>
      </c>
      <c r="B667" t="s">
        <v>1449</v>
      </c>
      <c r="C667" t="s">
        <v>763</v>
      </c>
      <c r="D667" s="1" t="s">
        <v>1454</v>
      </c>
      <c r="E667" s="9">
        <f t="shared" si="12"/>
        <v>3</v>
      </c>
      <c r="F667" s="9">
        <f>COUNTIFS(Database!$E:$E,2,Database!$C:$C,$A667,Database!$I:$I,$B667)+COUNTIFS(Database!$F:$F,2,Database!$D:$D,$A667,Database!$I:$I,$B667)</f>
        <v>1</v>
      </c>
      <c r="G667" s="9">
        <f>COUNTIFS(Database!$E:$E,1,Database!$C:$C,$A667,Database!$I:$I,$B667)+COUNTIFS(Database!$F:$F,1,Database!$D:$D,$A667,Database!$I:$I,$B667)</f>
        <v>0</v>
      </c>
      <c r="H667" s="9">
        <f>COUNTIFS(Database!$E:$E,0,Database!$C:$C,$A667,Database!$I:$I,$B667)+COUNTIFS(Database!$F:$F,0,Database!$D:$D,$A667,Database!$I:$I,$B667)</f>
        <v>2</v>
      </c>
      <c r="I667" s="9">
        <f>VLOOKUP(B667,Database!$I:$AB,14,FALSE)</f>
        <v>2000</v>
      </c>
      <c r="J667" s="9">
        <f>VLOOKUP(B667,Database!$I:$AC,15,FALSE)</f>
        <v>3</v>
      </c>
      <c r="K667" s="9" t="str">
        <f>VLOOKUP(B667,Database!$I:$AD,16,FALSE)</f>
        <v>v1.1</v>
      </c>
      <c r="L667" s="9">
        <f>VLOOKUP(B667,Database!$I:$AB,19,FALSE)</f>
        <v>10</v>
      </c>
      <c r="M667" s="9" t="str">
        <f>VLOOKUP(B667,Database!$I:$AB,20,FALSE)</f>
        <v>Y</v>
      </c>
    </row>
    <row r="668" spans="1:13" ht="15" customHeight="1" x14ac:dyDescent="0.25">
      <c r="A668" t="s">
        <v>1456</v>
      </c>
      <c r="B668" t="s">
        <v>1449</v>
      </c>
      <c r="C668" t="s">
        <v>758</v>
      </c>
      <c r="D668" s="1" t="s">
        <v>1458</v>
      </c>
      <c r="E668" s="9">
        <f t="shared" si="12"/>
        <v>3</v>
      </c>
      <c r="F668" s="9">
        <f>COUNTIFS(Database!$E:$E,2,Database!$C:$C,$A668,Database!$I:$I,$B668)+COUNTIFS(Database!$F:$F,2,Database!$D:$D,$A668,Database!$I:$I,$B668)</f>
        <v>1</v>
      </c>
      <c r="G668" s="9">
        <f>COUNTIFS(Database!$E:$E,1,Database!$C:$C,$A668,Database!$I:$I,$B668)+COUNTIFS(Database!$F:$F,1,Database!$D:$D,$A668,Database!$I:$I,$B668)</f>
        <v>0</v>
      </c>
      <c r="H668" s="9">
        <f>COUNTIFS(Database!$E:$E,0,Database!$C:$C,$A668,Database!$I:$I,$B668)+COUNTIFS(Database!$F:$F,0,Database!$D:$D,$A668,Database!$I:$I,$B668)</f>
        <v>2</v>
      </c>
      <c r="I668" s="9">
        <f>VLOOKUP(B668,Database!$I:$AB,14,FALSE)</f>
        <v>2000</v>
      </c>
      <c r="J668" s="9">
        <f>VLOOKUP(B668,Database!$I:$AC,15,FALSE)</f>
        <v>3</v>
      </c>
      <c r="K668" s="9" t="str">
        <f>VLOOKUP(B668,Database!$I:$AD,16,FALSE)</f>
        <v>v1.1</v>
      </c>
      <c r="L668" s="9">
        <f>VLOOKUP(B668,Database!$I:$AB,19,FALSE)</f>
        <v>10</v>
      </c>
      <c r="M668" s="9" t="str">
        <f>VLOOKUP(B668,Database!$I:$AB,20,FALSE)</f>
        <v>Y</v>
      </c>
    </row>
    <row r="669" spans="1:13" ht="15" customHeight="1" x14ac:dyDescent="0.25">
      <c r="A669" t="s">
        <v>1460</v>
      </c>
      <c r="B669" t="s">
        <v>1449</v>
      </c>
      <c r="C669" t="s">
        <v>759</v>
      </c>
      <c r="D669" s="1" t="s">
        <v>1462</v>
      </c>
      <c r="E669" s="9">
        <f t="shared" si="12"/>
        <v>3</v>
      </c>
      <c r="F669" s="9">
        <f>COUNTIFS(Database!$E:$E,2,Database!$C:$C,$A669,Database!$I:$I,$B669)+COUNTIFS(Database!$F:$F,2,Database!$D:$D,$A669,Database!$I:$I,$B669)</f>
        <v>1</v>
      </c>
      <c r="G669" s="9">
        <f>COUNTIFS(Database!$E:$E,1,Database!$C:$C,$A669,Database!$I:$I,$B669)+COUNTIFS(Database!$F:$F,1,Database!$D:$D,$A669,Database!$I:$I,$B669)</f>
        <v>0</v>
      </c>
      <c r="H669" s="9">
        <f>COUNTIFS(Database!$E:$E,0,Database!$C:$C,$A669,Database!$I:$I,$B669)+COUNTIFS(Database!$F:$F,0,Database!$D:$D,$A669,Database!$I:$I,$B669)</f>
        <v>2</v>
      </c>
      <c r="I669" s="9">
        <f>VLOOKUP(B669,Database!$I:$AB,14,FALSE)</f>
        <v>2000</v>
      </c>
      <c r="J669" s="9">
        <f>VLOOKUP(B669,Database!$I:$AC,15,FALSE)</f>
        <v>3</v>
      </c>
      <c r="K669" s="9" t="str">
        <f>VLOOKUP(B669,Database!$I:$AD,16,FALSE)</f>
        <v>v1.1</v>
      </c>
      <c r="L669" s="9">
        <f>VLOOKUP(B669,Database!$I:$AB,19,FALSE)</f>
        <v>10</v>
      </c>
      <c r="M669" s="9" t="str">
        <f>VLOOKUP(B669,Database!$I:$AB,20,FALSE)</f>
        <v>Y</v>
      </c>
    </row>
    <row r="670" spans="1:13" ht="15" customHeight="1" x14ac:dyDescent="0.25">
      <c r="A670" t="s">
        <v>1464</v>
      </c>
      <c r="B670" t="s">
        <v>1449</v>
      </c>
      <c r="C670" t="s">
        <v>769</v>
      </c>
      <c r="D670" s="1" t="s">
        <v>1466</v>
      </c>
      <c r="E670" s="9">
        <f t="shared" si="12"/>
        <v>3</v>
      </c>
      <c r="F670" s="9">
        <f>COUNTIFS(Database!$E:$E,2,Database!$C:$C,$A670,Database!$I:$I,$B670)+COUNTIFS(Database!$F:$F,2,Database!$D:$D,$A670,Database!$I:$I,$B670)</f>
        <v>3</v>
      </c>
      <c r="G670" s="9">
        <f>COUNTIFS(Database!$E:$E,1,Database!$C:$C,$A670,Database!$I:$I,$B670)+COUNTIFS(Database!$F:$F,1,Database!$D:$D,$A670,Database!$I:$I,$B670)</f>
        <v>0</v>
      </c>
      <c r="H670" s="9">
        <f>COUNTIFS(Database!$E:$E,0,Database!$C:$C,$A670,Database!$I:$I,$B670)+COUNTIFS(Database!$F:$F,0,Database!$D:$D,$A670,Database!$I:$I,$B670)</f>
        <v>0</v>
      </c>
      <c r="I670" s="9">
        <f>VLOOKUP(B670,Database!$I:$AB,14,FALSE)</f>
        <v>2000</v>
      </c>
      <c r="J670" s="9">
        <f>VLOOKUP(B670,Database!$I:$AC,15,FALSE)</f>
        <v>3</v>
      </c>
      <c r="K670" s="9" t="str">
        <f>VLOOKUP(B670,Database!$I:$AD,16,FALSE)</f>
        <v>v1.1</v>
      </c>
      <c r="L670" s="9">
        <f>VLOOKUP(B670,Database!$I:$AB,19,FALSE)</f>
        <v>10</v>
      </c>
      <c r="M670" s="9" t="str">
        <f>VLOOKUP(B670,Database!$I:$AB,20,FALSE)</f>
        <v>Y</v>
      </c>
    </row>
    <row r="671" spans="1:13" ht="15" customHeight="1" x14ac:dyDescent="0.25">
      <c r="A671" t="s">
        <v>1453</v>
      </c>
      <c r="B671" t="s">
        <v>1449</v>
      </c>
      <c r="C671" t="s">
        <v>762</v>
      </c>
      <c r="D671" s="1" t="s">
        <v>1455</v>
      </c>
      <c r="E671" s="9">
        <f t="shared" si="12"/>
        <v>3</v>
      </c>
      <c r="F671" s="9">
        <f>COUNTIFS(Database!$E:$E,2,Database!$C:$C,$A671,Database!$I:$I,$B671)+COUNTIFS(Database!$F:$F,2,Database!$D:$D,$A671,Database!$I:$I,$B671)</f>
        <v>0</v>
      </c>
      <c r="G671" s="9">
        <f>COUNTIFS(Database!$E:$E,1,Database!$C:$C,$A671,Database!$I:$I,$B671)+COUNTIFS(Database!$F:$F,1,Database!$D:$D,$A671,Database!$I:$I,$B671)</f>
        <v>1</v>
      </c>
      <c r="H671" s="9">
        <f>COUNTIFS(Database!$E:$E,0,Database!$C:$C,$A671,Database!$I:$I,$B671)+COUNTIFS(Database!$F:$F,0,Database!$D:$D,$A671,Database!$I:$I,$B671)</f>
        <v>2</v>
      </c>
      <c r="I671" s="9">
        <f>VLOOKUP(B671,Database!$I:$AB,14,FALSE)</f>
        <v>2000</v>
      </c>
      <c r="J671" s="9">
        <f>VLOOKUP(B671,Database!$I:$AC,15,FALSE)</f>
        <v>3</v>
      </c>
      <c r="K671" s="9" t="str">
        <f>VLOOKUP(B671,Database!$I:$AD,16,FALSE)</f>
        <v>v1.1</v>
      </c>
      <c r="L671" s="9">
        <f>VLOOKUP(B671,Database!$I:$AB,19,FALSE)</f>
        <v>10</v>
      </c>
      <c r="M671" s="9" t="str">
        <f>VLOOKUP(B671,Database!$I:$AB,20,FALSE)</f>
        <v>Y</v>
      </c>
    </row>
    <row r="672" spans="1:13" ht="15" customHeight="1" x14ac:dyDescent="0.25">
      <c r="A672" t="s">
        <v>1461</v>
      </c>
      <c r="B672" t="s">
        <v>1449</v>
      </c>
      <c r="C672" t="s">
        <v>759</v>
      </c>
      <c r="D672" s="1" t="s">
        <v>1463</v>
      </c>
      <c r="E672" s="9">
        <f t="shared" si="12"/>
        <v>3</v>
      </c>
      <c r="F672" s="9">
        <f>COUNTIFS(Database!$E:$E,2,Database!$C:$C,$A672,Database!$I:$I,$B672)+COUNTIFS(Database!$F:$F,2,Database!$D:$D,$A672,Database!$I:$I,$B672)</f>
        <v>2</v>
      </c>
      <c r="G672" s="9">
        <f>COUNTIFS(Database!$E:$E,1,Database!$C:$C,$A672,Database!$I:$I,$B672)+COUNTIFS(Database!$F:$F,1,Database!$D:$D,$A672,Database!$I:$I,$B672)</f>
        <v>0</v>
      </c>
      <c r="H672" s="9">
        <f>COUNTIFS(Database!$E:$E,0,Database!$C:$C,$A672,Database!$I:$I,$B672)+COUNTIFS(Database!$F:$F,0,Database!$D:$D,$A672,Database!$I:$I,$B672)</f>
        <v>1</v>
      </c>
      <c r="I672" s="9">
        <f>VLOOKUP(B672,Database!$I:$AB,14,FALSE)</f>
        <v>2000</v>
      </c>
      <c r="J672" s="9">
        <f>VLOOKUP(B672,Database!$I:$AC,15,FALSE)</f>
        <v>3</v>
      </c>
      <c r="K672" s="9" t="str">
        <f>VLOOKUP(B672,Database!$I:$AD,16,FALSE)</f>
        <v>v1.1</v>
      </c>
      <c r="L672" s="9">
        <f>VLOOKUP(B672,Database!$I:$AB,19,FALSE)</f>
        <v>10</v>
      </c>
      <c r="M672" s="9" t="str">
        <f>VLOOKUP(B672,Database!$I:$AB,20,FALSE)</f>
        <v>Y</v>
      </c>
    </row>
    <row r="673" spans="1:13" ht="15" customHeight="1" x14ac:dyDescent="0.25">
      <c r="A673" t="s">
        <v>1465</v>
      </c>
      <c r="B673" t="s">
        <v>1449</v>
      </c>
      <c r="C673" t="s">
        <v>763</v>
      </c>
      <c r="D673" s="1" t="s">
        <v>1467</v>
      </c>
      <c r="E673" s="9">
        <f t="shared" si="12"/>
        <v>3</v>
      </c>
      <c r="F673" s="9">
        <f>COUNTIFS(Database!$E:$E,2,Database!$C:$C,$A673,Database!$I:$I,$B673)+COUNTIFS(Database!$F:$F,2,Database!$D:$D,$A673,Database!$I:$I,$B673)</f>
        <v>0</v>
      </c>
      <c r="G673" s="9">
        <f>COUNTIFS(Database!$E:$E,1,Database!$C:$C,$A673,Database!$I:$I,$B673)+COUNTIFS(Database!$F:$F,1,Database!$D:$D,$A673,Database!$I:$I,$B673)</f>
        <v>1</v>
      </c>
      <c r="H673" s="9">
        <f>COUNTIFS(Database!$E:$E,0,Database!$C:$C,$A673,Database!$I:$I,$B673)+COUNTIFS(Database!$F:$F,0,Database!$D:$D,$A673,Database!$I:$I,$B673)</f>
        <v>2</v>
      </c>
      <c r="I673" s="9">
        <f>VLOOKUP(B673,Database!$I:$AB,14,FALSE)</f>
        <v>2000</v>
      </c>
      <c r="J673" s="9">
        <f>VLOOKUP(B673,Database!$I:$AC,15,FALSE)</f>
        <v>3</v>
      </c>
      <c r="K673" s="9" t="str">
        <f>VLOOKUP(B673,Database!$I:$AD,16,FALSE)</f>
        <v>v1.1</v>
      </c>
      <c r="L673" s="9">
        <f>VLOOKUP(B673,Database!$I:$AB,19,FALSE)</f>
        <v>10</v>
      </c>
      <c r="M673" s="9" t="str">
        <f>VLOOKUP(B673,Database!$I:$AB,20,FALSE)</f>
        <v>Y</v>
      </c>
    </row>
    <row r="674" spans="1:13" ht="15" customHeight="1" x14ac:dyDescent="0.25">
      <c r="A674" t="s">
        <v>1448</v>
      </c>
      <c r="B674" t="s">
        <v>1449</v>
      </c>
      <c r="C674" t="s">
        <v>762</v>
      </c>
      <c r="D674" s="1" t="s">
        <v>1451</v>
      </c>
      <c r="E674" s="9">
        <f t="shared" si="12"/>
        <v>3</v>
      </c>
      <c r="F674" s="9">
        <f>COUNTIFS(Database!$E:$E,2,Database!$C:$C,$A674,Database!$I:$I,$B674)+COUNTIFS(Database!$F:$F,2,Database!$D:$D,$A674,Database!$I:$I,$B674)</f>
        <v>1</v>
      </c>
      <c r="G674" s="9">
        <f>COUNTIFS(Database!$E:$E,1,Database!$C:$C,$A674,Database!$I:$I,$B674)+COUNTIFS(Database!$F:$F,1,Database!$D:$D,$A674,Database!$I:$I,$B674)</f>
        <v>0</v>
      </c>
      <c r="H674" s="9">
        <f>COUNTIFS(Database!$E:$E,0,Database!$C:$C,$A674,Database!$I:$I,$B674)+COUNTIFS(Database!$F:$F,0,Database!$D:$D,$A674,Database!$I:$I,$B674)</f>
        <v>2</v>
      </c>
      <c r="I674" s="9">
        <f>VLOOKUP(B674,Database!$I:$AB,14,FALSE)</f>
        <v>2000</v>
      </c>
      <c r="J674" s="9">
        <f>VLOOKUP(B674,Database!$I:$AC,15,FALSE)</f>
        <v>3</v>
      </c>
      <c r="K674" s="9" t="str">
        <f>VLOOKUP(B674,Database!$I:$AD,16,FALSE)</f>
        <v>v1.1</v>
      </c>
      <c r="L674" s="9">
        <f>VLOOKUP(B674,Database!$I:$AB,19,FALSE)</f>
        <v>10</v>
      </c>
      <c r="M674" s="9" t="str">
        <f>VLOOKUP(B674,Database!$I:$AB,20,FALSE)</f>
        <v>Y</v>
      </c>
    </row>
    <row r="675" spans="1:13" ht="15" customHeight="1" x14ac:dyDescent="0.25">
      <c r="A675" t="s">
        <v>1457</v>
      </c>
      <c r="B675" t="s">
        <v>1449</v>
      </c>
      <c r="C675" t="s">
        <v>764</v>
      </c>
      <c r="D675" s="1" t="s">
        <v>1459</v>
      </c>
      <c r="E675" s="9">
        <f t="shared" si="12"/>
        <v>3</v>
      </c>
      <c r="F675" s="9">
        <f>COUNTIFS(Database!$E:$E,2,Database!$C:$C,$A675,Database!$I:$I,$B675)+COUNTIFS(Database!$F:$F,2,Database!$D:$D,$A675,Database!$I:$I,$B675)</f>
        <v>2</v>
      </c>
      <c r="G675" s="9">
        <f>COUNTIFS(Database!$E:$E,1,Database!$C:$C,$A675,Database!$I:$I,$B675)+COUNTIFS(Database!$F:$F,1,Database!$D:$D,$A675,Database!$I:$I,$B675)</f>
        <v>0</v>
      </c>
      <c r="H675" s="9">
        <f>COUNTIFS(Database!$E:$E,0,Database!$C:$C,$A675,Database!$I:$I,$B675)+COUNTIFS(Database!$F:$F,0,Database!$D:$D,$A675,Database!$I:$I,$B675)</f>
        <v>1</v>
      </c>
      <c r="I675" s="9">
        <f>VLOOKUP(B675,Database!$I:$AB,14,FALSE)</f>
        <v>2000</v>
      </c>
      <c r="J675" s="9">
        <f>VLOOKUP(B675,Database!$I:$AC,15,FALSE)</f>
        <v>3</v>
      </c>
      <c r="K675" s="9" t="str">
        <f>VLOOKUP(B675,Database!$I:$AD,16,FALSE)</f>
        <v>v1.1</v>
      </c>
      <c r="L675" s="9">
        <f>VLOOKUP(B675,Database!$I:$AB,19,FALSE)</f>
        <v>10</v>
      </c>
      <c r="M675" s="9" t="str">
        <f>VLOOKUP(B675,Database!$I:$AB,20,FALSE)</f>
        <v>Y</v>
      </c>
    </row>
    <row r="676" spans="1:13" ht="15" customHeight="1" x14ac:dyDescent="0.25">
      <c r="A676" t="s">
        <v>1644</v>
      </c>
      <c r="B676" t="s">
        <v>1646</v>
      </c>
      <c r="C676" t="s">
        <v>759</v>
      </c>
      <c r="D676" s="1" t="s">
        <v>1648</v>
      </c>
      <c r="E676" s="9">
        <f t="shared" si="12"/>
        <v>3</v>
      </c>
      <c r="F676" s="9">
        <f>COUNTIFS(Database!$E:$E,2,Database!$C:$C,$A676,Database!$I:$I,$B676)+COUNTIFS(Database!$F:$F,2,Database!$D:$D,$A676,Database!$I:$I,$B676)</f>
        <v>2</v>
      </c>
      <c r="G676" s="9">
        <f>COUNTIFS(Database!$E:$E,1,Database!$C:$C,$A676,Database!$I:$I,$B676)+COUNTIFS(Database!$F:$F,1,Database!$D:$D,$A676,Database!$I:$I,$B676)</f>
        <v>0</v>
      </c>
      <c r="H676" s="9">
        <f>COUNTIFS(Database!$E:$E,0,Database!$C:$C,$A676,Database!$I:$I,$B676)+COUNTIFS(Database!$F:$F,0,Database!$D:$D,$A676,Database!$I:$I,$B676)</f>
        <v>1</v>
      </c>
      <c r="I676" s="9">
        <f>VLOOKUP(B676,Database!$I:$AB,14,FALSE)</f>
        <v>1250</v>
      </c>
      <c r="J676" s="9">
        <f>VLOOKUP(B676,Database!$I:$AC,15,FALSE)</f>
        <v>3</v>
      </c>
      <c r="K676" s="9" t="str">
        <f>VLOOKUP(B676,Database!$I:$AD,16,FALSE)</f>
        <v>v1.1</v>
      </c>
      <c r="L676" s="9">
        <f>VLOOKUP(B676,Database!$I:$AB,19,FALSE)</f>
        <v>10</v>
      </c>
      <c r="M676" s="9" t="str">
        <f>VLOOKUP(B676,Database!$I:$AB,20,FALSE)</f>
        <v>N</v>
      </c>
    </row>
    <row r="677" spans="1:13" ht="15" customHeight="1" x14ac:dyDescent="0.25">
      <c r="A677" t="s">
        <v>1650</v>
      </c>
      <c r="B677" t="s">
        <v>1646</v>
      </c>
      <c r="C677" t="s">
        <v>769</v>
      </c>
      <c r="D677" s="1" t="s">
        <v>1652</v>
      </c>
      <c r="E677" s="9">
        <f t="shared" si="12"/>
        <v>3</v>
      </c>
      <c r="F677" s="9">
        <f>COUNTIFS(Database!$E:$E,2,Database!$C:$C,$A677,Database!$I:$I,$B677)+COUNTIFS(Database!$F:$F,2,Database!$D:$D,$A677,Database!$I:$I,$B677)</f>
        <v>1</v>
      </c>
      <c r="G677" s="9">
        <f>COUNTIFS(Database!$E:$E,1,Database!$C:$C,$A677,Database!$I:$I,$B677)+COUNTIFS(Database!$F:$F,1,Database!$D:$D,$A677,Database!$I:$I,$B677)</f>
        <v>0</v>
      </c>
      <c r="H677" s="9">
        <f>COUNTIFS(Database!$E:$E,0,Database!$C:$C,$A677,Database!$I:$I,$B677)+COUNTIFS(Database!$F:$F,0,Database!$D:$D,$A677,Database!$I:$I,$B677)</f>
        <v>2</v>
      </c>
      <c r="I677" s="9">
        <f>VLOOKUP(B677,Database!$I:$AB,14,FALSE)</f>
        <v>1250</v>
      </c>
      <c r="J677" s="9">
        <f>VLOOKUP(B677,Database!$I:$AC,15,FALSE)</f>
        <v>3</v>
      </c>
      <c r="K677" s="9" t="str">
        <f>VLOOKUP(B677,Database!$I:$AD,16,FALSE)</f>
        <v>v1.1</v>
      </c>
      <c r="L677" s="9">
        <f>VLOOKUP(B677,Database!$I:$AB,19,FALSE)</f>
        <v>10</v>
      </c>
      <c r="M677" s="9" t="str">
        <f>VLOOKUP(B677,Database!$I:$AB,20,FALSE)</f>
        <v>N</v>
      </c>
    </row>
    <row r="678" spans="1:13" ht="15" customHeight="1" x14ac:dyDescent="0.25">
      <c r="A678" t="s">
        <v>1654</v>
      </c>
      <c r="B678" t="s">
        <v>1646</v>
      </c>
      <c r="C678" t="s">
        <v>764</v>
      </c>
      <c r="D678" s="1" t="s">
        <v>1656</v>
      </c>
      <c r="E678" s="9">
        <f t="shared" si="12"/>
        <v>3</v>
      </c>
      <c r="F678" s="9">
        <f>COUNTIFS(Database!$E:$E,2,Database!$C:$C,$A678,Database!$I:$I,$B678)+COUNTIFS(Database!$F:$F,2,Database!$D:$D,$A678,Database!$I:$I,$B678)</f>
        <v>1</v>
      </c>
      <c r="G678" s="9">
        <f>COUNTIFS(Database!$E:$E,1,Database!$C:$C,$A678,Database!$I:$I,$B678)+COUNTIFS(Database!$F:$F,1,Database!$D:$D,$A678,Database!$I:$I,$B678)</f>
        <v>0</v>
      </c>
      <c r="H678" s="9">
        <f>COUNTIFS(Database!$E:$E,0,Database!$C:$C,$A678,Database!$I:$I,$B678)+COUNTIFS(Database!$F:$F,0,Database!$D:$D,$A678,Database!$I:$I,$B678)</f>
        <v>2</v>
      </c>
      <c r="I678" s="9">
        <f>VLOOKUP(B678,Database!$I:$AB,14,FALSE)</f>
        <v>1250</v>
      </c>
      <c r="J678" s="9">
        <f>VLOOKUP(B678,Database!$I:$AC,15,FALSE)</f>
        <v>3</v>
      </c>
      <c r="K678" s="9" t="str">
        <f>VLOOKUP(B678,Database!$I:$AD,16,FALSE)</f>
        <v>v1.1</v>
      </c>
      <c r="L678" s="9">
        <f>VLOOKUP(B678,Database!$I:$AB,19,FALSE)</f>
        <v>10</v>
      </c>
      <c r="M678" s="9" t="str">
        <f>VLOOKUP(B678,Database!$I:$AB,20,FALSE)</f>
        <v>N</v>
      </c>
    </row>
    <row r="679" spans="1:13" ht="15" customHeight="1" x14ac:dyDescent="0.25">
      <c r="A679" t="s">
        <v>1658</v>
      </c>
      <c r="B679" t="s">
        <v>1646</v>
      </c>
      <c r="C679" t="s">
        <v>763</v>
      </c>
      <c r="D679" s="1" t="s">
        <v>1660</v>
      </c>
      <c r="E679" s="9">
        <f t="shared" si="12"/>
        <v>3</v>
      </c>
      <c r="F679" s="9">
        <f>COUNTIFS(Database!$E:$E,2,Database!$C:$C,$A679,Database!$I:$I,$B679)+COUNTIFS(Database!$F:$F,2,Database!$D:$D,$A679,Database!$I:$I,$B679)</f>
        <v>2</v>
      </c>
      <c r="G679" s="9">
        <f>COUNTIFS(Database!$E:$E,1,Database!$C:$C,$A679,Database!$I:$I,$B679)+COUNTIFS(Database!$F:$F,1,Database!$D:$D,$A679,Database!$I:$I,$B679)</f>
        <v>0</v>
      </c>
      <c r="H679" s="9">
        <f>COUNTIFS(Database!$E:$E,0,Database!$C:$C,$A679,Database!$I:$I,$B679)+COUNTIFS(Database!$F:$F,0,Database!$D:$D,$A679,Database!$I:$I,$B679)</f>
        <v>1</v>
      </c>
      <c r="I679" s="9">
        <f>VLOOKUP(B679,Database!$I:$AB,14,FALSE)</f>
        <v>1250</v>
      </c>
      <c r="J679" s="9">
        <f>VLOOKUP(B679,Database!$I:$AC,15,FALSE)</f>
        <v>3</v>
      </c>
      <c r="K679" s="9" t="str">
        <f>VLOOKUP(B679,Database!$I:$AD,16,FALSE)</f>
        <v>v1.1</v>
      </c>
      <c r="L679" s="9">
        <f>VLOOKUP(B679,Database!$I:$AB,19,FALSE)</f>
        <v>10</v>
      </c>
      <c r="M679" s="9" t="str">
        <f>VLOOKUP(B679,Database!$I:$AB,20,FALSE)</f>
        <v>N</v>
      </c>
    </row>
    <row r="680" spans="1:13" ht="15" customHeight="1" x14ac:dyDescent="0.25">
      <c r="A680" t="s">
        <v>1662</v>
      </c>
      <c r="B680" t="s">
        <v>1646</v>
      </c>
      <c r="C680" t="s">
        <v>763</v>
      </c>
      <c r="D680" s="1" t="s">
        <v>1664</v>
      </c>
      <c r="E680" s="9">
        <f t="shared" si="12"/>
        <v>3</v>
      </c>
      <c r="F680" s="9">
        <f>COUNTIFS(Database!$E:$E,2,Database!$C:$C,$A680,Database!$I:$I,$B680)+COUNTIFS(Database!$F:$F,2,Database!$D:$D,$A680,Database!$I:$I,$B680)</f>
        <v>0</v>
      </c>
      <c r="G680" s="9">
        <f>COUNTIFS(Database!$E:$E,1,Database!$C:$C,$A680,Database!$I:$I,$B680)+COUNTIFS(Database!$F:$F,1,Database!$D:$D,$A680,Database!$I:$I,$B680)</f>
        <v>0</v>
      </c>
      <c r="H680" s="9">
        <f>COUNTIFS(Database!$E:$E,0,Database!$C:$C,$A680,Database!$I:$I,$B680)+COUNTIFS(Database!$F:$F,0,Database!$D:$D,$A680,Database!$I:$I,$B680)</f>
        <v>3</v>
      </c>
      <c r="I680" s="9">
        <f>VLOOKUP(B680,Database!$I:$AB,14,FALSE)</f>
        <v>1250</v>
      </c>
      <c r="J680" s="9">
        <f>VLOOKUP(B680,Database!$I:$AC,15,FALSE)</f>
        <v>3</v>
      </c>
      <c r="K680" s="9" t="str">
        <f>VLOOKUP(B680,Database!$I:$AD,16,FALSE)</f>
        <v>v1.1</v>
      </c>
      <c r="L680" s="9">
        <f>VLOOKUP(B680,Database!$I:$AB,19,FALSE)</f>
        <v>10</v>
      </c>
      <c r="M680" s="9" t="str">
        <f>VLOOKUP(B680,Database!$I:$AB,20,FALSE)</f>
        <v>N</v>
      </c>
    </row>
    <row r="681" spans="1:13" ht="15" customHeight="1" x14ac:dyDescent="0.25">
      <c r="A681" t="s">
        <v>1645</v>
      </c>
      <c r="B681" t="s">
        <v>1646</v>
      </c>
      <c r="C681" t="s">
        <v>762</v>
      </c>
      <c r="D681" s="1" t="s">
        <v>1649</v>
      </c>
      <c r="E681" s="9">
        <f t="shared" si="12"/>
        <v>3</v>
      </c>
      <c r="F681" s="9">
        <f>COUNTIFS(Database!$E:$E,2,Database!$C:$C,$A681,Database!$I:$I,$B681)+COUNTIFS(Database!$F:$F,2,Database!$D:$D,$A681,Database!$I:$I,$B681)</f>
        <v>0</v>
      </c>
      <c r="G681" s="9">
        <f>COUNTIFS(Database!$E:$E,1,Database!$C:$C,$A681,Database!$I:$I,$B681)+COUNTIFS(Database!$F:$F,1,Database!$D:$D,$A681,Database!$I:$I,$B681)</f>
        <v>0</v>
      </c>
      <c r="H681" s="9">
        <f>COUNTIFS(Database!$E:$E,0,Database!$C:$C,$A681,Database!$I:$I,$B681)+COUNTIFS(Database!$F:$F,0,Database!$D:$D,$A681,Database!$I:$I,$B681)</f>
        <v>3</v>
      </c>
      <c r="I681" s="9">
        <f>VLOOKUP(B681,Database!$I:$AB,14,FALSE)</f>
        <v>1250</v>
      </c>
      <c r="J681" s="9">
        <f>VLOOKUP(B681,Database!$I:$AC,15,FALSE)</f>
        <v>3</v>
      </c>
      <c r="K681" s="9" t="str">
        <f>VLOOKUP(B681,Database!$I:$AD,16,FALSE)</f>
        <v>v1.1</v>
      </c>
      <c r="L681" s="9">
        <f>VLOOKUP(B681,Database!$I:$AB,19,FALSE)</f>
        <v>10</v>
      </c>
      <c r="M681" s="9" t="str">
        <f>VLOOKUP(B681,Database!$I:$AB,20,FALSE)</f>
        <v>N</v>
      </c>
    </row>
    <row r="682" spans="1:13" ht="15" customHeight="1" x14ac:dyDescent="0.25">
      <c r="A682" t="s">
        <v>1651</v>
      </c>
      <c r="B682" t="s">
        <v>1646</v>
      </c>
      <c r="C682" t="s">
        <v>762</v>
      </c>
      <c r="D682" s="1" t="s">
        <v>1653</v>
      </c>
      <c r="E682" s="9">
        <f t="shared" si="12"/>
        <v>3</v>
      </c>
      <c r="F682" s="9">
        <f>COUNTIFS(Database!$E:$E,2,Database!$C:$C,$A682,Database!$I:$I,$B682)+COUNTIFS(Database!$F:$F,2,Database!$D:$D,$A682,Database!$I:$I,$B682)</f>
        <v>1</v>
      </c>
      <c r="G682" s="9">
        <f>COUNTIFS(Database!$E:$E,1,Database!$C:$C,$A682,Database!$I:$I,$B682)+COUNTIFS(Database!$F:$F,1,Database!$D:$D,$A682,Database!$I:$I,$B682)</f>
        <v>0</v>
      </c>
      <c r="H682" s="9">
        <f>COUNTIFS(Database!$E:$E,0,Database!$C:$C,$A682,Database!$I:$I,$B682)+COUNTIFS(Database!$F:$F,0,Database!$D:$D,$A682,Database!$I:$I,$B682)</f>
        <v>2</v>
      </c>
      <c r="I682" s="9">
        <f>VLOOKUP(B682,Database!$I:$AB,14,FALSE)</f>
        <v>1250</v>
      </c>
      <c r="J682" s="9">
        <f>VLOOKUP(B682,Database!$I:$AC,15,FALSE)</f>
        <v>3</v>
      </c>
      <c r="K682" s="9" t="str">
        <f>VLOOKUP(B682,Database!$I:$AD,16,FALSE)</f>
        <v>v1.1</v>
      </c>
      <c r="L682" s="9">
        <f>VLOOKUP(B682,Database!$I:$AB,19,FALSE)</f>
        <v>10</v>
      </c>
      <c r="M682" s="9" t="str">
        <f>VLOOKUP(B682,Database!$I:$AB,20,FALSE)</f>
        <v>N</v>
      </c>
    </row>
    <row r="683" spans="1:13" ht="15" customHeight="1" x14ac:dyDescent="0.25">
      <c r="A683" t="s">
        <v>1655</v>
      </c>
      <c r="B683" t="s">
        <v>1646</v>
      </c>
      <c r="C683" t="s">
        <v>761</v>
      </c>
      <c r="D683" s="1" t="s">
        <v>1657</v>
      </c>
      <c r="E683" s="9">
        <f t="shared" si="12"/>
        <v>3</v>
      </c>
      <c r="F683" s="9">
        <f>COUNTIFS(Database!$E:$E,2,Database!$C:$C,$A683,Database!$I:$I,$B683)+COUNTIFS(Database!$F:$F,2,Database!$D:$D,$A683,Database!$I:$I,$B683)</f>
        <v>3</v>
      </c>
      <c r="G683" s="9">
        <f>COUNTIFS(Database!$E:$E,1,Database!$C:$C,$A683,Database!$I:$I,$B683)+COUNTIFS(Database!$F:$F,1,Database!$D:$D,$A683,Database!$I:$I,$B683)</f>
        <v>0</v>
      </c>
      <c r="H683" s="9">
        <f>COUNTIFS(Database!$E:$E,0,Database!$C:$C,$A683,Database!$I:$I,$B683)+COUNTIFS(Database!$F:$F,0,Database!$D:$D,$A683,Database!$I:$I,$B683)</f>
        <v>0</v>
      </c>
      <c r="I683" s="9">
        <f>VLOOKUP(B683,Database!$I:$AB,14,FALSE)</f>
        <v>1250</v>
      </c>
      <c r="J683" s="9">
        <f>VLOOKUP(B683,Database!$I:$AC,15,FALSE)</f>
        <v>3</v>
      </c>
      <c r="K683" s="9" t="str">
        <f>VLOOKUP(B683,Database!$I:$AD,16,FALSE)</f>
        <v>v1.1</v>
      </c>
      <c r="L683" s="9">
        <f>VLOOKUP(B683,Database!$I:$AB,19,FALSE)</f>
        <v>10</v>
      </c>
      <c r="M683" s="9" t="str">
        <f>VLOOKUP(B683,Database!$I:$AB,20,FALSE)</f>
        <v>N</v>
      </c>
    </row>
    <row r="684" spans="1:13" ht="15" customHeight="1" x14ac:dyDescent="0.25">
      <c r="A684" t="s">
        <v>1659</v>
      </c>
      <c r="B684" t="s">
        <v>1646</v>
      </c>
      <c r="C684" t="s">
        <v>759</v>
      </c>
      <c r="D684" s="1" t="s">
        <v>1661</v>
      </c>
      <c r="E684" s="9">
        <f t="shared" si="12"/>
        <v>3</v>
      </c>
      <c r="F684" s="9">
        <f>COUNTIFS(Database!$E:$E,2,Database!$C:$C,$A684,Database!$I:$I,$B684)+COUNTIFS(Database!$F:$F,2,Database!$D:$D,$A684,Database!$I:$I,$B684)</f>
        <v>2</v>
      </c>
      <c r="G684" s="9">
        <f>COUNTIFS(Database!$E:$E,1,Database!$C:$C,$A684,Database!$I:$I,$B684)+COUNTIFS(Database!$F:$F,1,Database!$D:$D,$A684,Database!$I:$I,$B684)</f>
        <v>0</v>
      </c>
      <c r="H684" s="9">
        <f>COUNTIFS(Database!$E:$E,0,Database!$C:$C,$A684,Database!$I:$I,$B684)+COUNTIFS(Database!$F:$F,0,Database!$D:$D,$A684,Database!$I:$I,$B684)</f>
        <v>1</v>
      </c>
      <c r="I684" s="9">
        <f>VLOOKUP(B684,Database!$I:$AB,14,FALSE)</f>
        <v>1250</v>
      </c>
      <c r="J684" s="9">
        <f>VLOOKUP(B684,Database!$I:$AC,15,FALSE)</f>
        <v>3</v>
      </c>
      <c r="K684" s="9" t="str">
        <f>VLOOKUP(B684,Database!$I:$AD,16,FALSE)</f>
        <v>v1.1</v>
      </c>
      <c r="L684" s="9">
        <f>VLOOKUP(B684,Database!$I:$AB,19,FALSE)</f>
        <v>10</v>
      </c>
      <c r="M684" s="9" t="str">
        <f>VLOOKUP(B684,Database!$I:$AB,20,FALSE)</f>
        <v>N</v>
      </c>
    </row>
    <row r="685" spans="1:13" ht="15" customHeight="1" x14ac:dyDescent="0.25">
      <c r="A685" t="s">
        <v>1854</v>
      </c>
      <c r="B685" t="s">
        <v>1856</v>
      </c>
      <c r="C685" t="s">
        <v>758</v>
      </c>
      <c r="D685" s="1" t="s">
        <v>1857</v>
      </c>
      <c r="E685" s="9">
        <f t="shared" si="12"/>
        <v>3</v>
      </c>
      <c r="F685" s="9">
        <f>COUNTIFS(Database!$E:$E,2,Database!$C:$C,$A685,Database!$I:$I,$B685)+COUNTIFS(Database!$F:$F,2,Database!$D:$D,$A685,Database!$I:$I,$B685)</f>
        <v>2</v>
      </c>
      <c r="G685" s="9">
        <f>COUNTIFS(Database!$E:$E,1,Database!$C:$C,$A685,Database!$I:$I,$B685)+COUNTIFS(Database!$F:$F,1,Database!$D:$D,$A685,Database!$I:$I,$B685)</f>
        <v>0</v>
      </c>
      <c r="H685" s="9">
        <f>COUNTIFS(Database!$E:$E,0,Database!$C:$C,$A685,Database!$I:$I,$B685)+COUNTIFS(Database!$F:$F,0,Database!$D:$D,$A685,Database!$I:$I,$B685)</f>
        <v>1</v>
      </c>
      <c r="I685" s="9">
        <f>VLOOKUP(B685,Database!$I:$AB,14,FALSE)</f>
        <v>2000</v>
      </c>
      <c r="J685" s="9">
        <f>VLOOKUP(B685,Database!$I:$AC,15,FALSE)</f>
        <v>3</v>
      </c>
      <c r="K685" s="9" t="str">
        <f>VLOOKUP(B685,Database!$I:$AD,16,FALSE)</f>
        <v>v1.1</v>
      </c>
      <c r="L685" s="9">
        <f>VLOOKUP(B685,Database!$I:$AB,19,FALSE)</f>
        <v>14</v>
      </c>
      <c r="M685" s="9" t="str">
        <f>VLOOKUP(B685,Database!$I:$AB,20,FALSE)</f>
        <v>Y</v>
      </c>
    </row>
    <row r="686" spans="1:13" ht="15" customHeight="1" x14ac:dyDescent="0.25">
      <c r="A686" t="s">
        <v>1859</v>
      </c>
      <c r="B686" t="s">
        <v>1856</v>
      </c>
      <c r="C686" t="s">
        <v>762</v>
      </c>
      <c r="D686" s="1" t="s">
        <v>1861</v>
      </c>
      <c r="E686" s="9">
        <f t="shared" si="12"/>
        <v>3</v>
      </c>
      <c r="F686" s="9">
        <f>COUNTIFS(Database!$E:$E,2,Database!$C:$C,$A686,Database!$I:$I,$B686)+COUNTIFS(Database!$F:$F,2,Database!$D:$D,$A686,Database!$I:$I,$B686)</f>
        <v>2</v>
      </c>
      <c r="G686" s="9">
        <f>COUNTIFS(Database!$E:$E,1,Database!$C:$C,$A686,Database!$I:$I,$B686)+COUNTIFS(Database!$F:$F,1,Database!$D:$D,$A686,Database!$I:$I,$B686)</f>
        <v>0</v>
      </c>
      <c r="H686" s="9">
        <f>COUNTIFS(Database!$E:$E,0,Database!$C:$C,$A686,Database!$I:$I,$B686)+COUNTIFS(Database!$F:$F,0,Database!$D:$D,$A686,Database!$I:$I,$B686)</f>
        <v>1</v>
      </c>
      <c r="I686" s="9">
        <f>VLOOKUP(B686,Database!$I:$AB,14,FALSE)</f>
        <v>2000</v>
      </c>
      <c r="J686" s="9">
        <f>VLOOKUP(B686,Database!$I:$AC,15,FALSE)</f>
        <v>3</v>
      </c>
      <c r="K686" s="9" t="str">
        <f>VLOOKUP(B686,Database!$I:$AD,16,FALSE)</f>
        <v>v1.1</v>
      </c>
      <c r="L686" s="9">
        <f>VLOOKUP(B686,Database!$I:$AB,19,FALSE)</f>
        <v>14</v>
      </c>
      <c r="M686" s="9" t="str">
        <f>VLOOKUP(B686,Database!$I:$AB,20,FALSE)</f>
        <v>Y</v>
      </c>
    </row>
    <row r="687" spans="1:13" ht="15" customHeight="1" x14ac:dyDescent="0.25">
      <c r="A687" t="s">
        <v>1863</v>
      </c>
      <c r="B687" t="s">
        <v>1856</v>
      </c>
      <c r="C687" t="s">
        <v>767</v>
      </c>
      <c r="D687" s="1" t="s">
        <v>1865</v>
      </c>
      <c r="E687" s="9">
        <f t="shared" si="12"/>
        <v>3</v>
      </c>
      <c r="F687" s="9">
        <f>COUNTIFS(Database!$E:$E,2,Database!$C:$C,$A687,Database!$I:$I,$B687)+COUNTIFS(Database!$F:$F,2,Database!$D:$D,$A687,Database!$I:$I,$B687)</f>
        <v>0</v>
      </c>
      <c r="G687" s="9">
        <f>COUNTIFS(Database!$E:$E,1,Database!$C:$C,$A687,Database!$I:$I,$B687)+COUNTIFS(Database!$F:$F,1,Database!$D:$D,$A687,Database!$I:$I,$B687)</f>
        <v>0</v>
      </c>
      <c r="H687" s="9">
        <f>COUNTIFS(Database!$E:$E,0,Database!$C:$C,$A687,Database!$I:$I,$B687)+COUNTIFS(Database!$F:$F,0,Database!$D:$D,$A687,Database!$I:$I,$B687)</f>
        <v>3</v>
      </c>
      <c r="I687" s="9">
        <f>VLOOKUP(B687,Database!$I:$AB,14,FALSE)</f>
        <v>2000</v>
      </c>
      <c r="J687" s="9">
        <f>VLOOKUP(B687,Database!$I:$AC,15,FALSE)</f>
        <v>3</v>
      </c>
      <c r="K687" s="9" t="str">
        <f>VLOOKUP(B687,Database!$I:$AD,16,FALSE)</f>
        <v>v1.1</v>
      </c>
      <c r="L687" s="9">
        <f>VLOOKUP(B687,Database!$I:$AB,19,FALSE)</f>
        <v>14</v>
      </c>
      <c r="M687" s="9" t="str">
        <f>VLOOKUP(B687,Database!$I:$AB,20,FALSE)</f>
        <v>Y</v>
      </c>
    </row>
    <row r="688" spans="1:13" ht="15" customHeight="1" x14ac:dyDescent="0.25">
      <c r="A688" t="s">
        <v>1532</v>
      </c>
      <c r="B688" t="s">
        <v>1856</v>
      </c>
      <c r="C688" t="s">
        <v>765</v>
      </c>
      <c r="D688" s="1" t="s">
        <v>1868</v>
      </c>
      <c r="E688" s="9">
        <f t="shared" si="12"/>
        <v>3</v>
      </c>
      <c r="F688" s="9">
        <f>COUNTIFS(Database!$E:$E,2,Database!$C:$C,$A688,Database!$I:$I,$B688)+COUNTIFS(Database!$F:$F,2,Database!$D:$D,$A688,Database!$I:$I,$B688)</f>
        <v>1</v>
      </c>
      <c r="G688" s="9">
        <f>COUNTIFS(Database!$E:$E,1,Database!$C:$C,$A688,Database!$I:$I,$B688)+COUNTIFS(Database!$F:$F,1,Database!$D:$D,$A688,Database!$I:$I,$B688)</f>
        <v>1</v>
      </c>
      <c r="H688" s="9">
        <f>COUNTIFS(Database!$E:$E,0,Database!$C:$C,$A688,Database!$I:$I,$B688)+COUNTIFS(Database!$F:$F,0,Database!$D:$D,$A688,Database!$I:$I,$B688)</f>
        <v>1</v>
      </c>
      <c r="I688" s="9">
        <f>VLOOKUP(B688,Database!$I:$AB,14,FALSE)</f>
        <v>2000</v>
      </c>
      <c r="J688" s="9">
        <f>VLOOKUP(B688,Database!$I:$AC,15,FALSE)</f>
        <v>3</v>
      </c>
      <c r="K688" s="9" t="str">
        <f>VLOOKUP(B688,Database!$I:$AD,16,FALSE)</f>
        <v>v1.1</v>
      </c>
      <c r="L688" s="9">
        <f>VLOOKUP(B688,Database!$I:$AB,19,FALSE)</f>
        <v>14</v>
      </c>
      <c r="M688" s="9" t="str">
        <f>VLOOKUP(B688,Database!$I:$AB,20,FALSE)</f>
        <v>Y</v>
      </c>
    </row>
    <row r="689" spans="1:13" ht="15" customHeight="1" x14ac:dyDescent="0.25">
      <c r="A689" t="s">
        <v>1552</v>
      </c>
      <c r="B689" t="s">
        <v>1856</v>
      </c>
      <c r="C689" t="s">
        <v>761</v>
      </c>
      <c r="D689" s="1" t="s">
        <v>1870</v>
      </c>
      <c r="E689" s="9">
        <f t="shared" si="12"/>
        <v>3</v>
      </c>
      <c r="F689" s="9">
        <f>COUNTIFS(Database!$E:$E,2,Database!$C:$C,$A689,Database!$I:$I,$B689)+COUNTIFS(Database!$F:$F,2,Database!$D:$D,$A689,Database!$I:$I,$B689)</f>
        <v>1</v>
      </c>
      <c r="G689" s="9">
        <f>COUNTIFS(Database!$E:$E,1,Database!$C:$C,$A689,Database!$I:$I,$B689)+COUNTIFS(Database!$F:$F,1,Database!$D:$D,$A689,Database!$I:$I,$B689)</f>
        <v>0</v>
      </c>
      <c r="H689" s="9">
        <f>COUNTIFS(Database!$E:$E,0,Database!$C:$C,$A689,Database!$I:$I,$B689)+COUNTIFS(Database!$F:$F,0,Database!$D:$D,$A689,Database!$I:$I,$B689)</f>
        <v>2</v>
      </c>
      <c r="I689" s="9">
        <f>VLOOKUP(B689,Database!$I:$AB,14,FALSE)</f>
        <v>2000</v>
      </c>
      <c r="J689" s="9">
        <f>VLOOKUP(B689,Database!$I:$AC,15,FALSE)</f>
        <v>3</v>
      </c>
      <c r="K689" s="9" t="str">
        <f>VLOOKUP(B689,Database!$I:$AD,16,FALSE)</f>
        <v>v1.1</v>
      </c>
      <c r="L689" s="9">
        <f>VLOOKUP(B689,Database!$I:$AB,19,FALSE)</f>
        <v>14</v>
      </c>
      <c r="M689" s="9" t="str">
        <f>VLOOKUP(B689,Database!$I:$AB,20,FALSE)</f>
        <v>Y</v>
      </c>
    </row>
    <row r="690" spans="1:13" ht="15" customHeight="1" x14ac:dyDescent="0.25">
      <c r="A690" t="s">
        <v>1872</v>
      </c>
      <c r="B690" t="s">
        <v>1856</v>
      </c>
      <c r="C690" t="s">
        <v>769</v>
      </c>
      <c r="D690" s="1" t="s">
        <v>1874</v>
      </c>
      <c r="E690" s="9">
        <f t="shared" si="12"/>
        <v>3</v>
      </c>
      <c r="F690" s="9">
        <f>COUNTIFS(Database!$E:$E,2,Database!$C:$C,$A690,Database!$I:$I,$B690)+COUNTIFS(Database!$F:$F,2,Database!$D:$D,$A690,Database!$I:$I,$B690)</f>
        <v>2</v>
      </c>
      <c r="G690" s="9">
        <f>COUNTIFS(Database!$E:$E,1,Database!$C:$C,$A690,Database!$I:$I,$B690)+COUNTIFS(Database!$F:$F,1,Database!$D:$D,$A690,Database!$I:$I,$B690)</f>
        <v>1</v>
      </c>
      <c r="H690" s="9">
        <f>COUNTIFS(Database!$E:$E,0,Database!$C:$C,$A690,Database!$I:$I,$B690)+COUNTIFS(Database!$F:$F,0,Database!$D:$D,$A690,Database!$I:$I,$B690)</f>
        <v>0</v>
      </c>
      <c r="I690" s="9">
        <f>VLOOKUP(B690,Database!$I:$AB,14,FALSE)</f>
        <v>2000</v>
      </c>
      <c r="J690" s="9">
        <f>VLOOKUP(B690,Database!$I:$AC,15,FALSE)</f>
        <v>3</v>
      </c>
      <c r="K690" s="9" t="str">
        <f>VLOOKUP(B690,Database!$I:$AD,16,FALSE)</f>
        <v>v1.1</v>
      </c>
      <c r="L690" s="9">
        <f>VLOOKUP(B690,Database!$I:$AB,19,FALSE)</f>
        <v>14</v>
      </c>
      <c r="M690" s="9" t="str">
        <f>VLOOKUP(B690,Database!$I:$AB,20,FALSE)</f>
        <v>Y</v>
      </c>
    </row>
    <row r="691" spans="1:13" ht="15" customHeight="1" x14ac:dyDescent="0.25">
      <c r="A691" t="s">
        <v>1876</v>
      </c>
      <c r="B691" t="s">
        <v>1856</v>
      </c>
      <c r="C691" t="s">
        <v>768</v>
      </c>
      <c r="D691" s="1" t="s">
        <v>1878</v>
      </c>
      <c r="E691" s="9">
        <f t="shared" si="12"/>
        <v>3</v>
      </c>
      <c r="F691" s="9">
        <f>COUNTIFS(Database!$E:$E,2,Database!$C:$C,$A691,Database!$I:$I,$B691)+COUNTIFS(Database!$F:$F,2,Database!$D:$D,$A691,Database!$I:$I,$B691)</f>
        <v>1</v>
      </c>
      <c r="G691" s="9">
        <f>COUNTIFS(Database!$E:$E,1,Database!$C:$C,$A691,Database!$I:$I,$B691)+COUNTIFS(Database!$F:$F,1,Database!$D:$D,$A691,Database!$I:$I,$B691)</f>
        <v>0</v>
      </c>
      <c r="H691" s="9">
        <f>COUNTIFS(Database!$E:$E,0,Database!$C:$C,$A691,Database!$I:$I,$B691)+COUNTIFS(Database!$F:$F,0,Database!$D:$D,$A691,Database!$I:$I,$B691)</f>
        <v>2</v>
      </c>
      <c r="I691" s="9">
        <f>VLOOKUP(B691,Database!$I:$AB,14,FALSE)</f>
        <v>2000</v>
      </c>
      <c r="J691" s="9">
        <f>VLOOKUP(B691,Database!$I:$AC,15,FALSE)</f>
        <v>3</v>
      </c>
      <c r="K691" s="9" t="str">
        <f>VLOOKUP(B691,Database!$I:$AD,16,FALSE)</f>
        <v>v1.1</v>
      </c>
      <c r="L691" s="9">
        <f>VLOOKUP(B691,Database!$I:$AB,19,FALSE)</f>
        <v>14</v>
      </c>
      <c r="M691" s="9" t="str">
        <f>VLOOKUP(B691,Database!$I:$AB,20,FALSE)</f>
        <v>Y</v>
      </c>
    </row>
    <row r="692" spans="1:13" ht="15" customHeight="1" x14ac:dyDescent="0.25">
      <c r="A692" t="s">
        <v>1502</v>
      </c>
      <c r="B692" t="s">
        <v>1856</v>
      </c>
      <c r="C692" t="s">
        <v>761</v>
      </c>
      <c r="D692" s="1" t="s">
        <v>1871</v>
      </c>
      <c r="E692" s="9">
        <f t="shared" si="12"/>
        <v>3</v>
      </c>
      <c r="F692" s="9">
        <f>COUNTIFS(Database!$E:$E,2,Database!$C:$C,$A692,Database!$I:$I,$B692)+COUNTIFS(Database!$F:$F,2,Database!$D:$D,$A692,Database!$I:$I,$B692)</f>
        <v>1</v>
      </c>
      <c r="G692" s="9">
        <f>COUNTIFS(Database!$E:$E,1,Database!$C:$C,$A692,Database!$I:$I,$B692)+COUNTIFS(Database!$F:$F,1,Database!$D:$D,$A692,Database!$I:$I,$B692)</f>
        <v>0</v>
      </c>
      <c r="H692" s="9">
        <f>COUNTIFS(Database!$E:$E,0,Database!$C:$C,$A692,Database!$I:$I,$B692)+COUNTIFS(Database!$F:$F,0,Database!$D:$D,$A692,Database!$I:$I,$B692)</f>
        <v>2</v>
      </c>
      <c r="I692" s="9">
        <f>VLOOKUP(B692,Database!$I:$AB,14,FALSE)</f>
        <v>2000</v>
      </c>
      <c r="J692" s="9">
        <f>VLOOKUP(B692,Database!$I:$AC,15,FALSE)</f>
        <v>3</v>
      </c>
      <c r="K692" s="9" t="str">
        <f>VLOOKUP(B692,Database!$I:$AD,16,FALSE)</f>
        <v>v1.1</v>
      </c>
      <c r="L692" s="9">
        <f>VLOOKUP(B692,Database!$I:$AB,19,FALSE)</f>
        <v>14</v>
      </c>
      <c r="M692" s="9" t="str">
        <f>VLOOKUP(B692,Database!$I:$AB,20,FALSE)</f>
        <v>Y</v>
      </c>
    </row>
    <row r="693" spans="1:13" ht="15" customHeight="1" x14ac:dyDescent="0.25">
      <c r="A693" t="s">
        <v>1873</v>
      </c>
      <c r="B693" t="s">
        <v>1856</v>
      </c>
      <c r="C693" t="s">
        <v>762</v>
      </c>
      <c r="D693" s="1" t="s">
        <v>1875</v>
      </c>
      <c r="E693" s="9">
        <f t="shared" si="12"/>
        <v>3</v>
      </c>
      <c r="F693" s="9">
        <f>COUNTIFS(Database!$E:$E,2,Database!$C:$C,$A693,Database!$I:$I,$B693)+COUNTIFS(Database!$F:$F,2,Database!$D:$D,$A693,Database!$I:$I,$B693)</f>
        <v>1</v>
      </c>
      <c r="G693" s="9">
        <f>COUNTIFS(Database!$E:$E,1,Database!$C:$C,$A693,Database!$I:$I,$B693)+COUNTIFS(Database!$F:$F,1,Database!$D:$D,$A693,Database!$I:$I,$B693)</f>
        <v>0</v>
      </c>
      <c r="H693" s="9">
        <f>COUNTIFS(Database!$E:$E,0,Database!$C:$C,$A693,Database!$I:$I,$B693)+COUNTIFS(Database!$F:$F,0,Database!$D:$D,$A693,Database!$I:$I,$B693)</f>
        <v>2</v>
      </c>
      <c r="I693" s="9">
        <f>VLOOKUP(B693,Database!$I:$AB,14,FALSE)</f>
        <v>2000</v>
      </c>
      <c r="J693" s="9">
        <f>VLOOKUP(B693,Database!$I:$AC,15,FALSE)</f>
        <v>3</v>
      </c>
      <c r="K693" s="9" t="str">
        <f>VLOOKUP(B693,Database!$I:$AD,16,FALSE)</f>
        <v>v1.1</v>
      </c>
      <c r="L693" s="9">
        <f>VLOOKUP(B693,Database!$I:$AB,19,FALSE)</f>
        <v>14</v>
      </c>
      <c r="M693" s="9" t="str">
        <f>VLOOKUP(B693,Database!$I:$AB,20,FALSE)</f>
        <v>Y</v>
      </c>
    </row>
    <row r="694" spans="1:13" ht="15" customHeight="1" x14ac:dyDescent="0.25">
      <c r="A694" t="s">
        <v>1864</v>
      </c>
      <c r="B694" t="s">
        <v>1856</v>
      </c>
      <c r="C694" t="s">
        <v>766</v>
      </c>
      <c r="D694" s="1" t="s">
        <v>1866</v>
      </c>
      <c r="E694" s="9">
        <f t="shared" si="12"/>
        <v>3</v>
      </c>
      <c r="F694" s="9">
        <f>COUNTIFS(Database!$E:$E,2,Database!$C:$C,$A694,Database!$I:$I,$B694)+COUNTIFS(Database!$F:$F,2,Database!$D:$D,$A694,Database!$I:$I,$B694)</f>
        <v>3</v>
      </c>
      <c r="G694" s="9">
        <f>COUNTIFS(Database!$E:$E,1,Database!$C:$C,$A694,Database!$I:$I,$B694)+COUNTIFS(Database!$F:$F,1,Database!$D:$D,$A694,Database!$I:$I,$B694)</f>
        <v>0</v>
      </c>
      <c r="H694" s="9">
        <f>COUNTIFS(Database!$E:$E,0,Database!$C:$C,$A694,Database!$I:$I,$B694)+COUNTIFS(Database!$F:$F,0,Database!$D:$D,$A694,Database!$I:$I,$B694)</f>
        <v>0</v>
      </c>
      <c r="I694" s="9">
        <f>VLOOKUP(B694,Database!$I:$AB,14,FALSE)</f>
        <v>2000</v>
      </c>
      <c r="J694" s="9">
        <f>VLOOKUP(B694,Database!$I:$AC,15,FALSE)</f>
        <v>3</v>
      </c>
      <c r="K694" s="9" t="str">
        <f>VLOOKUP(B694,Database!$I:$AD,16,FALSE)</f>
        <v>v1.1</v>
      </c>
      <c r="L694" s="9">
        <f>VLOOKUP(B694,Database!$I:$AB,19,FALSE)</f>
        <v>14</v>
      </c>
      <c r="M694" s="9" t="str">
        <f>VLOOKUP(B694,Database!$I:$AB,20,FALSE)</f>
        <v>Y</v>
      </c>
    </row>
    <row r="695" spans="1:13" ht="15" customHeight="1" x14ac:dyDescent="0.25">
      <c r="A695" t="s">
        <v>1855</v>
      </c>
      <c r="B695" t="s">
        <v>1856</v>
      </c>
      <c r="C695" t="s">
        <v>758</v>
      </c>
      <c r="D695" s="1" t="s">
        <v>1858</v>
      </c>
      <c r="E695" s="9">
        <f t="shared" si="12"/>
        <v>3</v>
      </c>
      <c r="F695" s="9">
        <f>COUNTIFS(Database!$E:$E,2,Database!$C:$C,$A695,Database!$I:$I,$B695)+COUNTIFS(Database!$F:$F,2,Database!$D:$D,$A695,Database!$I:$I,$B695)</f>
        <v>1</v>
      </c>
      <c r="G695" s="9">
        <f>COUNTIFS(Database!$E:$E,1,Database!$C:$C,$A695,Database!$I:$I,$B695)+COUNTIFS(Database!$F:$F,1,Database!$D:$D,$A695,Database!$I:$I,$B695)</f>
        <v>0</v>
      </c>
      <c r="H695" s="9">
        <f>COUNTIFS(Database!$E:$E,0,Database!$C:$C,$A695,Database!$I:$I,$B695)+COUNTIFS(Database!$F:$F,0,Database!$D:$D,$A695,Database!$I:$I,$B695)</f>
        <v>2</v>
      </c>
      <c r="I695" s="9">
        <f>VLOOKUP(B695,Database!$I:$AB,14,FALSE)</f>
        <v>2000</v>
      </c>
      <c r="J695" s="9">
        <f>VLOOKUP(B695,Database!$I:$AC,15,FALSE)</f>
        <v>3</v>
      </c>
      <c r="K695" s="9" t="str">
        <f>VLOOKUP(B695,Database!$I:$AD,16,FALSE)</f>
        <v>v1.1</v>
      </c>
      <c r="L695" s="9">
        <f>VLOOKUP(B695,Database!$I:$AB,19,FALSE)</f>
        <v>14</v>
      </c>
      <c r="M695" s="9" t="str">
        <f>VLOOKUP(B695,Database!$I:$AB,20,FALSE)</f>
        <v>Y</v>
      </c>
    </row>
    <row r="696" spans="1:13" ht="15" customHeight="1" x14ac:dyDescent="0.25">
      <c r="A696" t="s">
        <v>1591</v>
      </c>
      <c r="B696" t="s">
        <v>1593</v>
      </c>
      <c r="C696" t="s">
        <v>761</v>
      </c>
      <c r="D696" s="1" t="s">
        <v>1594</v>
      </c>
      <c r="E696" s="9">
        <f t="shared" si="12"/>
        <v>3</v>
      </c>
      <c r="F696" s="9">
        <f>COUNTIFS(Database!$E:$E,2,Database!$C:$C,$A696,Database!$I:$I,$B696)+COUNTIFS(Database!$F:$F,2,Database!$D:$D,$A696,Database!$I:$I,$B696)</f>
        <v>2</v>
      </c>
      <c r="G696" s="9">
        <f>COUNTIFS(Database!$E:$E,1,Database!$C:$C,$A696,Database!$I:$I,$B696)+COUNTIFS(Database!$F:$F,1,Database!$D:$D,$A696,Database!$I:$I,$B696)</f>
        <v>0</v>
      </c>
      <c r="H696" s="9">
        <f>COUNTIFS(Database!$E:$E,0,Database!$C:$C,$A696,Database!$I:$I,$B696)+COUNTIFS(Database!$F:$F,0,Database!$D:$D,$A696,Database!$I:$I,$B696)</f>
        <v>1</v>
      </c>
      <c r="I696" s="9">
        <f>VLOOKUP(B696,Database!$I:$AB,14,FALSE)</f>
        <v>1250</v>
      </c>
      <c r="J696" s="9">
        <f>VLOOKUP(B696,Database!$I:$AC,15,FALSE)</f>
        <v>3</v>
      </c>
      <c r="K696" s="9" t="str">
        <f>VLOOKUP(B696,Database!$I:$AD,16,FALSE)</f>
        <v>v1.1</v>
      </c>
      <c r="L696" s="9">
        <f>VLOOKUP(B696,Database!$I:$AB,19,FALSE)</f>
        <v>6</v>
      </c>
      <c r="M696" s="9" t="str">
        <f>VLOOKUP(B696,Database!$I:$AB,20,FALSE)</f>
        <v>Y</v>
      </c>
    </row>
    <row r="697" spans="1:13" ht="15" customHeight="1" x14ac:dyDescent="0.25">
      <c r="A697" t="s">
        <v>1596</v>
      </c>
      <c r="B697" t="s">
        <v>1593</v>
      </c>
      <c r="C697" t="s">
        <v>764</v>
      </c>
      <c r="D697" s="1" t="s">
        <v>1598</v>
      </c>
      <c r="E697" s="9">
        <f t="shared" si="12"/>
        <v>3</v>
      </c>
      <c r="F697" s="9">
        <f>COUNTIFS(Database!$E:$E,2,Database!$C:$C,$A697,Database!$I:$I,$B697)+COUNTIFS(Database!$F:$F,2,Database!$D:$D,$A697,Database!$I:$I,$B697)</f>
        <v>2</v>
      </c>
      <c r="G697" s="9">
        <f>COUNTIFS(Database!$E:$E,1,Database!$C:$C,$A697,Database!$I:$I,$B697)+COUNTIFS(Database!$F:$F,1,Database!$D:$D,$A697,Database!$I:$I,$B697)</f>
        <v>0</v>
      </c>
      <c r="H697" s="9">
        <f>COUNTIFS(Database!$E:$E,0,Database!$C:$C,$A697,Database!$I:$I,$B697)+COUNTIFS(Database!$F:$F,0,Database!$D:$D,$A697,Database!$I:$I,$B697)</f>
        <v>1</v>
      </c>
      <c r="I697" s="9">
        <f>VLOOKUP(B697,Database!$I:$AB,14,FALSE)</f>
        <v>1250</v>
      </c>
      <c r="J697" s="9">
        <f>VLOOKUP(B697,Database!$I:$AC,15,FALSE)</f>
        <v>3</v>
      </c>
      <c r="K697" s="9" t="str">
        <f>VLOOKUP(B697,Database!$I:$AD,16,FALSE)</f>
        <v>v1.1</v>
      </c>
      <c r="L697" s="9">
        <f>VLOOKUP(B697,Database!$I:$AB,19,FALSE)</f>
        <v>6</v>
      </c>
      <c r="M697" s="9" t="str">
        <f>VLOOKUP(B697,Database!$I:$AB,20,FALSE)</f>
        <v>Y</v>
      </c>
    </row>
    <row r="698" spans="1:13" ht="15" customHeight="1" x14ac:dyDescent="0.25">
      <c r="A698" t="s">
        <v>1600</v>
      </c>
      <c r="B698" t="s">
        <v>1593</v>
      </c>
      <c r="C698" t="s">
        <v>763</v>
      </c>
      <c r="D698" s="1" t="s">
        <v>1602</v>
      </c>
      <c r="E698" s="9">
        <f t="shared" si="12"/>
        <v>3</v>
      </c>
      <c r="F698" s="9">
        <f>COUNTIFS(Database!$E:$E,2,Database!$C:$C,$A698,Database!$I:$I,$B698)+COUNTIFS(Database!$F:$F,2,Database!$D:$D,$A698,Database!$I:$I,$B698)</f>
        <v>3</v>
      </c>
      <c r="G698" s="9">
        <f>COUNTIFS(Database!$E:$E,1,Database!$C:$C,$A698,Database!$I:$I,$B698)+COUNTIFS(Database!$F:$F,1,Database!$D:$D,$A698,Database!$I:$I,$B698)</f>
        <v>0</v>
      </c>
      <c r="H698" s="9">
        <f>COUNTIFS(Database!$E:$E,0,Database!$C:$C,$A698,Database!$I:$I,$B698)+COUNTIFS(Database!$F:$F,0,Database!$D:$D,$A698,Database!$I:$I,$B698)</f>
        <v>0</v>
      </c>
      <c r="I698" s="9">
        <f>VLOOKUP(B698,Database!$I:$AB,14,FALSE)</f>
        <v>1250</v>
      </c>
      <c r="J698" s="9">
        <f>VLOOKUP(B698,Database!$I:$AC,15,FALSE)</f>
        <v>3</v>
      </c>
      <c r="K698" s="9" t="str">
        <f>VLOOKUP(B698,Database!$I:$AD,16,FALSE)</f>
        <v>v1.1</v>
      </c>
      <c r="L698" s="9">
        <f>VLOOKUP(B698,Database!$I:$AB,19,FALSE)</f>
        <v>6</v>
      </c>
      <c r="M698" s="9" t="str">
        <f>VLOOKUP(B698,Database!$I:$AB,20,FALSE)</f>
        <v>Y</v>
      </c>
    </row>
    <row r="699" spans="1:13" ht="15" customHeight="1" x14ac:dyDescent="0.25">
      <c r="A699" t="s">
        <v>1601</v>
      </c>
      <c r="B699" t="s">
        <v>1593</v>
      </c>
      <c r="C699" t="s">
        <v>759</v>
      </c>
      <c r="D699" s="1" t="s">
        <v>1603</v>
      </c>
      <c r="E699" s="9">
        <f t="shared" si="12"/>
        <v>3</v>
      </c>
      <c r="F699" s="9">
        <f>COUNTIFS(Database!$E:$E,2,Database!$C:$C,$A699,Database!$I:$I,$B699)+COUNTIFS(Database!$F:$F,2,Database!$D:$D,$A699,Database!$I:$I,$B699)</f>
        <v>1</v>
      </c>
      <c r="G699" s="9">
        <f>COUNTIFS(Database!$E:$E,1,Database!$C:$C,$A699,Database!$I:$I,$B699)+COUNTIFS(Database!$F:$F,1,Database!$D:$D,$A699,Database!$I:$I,$B699)</f>
        <v>0</v>
      </c>
      <c r="H699" s="9">
        <f>COUNTIFS(Database!$E:$E,0,Database!$C:$C,$A699,Database!$I:$I,$B699)+COUNTIFS(Database!$F:$F,0,Database!$D:$D,$A699,Database!$I:$I,$B699)</f>
        <v>2</v>
      </c>
      <c r="I699" s="9">
        <f>VLOOKUP(B699,Database!$I:$AB,14,FALSE)</f>
        <v>1250</v>
      </c>
      <c r="J699" s="9">
        <f>VLOOKUP(B699,Database!$I:$AC,15,FALSE)</f>
        <v>3</v>
      </c>
      <c r="K699" s="9" t="str">
        <f>VLOOKUP(B699,Database!$I:$AD,16,FALSE)</f>
        <v>v1.1</v>
      </c>
      <c r="L699" s="9">
        <f>VLOOKUP(B699,Database!$I:$AB,19,FALSE)</f>
        <v>6</v>
      </c>
      <c r="M699" s="9" t="str">
        <f>VLOOKUP(B699,Database!$I:$AB,20,FALSE)</f>
        <v>Y</v>
      </c>
    </row>
    <row r="700" spans="1:13" ht="15" customHeight="1" x14ac:dyDescent="0.25">
      <c r="A700" t="s">
        <v>1592</v>
      </c>
      <c r="B700" t="s">
        <v>1593</v>
      </c>
      <c r="C700" t="s">
        <v>771</v>
      </c>
      <c r="D700" s="1" t="s">
        <v>1595</v>
      </c>
      <c r="E700" s="9">
        <f t="shared" si="12"/>
        <v>3</v>
      </c>
      <c r="F700" s="9">
        <f>COUNTIFS(Database!$E:$E,2,Database!$C:$C,$A700,Database!$I:$I,$B700)+COUNTIFS(Database!$F:$F,2,Database!$D:$D,$A700,Database!$I:$I,$B700)</f>
        <v>0</v>
      </c>
      <c r="G700" s="9">
        <f>COUNTIFS(Database!$E:$E,1,Database!$C:$C,$A700,Database!$I:$I,$B700)+COUNTIFS(Database!$F:$F,1,Database!$D:$D,$A700,Database!$I:$I,$B700)</f>
        <v>0</v>
      </c>
      <c r="H700" s="9">
        <f>COUNTIFS(Database!$E:$E,0,Database!$C:$C,$A700,Database!$I:$I,$B700)+COUNTIFS(Database!$F:$F,0,Database!$D:$D,$A700,Database!$I:$I,$B700)</f>
        <v>3</v>
      </c>
      <c r="I700" s="9">
        <f>VLOOKUP(B700,Database!$I:$AB,14,FALSE)</f>
        <v>1250</v>
      </c>
      <c r="J700" s="9">
        <f>VLOOKUP(B700,Database!$I:$AC,15,FALSE)</f>
        <v>3</v>
      </c>
      <c r="K700" s="9" t="str">
        <f>VLOOKUP(B700,Database!$I:$AD,16,FALSE)</f>
        <v>v1.1</v>
      </c>
      <c r="L700" s="9">
        <f>VLOOKUP(B700,Database!$I:$AB,19,FALSE)</f>
        <v>6</v>
      </c>
      <c r="M700" s="9" t="str">
        <f>VLOOKUP(B700,Database!$I:$AB,20,FALSE)</f>
        <v>Y</v>
      </c>
    </row>
    <row r="701" spans="1:13" ht="15" customHeight="1" x14ac:dyDescent="0.25">
      <c r="A701" t="s">
        <v>1772</v>
      </c>
      <c r="B701" t="s">
        <v>1774</v>
      </c>
      <c r="C701" t="s">
        <v>763</v>
      </c>
      <c r="D701" s="1" t="s">
        <v>1776</v>
      </c>
      <c r="E701" s="9">
        <f t="shared" si="12"/>
        <v>3</v>
      </c>
      <c r="F701" s="9">
        <f>COUNTIFS(Database!$E:$E,2,Database!$C:$C,$A701,Database!$I:$I,$B701)+COUNTIFS(Database!$F:$F,2,Database!$D:$D,$A701,Database!$I:$I,$B701)</f>
        <v>3</v>
      </c>
      <c r="G701" s="9">
        <f>COUNTIFS(Database!$E:$E,1,Database!$C:$C,$A701,Database!$I:$I,$B701)+COUNTIFS(Database!$F:$F,1,Database!$D:$D,$A701,Database!$I:$I,$B701)</f>
        <v>0</v>
      </c>
      <c r="H701" s="9">
        <f>COUNTIFS(Database!$E:$E,0,Database!$C:$C,$A701,Database!$I:$I,$B701)+COUNTIFS(Database!$F:$F,0,Database!$D:$D,$A701,Database!$I:$I,$B701)</f>
        <v>0</v>
      </c>
      <c r="I701" s="9">
        <f>VLOOKUP(B701,Database!$I:$AB,14,FALSE)</f>
        <v>1500</v>
      </c>
      <c r="J701" s="9">
        <f>VLOOKUP(B701,Database!$I:$AC,15,FALSE)</f>
        <v>3</v>
      </c>
      <c r="K701" s="9" t="str">
        <f>VLOOKUP(B701,Database!$I:$AD,16,FALSE)</f>
        <v>v1.1</v>
      </c>
      <c r="L701" s="9">
        <f>VLOOKUP(B701,Database!$I:$AB,19,FALSE)</f>
        <v>10</v>
      </c>
      <c r="M701" s="9" t="str">
        <f>VLOOKUP(B701,Database!$I:$AB,20,FALSE)</f>
        <v>Y</v>
      </c>
    </row>
    <row r="702" spans="1:13" ht="15" customHeight="1" x14ac:dyDescent="0.25">
      <c r="A702" t="s">
        <v>1778</v>
      </c>
      <c r="B702" t="s">
        <v>1774</v>
      </c>
      <c r="C702" t="s">
        <v>760</v>
      </c>
      <c r="D702" s="1" t="s">
        <v>1780</v>
      </c>
      <c r="E702" s="9">
        <f t="shared" si="12"/>
        <v>3</v>
      </c>
      <c r="F702" s="9">
        <f>COUNTIFS(Database!$E:$E,2,Database!$C:$C,$A702,Database!$I:$I,$B702)+COUNTIFS(Database!$F:$F,2,Database!$D:$D,$A702,Database!$I:$I,$B702)</f>
        <v>2</v>
      </c>
      <c r="G702" s="9">
        <f>COUNTIFS(Database!$E:$E,1,Database!$C:$C,$A702,Database!$I:$I,$B702)+COUNTIFS(Database!$F:$F,1,Database!$D:$D,$A702,Database!$I:$I,$B702)</f>
        <v>0</v>
      </c>
      <c r="H702" s="9">
        <f>COUNTIFS(Database!$E:$E,0,Database!$C:$C,$A702,Database!$I:$I,$B702)+COUNTIFS(Database!$F:$F,0,Database!$D:$D,$A702,Database!$I:$I,$B702)</f>
        <v>1</v>
      </c>
      <c r="I702" s="9">
        <f>VLOOKUP(B702,Database!$I:$AB,14,FALSE)</f>
        <v>1500</v>
      </c>
      <c r="J702" s="9">
        <f>VLOOKUP(B702,Database!$I:$AC,15,FALSE)</f>
        <v>3</v>
      </c>
      <c r="K702" s="9" t="str">
        <f>VLOOKUP(B702,Database!$I:$AD,16,FALSE)</f>
        <v>v1.1</v>
      </c>
      <c r="L702" s="9">
        <f>VLOOKUP(B702,Database!$I:$AB,19,FALSE)</f>
        <v>10</v>
      </c>
      <c r="M702" s="9" t="str">
        <f>VLOOKUP(B702,Database!$I:$AB,20,FALSE)</f>
        <v>Y</v>
      </c>
    </row>
    <row r="703" spans="1:13" ht="15" customHeight="1" x14ac:dyDescent="0.25">
      <c r="A703" t="s">
        <v>1782</v>
      </c>
      <c r="B703" t="s">
        <v>1774</v>
      </c>
      <c r="C703" t="s">
        <v>762</v>
      </c>
      <c r="D703" s="1" t="s">
        <v>1784</v>
      </c>
      <c r="E703" s="9">
        <f t="shared" si="12"/>
        <v>3</v>
      </c>
      <c r="F703" s="9">
        <f>COUNTIFS(Database!$E:$E,2,Database!$C:$C,$A703,Database!$I:$I,$B703)+COUNTIFS(Database!$F:$F,2,Database!$D:$D,$A703,Database!$I:$I,$B703)</f>
        <v>1</v>
      </c>
      <c r="G703" s="9">
        <f>COUNTIFS(Database!$E:$E,1,Database!$C:$C,$A703,Database!$I:$I,$B703)+COUNTIFS(Database!$F:$F,1,Database!$D:$D,$A703,Database!$I:$I,$B703)</f>
        <v>0</v>
      </c>
      <c r="H703" s="9">
        <f>COUNTIFS(Database!$E:$E,0,Database!$C:$C,$A703,Database!$I:$I,$B703)+COUNTIFS(Database!$F:$F,0,Database!$D:$D,$A703,Database!$I:$I,$B703)</f>
        <v>2</v>
      </c>
      <c r="I703" s="9">
        <f>VLOOKUP(B703,Database!$I:$AB,14,FALSE)</f>
        <v>1500</v>
      </c>
      <c r="J703" s="9">
        <f>VLOOKUP(B703,Database!$I:$AC,15,FALSE)</f>
        <v>3</v>
      </c>
      <c r="K703" s="9" t="str">
        <f>VLOOKUP(B703,Database!$I:$AD,16,FALSE)</f>
        <v>v1.1</v>
      </c>
      <c r="L703" s="9">
        <f>VLOOKUP(B703,Database!$I:$AB,19,FALSE)</f>
        <v>10</v>
      </c>
      <c r="M703" s="9" t="str">
        <f>VLOOKUP(B703,Database!$I:$AB,20,FALSE)</f>
        <v>Y</v>
      </c>
    </row>
    <row r="704" spans="1:13" ht="15" customHeight="1" x14ac:dyDescent="0.25">
      <c r="A704" t="s">
        <v>1786</v>
      </c>
      <c r="B704" t="s">
        <v>1774</v>
      </c>
      <c r="C704" t="s">
        <v>768</v>
      </c>
      <c r="D704" s="1" t="s">
        <v>1788</v>
      </c>
      <c r="E704" s="9">
        <f t="shared" si="12"/>
        <v>3</v>
      </c>
      <c r="F704" s="9">
        <f>COUNTIFS(Database!$E:$E,2,Database!$C:$C,$A704,Database!$I:$I,$B704)+COUNTIFS(Database!$F:$F,2,Database!$D:$D,$A704,Database!$I:$I,$B704)</f>
        <v>1</v>
      </c>
      <c r="G704" s="9">
        <f>COUNTIFS(Database!$E:$E,1,Database!$C:$C,$A704,Database!$I:$I,$B704)+COUNTIFS(Database!$F:$F,1,Database!$D:$D,$A704,Database!$I:$I,$B704)</f>
        <v>0</v>
      </c>
      <c r="H704" s="9">
        <f>COUNTIFS(Database!$E:$E,0,Database!$C:$C,$A704,Database!$I:$I,$B704)+COUNTIFS(Database!$F:$F,0,Database!$D:$D,$A704,Database!$I:$I,$B704)</f>
        <v>2</v>
      </c>
      <c r="I704" s="9">
        <f>VLOOKUP(B704,Database!$I:$AB,14,FALSE)</f>
        <v>1500</v>
      </c>
      <c r="J704" s="9">
        <f>VLOOKUP(B704,Database!$I:$AC,15,FALSE)</f>
        <v>3</v>
      </c>
      <c r="K704" s="9" t="str">
        <f>VLOOKUP(B704,Database!$I:$AD,16,FALSE)</f>
        <v>v1.1</v>
      </c>
      <c r="L704" s="9">
        <f>VLOOKUP(B704,Database!$I:$AB,19,FALSE)</f>
        <v>10</v>
      </c>
      <c r="M704" s="9" t="str">
        <f>VLOOKUP(B704,Database!$I:$AB,20,FALSE)</f>
        <v>Y</v>
      </c>
    </row>
    <row r="705" spans="1:13" ht="15" customHeight="1" x14ac:dyDescent="0.25">
      <c r="A705" t="s">
        <v>1790</v>
      </c>
      <c r="B705" t="s">
        <v>1774</v>
      </c>
      <c r="C705" t="s">
        <v>770</v>
      </c>
      <c r="D705" s="1" t="s">
        <v>1792</v>
      </c>
      <c r="E705" s="9">
        <f t="shared" si="12"/>
        <v>3</v>
      </c>
      <c r="F705" s="9">
        <f>COUNTIFS(Database!$E:$E,2,Database!$C:$C,$A705,Database!$I:$I,$B705)+COUNTIFS(Database!$F:$F,2,Database!$D:$D,$A705,Database!$I:$I,$B705)</f>
        <v>2</v>
      </c>
      <c r="G705" s="9">
        <f>COUNTIFS(Database!$E:$E,1,Database!$C:$C,$A705,Database!$I:$I,$B705)+COUNTIFS(Database!$F:$F,1,Database!$D:$D,$A705,Database!$I:$I,$B705)</f>
        <v>0</v>
      </c>
      <c r="H705" s="9">
        <f>COUNTIFS(Database!$E:$E,0,Database!$C:$C,$A705,Database!$I:$I,$B705)+COUNTIFS(Database!$F:$F,0,Database!$D:$D,$A705,Database!$I:$I,$B705)</f>
        <v>1</v>
      </c>
      <c r="I705" s="9">
        <f>VLOOKUP(B705,Database!$I:$AB,14,FALSE)</f>
        <v>1500</v>
      </c>
      <c r="J705" s="9">
        <f>VLOOKUP(B705,Database!$I:$AC,15,FALSE)</f>
        <v>3</v>
      </c>
      <c r="K705" s="9" t="str">
        <f>VLOOKUP(B705,Database!$I:$AD,16,FALSE)</f>
        <v>v1.1</v>
      </c>
      <c r="L705" s="9">
        <f>VLOOKUP(B705,Database!$I:$AB,19,FALSE)</f>
        <v>10</v>
      </c>
      <c r="M705" s="9" t="str">
        <f>VLOOKUP(B705,Database!$I:$AB,20,FALSE)</f>
        <v>Y</v>
      </c>
    </row>
    <row r="706" spans="1:13" ht="15" customHeight="1" x14ac:dyDescent="0.25">
      <c r="A706" t="s">
        <v>1787</v>
      </c>
      <c r="B706" t="s">
        <v>1774</v>
      </c>
      <c r="C706" t="s">
        <v>765</v>
      </c>
      <c r="D706" s="1" t="s">
        <v>1789</v>
      </c>
      <c r="E706" s="9">
        <f t="shared" si="12"/>
        <v>3</v>
      </c>
      <c r="F706" s="9">
        <f>COUNTIFS(Database!$E:$E,2,Database!$C:$C,$A706,Database!$I:$I,$B706)+COUNTIFS(Database!$F:$F,2,Database!$D:$D,$A706,Database!$I:$I,$B706)</f>
        <v>0</v>
      </c>
      <c r="G706" s="9">
        <f>COUNTIFS(Database!$E:$E,1,Database!$C:$C,$A706,Database!$I:$I,$B706)+COUNTIFS(Database!$F:$F,1,Database!$D:$D,$A706,Database!$I:$I,$B706)</f>
        <v>1</v>
      </c>
      <c r="H706" s="9">
        <f>COUNTIFS(Database!$E:$E,0,Database!$C:$C,$A706,Database!$I:$I,$B706)+COUNTIFS(Database!$F:$F,0,Database!$D:$D,$A706,Database!$I:$I,$B706)</f>
        <v>2</v>
      </c>
      <c r="I706" s="9">
        <f>VLOOKUP(B706,Database!$I:$AB,14,FALSE)</f>
        <v>1500</v>
      </c>
      <c r="J706" s="9">
        <f>VLOOKUP(B706,Database!$I:$AC,15,FALSE)</f>
        <v>3</v>
      </c>
      <c r="K706" s="9" t="str">
        <f>VLOOKUP(B706,Database!$I:$AD,16,FALSE)</f>
        <v>v1.1</v>
      </c>
      <c r="L706" s="9">
        <f>VLOOKUP(B706,Database!$I:$AB,19,FALSE)</f>
        <v>10</v>
      </c>
      <c r="M706" s="9" t="str">
        <f>VLOOKUP(B706,Database!$I:$AB,20,FALSE)</f>
        <v>Y</v>
      </c>
    </row>
    <row r="707" spans="1:13" ht="15" customHeight="1" x14ac:dyDescent="0.25">
      <c r="A707" t="s">
        <v>1783</v>
      </c>
      <c r="B707" t="s">
        <v>1774</v>
      </c>
      <c r="C707" t="s">
        <v>763</v>
      </c>
      <c r="D707" s="1" t="s">
        <v>1785</v>
      </c>
      <c r="E707" s="9">
        <f t="shared" si="12"/>
        <v>3</v>
      </c>
      <c r="F707" s="9">
        <f>COUNTIFS(Database!$E:$E,2,Database!$C:$C,$A707,Database!$I:$I,$B707)+COUNTIFS(Database!$F:$F,2,Database!$D:$D,$A707,Database!$I:$I,$B707)</f>
        <v>0</v>
      </c>
      <c r="G707" s="9">
        <f>COUNTIFS(Database!$E:$E,1,Database!$C:$C,$A707,Database!$I:$I,$B707)+COUNTIFS(Database!$F:$F,1,Database!$D:$D,$A707,Database!$I:$I,$B707)</f>
        <v>1</v>
      </c>
      <c r="H707" s="9">
        <f>COUNTIFS(Database!$E:$E,0,Database!$C:$C,$A707,Database!$I:$I,$B707)+COUNTIFS(Database!$F:$F,0,Database!$D:$D,$A707,Database!$I:$I,$B707)</f>
        <v>2</v>
      </c>
      <c r="I707" s="9">
        <f>VLOOKUP(B707,Database!$I:$AB,14,FALSE)</f>
        <v>1500</v>
      </c>
      <c r="J707" s="9">
        <f>VLOOKUP(B707,Database!$I:$AC,15,FALSE)</f>
        <v>3</v>
      </c>
      <c r="K707" s="9" t="str">
        <f>VLOOKUP(B707,Database!$I:$AD,16,FALSE)</f>
        <v>v1.1</v>
      </c>
      <c r="L707" s="9">
        <f>VLOOKUP(B707,Database!$I:$AB,19,FALSE)</f>
        <v>10</v>
      </c>
      <c r="M707" s="9" t="str">
        <f>VLOOKUP(B707,Database!$I:$AB,20,FALSE)</f>
        <v>Y</v>
      </c>
    </row>
    <row r="708" spans="1:13" ht="15" customHeight="1" x14ac:dyDescent="0.25">
      <c r="A708" t="s">
        <v>1791</v>
      </c>
      <c r="B708" t="s">
        <v>1774</v>
      </c>
      <c r="C708" t="s">
        <v>765</v>
      </c>
      <c r="D708" s="1" t="s">
        <v>1793</v>
      </c>
      <c r="E708" s="9">
        <f t="shared" si="12"/>
        <v>3</v>
      </c>
      <c r="F708" s="9">
        <f>COUNTIFS(Database!$E:$E,2,Database!$C:$C,$A708,Database!$I:$I,$B708)+COUNTIFS(Database!$F:$F,2,Database!$D:$D,$A708,Database!$I:$I,$B708)</f>
        <v>2</v>
      </c>
      <c r="G708" s="9">
        <f>COUNTIFS(Database!$E:$E,1,Database!$C:$C,$A708,Database!$I:$I,$B708)+COUNTIFS(Database!$F:$F,1,Database!$D:$D,$A708,Database!$I:$I,$B708)</f>
        <v>0</v>
      </c>
      <c r="H708" s="9">
        <f>COUNTIFS(Database!$E:$E,0,Database!$C:$C,$A708,Database!$I:$I,$B708)+COUNTIFS(Database!$F:$F,0,Database!$D:$D,$A708,Database!$I:$I,$B708)</f>
        <v>1</v>
      </c>
      <c r="I708" s="9">
        <f>VLOOKUP(B708,Database!$I:$AB,14,FALSE)</f>
        <v>1500</v>
      </c>
      <c r="J708" s="9">
        <f>VLOOKUP(B708,Database!$I:$AC,15,FALSE)</f>
        <v>3</v>
      </c>
      <c r="K708" s="9" t="str">
        <f>VLOOKUP(B708,Database!$I:$AD,16,FALSE)</f>
        <v>v1.1</v>
      </c>
      <c r="L708" s="9">
        <f>VLOOKUP(B708,Database!$I:$AB,19,FALSE)</f>
        <v>10</v>
      </c>
      <c r="M708" s="9" t="str">
        <f>VLOOKUP(B708,Database!$I:$AB,20,FALSE)</f>
        <v>Y</v>
      </c>
    </row>
    <row r="709" spans="1:13" ht="15" customHeight="1" x14ac:dyDescent="0.25">
      <c r="A709" t="s">
        <v>1773</v>
      </c>
      <c r="B709" t="s">
        <v>1774</v>
      </c>
      <c r="C709" t="s">
        <v>766</v>
      </c>
      <c r="D709" s="1" t="s">
        <v>1777</v>
      </c>
      <c r="E709" s="9">
        <f t="shared" si="12"/>
        <v>3</v>
      </c>
      <c r="F709" s="9">
        <f>COUNTIFS(Database!$E:$E,2,Database!$C:$C,$A709,Database!$I:$I,$B709)+COUNTIFS(Database!$F:$F,2,Database!$D:$D,$A709,Database!$I:$I,$B709)</f>
        <v>1</v>
      </c>
      <c r="G709" s="9">
        <f>COUNTIFS(Database!$E:$E,1,Database!$C:$C,$A709,Database!$I:$I,$B709)+COUNTIFS(Database!$F:$F,1,Database!$D:$D,$A709,Database!$I:$I,$B709)</f>
        <v>0</v>
      </c>
      <c r="H709" s="9">
        <f>COUNTIFS(Database!$E:$E,0,Database!$C:$C,$A709,Database!$I:$I,$B709)+COUNTIFS(Database!$F:$F,0,Database!$D:$D,$A709,Database!$I:$I,$B709)</f>
        <v>2</v>
      </c>
      <c r="I709" s="9">
        <f>VLOOKUP(B709,Database!$I:$AB,14,FALSE)</f>
        <v>1500</v>
      </c>
      <c r="J709" s="9">
        <f>VLOOKUP(B709,Database!$I:$AC,15,FALSE)</f>
        <v>3</v>
      </c>
      <c r="K709" s="9" t="str">
        <f>VLOOKUP(B709,Database!$I:$AD,16,FALSE)</f>
        <v>v1.1</v>
      </c>
      <c r="L709" s="9">
        <f>VLOOKUP(B709,Database!$I:$AB,19,FALSE)</f>
        <v>10</v>
      </c>
      <c r="M709" s="9" t="str">
        <f>VLOOKUP(B709,Database!$I:$AB,20,FALSE)</f>
        <v>Y</v>
      </c>
    </row>
    <row r="710" spans="1:13" ht="15" customHeight="1" x14ac:dyDescent="0.25">
      <c r="A710" t="s">
        <v>253</v>
      </c>
      <c r="B710" t="s">
        <v>1611</v>
      </c>
      <c r="C710" t="s">
        <v>765</v>
      </c>
      <c r="D710" s="1" t="s">
        <v>1612</v>
      </c>
      <c r="E710" s="9">
        <f t="shared" si="12"/>
        <v>3</v>
      </c>
      <c r="F710" s="9">
        <f>COUNTIFS(Database!$E:$E,2,Database!$C:$C,$A710,Database!$I:$I,$B710)+COUNTIFS(Database!$F:$F,2,Database!$D:$D,$A710,Database!$I:$I,$B710)</f>
        <v>1</v>
      </c>
      <c r="G710" s="9">
        <f>COUNTIFS(Database!$E:$E,1,Database!$C:$C,$A710,Database!$I:$I,$B710)+COUNTIFS(Database!$F:$F,1,Database!$D:$D,$A710,Database!$I:$I,$B710)</f>
        <v>1</v>
      </c>
      <c r="H710" s="9">
        <f>COUNTIFS(Database!$E:$E,0,Database!$C:$C,$A710,Database!$I:$I,$B710)+COUNTIFS(Database!$F:$F,0,Database!$D:$D,$A710,Database!$I:$I,$B710)</f>
        <v>1</v>
      </c>
      <c r="I710" s="9">
        <f>VLOOKUP(B710,Database!$I:$AB,14,FALSE)</f>
        <v>1999</v>
      </c>
      <c r="J710" s="9">
        <f>VLOOKUP(B710,Database!$I:$AC,15,FALSE)</f>
        <v>3</v>
      </c>
      <c r="K710" s="9" t="str">
        <f>VLOOKUP(B710,Database!$I:$AD,16,FALSE)</f>
        <v>v1.1</v>
      </c>
      <c r="L710" s="9">
        <f>VLOOKUP(B710,Database!$I:$AB,19,FALSE)</f>
        <v>6</v>
      </c>
      <c r="M710" s="9" t="str">
        <f>VLOOKUP(B710,Database!$I:$AB,20,FALSE)</f>
        <v>Y</v>
      </c>
    </row>
    <row r="711" spans="1:13" ht="15" customHeight="1" x14ac:dyDescent="0.25">
      <c r="A711" t="s">
        <v>1614</v>
      </c>
      <c r="B711" t="s">
        <v>1611</v>
      </c>
      <c r="C711" t="s">
        <v>758</v>
      </c>
      <c r="D711" s="1" t="s">
        <v>1615</v>
      </c>
      <c r="E711" s="9">
        <f t="shared" si="12"/>
        <v>3</v>
      </c>
      <c r="F711" s="9">
        <f>COUNTIFS(Database!$E:$E,2,Database!$C:$C,$A711,Database!$I:$I,$B711)+COUNTIFS(Database!$F:$F,2,Database!$D:$D,$A711,Database!$I:$I,$B711)</f>
        <v>2</v>
      </c>
      <c r="G711" s="9">
        <f>COUNTIFS(Database!$E:$E,1,Database!$C:$C,$A711,Database!$I:$I,$B711)+COUNTIFS(Database!$F:$F,1,Database!$D:$D,$A711,Database!$I:$I,$B711)</f>
        <v>1</v>
      </c>
      <c r="H711" s="9">
        <f>COUNTIFS(Database!$E:$E,0,Database!$C:$C,$A711,Database!$I:$I,$B711)+COUNTIFS(Database!$F:$F,0,Database!$D:$D,$A711,Database!$I:$I,$B711)</f>
        <v>0</v>
      </c>
      <c r="I711" s="9">
        <f>VLOOKUP(B711,Database!$I:$AB,14,FALSE)</f>
        <v>1999</v>
      </c>
      <c r="J711" s="9">
        <f>VLOOKUP(B711,Database!$I:$AC,15,FALSE)</f>
        <v>3</v>
      </c>
      <c r="K711" s="9" t="str">
        <f>VLOOKUP(B711,Database!$I:$AD,16,FALSE)</f>
        <v>v1.1</v>
      </c>
      <c r="L711" s="9">
        <f>VLOOKUP(B711,Database!$I:$AB,19,FALSE)</f>
        <v>6</v>
      </c>
      <c r="M711" s="9" t="str">
        <f>VLOOKUP(B711,Database!$I:$AB,20,FALSE)</f>
        <v>Y</v>
      </c>
    </row>
    <row r="712" spans="1:13" ht="15" customHeight="1" x14ac:dyDescent="0.25">
      <c r="A712" t="s">
        <v>266</v>
      </c>
      <c r="B712" t="s">
        <v>1611</v>
      </c>
      <c r="C712" t="s">
        <v>769</v>
      </c>
      <c r="D712" s="1" t="s">
        <v>1618</v>
      </c>
      <c r="E712" s="9">
        <f t="shared" si="12"/>
        <v>3</v>
      </c>
      <c r="F712" s="9">
        <f>COUNTIFS(Database!$E:$E,2,Database!$C:$C,$A712,Database!$I:$I,$B712)+COUNTIFS(Database!$F:$F,2,Database!$D:$D,$A712,Database!$I:$I,$B712)</f>
        <v>1</v>
      </c>
      <c r="G712" s="9">
        <f>COUNTIFS(Database!$E:$E,1,Database!$C:$C,$A712,Database!$I:$I,$B712)+COUNTIFS(Database!$F:$F,1,Database!$D:$D,$A712,Database!$I:$I,$B712)</f>
        <v>2</v>
      </c>
      <c r="H712" s="9">
        <f>COUNTIFS(Database!$E:$E,0,Database!$C:$C,$A712,Database!$I:$I,$B712)+COUNTIFS(Database!$F:$F,0,Database!$D:$D,$A712,Database!$I:$I,$B712)</f>
        <v>0</v>
      </c>
      <c r="I712" s="9">
        <f>VLOOKUP(B712,Database!$I:$AB,14,FALSE)</f>
        <v>1999</v>
      </c>
      <c r="J712" s="9">
        <f>VLOOKUP(B712,Database!$I:$AC,15,FALSE)</f>
        <v>3</v>
      </c>
      <c r="K712" s="9" t="str">
        <f>VLOOKUP(B712,Database!$I:$AD,16,FALSE)</f>
        <v>v1.1</v>
      </c>
      <c r="L712" s="9">
        <f>VLOOKUP(B712,Database!$I:$AB,19,FALSE)</f>
        <v>6</v>
      </c>
      <c r="M712" s="9" t="str">
        <f>VLOOKUP(B712,Database!$I:$AB,20,FALSE)</f>
        <v>Y</v>
      </c>
    </row>
    <row r="713" spans="1:13" ht="15" customHeight="1" x14ac:dyDescent="0.25">
      <c r="A713" t="s">
        <v>270</v>
      </c>
      <c r="B713" t="s">
        <v>1611</v>
      </c>
      <c r="C713" t="s">
        <v>761</v>
      </c>
      <c r="D713" s="1" t="s">
        <v>1613</v>
      </c>
      <c r="E713" s="9">
        <f t="shared" si="12"/>
        <v>3</v>
      </c>
      <c r="F713" s="9">
        <f>COUNTIFS(Database!$E:$E,2,Database!$C:$C,$A713,Database!$I:$I,$B713)+COUNTIFS(Database!$F:$F,2,Database!$D:$D,$A713,Database!$I:$I,$B713)</f>
        <v>0</v>
      </c>
      <c r="G713" s="9">
        <f>COUNTIFS(Database!$E:$E,1,Database!$C:$C,$A713,Database!$I:$I,$B713)+COUNTIFS(Database!$F:$F,1,Database!$D:$D,$A713,Database!$I:$I,$B713)</f>
        <v>3</v>
      </c>
      <c r="H713" s="9">
        <f>COUNTIFS(Database!$E:$E,0,Database!$C:$C,$A713,Database!$I:$I,$B713)+COUNTIFS(Database!$F:$F,0,Database!$D:$D,$A713,Database!$I:$I,$B713)</f>
        <v>0</v>
      </c>
      <c r="I713" s="9">
        <f>VLOOKUP(B713,Database!$I:$AB,14,FALSE)</f>
        <v>1999</v>
      </c>
      <c r="J713" s="9">
        <f>VLOOKUP(B713,Database!$I:$AC,15,FALSE)</f>
        <v>3</v>
      </c>
      <c r="K713" s="9" t="str">
        <f>VLOOKUP(B713,Database!$I:$AD,16,FALSE)</f>
        <v>v1.1</v>
      </c>
      <c r="L713" s="9">
        <f>VLOOKUP(B713,Database!$I:$AB,19,FALSE)</f>
        <v>6</v>
      </c>
      <c r="M713" s="9" t="str">
        <f>VLOOKUP(B713,Database!$I:$AB,20,FALSE)</f>
        <v>Y</v>
      </c>
    </row>
    <row r="714" spans="1:13" ht="15" customHeight="1" x14ac:dyDescent="0.25">
      <c r="A714" t="s">
        <v>1023</v>
      </c>
      <c r="B714" t="s">
        <v>1611</v>
      </c>
      <c r="C714" t="s">
        <v>759</v>
      </c>
      <c r="D714" s="1" t="s">
        <v>1616</v>
      </c>
      <c r="E714" s="9">
        <f t="shared" si="12"/>
        <v>3</v>
      </c>
      <c r="F714" s="9">
        <f>COUNTIFS(Database!$E:$E,2,Database!$C:$C,$A714,Database!$I:$I,$B714)+COUNTIFS(Database!$F:$F,2,Database!$D:$D,$A714,Database!$I:$I,$B714)</f>
        <v>1</v>
      </c>
      <c r="G714" s="9">
        <f>COUNTIFS(Database!$E:$E,1,Database!$C:$C,$A714,Database!$I:$I,$B714)+COUNTIFS(Database!$F:$F,1,Database!$D:$D,$A714,Database!$I:$I,$B714)</f>
        <v>1</v>
      </c>
      <c r="H714" s="9">
        <f>COUNTIFS(Database!$E:$E,0,Database!$C:$C,$A714,Database!$I:$I,$B714)+COUNTIFS(Database!$F:$F,0,Database!$D:$D,$A714,Database!$I:$I,$B714)</f>
        <v>1</v>
      </c>
      <c r="I714" s="9">
        <f>VLOOKUP(B714,Database!$I:$AB,14,FALSE)</f>
        <v>1999</v>
      </c>
      <c r="J714" s="9">
        <f>VLOOKUP(B714,Database!$I:$AC,15,FALSE)</f>
        <v>3</v>
      </c>
      <c r="K714" s="9" t="str">
        <f>VLOOKUP(B714,Database!$I:$AD,16,FALSE)</f>
        <v>v1.1</v>
      </c>
      <c r="L714" s="9">
        <f>VLOOKUP(B714,Database!$I:$AB,19,FALSE)</f>
        <v>6</v>
      </c>
      <c r="M714" s="9" t="str">
        <f>VLOOKUP(B714,Database!$I:$AB,20,FALSE)</f>
        <v>Y</v>
      </c>
    </row>
    <row r="715" spans="1:13" ht="15" customHeight="1" x14ac:dyDescent="0.25">
      <c r="A715" t="s">
        <v>242</v>
      </c>
      <c r="B715" t="s">
        <v>1469</v>
      </c>
      <c r="C715" t="s">
        <v>758</v>
      </c>
      <c r="D715" s="1" t="s">
        <v>1472</v>
      </c>
      <c r="E715" s="9">
        <f t="shared" si="12"/>
        <v>2</v>
      </c>
      <c r="F715" s="9">
        <f>COUNTIFS(Database!$E:$E,2,Database!$C:$C,$A715,Database!$I:$I,$B715)+COUNTIFS(Database!$F:$F,2,Database!$D:$D,$A715,Database!$I:$I,$B715)</f>
        <v>2</v>
      </c>
      <c r="G715" s="9">
        <f>COUNTIFS(Database!$E:$E,1,Database!$C:$C,$A715,Database!$I:$I,$B715)+COUNTIFS(Database!$F:$F,1,Database!$D:$D,$A715,Database!$I:$I,$B715)</f>
        <v>0</v>
      </c>
      <c r="H715" s="9">
        <f>COUNTIFS(Database!$E:$E,0,Database!$C:$C,$A715,Database!$I:$I,$B715)+COUNTIFS(Database!$F:$F,0,Database!$D:$D,$A715,Database!$I:$I,$B715)</f>
        <v>0</v>
      </c>
      <c r="I715" s="9">
        <f>VLOOKUP(B715,Database!$I:$AB,14,FALSE)</f>
        <v>1250</v>
      </c>
      <c r="J715" s="9">
        <f>VLOOKUP(B715,Database!$I:$AC,15,FALSE)</f>
        <v>3</v>
      </c>
      <c r="K715" s="9" t="str">
        <f>VLOOKUP(B715,Database!$I:$AD,16,FALSE)</f>
        <v>v1.1</v>
      </c>
      <c r="L715" s="9">
        <f>VLOOKUP(B715,Database!$I:$AB,19,FALSE)</f>
        <v>4</v>
      </c>
      <c r="M715" s="9" t="str">
        <f>VLOOKUP(B715,Database!$I:$AB,20,FALSE)</f>
        <v>Y</v>
      </c>
    </row>
    <row r="716" spans="1:13" ht="15" customHeight="1" x14ac:dyDescent="0.25">
      <c r="A716" t="s">
        <v>243</v>
      </c>
      <c r="B716" t="s">
        <v>1469</v>
      </c>
      <c r="C716" t="s">
        <v>771</v>
      </c>
      <c r="D716" s="1" t="s">
        <v>1470</v>
      </c>
      <c r="E716" s="9">
        <f t="shared" si="12"/>
        <v>2</v>
      </c>
      <c r="F716" s="9">
        <f>COUNTIFS(Database!$E:$E,2,Database!$C:$C,$A716,Database!$I:$I,$B716)+COUNTIFS(Database!$F:$F,2,Database!$D:$D,$A716,Database!$I:$I,$B716)</f>
        <v>1</v>
      </c>
      <c r="G716" s="9">
        <f>COUNTIFS(Database!$E:$E,1,Database!$C:$C,$A716,Database!$I:$I,$B716)+COUNTIFS(Database!$F:$F,1,Database!$D:$D,$A716,Database!$I:$I,$B716)</f>
        <v>0</v>
      </c>
      <c r="H716" s="9">
        <f>COUNTIFS(Database!$E:$E,0,Database!$C:$C,$A716,Database!$I:$I,$B716)+COUNTIFS(Database!$F:$F,0,Database!$D:$D,$A716,Database!$I:$I,$B716)</f>
        <v>1</v>
      </c>
      <c r="I716" s="9">
        <f>VLOOKUP(B716,Database!$I:$AB,14,FALSE)</f>
        <v>1250</v>
      </c>
      <c r="J716" s="9">
        <f>VLOOKUP(B716,Database!$I:$AC,15,FALSE)</f>
        <v>3</v>
      </c>
      <c r="K716" s="9" t="str">
        <f>VLOOKUP(B716,Database!$I:$AD,16,FALSE)</f>
        <v>v1.1</v>
      </c>
      <c r="L716" s="9">
        <f>VLOOKUP(B716,Database!$I:$AB,19,FALSE)</f>
        <v>4</v>
      </c>
      <c r="M716" s="9" t="str">
        <f>VLOOKUP(B716,Database!$I:$AB,20,FALSE)</f>
        <v>Y</v>
      </c>
    </row>
    <row r="717" spans="1:13" ht="15" customHeight="1" x14ac:dyDescent="0.25">
      <c r="A717" t="s">
        <v>1473</v>
      </c>
      <c r="B717" t="s">
        <v>1475</v>
      </c>
      <c r="C717" t="s">
        <v>774</v>
      </c>
      <c r="D717" s="1" t="s">
        <v>1476</v>
      </c>
      <c r="E717" s="9">
        <f t="shared" si="12"/>
        <v>3</v>
      </c>
      <c r="F717" s="9">
        <f>COUNTIFS(Database!$E:$E,2,Database!$C:$C,$A717,Database!$I:$I,$B717)+COUNTIFS(Database!$F:$F,2,Database!$D:$D,$A717,Database!$I:$I,$B717)</f>
        <v>2</v>
      </c>
      <c r="G717" s="9">
        <f>COUNTIFS(Database!$E:$E,1,Database!$C:$C,$A717,Database!$I:$I,$B717)+COUNTIFS(Database!$F:$F,1,Database!$D:$D,$A717,Database!$I:$I,$B717)</f>
        <v>0</v>
      </c>
      <c r="H717" s="9">
        <f>COUNTIFS(Database!$E:$E,0,Database!$C:$C,$A717,Database!$I:$I,$B717)+COUNTIFS(Database!$F:$F,0,Database!$D:$D,$A717,Database!$I:$I,$B717)</f>
        <v>1</v>
      </c>
      <c r="I717" s="9">
        <f>VLOOKUP(B717,Database!$I:$AB,14,FALSE)</f>
        <v>2000</v>
      </c>
      <c r="J717" s="9">
        <f>VLOOKUP(B717,Database!$I:$AC,15,FALSE)</f>
        <v>3</v>
      </c>
      <c r="K717" s="9" t="str">
        <f>VLOOKUP(B717,Database!$I:$AD,16,FALSE)</f>
        <v>v1.1</v>
      </c>
      <c r="L717" s="9">
        <f>VLOOKUP(B717,Database!$I:$AB,19,FALSE)</f>
        <v>10</v>
      </c>
      <c r="M717" s="9" t="str">
        <f>VLOOKUP(B717,Database!$I:$AB,20,FALSE)</f>
        <v>Y</v>
      </c>
    </row>
    <row r="718" spans="1:13" ht="15" customHeight="1" x14ac:dyDescent="0.25">
      <c r="A718" t="s">
        <v>1478</v>
      </c>
      <c r="B718" t="s">
        <v>1475</v>
      </c>
      <c r="C718" t="s">
        <v>773</v>
      </c>
      <c r="D718" s="1" t="s">
        <v>1480</v>
      </c>
      <c r="E718" s="9">
        <f t="shared" si="12"/>
        <v>3</v>
      </c>
      <c r="F718" s="9">
        <f>COUNTIFS(Database!$E:$E,2,Database!$C:$C,$A718,Database!$I:$I,$B718)+COUNTIFS(Database!$F:$F,2,Database!$D:$D,$A718,Database!$I:$I,$B718)</f>
        <v>3</v>
      </c>
      <c r="G718" s="9">
        <f>COUNTIFS(Database!$E:$E,1,Database!$C:$C,$A718,Database!$I:$I,$B718)+COUNTIFS(Database!$F:$F,1,Database!$D:$D,$A718,Database!$I:$I,$B718)</f>
        <v>0</v>
      </c>
      <c r="H718" s="9">
        <f>COUNTIFS(Database!$E:$E,0,Database!$C:$C,$A718,Database!$I:$I,$B718)+COUNTIFS(Database!$F:$F,0,Database!$D:$D,$A718,Database!$I:$I,$B718)</f>
        <v>0</v>
      </c>
      <c r="I718" s="9">
        <f>VLOOKUP(B718,Database!$I:$AB,14,FALSE)</f>
        <v>2000</v>
      </c>
      <c r="J718" s="9">
        <f>VLOOKUP(B718,Database!$I:$AC,15,FALSE)</f>
        <v>3</v>
      </c>
      <c r="K718" s="9" t="str">
        <f>VLOOKUP(B718,Database!$I:$AD,16,FALSE)</f>
        <v>v1.1</v>
      </c>
      <c r="L718" s="9">
        <f>VLOOKUP(B718,Database!$I:$AB,19,FALSE)</f>
        <v>10</v>
      </c>
      <c r="M718" s="9" t="str">
        <f>VLOOKUP(B718,Database!$I:$AB,20,FALSE)</f>
        <v>Y</v>
      </c>
    </row>
    <row r="719" spans="1:13" ht="15" customHeight="1" x14ac:dyDescent="0.25">
      <c r="A719" t="s">
        <v>1482</v>
      </c>
      <c r="B719" t="s">
        <v>1475</v>
      </c>
      <c r="C719" t="s">
        <v>768</v>
      </c>
      <c r="D719" s="1" t="s">
        <v>1484</v>
      </c>
      <c r="E719" s="9">
        <f t="shared" si="12"/>
        <v>3</v>
      </c>
      <c r="F719" s="9">
        <f>COUNTIFS(Database!$E:$E,2,Database!$C:$C,$A719,Database!$I:$I,$B719)+COUNTIFS(Database!$F:$F,2,Database!$D:$D,$A719,Database!$I:$I,$B719)</f>
        <v>1</v>
      </c>
      <c r="G719" s="9">
        <f>COUNTIFS(Database!$E:$E,1,Database!$C:$C,$A719,Database!$I:$I,$B719)+COUNTIFS(Database!$F:$F,1,Database!$D:$D,$A719,Database!$I:$I,$B719)</f>
        <v>0</v>
      </c>
      <c r="H719" s="9">
        <f>COUNTIFS(Database!$E:$E,0,Database!$C:$C,$A719,Database!$I:$I,$B719)+COUNTIFS(Database!$F:$F,0,Database!$D:$D,$A719,Database!$I:$I,$B719)</f>
        <v>2</v>
      </c>
      <c r="I719" s="9">
        <f>VLOOKUP(B719,Database!$I:$AB,14,FALSE)</f>
        <v>2000</v>
      </c>
      <c r="J719" s="9">
        <f>VLOOKUP(B719,Database!$I:$AC,15,FALSE)</f>
        <v>3</v>
      </c>
      <c r="K719" s="9" t="str">
        <f>VLOOKUP(B719,Database!$I:$AD,16,FALSE)</f>
        <v>v1.1</v>
      </c>
      <c r="L719" s="9">
        <f>VLOOKUP(B719,Database!$I:$AB,19,FALSE)</f>
        <v>10</v>
      </c>
      <c r="M719" s="9" t="str">
        <f>VLOOKUP(B719,Database!$I:$AB,20,FALSE)</f>
        <v>Y</v>
      </c>
    </row>
    <row r="720" spans="1:13" ht="15" customHeight="1" x14ac:dyDescent="0.25">
      <c r="A720" t="s">
        <v>1486</v>
      </c>
      <c r="B720" t="s">
        <v>1475</v>
      </c>
      <c r="C720" t="s">
        <v>767</v>
      </c>
      <c r="D720" s="1" t="s">
        <v>1488</v>
      </c>
      <c r="E720" s="9">
        <f t="shared" si="12"/>
        <v>3</v>
      </c>
      <c r="F720" s="9">
        <f>COUNTIFS(Database!$E:$E,2,Database!$C:$C,$A720,Database!$I:$I,$B720)+COUNTIFS(Database!$F:$F,2,Database!$D:$D,$A720,Database!$I:$I,$B720)</f>
        <v>1</v>
      </c>
      <c r="G720" s="9">
        <f>COUNTIFS(Database!$E:$E,1,Database!$C:$C,$A720,Database!$I:$I,$B720)+COUNTIFS(Database!$F:$F,1,Database!$D:$D,$A720,Database!$I:$I,$B720)</f>
        <v>0</v>
      </c>
      <c r="H720" s="9">
        <f>COUNTIFS(Database!$E:$E,0,Database!$C:$C,$A720,Database!$I:$I,$B720)+COUNTIFS(Database!$F:$F,0,Database!$D:$D,$A720,Database!$I:$I,$B720)</f>
        <v>2</v>
      </c>
      <c r="I720" s="9">
        <f>VLOOKUP(B720,Database!$I:$AB,14,FALSE)</f>
        <v>2000</v>
      </c>
      <c r="J720" s="9">
        <f>VLOOKUP(B720,Database!$I:$AC,15,FALSE)</f>
        <v>3</v>
      </c>
      <c r="K720" s="9" t="str">
        <f>VLOOKUP(B720,Database!$I:$AD,16,FALSE)</f>
        <v>v1.1</v>
      </c>
      <c r="L720" s="9">
        <f>VLOOKUP(B720,Database!$I:$AB,19,FALSE)</f>
        <v>10</v>
      </c>
      <c r="M720" s="9" t="str">
        <f>VLOOKUP(B720,Database!$I:$AB,20,FALSE)</f>
        <v>Y</v>
      </c>
    </row>
    <row r="721" spans="1:13" ht="15" customHeight="1" x14ac:dyDescent="0.25">
      <c r="A721" t="s">
        <v>1490</v>
      </c>
      <c r="B721" t="s">
        <v>1475</v>
      </c>
      <c r="C721" t="s">
        <v>761</v>
      </c>
      <c r="D721" s="1" t="s">
        <v>1492</v>
      </c>
      <c r="E721" s="9">
        <f t="shared" si="12"/>
        <v>3</v>
      </c>
      <c r="F721" s="9">
        <f>COUNTIFS(Database!$E:$E,2,Database!$C:$C,$A721,Database!$I:$I,$B721)+COUNTIFS(Database!$F:$F,2,Database!$D:$D,$A721,Database!$I:$I,$B721)</f>
        <v>2</v>
      </c>
      <c r="G721" s="9">
        <f>COUNTIFS(Database!$E:$E,1,Database!$C:$C,$A721,Database!$I:$I,$B721)+COUNTIFS(Database!$F:$F,1,Database!$D:$D,$A721,Database!$I:$I,$B721)</f>
        <v>0</v>
      </c>
      <c r="H721" s="9">
        <f>COUNTIFS(Database!$E:$E,0,Database!$C:$C,$A721,Database!$I:$I,$B721)+COUNTIFS(Database!$F:$F,0,Database!$D:$D,$A721,Database!$I:$I,$B721)</f>
        <v>1</v>
      </c>
      <c r="I721" s="9">
        <f>VLOOKUP(B721,Database!$I:$AB,14,FALSE)</f>
        <v>2000</v>
      </c>
      <c r="J721" s="9">
        <f>VLOOKUP(B721,Database!$I:$AC,15,FALSE)</f>
        <v>3</v>
      </c>
      <c r="K721" s="9" t="str">
        <f>VLOOKUP(B721,Database!$I:$AD,16,FALSE)</f>
        <v>v1.1</v>
      </c>
      <c r="L721" s="9">
        <f>VLOOKUP(B721,Database!$I:$AB,19,FALSE)</f>
        <v>10</v>
      </c>
      <c r="M721" s="9" t="str">
        <f>VLOOKUP(B721,Database!$I:$AB,20,FALSE)</f>
        <v>Y</v>
      </c>
    </row>
    <row r="722" spans="1:13" ht="15" customHeight="1" x14ac:dyDescent="0.25">
      <c r="A722" t="s">
        <v>1474</v>
      </c>
      <c r="B722" t="s">
        <v>1475</v>
      </c>
      <c r="C722" t="s">
        <v>769</v>
      </c>
      <c r="D722" s="1" t="s">
        <v>1477</v>
      </c>
      <c r="E722" s="9">
        <f t="shared" ref="E722:E771" si="13">SUM(F722:H722)</f>
        <v>3</v>
      </c>
      <c r="F722" s="9">
        <f>COUNTIFS(Database!$E:$E,2,Database!$C:$C,$A722,Database!$I:$I,$B722)+COUNTIFS(Database!$F:$F,2,Database!$D:$D,$A722,Database!$I:$I,$B722)</f>
        <v>2</v>
      </c>
      <c r="G722" s="9">
        <f>COUNTIFS(Database!$E:$E,1,Database!$C:$C,$A722,Database!$I:$I,$B722)+COUNTIFS(Database!$F:$F,1,Database!$D:$D,$A722,Database!$I:$I,$B722)</f>
        <v>0</v>
      </c>
      <c r="H722" s="9">
        <f>COUNTIFS(Database!$E:$E,0,Database!$C:$C,$A722,Database!$I:$I,$B722)+COUNTIFS(Database!$F:$F,0,Database!$D:$D,$A722,Database!$I:$I,$B722)</f>
        <v>1</v>
      </c>
      <c r="I722" s="9">
        <f>VLOOKUP(B722,Database!$I:$AB,14,FALSE)</f>
        <v>2000</v>
      </c>
      <c r="J722" s="9">
        <f>VLOOKUP(B722,Database!$I:$AC,15,FALSE)</f>
        <v>3</v>
      </c>
      <c r="K722" s="9" t="str">
        <f>VLOOKUP(B722,Database!$I:$AD,16,FALSE)</f>
        <v>v1.1</v>
      </c>
      <c r="L722" s="9">
        <f>VLOOKUP(B722,Database!$I:$AB,19,FALSE)</f>
        <v>10</v>
      </c>
      <c r="M722" s="9" t="str">
        <f>VLOOKUP(B722,Database!$I:$AB,20,FALSE)</f>
        <v>Y</v>
      </c>
    </row>
    <row r="723" spans="1:13" ht="15" customHeight="1" x14ac:dyDescent="0.25">
      <c r="A723" t="s">
        <v>1479</v>
      </c>
      <c r="B723" t="s">
        <v>1475</v>
      </c>
      <c r="C723" t="s">
        <v>765</v>
      </c>
      <c r="D723" s="1" t="s">
        <v>1481</v>
      </c>
      <c r="E723" s="9">
        <f t="shared" si="13"/>
        <v>3</v>
      </c>
      <c r="F723" s="9">
        <f>COUNTIFS(Database!$E:$E,2,Database!$C:$C,$A723,Database!$I:$I,$B723)+COUNTIFS(Database!$F:$F,2,Database!$D:$D,$A723,Database!$I:$I,$B723)</f>
        <v>1</v>
      </c>
      <c r="G723" s="9">
        <f>COUNTIFS(Database!$E:$E,1,Database!$C:$C,$A723,Database!$I:$I,$B723)+COUNTIFS(Database!$F:$F,1,Database!$D:$D,$A723,Database!$I:$I,$B723)</f>
        <v>0</v>
      </c>
      <c r="H723" s="9">
        <f>COUNTIFS(Database!$E:$E,0,Database!$C:$C,$A723,Database!$I:$I,$B723)+COUNTIFS(Database!$F:$F,0,Database!$D:$D,$A723,Database!$I:$I,$B723)</f>
        <v>2</v>
      </c>
      <c r="I723" s="9">
        <f>VLOOKUP(B723,Database!$I:$AB,14,FALSE)</f>
        <v>2000</v>
      </c>
      <c r="J723" s="9">
        <f>VLOOKUP(B723,Database!$I:$AC,15,FALSE)</f>
        <v>3</v>
      </c>
      <c r="K723" s="9" t="str">
        <f>VLOOKUP(B723,Database!$I:$AD,16,FALSE)</f>
        <v>v1.1</v>
      </c>
      <c r="L723" s="9">
        <f>VLOOKUP(B723,Database!$I:$AB,19,FALSE)</f>
        <v>10</v>
      </c>
      <c r="M723" s="9" t="str">
        <f>VLOOKUP(B723,Database!$I:$AB,20,FALSE)</f>
        <v>Y</v>
      </c>
    </row>
    <row r="724" spans="1:13" ht="15" customHeight="1" x14ac:dyDescent="0.25">
      <c r="A724" t="s">
        <v>1491</v>
      </c>
      <c r="B724" t="s">
        <v>1475</v>
      </c>
      <c r="C724" t="s">
        <v>761</v>
      </c>
      <c r="D724" s="1" t="s">
        <v>1493</v>
      </c>
      <c r="E724" s="9">
        <f t="shared" si="13"/>
        <v>3</v>
      </c>
      <c r="F724" s="9">
        <f>COUNTIFS(Database!$E:$E,2,Database!$C:$C,$A724,Database!$I:$I,$B724)+COUNTIFS(Database!$F:$F,2,Database!$D:$D,$A724,Database!$I:$I,$B724)</f>
        <v>0</v>
      </c>
      <c r="G724" s="9">
        <f>COUNTIFS(Database!$E:$E,1,Database!$C:$C,$A724,Database!$I:$I,$B724)+COUNTIFS(Database!$F:$F,1,Database!$D:$D,$A724,Database!$I:$I,$B724)</f>
        <v>0</v>
      </c>
      <c r="H724" s="9">
        <f>COUNTIFS(Database!$E:$E,0,Database!$C:$C,$A724,Database!$I:$I,$B724)+COUNTIFS(Database!$F:$F,0,Database!$D:$D,$A724,Database!$I:$I,$B724)</f>
        <v>3</v>
      </c>
      <c r="I724" s="9">
        <f>VLOOKUP(B724,Database!$I:$AB,14,FALSE)</f>
        <v>2000</v>
      </c>
      <c r="J724" s="9">
        <f>VLOOKUP(B724,Database!$I:$AC,15,FALSE)</f>
        <v>3</v>
      </c>
      <c r="K724" s="9" t="str">
        <f>VLOOKUP(B724,Database!$I:$AD,16,FALSE)</f>
        <v>v1.1</v>
      </c>
      <c r="L724" s="9">
        <f>VLOOKUP(B724,Database!$I:$AB,19,FALSE)</f>
        <v>10</v>
      </c>
      <c r="M724" s="9" t="str">
        <f>VLOOKUP(B724,Database!$I:$AB,20,FALSE)</f>
        <v>Y</v>
      </c>
    </row>
    <row r="725" spans="1:13" ht="15" customHeight="1" x14ac:dyDescent="0.25">
      <c r="A725" t="s">
        <v>1483</v>
      </c>
      <c r="B725" t="s">
        <v>1475</v>
      </c>
      <c r="C725" t="s">
        <v>762</v>
      </c>
      <c r="D725" s="1" t="s">
        <v>1485</v>
      </c>
      <c r="E725" s="9">
        <f t="shared" si="13"/>
        <v>3</v>
      </c>
      <c r="F725" s="9">
        <f>COUNTIFS(Database!$E:$E,2,Database!$C:$C,$A725,Database!$I:$I,$B725)+COUNTIFS(Database!$F:$F,2,Database!$D:$D,$A725,Database!$I:$I,$B725)</f>
        <v>1</v>
      </c>
      <c r="G725" s="9">
        <f>COUNTIFS(Database!$E:$E,1,Database!$C:$C,$A725,Database!$I:$I,$B725)+COUNTIFS(Database!$F:$F,1,Database!$D:$D,$A725,Database!$I:$I,$B725)</f>
        <v>0</v>
      </c>
      <c r="H725" s="9">
        <f>COUNTIFS(Database!$E:$E,0,Database!$C:$C,$A725,Database!$I:$I,$B725)+COUNTIFS(Database!$F:$F,0,Database!$D:$D,$A725,Database!$I:$I,$B725)</f>
        <v>2</v>
      </c>
      <c r="I725" s="9">
        <f>VLOOKUP(B725,Database!$I:$AB,14,FALSE)</f>
        <v>2000</v>
      </c>
      <c r="J725" s="9">
        <f>VLOOKUP(B725,Database!$I:$AC,15,FALSE)</f>
        <v>3</v>
      </c>
      <c r="K725" s="9" t="str">
        <f>VLOOKUP(B725,Database!$I:$AD,16,FALSE)</f>
        <v>v1.1</v>
      </c>
      <c r="L725" s="9">
        <f>VLOOKUP(B725,Database!$I:$AB,19,FALSE)</f>
        <v>10</v>
      </c>
      <c r="M725" s="9" t="str">
        <f>VLOOKUP(B725,Database!$I:$AB,20,FALSE)</f>
        <v>Y</v>
      </c>
    </row>
    <row r="726" spans="1:13" ht="15" customHeight="1" x14ac:dyDescent="0.25">
      <c r="A726" t="s">
        <v>1487</v>
      </c>
      <c r="B726" t="s">
        <v>1475</v>
      </c>
      <c r="C726" t="s">
        <v>764</v>
      </c>
      <c r="D726" s="1" t="s">
        <v>1489</v>
      </c>
      <c r="E726" s="9">
        <f t="shared" si="13"/>
        <v>3</v>
      </c>
      <c r="F726" s="9">
        <f>COUNTIFS(Database!$E:$E,2,Database!$C:$C,$A726,Database!$I:$I,$B726)+COUNTIFS(Database!$F:$F,2,Database!$D:$D,$A726,Database!$I:$I,$B726)</f>
        <v>2</v>
      </c>
      <c r="G726" s="9">
        <f>COUNTIFS(Database!$E:$E,1,Database!$C:$C,$A726,Database!$I:$I,$B726)+COUNTIFS(Database!$F:$F,1,Database!$D:$D,$A726,Database!$I:$I,$B726)</f>
        <v>0</v>
      </c>
      <c r="H726" s="9">
        <f>COUNTIFS(Database!$E:$E,0,Database!$C:$C,$A726,Database!$I:$I,$B726)+COUNTIFS(Database!$F:$F,0,Database!$D:$D,$A726,Database!$I:$I,$B726)</f>
        <v>1</v>
      </c>
      <c r="I726" s="9">
        <f>VLOOKUP(B726,Database!$I:$AB,14,FALSE)</f>
        <v>2000</v>
      </c>
      <c r="J726" s="9">
        <f>VLOOKUP(B726,Database!$I:$AC,15,FALSE)</f>
        <v>3</v>
      </c>
      <c r="K726" s="9" t="str">
        <f>VLOOKUP(B726,Database!$I:$AD,16,FALSE)</f>
        <v>v1.1</v>
      </c>
      <c r="L726" s="9">
        <f>VLOOKUP(B726,Database!$I:$AB,19,FALSE)</f>
        <v>10</v>
      </c>
      <c r="M726" s="9" t="str">
        <f>VLOOKUP(B726,Database!$I:$AB,20,FALSE)</f>
        <v>Y</v>
      </c>
    </row>
    <row r="727" spans="1:13" ht="15" customHeight="1" x14ac:dyDescent="0.25">
      <c r="A727" t="s">
        <v>524</v>
      </c>
      <c r="B727" t="s">
        <v>506</v>
      </c>
      <c r="C727" t="s">
        <v>764</v>
      </c>
      <c r="D727" s="1" t="s">
        <v>525</v>
      </c>
      <c r="E727" s="9">
        <f t="shared" si="13"/>
        <v>3</v>
      </c>
      <c r="F727" s="9">
        <f>COUNTIFS(Database!$E:$E,2,Database!$C:$C,$A727,Database!$I:$I,$B727)+COUNTIFS(Database!$F:$F,2,Database!$D:$D,$A727,Database!$I:$I,$B727)</f>
        <v>2</v>
      </c>
      <c r="G727" s="9">
        <f>COUNTIFS(Database!$E:$E,1,Database!$C:$C,$A727,Database!$I:$I,$B727)+COUNTIFS(Database!$F:$F,1,Database!$D:$D,$A727,Database!$I:$I,$B727)</f>
        <v>0</v>
      </c>
      <c r="H727" s="9">
        <f>COUNTIFS(Database!$E:$E,0,Database!$C:$C,$A727,Database!$I:$I,$B727)+COUNTIFS(Database!$F:$F,0,Database!$D:$D,$A727,Database!$I:$I,$B727)</f>
        <v>1</v>
      </c>
      <c r="I727" s="9">
        <f>VLOOKUP(B727,Database!$I:$AB,14,FALSE)</f>
        <v>2000</v>
      </c>
      <c r="J727" s="9">
        <f>VLOOKUP(B727,Database!$I:$AC,15,FALSE)</f>
        <v>3</v>
      </c>
      <c r="K727" s="9" t="str">
        <f>VLOOKUP(B727,Database!$I:$AD,16,FALSE)</f>
        <v>v1.1</v>
      </c>
      <c r="L727" s="9">
        <f>VLOOKUP(B727,Database!$I:$AB,19,FALSE)</f>
        <v>12</v>
      </c>
      <c r="M727" s="9" t="str">
        <f>VLOOKUP(B727,Database!$I:$AB,20,FALSE)</f>
        <v>Y</v>
      </c>
    </row>
    <row r="728" spans="1:13" ht="15" customHeight="1" x14ac:dyDescent="0.25">
      <c r="A728" t="s">
        <v>36</v>
      </c>
      <c r="B728" t="s">
        <v>23</v>
      </c>
      <c r="C728" t="s">
        <v>769</v>
      </c>
      <c r="D728" s="1" t="s">
        <v>37</v>
      </c>
      <c r="E728" s="9">
        <f t="shared" si="13"/>
        <v>2</v>
      </c>
      <c r="F728" s="9">
        <f>COUNTIFS(Database!$E:$E,2,Database!$C:$C,$A728,Database!$I:$I,$B728)+COUNTIFS(Database!$F:$F,2,Database!$D:$D,$A728,Database!$I:$I,$B728)</f>
        <v>0</v>
      </c>
      <c r="G728" s="9">
        <f>COUNTIFS(Database!$E:$E,1,Database!$C:$C,$A728,Database!$I:$I,$B728)+COUNTIFS(Database!$F:$F,1,Database!$D:$D,$A728,Database!$I:$I,$B728)</f>
        <v>0</v>
      </c>
      <c r="H728" s="9">
        <f>COUNTIFS(Database!$E:$E,0,Database!$C:$C,$A728,Database!$I:$I,$B728)+COUNTIFS(Database!$F:$F,0,Database!$D:$D,$A728,Database!$I:$I,$B728)</f>
        <v>2</v>
      </c>
      <c r="I728" s="9">
        <f>VLOOKUP(B728,Database!$I:$AB,14,FALSE)</f>
        <v>1999</v>
      </c>
      <c r="J728" s="9">
        <f>VLOOKUP(B728,Database!$I:$AC,15,FALSE)</f>
        <v>3</v>
      </c>
      <c r="K728" s="9" t="str">
        <f>VLOOKUP(B728,Database!$I:$AD,16,FALSE)</f>
        <v>v1.1</v>
      </c>
      <c r="L728" s="9">
        <f>VLOOKUP(B728,Database!$I:$AB,19,FALSE)</f>
        <v>6</v>
      </c>
      <c r="M728" s="9" t="str">
        <f>VLOOKUP(B728,Database!$I:$AB,20,FALSE)</f>
        <v>Y</v>
      </c>
    </row>
    <row r="729" spans="1:13" ht="15" customHeight="1" x14ac:dyDescent="0.25">
      <c r="A729" t="s">
        <v>717</v>
      </c>
      <c r="B729" t="s">
        <v>718</v>
      </c>
      <c r="C729" t="s">
        <v>766</v>
      </c>
      <c r="D729" s="1" t="s">
        <v>720</v>
      </c>
      <c r="E729" s="9">
        <f t="shared" si="13"/>
        <v>3</v>
      </c>
      <c r="F729" s="9">
        <f>COUNTIFS(Database!$E:$E,2,Database!$C:$C,$A729,Database!$I:$I,$B729)+COUNTIFS(Database!$F:$F,2,Database!$D:$D,$A729,Database!$I:$I,$B729)</f>
        <v>1</v>
      </c>
      <c r="G729" s="9">
        <f>COUNTIFS(Database!$E:$E,1,Database!$C:$C,$A729,Database!$I:$I,$B729)+COUNTIFS(Database!$F:$F,1,Database!$D:$D,$A729,Database!$I:$I,$B729)</f>
        <v>1</v>
      </c>
      <c r="H729" s="9">
        <f>COUNTIFS(Database!$E:$E,0,Database!$C:$C,$A729,Database!$I:$I,$B729)+COUNTIFS(Database!$F:$F,0,Database!$D:$D,$A729,Database!$I:$I,$B729)</f>
        <v>1</v>
      </c>
      <c r="I729" s="9">
        <f>VLOOKUP(B729,Database!$I:$AB,14,FALSE)</f>
        <v>1250</v>
      </c>
      <c r="J729" s="9">
        <f>VLOOKUP(B729,Database!$I:$AC,15,FALSE)</f>
        <v>3</v>
      </c>
      <c r="K729" s="9" t="str">
        <f>VLOOKUP(B729,Database!$I:$AD,16,FALSE)</f>
        <v>v1.1</v>
      </c>
      <c r="L729" s="9">
        <f>VLOOKUP(B729,Database!$I:$AB,19,FALSE)</f>
        <v>22</v>
      </c>
      <c r="M729" s="9" t="str">
        <f>VLOOKUP(B729,Database!$I:$AB,20,FALSE)</f>
        <v>Y</v>
      </c>
    </row>
    <row r="730" spans="1:13" ht="15" customHeight="1" x14ac:dyDescent="0.25">
      <c r="A730" t="s">
        <v>722</v>
      </c>
      <c r="B730" t="s">
        <v>718</v>
      </c>
      <c r="C730" t="s">
        <v>762</v>
      </c>
      <c r="D730" s="1" t="s">
        <v>724</v>
      </c>
      <c r="E730" s="9">
        <f t="shared" si="13"/>
        <v>3</v>
      </c>
      <c r="F730" s="9">
        <f>COUNTIFS(Database!$E:$E,2,Database!$C:$C,$A730,Database!$I:$I,$B730)+COUNTIFS(Database!$F:$F,2,Database!$D:$D,$A730,Database!$I:$I,$B730)</f>
        <v>1</v>
      </c>
      <c r="G730" s="9">
        <f>COUNTIFS(Database!$E:$E,1,Database!$C:$C,$A730,Database!$I:$I,$B730)+COUNTIFS(Database!$F:$F,1,Database!$D:$D,$A730,Database!$I:$I,$B730)</f>
        <v>1</v>
      </c>
      <c r="H730" s="9">
        <f>COUNTIFS(Database!$E:$E,0,Database!$C:$C,$A730,Database!$I:$I,$B730)+COUNTIFS(Database!$F:$F,0,Database!$D:$D,$A730,Database!$I:$I,$B730)</f>
        <v>1</v>
      </c>
      <c r="I730" s="9">
        <f>VLOOKUP(B730,Database!$I:$AB,14,FALSE)</f>
        <v>1250</v>
      </c>
      <c r="J730" s="9">
        <f>VLOOKUP(B730,Database!$I:$AC,15,FALSE)</f>
        <v>3</v>
      </c>
      <c r="K730" s="9" t="str">
        <f>VLOOKUP(B730,Database!$I:$AD,16,FALSE)</f>
        <v>v1.1</v>
      </c>
      <c r="L730" s="9">
        <f>VLOOKUP(B730,Database!$I:$AB,19,FALSE)</f>
        <v>22</v>
      </c>
      <c r="M730" s="9" t="str">
        <f>VLOOKUP(B730,Database!$I:$AB,20,FALSE)</f>
        <v>Y</v>
      </c>
    </row>
    <row r="731" spans="1:13" ht="15" customHeight="1" x14ac:dyDescent="0.25">
      <c r="A731" t="s">
        <v>726</v>
      </c>
      <c r="B731" t="s">
        <v>718</v>
      </c>
      <c r="C731" t="s">
        <v>761</v>
      </c>
      <c r="D731" s="1" t="s">
        <v>728</v>
      </c>
      <c r="E731" s="9">
        <f t="shared" si="13"/>
        <v>3</v>
      </c>
      <c r="F731" s="9">
        <f>COUNTIFS(Database!$E:$E,2,Database!$C:$C,$A731,Database!$I:$I,$B731)+COUNTIFS(Database!$F:$F,2,Database!$D:$D,$A731,Database!$I:$I,$B731)</f>
        <v>0</v>
      </c>
      <c r="G731" s="9">
        <f>COUNTIFS(Database!$E:$E,1,Database!$C:$C,$A731,Database!$I:$I,$B731)+COUNTIFS(Database!$F:$F,1,Database!$D:$D,$A731,Database!$I:$I,$B731)</f>
        <v>0</v>
      </c>
      <c r="H731" s="9">
        <f>COUNTIFS(Database!$E:$E,0,Database!$C:$C,$A731,Database!$I:$I,$B731)+COUNTIFS(Database!$F:$F,0,Database!$D:$D,$A731,Database!$I:$I,$B731)</f>
        <v>3</v>
      </c>
      <c r="I731" s="9">
        <f>VLOOKUP(B731,Database!$I:$AB,14,FALSE)</f>
        <v>1250</v>
      </c>
      <c r="J731" s="9">
        <f>VLOOKUP(B731,Database!$I:$AC,15,FALSE)</f>
        <v>3</v>
      </c>
      <c r="K731" s="9" t="str">
        <f>VLOOKUP(B731,Database!$I:$AD,16,FALSE)</f>
        <v>v1.1</v>
      </c>
      <c r="L731" s="9">
        <f>VLOOKUP(B731,Database!$I:$AB,19,FALSE)</f>
        <v>22</v>
      </c>
      <c r="M731" s="9" t="str">
        <f>VLOOKUP(B731,Database!$I:$AB,20,FALSE)</f>
        <v>Y</v>
      </c>
    </row>
    <row r="732" spans="1:13" ht="15" customHeight="1" x14ac:dyDescent="0.25">
      <c r="A732" t="s">
        <v>734</v>
      </c>
      <c r="B732" t="s">
        <v>718</v>
      </c>
      <c r="C732" t="s">
        <v>765</v>
      </c>
      <c r="D732" s="1" t="s">
        <v>736</v>
      </c>
      <c r="E732" s="9">
        <f t="shared" si="13"/>
        <v>3</v>
      </c>
      <c r="F732" s="9">
        <f>COUNTIFS(Database!$E:$E,2,Database!$C:$C,$A732,Database!$I:$I,$B732)+COUNTIFS(Database!$F:$F,2,Database!$D:$D,$A732,Database!$I:$I,$B732)</f>
        <v>1</v>
      </c>
      <c r="G732" s="9">
        <f>COUNTIFS(Database!$E:$E,1,Database!$C:$C,$A732,Database!$I:$I,$B732)+COUNTIFS(Database!$F:$F,1,Database!$D:$D,$A732,Database!$I:$I,$B732)</f>
        <v>0</v>
      </c>
      <c r="H732" s="9">
        <f>COUNTIFS(Database!$E:$E,0,Database!$C:$C,$A732,Database!$I:$I,$B732)+COUNTIFS(Database!$F:$F,0,Database!$D:$D,$A732,Database!$I:$I,$B732)</f>
        <v>2</v>
      </c>
      <c r="I732" s="9">
        <f>VLOOKUP(B732,Database!$I:$AB,14,FALSE)</f>
        <v>1250</v>
      </c>
      <c r="J732" s="9">
        <f>VLOOKUP(B732,Database!$I:$AC,15,FALSE)</f>
        <v>3</v>
      </c>
      <c r="K732" s="9" t="str">
        <f>VLOOKUP(B732,Database!$I:$AD,16,FALSE)</f>
        <v>v1.1</v>
      </c>
      <c r="L732" s="9">
        <f>VLOOKUP(B732,Database!$I:$AB,19,FALSE)</f>
        <v>22</v>
      </c>
      <c r="M732" s="9" t="str">
        <f>VLOOKUP(B732,Database!$I:$AB,20,FALSE)</f>
        <v>Y</v>
      </c>
    </row>
    <row r="733" spans="1:13" ht="15" customHeight="1" x14ac:dyDescent="0.25">
      <c r="A733" t="s">
        <v>163</v>
      </c>
      <c r="B733" t="s">
        <v>146</v>
      </c>
      <c r="C733" t="s">
        <v>760</v>
      </c>
      <c r="D733" s="1" t="s">
        <v>165</v>
      </c>
      <c r="E733" s="9">
        <f t="shared" si="13"/>
        <v>3</v>
      </c>
      <c r="F733" s="9">
        <f>COUNTIFS(Database!$E:$E,2,Database!$C:$C,$A733,Database!$I:$I,$B733)+COUNTIFS(Database!$F:$F,2,Database!$D:$D,$A733,Database!$I:$I,$B733)</f>
        <v>0</v>
      </c>
      <c r="G733" s="9">
        <f>COUNTIFS(Database!$E:$E,1,Database!$C:$C,$A733,Database!$I:$I,$B733)+COUNTIFS(Database!$F:$F,1,Database!$D:$D,$A733,Database!$I:$I,$B733)</f>
        <v>0</v>
      </c>
      <c r="H733" s="9">
        <f>COUNTIFS(Database!$E:$E,0,Database!$C:$C,$A733,Database!$I:$I,$B733)+COUNTIFS(Database!$F:$F,0,Database!$D:$D,$A733,Database!$I:$I,$B733)</f>
        <v>3</v>
      </c>
      <c r="I733" s="9">
        <f>VLOOKUP(B733,Database!$I:$AB,14,FALSE)</f>
        <v>1500</v>
      </c>
      <c r="J733" s="9">
        <f>VLOOKUP(B733,Database!$I:$AC,15,FALSE)</f>
        <v>3</v>
      </c>
      <c r="K733" s="9" t="str">
        <f>VLOOKUP(B733,Database!$I:$AD,16,FALSE)</f>
        <v>v1.1</v>
      </c>
      <c r="L733" s="9">
        <f>VLOOKUP(B733,Database!$I:$AB,19,FALSE)</f>
        <v>16</v>
      </c>
      <c r="M733" s="9" t="str">
        <f>VLOOKUP(B733,Database!$I:$AB,20,FALSE)</f>
        <v>Y</v>
      </c>
    </row>
    <row r="734" spans="1:13" ht="15" customHeight="1" x14ac:dyDescent="0.25">
      <c r="A734" t="s">
        <v>175</v>
      </c>
      <c r="B734" t="s">
        <v>146</v>
      </c>
      <c r="C734" t="s">
        <v>764</v>
      </c>
      <c r="D734" s="1" t="s">
        <v>177</v>
      </c>
      <c r="E734" s="9">
        <f t="shared" si="13"/>
        <v>3</v>
      </c>
      <c r="F734" s="9">
        <f>COUNTIFS(Database!$E:$E,2,Database!$C:$C,$A734,Database!$I:$I,$B734)+COUNTIFS(Database!$F:$F,2,Database!$D:$D,$A734,Database!$I:$I,$B734)</f>
        <v>1</v>
      </c>
      <c r="G734" s="9">
        <f>COUNTIFS(Database!$E:$E,1,Database!$C:$C,$A734,Database!$I:$I,$B734)+COUNTIFS(Database!$F:$F,1,Database!$D:$D,$A734,Database!$I:$I,$B734)</f>
        <v>0</v>
      </c>
      <c r="H734" s="9">
        <f>COUNTIFS(Database!$E:$E,0,Database!$C:$C,$A734,Database!$I:$I,$B734)+COUNTIFS(Database!$F:$F,0,Database!$D:$D,$A734,Database!$I:$I,$B734)</f>
        <v>2</v>
      </c>
      <c r="I734" s="9">
        <f>VLOOKUP(B734,Database!$I:$AB,14,FALSE)</f>
        <v>1500</v>
      </c>
      <c r="J734" s="9">
        <f>VLOOKUP(B734,Database!$I:$AC,15,FALSE)</f>
        <v>3</v>
      </c>
      <c r="K734" s="9" t="str">
        <f>VLOOKUP(B734,Database!$I:$AD,16,FALSE)</f>
        <v>v1.1</v>
      </c>
      <c r="L734" s="9">
        <f>VLOOKUP(B734,Database!$I:$AB,19,FALSE)</f>
        <v>16</v>
      </c>
      <c r="M734" s="9" t="str">
        <f>VLOOKUP(B734,Database!$I:$AB,20,FALSE)</f>
        <v>Y</v>
      </c>
    </row>
    <row r="735" spans="1:13" ht="15" customHeight="1" x14ac:dyDescent="0.25">
      <c r="A735" t="s">
        <v>610</v>
      </c>
      <c r="B735" t="s">
        <v>597</v>
      </c>
      <c r="C735" t="s">
        <v>758</v>
      </c>
      <c r="D735" s="1" t="s">
        <v>612</v>
      </c>
      <c r="E735" s="9">
        <f t="shared" si="13"/>
        <v>3</v>
      </c>
      <c r="F735" s="9">
        <f>COUNTIFS(Database!$E:$E,2,Database!$C:$C,$A735,Database!$I:$I,$B735)+COUNTIFS(Database!$F:$F,2,Database!$D:$D,$A735,Database!$I:$I,$B735)</f>
        <v>0</v>
      </c>
      <c r="G735" s="9">
        <f>COUNTIFS(Database!$E:$E,1,Database!$C:$C,$A735,Database!$I:$I,$B735)+COUNTIFS(Database!$F:$F,1,Database!$D:$D,$A735,Database!$I:$I,$B735)</f>
        <v>0</v>
      </c>
      <c r="H735" s="9">
        <f>COUNTIFS(Database!$E:$E,0,Database!$C:$C,$A735,Database!$I:$I,$B735)+COUNTIFS(Database!$F:$F,0,Database!$D:$D,$A735,Database!$I:$I,$B735)</f>
        <v>3</v>
      </c>
      <c r="I735" s="9">
        <f>VLOOKUP(B735,Database!$I:$AB,14,FALSE)</f>
        <v>1000</v>
      </c>
      <c r="J735" s="9">
        <f>VLOOKUP(B735,Database!$I:$AC,15,FALSE)</f>
        <v>3</v>
      </c>
      <c r="K735" s="9" t="str">
        <f>VLOOKUP(B735,Database!$I:$AD,16,FALSE)</f>
        <v>v1.1</v>
      </c>
      <c r="L735" s="9">
        <f>VLOOKUP(B735,Database!$I:$AB,19,FALSE)</f>
        <v>12</v>
      </c>
      <c r="M735" s="9" t="str">
        <f>VLOOKUP(B735,Database!$I:$AB,20,FALSE)</f>
        <v>Y</v>
      </c>
    </row>
    <row r="736" spans="1:13" ht="15" customHeight="1" x14ac:dyDescent="0.25">
      <c r="A736" t="s">
        <v>610</v>
      </c>
      <c r="B736" t="s">
        <v>597</v>
      </c>
      <c r="C736" t="s">
        <v>769</v>
      </c>
      <c r="D736" s="1" t="s">
        <v>612</v>
      </c>
      <c r="E736" s="9">
        <f t="shared" si="13"/>
        <v>3</v>
      </c>
      <c r="F736" s="9">
        <f>COUNTIFS(Database!$E:$E,2,Database!$C:$C,$A736,Database!$I:$I,$B736)+COUNTIFS(Database!$F:$F,2,Database!$D:$D,$A736,Database!$I:$I,$B736)</f>
        <v>0</v>
      </c>
      <c r="G736" s="9">
        <f>COUNTIFS(Database!$E:$E,1,Database!$C:$C,$A736,Database!$I:$I,$B736)+COUNTIFS(Database!$F:$F,1,Database!$D:$D,$A736,Database!$I:$I,$B736)</f>
        <v>0</v>
      </c>
      <c r="H736" s="9">
        <f>COUNTIFS(Database!$E:$E,0,Database!$C:$C,$A736,Database!$I:$I,$B736)+COUNTIFS(Database!$F:$F,0,Database!$D:$D,$A736,Database!$I:$I,$B736)</f>
        <v>3</v>
      </c>
      <c r="I736" s="9">
        <f>VLOOKUP(B736,Database!$I:$AB,14,FALSE)</f>
        <v>1000</v>
      </c>
      <c r="J736" s="9">
        <f>VLOOKUP(B736,Database!$I:$AC,15,FALSE)</f>
        <v>3</v>
      </c>
      <c r="K736" s="9" t="str">
        <f>VLOOKUP(B736,Database!$I:$AD,16,FALSE)</f>
        <v>v1.1</v>
      </c>
      <c r="L736" s="9">
        <f>VLOOKUP(B736,Database!$I:$AB,19,FALSE)</f>
        <v>12</v>
      </c>
      <c r="M736" s="9" t="str">
        <f>VLOOKUP(B736,Database!$I:$AB,20,FALSE)</f>
        <v>Y</v>
      </c>
    </row>
    <row r="737" spans="1:13" ht="15" customHeight="1" x14ac:dyDescent="0.25">
      <c r="A737" t="s">
        <v>700</v>
      </c>
      <c r="B737" t="s">
        <v>696</v>
      </c>
      <c r="C737" t="s">
        <v>760</v>
      </c>
      <c r="D737" s="1" t="s">
        <v>702</v>
      </c>
      <c r="E737" s="9">
        <f t="shared" si="13"/>
        <v>3</v>
      </c>
      <c r="F737" s="9">
        <f>COUNTIFS(Database!$E:$E,2,Database!$C:$C,$A737,Database!$I:$I,$B737)+COUNTIFS(Database!$F:$F,2,Database!$D:$D,$A737,Database!$I:$I,$B737)</f>
        <v>2</v>
      </c>
      <c r="G737" s="9">
        <f>COUNTIFS(Database!$E:$E,1,Database!$C:$C,$A737,Database!$I:$I,$B737)+COUNTIFS(Database!$F:$F,1,Database!$D:$D,$A737,Database!$I:$I,$B737)</f>
        <v>0</v>
      </c>
      <c r="H737" s="9">
        <f>COUNTIFS(Database!$E:$E,0,Database!$C:$C,$A737,Database!$I:$I,$B737)+COUNTIFS(Database!$F:$F,0,Database!$D:$D,$A737,Database!$I:$I,$B737)</f>
        <v>1</v>
      </c>
      <c r="I737" s="9">
        <f>VLOOKUP(B737,Database!$I:$AB,14,FALSE)</f>
        <v>1500</v>
      </c>
      <c r="J737" s="9">
        <f>VLOOKUP(B737,Database!$I:$AC,15,FALSE)</f>
        <v>3</v>
      </c>
      <c r="K737" s="9" t="str">
        <f>VLOOKUP(B737,Database!$I:$AD,16,FALSE)</f>
        <v>v1.1</v>
      </c>
      <c r="L737" s="9">
        <f>VLOOKUP(B737,Database!$I:$AB,19,FALSE)</f>
        <v>6</v>
      </c>
      <c r="M737" s="9" t="str">
        <f>VLOOKUP(B737,Database!$I:$AB,20,FALSE)</f>
        <v>Y</v>
      </c>
    </row>
    <row r="738" spans="1:13" ht="15" customHeight="1" x14ac:dyDescent="0.25">
      <c r="A738" t="s">
        <v>39</v>
      </c>
      <c r="B738" t="s">
        <v>40</v>
      </c>
      <c r="C738" t="s">
        <v>765</v>
      </c>
      <c r="D738" s="1" t="s">
        <v>43</v>
      </c>
      <c r="E738" s="9">
        <f t="shared" si="13"/>
        <v>3</v>
      </c>
      <c r="F738" s="9">
        <f>COUNTIFS(Database!$E:$E,2,Database!$C:$C,$A738,Database!$I:$I,$B738)+COUNTIFS(Database!$F:$F,2,Database!$D:$D,$A738,Database!$I:$I,$B738)</f>
        <v>1</v>
      </c>
      <c r="G738" s="9">
        <f>COUNTIFS(Database!$E:$E,1,Database!$C:$C,$A738,Database!$I:$I,$B738)+COUNTIFS(Database!$F:$F,1,Database!$D:$D,$A738,Database!$I:$I,$B738)</f>
        <v>0</v>
      </c>
      <c r="H738" s="9">
        <f>COUNTIFS(Database!$E:$E,0,Database!$C:$C,$A738,Database!$I:$I,$B738)+COUNTIFS(Database!$F:$F,0,Database!$D:$D,$A738,Database!$I:$I,$B738)</f>
        <v>2</v>
      </c>
      <c r="I738" s="9">
        <f>VLOOKUP(B738,Database!$I:$AB,14,FALSE)</f>
        <v>2000</v>
      </c>
      <c r="J738" s="9">
        <f>VLOOKUP(B738,Database!$I:$AC,15,FALSE)</f>
        <v>3</v>
      </c>
      <c r="K738" s="9" t="str">
        <f>VLOOKUP(B738,Database!$I:$AD,16,FALSE)</f>
        <v>v1.1</v>
      </c>
      <c r="L738" s="9">
        <f>VLOOKUP(B738,Database!$I:$AB,19,FALSE)</f>
        <v>10</v>
      </c>
      <c r="M738" s="9" t="str">
        <f>VLOOKUP(B738,Database!$I:$AB,20,FALSE)</f>
        <v>Y</v>
      </c>
    </row>
    <row r="739" spans="1:13" ht="15" customHeight="1" x14ac:dyDescent="0.25">
      <c r="A739" t="s">
        <v>49</v>
      </c>
      <c r="B739" t="s">
        <v>40</v>
      </c>
      <c r="C739" t="s">
        <v>765</v>
      </c>
      <c r="D739" s="1" t="s">
        <v>51</v>
      </c>
      <c r="E739" s="9">
        <f t="shared" si="13"/>
        <v>3</v>
      </c>
      <c r="F739" s="9">
        <f>COUNTIFS(Database!$E:$E,2,Database!$C:$C,$A739,Database!$I:$I,$B739)+COUNTIFS(Database!$F:$F,2,Database!$D:$D,$A739,Database!$I:$I,$B739)</f>
        <v>0</v>
      </c>
      <c r="G739" s="9">
        <f>COUNTIFS(Database!$E:$E,1,Database!$C:$C,$A739,Database!$I:$I,$B739)+COUNTIFS(Database!$F:$F,1,Database!$D:$D,$A739,Database!$I:$I,$B739)</f>
        <v>0</v>
      </c>
      <c r="H739" s="9">
        <f>COUNTIFS(Database!$E:$E,0,Database!$C:$C,$A739,Database!$I:$I,$B739)+COUNTIFS(Database!$F:$F,0,Database!$D:$D,$A739,Database!$I:$I,$B739)</f>
        <v>3</v>
      </c>
      <c r="I739" s="9">
        <f>VLOOKUP(B739,Database!$I:$AB,14,FALSE)</f>
        <v>2000</v>
      </c>
      <c r="J739" s="9">
        <f>VLOOKUP(B739,Database!$I:$AC,15,FALSE)</f>
        <v>3</v>
      </c>
      <c r="K739" s="9" t="str">
        <f>VLOOKUP(B739,Database!$I:$AD,16,FALSE)</f>
        <v>v1.1</v>
      </c>
      <c r="L739" s="9">
        <f>VLOOKUP(B739,Database!$I:$AB,19,FALSE)</f>
        <v>10</v>
      </c>
      <c r="M739" s="9" t="str">
        <f>VLOOKUP(B739,Database!$I:$AB,20,FALSE)</f>
        <v>Y</v>
      </c>
    </row>
    <row r="740" spans="1:13" ht="15" customHeight="1" x14ac:dyDescent="0.25">
      <c r="A740" t="s">
        <v>201</v>
      </c>
      <c r="B740" t="s">
        <v>180</v>
      </c>
      <c r="C740" t="s">
        <v>774</v>
      </c>
      <c r="D740" s="1" t="s">
        <v>203</v>
      </c>
      <c r="E740" s="9">
        <f t="shared" si="13"/>
        <v>3</v>
      </c>
      <c r="F740" s="9">
        <f>COUNTIFS(Database!$E:$E,2,Database!$C:$C,$A740,Database!$I:$I,$B740)+COUNTIFS(Database!$F:$F,2,Database!$D:$D,$A740,Database!$I:$I,$B740)</f>
        <v>2</v>
      </c>
      <c r="G740" s="9">
        <f>COUNTIFS(Database!$E:$E,1,Database!$C:$C,$A740,Database!$I:$I,$B740)+COUNTIFS(Database!$F:$F,1,Database!$D:$D,$A740,Database!$I:$I,$B740)</f>
        <v>0</v>
      </c>
      <c r="H740" s="9">
        <f>COUNTIFS(Database!$E:$E,0,Database!$C:$C,$A740,Database!$I:$I,$B740)+COUNTIFS(Database!$F:$F,0,Database!$D:$D,$A740,Database!$I:$I,$B740)</f>
        <v>1</v>
      </c>
      <c r="I740" s="9">
        <f>VLOOKUP(B740,Database!$I:$AB,14,FALSE)</f>
        <v>1500</v>
      </c>
      <c r="J740" s="9">
        <f>VLOOKUP(B740,Database!$I:$AC,15,FALSE)</f>
        <v>3</v>
      </c>
      <c r="K740" s="9" t="str">
        <f>VLOOKUP(B740,Database!$I:$AD,16,FALSE)</f>
        <v>v1.1</v>
      </c>
      <c r="L740" s="9">
        <f>VLOOKUP(B740,Database!$I:$AB,19,FALSE)</f>
        <v>12</v>
      </c>
      <c r="M740" s="9" t="str">
        <f>VLOOKUP(B740,Database!$I:$AB,20,FALSE)</f>
        <v>Y</v>
      </c>
    </row>
    <row r="741" spans="1:13" ht="15" customHeight="1" x14ac:dyDescent="0.25">
      <c r="A741" t="s">
        <v>666</v>
      </c>
      <c r="B741" t="s">
        <v>659</v>
      </c>
      <c r="C741" t="s">
        <v>758</v>
      </c>
      <c r="D741" s="1" t="s">
        <v>668</v>
      </c>
      <c r="E741" s="9">
        <f t="shared" si="13"/>
        <v>3</v>
      </c>
      <c r="F741" s="9">
        <f>COUNTIFS(Database!$E:$E,2,Database!$C:$C,$A741,Database!$I:$I,$B741)+COUNTIFS(Database!$F:$F,2,Database!$D:$D,$A741,Database!$I:$I,$B741)</f>
        <v>1</v>
      </c>
      <c r="G741" s="9">
        <f>COUNTIFS(Database!$E:$E,1,Database!$C:$C,$A741,Database!$I:$I,$B741)+COUNTIFS(Database!$F:$F,1,Database!$D:$D,$A741,Database!$I:$I,$B741)</f>
        <v>0</v>
      </c>
      <c r="H741" s="9">
        <f>COUNTIFS(Database!$E:$E,0,Database!$C:$C,$A741,Database!$I:$I,$B741)+COUNTIFS(Database!$F:$F,0,Database!$D:$D,$A741,Database!$I:$I,$B741)</f>
        <v>2</v>
      </c>
      <c r="I741" s="9">
        <f>VLOOKUP(B741,Database!$I:$AB,14,FALSE)</f>
        <v>1500</v>
      </c>
      <c r="J741" s="9">
        <f>VLOOKUP(B741,Database!$I:$AC,15,FALSE)</f>
        <v>3</v>
      </c>
      <c r="K741" s="9" t="str">
        <f>VLOOKUP(B741,Database!$I:$AD,16,FALSE)</f>
        <v>v1.1</v>
      </c>
      <c r="L741" s="9">
        <f>VLOOKUP(B741,Database!$I:$AB,19,FALSE)</f>
        <v>10</v>
      </c>
      <c r="M741" s="9" t="str">
        <f>VLOOKUP(B741,Database!$I:$AB,20,FALSE)</f>
        <v>Y</v>
      </c>
    </row>
    <row r="742" spans="1:13" ht="15" customHeight="1" x14ac:dyDescent="0.25">
      <c r="A742" t="s">
        <v>334</v>
      </c>
      <c r="B742" t="s">
        <v>318</v>
      </c>
      <c r="C742" t="s">
        <v>758</v>
      </c>
      <c r="D742" s="1" t="s">
        <v>336</v>
      </c>
      <c r="E742" s="9">
        <f t="shared" si="13"/>
        <v>3</v>
      </c>
      <c r="F742" s="9">
        <f>COUNTIFS(Database!$E:$E,2,Database!$C:$C,$A742,Database!$I:$I,$B742)+COUNTIFS(Database!$F:$F,2,Database!$D:$D,$A742,Database!$I:$I,$B742)</f>
        <v>3</v>
      </c>
      <c r="G742" s="9">
        <f>COUNTIFS(Database!$E:$E,1,Database!$C:$C,$A742,Database!$I:$I,$B742)+COUNTIFS(Database!$F:$F,1,Database!$D:$D,$A742,Database!$I:$I,$B742)</f>
        <v>0</v>
      </c>
      <c r="H742" s="9">
        <f>COUNTIFS(Database!$E:$E,0,Database!$C:$C,$A742,Database!$I:$I,$B742)+COUNTIFS(Database!$F:$F,0,Database!$D:$D,$A742,Database!$I:$I,$B742)</f>
        <v>0</v>
      </c>
      <c r="I742" s="9">
        <f>VLOOKUP(B742,Database!$I:$AB,14,FALSE)</f>
        <v>1000</v>
      </c>
      <c r="J742" s="9">
        <f>VLOOKUP(B742,Database!$I:$AC,15,FALSE)</f>
        <v>3</v>
      </c>
      <c r="K742" s="9" t="str">
        <f>VLOOKUP(B742,Database!$I:$AD,16,FALSE)</f>
        <v>v1.1</v>
      </c>
      <c r="L742" s="9">
        <f>VLOOKUP(B742,Database!$I:$AB,19,FALSE)</f>
        <v>10</v>
      </c>
      <c r="M742" s="9" t="str">
        <f>VLOOKUP(B742,Database!$I:$AB,20,FALSE)</f>
        <v>N</v>
      </c>
    </row>
    <row r="743" spans="1:13" ht="15" customHeight="1" x14ac:dyDescent="0.25">
      <c r="A743" t="s">
        <v>365</v>
      </c>
      <c r="B743" t="s">
        <v>366</v>
      </c>
      <c r="C743" t="s">
        <v>765</v>
      </c>
      <c r="D743" s="1" t="s">
        <v>368</v>
      </c>
      <c r="E743" s="9">
        <f t="shared" si="13"/>
        <v>0</v>
      </c>
      <c r="F743" s="9">
        <f>COUNTIFS(Database!$E:$E,2,Database!$C:$C,$A743,Database!$I:$I,$B743)+COUNTIFS(Database!$F:$F,2,Database!$D:$D,$A743,Database!$I:$I,$B743)</f>
        <v>0</v>
      </c>
      <c r="G743" s="9">
        <f>COUNTIFS(Database!$E:$E,1,Database!$C:$C,$A743,Database!$I:$I,$B743)+COUNTIFS(Database!$F:$F,1,Database!$D:$D,$A743,Database!$I:$I,$B743)</f>
        <v>0</v>
      </c>
      <c r="H743" s="9">
        <f>COUNTIFS(Database!$E:$E,0,Database!$C:$C,$A743,Database!$I:$I,$B743)+COUNTIFS(Database!$F:$F,0,Database!$D:$D,$A743,Database!$I:$I,$B743)</f>
        <v>0</v>
      </c>
      <c r="I743" s="9">
        <f>VLOOKUP(B743,Database!$I:$AB,14,FALSE)</f>
        <v>2000</v>
      </c>
      <c r="J743" s="9">
        <f>VLOOKUP(B743,Database!$I:$AC,15,FALSE)</f>
        <v>1</v>
      </c>
      <c r="K743" s="9" t="str">
        <f>VLOOKUP(B743,Database!$I:$AD,16,FALSE)</f>
        <v>v1.1</v>
      </c>
      <c r="L743" s="9">
        <f>VLOOKUP(B743,Database!$I:$AB,19,FALSE)</f>
        <v>16</v>
      </c>
      <c r="M743" s="9" t="str">
        <f>VLOOKUP(B743,Database!$I:$AB,20,FALSE)</f>
        <v>Y</v>
      </c>
    </row>
    <row r="744" spans="1:13" ht="15" customHeight="1" x14ac:dyDescent="0.25">
      <c r="A744" t="s">
        <v>370</v>
      </c>
      <c r="B744" t="s">
        <v>366</v>
      </c>
      <c r="C744" t="s">
        <v>760</v>
      </c>
      <c r="D744" s="1" t="s">
        <v>372</v>
      </c>
      <c r="E744" s="9">
        <f t="shared" si="13"/>
        <v>0</v>
      </c>
      <c r="F744" s="9">
        <f>COUNTIFS(Database!$E:$E,2,Database!$C:$C,$A744,Database!$I:$I,$B744)+COUNTIFS(Database!$F:$F,2,Database!$D:$D,$A744,Database!$I:$I,$B744)</f>
        <v>0</v>
      </c>
      <c r="G744" s="9">
        <f>COUNTIFS(Database!$E:$E,1,Database!$C:$C,$A744,Database!$I:$I,$B744)+COUNTIFS(Database!$F:$F,1,Database!$D:$D,$A744,Database!$I:$I,$B744)</f>
        <v>0</v>
      </c>
      <c r="H744" s="9">
        <f>COUNTIFS(Database!$E:$E,0,Database!$C:$C,$A744,Database!$I:$I,$B744)+COUNTIFS(Database!$F:$F,0,Database!$D:$D,$A744,Database!$I:$I,$B744)</f>
        <v>0</v>
      </c>
      <c r="I744" s="9">
        <f>VLOOKUP(B744,Database!$I:$AB,14,FALSE)</f>
        <v>2000</v>
      </c>
      <c r="J744" s="9">
        <f>VLOOKUP(B744,Database!$I:$AC,15,FALSE)</f>
        <v>1</v>
      </c>
      <c r="K744" s="9" t="str">
        <f>VLOOKUP(B744,Database!$I:$AD,16,FALSE)</f>
        <v>v1.1</v>
      </c>
      <c r="L744" s="9">
        <f>VLOOKUP(B744,Database!$I:$AB,19,FALSE)</f>
        <v>16</v>
      </c>
      <c r="M744" s="9" t="str">
        <f>VLOOKUP(B744,Database!$I:$AB,20,FALSE)</f>
        <v>Y</v>
      </c>
    </row>
    <row r="745" spans="1:13" ht="15" customHeight="1" x14ac:dyDescent="0.25">
      <c r="A745" t="s">
        <v>374</v>
      </c>
      <c r="B745" t="s">
        <v>366</v>
      </c>
      <c r="C745" t="s">
        <v>760</v>
      </c>
      <c r="D745" s="1" t="s">
        <v>376</v>
      </c>
      <c r="E745" s="9">
        <f t="shared" si="13"/>
        <v>1</v>
      </c>
      <c r="F745" s="9">
        <f>COUNTIFS(Database!$E:$E,2,Database!$C:$C,$A745,Database!$I:$I,$B745)+COUNTIFS(Database!$F:$F,2,Database!$D:$D,$A745,Database!$I:$I,$B745)</f>
        <v>1</v>
      </c>
      <c r="G745" s="9">
        <f>COUNTIFS(Database!$E:$E,1,Database!$C:$C,$A745,Database!$I:$I,$B745)+COUNTIFS(Database!$F:$F,1,Database!$D:$D,$A745,Database!$I:$I,$B745)</f>
        <v>0</v>
      </c>
      <c r="H745" s="9">
        <f>COUNTIFS(Database!$E:$E,0,Database!$C:$C,$A745,Database!$I:$I,$B745)+COUNTIFS(Database!$F:$F,0,Database!$D:$D,$A745,Database!$I:$I,$B745)</f>
        <v>0</v>
      </c>
      <c r="I745" s="9">
        <f>VLOOKUP(B745,Database!$I:$AB,14,FALSE)</f>
        <v>2000</v>
      </c>
      <c r="J745" s="9">
        <f>VLOOKUP(B745,Database!$I:$AC,15,FALSE)</f>
        <v>1</v>
      </c>
      <c r="K745" s="9" t="str">
        <f>VLOOKUP(B745,Database!$I:$AD,16,FALSE)</f>
        <v>v1.1</v>
      </c>
      <c r="L745" s="9">
        <f>VLOOKUP(B745,Database!$I:$AB,19,FALSE)</f>
        <v>16</v>
      </c>
      <c r="M745" s="9" t="str">
        <f>VLOOKUP(B745,Database!$I:$AB,20,FALSE)</f>
        <v>Y</v>
      </c>
    </row>
    <row r="746" spans="1:13" ht="15" customHeight="1" x14ac:dyDescent="0.25">
      <c r="A746" t="s">
        <v>378</v>
      </c>
      <c r="B746" t="s">
        <v>366</v>
      </c>
      <c r="C746" t="s">
        <v>762</v>
      </c>
      <c r="D746" s="1" t="s">
        <v>380</v>
      </c>
      <c r="E746" s="9">
        <f t="shared" si="13"/>
        <v>0</v>
      </c>
      <c r="F746" s="9">
        <f>COUNTIFS(Database!$E:$E,2,Database!$C:$C,$A746,Database!$I:$I,$B746)+COUNTIFS(Database!$F:$F,2,Database!$D:$D,$A746,Database!$I:$I,$B746)</f>
        <v>0</v>
      </c>
      <c r="G746" s="9">
        <f>COUNTIFS(Database!$E:$E,1,Database!$C:$C,$A746,Database!$I:$I,$B746)+COUNTIFS(Database!$F:$F,1,Database!$D:$D,$A746,Database!$I:$I,$B746)</f>
        <v>0</v>
      </c>
      <c r="H746" s="9">
        <f>COUNTIFS(Database!$E:$E,0,Database!$C:$C,$A746,Database!$I:$I,$B746)+COUNTIFS(Database!$F:$F,0,Database!$D:$D,$A746,Database!$I:$I,$B746)</f>
        <v>0</v>
      </c>
      <c r="I746" s="9">
        <f>VLOOKUP(B746,Database!$I:$AB,14,FALSE)</f>
        <v>2000</v>
      </c>
      <c r="J746" s="9">
        <f>VLOOKUP(B746,Database!$I:$AC,15,FALSE)</f>
        <v>1</v>
      </c>
      <c r="K746" s="9" t="str">
        <f>VLOOKUP(B746,Database!$I:$AD,16,FALSE)</f>
        <v>v1.1</v>
      </c>
      <c r="L746" s="9">
        <f>VLOOKUP(B746,Database!$I:$AB,19,FALSE)</f>
        <v>16</v>
      </c>
      <c r="M746" s="9" t="str">
        <f>VLOOKUP(B746,Database!$I:$AB,20,FALSE)</f>
        <v>Y</v>
      </c>
    </row>
    <row r="747" spans="1:13" ht="15" customHeight="1" x14ac:dyDescent="0.25">
      <c r="A747" t="s">
        <v>382</v>
      </c>
      <c r="B747" t="s">
        <v>366</v>
      </c>
      <c r="C747" t="s">
        <v>761</v>
      </c>
      <c r="D747" s="1" t="s">
        <v>384</v>
      </c>
      <c r="E747" s="9">
        <f t="shared" si="13"/>
        <v>0</v>
      </c>
      <c r="F747" s="9">
        <f>COUNTIFS(Database!$E:$E,2,Database!$C:$C,$A747,Database!$I:$I,$B747)+COUNTIFS(Database!$F:$F,2,Database!$D:$D,$A747,Database!$I:$I,$B747)</f>
        <v>0</v>
      </c>
      <c r="G747" s="9">
        <f>COUNTIFS(Database!$E:$E,1,Database!$C:$C,$A747,Database!$I:$I,$B747)+COUNTIFS(Database!$F:$F,1,Database!$D:$D,$A747,Database!$I:$I,$B747)</f>
        <v>0</v>
      </c>
      <c r="H747" s="9">
        <f>COUNTIFS(Database!$E:$E,0,Database!$C:$C,$A747,Database!$I:$I,$B747)+COUNTIFS(Database!$F:$F,0,Database!$D:$D,$A747,Database!$I:$I,$B747)</f>
        <v>0</v>
      </c>
      <c r="I747" s="9">
        <f>VLOOKUP(B747,Database!$I:$AB,14,FALSE)</f>
        <v>2000</v>
      </c>
      <c r="J747" s="9">
        <f>VLOOKUP(B747,Database!$I:$AC,15,FALSE)</f>
        <v>1</v>
      </c>
      <c r="K747" s="9" t="str">
        <f>VLOOKUP(B747,Database!$I:$AD,16,FALSE)</f>
        <v>v1.1</v>
      </c>
      <c r="L747" s="9">
        <f>VLOOKUP(B747,Database!$I:$AB,19,FALSE)</f>
        <v>16</v>
      </c>
      <c r="M747" s="9" t="str">
        <f>VLOOKUP(B747,Database!$I:$AB,20,FALSE)</f>
        <v>Y</v>
      </c>
    </row>
    <row r="748" spans="1:13" ht="15" customHeight="1" x14ac:dyDescent="0.25">
      <c r="A748" t="s">
        <v>386</v>
      </c>
      <c r="B748" t="s">
        <v>366</v>
      </c>
      <c r="C748" t="s">
        <v>760</v>
      </c>
      <c r="D748" s="1" t="s">
        <v>388</v>
      </c>
      <c r="E748" s="9">
        <f t="shared" si="13"/>
        <v>0</v>
      </c>
      <c r="F748" s="9">
        <f>COUNTIFS(Database!$E:$E,2,Database!$C:$C,$A748,Database!$I:$I,$B748)+COUNTIFS(Database!$F:$F,2,Database!$D:$D,$A748,Database!$I:$I,$B748)</f>
        <v>0</v>
      </c>
      <c r="G748" s="9">
        <f>COUNTIFS(Database!$E:$E,1,Database!$C:$C,$A748,Database!$I:$I,$B748)+COUNTIFS(Database!$F:$F,1,Database!$D:$D,$A748,Database!$I:$I,$B748)</f>
        <v>0</v>
      </c>
      <c r="H748" s="9">
        <f>COUNTIFS(Database!$E:$E,0,Database!$C:$C,$A748,Database!$I:$I,$B748)+COUNTIFS(Database!$F:$F,0,Database!$D:$D,$A748,Database!$I:$I,$B748)</f>
        <v>0</v>
      </c>
      <c r="I748" s="9">
        <f>VLOOKUP(B748,Database!$I:$AB,14,FALSE)</f>
        <v>2000</v>
      </c>
      <c r="J748" s="9">
        <f>VLOOKUP(B748,Database!$I:$AC,15,FALSE)</f>
        <v>1</v>
      </c>
      <c r="K748" s="9" t="str">
        <f>VLOOKUP(B748,Database!$I:$AD,16,FALSE)</f>
        <v>v1.1</v>
      </c>
      <c r="L748" s="9">
        <f>VLOOKUP(B748,Database!$I:$AB,19,FALSE)</f>
        <v>16</v>
      </c>
      <c r="M748" s="9" t="str">
        <f>VLOOKUP(B748,Database!$I:$AB,20,FALSE)</f>
        <v>Y</v>
      </c>
    </row>
    <row r="749" spans="1:13" ht="15" customHeight="1" x14ac:dyDescent="0.25">
      <c r="A749" t="s">
        <v>390</v>
      </c>
      <c r="B749" t="s">
        <v>366</v>
      </c>
      <c r="C749" t="s">
        <v>762</v>
      </c>
      <c r="D749" s="1" t="s">
        <v>392</v>
      </c>
      <c r="E749" s="9">
        <f t="shared" si="13"/>
        <v>0</v>
      </c>
      <c r="F749" s="9">
        <f>COUNTIFS(Database!$E:$E,2,Database!$C:$C,$A749,Database!$I:$I,$B749)+COUNTIFS(Database!$F:$F,2,Database!$D:$D,$A749,Database!$I:$I,$B749)</f>
        <v>0</v>
      </c>
      <c r="G749" s="9">
        <f>COUNTIFS(Database!$E:$E,1,Database!$C:$C,$A749,Database!$I:$I,$B749)+COUNTIFS(Database!$F:$F,1,Database!$D:$D,$A749,Database!$I:$I,$B749)</f>
        <v>0</v>
      </c>
      <c r="H749" s="9">
        <f>COUNTIFS(Database!$E:$E,0,Database!$C:$C,$A749,Database!$I:$I,$B749)+COUNTIFS(Database!$F:$F,0,Database!$D:$D,$A749,Database!$I:$I,$B749)</f>
        <v>0</v>
      </c>
      <c r="I749" s="9">
        <f>VLOOKUP(B749,Database!$I:$AB,14,FALSE)</f>
        <v>2000</v>
      </c>
      <c r="J749" s="9">
        <f>VLOOKUP(B749,Database!$I:$AC,15,FALSE)</f>
        <v>1</v>
      </c>
      <c r="K749" s="9" t="str">
        <f>VLOOKUP(B749,Database!$I:$AD,16,FALSE)</f>
        <v>v1.1</v>
      </c>
      <c r="L749" s="9">
        <f>VLOOKUP(B749,Database!$I:$AB,19,FALSE)</f>
        <v>16</v>
      </c>
      <c r="M749" s="9" t="str">
        <f>VLOOKUP(B749,Database!$I:$AB,20,FALSE)</f>
        <v>Y</v>
      </c>
    </row>
    <row r="750" spans="1:13" ht="15" customHeight="1" x14ac:dyDescent="0.25">
      <c r="A750" t="s">
        <v>394</v>
      </c>
      <c r="B750" t="s">
        <v>366</v>
      </c>
      <c r="C750" t="s">
        <v>763</v>
      </c>
      <c r="D750" s="1" t="s">
        <v>396</v>
      </c>
      <c r="E750" s="9">
        <f t="shared" si="13"/>
        <v>1</v>
      </c>
      <c r="F750" s="9">
        <f>COUNTIFS(Database!$E:$E,2,Database!$C:$C,$A750,Database!$I:$I,$B750)+COUNTIFS(Database!$F:$F,2,Database!$D:$D,$A750,Database!$I:$I,$B750)</f>
        <v>1</v>
      </c>
      <c r="G750" s="9">
        <f>COUNTIFS(Database!$E:$E,1,Database!$C:$C,$A750,Database!$I:$I,$B750)+COUNTIFS(Database!$F:$F,1,Database!$D:$D,$A750,Database!$I:$I,$B750)</f>
        <v>0</v>
      </c>
      <c r="H750" s="9">
        <f>COUNTIFS(Database!$E:$E,0,Database!$C:$C,$A750,Database!$I:$I,$B750)+COUNTIFS(Database!$F:$F,0,Database!$D:$D,$A750,Database!$I:$I,$B750)</f>
        <v>0</v>
      </c>
      <c r="I750" s="9">
        <f>VLOOKUP(B750,Database!$I:$AB,14,FALSE)</f>
        <v>2000</v>
      </c>
      <c r="J750" s="9">
        <f>VLOOKUP(B750,Database!$I:$AC,15,FALSE)</f>
        <v>1</v>
      </c>
      <c r="K750" s="9" t="str">
        <f>VLOOKUP(B750,Database!$I:$AD,16,FALSE)</f>
        <v>v1.1</v>
      </c>
      <c r="L750" s="9">
        <f>VLOOKUP(B750,Database!$I:$AB,19,FALSE)</f>
        <v>16</v>
      </c>
      <c r="M750" s="9" t="str">
        <f>VLOOKUP(B750,Database!$I:$AB,20,FALSE)</f>
        <v>Y</v>
      </c>
    </row>
    <row r="751" spans="1:13" ht="15" customHeight="1" x14ac:dyDescent="0.25">
      <c r="A751" t="s">
        <v>302</v>
      </c>
      <c r="B751" t="s">
        <v>303</v>
      </c>
      <c r="C751" t="s">
        <v>761</v>
      </c>
      <c r="D751" s="1" t="s">
        <v>305</v>
      </c>
      <c r="E751" s="9">
        <f t="shared" si="13"/>
        <v>1</v>
      </c>
      <c r="F751" s="9">
        <f>COUNTIFS(Database!$E:$E,2,Database!$C:$C,$A751,Database!$I:$I,$B751)+COUNTIFS(Database!$F:$F,2,Database!$D:$D,$A751,Database!$I:$I,$B751)</f>
        <v>0</v>
      </c>
      <c r="G751" s="9">
        <f>COUNTIFS(Database!$E:$E,1,Database!$C:$C,$A751,Database!$I:$I,$B751)+COUNTIFS(Database!$F:$F,1,Database!$D:$D,$A751,Database!$I:$I,$B751)</f>
        <v>0</v>
      </c>
      <c r="H751" s="9">
        <f>COUNTIFS(Database!$E:$E,0,Database!$C:$C,$A751,Database!$I:$I,$B751)+COUNTIFS(Database!$F:$F,0,Database!$D:$D,$A751,Database!$I:$I,$B751)</f>
        <v>1</v>
      </c>
      <c r="I751" s="9">
        <f>VLOOKUP(B751,Database!$I:$AB,14,FALSE)</f>
        <v>2000</v>
      </c>
      <c r="J751" s="9">
        <f>VLOOKUP(B751,Database!$I:$AC,15,FALSE)</f>
        <v>3</v>
      </c>
      <c r="K751" s="9" t="str">
        <f>VLOOKUP(B751,Database!$I:$AD,16,FALSE)</f>
        <v>v1.1</v>
      </c>
      <c r="L751" s="9">
        <f>VLOOKUP(B751,Database!$I:$AB,19,FALSE)</f>
        <v>8</v>
      </c>
      <c r="M751" s="9" t="str">
        <f>VLOOKUP(B751,Database!$I:$AB,20,FALSE)</f>
        <v>Y</v>
      </c>
    </row>
    <row r="752" spans="1:13" ht="15" customHeight="1" x14ac:dyDescent="0.25">
      <c r="A752" t="s">
        <v>311</v>
      </c>
      <c r="B752" t="s">
        <v>303</v>
      </c>
      <c r="C752" t="s">
        <v>767</v>
      </c>
      <c r="D752" s="1" t="s">
        <v>312</v>
      </c>
      <c r="E752" s="9">
        <f t="shared" si="13"/>
        <v>1</v>
      </c>
      <c r="F752" s="9">
        <f>COUNTIFS(Database!$E:$E,2,Database!$C:$C,$A752,Database!$I:$I,$B752)+COUNTIFS(Database!$F:$F,2,Database!$D:$D,$A752,Database!$I:$I,$B752)</f>
        <v>0</v>
      </c>
      <c r="G752" s="9">
        <f>COUNTIFS(Database!$E:$E,1,Database!$C:$C,$A752,Database!$I:$I,$B752)+COUNTIFS(Database!$F:$F,1,Database!$D:$D,$A752,Database!$I:$I,$B752)</f>
        <v>1</v>
      </c>
      <c r="H752" s="9">
        <f>COUNTIFS(Database!$E:$E,0,Database!$C:$C,$A752,Database!$I:$I,$B752)+COUNTIFS(Database!$F:$F,0,Database!$D:$D,$A752,Database!$I:$I,$B752)</f>
        <v>0</v>
      </c>
      <c r="I752" s="9">
        <f>VLOOKUP(B752,Database!$I:$AB,14,FALSE)</f>
        <v>2000</v>
      </c>
      <c r="J752" s="9">
        <f>VLOOKUP(B752,Database!$I:$AC,15,FALSE)</f>
        <v>3</v>
      </c>
      <c r="K752" s="9" t="str">
        <f>VLOOKUP(B752,Database!$I:$AD,16,FALSE)</f>
        <v>v1.1</v>
      </c>
      <c r="L752" s="9">
        <f>VLOOKUP(B752,Database!$I:$AB,19,FALSE)</f>
        <v>8</v>
      </c>
      <c r="M752" s="9" t="str">
        <f>VLOOKUP(B752,Database!$I:$AB,20,FALSE)</f>
        <v>Y</v>
      </c>
    </row>
    <row r="753" spans="1:13" ht="15" customHeight="1" x14ac:dyDescent="0.25">
      <c r="A753" t="s">
        <v>343</v>
      </c>
      <c r="B753" t="s">
        <v>344</v>
      </c>
      <c r="C753" t="s">
        <v>758</v>
      </c>
      <c r="D753" s="1" t="s">
        <v>347</v>
      </c>
      <c r="E753" s="9">
        <f t="shared" si="13"/>
        <v>0</v>
      </c>
      <c r="F753" s="9">
        <f>COUNTIFS(Database!$E:$E,2,Database!$C:$C,$A753,Database!$I:$I,$B753)+COUNTIFS(Database!$F:$F,2,Database!$D:$D,$A753,Database!$I:$I,$B753)</f>
        <v>0</v>
      </c>
      <c r="G753" s="9">
        <f>COUNTIFS(Database!$E:$E,1,Database!$C:$C,$A753,Database!$I:$I,$B753)+COUNTIFS(Database!$F:$F,1,Database!$D:$D,$A753,Database!$I:$I,$B753)</f>
        <v>0</v>
      </c>
      <c r="H753" s="9">
        <f>COUNTIFS(Database!$E:$E,0,Database!$C:$C,$A753,Database!$I:$I,$B753)+COUNTIFS(Database!$F:$F,0,Database!$D:$D,$A753,Database!$I:$I,$B753)</f>
        <v>0</v>
      </c>
      <c r="I753" s="9">
        <f>VLOOKUP(B753,Database!$I:$AB,14,FALSE)</f>
        <v>2000</v>
      </c>
      <c r="J753" s="9">
        <f>VLOOKUP(B753,Database!$I:$AC,15,FALSE)</f>
        <v>1</v>
      </c>
      <c r="K753" s="9" t="str">
        <f>VLOOKUP(B753,Database!$I:$AD,16,FALSE)</f>
        <v>v1.1</v>
      </c>
      <c r="L753" s="9">
        <f>VLOOKUP(B753,Database!$I:$AB,19,FALSE)</f>
        <v>10</v>
      </c>
      <c r="M753" s="9" t="str">
        <f>VLOOKUP(B753,Database!$I:$AB,20,FALSE)</f>
        <v>N</v>
      </c>
    </row>
    <row r="754" spans="1:13" ht="15" customHeight="1" x14ac:dyDescent="0.25">
      <c r="A754" t="s">
        <v>349</v>
      </c>
      <c r="B754" t="s">
        <v>344</v>
      </c>
      <c r="C754" t="s">
        <v>765</v>
      </c>
      <c r="D754" s="1" t="s">
        <v>351</v>
      </c>
      <c r="E754" s="9">
        <f t="shared" si="13"/>
        <v>0</v>
      </c>
      <c r="F754" s="9">
        <f>COUNTIFS(Database!$E:$E,2,Database!$C:$C,$A754,Database!$I:$I,$B754)+COUNTIFS(Database!$F:$F,2,Database!$D:$D,$A754,Database!$I:$I,$B754)</f>
        <v>0</v>
      </c>
      <c r="G754" s="9">
        <f>COUNTIFS(Database!$E:$E,1,Database!$C:$C,$A754,Database!$I:$I,$B754)+COUNTIFS(Database!$F:$F,1,Database!$D:$D,$A754,Database!$I:$I,$B754)</f>
        <v>0</v>
      </c>
      <c r="H754" s="9">
        <f>COUNTIFS(Database!$E:$E,0,Database!$C:$C,$A754,Database!$I:$I,$B754)+COUNTIFS(Database!$F:$F,0,Database!$D:$D,$A754,Database!$I:$I,$B754)</f>
        <v>0</v>
      </c>
      <c r="I754" s="9">
        <f>VLOOKUP(B754,Database!$I:$AB,14,FALSE)</f>
        <v>2000</v>
      </c>
      <c r="J754" s="9">
        <f>VLOOKUP(B754,Database!$I:$AC,15,FALSE)</f>
        <v>1</v>
      </c>
      <c r="K754" s="9" t="str">
        <f>VLOOKUP(B754,Database!$I:$AD,16,FALSE)</f>
        <v>v1.1</v>
      </c>
      <c r="L754" s="9">
        <f>VLOOKUP(B754,Database!$I:$AB,19,FALSE)</f>
        <v>10</v>
      </c>
      <c r="M754" s="9" t="str">
        <f>VLOOKUP(B754,Database!$I:$AB,20,FALSE)</f>
        <v>N</v>
      </c>
    </row>
    <row r="755" spans="1:13" ht="15" customHeight="1" x14ac:dyDescent="0.25">
      <c r="A755" t="s">
        <v>353</v>
      </c>
      <c r="B755" t="s">
        <v>344</v>
      </c>
      <c r="C755" t="s">
        <v>758</v>
      </c>
      <c r="D755" s="1" t="s">
        <v>355</v>
      </c>
      <c r="E755" s="9">
        <f t="shared" si="13"/>
        <v>0</v>
      </c>
      <c r="F755" s="9">
        <f>COUNTIFS(Database!$E:$E,2,Database!$C:$C,$A755,Database!$I:$I,$B755)+COUNTIFS(Database!$F:$F,2,Database!$D:$D,$A755,Database!$I:$I,$B755)</f>
        <v>0</v>
      </c>
      <c r="G755" s="9">
        <f>COUNTIFS(Database!$E:$E,1,Database!$C:$C,$A755,Database!$I:$I,$B755)+COUNTIFS(Database!$F:$F,1,Database!$D:$D,$A755,Database!$I:$I,$B755)</f>
        <v>0</v>
      </c>
      <c r="H755" s="9">
        <f>COUNTIFS(Database!$E:$E,0,Database!$C:$C,$A755,Database!$I:$I,$B755)+COUNTIFS(Database!$F:$F,0,Database!$D:$D,$A755,Database!$I:$I,$B755)</f>
        <v>0</v>
      </c>
      <c r="I755" s="9">
        <f>VLOOKUP(B755,Database!$I:$AB,14,FALSE)</f>
        <v>2000</v>
      </c>
      <c r="J755" s="9">
        <f>VLOOKUP(B755,Database!$I:$AC,15,FALSE)</f>
        <v>1</v>
      </c>
      <c r="K755" s="9" t="str">
        <f>VLOOKUP(B755,Database!$I:$AD,16,FALSE)</f>
        <v>v1.1</v>
      </c>
      <c r="L755" s="9">
        <f>VLOOKUP(B755,Database!$I:$AB,19,FALSE)</f>
        <v>10</v>
      </c>
      <c r="M755" s="9" t="str">
        <f>VLOOKUP(B755,Database!$I:$AB,20,FALSE)</f>
        <v>N</v>
      </c>
    </row>
    <row r="756" spans="1:13" ht="15" customHeight="1" x14ac:dyDescent="0.25">
      <c r="A756" t="s">
        <v>357</v>
      </c>
      <c r="B756" t="s">
        <v>344</v>
      </c>
      <c r="C756" t="s">
        <v>762</v>
      </c>
      <c r="D756" s="1" t="s">
        <v>359</v>
      </c>
      <c r="E756" s="9">
        <f t="shared" si="13"/>
        <v>0</v>
      </c>
      <c r="F756" s="9">
        <f>COUNTIFS(Database!$E:$E,2,Database!$C:$C,$A756,Database!$I:$I,$B756)+COUNTIFS(Database!$F:$F,2,Database!$D:$D,$A756,Database!$I:$I,$B756)</f>
        <v>0</v>
      </c>
      <c r="G756" s="9">
        <f>COUNTIFS(Database!$E:$E,1,Database!$C:$C,$A756,Database!$I:$I,$B756)+COUNTIFS(Database!$F:$F,1,Database!$D:$D,$A756,Database!$I:$I,$B756)</f>
        <v>0</v>
      </c>
      <c r="H756" s="9">
        <f>COUNTIFS(Database!$E:$E,0,Database!$C:$C,$A756,Database!$I:$I,$B756)+COUNTIFS(Database!$F:$F,0,Database!$D:$D,$A756,Database!$I:$I,$B756)</f>
        <v>0</v>
      </c>
      <c r="I756" s="9">
        <f>VLOOKUP(B756,Database!$I:$AB,14,FALSE)</f>
        <v>2000</v>
      </c>
      <c r="J756" s="9">
        <f>VLOOKUP(B756,Database!$I:$AC,15,FALSE)</f>
        <v>1</v>
      </c>
      <c r="K756" s="9" t="str">
        <f>VLOOKUP(B756,Database!$I:$AD,16,FALSE)</f>
        <v>v1.1</v>
      </c>
      <c r="L756" s="9">
        <f>VLOOKUP(B756,Database!$I:$AB,19,FALSE)</f>
        <v>10</v>
      </c>
      <c r="M756" s="9" t="str">
        <f>VLOOKUP(B756,Database!$I:$AB,20,FALSE)</f>
        <v>N</v>
      </c>
    </row>
    <row r="757" spans="1:13" ht="15" customHeight="1" x14ac:dyDescent="0.25">
      <c r="A757" t="s">
        <v>361</v>
      </c>
      <c r="B757" t="s">
        <v>344</v>
      </c>
      <c r="C757" t="s">
        <v>761</v>
      </c>
      <c r="D757" s="1" t="s">
        <v>363</v>
      </c>
      <c r="E757" s="9">
        <f t="shared" si="13"/>
        <v>0</v>
      </c>
      <c r="F757" s="9">
        <f>COUNTIFS(Database!$E:$E,2,Database!$C:$C,$A757,Database!$I:$I,$B757)+COUNTIFS(Database!$F:$F,2,Database!$D:$D,$A757,Database!$I:$I,$B757)</f>
        <v>0</v>
      </c>
      <c r="G757" s="9">
        <f>COUNTIFS(Database!$E:$E,1,Database!$C:$C,$A757,Database!$I:$I,$B757)+COUNTIFS(Database!$F:$F,1,Database!$D:$D,$A757,Database!$I:$I,$B757)</f>
        <v>0</v>
      </c>
      <c r="H757" s="9">
        <f>COUNTIFS(Database!$E:$E,0,Database!$C:$C,$A757,Database!$I:$I,$B757)+COUNTIFS(Database!$F:$F,0,Database!$D:$D,$A757,Database!$I:$I,$B757)</f>
        <v>0</v>
      </c>
      <c r="I757" s="9">
        <f>VLOOKUP(B757,Database!$I:$AB,14,FALSE)</f>
        <v>2000</v>
      </c>
      <c r="J757" s="9">
        <f>VLOOKUP(B757,Database!$I:$AC,15,FALSE)</f>
        <v>1</v>
      </c>
      <c r="K757" s="9" t="str">
        <f>VLOOKUP(B757,Database!$I:$AD,16,FALSE)</f>
        <v>v1.1</v>
      </c>
      <c r="L757" s="9">
        <f>VLOOKUP(B757,Database!$I:$AB,19,FALSE)</f>
        <v>10</v>
      </c>
      <c r="M757" s="9" t="str">
        <f>VLOOKUP(B757,Database!$I:$AB,20,FALSE)</f>
        <v>N</v>
      </c>
    </row>
    <row r="758" spans="1:13" ht="15" customHeight="1" x14ac:dyDescent="0.25">
      <c r="A758" t="s">
        <v>291</v>
      </c>
      <c r="B758" t="s">
        <v>282</v>
      </c>
      <c r="C758" t="s">
        <v>761</v>
      </c>
      <c r="D758" s="1" t="s">
        <v>292</v>
      </c>
      <c r="E758" s="9">
        <f t="shared" si="13"/>
        <v>2</v>
      </c>
      <c r="F758" s="9">
        <f>COUNTIFS(Database!$E:$E,2,Database!$C:$C,$A758,Database!$I:$I,$B758)+COUNTIFS(Database!$F:$F,2,Database!$D:$D,$A758,Database!$I:$I,$B758)</f>
        <v>0</v>
      </c>
      <c r="G758" s="9">
        <f>COUNTIFS(Database!$E:$E,1,Database!$C:$C,$A758,Database!$I:$I,$B758)+COUNTIFS(Database!$F:$F,1,Database!$D:$D,$A758,Database!$I:$I,$B758)</f>
        <v>0</v>
      </c>
      <c r="H758" s="9">
        <f>COUNTIFS(Database!$E:$E,0,Database!$C:$C,$A758,Database!$I:$I,$B758)+COUNTIFS(Database!$F:$F,0,Database!$D:$D,$A758,Database!$I:$I,$B758)</f>
        <v>2</v>
      </c>
      <c r="I758" s="9">
        <f>VLOOKUP(B758,Database!$I:$AB,14,FALSE)</f>
        <v>1500</v>
      </c>
      <c r="J758" s="9">
        <f>VLOOKUP(B758,Database!$I:$AC,15,FALSE)</f>
        <v>3</v>
      </c>
      <c r="K758" s="9" t="str">
        <f>VLOOKUP(B758,Database!$I:$AD,16,FALSE)</f>
        <v>v1.1</v>
      </c>
      <c r="L758" s="9">
        <f>VLOOKUP(B758,Database!$I:$AB,19,FALSE)</f>
        <v>12</v>
      </c>
      <c r="M758" s="9" t="str">
        <f>VLOOKUP(B758,Database!$I:$AB,20,FALSE)</f>
        <v>N</v>
      </c>
    </row>
    <row r="759" spans="1:13" ht="15" customHeight="1" x14ac:dyDescent="0.25">
      <c r="A759" t="s">
        <v>294</v>
      </c>
      <c r="B759" t="s">
        <v>282</v>
      </c>
      <c r="C759" t="s">
        <v>761</v>
      </c>
      <c r="D759" s="1" t="s">
        <v>296</v>
      </c>
      <c r="E759" s="9">
        <f t="shared" si="13"/>
        <v>2</v>
      </c>
      <c r="F759" s="9">
        <f>COUNTIFS(Database!$E:$E,2,Database!$C:$C,$A759,Database!$I:$I,$B759)+COUNTIFS(Database!$F:$F,2,Database!$D:$D,$A759,Database!$I:$I,$B759)</f>
        <v>1</v>
      </c>
      <c r="G759" s="9">
        <f>COUNTIFS(Database!$E:$E,1,Database!$C:$C,$A759,Database!$I:$I,$B759)+COUNTIFS(Database!$F:$F,1,Database!$D:$D,$A759,Database!$I:$I,$B759)</f>
        <v>0</v>
      </c>
      <c r="H759" s="9">
        <f>COUNTIFS(Database!$E:$E,0,Database!$C:$C,$A759,Database!$I:$I,$B759)+COUNTIFS(Database!$F:$F,0,Database!$D:$D,$A759,Database!$I:$I,$B759)</f>
        <v>1</v>
      </c>
      <c r="I759" s="9">
        <f>VLOOKUP(B759,Database!$I:$AB,14,FALSE)</f>
        <v>1500</v>
      </c>
      <c r="J759" s="9">
        <f>VLOOKUP(B759,Database!$I:$AC,15,FALSE)</f>
        <v>3</v>
      </c>
      <c r="K759" s="9" t="str">
        <f>VLOOKUP(B759,Database!$I:$AD,16,FALSE)</f>
        <v>v1.1</v>
      </c>
      <c r="L759" s="9">
        <f>VLOOKUP(B759,Database!$I:$AB,19,FALSE)</f>
        <v>12</v>
      </c>
      <c r="M759" s="9" t="str">
        <f>VLOOKUP(B759,Database!$I:$AB,20,FALSE)</f>
        <v>N</v>
      </c>
    </row>
    <row r="760" spans="1:13" ht="15" customHeight="1" x14ac:dyDescent="0.25">
      <c r="A760" t="s">
        <v>123</v>
      </c>
      <c r="B760" t="s">
        <v>124</v>
      </c>
      <c r="C760" t="s">
        <v>763</v>
      </c>
      <c r="D760" s="1" t="s">
        <v>127</v>
      </c>
      <c r="E760" s="9">
        <f t="shared" si="13"/>
        <v>3</v>
      </c>
      <c r="F760" s="9">
        <f>COUNTIFS(Database!$E:$E,2,Database!$C:$C,$A760,Database!$I:$I,$B760)+COUNTIFS(Database!$F:$F,2,Database!$D:$D,$A760,Database!$I:$I,$B760)</f>
        <v>1</v>
      </c>
      <c r="G760" s="9">
        <f>COUNTIFS(Database!$E:$E,1,Database!$C:$C,$A760,Database!$I:$I,$B760)+COUNTIFS(Database!$F:$F,1,Database!$D:$D,$A760,Database!$I:$I,$B760)</f>
        <v>1</v>
      </c>
      <c r="H760" s="9">
        <f>COUNTIFS(Database!$E:$E,0,Database!$C:$C,$A760,Database!$I:$I,$B760)+COUNTIFS(Database!$F:$F,0,Database!$D:$D,$A760,Database!$I:$I,$B760)</f>
        <v>1</v>
      </c>
      <c r="I760" s="9">
        <f>VLOOKUP(B760,Database!$I:$AB,14,FALSE)</f>
        <v>2000</v>
      </c>
      <c r="J760" s="9">
        <f>VLOOKUP(B760,Database!$I:$AC,15,FALSE)</f>
        <v>3</v>
      </c>
      <c r="K760" s="9" t="str">
        <f>VLOOKUP(B760,Database!$I:$AD,16,FALSE)</f>
        <v>v1.1</v>
      </c>
      <c r="L760" s="9">
        <f>VLOOKUP(B760,Database!$I:$AB,19,FALSE)</f>
        <v>10</v>
      </c>
      <c r="M760" s="9" t="str">
        <f>VLOOKUP(B760,Database!$I:$AB,20,FALSE)</f>
        <v>Y</v>
      </c>
    </row>
    <row r="761" spans="1:13" ht="15" customHeight="1" x14ac:dyDescent="0.25">
      <c r="A761" t="s">
        <v>133</v>
      </c>
      <c r="B761" t="s">
        <v>124</v>
      </c>
      <c r="C761" t="s">
        <v>768</v>
      </c>
      <c r="D761" s="1" t="s">
        <v>135</v>
      </c>
      <c r="E761" s="9">
        <f t="shared" si="13"/>
        <v>3</v>
      </c>
      <c r="F761" s="9">
        <f>COUNTIFS(Database!$E:$E,2,Database!$C:$C,$A761,Database!$I:$I,$B761)+COUNTIFS(Database!$F:$F,2,Database!$D:$D,$A761,Database!$I:$I,$B761)</f>
        <v>0</v>
      </c>
      <c r="G761" s="9">
        <f>COUNTIFS(Database!$E:$E,1,Database!$C:$C,$A761,Database!$I:$I,$B761)+COUNTIFS(Database!$F:$F,1,Database!$D:$D,$A761,Database!$I:$I,$B761)</f>
        <v>1</v>
      </c>
      <c r="H761" s="9">
        <f>COUNTIFS(Database!$E:$E,0,Database!$C:$C,$A761,Database!$I:$I,$B761)+COUNTIFS(Database!$F:$F,0,Database!$D:$D,$A761,Database!$I:$I,$B761)</f>
        <v>2</v>
      </c>
      <c r="I761" s="9">
        <f>VLOOKUP(B761,Database!$I:$AB,14,FALSE)</f>
        <v>2000</v>
      </c>
      <c r="J761" s="9">
        <f>VLOOKUP(B761,Database!$I:$AC,15,FALSE)</f>
        <v>3</v>
      </c>
      <c r="K761" s="9" t="str">
        <f>VLOOKUP(B761,Database!$I:$AD,16,FALSE)</f>
        <v>v1.1</v>
      </c>
      <c r="L761" s="9">
        <f>VLOOKUP(B761,Database!$I:$AB,19,FALSE)</f>
        <v>10</v>
      </c>
      <c r="M761" s="9" t="str">
        <f>VLOOKUP(B761,Database!$I:$AB,20,FALSE)</f>
        <v>Y</v>
      </c>
    </row>
    <row r="762" spans="1:13" ht="15" customHeight="1" x14ac:dyDescent="0.25">
      <c r="A762" t="s">
        <v>71</v>
      </c>
      <c r="B762" t="s">
        <v>62</v>
      </c>
      <c r="C762" t="s">
        <v>762</v>
      </c>
      <c r="D762" s="1" t="s">
        <v>73</v>
      </c>
      <c r="E762" s="9">
        <f t="shared" si="13"/>
        <v>3</v>
      </c>
      <c r="F762" s="9">
        <f>COUNTIFS(Database!$E:$E,2,Database!$C:$C,$A762,Database!$I:$I,$B762)+COUNTIFS(Database!$F:$F,2,Database!$D:$D,$A762,Database!$I:$I,$B762)</f>
        <v>1</v>
      </c>
      <c r="G762" s="9">
        <f>COUNTIFS(Database!$E:$E,1,Database!$C:$C,$A762,Database!$I:$I,$B762)+COUNTIFS(Database!$F:$F,1,Database!$D:$D,$A762,Database!$I:$I,$B762)</f>
        <v>0</v>
      </c>
      <c r="H762" s="9">
        <f>COUNTIFS(Database!$E:$E,0,Database!$C:$C,$A762,Database!$I:$I,$B762)+COUNTIFS(Database!$F:$F,0,Database!$D:$D,$A762,Database!$I:$I,$B762)</f>
        <v>2</v>
      </c>
      <c r="I762" s="9">
        <f>VLOOKUP(B762,Database!$I:$AB,14,FALSE)</f>
        <v>2000</v>
      </c>
      <c r="J762" s="9">
        <f>VLOOKUP(B762,Database!$I:$AC,15,FALSE)</f>
        <v>3</v>
      </c>
      <c r="K762" s="9" t="str">
        <f>VLOOKUP(B762,Database!$I:$AD,16,FALSE)</f>
        <v>v1.1</v>
      </c>
      <c r="L762" s="9">
        <f>VLOOKUP(B762,Database!$I:$AB,19,FALSE)</f>
        <v>28</v>
      </c>
      <c r="M762" s="9" t="str">
        <f>VLOOKUP(B762,Database!$I:$AB,20,FALSE)</f>
        <v>Y</v>
      </c>
    </row>
    <row r="763" spans="1:13" ht="15" customHeight="1" x14ac:dyDescent="0.25">
      <c r="A763" t="s">
        <v>79</v>
      </c>
      <c r="B763" t="s">
        <v>62</v>
      </c>
      <c r="C763" t="s">
        <v>761</v>
      </c>
      <c r="D763" s="1" t="s">
        <v>81</v>
      </c>
      <c r="E763" s="9">
        <f t="shared" si="13"/>
        <v>3</v>
      </c>
      <c r="F763" s="9">
        <f>COUNTIFS(Database!$E:$E,2,Database!$C:$C,$A763,Database!$I:$I,$B763)+COUNTIFS(Database!$F:$F,2,Database!$D:$D,$A763,Database!$I:$I,$B763)</f>
        <v>1</v>
      </c>
      <c r="G763" s="9">
        <f>COUNTIFS(Database!$E:$E,1,Database!$C:$C,$A763,Database!$I:$I,$B763)+COUNTIFS(Database!$F:$F,1,Database!$D:$D,$A763,Database!$I:$I,$B763)</f>
        <v>0</v>
      </c>
      <c r="H763" s="9">
        <f>COUNTIFS(Database!$E:$E,0,Database!$C:$C,$A763,Database!$I:$I,$B763)+COUNTIFS(Database!$F:$F,0,Database!$D:$D,$A763,Database!$I:$I,$B763)</f>
        <v>2</v>
      </c>
      <c r="I763" s="9">
        <f>VLOOKUP(B763,Database!$I:$AB,14,FALSE)</f>
        <v>2000</v>
      </c>
      <c r="J763" s="9">
        <f>VLOOKUP(B763,Database!$I:$AC,15,FALSE)</f>
        <v>3</v>
      </c>
      <c r="K763" s="9" t="str">
        <f>VLOOKUP(B763,Database!$I:$AD,16,FALSE)</f>
        <v>v1.1</v>
      </c>
      <c r="L763" s="9">
        <f>VLOOKUP(B763,Database!$I:$AB,19,FALSE)</f>
        <v>28</v>
      </c>
      <c r="M763" s="9" t="str">
        <f>VLOOKUP(B763,Database!$I:$AB,20,FALSE)</f>
        <v>Y</v>
      </c>
    </row>
    <row r="764" spans="1:13" ht="15" customHeight="1" x14ac:dyDescent="0.25">
      <c r="A764" t="s">
        <v>103</v>
      </c>
      <c r="B764" t="s">
        <v>62</v>
      </c>
      <c r="C764" t="s">
        <v>765</v>
      </c>
      <c r="D764" s="1" t="s">
        <v>105</v>
      </c>
      <c r="E764" s="9">
        <f t="shared" si="13"/>
        <v>3</v>
      </c>
      <c r="F764" s="9">
        <f>COUNTIFS(Database!$E:$E,2,Database!$C:$C,$A764,Database!$I:$I,$B764)+COUNTIFS(Database!$F:$F,2,Database!$D:$D,$A764,Database!$I:$I,$B764)</f>
        <v>0</v>
      </c>
      <c r="G764" s="9">
        <f>COUNTIFS(Database!$E:$E,1,Database!$C:$C,$A764,Database!$I:$I,$B764)+COUNTIFS(Database!$F:$F,1,Database!$D:$D,$A764,Database!$I:$I,$B764)</f>
        <v>0</v>
      </c>
      <c r="H764" s="9">
        <f>COUNTIFS(Database!$E:$E,0,Database!$C:$C,$A764,Database!$I:$I,$B764)+COUNTIFS(Database!$F:$F,0,Database!$D:$D,$A764,Database!$I:$I,$B764)</f>
        <v>3</v>
      </c>
      <c r="I764" s="9">
        <f>VLOOKUP(B764,Database!$I:$AB,14,FALSE)</f>
        <v>2000</v>
      </c>
      <c r="J764" s="9">
        <f>VLOOKUP(B764,Database!$I:$AC,15,FALSE)</f>
        <v>3</v>
      </c>
      <c r="K764" s="9" t="str">
        <f>VLOOKUP(B764,Database!$I:$AD,16,FALSE)</f>
        <v>v1.1</v>
      </c>
      <c r="L764" s="9">
        <f>VLOOKUP(B764,Database!$I:$AB,19,FALSE)</f>
        <v>28</v>
      </c>
      <c r="M764" s="9" t="str">
        <f>VLOOKUP(B764,Database!$I:$AB,20,FALSE)</f>
        <v>Y</v>
      </c>
    </row>
    <row r="765" spans="1:13" ht="15" customHeight="1" x14ac:dyDescent="0.25">
      <c r="A765" t="s">
        <v>107</v>
      </c>
      <c r="B765" t="s">
        <v>62</v>
      </c>
      <c r="C765" t="s">
        <v>759</v>
      </c>
      <c r="D765" s="1" t="s">
        <v>109</v>
      </c>
      <c r="E765" s="9">
        <f t="shared" si="13"/>
        <v>2</v>
      </c>
      <c r="F765" s="9">
        <f>COUNTIFS(Database!$E:$E,2,Database!$C:$C,$A765,Database!$I:$I,$B765)+COUNTIFS(Database!$F:$F,2,Database!$D:$D,$A765,Database!$I:$I,$B765)</f>
        <v>0</v>
      </c>
      <c r="G765" s="9">
        <f>COUNTIFS(Database!$E:$E,1,Database!$C:$C,$A765,Database!$I:$I,$B765)+COUNTIFS(Database!$F:$F,1,Database!$D:$D,$A765,Database!$I:$I,$B765)</f>
        <v>0</v>
      </c>
      <c r="H765" s="9">
        <f>COUNTIFS(Database!$E:$E,0,Database!$C:$C,$A765,Database!$I:$I,$B765)+COUNTIFS(Database!$F:$F,0,Database!$D:$D,$A765,Database!$I:$I,$B765)</f>
        <v>2</v>
      </c>
      <c r="I765" s="9">
        <f>VLOOKUP(B765,Database!$I:$AB,14,FALSE)</f>
        <v>2000</v>
      </c>
      <c r="J765" s="9">
        <f>VLOOKUP(B765,Database!$I:$AC,15,FALSE)</f>
        <v>3</v>
      </c>
      <c r="K765" s="9" t="str">
        <f>VLOOKUP(B765,Database!$I:$AD,16,FALSE)</f>
        <v>v1.1</v>
      </c>
      <c r="L765" s="9">
        <f>VLOOKUP(B765,Database!$I:$AB,19,FALSE)</f>
        <v>28</v>
      </c>
      <c r="M765" s="9" t="str">
        <f>VLOOKUP(B765,Database!$I:$AB,20,FALSE)</f>
        <v>Y</v>
      </c>
    </row>
    <row r="766" spans="1:13" ht="15" customHeight="1" x14ac:dyDescent="0.25">
      <c r="A766" t="s">
        <v>111</v>
      </c>
      <c r="B766" t="s">
        <v>62</v>
      </c>
      <c r="C766" t="s">
        <v>765</v>
      </c>
      <c r="D766" s="1" t="s">
        <v>113</v>
      </c>
      <c r="E766" s="9">
        <f t="shared" si="13"/>
        <v>3</v>
      </c>
      <c r="F766" s="9">
        <f>COUNTIFS(Database!$E:$E,2,Database!$C:$C,$A766,Database!$I:$I,$B766)+COUNTIFS(Database!$F:$F,2,Database!$D:$D,$A766,Database!$I:$I,$B766)</f>
        <v>1</v>
      </c>
      <c r="G766" s="9">
        <f>COUNTIFS(Database!$E:$E,1,Database!$C:$C,$A766,Database!$I:$I,$B766)+COUNTIFS(Database!$F:$F,1,Database!$D:$D,$A766,Database!$I:$I,$B766)</f>
        <v>0</v>
      </c>
      <c r="H766" s="9">
        <f>COUNTIFS(Database!$E:$E,0,Database!$C:$C,$A766,Database!$I:$I,$B766)+COUNTIFS(Database!$F:$F,0,Database!$D:$D,$A766,Database!$I:$I,$B766)</f>
        <v>2</v>
      </c>
      <c r="I766" s="9">
        <f>VLOOKUP(B766,Database!$I:$AB,14,FALSE)</f>
        <v>2000</v>
      </c>
      <c r="J766" s="9">
        <f>VLOOKUP(B766,Database!$I:$AC,15,FALSE)</f>
        <v>3</v>
      </c>
      <c r="K766" s="9" t="str">
        <f>VLOOKUP(B766,Database!$I:$AD,16,FALSE)</f>
        <v>v1.1</v>
      </c>
      <c r="L766" s="9">
        <f>VLOOKUP(B766,Database!$I:$AB,19,FALSE)</f>
        <v>28</v>
      </c>
      <c r="M766" s="9" t="str">
        <f>VLOOKUP(B766,Database!$I:$AB,20,FALSE)</f>
        <v>Y</v>
      </c>
    </row>
    <row r="767" spans="1:13" ht="15" customHeight="1" x14ac:dyDescent="0.25">
      <c r="A767" t="s">
        <v>118</v>
      </c>
      <c r="B767" t="s">
        <v>62</v>
      </c>
      <c r="C767" t="s">
        <v>773</v>
      </c>
      <c r="D767" s="1" t="s">
        <v>119</v>
      </c>
      <c r="E767" s="9">
        <f t="shared" si="13"/>
        <v>1</v>
      </c>
      <c r="F767" s="9">
        <f>COUNTIFS(Database!$E:$E,2,Database!$C:$C,$A767,Database!$I:$I,$B767)+COUNTIFS(Database!$F:$F,2,Database!$D:$D,$A767,Database!$I:$I,$B767)</f>
        <v>0</v>
      </c>
      <c r="G767" s="9">
        <f>COUNTIFS(Database!$E:$E,1,Database!$C:$C,$A767,Database!$I:$I,$B767)+COUNTIFS(Database!$F:$F,1,Database!$D:$D,$A767,Database!$I:$I,$B767)</f>
        <v>1</v>
      </c>
      <c r="H767" s="9">
        <f>COUNTIFS(Database!$E:$E,0,Database!$C:$C,$A767,Database!$I:$I,$B767)+COUNTIFS(Database!$F:$F,0,Database!$D:$D,$A767,Database!$I:$I,$B767)</f>
        <v>0</v>
      </c>
      <c r="I767" s="9">
        <f>VLOOKUP(B767,Database!$I:$AB,14,FALSE)</f>
        <v>2000</v>
      </c>
      <c r="J767" s="9">
        <f>VLOOKUP(B767,Database!$I:$AC,15,FALSE)</f>
        <v>3</v>
      </c>
      <c r="K767" s="9" t="str">
        <f>VLOOKUP(B767,Database!$I:$AD,16,FALSE)</f>
        <v>v1.1</v>
      </c>
      <c r="L767" s="9">
        <f>VLOOKUP(B767,Database!$I:$AB,19,FALSE)</f>
        <v>28</v>
      </c>
      <c r="M767" s="9" t="str">
        <f>VLOOKUP(B767,Database!$I:$AB,20,FALSE)</f>
        <v>Y</v>
      </c>
    </row>
    <row r="768" spans="1:13" ht="15" customHeight="1" x14ac:dyDescent="0.25">
      <c r="A768" t="s">
        <v>99</v>
      </c>
      <c r="B768" t="s">
        <v>910</v>
      </c>
      <c r="C768" t="s">
        <v>759</v>
      </c>
      <c r="D768" s="1" t="s">
        <v>918</v>
      </c>
      <c r="E768" s="9">
        <f t="shared" si="13"/>
        <v>0</v>
      </c>
      <c r="F768" s="9">
        <f>COUNTIFS(Database!$E:$E,2,Database!$C:$C,$A768,Database!$I:$I,$B768)+COUNTIFS(Database!$F:$F,2,Database!$D:$D,$A768,Database!$I:$I,$B768)</f>
        <v>0</v>
      </c>
      <c r="G768" s="9">
        <f>COUNTIFS(Database!$E:$E,1,Database!$C:$C,$A768,Database!$I:$I,$B768)+COUNTIFS(Database!$F:$F,1,Database!$D:$D,$A768,Database!$I:$I,$B768)</f>
        <v>0</v>
      </c>
      <c r="H768" s="9">
        <f>COUNTIFS(Database!$E:$E,0,Database!$C:$C,$A768,Database!$I:$I,$B768)+COUNTIFS(Database!$F:$F,0,Database!$D:$D,$A768,Database!$I:$I,$B768)</f>
        <v>0</v>
      </c>
      <c r="I768" s="9">
        <f>VLOOKUP(B768,Database!$I:$AB,14,FALSE)</f>
        <v>1500</v>
      </c>
      <c r="J768" s="9">
        <f>VLOOKUP(B768,Database!$I:$AC,15,FALSE)</f>
        <v>1</v>
      </c>
      <c r="K768" s="9" t="str">
        <f>VLOOKUP(B768,Database!$I:$AD,16,FALSE)</f>
        <v>v1.1</v>
      </c>
      <c r="L768" s="9">
        <f>VLOOKUP(B768,Database!$I:$AB,19,FALSE)</f>
        <v>22</v>
      </c>
      <c r="M768" s="9" t="str">
        <f>VLOOKUP(B768,Database!$I:$AB,20,FALSE)</f>
        <v>Y</v>
      </c>
    </row>
    <row r="769" spans="1:13" ht="15" customHeight="1" x14ac:dyDescent="0.25">
      <c r="A769" t="s">
        <v>925</v>
      </c>
      <c r="B769" t="s">
        <v>910</v>
      </c>
      <c r="C769" t="s">
        <v>758</v>
      </c>
      <c r="D769" s="1" t="s">
        <v>926</v>
      </c>
      <c r="E769" s="9">
        <f t="shared" si="13"/>
        <v>0</v>
      </c>
      <c r="F769" s="9">
        <f>COUNTIFS(Database!$E:$E,2,Database!$C:$C,$A769,Database!$I:$I,$B769)+COUNTIFS(Database!$F:$F,2,Database!$D:$D,$A769,Database!$I:$I,$B769)</f>
        <v>0</v>
      </c>
      <c r="G769" s="9">
        <f>COUNTIFS(Database!$E:$E,1,Database!$C:$C,$A769,Database!$I:$I,$B769)+COUNTIFS(Database!$F:$F,1,Database!$D:$D,$A769,Database!$I:$I,$B769)</f>
        <v>0</v>
      </c>
      <c r="H769" s="9">
        <f>COUNTIFS(Database!$E:$E,0,Database!$C:$C,$A769,Database!$I:$I,$B769)+COUNTIFS(Database!$F:$F,0,Database!$D:$D,$A769,Database!$I:$I,$B769)</f>
        <v>0</v>
      </c>
      <c r="I769" s="9">
        <f>VLOOKUP(B769,Database!$I:$AB,14,FALSE)</f>
        <v>1500</v>
      </c>
      <c r="J769" s="9">
        <f>VLOOKUP(B769,Database!$I:$AC,15,FALSE)</f>
        <v>1</v>
      </c>
      <c r="K769" s="9" t="str">
        <f>VLOOKUP(B769,Database!$I:$AD,16,FALSE)</f>
        <v>v1.1</v>
      </c>
      <c r="L769" s="9">
        <f>VLOOKUP(B769,Database!$I:$AB,19,FALSE)</f>
        <v>22</v>
      </c>
      <c r="M769" s="9" t="str">
        <f>VLOOKUP(B769,Database!$I:$AB,20,FALSE)</f>
        <v>Y</v>
      </c>
    </row>
    <row r="770" spans="1:13" ht="15" customHeight="1" x14ac:dyDescent="0.25">
      <c r="A770" t="s">
        <v>513</v>
      </c>
      <c r="B770" t="s">
        <v>621</v>
      </c>
      <c r="C770" t="s">
        <v>764</v>
      </c>
      <c r="D770" s="1" t="s">
        <v>623</v>
      </c>
      <c r="E770" s="9">
        <f t="shared" si="13"/>
        <v>3</v>
      </c>
      <c r="F770" s="9">
        <f>COUNTIFS(Database!$E:$E,2,Database!$C:$C,$A770,Database!$I:$I,$B770)+COUNTIFS(Database!$F:$F,2,Database!$D:$D,$A770,Database!$I:$I,$B770)</f>
        <v>3</v>
      </c>
      <c r="G770" s="9">
        <f>COUNTIFS(Database!$E:$E,1,Database!$C:$C,$A770,Database!$I:$I,$B770)+COUNTIFS(Database!$F:$F,1,Database!$D:$D,$A770,Database!$I:$I,$B770)</f>
        <v>0</v>
      </c>
      <c r="H770" s="9">
        <f>COUNTIFS(Database!$E:$E,0,Database!$C:$C,$A770,Database!$I:$I,$B770)+COUNTIFS(Database!$F:$F,0,Database!$D:$D,$A770,Database!$I:$I,$B770)</f>
        <v>0</v>
      </c>
      <c r="I770" s="9">
        <f>VLOOKUP(B770,Database!$I:$AB,14,FALSE)</f>
        <v>2000</v>
      </c>
      <c r="J770" s="9">
        <f>VLOOKUP(B770,Database!$I:$AC,15,FALSE)</f>
        <v>3</v>
      </c>
      <c r="K770" s="9" t="str">
        <f>VLOOKUP(B770,Database!$I:$AD,16,FALSE)</f>
        <v>v1.1</v>
      </c>
      <c r="L770" s="9">
        <f>VLOOKUP(B770,Database!$I:$AB,19,FALSE)</f>
        <v>20</v>
      </c>
      <c r="M770" s="9" t="str">
        <f>VLOOKUP(B770,Database!$I:$AB,20,FALSE)</f>
        <v>Y</v>
      </c>
    </row>
    <row r="771" spans="1:13" ht="15" customHeight="1" x14ac:dyDescent="0.25">
      <c r="A771" t="s">
        <v>523</v>
      </c>
      <c r="B771" t="s">
        <v>621</v>
      </c>
      <c r="C771" t="s">
        <v>769</v>
      </c>
      <c r="D771" s="1" t="s">
        <v>633</v>
      </c>
      <c r="E771" s="9">
        <f t="shared" si="13"/>
        <v>3</v>
      </c>
      <c r="F771" s="9">
        <f>COUNTIFS(Database!$E:$E,2,Database!$C:$C,$A771,Database!$I:$I,$B771)+COUNTIFS(Database!$F:$F,2,Database!$D:$D,$A771,Database!$I:$I,$B771)</f>
        <v>3</v>
      </c>
      <c r="G771" s="9">
        <f>COUNTIFS(Database!$E:$E,1,Database!$C:$C,$A771,Database!$I:$I,$B771)+COUNTIFS(Database!$F:$F,1,Database!$D:$D,$A771,Database!$I:$I,$B771)</f>
        <v>0</v>
      </c>
      <c r="H771" s="9">
        <f>COUNTIFS(Database!$E:$E,0,Database!$C:$C,$A771,Database!$I:$I,$B771)+COUNTIFS(Database!$F:$F,0,Database!$D:$D,$A771,Database!$I:$I,$B771)</f>
        <v>0</v>
      </c>
      <c r="I771" s="9">
        <f>VLOOKUP(B771,Database!$I:$AB,14,FALSE)</f>
        <v>2000</v>
      </c>
      <c r="J771" s="9">
        <f>VLOOKUP(B771,Database!$I:$AC,15,FALSE)</f>
        <v>3</v>
      </c>
      <c r="K771" s="9" t="str">
        <f>VLOOKUP(B771,Database!$I:$AD,16,FALSE)</f>
        <v>v1.1</v>
      </c>
      <c r="L771" s="9">
        <f>VLOOKUP(B771,Database!$I:$AB,19,FALSE)</f>
        <v>20</v>
      </c>
      <c r="M771" s="9" t="str">
        <f>VLOOKUP(B771,Database!$I:$AB,20,FALSE)</f>
        <v>Y</v>
      </c>
    </row>
    <row r="772" spans="1:13" ht="15" customHeight="1" x14ac:dyDescent="0.25">
      <c r="A772" t="s">
        <v>647</v>
      </c>
      <c r="B772" t="s">
        <v>621</v>
      </c>
      <c r="C772" t="s">
        <v>765</v>
      </c>
      <c r="D772" s="1" t="s">
        <v>649</v>
      </c>
      <c r="E772" s="9">
        <f t="shared" ref="E772:E824" si="14">SUM(F772:H772)</f>
        <v>3</v>
      </c>
      <c r="F772" s="9">
        <f>COUNTIFS(Database!$E:$E,2,Database!$C:$C,$A772,Database!$I:$I,$B772)+COUNTIFS(Database!$F:$F,2,Database!$D:$D,$A772,Database!$I:$I,$B772)</f>
        <v>0</v>
      </c>
      <c r="G772" s="9">
        <f>COUNTIFS(Database!$E:$E,1,Database!$C:$C,$A772,Database!$I:$I,$B772)+COUNTIFS(Database!$F:$F,1,Database!$D:$D,$A772,Database!$I:$I,$B772)</f>
        <v>0</v>
      </c>
      <c r="H772" s="9">
        <f>COUNTIFS(Database!$E:$E,0,Database!$C:$C,$A772,Database!$I:$I,$B772)+COUNTIFS(Database!$F:$F,0,Database!$D:$D,$A772,Database!$I:$I,$B772)</f>
        <v>3</v>
      </c>
      <c r="I772" s="9">
        <f>VLOOKUP(B772,Database!$I:$AB,14,FALSE)</f>
        <v>2000</v>
      </c>
      <c r="J772" s="9">
        <f>VLOOKUP(B772,Database!$I:$AC,15,FALSE)</f>
        <v>3</v>
      </c>
      <c r="K772" s="9" t="str">
        <f>VLOOKUP(B772,Database!$I:$AD,16,FALSE)</f>
        <v>v1.1</v>
      </c>
      <c r="L772" s="9">
        <f>VLOOKUP(B772,Database!$I:$AB,19,FALSE)</f>
        <v>20</v>
      </c>
      <c r="M772" s="9" t="str">
        <f>VLOOKUP(B772,Database!$I:$AB,20,FALSE)</f>
        <v>Y</v>
      </c>
    </row>
    <row r="773" spans="1:13" ht="15" customHeight="1" x14ac:dyDescent="0.25">
      <c r="A773" t="s">
        <v>239</v>
      </c>
      <c r="B773" t="s">
        <v>206</v>
      </c>
      <c r="C773" t="s">
        <v>759</v>
      </c>
      <c r="D773" s="1" t="s">
        <v>241</v>
      </c>
      <c r="E773" s="9">
        <f t="shared" si="14"/>
        <v>3</v>
      </c>
      <c r="F773" s="9">
        <f>COUNTIFS(Database!$E:$E,2,Database!$C:$C,$A773,Database!$I:$I,$B773)+COUNTIFS(Database!$F:$F,2,Database!$D:$D,$A773,Database!$I:$I,$B773)</f>
        <v>1</v>
      </c>
      <c r="G773" s="9">
        <f>COUNTIFS(Database!$E:$E,1,Database!$C:$C,$A773,Database!$I:$I,$B773)+COUNTIFS(Database!$F:$F,1,Database!$D:$D,$A773,Database!$I:$I,$B773)</f>
        <v>0</v>
      </c>
      <c r="H773" s="9">
        <f>COUNTIFS(Database!$E:$E,0,Database!$C:$C,$A773,Database!$I:$I,$B773)+COUNTIFS(Database!$F:$F,0,Database!$D:$D,$A773,Database!$I:$I,$B773)</f>
        <v>2</v>
      </c>
      <c r="I773" s="9">
        <f>VLOOKUP(B773,Database!$I:$AB,14,FALSE)</f>
        <v>1000</v>
      </c>
      <c r="J773" s="9">
        <f>VLOOKUP(B773,Database!$I:$AC,15,FALSE)</f>
        <v>3</v>
      </c>
      <c r="K773" s="9" t="str">
        <f>VLOOKUP(B773,Database!$I:$AD,16,FALSE)</f>
        <v>v1.1</v>
      </c>
      <c r="L773" s="9">
        <f>VLOOKUP(B773,Database!$I:$AB,19,FALSE)</f>
        <v>18</v>
      </c>
      <c r="M773" s="9" t="str">
        <f>VLOOKUP(B773,Database!$I:$AB,20,FALSE)</f>
        <v>Y</v>
      </c>
    </row>
    <row r="774" spans="1:13" ht="15" customHeight="1" x14ac:dyDescent="0.25">
      <c r="A774" t="s">
        <v>408</v>
      </c>
      <c r="B774" t="s">
        <v>399</v>
      </c>
      <c r="C774" t="s">
        <v>758</v>
      </c>
      <c r="D774" s="1" t="s">
        <v>410</v>
      </c>
      <c r="E774" s="9">
        <f t="shared" si="14"/>
        <v>2</v>
      </c>
      <c r="F774" s="9">
        <f>COUNTIFS(Database!$E:$E,2,Database!$C:$C,$A774,Database!$I:$I,$B774)+COUNTIFS(Database!$F:$F,2,Database!$D:$D,$A774,Database!$I:$I,$B774)</f>
        <v>0</v>
      </c>
      <c r="G774" s="9">
        <f>COUNTIFS(Database!$E:$E,1,Database!$C:$C,$A774,Database!$I:$I,$B774)+COUNTIFS(Database!$F:$F,1,Database!$D:$D,$A774,Database!$I:$I,$B774)</f>
        <v>0</v>
      </c>
      <c r="H774" s="9">
        <f>COUNTIFS(Database!$E:$E,0,Database!$C:$C,$A774,Database!$I:$I,$B774)+COUNTIFS(Database!$F:$F,0,Database!$D:$D,$A774,Database!$I:$I,$B774)</f>
        <v>2</v>
      </c>
      <c r="I774" s="9">
        <f>VLOOKUP(B774,Database!$I:$AB,14,FALSE)</f>
        <v>2000</v>
      </c>
      <c r="J774" s="9">
        <f>VLOOKUP(B774,Database!$I:$AC,15,FALSE)</f>
        <v>3</v>
      </c>
      <c r="K774" s="9" t="str">
        <f>VLOOKUP(B774,Database!$I:$AD,16,FALSE)</f>
        <v>v1.1</v>
      </c>
      <c r="L774" s="9">
        <f>VLOOKUP(B774,Database!$I:$AB,19,FALSE)</f>
        <v>26</v>
      </c>
      <c r="M774" s="9" t="str">
        <f>VLOOKUP(B774,Database!$I:$AB,20,FALSE)</f>
        <v>Y</v>
      </c>
    </row>
    <row r="775" spans="1:13" ht="15" customHeight="1" x14ac:dyDescent="0.25">
      <c r="A775" t="s">
        <v>428</v>
      </c>
      <c r="B775" t="s">
        <v>399</v>
      </c>
      <c r="C775" t="s">
        <v>770</v>
      </c>
      <c r="D775" s="1" t="s">
        <v>430</v>
      </c>
      <c r="E775" s="9">
        <f t="shared" si="14"/>
        <v>3</v>
      </c>
      <c r="F775" s="9">
        <f>COUNTIFS(Database!$E:$E,2,Database!$C:$C,$A775,Database!$I:$I,$B775)+COUNTIFS(Database!$F:$F,2,Database!$D:$D,$A775,Database!$I:$I,$B775)</f>
        <v>2</v>
      </c>
      <c r="G775" s="9">
        <f>COUNTIFS(Database!$E:$E,1,Database!$C:$C,$A775,Database!$I:$I,$B775)+COUNTIFS(Database!$F:$F,1,Database!$D:$D,$A775,Database!$I:$I,$B775)</f>
        <v>0</v>
      </c>
      <c r="H775" s="9">
        <f>COUNTIFS(Database!$E:$E,0,Database!$C:$C,$A775,Database!$I:$I,$B775)+COUNTIFS(Database!$F:$F,0,Database!$D:$D,$A775,Database!$I:$I,$B775)</f>
        <v>1</v>
      </c>
      <c r="I775" s="9">
        <f>VLOOKUP(B775,Database!$I:$AB,14,FALSE)</f>
        <v>2000</v>
      </c>
      <c r="J775" s="9">
        <f>VLOOKUP(B775,Database!$I:$AC,15,FALSE)</f>
        <v>3</v>
      </c>
      <c r="K775" s="9" t="str">
        <f>VLOOKUP(B775,Database!$I:$AD,16,FALSE)</f>
        <v>v1.1</v>
      </c>
      <c r="L775" s="9">
        <f>VLOOKUP(B775,Database!$I:$AB,19,FALSE)</f>
        <v>26</v>
      </c>
      <c r="M775" s="9" t="str">
        <f>VLOOKUP(B775,Database!$I:$AB,20,FALSE)</f>
        <v>Y</v>
      </c>
    </row>
    <row r="776" spans="1:13" ht="15" customHeight="1" x14ac:dyDescent="0.25">
      <c r="A776" t="s">
        <v>432</v>
      </c>
      <c r="B776" t="s">
        <v>399</v>
      </c>
      <c r="C776" t="s">
        <v>758</v>
      </c>
      <c r="D776" s="1" t="s">
        <v>434</v>
      </c>
      <c r="E776" s="9">
        <f t="shared" si="14"/>
        <v>2</v>
      </c>
      <c r="F776" s="9">
        <f>COUNTIFS(Database!$E:$E,2,Database!$C:$C,$A776,Database!$I:$I,$B776)+COUNTIFS(Database!$F:$F,2,Database!$D:$D,$A776,Database!$I:$I,$B776)</f>
        <v>2</v>
      </c>
      <c r="G776" s="9">
        <f>COUNTIFS(Database!$E:$E,1,Database!$C:$C,$A776,Database!$I:$I,$B776)+COUNTIFS(Database!$F:$F,1,Database!$D:$D,$A776,Database!$I:$I,$B776)</f>
        <v>0</v>
      </c>
      <c r="H776" s="9">
        <f>COUNTIFS(Database!$E:$E,0,Database!$C:$C,$A776,Database!$I:$I,$B776)+COUNTIFS(Database!$F:$F,0,Database!$D:$D,$A776,Database!$I:$I,$B776)</f>
        <v>0</v>
      </c>
      <c r="I776" s="9">
        <f>VLOOKUP(B776,Database!$I:$AB,14,FALSE)</f>
        <v>2000</v>
      </c>
      <c r="J776" s="9">
        <f>VLOOKUP(B776,Database!$I:$AC,15,FALSE)</f>
        <v>3</v>
      </c>
      <c r="K776" s="9" t="str">
        <f>VLOOKUP(B776,Database!$I:$AD,16,FALSE)</f>
        <v>v1.1</v>
      </c>
      <c r="L776" s="9">
        <f>VLOOKUP(B776,Database!$I:$AB,19,FALSE)</f>
        <v>26</v>
      </c>
      <c r="M776" s="9" t="str">
        <f>VLOOKUP(B776,Database!$I:$AB,20,FALSE)</f>
        <v>Y</v>
      </c>
    </row>
    <row r="777" spans="1:13" ht="15" customHeight="1" x14ac:dyDescent="0.25">
      <c r="A777" t="s">
        <v>488</v>
      </c>
      <c r="B777" t="s">
        <v>452</v>
      </c>
      <c r="C777" t="s">
        <v>767</v>
      </c>
      <c r="D777" s="1" t="s">
        <v>490</v>
      </c>
      <c r="E777" s="9">
        <f t="shared" si="14"/>
        <v>3</v>
      </c>
      <c r="F777" s="9">
        <f>COUNTIFS(Database!$E:$E,2,Database!$C:$C,$A777,Database!$I:$I,$B777)+COUNTIFS(Database!$F:$F,2,Database!$D:$D,$A777,Database!$I:$I,$B777)</f>
        <v>0</v>
      </c>
      <c r="G777" s="9">
        <f>COUNTIFS(Database!$E:$E,1,Database!$C:$C,$A777,Database!$I:$I,$B777)+COUNTIFS(Database!$F:$F,1,Database!$D:$D,$A777,Database!$I:$I,$B777)</f>
        <v>0</v>
      </c>
      <c r="H777" s="9">
        <f>COUNTIFS(Database!$E:$E,0,Database!$C:$C,$A777,Database!$I:$I,$B777)+COUNTIFS(Database!$F:$F,0,Database!$D:$D,$A777,Database!$I:$I,$B777)</f>
        <v>3</v>
      </c>
      <c r="I777" s="9">
        <f>VLOOKUP(B777,Database!$I:$AB,14,FALSE)</f>
        <v>2000</v>
      </c>
      <c r="J777" s="9">
        <f>VLOOKUP(B777,Database!$I:$AC,15,FALSE)</f>
        <v>3</v>
      </c>
      <c r="K777" s="9" t="str">
        <f>VLOOKUP(B777,Database!$I:$AD,16,FALSE)</f>
        <v>v1.1</v>
      </c>
      <c r="L777" s="9">
        <f>VLOOKUP(B777,Database!$I:$AB,19,FALSE)</f>
        <v>22</v>
      </c>
      <c r="M777" s="9" t="str">
        <f>VLOOKUP(B777,Database!$I:$AB,20,FALSE)</f>
        <v>Y</v>
      </c>
    </row>
    <row r="778" spans="1:13" ht="15" customHeight="1" x14ac:dyDescent="0.25">
      <c r="A778" t="s">
        <v>251</v>
      </c>
      <c r="B778" t="s">
        <v>244</v>
      </c>
      <c r="C778" t="s">
        <v>760</v>
      </c>
      <c r="D778" s="1" t="s">
        <v>252</v>
      </c>
      <c r="E778" s="9">
        <f t="shared" si="14"/>
        <v>3</v>
      </c>
      <c r="F778" s="9">
        <f>COUNTIFS(Database!$E:$E,2,Database!$C:$C,$A778,Database!$I:$I,$B778)+COUNTIFS(Database!$F:$F,2,Database!$D:$D,$A778,Database!$I:$I,$B778)</f>
        <v>0</v>
      </c>
      <c r="G778" s="9">
        <f>COUNTIFS(Database!$E:$E,1,Database!$C:$C,$A778,Database!$I:$I,$B778)+COUNTIFS(Database!$F:$F,1,Database!$D:$D,$A778,Database!$I:$I,$B778)</f>
        <v>0</v>
      </c>
      <c r="H778" s="9">
        <f>COUNTIFS(Database!$E:$E,0,Database!$C:$C,$A778,Database!$I:$I,$B778)+COUNTIFS(Database!$F:$F,0,Database!$D:$D,$A778,Database!$I:$I,$B778)</f>
        <v>3</v>
      </c>
      <c r="I778" s="9">
        <f>VLOOKUP(B778,Database!$I:$AB,14,FALSE)</f>
        <v>500</v>
      </c>
      <c r="J778" s="9">
        <f>VLOOKUP(B778,Database!$I:$AC,15,FALSE)</f>
        <v>3</v>
      </c>
      <c r="K778" s="9" t="str">
        <f>VLOOKUP(B778,Database!$I:$AD,16,FALSE)</f>
        <v>v1.1</v>
      </c>
      <c r="L778" s="9">
        <f>VLOOKUP(B778,Database!$I:$AB,19,FALSE)</f>
        <v>6</v>
      </c>
      <c r="M778" s="9" t="str">
        <f>VLOOKUP(B778,Database!$I:$AB,20,FALSE)</f>
        <v>Y</v>
      </c>
    </row>
    <row r="779" spans="1:13" ht="15" customHeight="1" x14ac:dyDescent="0.25">
      <c r="A779" t="s">
        <v>845</v>
      </c>
      <c r="B779" t="s">
        <v>840</v>
      </c>
      <c r="C779" t="s">
        <v>768</v>
      </c>
      <c r="D779" s="1" t="s">
        <v>847</v>
      </c>
      <c r="E779" s="9">
        <f t="shared" si="14"/>
        <v>3</v>
      </c>
      <c r="F779" s="9">
        <f>COUNTIFS(Database!$E:$E,2,Database!$C:$C,$A779,Database!$I:$I,$B779)+COUNTIFS(Database!$F:$F,2,Database!$D:$D,$A779,Database!$I:$I,$B779)</f>
        <v>1</v>
      </c>
      <c r="G779" s="9">
        <f>COUNTIFS(Database!$E:$E,1,Database!$C:$C,$A779,Database!$I:$I,$B779)+COUNTIFS(Database!$F:$F,1,Database!$D:$D,$A779,Database!$I:$I,$B779)</f>
        <v>0</v>
      </c>
      <c r="H779" s="9">
        <f>COUNTIFS(Database!$E:$E,0,Database!$C:$C,$A779,Database!$I:$I,$B779)+COUNTIFS(Database!$F:$F,0,Database!$D:$D,$A779,Database!$I:$I,$B779)</f>
        <v>2</v>
      </c>
      <c r="I779" s="9">
        <f>VLOOKUP(B779,Database!$I:$AB,14,FALSE)</f>
        <v>1500</v>
      </c>
      <c r="J779" s="9">
        <f>VLOOKUP(B779,Database!$I:$AC,15,FALSE)</f>
        <v>3</v>
      </c>
      <c r="K779" s="9" t="str">
        <f>VLOOKUP(B779,Database!$I:$AD,16,FALSE)</f>
        <v>v1.1</v>
      </c>
      <c r="L779" s="9">
        <f>VLOOKUP(B779,Database!$I:$AB,19,FALSE)</f>
        <v>26</v>
      </c>
      <c r="M779" s="9" t="str">
        <f>VLOOKUP(B779,Database!$I:$AB,20,FALSE)</f>
        <v>Y</v>
      </c>
    </row>
    <row r="780" spans="1:13" ht="15" customHeight="1" x14ac:dyDescent="0.25">
      <c r="A780" t="s">
        <v>857</v>
      </c>
      <c r="B780" t="s">
        <v>840</v>
      </c>
      <c r="C780" t="s">
        <v>764</v>
      </c>
      <c r="D780" s="1" t="s">
        <v>859</v>
      </c>
      <c r="E780" s="9">
        <f t="shared" si="14"/>
        <v>3</v>
      </c>
      <c r="F780" s="9">
        <f>COUNTIFS(Database!$E:$E,2,Database!$C:$C,$A780,Database!$I:$I,$B780)+COUNTIFS(Database!$F:$F,2,Database!$D:$D,$A780,Database!$I:$I,$B780)</f>
        <v>1</v>
      </c>
      <c r="G780" s="9">
        <f>COUNTIFS(Database!$E:$E,1,Database!$C:$C,$A780,Database!$I:$I,$B780)+COUNTIFS(Database!$F:$F,1,Database!$D:$D,$A780,Database!$I:$I,$B780)</f>
        <v>1</v>
      </c>
      <c r="H780" s="9">
        <f>COUNTIFS(Database!$E:$E,0,Database!$C:$C,$A780,Database!$I:$I,$B780)+COUNTIFS(Database!$F:$F,0,Database!$D:$D,$A780,Database!$I:$I,$B780)</f>
        <v>1</v>
      </c>
      <c r="I780" s="9">
        <f>VLOOKUP(B780,Database!$I:$AB,14,FALSE)</f>
        <v>1500</v>
      </c>
      <c r="J780" s="9">
        <f>VLOOKUP(B780,Database!$I:$AC,15,FALSE)</f>
        <v>3</v>
      </c>
      <c r="K780" s="9" t="str">
        <f>VLOOKUP(B780,Database!$I:$AD,16,FALSE)</f>
        <v>v1.1</v>
      </c>
      <c r="L780" s="9">
        <f>VLOOKUP(B780,Database!$I:$AB,19,FALSE)</f>
        <v>26</v>
      </c>
      <c r="M780" s="9" t="str">
        <f>VLOOKUP(B780,Database!$I:$AB,20,FALSE)</f>
        <v>Y</v>
      </c>
    </row>
    <row r="781" spans="1:13" ht="15" customHeight="1" x14ac:dyDescent="0.25">
      <c r="A781" t="s">
        <v>865</v>
      </c>
      <c r="B781" t="s">
        <v>840</v>
      </c>
      <c r="C781" t="s">
        <v>762</v>
      </c>
      <c r="D781" s="1" t="s">
        <v>867</v>
      </c>
      <c r="E781" s="9">
        <f t="shared" si="14"/>
        <v>3</v>
      </c>
      <c r="F781" s="9">
        <f>COUNTIFS(Database!$E:$E,2,Database!$C:$C,$A781,Database!$I:$I,$B781)+COUNTIFS(Database!$F:$F,2,Database!$D:$D,$A781,Database!$I:$I,$B781)</f>
        <v>0</v>
      </c>
      <c r="G781" s="9">
        <f>COUNTIFS(Database!$E:$E,1,Database!$C:$C,$A781,Database!$I:$I,$B781)+COUNTIFS(Database!$F:$F,1,Database!$D:$D,$A781,Database!$I:$I,$B781)</f>
        <v>0</v>
      </c>
      <c r="H781" s="9">
        <f>COUNTIFS(Database!$E:$E,0,Database!$C:$C,$A781,Database!$I:$I,$B781)+COUNTIFS(Database!$F:$F,0,Database!$D:$D,$A781,Database!$I:$I,$B781)</f>
        <v>3</v>
      </c>
      <c r="I781" s="9">
        <f>VLOOKUP(B781,Database!$I:$AB,14,FALSE)</f>
        <v>1500</v>
      </c>
      <c r="J781" s="9">
        <f>VLOOKUP(B781,Database!$I:$AC,15,FALSE)</f>
        <v>3</v>
      </c>
      <c r="K781" s="9" t="str">
        <f>VLOOKUP(B781,Database!$I:$AD,16,FALSE)</f>
        <v>v1.1</v>
      </c>
      <c r="L781" s="9">
        <f>VLOOKUP(B781,Database!$I:$AB,19,FALSE)</f>
        <v>26</v>
      </c>
      <c r="M781" s="9" t="str">
        <f>VLOOKUP(B781,Database!$I:$AB,20,FALSE)</f>
        <v>Y</v>
      </c>
    </row>
    <row r="782" spans="1:13" ht="15" customHeight="1" x14ac:dyDescent="0.25">
      <c r="A782" t="s">
        <v>885</v>
      </c>
      <c r="B782" t="s">
        <v>840</v>
      </c>
      <c r="C782" t="s">
        <v>759</v>
      </c>
      <c r="D782" s="1" t="s">
        <v>887</v>
      </c>
      <c r="E782" s="9">
        <f t="shared" si="14"/>
        <v>3</v>
      </c>
      <c r="F782" s="9">
        <f>COUNTIFS(Database!$E:$E,2,Database!$C:$C,$A782,Database!$I:$I,$B782)+COUNTIFS(Database!$F:$F,2,Database!$D:$D,$A782,Database!$I:$I,$B782)</f>
        <v>3</v>
      </c>
      <c r="G782" s="9">
        <f>COUNTIFS(Database!$E:$E,1,Database!$C:$C,$A782,Database!$I:$I,$B782)+COUNTIFS(Database!$F:$F,1,Database!$D:$D,$A782,Database!$I:$I,$B782)</f>
        <v>0</v>
      </c>
      <c r="H782" s="9">
        <f>COUNTIFS(Database!$E:$E,0,Database!$C:$C,$A782,Database!$I:$I,$B782)+COUNTIFS(Database!$F:$F,0,Database!$D:$D,$A782,Database!$I:$I,$B782)</f>
        <v>0</v>
      </c>
      <c r="I782" s="9">
        <f>VLOOKUP(B782,Database!$I:$AB,14,FALSE)</f>
        <v>1500</v>
      </c>
      <c r="J782" s="9">
        <f>VLOOKUP(B782,Database!$I:$AC,15,FALSE)</f>
        <v>3</v>
      </c>
      <c r="K782" s="9" t="str">
        <f>VLOOKUP(B782,Database!$I:$AD,16,FALSE)</f>
        <v>v1.1</v>
      </c>
      <c r="L782" s="9">
        <f>VLOOKUP(B782,Database!$I:$AB,19,FALSE)</f>
        <v>26</v>
      </c>
      <c r="M782" s="9" t="str">
        <f>VLOOKUP(B782,Database!$I:$AB,20,FALSE)</f>
        <v>Y</v>
      </c>
    </row>
    <row r="783" spans="1:13" ht="15" customHeight="1" x14ac:dyDescent="0.25">
      <c r="A783" t="s">
        <v>889</v>
      </c>
      <c r="B783" t="s">
        <v>840</v>
      </c>
      <c r="C783" t="s">
        <v>760</v>
      </c>
      <c r="D783" s="1" t="s">
        <v>891</v>
      </c>
      <c r="E783" s="9">
        <f t="shared" si="14"/>
        <v>3</v>
      </c>
      <c r="F783" s="9">
        <f>COUNTIFS(Database!$E:$E,2,Database!$C:$C,$A783,Database!$I:$I,$B783)+COUNTIFS(Database!$F:$F,2,Database!$D:$D,$A783,Database!$I:$I,$B783)</f>
        <v>1</v>
      </c>
      <c r="G783" s="9">
        <f>COUNTIFS(Database!$E:$E,1,Database!$C:$C,$A783,Database!$I:$I,$B783)+COUNTIFS(Database!$F:$F,1,Database!$D:$D,$A783,Database!$I:$I,$B783)</f>
        <v>0</v>
      </c>
      <c r="H783" s="9">
        <f>COUNTIFS(Database!$E:$E,0,Database!$C:$C,$A783,Database!$I:$I,$B783)+COUNTIFS(Database!$F:$F,0,Database!$D:$D,$A783,Database!$I:$I,$B783)</f>
        <v>2</v>
      </c>
      <c r="I783" s="9">
        <f>VLOOKUP(B783,Database!$I:$AB,14,FALSE)</f>
        <v>1500</v>
      </c>
      <c r="J783" s="9">
        <f>VLOOKUP(B783,Database!$I:$AC,15,FALSE)</f>
        <v>3</v>
      </c>
      <c r="K783" s="9" t="str">
        <f>VLOOKUP(B783,Database!$I:$AD,16,FALSE)</f>
        <v>v1.1</v>
      </c>
      <c r="L783" s="9">
        <f>VLOOKUP(B783,Database!$I:$AB,19,FALSE)</f>
        <v>26</v>
      </c>
      <c r="M783" s="9" t="str">
        <f>VLOOKUP(B783,Database!$I:$AB,20,FALSE)</f>
        <v>Y</v>
      </c>
    </row>
    <row r="784" spans="1:13" ht="15" customHeight="1" x14ac:dyDescent="0.25">
      <c r="A784" t="s">
        <v>980</v>
      </c>
      <c r="B784" t="s">
        <v>976</v>
      </c>
      <c r="C784" t="s">
        <v>758</v>
      </c>
      <c r="D784" s="1" t="s">
        <v>982</v>
      </c>
      <c r="E784" s="9">
        <f t="shared" si="14"/>
        <v>1</v>
      </c>
      <c r="F784" s="9">
        <f>COUNTIFS(Database!$E:$E,2,Database!$C:$C,$A784,Database!$I:$I,$B784)+COUNTIFS(Database!$F:$F,2,Database!$D:$D,$A784,Database!$I:$I,$B784)</f>
        <v>0</v>
      </c>
      <c r="G784" s="9">
        <f>COUNTIFS(Database!$E:$E,1,Database!$C:$C,$A784,Database!$I:$I,$B784)+COUNTIFS(Database!$F:$F,1,Database!$D:$D,$A784,Database!$I:$I,$B784)</f>
        <v>0</v>
      </c>
      <c r="H784" s="9">
        <f>COUNTIFS(Database!$E:$E,0,Database!$C:$C,$A784,Database!$I:$I,$B784)+COUNTIFS(Database!$F:$F,0,Database!$D:$D,$A784,Database!$I:$I,$B784)</f>
        <v>1</v>
      </c>
      <c r="I784" s="9">
        <f>VLOOKUP(B784,Database!$I:$AB,14,FALSE)</f>
        <v>2000</v>
      </c>
      <c r="J784" s="9">
        <f>VLOOKUP(B784,Database!$I:$AC,15,FALSE)</f>
        <v>3</v>
      </c>
      <c r="K784" s="9" t="str">
        <f>VLOOKUP(B784,Database!$I:$AD,16,FALSE)</f>
        <v>v1.1</v>
      </c>
      <c r="L784" s="9">
        <f>VLOOKUP(B784,Database!$I:$AB,19,FALSE)</f>
        <v>14</v>
      </c>
      <c r="M784" s="9" t="str">
        <f>VLOOKUP(B784,Database!$I:$AB,20,FALSE)</f>
        <v>Y</v>
      </c>
    </row>
    <row r="785" spans="1:13" ht="15" customHeight="1" x14ac:dyDescent="0.25">
      <c r="A785" t="s">
        <v>935</v>
      </c>
      <c r="B785" t="s">
        <v>931</v>
      </c>
      <c r="C785" t="s">
        <v>769</v>
      </c>
      <c r="D785" s="1" t="s">
        <v>937</v>
      </c>
      <c r="E785" s="9">
        <f t="shared" si="14"/>
        <v>3</v>
      </c>
      <c r="F785" s="9">
        <f>COUNTIFS(Database!$E:$E,2,Database!$C:$C,$A785,Database!$I:$I,$B785)+COUNTIFS(Database!$F:$F,2,Database!$D:$D,$A785,Database!$I:$I,$B785)</f>
        <v>0</v>
      </c>
      <c r="G785" s="9">
        <f>COUNTIFS(Database!$E:$E,1,Database!$C:$C,$A785,Database!$I:$I,$B785)+COUNTIFS(Database!$F:$F,1,Database!$D:$D,$A785,Database!$I:$I,$B785)</f>
        <v>0</v>
      </c>
      <c r="H785" s="9">
        <f>COUNTIFS(Database!$E:$E,0,Database!$C:$C,$A785,Database!$I:$I,$B785)+COUNTIFS(Database!$F:$F,0,Database!$D:$D,$A785,Database!$I:$I,$B785)</f>
        <v>3</v>
      </c>
      <c r="I785" s="9">
        <f>VLOOKUP(B785,Database!$I:$AB,14,FALSE)</f>
        <v>1250</v>
      </c>
      <c r="J785" s="9">
        <f>VLOOKUP(B785,Database!$I:$AC,15,FALSE)</f>
        <v>3</v>
      </c>
      <c r="K785" s="9" t="str">
        <f>VLOOKUP(B785,Database!$I:$AD,16,FALSE)</f>
        <v>v1.1</v>
      </c>
      <c r="L785" s="9">
        <f>VLOOKUP(B785,Database!$I:$AB,19,FALSE)</f>
        <v>22</v>
      </c>
      <c r="M785" s="9" t="str">
        <f>VLOOKUP(B785,Database!$I:$AB,20,FALSE)</f>
        <v>Y</v>
      </c>
    </row>
    <row r="786" spans="1:13" ht="15" customHeight="1" x14ac:dyDescent="0.25">
      <c r="A786" t="s">
        <v>939</v>
      </c>
      <c r="B786" t="s">
        <v>931</v>
      </c>
      <c r="C786" t="s">
        <v>761</v>
      </c>
      <c r="D786" s="1" t="s">
        <v>941</v>
      </c>
      <c r="E786" s="9">
        <f t="shared" si="14"/>
        <v>3</v>
      </c>
      <c r="F786" s="9">
        <f>COUNTIFS(Database!$E:$E,2,Database!$C:$C,$A786,Database!$I:$I,$B786)+COUNTIFS(Database!$F:$F,2,Database!$D:$D,$A786,Database!$I:$I,$B786)</f>
        <v>3</v>
      </c>
      <c r="G786" s="9">
        <f>COUNTIFS(Database!$E:$E,1,Database!$C:$C,$A786,Database!$I:$I,$B786)+COUNTIFS(Database!$F:$F,1,Database!$D:$D,$A786,Database!$I:$I,$B786)</f>
        <v>0</v>
      </c>
      <c r="H786" s="9">
        <f>COUNTIFS(Database!$E:$E,0,Database!$C:$C,$A786,Database!$I:$I,$B786)+COUNTIFS(Database!$F:$F,0,Database!$D:$D,$A786,Database!$I:$I,$B786)</f>
        <v>0</v>
      </c>
      <c r="I786" s="9">
        <f>VLOOKUP(B786,Database!$I:$AB,14,FALSE)</f>
        <v>1250</v>
      </c>
      <c r="J786" s="9">
        <f>VLOOKUP(B786,Database!$I:$AC,15,FALSE)</f>
        <v>3</v>
      </c>
      <c r="K786" s="9" t="str">
        <f>VLOOKUP(B786,Database!$I:$AD,16,FALSE)</f>
        <v>v1.1</v>
      </c>
      <c r="L786" s="9">
        <f>VLOOKUP(B786,Database!$I:$AB,19,FALSE)</f>
        <v>22</v>
      </c>
      <c r="M786" s="9" t="str">
        <f>VLOOKUP(B786,Database!$I:$AB,20,FALSE)</f>
        <v>Y</v>
      </c>
    </row>
    <row r="787" spans="1:13" ht="15" customHeight="1" x14ac:dyDescent="0.25">
      <c r="A787" t="s">
        <v>955</v>
      </c>
      <c r="B787" t="s">
        <v>931</v>
      </c>
      <c r="C787" t="s">
        <v>769</v>
      </c>
      <c r="D787" s="1" t="s">
        <v>957</v>
      </c>
      <c r="E787" s="9">
        <f t="shared" si="14"/>
        <v>3</v>
      </c>
      <c r="F787" s="9">
        <f>COUNTIFS(Database!$E:$E,2,Database!$C:$C,$A787,Database!$I:$I,$B787)+COUNTIFS(Database!$F:$F,2,Database!$D:$D,$A787,Database!$I:$I,$B787)</f>
        <v>0</v>
      </c>
      <c r="G787" s="9">
        <f>COUNTIFS(Database!$E:$E,1,Database!$C:$C,$A787,Database!$I:$I,$B787)+COUNTIFS(Database!$F:$F,1,Database!$D:$D,$A787,Database!$I:$I,$B787)</f>
        <v>0</v>
      </c>
      <c r="H787" s="9">
        <f>COUNTIFS(Database!$E:$E,0,Database!$C:$C,$A787,Database!$I:$I,$B787)+COUNTIFS(Database!$F:$F,0,Database!$D:$D,$A787,Database!$I:$I,$B787)</f>
        <v>3</v>
      </c>
      <c r="I787" s="9">
        <f>VLOOKUP(B787,Database!$I:$AB,14,FALSE)</f>
        <v>1250</v>
      </c>
      <c r="J787" s="9">
        <f>VLOOKUP(B787,Database!$I:$AC,15,FALSE)</f>
        <v>3</v>
      </c>
      <c r="K787" s="9" t="str">
        <f>VLOOKUP(B787,Database!$I:$AD,16,FALSE)</f>
        <v>v1.1</v>
      </c>
      <c r="L787" s="9">
        <f>VLOOKUP(B787,Database!$I:$AB,19,FALSE)</f>
        <v>22</v>
      </c>
      <c r="M787" s="9" t="str">
        <f>VLOOKUP(B787,Database!$I:$AB,20,FALSE)</f>
        <v>Y</v>
      </c>
    </row>
    <row r="788" spans="1:13" ht="15" customHeight="1" x14ac:dyDescent="0.25">
      <c r="A788" t="s">
        <v>963</v>
      </c>
      <c r="B788" t="s">
        <v>931</v>
      </c>
      <c r="C788" t="s">
        <v>765</v>
      </c>
      <c r="D788" s="1" t="s">
        <v>965</v>
      </c>
      <c r="E788" s="9">
        <f t="shared" si="14"/>
        <v>3</v>
      </c>
      <c r="F788" s="9">
        <f>COUNTIFS(Database!$E:$E,2,Database!$C:$C,$A788,Database!$I:$I,$B788)+COUNTIFS(Database!$F:$F,2,Database!$D:$D,$A788,Database!$I:$I,$B788)</f>
        <v>2</v>
      </c>
      <c r="G788" s="9">
        <f>COUNTIFS(Database!$E:$E,1,Database!$C:$C,$A788,Database!$I:$I,$B788)+COUNTIFS(Database!$F:$F,1,Database!$D:$D,$A788,Database!$I:$I,$B788)</f>
        <v>0</v>
      </c>
      <c r="H788" s="9">
        <f>COUNTIFS(Database!$E:$E,0,Database!$C:$C,$A788,Database!$I:$I,$B788)+COUNTIFS(Database!$F:$F,0,Database!$D:$D,$A788,Database!$I:$I,$B788)</f>
        <v>1</v>
      </c>
      <c r="I788" s="9">
        <f>VLOOKUP(B788,Database!$I:$AB,14,FALSE)</f>
        <v>1250</v>
      </c>
      <c r="J788" s="9">
        <f>VLOOKUP(B788,Database!$I:$AC,15,FALSE)</f>
        <v>3</v>
      </c>
      <c r="K788" s="9" t="str">
        <f>VLOOKUP(B788,Database!$I:$AD,16,FALSE)</f>
        <v>v1.1</v>
      </c>
      <c r="L788" s="9">
        <f>VLOOKUP(B788,Database!$I:$AB,19,FALSE)</f>
        <v>22</v>
      </c>
      <c r="M788" s="9" t="str">
        <f>VLOOKUP(B788,Database!$I:$AB,20,FALSE)</f>
        <v>Y</v>
      </c>
    </row>
    <row r="789" spans="1:13" ht="15" customHeight="1" x14ac:dyDescent="0.25">
      <c r="A789" t="s">
        <v>1006</v>
      </c>
      <c r="B789" t="s">
        <v>1000</v>
      </c>
      <c r="C789" t="s">
        <v>765</v>
      </c>
      <c r="D789" s="1" t="s">
        <v>1007</v>
      </c>
      <c r="E789" s="9">
        <f t="shared" si="14"/>
        <v>2</v>
      </c>
      <c r="F789" s="9">
        <f>COUNTIFS(Database!$E:$E,2,Database!$C:$C,$A789,Database!$I:$I,$B789)+COUNTIFS(Database!$F:$F,2,Database!$D:$D,$A789,Database!$I:$I,$B789)</f>
        <v>0</v>
      </c>
      <c r="G789" s="9">
        <f>COUNTIFS(Database!$E:$E,1,Database!$C:$C,$A789,Database!$I:$I,$B789)+COUNTIFS(Database!$F:$F,1,Database!$D:$D,$A789,Database!$I:$I,$B789)</f>
        <v>0</v>
      </c>
      <c r="H789" s="9">
        <f>COUNTIFS(Database!$E:$E,0,Database!$C:$C,$A789,Database!$I:$I,$B789)+COUNTIFS(Database!$F:$F,0,Database!$D:$D,$A789,Database!$I:$I,$B789)</f>
        <v>2</v>
      </c>
      <c r="I789" s="9">
        <f>VLOOKUP(B789,Database!$I:$AB,14,FALSE)</f>
        <v>1250</v>
      </c>
      <c r="J789" s="9">
        <f>VLOOKUP(B789,Database!$I:$AC,15,FALSE)</f>
        <v>3</v>
      </c>
      <c r="K789" s="9" t="str">
        <f>VLOOKUP(B789,Database!$I:$AD,16,FALSE)</f>
        <v>v1.1</v>
      </c>
      <c r="L789" s="9">
        <f>VLOOKUP(B789,Database!$I:$AB,19,FALSE)</f>
        <v>8</v>
      </c>
      <c r="M789" s="9" t="str">
        <f>VLOOKUP(B789,Database!$I:$AB,20,FALSE)</f>
        <v>Y</v>
      </c>
    </row>
    <row r="790" spans="1:13" ht="15" customHeight="1" x14ac:dyDescent="0.25">
      <c r="A790" t="s">
        <v>1011</v>
      </c>
      <c r="B790" t="s">
        <v>1000</v>
      </c>
      <c r="C790" t="s">
        <v>762</v>
      </c>
      <c r="D790" s="1" t="s">
        <v>1012</v>
      </c>
      <c r="E790" s="9">
        <f t="shared" si="14"/>
        <v>1</v>
      </c>
      <c r="F790" s="9">
        <f>COUNTIFS(Database!$E:$E,2,Database!$C:$C,$A790,Database!$I:$I,$B790)+COUNTIFS(Database!$F:$F,2,Database!$D:$D,$A790,Database!$I:$I,$B790)</f>
        <v>1</v>
      </c>
      <c r="G790" s="9">
        <f>COUNTIFS(Database!$E:$E,1,Database!$C:$C,$A790,Database!$I:$I,$B790)+COUNTIFS(Database!$F:$F,1,Database!$D:$D,$A790,Database!$I:$I,$B790)</f>
        <v>0</v>
      </c>
      <c r="H790" s="9">
        <f>COUNTIFS(Database!$E:$E,0,Database!$C:$C,$A790,Database!$I:$I,$B790)+COUNTIFS(Database!$F:$F,0,Database!$D:$D,$A790,Database!$I:$I,$B790)</f>
        <v>0</v>
      </c>
      <c r="I790" s="9">
        <f>VLOOKUP(B790,Database!$I:$AB,14,FALSE)</f>
        <v>1250</v>
      </c>
      <c r="J790" s="9">
        <f>VLOOKUP(B790,Database!$I:$AC,15,FALSE)</f>
        <v>3</v>
      </c>
      <c r="K790" s="9" t="str">
        <f>VLOOKUP(B790,Database!$I:$AD,16,FALSE)</f>
        <v>v1.1</v>
      </c>
      <c r="L790" s="9">
        <f>VLOOKUP(B790,Database!$I:$AB,19,FALSE)</f>
        <v>8</v>
      </c>
      <c r="M790" s="9" t="str">
        <f>VLOOKUP(B790,Database!$I:$AB,20,FALSE)</f>
        <v>Y</v>
      </c>
    </row>
    <row r="791" spans="1:13" ht="15" customHeight="1" x14ac:dyDescent="0.25">
      <c r="A791" t="s">
        <v>898</v>
      </c>
      <c r="B791" t="s">
        <v>894</v>
      </c>
      <c r="C791" t="s">
        <v>762</v>
      </c>
      <c r="D791" s="1" t="s">
        <v>900</v>
      </c>
      <c r="E791" s="9">
        <f t="shared" si="14"/>
        <v>3</v>
      </c>
      <c r="F791" s="9">
        <f>COUNTIFS(Database!$E:$E,2,Database!$C:$C,$A791,Database!$I:$I,$B791)+COUNTIFS(Database!$F:$F,2,Database!$D:$D,$A791,Database!$I:$I,$B791)</f>
        <v>0</v>
      </c>
      <c r="G791" s="9">
        <f>COUNTIFS(Database!$E:$E,1,Database!$C:$C,$A791,Database!$I:$I,$B791)+COUNTIFS(Database!$F:$F,1,Database!$D:$D,$A791,Database!$I:$I,$B791)</f>
        <v>0</v>
      </c>
      <c r="H791" s="9">
        <f>COUNTIFS(Database!$E:$E,0,Database!$C:$C,$A791,Database!$I:$I,$B791)+COUNTIFS(Database!$F:$F,0,Database!$D:$D,$A791,Database!$I:$I,$B791)</f>
        <v>3</v>
      </c>
      <c r="I791" s="9">
        <f>VLOOKUP(B791,Database!$I:$AB,14,FALSE)</f>
        <v>2000</v>
      </c>
      <c r="J791" s="9">
        <f>VLOOKUP(B791,Database!$I:$AC,15,FALSE)</f>
        <v>3</v>
      </c>
      <c r="K791" s="9" t="str">
        <f>VLOOKUP(B791,Database!$I:$AD,16,FALSE)</f>
        <v>v1.1</v>
      </c>
      <c r="L791" s="9">
        <f>VLOOKUP(B791,Database!$I:$AB,19,FALSE)</f>
        <v>8</v>
      </c>
      <c r="M791" s="9" t="str">
        <f>VLOOKUP(B791,Database!$I:$AB,20,FALSE)</f>
        <v>N</v>
      </c>
    </row>
    <row r="792" spans="1:13" ht="15" customHeight="1" x14ac:dyDescent="0.25">
      <c r="A792" t="s">
        <v>793</v>
      </c>
      <c r="B792" t="s">
        <v>785</v>
      </c>
      <c r="C792" t="s">
        <v>759</v>
      </c>
      <c r="D792" s="1" t="s">
        <v>795</v>
      </c>
      <c r="E792" s="9">
        <f t="shared" si="14"/>
        <v>3</v>
      </c>
      <c r="F792" s="9">
        <f>COUNTIFS(Database!$E:$E,2,Database!$C:$C,$A792,Database!$I:$I,$B792)+COUNTIFS(Database!$F:$F,2,Database!$D:$D,$A792,Database!$I:$I,$B792)</f>
        <v>1</v>
      </c>
      <c r="G792" s="9">
        <f>COUNTIFS(Database!$E:$E,1,Database!$C:$C,$A792,Database!$I:$I,$B792)+COUNTIFS(Database!$F:$F,1,Database!$D:$D,$A792,Database!$I:$I,$B792)</f>
        <v>0</v>
      </c>
      <c r="H792" s="9">
        <f>COUNTIFS(Database!$E:$E,0,Database!$C:$C,$A792,Database!$I:$I,$B792)+COUNTIFS(Database!$F:$F,0,Database!$D:$D,$A792,Database!$I:$I,$B792)</f>
        <v>2</v>
      </c>
      <c r="I792" s="9">
        <f>VLOOKUP(B792,Database!$I:$AB,14,FALSE)</f>
        <v>2000</v>
      </c>
      <c r="J792" s="9">
        <f>VLOOKUP(B792,Database!$I:$AC,15,FALSE)</f>
        <v>3</v>
      </c>
      <c r="K792" s="9" t="str">
        <f>VLOOKUP(B792,Database!$I:$AD,16,FALSE)</f>
        <v>v1.1</v>
      </c>
      <c r="L792" s="9">
        <f>VLOOKUP(B792,Database!$I:$AB,19,FALSE)</f>
        <v>10</v>
      </c>
      <c r="M792" s="9" t="str">
        <f>VLOOKUP(B792,Database!$I:$AB,20,FALSE)</f>
        <v>Y</v>
      </c>
    </row>
    <row r="793" spans="1:13" ht="15" customHeight="1" x14ac:dyDescent="0.25">
      <c r="A793" s="7" t="s">
        <v>254</v>
      </c>
      <c r="B793" s="7" t="s">
        <v>1024</v>
      </c>
      <c r="C793" s="7" t="s">
        <v>761</v>
      </c>
      <c r="D793" s="8" t="s">
        <v>1035</v>
      </c>
      <c r="E793" s="9">
        <f t="shared" si="14"/>
        <v>3</v>
      </c>
      <c r="F793" s="9">
        <f>COUNTIFS(Database!$E:$E,2,Database!$C:$C,$A793,Database!$I:$I,$B793)+COUNTIFS(Database!$F:$F,2,Database!$D:$D,$A793,Database!$I:$I,$B793)</f>
        <v>1</v>
      </c>
      <c r="G793" s="9">
        <f>COUNTIFS(Database!$E:$E,1,Database!$C:$C,$A793,Database!$I:$I,$B793)+COUNTIFS(Database!$F:$F,1,Database!$D:$D,$A793,Database!$I:$I,$B793)</f>
        <v>0</v>
      </c>
      <c r="H793" s="9">
        <f>COUNTIFS(Database!$E:$E,0,Database!$C:$C,$A793,Database!$I:$I,$B793)+COUNTIFS(Database!$F:$F,0,Database!$D:$D,$A793,Database!$I:$I,$B793)</f>
        <v>2</v>
      </c>
      <c r="I793" s="9">
        <f>VLOOKUP(B793,Database!$I:$AB,14,FALSE)</f>
        <v>1500</v>
      </c>
      <c r="J793" s="9">
        <f>VLOOKUP(B793,Database!$I:$AC,15,FALSE)</f>
        <v>3</v>
      </c>
      <c r="K793" s="9" t="str">
        <f>VLOOKUP(B793,Database!$I:$AD,16,FALSE)</f>
        <v>v1.1</v>
      </c>
      <c r="L793" s="9">
        <f>VLOOKUP(B793,Database!$I:$AB,19,FALSE)</f>
        <v>10</v>
      </c>
      <c r="M793" s="9" t="str">
        <f>VLOOKUP(B793,Database!$I:$AB,20,FALSE)</f>
        <v>Y</v>
      </c>
    </row>
    <row r="794" spans="1:13" ht="15" customHeight="1" x14ac:dyDescent="0.25">
      <c r="A794" s="7" t="s">
        <v>1058</v>
      </c>
      <c r="B794" s="7" t="s">
        <v>1059</v>
      </c>
      <c r="C794" s="7" t="s">
        <v>758</v>
      </c>
      <c r="D794" s="8" t="s">
        <v>1061</v>
      </c>
      <c r="E794" s="9">
        <f t="shared" si="14"/>
        <v>3</v>
      </c>
      <c r="F794" s="9">
        <f>COUNTIFS(Database!$E:$E,2,Database!$C:$C,$A794,Database!$I:$I,$B794)+COUNTIFS(Database!$F:$F,2,Database!$D:$D,$A794,Database!$I:$I,$B794)</f>
        <v>2</v>
      </c>
      <c r="G794" s="9">
        <f>COUNTIFS(Database!$E:$E,1,Database!$C:$C,$A794,Database!$I:$I,$B794)+COUNTIFS(Database!$F:$F,1,Database!$D:$D,$A794,Database!$I:$I,$B794)</f>
        <v>0</v>
      </c>
      <c r="H794" s="9">
        <f>COUNTIFS(Database!$E:$E,0,Database!$C:$C,$A794,Database!$I:$I,$B794)+COUNTIFS(Database!$F:$F,0,Database!$D:$D,$A794,Database!$I:$I,$B794)</f>
        <v>1</v>
      </c>
      <c r="I794" s="9">
        <f>VLOOKUP(B794,Database!$I:$AB,14,FALSE)</f>
        <v>1500</v>
      </c>
      <c r="J794" s="9">
        <f>VLOOKUP(B794,Database!$I:$AC,15,FALSE)</f>
        <v>3</v>
      </c>
      <c r="K794" s="9" t="str">
        <f>VLOOKUP(B794,Database!$I:$AD,16,FALSE)</f>
        <v>v1.1</v>
      </c>
      <c r="L794" s="9">
        <f>VLOOKUP(B794,Database!$I:$AB,19,FALSE)</f>
        <v>6</v>
      </c>
      <c r="M794" s="9" t="str">
        <f>VLOOKUP(B794,Database!$I:$AB,20,FALSE)</f>
        <v>N</v>
      </c>
    </row>
    <row r="795" spans="1:13" ht="15" customHeight="1" x14ac:dyDescent="0.25">
      <c r="A795" s="7" t="s">
        <v>110</v>
      </c>
      <c r="B795" s="7" t="s">
        <v>1084</v>
      </c>
      <c r="C795" s="7" t="s">
        <v>762</v>
      </c>
      <c r="D795" s="8" t="s">
        <v>1086</v>
      </c>
      <c r="E795" s="9">
        <f t="shared" si="14"/>
        <v>3</v>
      </c>
      <c r="F795" s="9">
        <f>COUNTIFS(Database!$E:$E,2,Database!$C:$C,$A795,Database!$I:$I,$B795)+COUNTIFS(Database!$F:$F,2,Database!$D:$D,$A795,Database!$I:$I,$B795)</f>
        <v>2</v>
      </c>
      <c r="G795" s="9">
        <f>COUNTIFS(Database!$E:$E,1,Database!$C:$C,$A795,Database!$I:$I,$B795)+COUNTIFS(Database!$F:$F,1,Database!$D:$D,$A795,Database!$I:$I,$B795)</f>
        <v>0</v>
      </c>
      <c r="H795" s="9">
        <f>COUNTIFS(Database!$E:$E,0,Database!$C:$C,$A795,Database!$I:$I,$B795)+COUNTIFS(Database!$F:$F,0,Database!$D:$D,$A795,Database!$I:$I,$B795)</f>
        <v>1</v>
      </c>
      <c r="I795" s="9">
        <f>VLOOKUP(B795,Database!$I:$AB,14,FALSE)</f>
        <v>1750</v>
      </c>
      <c r="J795" s="9">
        <f>VLOOKUP(B795,Database!$I:$AC,15,FALSE)</f>
        <v>3</v>
      </c>
      <c r="K795" s="9" t="str">
        <f>VLOOKUP(B795,Database!$I:$AD,16,FALSE)</f>
        <v>v1.1</v>
      </c>
      <c r="L795" s="9">
        <f>VLOOKUP(B795,Database!$I:$AB,19,FALSE)</f>
        <v>38</v>
      </c>
      <c r="M795" s="9" t="str">
        <f>VLOOKUP(B795,Database!$I:$AB,20,FALSE)</f>
        <v>Y</v>
      </c>
    </row>
    <row r="796" spans="1:13" ht="15" customHeight="1" x14ac:dyDescent="0.25">
      <c r="A796" s="7" t="s">
        <v>1100</v>
      </c>
      <c r="B796" s="7" t="s">
        <v>1084</v>
      </c>
      <c r="C796" s="7" t="s">
        <v>769</v>
      </c>
      <c r="D796" s="8" t="s">
        <v>1102</v>
      </c>
      <c r="E796" s="9">
        <f t="shared" si="14"/>
        <v>3</v>
      </c>
      <c r="F796" s="9">
        <f>COUNTIFS(Database!$E:$E,2,Database!$C:$C,$A796,Database!$I:$I,$B796)+COUNTIFS(Database!$F:$F,2,Database!$D:$D,$A796,Database!$I:$I,$B796)</f>
        <v>0</v>
      </c>
      <c r="G796" s="9">
        <f>COUNTIFS(Database!$E:$E,1,Database!$C:$C,$A796,Database!$I:$I,$B796)+COUNTIFS(Database!$F:$F,1,Database!$D:$D,$A796,Database!$I:$I,$B796)</f>
        <v>0</v>
      </c>
      <c r="H796" s="9">
        <f>COUNTIFS(Database!$E:$E,0,Database!$C:$C,$A796,Database!$I:$I,$B796)+COUNTIFS(Database!$F:$F,0,Database!$D:$D,$A796,Database!$I:$I,$B796)</f>
        <v>3</v>
      </c>
      <c r="I796" s="9">
        <f>VLOOKUP(B796,Database!$I:$AB,14,FALSE)</f>
        <v>1750</v>
      </c>
      <c r="J796" s="9">
        <f>VLOOKUP(B796,Database!$I:$AC,15,FALSE)</f>
        <v>3</v>
      </c>
      <c r="K796" s="9" t="str">
        <f>VLOOKUP(B796,Database!$I:$AD,16,FALSE)</f>
        <v>v1.1</v>
      </c>
      <c r="L796" s="9">
        <f>VLOOKUP(B796,Database!$I:$AB,19,FALSE)</f>
        <v>38</v>
      </c>
      <c r="M796" s="9" t="str">
        <f>VLOOKUP(B796,Database!$I:$AB,20,FALSE)</f>
        <v>Y</v>
      </c>
    </row>
    <row r="797" spans="1:13" ht="15" customHeight="1" x14ac:dyDescent="0.25">
      <c r="A797" s="7" t="s">
        <v>1104</v>
      </c>
      <c r="B797" s="7" t="s">
        <v>1084</v>
      </c>
      <c r="C797" s="7" t="s">
        <v>769</v>
      </c>
      <c r="D797" s="8" t="s">
        <v>1106</v>
      </c>
      <c r="E797" s="9">
        <f t="shared" si="14"/>
        <v>3</v>
      </c>
      <c r="F797" s="9">
        <f>COUNTIFS(Database!$E:$E,2,Database!$C:$C,$A797,Database!$I:$I,$B797)+COUNTIFS(Database!$F:$F,2,Database!$D:$D,$A797,Database!$I:$I,$B797)</f>
        <v>0</v>
      </c>
      <c r="G797" s="9">
        <f>COUNTIFS(Database!$E:$E,1,Database!$C:$C,$A797,Database!$I:$I,$B797)+COUNTIFS(Database!$F:$F,1,Database!$D:$D,$A797,Database!$I:$I,$B797)</f>
        <v>0</v>
      </c>
      <c r="H797" s="9">
        <f>COUNTIFS(Database!$E:$E,0,Database!$C:$C,$A797,Database!$I:$I,$B797)+COUNTIFS(Database!$F:$F,0,Database!$D:$D,$A797,Database!$I:$I,$B797)</f>
        <v>3</v>
      </c>
      <c r="I797" s="9">
        <f>VLOOKUP(B797,Database!$I:$AB,14,FALSE)</f>
        <v>1750</v>
      </c>
      <c r="J797" s="9">
        <f>VLOOKUP(B797,Database!$I:$AC,15,FALSE)</f>
        <v>3</v>
      </c>
      <c r="K797" s="9" t="str">
        <f>VLOOKUP(B797,Database!$I:$AD,16,FALSE)</f>
        <v>v1.1</v>
      </c>
      <c r="L797" s="9">
        <f>VLOOKUP(B797,Database!$I:$AB,19,FALSE)</f>
        <v>38</v>
      </c>
      <c r="M797" s="9" t="str">
        <f>VLOOKUP(B797,Database!$I:$AB,20,FALSE)</f>
        <v>Y</v>
      </c>
    </row>
    <row r="798" spans="1:13" ht="15" customHeight="1" x14ac:dyDescent="0.25">
      <c r="A798" s="7" t="s">
        <v>1135</v>
      </c>
      <c r="B798" s="7" t="s">
        <v>1084</v>
      </c>
      <c r="C798" s="7" t="s">
        <v>759</v>
      </c>
      <c r="D798" s="8" t="s">
        <v>1137</v>
      </c>
      <c r="E798" s="9">
        <f t="shared" si="14"/>
        <v>3</v>
      </c>
      <c r="F798" s="9">
        <f>COUNTIFS(Database!$E:$E,2,Database!$C:$C,$A798,Database!$I:$I,$B798)+COUNTIFS(Database!$F:$F,2,Database!$D:$D,$A798,Database!$I:$I,$B798)</f>
        <v>1</v>
      </c>
      <c r="G798" s="9">
        <f>COUNTIFS(Database!$E:$E,1,Database!$C:$C,$A798,Database!$I:$I,$B798)+COUNTIFS(Database!$F:$F,1,Database!$D:$D,$A798,Database!$I:$I,$B798)</f>
        <v>0</v>
      </c>
      <c r="H798" s="9">
        <f>COUNTIFS(Database!$E:$E,0,Database!$C:$C,$A798,Database!$I:$I,$B798)+COUNTIFS(Database!$F:$F,0,Database!$D:$D,$A798,Database!$I:$I,$B798)</f>
        <v>2</v>
      </c>
      <c r="I798" s="9">
        <f>VLOOKUP(B798,Database!$I:$AB,14,FALSE)</f>
        <v>1750</v>
      </c>
      <c r="J798" s="9">
        <f>VLOOKUP(B798,Database!$I:$AC,15,FALSE)</f>
        <v>3</v>
      </c>
      <c r="K798" s="9" t="str">
        <f>VLOOKUP(B798,Database!$I:$AD,16,FALSE)</f>
        <v>v1.1</v>
      </c>
      <c r="L798" s="9">
        <f>VLOOKUP(B798,Database!$I:$AB,19,FALSE)</f>
        <v>38</v>
      </c>
      <c r="M798" s="9" t="str">
        <f>VLOOKUP(B798,Database!$I:$AB,20,FALSE)</f>
        <v>Y</v>
      </c>
    </row>
    <row r="799" spans="1:13" ht="15" customHeight="1" x14ac:dyDescent="0.25">
      <c r="A799" s="7" t="s">
        <v>1071</v>
      </c>
      <c r="B799" s="7" t="s">
        <v>1072</v>
      </c>
      <c r="C799" s="7" t="s">
        <v>765</v>
      </c>
      <c r="D799" s="8" t="s">
        <v>1074</v>
      </c>
      <c r="E799" s="9">
        <f t="shared" si="14"/>
        <v>3</v>
      </c>
      <c r="F799" s="9">
        <f>COUNTIFS(Database!$E:$E,2,Database!$C:$C,$A799,Database!$I:$I,$B799)+COUNTIFS(Database!$F:$F,2,Database!$D:$D,$A799,Database!$I:$I,$B799)</f>
        <v>2</v>
      </c>
      <c r="G799" s="9">
        <f>COUNTIFS(Database!$E:$E,1,Database!$C:$C,$A799,Database!$I:$I,$B799)+COUNTIFS(Database!$F:$F,1,Database!$D:$D,$A799,Database!$I:$I,$B799)</f>
        <v>0</v>
      </c>
      <c r="H799" s="9">
        <f>COUNTIFS(Database!$E:$E,0,Database!$C:$C,$A799,Database!$I:$I,$B799)+COUNTIFS(Database!$F:$F,0,Database!$D:$D,$A799,Database!$I:$I,$B799)</f>
        <v>1</v>
      </c>
      <c r="I799" s="9">
        <f>VLOOKUP(B799,Database!$I:$AB,14,FALSE)</f>
        <v>1250</v>
      </c>
      <c r="J799" s="9">
        <f>VLOOKUP(B799,Database!$I:$AC,15,FALSE)</f>
        <v>3</v>
      </c>
      <c r="K799" s="9" t="str">
        <f>VLOOKUP(B799,Database!$I:$AD,16,FALSE)</f>
        <v>v1.1</v>
      </c>
      <c r="L799" s="9">
        <f>VLOOKUP(B799,Database!$I:$AB,19,FALSE)</f>
        <v>6</v>
      </c>
      <c r="M799" s="9" t="str">
        <f>VLOOKUP(B799,Database!$I:$AB,20,FALSE)</f>
        <v>Y</v>
      </c>
    </row>
    <row r="800" spans="1:13" ht="15" customHeight="1" x14ac:dyDescent="0.25">
      <c r="A800" s="7" t="s">
        <v>1159</v>
      </c>
      <c r="B800" s="7" t="s">
        <v>1160</v>
      </c>
      <c r="C800" s="7" t="s">
        <v>774</v>
      </c>
      <c r="D800" s="8" t="s">
        <v>1162</v>
      </c>
      <c r="E800" s="9">
        <f t="shared" si="14"/>
        <v>2</v>
      </c>
      <c r="F800" s="9">
        <f>COUNTIFS(Database!$E:$E,2,Database!$C:$C,$A800,Database!$I:$I,$B800)+COUNTIFS(Database!$F:$F,2,Database!$D:$D,$A800,Database!$I:$I,$B800)</f>
        <v>1</v>
      </c>
      <c r="G800" s="9">
        <f>COUNTIFS(Database!$E:$E,1,Database!$C:$C,$A800,Database!$I:$I,$B800)+COUNTIFS(Database!$F:$F,1,Database!$D:$D,$A800,Database!$I:$I,$B800)</f>
        <v>0</v>
      </c>
      <c r="H800" s="9">
        <f>COUNTIFS(Database!$E:$E,0,Database!$C:$C,$A800,Database!$I:$I,$B800)+COUNTIFS(Database!$F:$F,0,Database!$D:$D,$A800,Database!$I:$I,$B800)</f>
        <v>1</v>
      </c>
      <c r="I800" s="9">
        <f>VLOOKUP(B800,Database!$I:$AB,14,FALSE)</f>
        <v>2000</v>
      </c>
      <c r="J800" s="9">
        <f>VLOOKUP(B800,Database!$I:$AC,15,FALSE)</f>
        <v>3</v>
      </c>
      <c r="K800" s="9" t="str">
        <f>VLOOKUP(B800,Database!$I:$AD,16,FALSE)</f>
        <v>v1.1</v>
      </c>
      <c r="L800" s="9">
        <f>VLOOKUP(B800,Database!$I:$AB,19,FALSE)</f>
        <v>4</v>
      </c>
      <c r="M800" s="9" t="str">
        <f>VLOOKUP(B800,Database!$I:$AB,20,FALSE)</f>
        <v>N</v>
      </c>
    </row>
    <row r="801" spans="1:13" ht="15" customHeight="1" x14ac:dyDescent="0.25">
      <c r="A801" t="s">
        <v>1268</v>
      </c>
      <c r="B801" t="s">
        <v>1264</v>
      </c>
      <c r="C801" t="s">
        <v>758</v>
      </c>
      <c r="D801" s="1" t="s">
        <v>1270</v>
      </c>
      <c r="E801" s="9">
        <f t="shared" si="14"/>
        <v>3</v>
      </c>
      <c r="F801" s="9">
        <f>COUNTIFS(Database!$E:$E,2,Database!$C:$C,$A801,Database!$I:$I,$B801)+COUNTIFS(Database!$F:$F,2,Database!$D:$D,$A801,Database!$I:$I,$B801)</f>
        <v>2</v>
      </c>
      <c r="G801" s="9">
        <f>COUNTIFS(Database!$E:$E,1,Database!$C:$C,$A801,Database!$I:$I,$B801)+COUNTIFS(Database!$F:$F,1,Database!$D:$D,$A801,Database!$I:$I,$B801)</f>
        <v>1</v>
      </c>
      <c r="H801" s="9">
        <f>COUNTIFS(Database!$E:$E,0,Database!$C:$C,$A801,Database!$I:$I,$B801)+COUNTIFS(Database!$F:$F,0,Database!$D:$D,$A801,Database!$I:$I,$B801)</f>
        <v>0</v>
      </c>
      <c r="I801" s="9">
        <f>VLOOKUP(B801,Database!$I:$AB,14,FALSE)</f>
        <v>2000</v>
      </c>
      <c r="J801" s="9">
        <f>VLOOKUP(B801,Database!$I:$AC,15,FALSE)</f>
        <v>3</v>
      </c>
      <c r="K801" s="9" t="str">
        <f>VLOOKUP(B801,Database!$I:$AD,16,FALSE)</f>
        <v>v1.1</v>
      </c>
      <c r="L801" s="9">
        <f>VLOOKUP(B801,Database!$I:$AB,19,FALSE)</f>
        <v>62</v>
      </c>
      <c r="M801" s="9" t="str">
        <f>VLOOKUP(B801,Database!$I:$AB,20,FALSE)</f>
        <v>Y</v>
      </c>
    </row>
    <row r="802" spans="1:13" ht="15" customHeight="1" x14ac:dyDescent="0.25">
      <c r="A802" t="s">
        <v>1183</v>
      </c>
      <c r="B802" t="s">
        <v>1264</v>
      </c>
      <c r="C802" t="s">
        <v>762</v>
      </c>
      <c r="D802" s="1" t="s">
        <v>1273</v>
      </c>
      <c r="E802" s="9">
        <f t="shared" si="14"/>
        <v>3</v>
      </c>
      <c r="F802" s="9">
        <f>COUNTIFS(Database!$E:$E,2,Database!$C:$C,$A802,Database!$I:$I,$B802)+COUNTIFS(Database!$F:$F,2,Database!$D:$D,$A802,Database!$I:$I,$B802)</f>
        <v>0</v>
      </c>
      <c r="G802" s="9">
        <f>COUNTIFS(Database!$E:$E,1,Database!$C:$C,$A802,Database!$I:$I,$B802)+COUNTIFS(Database!$F:$F,1,Database!$D:$D,$A802,Database!$I:$I,$B802)</f>
        <v>0</v>
      </c>
      <c r="H802" s="9">
        <f>COUNTIFS(Database!$E:$E,0,Database!$C:$C,$A802,Database!$I:$I,$B802)+COUNTIFS(Database!$F:$F,0,Database!$D:$D,$A802,Database!$I:$I,$B802)</f>
        <v>3</v>
      </c>
      <c r="I802" s="9">
        <f>VLOOKUP(B802,Database!$I:$AB,14,FALSE)</f>
        <v>2000</v>
      </c>
      <c r="J802" s="9">
        <f>VLOOKUP(B802,Database!$I:$AC,15,FALSE)</f>
        <v>3</v>
      </c>
      <c r="K802" s="9" t="str">
        <f>VLOOKUP(B802,Database!$I:$AD,16,FALSE)</f>
        <v>v1.1</v>
      </c>
      <c r="L802" s="9">
        <f>VLOOKUP(B802,Database!$I:$AB,19,FALSE)</f>
        <v>62</v>
      </c>
      <c r="M802" s="9" t="str">
        <f>VLOOKUP(B802,Database!$I:$AB,20,FALSE)</f>
        <v>Y</v>
      </c>
    </row>
    <row r="803" spans="1:13" ht="15" customHeight="1" x14ac:dyDescent="0.25">
      <c r="A803" t="s">
        <v>1274</v>
      </c>
      <c r="B803" t="s">
        <v>1264</v>
      </c>
      <c r="C803" t="s">
        <v>771</v>
      </c>
      <c r="D803" t="s">
        <v>1276</v>
      </c>
      <c r="E803" s="9">
        <f t="shared" si="14"/>
        <v>2</v>
      </c>
      <c r="F803" s="9">
        <f>COUNTIFS(Database!$E:$E,2,Database!$C:$C,$A803,Database!$I:$I,$B803)+COUNTIFS(Database!$F:$F,2,Database!$D:$D,$A803,Database!$I:$I,$B803)</f>
        <v>0</v>
      </c>
      <c r="G803" s="9">
        <f>COUNTIFS(Database!$E:$E,1,Database!$C:$C,$A803,Database!$I:$I,$B803)+COUNTIFS(Database!$F:$F,1,Database!$D:$D,$A803,Database!$I:$I,$B803)</f>
        <v>0</v>
      </c>
      <c r="H803" s="9">
        <f>COUNTIFS(Database!$E:$E,0,Database!$C:$C,$A803,Database!$I:$I,$B803)+COUNTIFS(Database!$F:$F,0,Database!$D:$D,$A803,Database!$I:$I,$B803)</f>
        <v>2</v>
      </c>
      <c r="I803" s="9">
        <f>VLOOKUP(B803,Database!$I:$AB,14,FALSE)</f>
        <v>2000</v>
      </c>
      <c r="J803" s="9">
        <f>VLOOKUP(B803,Database!$I:$AC,15,FALSE)</f>
        <v>3</v>
      </c>
      <c r="K803" s="9" t="str">
        <f>VLOOKUP(B803,Database!$I:$AD,16,FALSE)</f>
        <v>v1.1</v>
      </c>
      <c r="L803" s="9">
        <f>VLOOKUP(B803,Database!$I:$AB,19,FALSE)</f>
        <v>62</v>
      </c>
      <c r="M803" s="9" t="str">
        <f>VLOOKUP(B803,Database!$I:$AB,20,FALSE)</f>
        <v>Y</v>
      </c>
    </row>
    <row r="804" spans="1:13" ht="15" customHeight="1" x14ac:dyDescent="0.25">
      <c r="A804" t="s">
        <v>1314</v>
      </c>
      <c r="B804" t="s">
        <v>1264</v>
      </c>
      <c r="C804" t="s">
        <v>760</v>
      </c>
      <c r="D804" s="1" t="s">
        <v>1316</v>
      </c>
      <c r="E804" s="9">
        <f t="shared" si="14"/>
        <v>3</v>
      </c>
      <c r="F804" s="9">
        <f>COUNTIFS(Database!$E:$E,2,Database!$C:$C,$A804,Database!$I:$I,$B804)+COUNTIFS(Database!$F:$F,2,Database!$D:$D,$A804,Database!$I:$I,$B804)</f>
        <v>0</v>
      </c>
      <c r="G804" s="9">
        <f>COUNTIFS(Database!$E:$E,1,Database!$C:$C,$A804,Database!$I:$I,$B804)+COUNTIFS(Database!$F:$F,1,Database!$D:$D,$A804,Database!$I:$I,$B804)</f>
        <v>0</v>
      </c>
      <c r="H804" s="9">
        <f>COUNTIFS(Database!$E:$E,0,Database!$C:$C,$A804,Database!$I:$I,$B804)+COUNTIFS(Database!$F:$F,0,Database!$D:$D,$A804,Database!$I:$I,$B804)</f>
        <v>3</v>
      </c>
      <c r="I804" s="9">
        <f>VLOOKUP(B804,Database!$I:$AB,14,FALSE)</f>
        <v>2000</v>
      </c>
      <c r="J804" s="9">
        <f>VLOOKUP(B804,Database!$I:$AC,15,FALSE)</f>
        <v>3</v>
      </c>
      <c r="K804" s="9" t="str">
        <f>VLOOKUP(B804,Database!$I:$AD,16,FALSE)</f>
        <v>v1.1</v>
      </c>
      <c r="L804" s="9">
        <f>VLOOKUP(B804,Database!$I:$AB,19,FALSE)</f>
        <v>62</v>
      </c>
      <c r="M804" s="9" t="str">
        <f>VLOOKUP(B804,Database!$I:$AB,20,FALSE)</f>
        <v>Y</v>
      </c>
    </row>
    <row r="805" spans="1:13" ht="15" customHeight="1" x14ac:dyDescent="0.25">
      <c r="A805" t="s">
        <v>1318</v>
      </c>
      <c r="B805" t="s">
        <v>1264</v>
      </c>
      <c r="C805" t="s">
        <v>771</v>
      </c>
      <c r="D805" s="1" t="s">
        <v>1320</v>
      </c>
      <c r="E805" s="9">
        <f t="shared" si="14"/>
        <v>3</v>
      </c>
      <c r="F805" s="9">
        <f>COUNTIFS(Database!$E:$E,2,Database!$C:$C,$A805,Database!$I:$I,$B805)+COUNTIFS(Database!$F:$F,2,Database!$D:$D,$A805,Database!$I:$I,$B805)</f>
        <v>1</v>
      </c>
      <c r="G805" s="9">
        <f>COUNTIFS(Database!$E:$E,1,Database!$C:$C,$A805,Database!$I:$I,$B805)+COUNTIFS(Database!$F:$F,1,Database!$D:$D,$A805,Database!$I:$I,$B805)</f>
        <v>1</v>
      </c>
      <c r="H805" s="9">
        <f>COUNTIFS(Database!$E:$E,0,Database!$C:$C,$A805,Database!$I:$I,$B805)+COUNTIFS(Database!$F:$F,0,Database!$D:$D,$A805,Database!$I:$I,$B805)</f>
        <v>1</v>
      </c>
      <c r="I805" s="9">
        <f>VLOOKUP(B805,Database!$I:$AB,14,FALSE)</f>
        <v>2000</v>
      </c>
      <c r="J805" s="9">
        <f>VLOOKUP(B805,Database!$I:$AC,15,FALSE)</f>
        <v>3</v>
      </c>
      <c r="K805" s="9" t="str">
        <f>VLOOKUP(B805,Database!$I:$AD,16,FALSE)</f>
        <v>v1.1</v>
      </c>
      <c r="L805" s="9">
        <f>VLOOKUP(B805,Database!$I:$AB,19,FALSE)</f>
        <v>62</v>
      </c>
      <c r="M805" s="9" t="str">
        <f>VLOOKUP(B805,Database!$I:$AB,20,FALSE)</f>
        <v>Y</v>
      </c>
    </row>
    <row r="806" spans="1:13" ht="15" customHeight="1" x14ac:dyDescent="0.25">
      <c r="A806" t="s">
        <v>1326</v>
      </c>
      <c r="B806" t="s">
        <v>1264</v>
      </c>
      <c r="C806" t="s">
        <v>764</v>
      </c>
      <c r="D806" s="1" t="s">
        <v>1328</v>
      </c>
      <c r="E806" s="9">
        <f t="shared" si="14"/>
        <v>3</v>
      </c>
      <c r="F806" s="9">
        <f>COUNTIFS(Database!$E:$E,2,Database!$C:$C,$A806,Database!$I:$I,$B806)+COUNTIFS(Database!$F:$F,2,Database!$D:$D,$A806,Database!$I:$I,$B806)</f>
        <v>1</v>
      </c>
      <c r="G806" s="9">
        <f>COUNTIFS(Database!$E:$E,1,Database!$C:$C,$A806,Database!$I:$I,$B806)+COUNTIFS(Database!$F:$F,1,Database!$D:$D,$A806,Database!$I:$I,$B806)</f>
        <v>0</v>
      </c>
      <c r="H806" s="9">
        <f>COUNTIFS(Database!$E:$E,0,Database!$C:$C,$A806,Database!$I:$I,$B806)+COUNTIFS(Database!$F:$F,0,Database!$D:$D,$A806,Database!$I:$I,$B806)</f>
        <v>2</v>
      </c>
      <c r="I806" s="9">
        <f>VLOOKUP(B806,Database!$I:$AB,14,FALSE)</f>
        <v>2000</v>
      </c>
      <c r="J806" s="9">
        <f>VLOOKUP(B806,Database!$I:$AC,15,FALSE)</f>
        <v>3</v>
      </c>
      <c r="K806" s="9" t="str">
        <f>VLOOKUP(B806,Database!$I:$AD,16,FALSE)</f>
        <v>v1.1</v>
      </c>
      <c r="L806" s="9">
        <f>VLOOKUP(B806,Database!$I:$AB,19,FALSE)</f>
        <v>62</v>
      </c>
      <c r="M806" s="9" t="str">
        <f>VLOOKUP(B806,Database!$I:$AB,20,FALSE)</f>
        <v>Y</v>
      </c>
    </row>
    <row r="807" spans="1:13" ht="15" customHeight="1" x14ac:dyDescent="0.25">
      <c r="A807" t="s">
        <v>1359</v>
      </c>
      <c r="B807" t="s">
        <v>1264</v>
      </c>
      <c r="C807" t="s">
        <v>762</v>
      </c>
      <c r="D807" s="1" t="s">
        <v>1361</v>
      </c>
      <c r="E807" s="9">
        <f t="shared" si="14"/>
        <v>3</v>
      </c>
      <c r="F807" s="9">
        <f>COUNTIFS(Database!$E:$E,2,Database!$C:$C,$A807,Database!$I:$I,$B807)+COUNTIFS(Database!$F:$F,2,Database!$D:$D,$A807,Database!$I:$I,$B807)</f>
        <v>2</v>
      </c>
      <c r="G807" s="9">
        <f>COUNTIFS(Database!$E:$E,1,Database!$C:$C,$A807,Database!$I:$I,$B807)+COUNTIFS(Database!$F:$F,1,Database!$D:$D,$A807,Database!$I:$I,$B807)</f>
        <v>1</v>
      </c>
      <c r="H807" s="9">
        <f>COUNTIFS(Database!$E:$E,0,Database!$C:$C,$A807,Database!$I:$I,$B807)+COUNTIFS(Database!$F:$F,0,Database!$D:$D,$A807,Database!$I:$I,$B807)</f>
        <v>0</v>
      </c>
      <c r="I807" s="9">
        <f>VLOOKUP(B807,Database!$I:$AB,14,FALSE)</f>
        <v>2000</v>
      </c>
      <c r="J807" s="9">
        <f>VLOOKUP(B807,Database!$I:$AC,15,FALSE)</f>
        <v>3</v>
      </c>
      <c r="K807" s="9" t="str">
        <f>VLOOKUP(B807,Database!$I:$AD,16,FALSE)</f>
        <v>v1.1</v>
      </c>
      <c r="L807" s="9">
        <f>VLOOKUP(B807,Database!$I:$AB,19,FALSE)</f>
        <v>62</v>
      </c>
      <c r="M807" s="9" t="str">
        <f>VLOOKUP(B807,Database!$I:$AB,20,FALSE)</f>
        <v>Y</v>
      </c>
    </row>
    <row r="808" spans="1:13" ht="15" customHeight="1" x14ac:dyDescent="0.25">
      <c r="A808" t="s">
        <v>1170</v>
      </c>
      <c r="B808" t="s">
        <v>1171</v>
      </c>
      <c r="C808" t="s">
        <v>764</v>
      </c>
      <c r="D808" s="1" t="s">
        <v>1173</v>
      </c>
      <c r="E808" s="9">
        <f t="shared" si="14"/>
        <v>3</v>
      </c>
      <c r="F808" s="9">
        <f>COUNTIFS(Database!$E:$E,2,Database!$C:$C,$A808,Database!$I:$I,$B808)+COUNTIFS(Database!$F:$F,2,Database!$D:$D,$A808,Database!$I:$I,$B808)</f>
        <v>1</v>
      </c>
      <c r="G808" s="9">
        <f>COUNTIFS(Database!$E:$E,1,Database!$C:$C,$A808,Database!$I:$I,$B808)+COUNTIFS(Database!$F:$F,1,Database!$D:$D,$A808,Database!$I:$I,$B808)</f>
        <v>0</v>
      </c>
      <c r="H808" s="9">
        <f>COUNTIFS(Database!$E:$E,0,Database!$C:$C,$A808,Database!$I:$I,$B808)+COUNTIFS(Database!$F:$F,0,Database!$D:$D,$A808,Database!$I:$I,$B808)</f>
        <v>2</v>
      </c>
      <c r="I808" s="9">
        <f>VLOOKUP(B808,Database!$I:$AB,14,FALSE)</f>
        <v>1500</v>
      </c>
      <c r="J808" s="9">
        <f>VLOOKUP(B808,Database!$I:$AC,15,FALSE)</f>
        <v>3</v>
      </c>
      <c r="K808" s="9" t="str">
        <f>VLOOKUP(B808,Database!$I:$AD,16,FALSE)</f>
        <v>v1.1</v>
      </c>
      <c r="L808" s="9">
        <f>VLOOKUP(B808,Database!$I:$AB,19,FALSE)</f>
        <v>10</v>
      </c>
      <c r="M808" s="9" t="str">
        <f>VLOOKUP(B808,Database!$I:$AB,20,FALSE)</f>
        <v>Y</v>
      </c>
    </row>
    <row r="809" spans="1:13" ht="15" customHeight="1" x14ac:dyDescent="0.25">
      <c r="A809" t="s">
        <v>239</v>
      </c>
      <c r="B809" t="s">
        <v>1171</v>
      </c>
      <c r="C809" t="s">
        <v>759</v>
      </c>
      <c r="D809" s="1" t="s">
        <v>1176</v>
      </c>
      <c r="E809" s="9">
        <f t="shared" si="14"/>
        <v>3</v>
      </c>
      <c r="F809" s="9">
        <f>COUNTIFS(Database!$E:$E,2,Database!$C:$C,$A809,Database!$I:$I,$B809)+COUNTIFS(Database!$F:$F,2,Database!$D:$D,$A809,Database!$I:$I,$B809)</f>
        <v>1</v>
      </c>
      <c r="G809" s="9">
        <f>COUNTIFS(Database!$E:$E,1,Database!$C:$C,$A809,Database!$I:$I,$B809)+COUNTIFS(Database!$F:$F,1,Database!$D:$D,$A809,Database!$I:$I,$B809)</f>
        <v>0</v>
      </c>
      <c r="H809" s="9">
        <f>COUNTIFS(Database!$E:$E,0,Database!$C:$C,$A809,Database!$I:$I,$B809)+COUNTIFS(Database!$F:$F,0,Database!$D:$D,$A809,Database!$I:$I,$B809)</f>
        <v>2</v>
      </c>
      <c r="I809" s="9">
        <f>VLOOKUP(B809,Database!$I:$AB,14,FALSE)</f>
        <v>1500</v>
      </c>
      <c r="J809" s="9">
        <f>VLOOKUP(B809,Database!$I:$AC,15,FALSE)</f>
        <v>3</v>
      </c>
      <c r="K809" s="9" t="str">
        <f>VLOOKUP(B809,Database!$I:$AD,16,FALSE)</f>
        <v>v1.1</v>
      </c>
      <c r="L809" s="9">
        <f>VLOOKUP(B809,Database!$I:$AB,19,FALSE)</f>
        <v>10</v>
      </c>
      <c r="M809" s="9" t="str">
        <f>VLOOKUP(B809,Database!$I:$AB,20,FALSE)</f>
        <v>Y</v>
      </c>
    </row>
    <row r="810" spans="1:13" ht="15" customHeight="1" x14ac:dyDescent="0.25">
      <c r="A810" t="s">
        <v>1205</v>
      </c>
      <c r="B810" t="s">
        <v>1206</v>
      </c>
      <c r="C810" t="s">
        <v>762</v>
      </c>
      <c r="D810" s="1" t="s">
        <v>1208</v>
      </c>
      <c r="E810" s="9">
        <f t="shared" si="14"/>
        <v>3</v>
      </c>
      <c r="F810" s="9">
        <f>COUNTIFS(Database!$E:$E,2,Database!$C:$C,$A810,Database!$I:$I,$B810)+COUNTIFS(Database!$F:$F,2,Database!$D:$D,$A810,Database!$I:$I,$B810)</f>
        <v>1</v>
      </c>
      <c r="G810" s="9">
        <f>COUNTIFS(Database!$E:$E,1,Database!$C:$C,$A810,Database!$I:$I,$B810)+COUNTIFS(Database!$F:$F,1,Database!$D:$D,$A810,Database!$I:$I,$B810)</f>
        <v>0</v>
      </c>
      <c r="H810" s="9">
        <f>COUNTIFS(Database!$E:$E,0,Database!$C:$C,$A810,Database!$I:$I,$B810)+COUNTIFS(Database!$F:$F,0,Database!$D:$D,$A810,Database!$I:$I,$B810)</f>
        <v>2</v>
      </c>
      <c r="I810" s="9">
        <f>VLOOKUP(B810,Database!$I:$AB,14,FALSE)</f>
        <v>1500</v>
      </c>
      <c r="J810" s="9">
        <f>VLOOKUP(B810,Database!$I:$AC,15,FALSE)</f>
        <v>3</v>
      </c>
      <c r="K810" s="9" t="str">
        <f>VLOOKUP(B810,Database!$I:$AD,16,FALSE)</f>
        <v>v1.1</v>
      </c>
      <c r="L810" s="9">
        <f>VLOOKUP(B810,Database!$I:$AB,19,FALSE)</f>
        <v>20</v>
      </c>
      <c r="M810" s="9" t="str">
        <f>VLOOKUP(B810,Database!$I:$AB,20,FALSE)</f>
        <v>Y</v>
      </c>
    </row>
    <row r="811" spans="1:13" ht="15" customHeight="1" x14ac:dyDescent="0.25">
      <c r="A811" t="s">
        <v>1214</v>
      </c>
      <c r="B811" t="s">
        <v>1206</v>
      </c>
      <c r="C811" t="s">
        <v>769</v>
      </c>
      <c r="D811" s="1" t="s">
        <v>1216</v>
      </c>
      <c r="E811" s="9">
        <f t="shared" si="14"/>
        <v>3</v>
      </c>
      <c r="F811" s="9">
        <f>COUNTIFS(Database!$E:$E,2,Database!$C:$C,$A811,Database!$I:$I,$B811)+COUNTIFS(Database!$F:$F,2,Database!$D:$D,$A811,Database!$I:$I,$B811)</f>
        <v>0</v>
      </c>
      <c r="G811" s="9">
        <f>COUNTIFS(Database!$E:$E,1,Database!$C:$C,$A811,Database!$I:$I,$B811)+COUNTIFS(Database!$F:$F,1,Database!$D:$D,$A811,Database!$I:$I,$B811)</f>
        <v>0</v>
      </c>
      <c r="H811" s="9">
        <f>COUNTIFS(Database!$E:$E,0,Database!$C:$C,$A811,Database!$I:$I,$B811)+COUNTIFS(Database!$F:$F,0,Database!$D:$D,$A811,Database!$I:$I,$B811)</f>
        <v>3</v>
      </c>
      <c r="I811" s="9">
        <f>VLOOKUP(B811,Database!$I:$AB,14,FALSE)</f>
        <v>1500</v>
      </c>
      <c r="J811" s="9">
        <f>VLOOKUP(B811,Database!$I:$AC,15,FALSE)</f>
        <v>3</v>
      </c>
      <c r="K811" s="9" t="str">
        <f>VLOOKUP(B811,Database!$I:$AD,16,FALSE)</f>
        <v>v1.1</v>
      </c>
      <c r="L811" s="9">
        <f>VLOOKUP(B811,Database!$I:$AB,19,FALSE)</f>
        <v>20</v>
      </c>
      <c r="M811" s="9" t="str">
        <f>VLOOKUP(B811,Database!$I:$AB,20,FALSE)</f>
        <v>Y</v>
      </c>
    </row>
    <row r="812" spans="1:13" ht="15" customHeight="1" x14ac:dyDescent="0.25">
      <c r="A812" t="s">
        <v>1222</v>
      </c>
      <c r="B812" t="s">
        <v>1206</v>
      </c>
      <c r="C812" t="s">
        <v>764</v>
      </c>
      <c r="D812" s="1" t="s">
        <v>1224</v>
      </c>
      <c r="E812" s="9">
        <f t="shared" si="14"/>
        <v>3</v>
      </c>
      <c r="F812" s="9">
        <f>COUNTIFS(Database!$E:$E,2,Database!$C:$C,$A812,Database!$I:$I,$B812)+COUNTIFS(Database!$F:$F,2,Database!$D:$D,$A812,Database!$I:$I,$B812)</f>
        <v>3</v>
      </c>
      <c r="G812" s="9">
        <f>COUNTIFS(Database!$E:$E,1,Database!$C:$C,$A812,Database!$I:$I,$B812)+COUNTIFS(Database!$F:$F,1,Database!$D:$D,$A812,Database!$I:$I,$B812)</f>
        <v>0</v>
      </c>
      <c r="H812" s="9">
        <f>COUNTIFS(Database!$E:$E,0,Database!$C:$C,$A812,Database!$I:$I,$B812)+COUNTIFS(Database!$F:$F,0,Database!$D:$D,$A812,Database!$I:$I,$B812)</f>
        <v>0</v>
      </c>
      <c r="I812" s="9">
        <f>VLOOKUP(B812,Database!$I:$AB,14,FALSE)</f>
        <v>1500</v>
      </c>
      <c r="J812" s="9">
        <f>VLOOKUP(B812,Database!$I:$AC,15,FALSE)</f>
        <v>3</v>
      </c>
      <c r="K812" s="9" t="str">
        <f>VLOOKUP(B812,Database!$I:$AD,16,FALSE)</f>
        <v>v1.1</v>
      </c>
      <c r="L812" s="9">
        <f>VLOOKUP(B812,Database!$I:$AB,19,FALSE)</f>
        <v>20</v>
      </c>
      <c r="M812" s="9" t="str">
        <f>VLOOKUP(B812,Database!$I:$AB,20,FALSE)</f>
        <v>Y</v>
      </c>
    </row>
    <row r="813" spans="1:13" ht="15" customHeight="1" x14ac:dyDescent="0.25">
      <c r="A813" t="s">
        <v>1242</v>
      </c>
      <c r="B813" t="s">
        <v>1206</v>
      </c>
      <c r="C813" t="s">
        <v>759</v>
      </c>
      <c r="D813" s="1" t="s">
        <v>1244</v>
      </c>
      <c r="E813" s="9">
        <f t="shared" si="14"/>
        <v>3</v>
      </c>
      <c r="F813" s="9">
        <f>COUNTIFS(Database!$E:$E,2,Database!$C:$C,$A813,Database!$I:$I,$B813)+COUNTIFS(Database!$F:$F,2,Database!$D:$D,$A813,Database!$I:$I,$B813)</f>
        <v>2</v>
      </c>
      <c r="G813" s="9">
        <f>COUNTIFS(Database!$E:$E,1,Database!$C:$C,$A813,Database!$I:$I,$B813)+COUNTIFS(Database!$F:$F,1,Database!$D:$D,$A813,Database!$I:$I,$B813)</f>
        <v>0</v>
      </c>
      <c r="H813" s="9">
        <f>COUNTIFS(Database!$E:$E,0,Database!$C:$C,$A813,Database!$I:$I,$B813)+COUNTIFS(Database!$F:$F,0,Database!$D:$D,$A813,Database!$I:$I,$B813)</f>
        <v>1</v>
      </c>
      <c r="I813" s="9">
        <f>VLOOKUP(B813,Database!$I:$AB,14,FALSE)</f>
        <v>1500</v>
      </c>
      <c r="J813" s="9">
        <f>VLOOKUP(B813,Database!$I:$AC,15,FALSE)</f>
        <v>3</v>
      </c>
      <c r="K813" s="9" t="str">
        <f>VLOOKUP(B813,Database!$I:$AD,16,FALSE)</f>
        <v>v1.1</v>
      </c>
      <c r="L813" s="9">
        <f>VLOOKUP(B813,Database!$I:$AB,19,FALSE)</f>
        <v>20</v>
      </c>
      <c r="M813" s="9" t="str">
        <f>VLOOKUP(B813,Database!$I:$AB,20,FALSE)</f>
        <v>Y</v>
      </c>
    </row>
    <row r="814" spans="1:13" ht="15" customHeight="1" x14ac:dyDescent="0.25">
      <c r="A814" t="s">
        <v>1500</v>
      </c>
      <c r="B814" t="s">
        <v>1496</v>
      </c>
      <c r="C814" t="s">
        <v>762</v>
      </c>
      <c r="D814" s="1" t="s">
        <v>1501</v>
      </c>
      <c r="E814" s="9">
        <f t="shared" si="14"/>
        <v>3</v>
      </c>
      <c r="F814" s="9">
        <f>COUNTIFS(Database!$E:$E,2,Database!$C:$C,$A814,Database!$I:$I,$B814)+COUNTIFS(Database!$F:$F,2,Database!$D:$D,$A814,Database!$I:$I,$B814)</f>
        <v>0</v>
      </c>
      <c r="G814" s="9">
        <f>COUNTIFS(Database!$E:$E,1,Database!$C:$C,$A814,Database!$I:$I,$B814)+COUNTIFS(Database!$F:$F,1,Database!$D:$D,$A814,Database!$I:$I,$B814)</f>
        <v>1</v>
      </c>
      <c r="H814" s="9">
        <f>COUNTIFS(Database!$E:$E,0,Database!$C:$C,$A814,Database!$I:$I,$B814)+COUNTIFS(Database!$F:$F,0,Database!$D:$D,$A814,Database!$I:$I,$B814)</f>
        <v>2</v>
      </c>
      <c r="I814" s="9">
        <f>VLOOKUP(B814,Database!$I:$AB,14,FALSE)</f>
        <v>1250</v>
      </c>
      <c r="J814" s="9">
        <f>VLOOKUP(B814,Database!$I:$AC,15,FALSE)</f>
        <v>3</v>
      </c>
      <c r="K814" s="9" t="str">
        <f>VLOOKUP(B814,Database!$I:$AD,16,FALSE)</f>
        <v>v1.1</v>
      </c>
      <c r="L814" s="9">
        <f>VLOOKUP(B814,Database!$I:$AB,19,FALSE)</f>
        <v>60</v>
      </c>
      <c r="M814" s="9" t="str">
        <f>VLOOKUP(B814,Database!$I:$AB,20,FALSE)</f>
        <v>Y</v>
      </c>
    </row>
    <row r="815" spans="1:13" ht="15" customHeight="1" x14ac:dyDescent="0.25">
      <c r="A815" t="s">
        <v>1540</v>
      </c>
      <c r="B815" t="s">
        <v>1496</v>
      </c>
      <c r="C815" t="s">
        <v>768</v>
      </c>
      <c r="D815" s="1" t="s">
        <v>1542</v>
      </c>
      <c r="E815" s="9">
        <f t="shared" si="14"/>
        <v>3</v>
      </c>
      <c r="F815" s="9">
        <f>COUNTIFS(Database!$E:$E,2,Database!$C:$C,$A815,Database!$I:$I,$B815)+COUNTIFS(Database!$F:$F,2,Database!$D:$D,$A815,Database!$I:$I,$B815)</f>
        <v>0</v>
      </c>
      <c r="G815" s="9">
        <f>COUNTIFS(Database!$E:$E,1,Database!$C:$C,$A815,Database!$I:$I,$B815)+COUNTIFS(Database!$F:$F,1,Database!$D:$D,$A815,Database!$I:$I,$B815)</f>
        <v>0</v>
      </c>
      <c r="H815" s="9">
        <f>COUNTIFS(Database!$E:$E,0,Database!$C:$C,$A815,Database!$I:$I,$B815)+COUNTIFS(Database!$F:$F,0,Database!$D:$D,$A815,Database!$I:$I,$B815)</f>
        <v>3</v>
      </c>
      <c r="I815" s="9">
        <f>VLOOKUP(B815,Database!$I:$AB,14,FALSE)</f>
        <v>1250</v>
      </c>
      <c r="J815" s="9">
        <f>VLOOKUP(B815,Database!$I:$AC,15,FALSE)</f>
        <v>3</v>
      </c>
      <c r="K815" s="9" t="str">
        <f>VLOOKUP(B815,Database!$I:$AD,16,FALSE)</f>
        <v>v1.1</v>
      </c>
      <c r="L815" s="9">
        <f>VLOOKUP(B815,Database!$I:$AB,19,FALSE)</f>
        <v>60</v>
      </c>
      <c r="M815" s="9" t="str">
        <f>VLOOKUP(B815,Database!$I:$AB,20,FALSE)</f>
        <v>Y</v>
      </c>
    </row>
    <row r="816" spans="1:13" ht="15" customHeight="1" x14ac:dyDescent="0.25">
      <c r="A816" t="s">
        <v>1554</v>
      </c>
      <c r="B816" t="s">
        <v>1496</v>
      </c>
      <c r="C816" t="s">
        <v>760</v>
      </c>
      <c r="D816" s="1" t="s">
        <v>1555</v>
      </c>
      <c r="E816" s="9">
        <f t="shared" si="14"/>
        <v>3</v>
      </c>
      <c r="F816" s="9">
        <f>COUNTIFS(Database!$E:$E,2,Database!$C:$C,$A816,Database!$I:$I,$B816)+COUNTIFS(Database!$F:$F,2,Database!$D:$D,$A816,Database!$I:$I,$B816)</f>
        <v>2</v>
      </c>
      <c r="G816" s="9">
        <f>COUNTIFS(Database!$E:$E,1,Database!$C:$C,$A816,Database!$I:$I,$B816)+COUNTIFS(Database!$F:$F,1,Database!$D:$D,$A816,Database!$I:$I,$B816)</f>
        <v>0</v>
      </c>
      <c r="H816" s="9">
        <f>COUNTIFS(Database!$E:$E,0,Database!$C:$C,$A816,Database!$I:$I,$B816)+COUNTIFS(Database!$F:$F,0,Database!$D:$D,$A816,Database!$I:$I,$B816)</f>
        <v>1</v>
      </c>
      <c r="I816" s="9">
        <f>VLOOKUP(B816,Database!$I:$AB,14,FALSE)</f>
        <v>1250</v>
      </c>
      <c r="J816" s="9">
        <f>VLOOKUP(B816,Database!$I:$AC,15,FALSE)</f>
        <v>3</v>
      </c>
      <c r="K816" s="9" t="str">
        <f>VLOOKUP(B816,Database!$I:$AD,16,FALSE)</f>
        <v>v1.1</v>
      </c>
      <c r="L816" s="9">
        <f>VLOOKUP(B816,Database!$I:$AB,19,FALSE)</f>
        <v>60</v>
      </c>
      <c r="M816" s="9" t="str">
        <f>VLOOKUP(B816,Database!$I:$AB,20,FALSE)</f>
        <v>Y</v>
      </c>
    </row>
    <row r="817" spans="1:13" ht="15" customHeight="1" x14ac:dyDescent="0.25">
      <c r="A817" t="s">
        <v>1557</v>
      </c>
      <c r="B817" t="s">
        <v>1496</v>
      </c>
      <c r="C817" t="s">
        <v>774</v>
      </c>
      <c r="D817" s="1" t="s">
        <v>1559</v>
      </c>
      <c r="E817" s="9">
        <f t="shared" si="14"/>
        <v>3</v>
      </c>
      <c r="F817" s="9">
        <f>COUNTIFS(Database!$E:$E,2,Database!$C:$C,$A817,Database!$I:$I,$B817)+COUNTIFS(Database!$F:$F,2,Database!$D:$D,$A817,Database!$I:$I,$B817)</f>
        <v>0</v>
      </c>
      <c r="G817" s="9">
        <f>COUNTIFS(Database!$E:$E,1,Database!$C:$C,$A817,Database!$I:$I,$B817)+COUNTIFS(Database!$F:$F,1,Database!$D:$D,$A817,Database!$I:$I,$B817)</f>
        <v>1</v>
      </c>
      <c r="H817" s="9">
        <f>COUNTIFS(Database!$E:$E,0,Database!$C:$C,$A817,Database!$I:$I,$B817)+COUNTIFS(Database!$F:$F,0,Database!$D:$D,$A817,Database!$I:$I,$B817)</f>
        <v>2</v>
      </c>
      <c r="I817" s="9">
        <f>VLOOKUP(B817,Database!$I:$AB,14,FALSE)</f>
        <v>1250</v>
      </c>
      <c r="J817" s="9">
        <f>VLOOKUP(B817,Database!$I:$AC,15,FALSE)</f>
        <v>3</v>
      </c>
      <c r="K817" s="9" t="str">
        <f>VLOOKUP(B817,Database!$I:$AD,16,FALSE)</f>
        <v>v1.1</v>
      </c>
      <c r="L817" s="9">
        <f>VLOOKUP(B817,Database!$I:$AB,19,FALSE)</f>
        <v>60</v>
      </c>
      <c r="M817" s="9" t="str">
        <f>VLOOKUP(B817,Database!$I:$AB,20,FALSE)</f>
        <v>Y</v>
      </c>
    </row>
    <row r="818" spans="1:13" ht="15" customHeight="1" x14ac:dyDescent="0.25">
      <c r="A818" t="s">
        <v>106</v>
      </c>
      <c r="B818" t="s">
        <v>1496</v>
      </c>
      <c r="C818" t="s">
        <v>759</v>
      </c>
      <c r="D818" s="1" t="s">
        <v>1569</v>
      </c>
      <c r="E818" s="9">
        <f t="shared" si="14"/>
        <v>3</v>
      </c>
      <c r="F818" s="9">
        <f>COUNTIFS(Database!$E:$E,2,Database!$C:$C,$A818,Database!$I:$I,$B818)+COUNTIFS(Database!$F:$F,2,Database!$D:$D,$A818,Database!$I:$I,$B818)</f>
        <v>2</v>
      </c>
      <c r="G818" s="9">
        <f>COUNTIFS(Database!$E:$E,1,Database!$C:$C,$A818,Database!$I:$I,$B818)+COUNTIFS(Database!$F:$F,1,Database!$D:$D,$A818,Database!$I:$I,$B818)</f>
        <v>0</v>
      </c>
      <c r="H818" s="9">
        <f>COUNTIFS(Database!$E:$E,0,Database!$C:$C,$A818,Database!$I:$I,$B818)+COUNTIFS(Database!$F:$F,0,Database!$D:$D,$A818,Database!$I:$I,$B818)</f>
        <v>1</v>
      </c>
      <c r="I818" s="9">
        <f>VLOOKUP(B818,Database!$I:$AB,14,FALSE)</f>
        <v>1250</v>
      </c>
      <c r="J818" s="9">
        <f>VLOOKUP(B818,Database!$I:$AC,15,FALSE)</f>
        <v>3</v>
      </c>
      <c r="K818" s="9" t="str">
        <f>VLOOKUP(B818,Database!$I:$AD,16,FALSE)</f>
        <v>v1.1</v>
      </c>
      <c r="L818" s="9">
        <f>VLOOKUP(B818,Database!$I:$AB,19,FALSE)</f>
        <v>60</v>
      </c>
      <c r="M818" s="9" t="str">
        <f>VLOOKUP(B818,Database!$I:$AB,20,FALSE)</f>
        <v>Y</v>
      </c>
    </row>
    <row r="819" spans="1:13" ht="15" customHeight="1" x14ac:dyDescent="0.25">
      <c r="A819" t="s">
        <v>1580</v>
      </c>
      <c r="B819" t="s">
        <v>1496</v>
      </c>
      <c r="C819" t="s">
        <v>769</v>
      </c>
      <c r="D819" s="1" t="s">
        <v>1581</v>
      </c>
      <c r="E819" s="9">
        <f t="shared" si="14"/>
        <v>3</v>
      </c>
      <c r="F819" s="9">
        <f>COUNTIFS(Database!$E:$E,2,Database!$C:$C,$A819,Database!$I:$I,$B819)+COUNTIFS(Database!$F:$F,2,Database!$D:$D,$A819,Database!$I:$I,$B819)</f>
        <v>1</v>
      </c>
      <c r="G819" s="9">
        <f>COUNTIFS(Database!$E:$E,1,Database!$C:$C,$A819,Database!$I:$I,$B819)+COUNTIFS(Database!$F:$F,1,Database!$D:$D,$A819,Database!$I:$I,$B819)</f>
        <v>0</v>
      </c>
      <c r="H819" s="9">
        <f>COUNTIFS(Database!$E:$E,0,Database!$C:$C,$A819,Database!$I:$I,$B819)+COUNTIFS(Database!$F:$F,0,Database!$D:$D,$A819,Database!$I:$I,$B819)</f>
        <v>2</v>
      </c>
      <c r="I819" s="9">
        <f>VLOOKUP(B819,Database!$I:$AB,14,FALSE)</f>
        <v>1250</v>
      </c>
      <c r="J819" s="9">
        <f>VLOOKUP(B819,Database!$I:$AC,15,FALSE)</f>
        <v>3</v>
      </c>
      <c r="K819" s="9" t="str">
        <f>VLOOKUP(B819,Database!$I:$AD,16,FALSE)</f>
        <v>v1.1</v>
      </c>
      <c r="L819" s="9">
        <f>VLOOKUP(B819,Database!$I:$AB,19,FALSE)</f>
        <v>60</v>
      </c>
      <c r="M819" s="9" t="str">
        <f>VLOOKUP(B819,Database!$I:$AB,20,FALSE)</f>
        <v>Y</v>
      </c>
    </row>
    <row r="820" spans="1:13" ht="15" customHeight="1" x14ac:dyDescent="0.25">
      <c r="A820" t="s">
        <v>1641</v>
      </c>
      <c r="B820" t="s">
        <v>1621</v>
      </c>
      <c r="C820" t="s">
        <v>758</v>
      </c>
      <c r="D820" s="1" t="s">
        <v>1643</v>
      </c>
      <c r="E820" s="9">
        <f t="shared" si="14"/>
        <v>3</v>
      </c>
      <c r="F820" s="9">
        <f>COUNTIFS(Database!$E:$E,2,Database!$C:$C,$A820,Database!$I:$I,$B820)+COUNTIFS(Database!$F:$F,2,Database!$D:$D,$A820,Database!$I:$I,$B820)</f>
        <v>0</v>
      </c>
      <c r="G820" s="9">
        <f>COUNTIFS(Database!$E:$E,1,Database!$C:$C,$A820,Database!$I:$I,$B820)+COUNTIFS(Database!$F:$F,1,Database!$D:$D,$A820,Database!$I:$I,$B820)</f>
        <v>0</v>
      </c>
      <c r="H820" s="9">
        <f>COUNTIFS(Database!$E:$E,0,Database!$C:$C,$A820,Database!$I:$I,$B820)+COUNTIFS(Database!$F:$F,0,Database!$D:$D,$A820,Database!$I:$I,$B820)</f>
        <v>3</v>
      </c>
      <c r="I820" s="9">
        <f>VLOOKUP(B820,Database!$I:$AB,14,FALSE)</f>
        <v>1500</v>
      </c>
      <c r="J820" s="9">
        <f>VLOOKUP(B820,Database!$I:$AC,15,FALSE)</f>
        <v>3</v>
      </c>
      <c r="K820" s="9" t="str">
        <f>VLOOKUP(B820,Database!$I:$AD,16,FALSE)</f>
        <v>v1.1</v>
      </c>
      <c r="L820" s="9">
        <f>VLOOKUP(B820,Database!$I:$AB,19,FALSE)</f>
        <v>12</v>
      </c>
      <c r="M820" s="9" t="str">
        <f>VLOOKUP(B820,Database!$I:$AB,20,FALSE)</f>
        <v>Y</v>
      </c>
    </row>
    <row r="821" spans="1:13" ht="15" customHeight="1" x14ac:dyDescent="0.25">
      <c r="A821" t="s">
        <v>1685</v>
      </c>
      <c r="B821" t="s">
        <v>1671</v>
      </c>
      <c r="C821" t="s">
        <v>763</v>
      </c>
      <c r="D821" s="1" t="s">
        <v>1687</v>
      </c>
      <c r="E821" s="9">
        <f t="shared" si="14"/>
        <v>5</v>
      </c>
      <c r="F821" s="9">
        <f>COUNTIFS(Database!$E:$E,2,Database!$C:$C,$A821,Database!$I:$I,$B821)+COUNTIFS(Database!$F:$F,2,Database!$D:$D,$A821,Database!$I:$I,$B821)</f>
        <v>1</v>
      </c>
      <c r="G821" s="9">
        <f>COUNTIFS(Database!$E:$E,1,Database!$C:$C,$A821,Database!$I:$I,$B821)+COUNTIFS(Database!$F:$F,1,Database!$D:$D,$A821,Database!$I:$I,$B821)</f>
        <v>1</v>
      </c>
      <c r="H821" s="9">
        <f>COUNTIFS(Database!$E:$E,0,Database!$C:$C,$A821,Database!$I:$I,$B821)+COUNTIFS(Database!$F:$F,0,Database!$D:$D,$A821,Database!$I:$I,$B821)</f>
        <v>3</v>
      </c>
      <c r="I821" s="9">
        <f>VLOOKUP(B821,Database!$I:$AB,14,FALSE)</f>
        <v>2000</v>
      </c>
      <c r="J821" s="9">
        <f>VLOOKUP(B821,Database!$I:$AC,15,FALSE)</f>
        <v>5</v>
      </c>
      <c r="K821" s="9" t="str">
        <f>VLOOKUP(B821,Database!$I:$AD,16,FALSE)</f>
        <v>v1.1</v>
      </c>
      <c r="L821" s="9">
        <f>VLOOKUP(B821,Database!$I:$AB,19,FALSE)</f>
        <v>24</v>
      </c>
      <c r="M821" s="9" t="str">
        <f>VLOOKUP(B821,Database!$I:$AB,20,FALSE)</f>
        <v>Y</v>
      </c>
    </row>
    <row r="822" spans="1:13" ht="15" customHeight="1" x14ac:dyDescent="0.25">
      <c r="A822" t="s">
        <v>1586</v>
      </c>
      <c r="B822" t="s">
        <v>1584</v>
      </c>
      <c r="C822" t="s">
        <v>758</v>
      </c>
      <c r="D822" s="1" t="s">
        <v>1588</v>
      </c>
      <c r="E822" s="9">
        <f t="shared" si="14"/>
        <v>1</v>
      </c>
      <c r="F822" s="9">
        <f>COUNTIFS(Database!$E:$E,2,Database!$C:$C,$A822,Database!$I:$I,$B822)+COUNTIFS(Database!$F:$F,2,Database!$D:$D,$A822,Database!$I:$I,$B822)</f>
        <v>0</v>
      </c>
      <c r="G822" s="9">
        <f>COUNTIFS(Database!$E:$E,1,Database!$C:$C,$A822,Database!$I:$I,$B822)+COUNTIFS(Database!$F:$F,1,Database!$D:$D,$A822,Database!$I:$I,$B822)</f>
        <v>0</v>
      </c>
      <c r="H822" s="9">
        <f>COUNTIFS(Database!$E:$E,0,Database!$C:$C,$A822,Database!$I:$I,$B822)+COUNTIFS(Database!$F:$F,0,Database!$D:$D,$A822,Database!$I:$I,$B822)</f>
        <v>1</v>
      </c>
      <c r="I822" s="9">
        <f>VLOOKUP(B822,Database!$I:$AB,14,FALSE)</f>
        <v>1500</v>
      </c>
      <c r="J822" s="9">
        <f>VLOOKUP(B822,Database!$I:$AC,15,FALSE)</f>
        <v>3</v>
      </c>
      <c r="K822" s="9" t="str">
        <f>VLOOKUP(B822,Database!$I:$AD,16,FALSE)</f>
        <v>v1.1</v>
      </c>
      <c r="L822" s="9">
        <f>VLOOKUP(B822,Database!$I:$AB,19,FALSE)</f>
        <v>8</v>
      </c>
      <c r="M822" s="9" t="str">
        <f>VLOOKUP(B822,Database!$I:$AB,20,FALSE)</f>
        <v>N</v>
      </c>
    </row>
    <row r="823" spans="1:13" ht="15" customHeight="1" x14ac:dyDescent="0.25">
      <c r="A823" t="s">
        <v>1803</v>
      </c>
      <c r="B823" t="s">
        <v>1796</v>
      </c>
      <c r="C823" t="s">
        <v>769</v>
      </c>
      <c r="D823" s="1" t="s">
        <v>1805</v>
      </c>
      <c r="E823" s="9">
        <f t="shared" si="14"/>
        <v>3</v>
      </c>
      <c r="F823" s="9">
        <f>COUNTIFS(Database!$E:$E,2,Database!$C:$C,$A823,Database!$I:$I,$B823)+COUNTIFS(Database!$F:$F,2,Database!$D:$D,$A823,Database!$I:$I,$B823)</f>
        <v>1</v>
      </c>
      <c r="G823" s="9">
        <f>COUNTIFS(Database!$E:$E,1,Database!$C:$C,$A823,Database!$I:$I,$B823)+COUNTIFS(Database!$F:$F,1,Database!$D:$D,$A823,Database!$I:$I,$B823)</f>
        <v>0</v>
      </c>
      <c r="H823" s="9">
        <f>COUNTIFS(Database!$E:$E,0,Database!$C:$C,$A823,Database!$I:$I,$B823)+COUNTIFS(Database!$F:$F,0,Database!$D:$D,$A823,Database!$I:$I,$B823)</f>
        <v>2</v>
      </c>
      <c r="I823" s="9">
        <f>VLOOKUP(B823,Database!$I:$AB,14,FALSE)</f>
        <v>2000</v>
      </c>
      <c r="J823" s="9">
        <f>VLOOKUP(B823,Database!$I:$AC,15,FALSE)</f>
        <v>3</v>
      </c>
      <c r="K823" s="9" t="str">
        <f>VLOOKUP(B823,Database!$I:$AD,16,FALSE)</f>
        <v>v1.1</v>
      </c>
      <c r="L823" s="9">
        <f>VLOOKUP(B823,Database!$I:$AB,19,FALSE)</f>
        <v>8</v>
      </c>
      <c r="M823" s="9" t="str">
        <f>VLOOKUP(B823,Database!$I:$AB,20,FALSE)</f>
        <v>Y</v>
      </c>
    </row>
    <row r="824" spans="1:13" ht="15" customHeight="1" x14ac:dyDescent="0.25">
      <c r="A824" t="s">
        <v>801</v>
      </c>
      <c r="B824" t="s">
        <v>1796</v>
      </c>
      <c r="C824" t="s">
        <v>764</v>
      </c>
      <c r="D824" s="1" t="s">
        <v>1808</v>
      </c>
      <c r="E824" s="9">
        <f t="shared" si="14"/>
        <v>3</v>
      </c>
      <c r="F824" s="9">
        <f>COUNTIFS(Database!$E:$E,2,Database!$C:$C,$A824,Database!$I:$I,$B824)+COUNTIFS(Database!$F:$F,2,Database!$D:$D,$A824,Database!$I:$I,$B824)</f>
        <v>0</v>
      </c>
      <c r="G824" s="9">
        <f>COUNTIFS(Database!$E:$E,1,Database!$C:$C,$A824,Database!$I:$I,$B824)+COUNTIFS(Database!$F:$F,1,Database!$D:$D,$A824,Database!$I:$I,$B824)</f>
        <v>0</v>
      </c>
      <c r="H824" s="9">
        <f>COUNTIFS(Database!$E:$E,0,Database!$C:$C,$A824,Database!$I:$I,$B824)+COUNTIFS(Database!$F:$F,0,Database!$D:$D,$A824,Database!$I:$I,$B824)</f>
        <v>3</v>
      </c>
      <c r="I824" s="9">
        <f>VLOOKUP(B824,Database!$I:$AB,14,FALSE)</f>
        <v>2000</v>
      </c>
      <c r="J824" s="9">
        <f>VLOOKUP(B824,Database!$I:$AC,15,FALSE)</f>
        <v>3</v>
      </c>
      <c r="K824" s="9" t="str">
        <f>VLOOKUP(B824,Database!$I:$AD,16,FALSE)</f>
        <v>v1.1</v>
      </c>
      <c r="L824" s="9">
        <f>VLOOKUP(B824,Database!$I:$AB,19,FALSE)</f>
        <v>8</v>
      </c>
      <c r="M824" s="9" t="str">
        <f>VLOOKUP(B824,Database!$I:$AB,20,FALSE)</f>
        <v>Y</v>
      </c>
    </row>
    <row r="825" spans="1:13" ht="15" customHeight="1" x14ac:dyDescent="0.25">
      <c r="A825" t="s">
        <v>1246</v>
      </c>
      <c r="B825" t="s">
        <v>1831</v>
      </c>
      <c r="C825" t="s">
        <v>762</v>
      </c>
      <c r="D825" s="1" t="s">
        <v>1833</v>
      </c>
      <c r="E825" s="9">
        <f t="shared" ref="E825:E842" si="15">SUM(F825:H825)</f>
        <v>3</v>
      </c>
      <c r="F825" s="9">
        <f>COUNTIFS(Database!$E:$E,2,Database!$C:$C,$A825,Database!$I:$I,$B825)+COUNTIFS(Database!$F:$F,2,Database!$D:$D,$A825,Database!$I:$I,$B825)</f>
        <v>1</v>
      </c>
      <c r="G825" s="9">
        <f>COUNTIFS(Database!$E:$E,1,Database!$C:$C,$A825,Database!$I:$I,$B825)+COUNTIFS(Database!$F:$F,1,Database!$D:$D,$A825,Database!$I:$I,$B825)</f>
        <v>0</v>
      </c>
      <c r="H825" s="9">
        <f>COUNTIFS(Database!$E:$E,0,Database!$C:$C,$A825,Database!$I:$I,$B825)+COUNTIFS(Database!$F:$F,0,Database!$D:$D,$A825,Database!$I:$I,$B825)</f>
        <v>2</v>
      </c>
      <c r="I825" s="9">
        <f>VLOOKUP(B825,Database!$I:$AB,14,FALSE)</f>
        <v>2500</v>
      </c>
      <c r="J825" s="9">
        <f>VLOOKUP(B825,Database!$I:$AC,15,FALSE)</f>
        <v>3</v>
      </c>
      <c r="K825" s="9" t="str">
        <f>VLOOKUP(B825,Database!$I:$AD,16,FALSE)</f>
        <v>v1.1</v>
      </c>
      <c r="L825" s="9">
        <f>VLOOKUP(B825,Database!$I:$AB,19,FALSE)</f>
        <v>12</v>
      </c>
      <c r="M825" s="9" t="str">
        <f>VLOOKUP(B825,Database!$I:$AB,20,FALSE)</f>
        <v>Y</v>
      </c>
    </row>
    <row r="826" spans="1:13" ht="15" customHeight="1" x14ac:dyDescent="0.25">
      <c r="A826" t="s">
        <v>1835</v>
      </c>
      <c r="B826" t="s">
        <v>1831</v>
      </c>
      <c r="C826" t="s">
        <v>765</v>
      </c>
      <c r="D826" s="1" t="s">
        <v>1837</v>
      </c>
      <c r="E826" s="9">
        <f t="shared" si="15"/>
        <v>3</v>
      </c>
      <c r="F826" s="9">
        <f>COUNTIFS(Database!$E:$E,2,Database!$C:$C,$A826,Database!$I:$I,$B826)+COUNTIFS(Database!$F:$F,2,Database!$D:$D,$A826,Database!$I:$I,$B826)</f>
        <v>1</v>
      </c>
      <c r="G826" s="9">
        <f>COUNTIFS(Database!$E:$E,1,Database!$C:$C,$A826,Database!$I:$I,$B826)+COUNTIFS(Database!$F:$F,1,Database!$D:$D,$A826,Database!$I:$I,$B826)</f>
        <v>0</v>
      </c>
      <c r="H826" s="9">
        <f>COUNTIFS(Database!$E:$E,0,Database!$C:$C,$A826,Database!$I:$I,$B826)+COUNTIFS(Database!$F:$F,0,Database!$D:$D,$A826,Database!$I:$I,$B826)</f>
        <v>2</v>
      </c>
      <c r="I826" s="9">
        <f>VLOOKUP(B826,Database!$I:$AB,14,FALSE)</f>
        <v>2500</v>
      </c>
      <c r="J826" s="9">
        <f>VLOOKUP(B826,Database!$I:$AC,15,FALSE)</f>
        <v>3</v>
      </c>
      <c r="K826" s="9" t="str">
        <f>VLOOKUP(B826,Database!$I:$AD,16,FALSE)</f>
        <v>v1.1</v>
      </c>
      <c r="L826" s="9">
        <f>VLOOKUP(B826,Database!$I:$AB,19,FALSE)</f>
        <v>12</v>
      </c>
      <c r="M826" s="9" t="str">
        <f>VLOOKUP(B826,Database!$I:$AB,20,FALSE)</f>
        <v>Y</v>
      </c>
    </row>
    <row r="827" spans="1:13" ht="15" customHeight="1" x14ac:dyDescent="0.25">
      <c r="A827" t="s">
        <v>1851</v>
      </c>
      <c r="B827" t="s">
        <v>1831</v>
      </c>
      <c r="C827" t="s">
        <v>768</v>
      </c>
      <c r="D827" s="1" t="s">
        <v>1853</v>
      </c>
      <c r="E827" s="9">
        <f t="shared" si="15"/>
        <v>3</v>
      </c>
      <c r="F827" s="9">
        <f>COUNTIFS(Database!$E:$E,2,Database!$C:$C,$A827,Database!$I:$I,$B827)+COUNTIFS(Database!$F:$F,2,Database!$D:$D,$A827,Database!$I:$I,$B827)</f>
        <v>1</v>
      </c>
      <c r="G827" s="9">
        <f>COUNTIFS(Database!$E:$E,1,Database!$C:$C,$A827,Database!$I:$I,$B827)+COUNTIFS(Database!$F:$F,1,Database!$D:$D,$A827,Database!$I:$I,$B827)</f>
        <v>0</v>
      </c>
      <c r="H827" s="9">
        <f>COUNTIFS(Database!$E:$E,0,Database!$C:$C,$A827,Database!$I:$I,$B827)+COUNTIFS(Database!$F:$F,0,Database!$D:$D,$A827,Database!$I:$I,$B827)</f>
        <v>2</v>
      </c>
      <c r="I827" s="9">
        <f>VLOOKUP(B827,Database!$I:$AB,14,FALSE)</f>
        <v>2500</v>
      </c>
      <c r="J827" s="9">
        <f>VLOOKUP(B827,Database!$I:$AC,15,FALSE)</f>
        <v>3</v>
      </c>
      <c r="K827" s="9" t="str">
        <f>VLOOKUP(B827,Database!$I:$AD,16,FALSE)</f>
        <v>v1.1</v>
      </c>
      <c r="L827" s="9">
        <f>VLOOKUP(B827,Database!$I:$AB,19,FALSE)</f>
        <v>12</v>
      </c>
      <c r="M827" s="9" t="str">
        <f>VLOOKUP(B827,Database!$I:$AB,20,FALSE)</f>
        <v>Y</v>
      </c>
    </row>
    <row r="828" spans="1:13" ht="15" customHeight="1" x14ac:dyDescent="0.25">
      <c r="A828" t="s">
        <v>1435</v>
      </c>
      <c r="B828" t="s">
        <v>1413</v>
      </c>
      <c r="C828" t="s">
        <v>761</v>
      </c>
      <c r="D828" s="1" t="s">
        <v>1437</v>
      </c>
      <c r="E828" s="9">
        <f t="shared" si="15"/>
        <v>3</v>
      </c>
      <c r="F828" s="9">
        <f>COUNTIFS(Database!$E:$E,2,Database!$C:$C,$A828,Database!$I:$I,$B828)+COUNTIFS(Database!$F:$F,2,Database!$D:$D,$A828,Database!$I:$I,$B828)</f>
        <v>1</v>
      </c>
      <c r="G828" s="9">
        <f>COUNTIFS(Database!$E:$E,1,Database!$C:$C,$A828,Database!$I:$I,$B828)+COUNTIFS(Database!$F:$F,1,Database!$D:$D,$A828,Database!$I:$I,$B828)</f>
        <v>0</v>
      </c>
      <c r="H828" s="9">
        <f>COUNTIFS(Database!$E:$E,0,Database!$C:$C,$A828,Database!$I:$I,$B828)+COUNTIFS(Database!$F:$F,0,Database!$D:$D,$A828,Database!$I:$I,$B828)</f>
        <v>2</v>
      </c>
      <c r="I828" s="9">
        <f>VLOOKUP(B828,Database!$I:$AB,14,FALSE)</f>
        <v>1250</v>
      </c>
      <c r="J828" s="9">
        <f>VLOOKUP(B828,Database!$I:$AC,15,FALSE)</f>
        <v>3</v>
      </c>
      <c r="K828" s="9" t="str">
        <f>VLOOKUP(B828,Database!$I:$AD,16,FALSE)</f>
        <v>v1.1</v>
      </c>
      <c r="L828" s="9">
        <f>VLOOKUP(B828,Database!$I:$AB,19,FALSE)</f>
        <v>20</v>
      </c>
      <c r="M828" s="9" t="str">
        <f>VLOOKUP(B828,Database!$I:$AB,20,FALSE)</f>
        <v>Y</v>
      </c>
    </row>
    <row r="829" spans="1:13" ht="15" customHeight="1" x14ac:dyDescent="0.25">
      <c r="A829" t="s">
        <v>398</v>
      </c>
      <c r="B829" t="s">
        <v>1413</v>
      </c>
      <c r="C829" t="s">
        <v>765</v>
      </c>
      <c r="D829" s="1" t="s">
        <v>1443</v>
      </c>
      <c r="E829" s="9">
        <f t="shared" si="15"/>
        <v>3</v>
      </c>
      <c r="F829" s="9">
        <f>COUNTIFS(Database!$E:$E,2,Database!$C:$C,$A829,Database!$I:$I,$B829)+COUNTIFS(Database!$F:$F,2,Database!$D:$D,$A829,Database!$I:$I,$B829)</f>
        <v>1</v>
      </c>
      <c r="G829" s="9">
        <f>COUNTIFS(Database!$E:$E,1,Database!$C:$C,$A829,Database!$I:$I,$B829)+COUNTIFS(Database!$F:$F,1,Database!$D:$D,$A829,Database!$I:$I,$B829)</f>
        <v>0</v>
      </c>
      <c r="H829" s="9">
        <f>COUNTIFS(Database!$E:$E,0,Database!$C:$C,$A829,Database!$I:$I,$B829)+COUNTIFS(Database!$F:$F,0,Database!$D:$D,$A829,Database!$I:$I,$B829)</f>
        <v>2</v>
      </c>
      <c r="I829" s="9">
        <f>VLOOKUP(B829,Database!$I:$AB,14,FALSE)</f>
        <v>1250</v>
      </c>
      <c r="J829" s="9">
        <f>VLOOKUP(B829,Database!$I:$AC,15,FALSE)</f>
        <v>3</v>
      </c>
      <c r="K829" s="9" t="str">
        <f>VLOOKUP(B829,Database!$I:$AD,16,FALSE)</f>
        <v>v1.1</v>
      </c>
      <c r="L829" s="9">
        <f>VLOOKUP(B829,Database!$I:$AB,19,FALSE)</f>
        <v>20</v>
      </c>
      <c r="M829" s="9" t="str">
        <f>VLOOKUP(B829,Database!$I:$AB,20,FALSE)</f>
        <v>Y</v>
      </c>
    </row>
    <row r="830" spans="1:13" ht="15" customHeight="1" x14ac:dyDescent="0.25">
      <c r="A830" t="s">
        <v>1820</v>
      </c>
      <c r="B830" t="s">
        <v>1811</v>
      </c>
      <c r="C830" t="s">
        <v>765</v>
      </c>
      <c r="D830" s="1" t="s">
        <v>1822</v>
      </c>
      <c r="E830" s="9">
        <f t="shared" si="15"/>
        <v>2</v>
      </c>
      <c r="F830" s="9">
        <f>COUNTIFS(Database!$E:$E,2,Database!$C:$C,$A830,Database!$I:$I,$B830)+COUNTIFS(Database!$F:$F,2,Database!$D:$D,$A830,Database!$I:$I,$B830)</f>
        <v>1</v>
      </c>
      <c r="G830" s="9">
        <f>COUNTIFS(Database!$E:$E,1,Database!$C:$C,$A830,Database!$I:$I,$B830)+COUNTIFS(Database!$F:$F,1,Database!$D:$D,$A830,Database!$I:$I,$B830)</f>
        <v>0</v>
      </c>
      <c r="H830" s="9">
        <f>COUNTIFS(Database!$E:$E,0,Database!$C:$C,$A830,Database!$I:$I,$B830)+COUNTIFS(Database!$F:$F,0,Database!$D:$D,$A830,Database!$I:$I,$B830)</f>
        <v>1</v>
      </c>
      <c r="I830" s="9">
        <f>VLOOKUP(B830,Database!$I:$AB,14,FALSE)</f>
        <v>2000</v>
      </c>
      <c r="J830" s="9">
        <f>VLOOKUP(B830,Database!$I:$AC,15,FALSE)</f>
        <v>3</v>
      </c>
      <c r="K830" s="9" t="str">
        <f>VLOOKUP(B830,Database!$I:$AD,16,FALSE)</f>
        <v>v1.1</v>
      </c>
      <c r="L830" s="9">
        <f>VLOOKUP(B830,Database!$I:$AB,19,FALSE)</f>
        <v>10</v>
      </c>
      <c r="M830" s="9" t="str">
        <f>VLOOKUP(B830,Database!$I:$AB,20,FALSE)</f>
        <v>Y</v>
      </c>
    </row>
    <row r="831" spans="1:13" ht="15" customHeight="1" x14ac:dyDescent="0.25">
      <c r="A831" t="s">
        <v>1675</v>
      </c>
      <c r="B831" t="s">
        <v>1712</v>
      </c>
      <c r="C831" t="s">
        <v>761</v>
      </c>
      <c r="D831" s="1" t="s">
        <v>1726</v>
      </c>
      <c r="E831" s="9">
        <f t="shared" si="15"/>
        <v>5</v>
      </c>
      <c r="F831" s="9">
        <f>COUNTIFS(Database!$E:$E,2,Database!$C:$C,$A831,Database!$I:$I,$B831)+COUNTIFS(Database!$F:$F,2,Database!$D:$D,$A831,Database!$I:$I,$B831)</f>
        <v>3</v>
      </c>
      <c r="G831" s="9">
        <f>COUNTIFS(Database!$E:$E,1,Database!$C:$C,$A831,Database!$I:$I,$B831)+COUNTIFS(Database!$F:$F,1,Database!$D:$D,$A831,Database!$I:$I,$B831)</f>
        <v>1</v>
      </c>
      <c r="H831" s="9">
        <f>COUNTIFS(Database!$E:$E,0,Database!$C:$C,$A831,Database!$I:$I,$B831)+COUNTIFS(Database!$F:$F,0,Database!$D:$D,$A831,Database!$I:$I,$B831)</f>
        <v>1</v>
      </c>
      <c r="I831" s="9">
        <f>VLOOKUP(B831,Database!$I:$AB,14,FALSE)</f>
        <v>2000</v>
      </c>
      <c r="J831" s="9">
        <f>VLOOKUP(B831,Database!$I:$AC,15,FALSE)</f>
        <v>5</v>
      </c>
      <c r="K831" s="9" t="str">
        <f>VLOOKUP(B831,Database!$I:$AD,16,FALSE)</f>
        <v>v1.1</v>
      </c>
      <c r="L831" s="9">
        <f>VLOOKUP(B831,Database!$I:$AB,19,FALSE)</f>
        <v>20</v>
      </c>
      <c r="M831" s="9" t="str">
        <f>VLOOKUP(B831,Database!$I:$AB,20,FALSE)</f>
        <v>Y</v>
      </c>
    </row>
    <row r="832" spans="1:13" ht="15" customHeight="1" x14ac:dyDescent="0.25">
      <c r="A832" t="s">
        <v>1750</v>
      </c>
      <c r="B832" t="s">
        <v>1746</v>
      </c>
      <c r="C832" t="s">
        <v>765</v>
      </c>
      <c r="D832" s="1" t="s">
        <v>1752</v>
      </c>
      <c r="E832" s="9">
        <f t="shared" si="15"/>
        <v>3</v>
      </c>
      <c r="F832" s="9">
        <f>COUNTIFS(Database!$E:$E,2,Database!$C:$C,$A832,Database!$I:$I,$B832)+COUNTIFS(Database!$F:$F,2,Database!$D:$D,$A832,Database!$I:$I,$B832)</f>
        <v>0</v>
      </c>
      <c r="G832" s="9">
        <f>COUNTIFS(Database!$E:$E,1,Database!$C:$C,$A832,Database!$I:$I,$B832)+COUNTIFS(Database!$F:$F,1,Database!$D:$D,$A832,Database!$I:$I,$B832)</f>
        <v>0</v>
      </c>
      <c r="H832" s="9">
        <f>COUNTIFS(Database!$E:$E,0,Database!$C:$C,$A832,Database!$I:$I,$B832)+COUNTIFS(Database!$F:$F,0,Database!$D:$D,$A832,Database!$I:$I,$B832)</f>
        <v>3</v>
      </c>
      <c r="I832" s="9">
        <f>VLOOKUP(B832,Database!$I:$AB,14,FALSE)</f>
        <v>1500</v>
      </c>
      <c r="J832" s="9">
        <f>VLOOKUP(B832,Database!$I:$AC,15,FALSE)</f>
        <v>3</v>
      </c>
      <c r="K832" s="9" t="str">
        <f>VLOOKUP(B832,Database!$I:$AD,16,FALSE)</f>
        <v>v1.1</v>
      </c>
      <c r="L832" s="9">
        <f>VLOOKUP(B832,Database!$I:$AB,19,FALSE)</f>
        <v>14</v>
      </c>
      <c r="M832" s="9" t="str">
        <f>VLOOKUP(B832,Database!$I:$AB,20,FALSE)</f>
        <v>Y</v>
      </c>
    </row>
    <row r="833" spans="1:13" ht="15" customHeight="1" x14ac:dyDescent="0.25">
      <c r="A833" t="s">
        <v>1758</v>
      </c>
      <c r="B833" t="s">
        <v>1746</v>
      </c>
      <c r="C833" t="s">
        <v>763</v>
      </c>
      <c r="D833" s="1" t="s">
        <v>1760</v>
      </c>
      <c r="E833" s="9">
        <f t="shared" si="15"/>
        <v>3</v>
      </c>
      <c r="F833" s="9">
        <f>COUNTIFS(Database!$E:$E,2,Database!$C:$C,$A833,Database!$I:$I,$B833)+COUNTIFS(Database!$F:$F,2,Database!$D:$D,$A833,Database!$I:$I,$B833)</f>
        <v>0</v>
      </c>
      <c r="G833" s="9">
        <f>COUNTIFS(Database!$E:$E,1,Database!$C:$C,$A833,Database!$I:$I,$B833)+COUNTIFS(Database!$F:$F,1,Database!$D:$D,$A833,Database!$I:$I,$B833)</f>
        <v>0</v>
      </c>
      <c r="H833" s="9">
        <f>COUNTIFS(Database!$E:$E,0,Database!$C:$C,$A833,Database!$I:$I,$B833)+COUNTIFS(Database!$F:$F,0,Database!$D:$D,$A833,Database!$I:$I,$B833)</f>
        <v>3</v>
      </c>
      <c r="I833" s="9">
        <f>VLOOKUP(B833,Database!$I:$AB,14,FALSE)</f>
        <v>1500</v>
      </c>
      <c r="J833" s="9">
        <f>VLOOKUP(B833,Database!$I:$AC,15,FALSE)</f>
        <v>3</v>
      </c>
      <c r="K833" s="9" t="str">
        <f>VLOOKUP(B833,Database!$I:$AD,16,FALSE)</f>
        <v>v1.1</v>
      </c>
      <c r="L833" s="9">
        <f>VLOOKUP(B833,Database!$I:$AB,19,FALSE)</f>
        <v>14</v>
      </c>
      <c r="M833" s="9" t="str">
        <f>VLOOKUP(B833,Database!$I:$AB,20,FALSE)</f>
        <v>Y</v>
      </c>
    </row>
    <row r="834" spans="1:13" ht="15" customHeight="1" x14ac:dyDescent="0.25">
      <c r="A834" t="s">
        <v>1769</v>
      </c>
      <c r="B834" t="s">
        <v>1746</v>
      </c>
      <c r="C834" t="s">
        <v>762</v>
      </c>
      <c r="D834" s="1" t="s">
        <v>1771</v>
      </c>
      <c r="E834" s="9">
        <f t="shared" si="15"/>
        <v>3</v>
      </c>
      <c r="F834" s="9">
        <f>COUNTIFS(Database!$E:$E,2,Database!$C:$C,$A834,Database!$I:$I,$B834)+COUNTIFS(Database!$F:$F,2,Database!$D:$D,$A834,Database!$I:$I,$B834)</f>
        <v>1</v>
      </c>
      <c r="G834" s="9">
        <f>COUNTIFS(Database!$E:$E,1,Database!$C:$C,$A834,Database!$I:$I,$B834)+COUNTIFS(Database!$F:$F,1,Database!$D:$D,$A834,Database!$I:$I,$B834)</f>
        <v>1</v>
      </c>
      <c r="H834" s="9">
        <f>COUNTIFS(Database!$E:$E,0,Database!$C:$C,$A834,Database!$I:$I,$B834)+COUNTIFS(Database!$F:$F,0,Database!$D:$D,$A834,Database!$I:$I,$B834)</f>
        <v>1</v>
      </c>
      <c r="I834" s="9">
        <f>VLOOKUP(B834,Database!$I:$AB,14,FALSE)</f>
        <v>1500</v>
      </c>
      <c r="J834" s="9">
        <f>VLOOKUP(B834,Database!$I:$AC,15,FALSE)</f>
        <v>3</v>
      </c>
      <c r="K834" s="9" t="str">
        <f>VLOOKUP(B834,Database!$I:$AD,16,FALSE)</f>
        <v>v1.1</v>
      </c>
      <c r="L834" s="9">
        <f>VLOOKUP(B834,Database!$I:$AB,19,FALSE)</f>
        <v>14</v>
      </c>
      <c r="M834" s="9" t="str">
        <f>VLOOKUP(B834,Database!$I:$AB,20,FALSE)</f>
        <v>Y</v>
      </c>
    </row>
    <row r="835" spans="1:13" ht="15" customHeight="1" x14ac:dyDescent="0.25">
      <c r="A835" t="s">
        <v>1663</v>
      </c>
      <c r="B835" t="s">
        <v>1646</v>
      </c>
      <c r="C835" t="s">
        <v>758</v>
      </c>
      <c r="D835" s="1" t="s">
        <v>1665</v>
      </c>
      <c r="E835" s="9">
        <f t="shared" si="15"/>
        <v>3</v>
      </c>
      <c r="F835" s="9">
        <f>COUNTIFS(Database!$E:$E,2,Database!$C:$C,$A835,Database!$I:$I,$B835)+COUNTIFS(Database!$F:$F,2,Database!$D:$D,$A835,Database!$I:$I,$B835)</f>
        <v>3</v>
      </c>
      <c r="G835" s="9">
        <f>COUNTIFS(Database!$E:$E,1,Database!$C:$C,$A835,Database!$I:$I,$B835)+COUNTIFS(Database!$F:$F,1,Database!$D:$D,$A835,Database!$I:$I,$B835)</f>
        <v>0</v>
      </c>
      <c r="H835" s="9">
        <f>COUNTIFS(Database!$E:$E,0,Database!$C:$C,$A835,Database!$I:$I,$B835)+COUNTIFS(Database!$F:$F,0,Database!$D:$D,$A835,Database!$I:$I,$B835)</f>
        <v>0</v>
      </c>
      <c r="I835" s="9">
        <f>VLOOKUP(B835,Database!$I:$AB,14,FALSE)</f>
        <v>1250</v>
      </c>
      <c r="J835" s="9">
        <f>VLOOKUP(B835,Database!$I:$AC,15,FALSE)</f>
        <v>3</v>
      </c>
      <c r="K835" s="9" t="str">
        <f>VLOOKUP(B835,Database!$I:$AD,16,FALSE)</f>
        <v>v1.1</v>
      </c>
      <c r="L835" s="9">
        <f>VLOOKUP(B835,Database!$I:$AB,19,FALSE)</f>
        <v>10</v>
      </c>
      <c r="M835" s="9" t="str">
        <f>VLOOKUP(B835,Database!$I:$AB,20,FALSE)</f>
        <v>N</v>
      </c>
    </row>
    <row r="836" spans="1:13" ht="15" customHeight="1" x14ac:dyDescent="0.25">
      <c r="A836" t="s">
        <v>1860</v>
      </c>
      <c r="B836" t="s">
        <v>1856</v>
      </c>
      <c r="C836" t="s">
        <v>774</v>
      </c>
      <c r="D836" s="1" t="s">
        <v>1862</v>
      </c>
      <c r="E836" s="9">
        <f t="shared" si="15"/>
        <v>3</v>
      </c>
      <c r="F836" s="9">
        <f>COUNTIFS(Database!$E:$E,2,Database!$C:$C,$A836,Database!$I:$I,$B836)+COUNTIFS(Database!$F:$F,2,Database!$D:$D,$A836,Database!$I:$I,$B836)</f>
        <v>2</v>
      </c>
      <c r="G836" s="9">
        <f>COUNTIFS(Database!$E:$E,1,Database!$C:$C,$A836,Database!$I:$I,$B836)+COUNTIFS(Database!$F:$F,1,Database!$D:$D,$A836,Database!$I:$I,$B836)</f>
        <v>0</v>
      </c>
      <c r="H836" s="9">
        <f>COUNTIFS(Database!$E:$E,0,Database!$C:$C,$A836,Database!$I:$I,$B836)+COUNTIFS(Database!$F:$F,0,Database!$D:$D,$A836,Database!$I:$I,$B836)</f>
        <v>1</v>
      </c>
      <c r="I836" s="9">
        <f>VLOOKUP(B836,Database!$I:$AB,14,FALSE)</f>
        <v>2000</v>
      </c>
      <c r="J836" s="9">
        <f>VLOOKUP(B836,Database!$I:$AC,15,FALSE)</f>
        <v>3</v>
      </c>
      <c r="K836" s="9" t="str">
        <f>VLOOKUP(B836,Database!$I:$AD,16,FALSE)</f>
        <v>v1.1</v>
      </c>
      <c r="L836" s="9">
        <f>VLOOKUP(B836,Database!$I:$AB,19,FALSE)</f>
        <v>14</v>
      </c>
      <c r="M836" s="9" t="str">
        <f>VLOOKUP(B836,Database!$I:$AB,20,FALSE)</f>
        <v>Y</v>
      </c>
    </row>
    <row r="837" spans="1:13" ht="15" customHeight="1" x14ac:dyDescent="0.25">
      <c r="A837" t="s">
        <v>1864</v>
      </c>
      <c r="B837" t="s">
        <v>1856</v>
      </c>
      <c r="C837" t="s">
        <v>761</v>
      </c>
      <c r="D837" s="1" t="s">
        <v>1866</v>
      </c>
      <c r="E837" s="9">
        <f t="shared" si="15"/>
        <v>3</v>
      </c>
      <c r="F837" s="9">
        <f>COUNTIFS(Database!$E:$E,2,Database!$C:$C,$A837,Database!$I:$I,$B837)+COUNTIFS(Database!$F:$F,2,Database!$D:$D,$A837,Database!$I:$I,$B837)</f>
        <v>3</v>
      </c>
      <c r="G837" s="9">
        <f>COUNTIFS(Database!$E:$E,1,Database!$C:$C,$A837,Database!$I:$I,$B837)+COUNTIFS(Database!$F:$F,1,Database!$D:$D,$A837,Database!$I:$I,$B837)</f>
        <v>0</v>
      </c>
      <c r="H837" s="9">
        <f>COUNTIFS(Database!$E:$E,0,Database!$C:$C,$A837,Database!$I:$I,$B837)+COUNTIFS(Database!$F:$F,0,Database!$D:$D,$A837,Database!$I:$I,$B837)</f>
        <v>0</v>
      </c>
      <c r="I837" s="9">
        <f>VLOOKUP(B837,Database!$I:$AB,14,FALSE)</f>
        <v>2000</v>
      </c>
      <c r="J837" s="9">
        <f>VLOOKUP(B837,Database!$I:$AC,15,FALSE)</f>
        <v>3</v>
      </c>
      <c r="K837" s="9" t="str">
        <f>VLOOKUP(B837,Database!$I:$AD,16,FALSE)</f>
        <v>v1.1</v>
      </c>
      <c r="L837" s="9">
        <f>VLOOKUP(B837,Database!$I:$AB,19,FALSE)</f>
        <v>14</v>
      </c>
      <c r="M837" s="9" t="str">
        <f>VLOOKUP(B837,Database!$I:$AB,20,FALSE)</f>
        <v>Y</v>
      </c>
    </row>
    <row r="838" spans="1:13" ht="15" customHeight="1" x14ac:dyDescent="0.25">
      <c r="A838" t="s">
        <v>1867</v>
      </c>
      <c r="B838" t="s">
        <v>1856</v>
      </c>
      <c r="C838" t="s">
        <v>765</v>
      </c>
      <c r="D838" s="1" t="s">
        <v>1869</v>
      </c>
      <c r="E838" s="9">
        <f t="shared" si="15"/>
        <v>3</v>
      </c>
      <c r="F838" s="9">
        <f>COUNTIFS(Database!$E:$E,2,Database!$C:$C,$A838,Database!$I:$I,$B838)+COUNTIFS(Database!$F:$F,2,Database!$D:$D,$A838,Database!$I:$I,$B838)</f>
        <v>1</v>
      </c>
      <c r="G838" s="9">
        <f>COUNTIFS(Database!$E:$E,1,Database!$C:$C,$A838,Database!$I:$I,$B838)+COUNTIFS(Database!$F:$F,1,Database!$D:$D,$A838,Database!$I:$I,$B838)</f>
        <v>0</v>
      </c>
      <c r="H838" s="9">
        <f>COUNTIFS(Database!$E:$E,0,Database!$C:$C,$A838,Database!$I:$I,$B838)+COUNTIFS(Database!$F:$F,0,Database!$D:$D,$A838,Database!$I:$I,$B838)</f>
        <v>2</v>
      </c>
      <c r="I838" s="9">
        <f>VLOOKUP(B838,Database!$I:$AB,14,FALSE)</f>
        <v>2000</v>
      </c>
      <c r="J838" s="9">
        <f>VLOOKUP(B838,Database!$I:$AC,15,FALSE)</f>
        <v>3</v>
      </c>
      <c r="K838" s="9" t="str">
        <f>VLOOKUP(B838,Database!$I:$AD,16,FALSE)</f>
        <v>v1.1</v>
      </c>
      <c r="L838" s="9">
        <f>VLOOKUP(B838,Database!$I:$AB,19,FALSE)</f>
        <v>14</v>
      </c>
      <c r="M838" s="9" t="str">
        <f>VLOOKUP(B838,Database!$I:$AB,20,FALSE)</f>
        <v>Y</v>
      </c>
    </row>
    <row r="839" spans="1:13" ht="15" customHeight="1" x14ac:dyDescent="0.25">
      <c r="A839" t="s">
        <v>1877</v>
      </c>
      <c r="B839" t="s">
        <v>1856</v>
      </c>
      <c r="C839" t="s">
        <v>764</v>
      </c>
      <c r="D839" s="1" t="s">
        <v>1879</v>
      </c>
      <c r="E839" s="9">
        <f t="shared" si="15"/>
        <v>3</v>
      </c>
      <c r="F839" s="9">
        <f>COUNTIFS(Database!$E:$E,2,Database!$C:$C,$A839,Database!$I:$I,$B839)+COUNTIFS(Database!$F:$F,2,Database!$D:$D,$A839,Database!$I:$I,$B839)</f>
        <v>2</v>
      </c>
      <c r="G839" s="9">
        <f>COUNTIFS(Database!$E:$E,1,Database!$C:$C,$A839,Database!$I:$I,$B839)+COUNTIFS(Database!$F:$F,1,Database!$D:$D,$A839,Database!$I:$I,$B839)</f>
        <v>0</v>
      </c>
      <c r="H839" s="9">
        <f>COUNTIFS(Database!$E:$E,0,Database!$C:$C,$A839,Database!$I:$I,$B839)+COUNTIFS(Database!$F:$F,0,Database!$D:$D,$A839,Database!$I:$I,$B839)</f>
        <v>1</v>
      </c>
      <c r="I839" s="9">
        <f>VLOOKUP(B839,Database!$I:$AB,14,FALSE)</f>
        <v>2000</v>
      </c>
      <c r="J839" s="9">
        <f>VLOOKUP(B839,Database!$I:$AC,15,FALSE)</f>
        <v>3</v>
      </c>
      <c r="K839" s="9" t="str">
        <f>VLOOKUP(B839,Database!$I:$AD,16,FALSE)</f>
        <v>v1.1</v>
      </c>
      <c r="L839" s="9">
        <f>VLOOKUP(B839,Database!$I:$AB,19,FALSE)</f>
        <v>14</v>
      </c>
      <c r="M839" s="9" t="str">
        <f>VLOOKUP(B839,Database!$I:$AB,20,FALSE)</f>
        <v>Y</v>
      </c>
    </row>
    <row r="840" spans="1:13" ht="15" customHeight="1" x14ac:dyDescent="0.25">
      <c r="A840" t="s">
        <v>1597</v>
      </c>
      <c r="B840" t="s">
        <v>1593</v>
      </c>
      <c r="C840" t="s">
        <v>769</v>
      </c>
      <c r="D840" s="1" t="s">
        <v>1599</v>
      </c>
      <c r="E840" s="9">
        <f t="shared" si="15"/>
        <v>3</v>
      </c>
      <c r="F840" s="9">
        <f>COUNTIFS(Database!$E:$E,2,Database!$C:$C,$A840,Database!$I:$I,$B840)+COUNTIFS(Database!$F:$F,2,Database!$D:$D,$A840,Database!$I:$I,$B840)</f>
        <v>1</v>
      </c>
      <c r="G840" s="9">
        <f>COUNTIFS(Database!$E:$E,1,Database!$C:$C,$A840,Database!$I:$I,$B840)+COUNTIFS(Database!$F:$F,1,Database!$D:$D,$A840,Database!$I:$I,$B840)</f>
        <v>0</v>
      </c>
      <c r="H840" s="9">
        <f>COUNTIFS(Database!$E:$E,0,Database!$C:$C,$A840,Database!$I:$I,$B840)+COUNTIFS(Database!$F:$F,0,Database!$D:$D,$A840,Database!$I:$I,$B840)</f>
        <v>2</v>
      </c>
      <c r="I840" s="9">
        <f>VLOOKUP(B840,Database!$I:$AB,14,FALSE)</f>
        <v>1250</v>
      </c>
      <c r="J840" s="9">
        <f>VLOOKUP(B840,Database!$I:$AC,15,FALSE)</f>
        <v>3</v>
      </c>
      <c r="K840" s="9" t="str">
        <f>VLOOKUP(B840,Database!$I:$AD,16,FALSE)</f>
        <v>v1.1</v>
      </c>
      <c r="L840" s="9">
        <f>VLOOKUP(B840,Database!$I:$AB,19,FALSE)</f>
        <v>6</v>
      </c>
      <c r="M840" s="9" t="str">
        <f>VLOOKUP(B840,Database!$I:$AB,20,FALSE)</f>
        <v>Y</v>
      </c>
    </row>
    <row r="841" spans="1:13" ht="15" customHeight="1" x14ac:dyDescent="0.25">
      <c r="A841" t="s">
        <v>1779</v>
      </c>
      <c r="B841" t="s">
        <v>1774</v>
      </c>
      <c r="C841" t="s">
        <v>764</v>
      </c>
      <c r="D841" s="1" t="s">
        <v>1781</v>
      </c>
      <c r="E841" s="9">
        <f t="shared" si="15"/>
        <v>3</v>
      </c>
      <c r="F841" s="9">
        <f>COUNTIFS(Database!$E:$E,2,Database!$C:$C,$A841,Database!$I:$I,$B841)+COUNTIFS(Database!$F:$F,2,Database!$D:$D,$A841,Database!$I:$I,$B841)</f>
        <v>1</v>
      </c>
      <c r="G841" s="9">
        <f>COUNTIFS(Database!$E:$E,1,Database!$C:$C,$A841,Database!$I:$I,$B841)+COUNTIFS(Database!$F:$F,1,Database!$D:$D,$A841,Database!$I:$I,$B841)</f>
        <v>0</v>
      </c>
      <c r="H841" s="9">
        <f>COUNTIFS(Database!$E:$E,0,Database!$C:$C,$A841,Database!$I:$I,$B841)+COUNTIFS(Database!$F:$F,0,Database!$D:$D,$A841,Database!$I:$I,$B841)</f>
        <v>2</v>
      </c>
      <c r="I841" s="9">
        <f>VLOOKUP(B841,Database!$I:$AB,14,FALSE)</f>
        <v>1500</v>
      </c>
      <c r="J841" s="9">
        <f>VLOOKUP(B841,Database!$I:$AC,15,FALSE)</f>
        <v>3</v>
      </c>
      <c r="K841" s="9" t="str">
        <f>VLOOKUP(B841,Database!$I:$AD,16,FALSE)</f>
        <v>v1.1</v>
      </c>
      <c r="L841" s="9">
        <f>VLOOKUP(B841,Database!$I:$AB,19,FALSE)</f>
        <v>10</v>
      </c>
      <c r="M841" s="9" t="str">
        <f>VLOOKUP(B841,Database!$I:$AB,20,FALSE)</f>
        <v>Y</v>
      </c>
    </row>
    <row r="842" spans="1:13" ht="15" customHeight="1" x14ac:dyDescent="0.25">
      <c r="A842" t="s">
        <v>1617</v>
      </c>
      <c r="B842" t="s">
        <v>1611</v>
      </c>
      <c r="C842" t="s">
        <v>770</v>
      </c>
      <c r="D842" s="1" t="s">
        <v>1619</v>
      </c>
      <c r="E842" s="9">
        <f t="shared" si="15"/>
        <v>3</v>
      </c>
      <c r="F842" s="9">
        <f>COUNTIFS(Database!$E:$E,2,Database!$C:$C,$A842,Database!$I:$I,$B842)+COUNTIFS(Database!$F:$F,2,Database!$D:$D,$A842,Database!$I:$I,$B842)</f>
        <v>0</v>
      </c>
      <c r="G842" s="9">
        <f>COUNTIFS(Database!$E:$E,1,Database!$C:$C,$A842,Database!$I:$I,$B842)+COUNTIFS(Database!$F:$F,1,Database!$D:$D,$A842,Database!$I:$I,$B842)</f>
        <v>0</v>
      </c>
      <c r="H842" s="9">
        <f>COUNTIFS(Database!$E:$E,0,Database!$C:$C,$A842,Database!$I:$I,$B842)+COUNTIFS(Database!$F:$F,0,Database!$D:$D,$A842,Database!$I:$I,$B842)</f>
        <v>3</v>
      </c>
      <c r="I842" s="9">
        <f>VLOOKUP(B842,Database!$I:$AB,14,FALSE)</f>
        <v>1999</v>
      </c>
      <c r="J842" s="9">
        <f>VLOOKUP(B842,Database!$I:$AC,15,FALSE)</f>
        <v>3</v>
      </c>
      <c r="K842" s="9" t="str">
        <f>VLOOKUP(B842,Database!$I:$AD,16,FALSE)</f>
        <v>v1.1</v>
      </c>
      <c r="L842" s="9">
        <f>VLOOKUP(B842,Database!$I:$AB,19,FALSE)</f>
        <v>6</v>
      </c>
      <c r="M842" s="9" t="str">
        <f>VLOOKUP(B842,Database!$I:$AB,20,FALSE)</f>
        <v>Y</v>
      </c>
    </row>
    <row r="843" spans="1:13" ht="15" customHeight="1" x14ac:dyDescent="0.25">
      <c r="A843" t="s">
        <v>1892</v>
      </c>
      <c r="B843" t="s">
        <v>1894</v>
      </c>
      <c r="C843" t="s">
        <v>759</v>
      </c>
      <c r="D843" s="1" t="s">
        <v>1895</v>
      </c>
      <c r="E843" s="9">
        <f t="shared" ref="E843:E906" si="16">SUM(F843:H843)</f>
        <v>3</v>
      </c>
      <c r="F843" s="9">
        <f>COUNTIFS(Database!$E:$E,2,Database!$C:$C,$A843,Database!$I:$I,$B843)+COUNTIFS(Database!$F:$F,2,Database!$D:$D,$A843,Database!$I:$I,$B843)</f>
        <v>2</v>
      </c>
      <c r="G843" s="9">
        <f>COUNTIFS(Database!$E:$E,1,Database!$C:$C,$A843,Database!$I:$I,$B843)+COUNTIFS(Database!$F:$F,1,Database!$D:$D,$A843,Database!$I:$I,$B843)</f>
        <v>0</v>
      </c>
      <c r="H843" s="9">
        <f>COUNTIFS(Database!$E:$E,0,Database!$C:$C,$A843,Database!$I:$I,$B843)+COUNTIFS(Database!$F:$F,0,Database!$D:$D,$A843,Database!$I:$I,$B843)</f>
        <v>1</v>
      </c>
      <c r="I843" s="9">
        <f>VLOOKUP(B843,Database!$I:$AB,14,FALSE)</f>
        <v>1250</v>
      </c>
      <c r="J843" s="9">
        <f>VLOOKUP(B843,Database!$I:$AC,15,FALSE)</f>
        <v>3</v>
      </c>
      <c r="K843" s="9" t="str">
        <f>VLOOKUP(B843,Database!$I:$AD,16,FALSE)</f>
        <v>v1.2</v>
      </c>
      <c r="L843" s="9">
        <f>VLOOKUP(B843,Database!$I:$AB,19,FALSE)</f>
        <v>4</v>
      </c>
      <c r="M843" s="9" t="str">
        <f>VLOOKUP(B843,Database!$I:$AB,20,FALSE)</f>
        <v>N</v>
      </c>
    </row>
    <row r="844" spans="1:13" ht="15" customHeight="1" x14ac:dyDescent="0.25">
      <c r="A844" t="s">
        <v>1897</v>
      </c>
      <c r="B844" t="s">
        <v>1894</v>
      </c>
      <c r="C844" t="s">
        <v>761</v>
      </c>
      <c r="D844" s="1" t="s">
        <v>1899</v>
      </c>
      <c r="E844" s="9">
        <f t="shared" si="16"/>
        <v>3</v>
      </c>
      <c r="F844" s="9">
        <f>COUNTIFS(Database!$E:$E,2,Database!$C:$C,$A844,Database!$I:$I,$B844)+COUNTIFS(Database!$F:$F,2,Database!$D:$D,$A844,Database!$I:$I,$B844)</f>
        <v>2</v>
      </c>
      <c r="G844" s="9">
        <f>COUNTIFS(Database!$E:$E,1,Database!$C:$C,$A844,Database!$I:$I,$B844)+COUNTIFS(Database!$F:$F,1,Database!$D:$D,$A844,Database!$I:$I,$B844)</f>
        <v>0</v>
      </c>
      <c r="H844" s="9">
        <f>COUNTIFS(Database!$E:$E,0,Database!$C:$C,$A844,Database!$I:$I,$B844)+COUNTIFS(Database!$F:$F,0,Database!$D:$D,$A844,Database!$I:$I,$B844)</f>
        <v>1</v>
      </c>
      <c r="I844" s="9">
        <f>VLOOKUP(B844,Database!$I:$AB,14,FALSE)</f>
        <v>1250</v>
      </c>
      <c r="J844" s="9">
        <f>VLOOKUP(B844,Database!$I:$AC,15,FALSE)</f>
        <v>3</v>
      </c>
      <c r="K844" s="9" t="str">
        <f>VLOOKUP(B844,Database!$I:$AD,16,FALSE)</f>
        <v>v1.2</v>
      </c>
      <c r="L844" s="9">
        <f>VLOOKUP(B844,Database!$I:$AB,19,FALSE)</f>
        <v>4</v>
      </c>
      <c r="M844" s="9" t="str">
        <f>VLOOKUP(B844,Database!$I:$AB,20,FALSE)</f>
        <v>N</v>
      </c>
    </row>
    <row r="845" spans="1:13" ht="15" customHeight="1" x14ac:dyDescent="0.25">
      <c r="A845" t="s">
        <v>1893</v>
      </c>
      <c r="B845" t="s">
        <v>1894</v>
      </c>
      <c r="C845" t="s">
        <v>758</v>
      </c>
      <c r="D845" s="1" t="s">
        <v>1896</v>
      </c>
      <c r="E845" s="9">
        <f t="shared" si="16"/>
        <v>3</v>
      </c>
      <c r="F845" s="9">
        <f>COUNTIFS(Database!$E:$E,2,Database!$C:$C,$A845,Database!$I:$I,$B845)+COUNTIFS(Database!$F:$F,2,Database!$D:$D,$A845,Database!$I:$I,$B845)</f>
        <v>1</v>
      </c>
      <c r="G845" s="9">
        <f>COUNTIFS(Database!$E:$E,1,Database!$C:$C,$A845,Database!$I:$I,$B845)+COUNTIFS(Database!$F:$F,1,Database!$D:$D,$A845,Database!$I:$I,$B845)</f>
        <v>0</v>
      </c>
      <c r="H845" s="9">
        <f>COUNTIFS(Database!$E:$E,0,Database!$C:$C,$A845,Database!$I:$I,$B845)+COUNTIFS(Database!$F:$F,0,Database!$D:$D,$A845,Database!$I:$I,$B845)</f>
        <v>2</v>
      </c>
      <c r="I845" s="9">
        <f>VLOOKUP(B845,Database!$I:$AB,14,FALSE)</f>
        <v>1250</v>
      </c>
      <c r="J845" s="9">
        <f>VLOOKUP(B845,Database!$I:$AC,15,FALSE)</f>
        <v>3</v>
      </c>
      <c r="K845" s="9" t="str">
        <f>VLOOKUP(B845,Database!$I:$AD,16,FALSE)</f>
        <v>v1.2</v>
      </c>
      <c r="L845" s="9">
        <f>VLOOKUP(B845,Database!$I:$AB,19,FALSE)</f>
        <v>4</v>
      </c>
      <c r="M845" s="9" t="str">
        <f>VLOOKUP(B845,Database!$I:$AB,20,FALSE)</f>
        <v>N</v>
      </c>
    </row>
    <row r="846" spans="1:13" ht="15" customHeight="1" x14ac:dyDescent="0.25">
      <c r="A846" t="s">
        <v>1900</v>
      </c>
      <c r="B846" t="s">
        <v>1902</v>
      </c>
      <c r="C846" t="s">
        <v>763</v>
      </c>
      <c r="D846" s="1" t="s">
        <v>1903</v>
      </c>
      <c r="E846" s="9">
        <f t="shared" si="16"/>
        <v>3</v>
      </c>
      <c r="F846" s="9">
        <f>COUNTIFS(Database!$E:$E,2,Database!$C:$C,$A846,Database!$I:$I,$B846)+COUNTIFS(Database!$F:$F,2,Database!$D:$D,$A846,Database!$I:$I,$B846)</f>
        <v>2</v>
      </c>
      <c r="G846" s="9">
        <f>COUNTIFS(Database!$E:$E,1,Database!$C:$C,$A846,Database!$I:$I,$B846)+COUNTIFS(Database!$F:$F,1,Database!$D:$D,$A846,Database!$I:$I,$B846)</f>
        <v>0</v>
      </c>
      <c r="H846" s="9">
        <f>COUNTIFS(Database!$E:$E,0,Database!$C:$C,$A846,Database!$I:$I,$B846)+COUNTIFS(Database!$F:$F,0,Database!$D:$D,$A846,Database!$I:$I,$B846)</f>
        <v>1</v>
      </c>
      <c r="I846" s="9">
        <f>VLOOKUP(B846,Database!$I:$AB,14,FALSE)</f>
        <v>2000</v>
      </c>
      <c r="J846" s="9">
        <f>VLOOKUP(B846,Database!$I:$AC,15,FALSE)</f>
        <v>3</v>
      </c>
      <c r="K846" s="9" t="str">
        <f>VLOOKUP(B846,Database!$I:$AD,16,FALSE)</f>
        <v>v1.2</v>
      </c>
      <c r="L846" s="9">
        <f>VLOOKUP(B846,Database!$I:$AB,19,FALSE)</f>
        <v>10</v>
      </c>
      <c r="M846" s="9" t="str">
        <f>VLOOKUP(B846,Database!$I:$AB,20,FALSE)</f>
        <v>Y</v>
      </c>
    </row>
    <row r="847" spans="1:13" ht="15" customHeight="1" x14ac:dyDescent="0.25">
      <c r="A847" t="s">
        <v>1904</v>
      </c>
      <c r="B847" t="s">
        <v>1902</v>
      </c>
      <c r="C847" t="s">
        <v>771</v>
      </c>
      <c r="D847" s="1" t="s">
        <v>1906</v>
      </c>
      <c r="E847" s="9">
        <f t="shared" si="16"/>
        <v>3</v>
      </c>
      <c r="F847" s="9">
        <f>COUNTIFS(Database!$E:$E,2,Database!$C:$C,$A847,Database!$I:$I,$B847)+COUNTIFS(Database!$F:$F,2,Database!$D:$D,$A847,Database!$I:$I,$B847)</f>
        <v>1</v>
      </c>
      <c r="G847" s="9">
        <f>COUNTIFS(Database!$E:$E,1,Database!$C:$C,$A847,Database!$I:$I,$B847)+COUNTIFS(Database!$F:$F,1,Database!$D:$D,$A847,Database!$I:$I,$B847)</f>
        <v>0</v>
      </c>
      <c r="H847" s="9">
        <f>COUNTIFS(Database!$E:$E,0,Database!$C:$C,$A847,Database!$I:$I,$B847)+COUNTIFS(Database!$F:$F,0,Database!$D:$D,$A847,Database!$I:$I,$B847)</f>
        <v>2</v>
      </c>
      <c r="I847" s="9">
        <f>VLOOKUP(B847,Database!$I:$AB,14,FALSE)</f>
        <v>2000</v>
      </c>
      <c r="J847" s="9">
        <f>VLOOKUP(B847,Database!$I:$AC,15,FALSE)</f>
        <v>3</v>
      </c>
      <c r="K847" s="9" t="str">
        <f>VLOOKUP(B847,Database!$I:$AD,16,FALSE)</f>
        <v>v1.2</v>
      </c>
      <c r="L847" s="9">
        <f>VLOOKUP(B847,Database!$I:$AB,19,FALSE)</f>
        <v>10</v>
      </c>
      <c r="M847" s="9" t="str">
        <f>VLOOKUP(B847,Database!$I:$AB,20,FALSE)</f>
        <v>Y</v>
      </c>
    </row>
    <row r="848" spans="1:13" ht="15" customHeight="1" x14ac:dyDescent="0.25">
      <c r="A848" t="s">
        <v>1908</v>
      </c>
      <c r="B848" t="s">
        <v>1902</v>
      </c>
      <c r="E848" s="9">
        <f t="shared" si="16"/>
        <v>3</v>
      </c>
      <c r="F848" s="9">
        <f>COUNTIFS(Database!$E:$E,2,Database!$C:$C,$A848,Database!$I:$I,$B848)+COUNTIFS(Database!$F:$F,2,Database!$D:$D,$A848,Database!$I:$I,$B848)</f>
        <v>3</v>
      </c>
      <c r="G848" s="9">
        <f>COUNTIFS(Database!$E:$E,1,Database!$C:$C,$A848,Database!$I:$I,$B848)+COUNTIFS(Database!$F:$F,1,Database!$D:$D,$A848,Database!$I:$I,$B848)</f>
        <v>0</v>
      </c>
      <c r="H848" s="9">
        <f>COUNTIFS(Database!$E:$E,0,Database!$C:$C,$A848,Database!$I:$I,$B848)+COUNTIFS(Database!$F:$F,0,Database!$D:$D,$A848,Database!$I:$I,$B848)</f>
        <v>0</v>
      </c>
      <c r="I848" s="9">
        <f>VLOOKUP(B848,Database!$I:$AB,14,FALSE)</f>
        <v>2000</v>
      </c>
      <c r="J848" s="9">
        <f>VLOOKUP(B848,Database!$I:$AC,15,FALSE)</f>
        <v>3</v>
      </c>
      <c r="K848" s="9" t="str">
        <f>VLOOKUP(B848,Database!$I:$AD,16,FALSE)</f>
        <v>v1.2</v>
      </c>
      <c r="L848" s="9">
        <f>VLOOKUP(B848,Database!$I:$AB,19,FALSE)</f>
        <v>10</v>
      </c>
      <c r="M848" s="9" t="str">
        <f>VLOOKUP(B848,Database!$I:$AB,20,FALSE)</f>
        <v>Y</v>
      </c>
    </row>
    <row r="849" spans="1:13" ht="15" customHeight="1" x14ac:dyDescent="0.25">
      <c r="A849" t="s">
        <v>1911</v>
      </c>
      <c r="B849" t="s">
        <v>1902</v>
      </c>
      <c r="E849" s="9">
        <f t="shared" si="16"/>
        <v>3</v>
      </c>
      <c r="F849" s="9">
        <f>COUNTIFS(Database!$E:$E,2,Database!$C:$C,$A849,Database!$I:$I,$B849)+COUNTIFS(Database!$F:$F,2,Database!$D:$D,$A849,Database!$I:$I,$B849)</f>
        <v>1</v>
      </c>
      <c r="G849" s="9">
        <f>COUNTIFS(Database!$E:$E,1,Database!$C:$C,$A849,Database!$I:$I,$B849)+COUNTIFS(Database!$F:$F,1,Database!$D:$D,$A849,Database!$I:$I,$B849)</f>
        <v>0</v>
      </c>
      <c r="H849" s="9">
        <f>COUNTIFS(Database!$E:$E,0,Database!$C:$C,$A849,Database!$I:$I,$B849)+COUNTIFS(Database!$F:$F,0,Database!$D:$D,$A849,Database!$I:$I,$B849)</f>
        <v>2</v>
      </c>
      <c r="I849" s="9">
        <f>VLOOKUP(B849,Database!$I:$AB,14,FALSE)</f>
        <v>2000</v>
      </c>
      <c r="J849" s="9">
        <f>VLOOKUP(B849,Database!$I:$AC,15,FALSE)</f>
        <v>3</v>
      </c>
      <c r="K849" s="9" t="str">
        <f>VLOOKUP(B849,Database!$I:$AD,16,FALSE)</f>
        <v>v1.2</v>
      </c>
      <c r="L849" s="9">
        <f>VLOOKUP(B849,Database!$I:$AB,19,FALSE)</f>
        <v>10</v>
      </c>
      <c r="M849" s="9" t="str">
        <f>VLOOKUP(B849,Database!$I:$AB,20,FALSE)</f>
        <v>Y</v>
      </c>
    </row>
    <row r="850" spans="1:13" ht="15" customHeight="1" x14ac:dyDescent="0.25">
      <c r="A850" t="s">
        <v>1914</v>
      </c>
      <c r="B850" t="s">
        <v>1902</v>
      </c>
      <c r="C850" t="s">
        <v>760</v>
      </c>
      <c r="D850" s="1" t="s">
        <v>1916</v>
      </c>
      <c r="E850" s="9">
        <f t="shared" si="16"/>
        <v>3</v>
      </c>
      <c r="F850" s="9">
        <f>COUNTIFS(Database!$E:$E,2,Database!$C:$C,$A850,Database!$I:$I,$B850)+COUNTIFS(Database!$F:$F,2,Database!$D:$D,$A850,Database!$I:$I,$B850)</f>
        <v>2</v>
      </c>
      <c r="G850" s="9">
        <f>COUNTIFS(Database!$E:$E,1,Database!$C:$C,$A850,Database!$I:$I,$B850)+COUNTIFS(Database!$F:$F,1,Database!$D:$D,$A850,Database!$I:$I,$B850)</f>
        <v>0</v>
      </c>
      <c r="H850" s="9">
        <f>COUNTIFS(Database!$E:$E,0,Database!$C:$C,$A850,Database!$I:$I,$B850)+COUNTIFS(Database!$F:$F,0,Database!$D:$D,$A850,Database!$I:$I,$B850)</f>
        <v>1</v>
      </c>
      <c r="I850" s="9">
        <f>VLOOKUP(B850,Database!$I:$AB,14,FALSE)</f>
        <v>2000</v>
      </c>
      <c r="J850" s="9">
        <f>VLOOKUP(B850,Database!$I:$AC,15,FALSE)</f>
        <v>3</v>
      </c>
      <c r="K850" s="9" t="str">
        <f>VLOOKUP(B850,Database!$I:$AD,16,FALSE)</f>
        <v>v1.2</v>
      </c>
      <c r="L850" s="9">
        <f>VLOOKUP(B850,Database!$I:$AB,19,FALSE)</f>
        <v>10</v>
      </c>
      <c r="M850" s="9" t="str">
        <f>VLOOKUP(B850,Database!$I:$AB,20,FALSE)</f>
        <v>Y</v>
      </c>
    </row>
    <row r="851" spans="1:13" ht="15" customHeight="1" x14ac:dyDescent="0.25">
      <c r="A851" t="s">
        <v>1901</v>
      </c>
      <c r="B851" t="s">
        <v>1902</v>
      </c>
      <c r="E851" s="9">
        <f t="shared" si="16"/>
        <v>3</v>
      </c>
      <c r="F851" s="9">
        <f>COUNTIFS(Database!$E:$E,2,Database!$C:$C,$A851,Database!$I:$I,$B851)+COUNTIFS(Database!$F:$F,2,Database!$D:$D,$A851,Database!$I:$I,$B851)</f>
        <v>1</v>
      </c>
      <c r="G851" s="9">
        <f>COUNTIFS(Database!$E:$E,1,Database!$C:$C,$A851,Database!$I:$I,$B851)+COUNTIFS(Database!$F:$F,1,Database!$D:$D,$A851,Database!$I:$I,$B851)</f>
        <v>0</v>
      </c>
      <c r="H851" s="9">
        <f>COUNTIFS(Database!$E:$E,0,Database!$C:$C,$A851,Database!$I:$I,$B851)+COUNTIFS(Database!$F:$F,0,Database!$D:$D,$A851,Database!$I:$I,$B851)</f>
        <v>2</v>
      </c>
      <c r="I851" s="9">
        <f>VLOOKUP(B851,Database!$I:$AB,14,FALSE)</f>
        <v>2000</v>
      </c>
      <c r="J851" s="9">
        <f>VLOOKUP(B851,Database!$I:$AC,15,FALSE)</f>
        <v>3</v>
      </c>
      <c r="K851" s="9" t="str">
        <f>VLOOKUP(B851,Database!$I:$AD,16,FALSE)</f>
        <v>v1.2</v>
      </c>
      <c r="L851" s="9">
        <f>VLOOKUP(B851,Database!$I:$AB,19,FALSE)</f>
        <v>10</v>
      </c>
      <c r="M851" s="9" t="str">
        <f>VLOOKUP(B851,Database!$I:$AB,20,FALSE)</f>
        <v>Y</v>
      </c>
    </row>
    <row r="852" spans="1:13" ht="15" customHeight="1" x14ac:dyDescent="0.25">
      <c r="A852" t="s">
        <v>1905</v>
      </c>
      <c r="B852" t="s">
        <v>1902</v>
      </c>
      <c r="C852" t="s">
        <v>759</v>
      </c>
      <c r="D852" s="1" t="s">
        <v>1907</v>
      </c>
      <c r="E852" s="9">
        <f t="shared" si="16"/>
        <v>3</v>
      </c>
      <c r="F852" s="9">
        <f>COUNTIFS(Database!$E:$E,2,Database!$C:$C,$A852,Database!$I:$I,$B852)+COUNTIFS(Database!$F:$F,2,Database!$D:$D,$A852,Database!$I:$I,$B852)</f>
        <v>1</v>
      </c>
      <c r="G852" s="9">
        <f>COUNTIFS(Database!$E:$E,1,Database!$C:$C,$A852,Database!$I:$I,$B852)+COUNTIFS(Database!$F:$F,1,Database!$D:$D,$A852,Database!$I:$I,$B852)</f>
        <v>0</v>
      </c>
      <c r="H852" s="9">
        <f>COUNTIFS(Database!$E:$E,0,Database!$C:$C,$A852,Database!$I:$I,$B852)+COUNTIFS(Database!$F:$F,0,Database!$D:$D,$A852,Database!$I:$I,$B852)</f>
        <v>2</v>
      </c>
      <c r="I852" s="9">
        <f>VLOOKUP(B852,Database!$I:$AB,14,FALSE)</f>
        <v>2000</v>
      </c>
      <c r="J852" s="9">
        <f>VLOOKUP(B852,Database!$I:$AC,15,FALSE)</f>
        <v>3</v>
      </c>
      <c r="K852" s="9" t="str">
        <f>VLOOKUP(B852,Database!$I:$AD,16,FALSE)</f>
        <v>v1.2</v>
      </c>
      <c r="L852" s="9">
        <f>VLOOKUP(B852,Database!$I:$AB,19,FALSE)</f>
        <v>10</v>
      </c>
      <c r="M852" s="9" t="str">
        <f>VLOOKUP(B852,Database!$I:$AB,20,FALSE)</f>
        <v>Y</v>
      </c>
    </row>
    <row r="853" spans="1:13" ht="15" customHeight="1" x14ac:dyDescent="0.25">
      <c r="A853" t="s">
        <v>1912</v>
      </c>
      <c r="B853" t="s">
        <v>1902</v>
      </c>
      <c r="C853" t="s">
        <v>773</v>
      </c>
      <c r="D853" s="1" t="s">
        <v>1913</v>
      </c>
      <c r="E853" s="9">
        <f t="shared" si="16"/>
        <v>3</v>
      </c>
      <c r="F853" s="9">
        <f>COUNTIFS(Database!$E:$E,2,Database!$C:$C,$A853,Database!$I:$I,$B853)+COUNTIFS(Database!$F:$F,2,Database!$D:$D,$A853,Database!$I:$I,$B853)</f>
        <v>0</v>
      </c>
      <c r="G853" s="9">
        <f>COUNTIFS(Database!$E:$E,1,Database!$C:$C,$A853,Database!$I:$I,$B853)+COUNTIFS(Database!$F:$F,1,Database!$D:$D,$A853,Database!$I:$I,$B853)</f>
        <v>0</v>
      </c>
      <c r="H853" s="9">
        <f>COUNTIFS(Database!$E:$E,0,Database!$C:$C,$A853,Database!$I:$I,$B853)+COUNTIFS(Database!$F:$F,0,Database!$D:$D,$A853,Database!$I:$I,$B853)</f>
        <v>3</v>
      </c>
      <c r="I853" s="9">
        <f>VLOOKUP(B853,Database!$I:$AB,14,FALSE)</f>
        <v>2000</v>
      </c>
      <c r="J853" s="9">
        <f>VLOOKUP(B853,Database!$I:$AC,15,FALSE)</f>
        <v>3</v>
      </c>
      <c r="K853" s="9" t="str">
        <f>VLOOKUP(B853,Database!$I:$AD,16,FALSE)</f>
        <v>v1.2</v>
      </c>
      <c r="L853" s="9">
        <f>VLOOKUP(B853,Database!$I:$AB,19,FALSE)</f>
        <v>10</v>
      </c>
      <c r="M853" s="9" t="str">
        <f>VLOOKUP(B853,Database!$I:$AB,20,FALSE)</f>
        <v>Y</v>
      </c>
    </row>
    <row r="854" spans="1:13" ht="15" customHeight="1" x14ac:dyDescent="0.25">
      <c r="A854" t="s">
        <v>1909</v>
      </c>
      <c r="B854" t="s">
        <v>1902</v>
      </c>
      <c r="C854" t="s">
        <v>769</v>
      </c>
      <c r="D854" s="1" t="s">
        <v>1910</v>
      </c>
      <c r="E854" s="9">
        <f t="shared" si="16"/>
        <v>3</v>
      </c>
      <c r="F854" s="9">
        <f>COUNTIFS(Database!$E:$E,2,Database!$C:$C,$A854,Database!$I:$I,$B854)+COUNTIFS(Database!$F:$F,2,Database!$D:$D,$A854,Database!$I:$I,$B854)</f>
        <v>2</v>
      </c>
      <c r="G854" s="9">
        <f>COUNTIFS(Database!$E:$E,1,Database!$C:$C,$A854,Database!$I:$I,$B854)+COUNTIFS(Database!$F:$F,1,Database!$D:$D,$A854,Database!$I:$I,$B854)</f>
        <v>0</v>
      </c>
      <c r="H854" s="9">
        <f>COUNTIFS(Database!$E:$E,0,Database!$C:$C,$A854,Database!$I:$I,$B854)+COUNTIFS(Database!$F:$F,0,Database!$D:$D,$A854,Database!$I:$I,$B854)</f>
        <v>1</v>
      </c>
      <c r="I854" s="9">
        <f>VLOOKUP(B854,Database!$I:$AB,14,FALSE)</f>
        <v>2000</v>
      </c>
      <c r="J854" s="9">
        <f>VLOOKUP(B854,Database!$I:$AC,15,FALSE)</f>
        <v>3</v>
      </c>
      <c r="K854" s="9" t="str">
        <f>VLOOKUP(B854,Database!$I:$AD,16,FALSE)</f>
        <v>v1.2</v>
      </c>
      <c r="L854" s="9">
        <f>VLOOKUP(B854,Database!$I:$AB,19,FALSE)</f>
        <v>10</v>
      </c>
      <c r="M854" s="9" t="str">
        <f>VLOOKUP(B854,Database!$I:$AB,20,FALSE)</f>
        <v>Y</v>
      </c>
    </row>
    <row r="855" spans="1:13" ht="15" customHeight="1" x14ac:dyDescent="0.25">
      <c r="A855" t="s">
        <v>1915</v>
      </c>
      <c r="B855" t="s">
        <v>1902</v>
      </c>
      <c r="C855" t="s">
        <v>764</v>
      </c>
      <c r="D855" s="1" t="s">
        <v>1917</v>
      </c>
      <c r="E855" s="9">
        <f t="shared" si="16"/>
        <v>3</v>
      </c>
      <c r="F855" s="9">
        <f>COUNTIFS(Database!$E:$E,2,Database!$C:$C,$A855,Database!$I:$I,$B855)+COUNTIFS(Database!$F:$F,2,Database!$D:$D,$A855,Database!$I:$I,$B855)</f>
        <v>2</v>
      </c>
      <c r="G855" s="9">
        <f>COUNTIFS(Database!$E:$E,1,Database!$C:$C,$A855,Database!$I:$I,$B855)+COUNTIFS(Database!$F:$F,1,Database!$D:$D,$A855,Database!$I:$I,$B855)</f>
        <v>0</v>
      </c>
      <c r="H855" s="9">
        <f>COUNTIFS(Database!$E:$E,0,Database!$C:$C,$A855,Database!$I:$I,$B855)+COUNTIFS(Database!$F:$F,0,Database!$D:$D,$A855,Database!$I:$I,$B855)</f>
        <v>1</v>
      </c>
      <c r="I855" s="9">
        <f>VLOOKUP(B855,Database!$I:$AB,14,FALSE)</f>
        <v>2000</v>
      </c>
      <c r="J855" s="9">
        <f>VLOOKUP(B855,Database!$I:$AC,15,FALSE)</f>
        <v>3</v>
      </c>
      <c r="K855" s="9" t="str">
        <f>VLOOKUP(B855,Database!$I:$AD,16,FALSE)</f>
        <v>v1.2</v>
      </c>
      <c r="L855" s="9">
        <f>VLOOKUP(B855,Database!$I:$AB,19,FALSE)</f>
        <v>10</v>
      </c>
      <c r="M855" s="9" t="str">
        <f>VLOOKUP(B855,Database!$I:$AB,20,FALSE)</f>
        <v>Y</v>
      </c>
    </row>
    <row r="856" spans="1:13" ht="15" customHeight="1" x14ac:dyDescent="0.25">
      <c r="A856" t="s">
        <v>686</v>
      </c>
      <c r="B856" t="s">
        <v>1919</v>
      </c>
      <c r="C856" t="s">
        <v>768</v>
      </c>
      <c r="D856" s="1" t="s">
        <v>1920</v>
      </c>
      <c r="E856" s="9">
        <f t="shared" si="16"/>
        <v>2</v>
      </c>
      <c r="F856" s="9">
        <f>COUNTIFS(Database!$E:$E,2,Database!$C:$C,$A856,Database!$I:$I,$B856)+COUNTIFS(Database!$F:$F,2,Database!$D:$D,$A856,Database!$I:$I,$B856)</f>
        <v>0</v>
      </c>
      <c r="G856" s="9">
        <f>COUNTIFS(Database!$E:$E,1,Database!$C:$C,$A856,Database!$I:$I,$B856)+COUNTIFS(Database!$F:$F,1,Database!$D:$D,$A856,Database!$I:$I,$B856)</f>
        <v>0</v>
      </c>
      <c r="H856" s="9">
        <f>COUNTIFS(Database!$E:$E,0,Database!$C:$C,$A856,Database!$I:$I,$B856)+COUNTIFS(Database!$F:$F,0,Database!$D:$D,$A856,Database!$I:$I,$B856)</f>
        <v>2</v>
      </c>
      <c r="I856" s="9">
        <f>VLOOKUP(B856,Database!$I:$AB,14,FALSE)</f>
        <v>2000</v>
      </c>
      <c r="J856" s="9">
        <f>VLOOKUP(B856,Database!$I:$AC,15,FALSE)</f>
        <v>3</v>
      </c>
      <c r="K856" s="9" t="str">
        <f>VLOOKUP(B856,Database!$I:$AD,16,FALSE)</f>
        <v>v1.2</v>
      </c>
      <c r="L856" s="9">
        <f>VLOOKUP(B856,Database!$I:$AB,19,FALSE)</f>
        <v>10</v>
      </c>
      <c r="M856" s="9" t="str">
        <f>VLOOKUP(B856,Database!$I:$AB,20,FALSE)</f>
        <v>Y</v>
      </c>
    </row>
    <row r="857" spans="1:13" ht="15" customHeight="1" x14ac:dyDescent="0.25">
      <c r="A857" t="s">
        <v>1292</v>
      </c>
      <c r="B857" t="s">
        <v>1919</v>
      </c>
      <c r="C857" t="s">
        <v>765</v>
      </c>
      <c r="D857" s="1" t="s">
        <v>1923</v>
      </c>
      <c r="E857" s="9">
        <f t="shared" si="16"/>
        <v>2</v>
      </c>
      <c r="F857" s="9">
        <f>COUNTIFS(Database!$E:$E,2,Database!$C:$C,$A857,Database!$I:$I,$B857)+COUNTIFS(Database!$F:$F,2,Database!$D:$D,$A857,Database!$I:$I,$B857)</f>
        <v>1</v>
      </c>
      <c r="G857" s="9">
        <f>COUNTIFS(Database!$E:$E,1,Database!$C:$C,$A857,Database!$I:$I,$B857)+COUNTIFS(Database!$F:$F,1,Database!$D:$D,$A857,Database!$I:$I,$B857)</f>
        <v>0</v>
      </c>
      <c r="H857" s="9">
        <f>COUNTIFS(Database!$E:$E,0,Database!$C:$C,$A857,Database!$I:$I,$B857)+COUNTIFS(Database!$F:$F,0,Database!$D:$D,$A857,Database!$I:$I,$B857)</f>
        <v>1</v>
      </c>
      <c r="I857" s="9">
        <f>VLOOKUP(B857,Database!$I:$AB,14,FALSE)</f>
        <v>2000</v>
      </c>
      <c r="J857" s="9">
        <f>VLOOKUP(B857,Database!$I:$AC,15,FALSE)</f>
        <v>3</v>
      </c>
      <c r="K857" s="9" t="str">
        <f>VLOOKUP(B857,Database!$I:$AD,16,FALSE)</f>
        <v>v1.2</v>
      </c>
      <c r="L857" s="9">
        <f>VLOOKUP(B857,Database!$I:$AB,19,FALSE)</f>
        <v>10</v>
      </c>
      <c r="M857" s="9" t="str">
        <f>VLOOKUP(B857,Database!$I:$AB,20,FALSE)</f>
        <v>Y</v>
      </c>
    </row>
    <row r="858" spans="1:13" ht="15" customHeight="1" x14ac:dyDescent="0.25">
      <c r="A858" t="s">
        <v>691</v>
      </c>
      <c r="B858" t="s">
        <v>1919</v>
      </c>
      <c r="C858" t="s">
        <v>758</v>
      </c>
      <c r="D858" s="1" t="s">
        <v>1926</v>
      </c>
      <c r="E858" s="9">
        <f t="shared" si="16"/>
        <v>3</v>
      </c>
      <c r="F858" s="9">
        <f>COUNTIFS(Database!$E:$E,2,Database!$C:$C,$A858,Database!$I:$I,$B858)+COUNTIFS(Database!$F:$F,2,Database!$D:$D,$A858,Database!$I:$I,$B858)</f>
        <v>2</v>
      </c>
      <c r="G858" s="9">
        <f>COUNTIFS(Database!$E:$E,1,Database!$C:$C,$A858,Database!$I:$I,$B858)+COUNTIFS(Database!$F:$F,1,Database!$D:$D,$A858,Database!$I:$I,$B858)</f>
        <v>0</v>
      </c>
      <c r="H858" s="9">
        <f>COUNTIFS(Database!$E:$E,0,Database!$C:$C,$A858,Database!$I:$I,$B858)+COUNTIFS(Database!$F:$F,0,Database!$D:$D,$A858,Database!$I:$I,$B858)</f>
        <v>1</v>
      </c>
      <c r="I858" s="9">
        <f>VLOOKUP(B858,Database!$I:$AB,14,FALSE)</f>
        <v>2000</v>
      </c>
      <c r="J858" s="9">
        <f>VLOOKUP(B858,Database!$I:$AC,15,FALSE)</f>
        <v>3</v>
      </c>
      <c r="K858" s="9" t="str">
        <f>VLOOKUP(B858,Database!$I:$AD,16,FALSE)</f>
        <v>v1.2</v>
      </c>
      <c r="L858" s="9">
        <f>VLOOKUP(B858,Database!$I:$AB,19,FALSE)</f>
        <v>10</v>
      </c>
      <c r="M858" s="9" t="str">
        <f>VLOOKUP(B858,Database!$I:$AB,20,FALSE)</f>
        <v>Y</v>
      </c>
    </row>
    <row r="859" spans="1:13" ht="15" customHeight="1" x14ac:dyDescent="0.25">
      <c r="A859" t="s">
        <v>687</v>
      </c>
      <c r="B859" t="s">
        <v>1919</v>
      </c>
      <c r="C859" t="s">
        <v>763</v>
      </c>
      <c r="D859" s="1" t="s">
        <v>1929</v>
      </c>
      <c r="E859" s="9">
        <f t="shared" si="16"/>
        <v>3</v>
      </c>
      <c r="F859" s="9">
        <f>COUNTIFS(Database!$E:$E,2,Database!$C:$C,$A859,Database!$I:$I,$B859)+COUNTIFS(Database!$F:$F,2,Database!$D:$D,$A859,Database!$I:$I,$B859)</f>
        <v>2</v>
      </c>
      <c r="G859" s="9">
        <f>COUNTIFS(Database!$E:$E,1,Database!$C:$C,$A859,Database!$I:$I,$B859)+COUNTIFS(Database!$F:$F,1,Database!$D:$D,$A859,Database!$I:$I,$B859)</f>
        <v>0</v>
      </c>
      <c r="H859" s="9">
        <f>COUNTIFS(Database!$E:$E,0,Database!$C:$C,$A859,Database!$I:$I,$B859)+COUNTIFS(Database!$F:$F,0,Database!$D:$D,$A859,Database!$I:$I,$B859)</f>
        <v>1</v>
      </c>
      <c r="I859" s="9">
        <f>VLOOKUP(B859,Database!$I:$AB,14,FALSE)</f>
        <v>2000</v>
      </c>
      <c r="J859" s="9">
        <f>VLOOKUP(B859,Database!$I:$AC,15,FALSE)</f>
        <v>3</v>
      </c>
      <c r="K859" s="9" t="str">
        <f>VLOOKUP(B859,Database!$I:$AD,16,FALSE)</f>
        <v>v1.2</v>
      </c>
      <c r="L859" s="9">
        <f>VLOOKUP(B859,Database!$I:$AB,19,FALSE)</f>
        <v>10</v>
      </c>
      <c r="M859" s="9" t="str">
        <f>VLOOKUP(B859,Database!$I:$AB,20,FALSE)</f>
        <v>Y</v>
      </c>
    </row>
    <row r="860" spans="1:13" ht="15" customHeight="1" x14ac:dyDescent="0.25">
      <c r="A860" t="s">
        <v>1931</v>
      </c>
      <c r="B860" t="s">
        <v>1919</v>
      </c>
      <c r="C860" t="s">
        <v>764</v>
      </c>
      <c r="D860" s="1" t="s">
        <v>1932</v>
      </c>
      <c r="E860" s="9">
        <f t="shared" si="16"/>
        <v>3</v>
      </c>
      <c r="F860" s="9">
        <f>COUNTIFS(Database!$E:$E,2,Database!$C:$C,$A860,Database!$I:$I,$B860)+COUNTIFS(Database!$F:$F,2,Database!$D:$D,$A860,Database!$I:$I,$B860)</f>
        <v>2</v>
      </c>
      <c r="G860" s="9">
        <f>COUNTIFS(Database!$E:$E,1,Database!$C:$C,$A860,Database!$I:$I,$B860)+COUNTIFS(Database!$F:$F,1,Database!$D:$D,$A860,Database!$I:$I,$B860)</f>
        <v>0</v>
      </c>
      <c r="H860" s="9">
        <f>COUNTIFS(Database!$E:$E,0,Database!$C:$C,$A860,Database!$I:$I,$B860)+COUNTIFS(Database!$F:$F,0,Database!$D:$D,$A860,Database!$I:$I,$B860)</f>
        <v>1</v>
      </c>
      <c r="I860" s="9">
        <f>VLOOKUP(B860,Database!$I:$AB,14,FALSE)</f>
        <v>2000</v>
      </c>
      <c r="J860" s="9">
        <f>VLOOKUP(B860,Database!$I:$AC,15,FALSE)</f>
        <v>3</v>
      </c>
      <c r="K860" s="9" t="str">
        <f>VLOOKUP(B860,Database!$I:$AD,16,FALSE)</f>
        <v>v1.2</v>
      </c>
      <c r="L860" s="9">
        <f>VLOOKUP(B860,Database!$I:$AB,19,FALSE)</f>
        <v>10</v>
      </c>
      <c r="M860" s="9" t="str">
        <f>VLOOKUP(B860,Database!$I:$AB,20,FALSE)</f>
        <v>Y</v>
      </c>
    </row>
    <row r="861" spans="1:13" ht="15" customHeight="1" x14ac:dyDescent="0.25">
      <c r="A861" t="s">
        <v>690</v>
      </c>
      <c r="B861" t="s">
        <v>1919</v>
      </c>
      <c r="C861" t="s">
        <v>762</v>
      </c>
      <c r="D861" s="1" t="s">
        <v>1933</v>
      </c>
      <c r="E861" s="9">
        <f t="shared" si="16"/>
        <v>3</v>
      </c>
      <c r="F861" s="9">
        <f>COUNTIFS(Database!$E:$E,2,Database!$C:$C,$A861,Database!$I:$I,$B861)+COUNTIFS(Database!$F:$F,2,Database!$D:$D,$A861,Database!$I:$I,$B861)</f>
        <v>3</v>
      </c>
      <c r="G861" s="9">
        <f>COUNTIFS(Database!$E:$E,1,Database!$C:$C,$A861,Database!$I:$I,$B861)+COUNTIFS(Database!$F:$F,1,Database!$D:$D,$A861,Database!$I:$I,$B861)</f>
        <v>0</v>
      </c>
      <c r="H861" s="9">
        <f>COUNTIFS(Database!$E:$E,0,Database!$C:$C,$A861,Database!$I:$I,$B861)+COUNTIFS(Database!$F:$F,0,Database!$D:$D,$A861,Database!$I:$I,$B861)</f>
        <v>0</v>
      </c>
      <c r="I861" s="9">
        <f>VLOOKUP(B861,Database!$I:$AB,14,FALSE)</f>
        <v>2000</v>
      </c>
      <c r="J861" s="9">
        <f>VLOOKUP(B861,Database!$I:$AC,15,FALSE)</f>
        <v>3</v>
      </c>
      <c r="K861" s="9" t="str">
        <f>VLOOKUP(B861,Database!$I:$AD,16,FALSE)</f>
        <v>v1.2</v>
      </c>
      <c r="L861" s="9">
        <f>VLOOKUP(B861,Database!$I:$AB,19,FALSE)</f>
        <v>10</v>
      </c>
      <c r="M861" s="9" t="str">
        <f>VLOOKUP(B861,Database!$I:$AB,20,FALSE)</f>
        <v>Y</v>
      </c>
    </row>
    <row r="862" spans="1:13" ht="15" customHeight="1" x14ac:dyDescent="0.25">
      <c r="A862" t="s">
        <v>1922</v>
      </c>
      <c r="B862" t="s">
        <v>1919</v>
      </c>
      <c r="C862" t="s">
        <v>770</v>
      </c>
      <c r="D862" s="1" t="s">
        <v>1924</v>
      </c>
      <c r="E862" s="9">
        <f t="shared" si="16"/>
        <v>3</v>
      </c>
      <c r="F862" s="9">
        <f>COUNTIFS(Database!$E:$E,2,Database!$C:$C,$A862,Database!$I:$I,$B862)+COUNTIFS(Database!$F:$F,2,Database!$D:$D,$A862,Database!$I:$I,$B862)</f>
        <v>1</v>
      </c>
      <c r="G862" s="9">
        <f>COUNTIFS(Database!$E:$E,1,Database!$C:$C,$A862,Database!$I:$I,$B862)+COUNTIFS(Database!$F:$F,1,Database!$D:$D,$A862,Database!$I:$I,$B862)</f>
        <v>0</v>
      </c>
      <c r="H862" s="9">
        <f>COUNTIFS(Database!$E:$E,0,Database!$C:$C,$A862,Database!$I:$I,$B862)+COUNTIFS(Database!$F:$F,0,Database!$D:$D,$A862,Database!$I:$I,$B862)</f>
        <v>2</v>
      </c>
      <c r="I862" s="9">
        <f>VLOOKUP(B862,Database!$I:$AB,14,FALSE)</f>
        <v>2000</v>
      </c>
      <c r="J862" s="9">
        <f>VLOOKUP(B862,Database!$I:$AC,15,FALSE)</f>
        <v>3</v>
      </c>
      <c r="K862" s="9" t="str">
        <f>VLOOKUP(B862,Database!$I:$AD,16,FALSE)</f>
        <v>v1.2</v>
      </c>
      <c r="L862" s="9">
        <f>VLOOKUP(B862,Database!$I:$AB,19,FALSE)</f>
        <v>10</v>
      </c>
      <c r="M862" s="9" t="str">
        <f>VLOOKUP(B862,Database!$I:$AB,20,FALSE)</f>
        <v>Y</v>
      </c>
    </row>
    <row r="863" spans="1:13" ht="15" customHeight="1" x14ac:dyDescent="0.25">
      <c r="A863" t="s">
        <v>1925</v>
      </c>
      <c r="B863" t="s">
        <v>1919</v>
      </c>
      <c r="C863" t="s">
        <v>765</v>
      </c>
      <c r="D863" s="1" t="s">
        <v>1927</v>
      </c>
      <c r="E863" s="9">
        <f t="shared" si="16"/>
        <v>3</v>
      </c>
      <c r="F863" s="9">
        <f>COUNTIFS(Database!$E:$E,2,Database!$C:$C,$A863,Database!$I:$I,$B863)+COUNTIFS(Database!$F:$F,2,Database!$D:$D,$A863,Database!$I:$I,$B863)</f>
        <v>0</v>
      </c>
      <c r="G863" s="9">
        <f>COUNTIFS(Database!$E:$E,1,Database!$C:$C,$A863,Database!$I:$I,$B863)+COUNTIFS(Database!$F:$F,1,Database!$D:$D,$A863,Database!$I:$I,$B863)</f>
        <v>0</v>
      </c>
      <c r="H863" s="9">
        <f>COUNTIFS(Database!$E:$E,0,Database!$C:$C,$A863,Database!$I:$I,$B863)+COUNTIFS(Database!$F:$F,0,Database!$D:$D,$A863,Database!$I:$I,$B863)</f>
        <v>3</v>
      </c>
      <c r="I863" s="9">
        <f>VLOOKUP(B863,Database!$I:$AB,14,FALSE)</f>
        <v>2000</v>
      </c>
      <c r="J863" s="9">
        <f>VLOOKUP(B863,Database!$I:$AC,15,FALSE)</f>
        <v>3</v>
      </c>
      <c r="K863" s="9" t="str">
        <f>VLOOKUP(B863,Database!$I:$AD,16,FALSE)</f>
        <v>v1.2</v>
      </c>
      <c r="L863" s="9">
        <f>VLOOKUP(B863,Database!$I:$AB,19,FALSE)</f>
        <v>10</v>
      </c>
      <c r="M863" s="9" t="str">
        <f>VLOOKUP(B863,Database!$I:$AB,20,FALSE)</f>
        <v>Y</v>
      </c>
    </row>
    <row r="864" spans="1:13" ht="15" customHeight="1" x14ac:dyDescent="0.25">
      <c r="A864" t="s">
        <v>1918</v>
      </c>
      <c r="B864" t="s">
        <v>1919</v>
      </c>
      <c r="C864" t="s">
        <v>765</v>
      </c>
      <c r="D864" s="1" t="s">
        <v>1921</v>
      </c>
      <c r="E864" s="9">
        <f t="shared" si="16"/>
        <v>3</v>
      </c>
      <c r="F864" s="9">
        <f>COUNTIFS(Database!$E:$E,2,Database!$C:$C,$A864,Database!$I:$I,$B864)+COUNTIFS(Database!$F:$F,2,Database!$D:$D,$A864,Database!$I:$I,$B864)</f>
        <v>3</v>
      </c>
      <c r="G864" s="9">
        <f>COUNTIFS(Database!$E:$E,1,Database!$C:$C,$A864,Database!$I:$I,$B864)+COUNTIFS(Database!$F:$F,1,Database!$D:$D,$A864,Database!$I:$I,$B864)</f>
        <v>0</v>
      </c>
      <c r="H864" s="9">
        <f>COUNTIFS(Database!$E:$E,0,Database!$C:$C,$A864,Database!$I:$I,$B864)+COUNTIFS(Database!$F:$F,0,Database!$D:$D,$A864,Database!$I:$I,$B864)</f>
        <v>0</v>
      </c>
      <c r="I864" s="9">
        <f>VLOOKUP(B864,Database!$I:$AB,14,FALSE)</f>
        <v>2000</v>
      </c>
      <c r="J864" s="9">
        <f>VLOOKUP(B864,Database!$I:$AC,15,FALSE)</f>
        <v>3</v>
      </c>
      <c r="K864" s="9" t="str">
        <f>VLOOKUP(B864,Database!$I:$AD,16,FALSE)</f>
        <v>v1.2</v>
      </c>
      <c r="L864" s="9">
        <f>VLOOKUP(B864,Database!$I:$AB,19,FALSE)</f>
        <v>10</v>
      </c>
      <c r="M864" s="9" t="str">
        <f>VLOOKUP(B864,Database!$I:$AB,20,FALSE)</f>
        <v>Y</v>
      </c>
    </row>
    <row r="865" spans="1:13" ht="15" customHeight="1" x14ac:dyDescent="0.25">
      <c r="A865" t="s">
        <v>1934</v>
      </c>
      <c r="B865" t="s">
        <v>1936</v>
      </c>
      <c r="C865" t="s">
        <v>763</v>
      </c>
      <c r="D865" s="1" t="s">
        <v>1937</v>
      </c>
      <c r="E865" s="9">
        <f t="shared" si="16"/>
        <v>5</v>
      </c>
      <c r="F865" s="9">
        <f>COUNTIFS(Database!$E:$E,2,Database!$C:$C,$A865,Database!$I:$I,$B865)+COUNTIFS(Database!$F:$F,2,Database!$D:$D,$A865,Database!$I:$I,$B865)</f>
        <v>2</v>
      </c>
      <c r="G865" s="9">
        <f>COUNTIFS(Database!$E:$E,1,Database!$C:$C,$A865,Database!$I:$I,$B865)+COUNTIFS(Database!$F:$F,1,Database!$D:$D,$A865,Database!$I:$I,$B865)</f>
        <v>0</v>
      </c>
      <c r="H865" s="9">
        <f>COUNTIFS(Database!$E:$E,0,Database!$C:$C,$A865,Database!$I:$I,$B865)+COUNTIFS(Database!$F:$F,0,Database!$D:$D,$A865,Database!$I:$I,$B865)</f>
        <v>3</v>
      </c>
      <c r="I865" s="9">
        <f>VLOOKUP(B865,Database!$I:$AB,14,FALSE)</f>
        <v>1500</v>
      </c>
      <c r="J865" s="9">
        <f>VLOOKUP(B865,Database!$I:$AC,15,FALSE)</f>
        <v>5</v>
      </c>
      <c r="K865" s="9" t="str">
        <f>VLOOKUP(B865,Database!$I:$AD,16,FALSE)</f>
        <v>v1.2</v>
      </c>
      <c r="L865" s="9">
        <f>VLOOKUP(B865,Database!$I:$AB,19,FALSE)</f>
        <v>56</v>
      </c>
      <c r="M865" s="9" t="str">
        <f>VLOOKUP(B865,Database!$I:$AB,20,FALSE)</f>
        <v>N</v>
      </c>
    </row>
    <row r="866" spans="1:13" ht="15" customHeight="1" x14ac:dyDescent="0.25">
      <c r="A866" t="s">
        <v>1939</v>
      </c>
      <c r="B866" t="s">
        <v>1936</v>
      </c>
      <c r="C866" t="s">
        <v>762</v>
      </c>
      <c r="D866" s="1" t="s">
        <v>1941</v>
      </c>
      <c r="E866" s="9">
        <f t="shared" si="16"/>
        <v>5</v>
      </c>
      <c r="F866" s="9">
        <f>COUNTIFS(Database!$E:$E,2,Database!$C:$C,$A866,Database!$I:$I,$B866)+COUNTIFS(Database!$F:$F,2,Database!$D:$D,$A866,Database!$I:$I,$B866)</f>
        <v>2</v>
      </c>
      <c r="G866" s="9">
        <f>COUNTIFS(Database!$E:$E,1,Database!$C:$C,$A866,Database!$I:$I,$B866)+COUNTIFS(Database!$F:$F,1,Database!$D:$D,$A866,Database!$I:$I,$B866)</f>
        <v>0</v>
      </c>
      <c r="H866" s="9">
        <f>COUNTIFS(Database!$E:$E,0,Database!$C:$C,$A866,Database!$I:$I,$B866)+COUNTIFS(Database!$F:$F,0,Database!$D:$D,$A866,Database!$I:$I,$B866)</f>
        <v>3</v>
      </c>
      <c r="I866" s="9">
        <f>VLOOKUP(B866,Database!$I:$AB,14,FALSE)</f>
        <v>1500</v>
      </c>
      <c r="J866" s="9">
        <f>VLOOKUP(B866,Database!$I:$AC,15,FALSE)</f>
        <v>5</v>
      </c>
      <c r="K866" s="9" t="str">
        <f>VLOOKUP(B866,Database!$I:$AD,16,FALSE)</f>
        <v>v1.2</v>
      </c>
      <c r="L866" s="9">
        <f>VLOOKUP(B866,Database!$I:$AB,19,FALSE)</f>
        <v>56</v>
      </c>
      <c r="M866" s="9" t="str">
        <f>VLOOKUP(B866,Database!$I:$AB,20,FALSE)</f>
        <v>N</v>
      </c>
    </row>
    <row r="867" spans="1:13" ht="15" customHeight="1" x14ac:dyDescent="0.25">
      <c r="A867" t="s">
        <v>1943</v>
      </c>
      <c r="B867" t="s">
        <v>1936</v>
      </c>
      <c r="C867" t="s">
        <v>763</v>
      </c>
      <c r="D867" s="1" t="s">
        <v>1945</v>
      </c>
      <c r="E867" s="9">
        <f t="shared" si="16"/>
        <v>5</v>
      </c>
      <c r="F867" s="9">
        <f>COUNTIFS(Database!$E:$E,2,Database!$C:$C,$A867,Database!$I:$I,$B867)+COUNTIFS(Database!$F:$F,2,Database!$D:$D,$A867,Database!$I:$I,$B867)</f>
        <v>1</v>
      </c>
      <c r="G867" s="9">
        <f>COUNTIFS(Database!$E:$E,1,Database!$C:$C,$A867,Database!$I:$I,$B867)+COUNTIFS(Database!$F:$F,1,Database!$D:$D,$A867,Database!$I:$I,$B867)</f>
        <v>0</v>
      </c>
      <c r="H867" s="9">
        <f>COUNTIFS(Database!$E:$E,0,Database!$C:$C,$A867,Database!$I:$I,$B867)+COUNTIFS(Database!$F:$F,0,Database!$D:$D,$A867,Database!$I:$I,$B867)</f>
        <v>4</v>
      </c>
      <c r="I867" s="9">
        <f>VLOOKUP(B867,Database!$I:$AB,14,FALSE)</f>
        <v>1500</v>
      </c>
      <c r="J867" s="9">
        <f>VLOOKUP(B867,Database!$I:$AC,15,FALSE)</f>
        <v>5</v>
      </c>
      <c r="K867" s="9" t="str">
        <f>VLOOKUP(B867,Database!$I:$AD,16,FALSE)</f>
        <v>v1.2</v>
      </c>
      <c r="L867" s="9">
        <f>VLOOKUP(B867,Database!$I:$AB,19,FALSE)</f>
        <v>56</v>
      </c>
      <c r="M867" s="9" t="str">
        <f>VLOOKUP(B867,Database!$I:$AB,20,FALSE)</f>
        <v>N</v>
      </c>
    </row>
    <row r="868" spans="1:13" ht="15" customHeight="1" x14ac:dyDescent="0.25">
      <c r="A868" t="s">
        <v>98</v>
      </c>
      <c r="B868" t="s">
        <v>1936</v>
      </c>
      <c r="C868" t="s">
        <v>769</v>
      </c>
      <c r="D868" s="1" t="s">
        <v>1948</v>
      </c>
      <c r="E868" s="9">
        <f t="shared" si="16"/>
        <v>5</v>
      </c>
      <c r="F868" s="9">
        <f>COUNTIFS(Database!$E:$E,2,Database!$C:$C,$A868,Database!$I:$I,$B868)+COUNTIFS(Database!$F:$F,2,Database!$D:$D,$A868,Database!$I:$I,$B868)</f>
        <v>3</v>
      </c>
      <c r="G868" s="9">
        <f>COUNTIFS(Database!$E:$E,1,Database!$C:$C,$A868,Database!$I:$I,$B868)+COUNTIFS(Database!$F:$F,1,Database!$D:$D,$A868,Database!$I:$I,$B868)</f>
        <v>0</v>
      </c>
      <c r="H868" s="9">
        <f>COUNTIFS(Database!$E:$E,0,Database!$C:$C,$A868,Database!$I:$I,$B868)+COUNTIFS(Database!$F:$F,0,Database!$D:$D,$A868,Database!$I:$I,$B868)</f>
        <v>2</v>
      </c>
      <c r="I868" s="9">
        <f>VLOOKUP(B868,Database!$I:$AB,14,FALSE)</f>
        <v>1500</v>
      </c>
      <c r="J868" s="9">
        <f>VLOOKUP(B868,Database!$I:$AC,15,FALSE)</f>
        <v>5</v>
      </c>
      <c r="K868" s="9" t="str">
        <f>VLOOKUP(B868,Database!$I:$AD,16,FALSE)</f>
        <v>v1.2</v>
      </c>
      <c r="L868" s="9">
        <f>VLOOKUP(B868,Database!$I:$AB,19,FALSE)</f>
        <v>56</v>
      </c>
      <c r="M868" s="9" t="str">
        <f>VLOOKUP(B868,Database!$I:$AB,20,FALSE)</f>
        <v>N</v>
      </c>
    </row>
    <row r="869" spans="1:13" ht="15" customHeight="1" x14ac:dyDescent="0.25">
      <c r="A869" t="s">
        <v>1950</v>
      </c>
      <c r="B869" t="s">
        <v>1936</v>
      </c>
      <c r="C869" t="s">
        <v>762</v>
      </c>
      <c r="D869" s="1" t="s">
        <v>1952</v>
      </c>
      <c r="E869" s="9">
        <f t="shared" si="16"/>
        <v>5</v>
      </c>
      <c r="F869" s="9">
        <f>COUNTIFS(Database!$E:$E,2,Database!$C:$C,$A869,Database!$I:$I,$B869)+COUNTIFS(Database!$F:$F,2,Database!$D:$D,$A869,Database!$I:$I,$B869)</f>
        <v>1</v>
      </c>
      <c r="G869" s="9">
        <f>COUNTIFS(Database!$E:$E,1,Database!$C:$C,$A869,Database!$I:$I,$B869)+COUNTIFS(Database!$F:$F,1,Database!$D:$D,$A869,Database!$I:$I,$B869)</f>
        <v>1</v>
      </c>
      <c r="H869" s="9">
        <f>COUNTIFS(Database!$E:$E,0,Database!$C:$C,$A869,Database!$I:$I,$B869)+COUNTIFS(Database!$F:$F,0,Database!$D:$D,$A869,Database!$I:$I,$B869)</f>
        <v>3</v>
      </c>
      <c r="I869" s="9">
        <f>VLOOKUP(B869,Database!$I:$AB,14,FALSE)</f>
        <v>1500</v>
      </c>
      <c r="J869" s="9">
        <f>VLOOKUP(B869,Database!$I:$AC,15,FALSE)</f>
        <v>5</v>
      </c>
      <c r="K869" s="9" t="str">
        <f>VLOOKUP(B869,Database!$I:$AD,16,FALSE)</f>
        <v>v1.2</v>
      </c>
      <c r="L869" s="9">
        <f>VLOOKUP(B869,Database!$I:$AB,19,FALSE)</f>
        <v>56</v>
      </c>
      <c r="M869" s="9" t="str">
        <f>VLOOKUP(B869,Database!$I:$AB,20,FALSE)</f>
        <v>N</v>
      </c>
    </row>
    <row r="870" spans="1:13" ht="15" customHeight="1" x14ac:dyDescent="0.25">
      <c r="A870" t="s">
        <v>1954</v>
      </c>
      <c r="B870" t="s">
        <v>1936</v>
      </c>
      <c r="C870" t="s">
        <v>764</v>
      </c>
      <c r="D870" s="1" t="s">
        <v>1956</v>
      </c>
      <c r="E870" s="9">
        <f t="shared" si="16"/>
        <v>5</v>
      </c>
      <c r="F870" s="9">
        <f>COUNTIFS(Database!$E:$E,2,Database!$C:$C,$A870,Database!$I:$I,$B870)+COUNTIFS(Database!$F:$F,2,Database!$D:$D,$A870,Database!$I:$I,$B870)</f>
        <v>2</v>
      </c>
      <c r="G870" s="9">
        <f>COUNTIFS(Database!$E:$E,1,Database!$C:$C,$A870,Database!$I:$I,$B870)+COUNTIFS(Database!$F:$F,1,Database!$D:$D,$A870,Database!$I:$I,$B870)</f>
        <v>1</v>
      </c>
      <c r="H870" s="9">
        <f>COUNTIFS(Database!$E:$E,0,Database!$C:$C,$A870,Database!$I:$I,$B870)+COUNTIFS(Database!$F:$F,0,Database!$D:$D,$A870,Database!$I:$I,$B870)</f>
        <v>2</v>
      </c>
      <c r="I870" s="9">
        <f>VLOOKUP(B870,Database!$I:$AB,14,FALSE)</f>
        <v>1500</v>
      </c>
      <c r="J870" s="9">
        <f>VLOOKUP(B870,Database!$I:$AC,15,FALSE)</f>
        <v>5</v>
      </c>
      <c r="K870" s="9" t="str">
        <f>VLOOKUP(B870,Database!$I:$AD,16,FALSE)</f>
        <v>v1.2</v>
      </c>
      <c r="L870" s="9">
        <f>VLOOKUP(B870,Database!$I:$AB,19,FALSE)</f>
        <v>56</v>
      </c>
      <c r="M870" s="9" t="str">
        <f>VLOOKUP(B870,Database!$I:$AB,20,FALSE)</f>
        <v>N</v>
      </c>
    </row>
    <row r="871" spans="1:13" ht="15" customHeight="1" x14ac:dyDescent="0.25">
      <c r="A871" t="s">
        <v>1550</v>
      </c>
      <c r="B871" t="s">
        <v>1936</v>
      </c>
      <c r="C871" t="s">
        <v>769</v>
      </c>
      <c r="D871" s="1" t="s">
        <v>1958</v>
      </c>
      <c r="E871" s="9">
        <f t="shared" si="16"/>
        <v>5</v>
      </c>
      <c r="F871" s="9">
        <f>COUNTIFS(Database!$E:$E,2,Database!$C:$C,$A871,Database!$I:$I,$B871)+COUNTIFS(Database!$F:$F,2,Database!$D:$D,$A871,Database!$I:$I,$B871)</f>
        <v>4</v>
      </c>
      <c r="G871" s="9">
        <f>COUNTIFS(Database!$E:$E,1,Database!$C:$C,$A871,Database!$I:$I,$B871)+COUNTIFS(Database!$F:$F,1,Database!$D:$D,$A871,Database!$I:$I,$B871)</f>
        <v>0</v>
      </c>
      <c r="H871" s="9">
        <f>COUNTIFS(Database!$E:$E,0,Database!$C:$C,$A871,Database!$I:$I,$B871)+COUNTIFS(Database!$F:$F,0,Database!$D:$D,$A871,Database!$I:$I,$B871)</f>
        <v>1</v>
      </c>
      <c r="I871" s="9">
        <f>VLOOKUP(B871,Database!$I:$AB,14,FALSE)</f>
        <v>1500</v>
      </c>
      <c r="J871" s="9">
        <f>VLOOKUP(B871,Database!$I:$AC,15,FALSE)</f>
        <v>5</v>
      </c>
      <c r="K871" s="9" t="str">
        <f>VLOOKUP(B871,Database!$I:$AD,16,FALSE)</f>
        <v>v1.2</v>
      </c>
      <c r="L871" s="9">
        <f>VLOOKUP(B871,Database!$I:$AB,19,FALSE)</f>
        <v>56</v>
      </c>
      <c r="M871" s="9" t="str">
        <f>VLOOKUP(B871,Database!$I:$AB,20,FALSE)</f>
        <v>N</v>
      </c>
    </row>
    <row r="872" spans="1:13" ht="15" customHeight="1" x14ac:dyDescent="0.25">
      <c r="A872" t="s">
        <v>1960</v>
      </c>
      <c r="B872" t="s">
        <v>1936</v>
      </c>
      <c r="C872" t="s">
        <v>759</v>
      </c>
      <c r="D872" s="1" t="s">
        <v>1962</v>
      </c>
      <c r="E872" s="9">
        <f t="shared" si="16"/>
        <v>5</v>
      </c>
      <c r="F872" s="9">
        <f>COUNTIFS(Database!$E:$E,2,Database!$C:$C,$A872,Database!$I:$I,$B872)+COUNTIFS(Database!$F:$F,2,Database!$D:$D,$A872,Database!$I:$I,$B872)</f>
        <v>1</v>
      </c>
      <c r="G872" s="9">
        <f>COUNTIFS(Database!$E:$E,1,Database!$C:$C,$A872,Database!$I:$I,$B872)+COUNTIFS(Database!$F:$F,1,Database!$D:$D,$A872,Database!$I:$I,$B872)</f>
        <v>2</v>
      </c>
      <c r="H872" s="9">
        <f>COUNTIFS(Database!$E:$E,0,Database!$C:$C,$A872,Database!$I:$I,$B872)+COUNTIFS(Database!$F:$F,0,Database!$D:$D,$A872,Database!$I:$I,$B872)</f>
        <v>2</v>
      </c>
      <c r="I872" s="9">
        <f>VLOOKUP(B872,Database!$I:$AB,14,FALSE)</f>
        <v>1500</v>
      </c>
      <c r="J872" s="9">
        <f>VLOOKUP(B872,Database!$I:$AC,15,FALSE)</f>
        <v>5</v>
      </c>
      <c r="K872" s="9" t="str">
        <f>VLOOKUP(B872,Database!$I:$AD,16,FALSE)</f>
        <v>v1.2</v>
      </c>
      <c r="L872" s="9">
        <f>VLOOKUP(B872,Database!$I:$AB,19,FALSE)</f>
        <v>56</v>
      </c>
      <c r="M872" s="9" t="str">
        <f>VLOOKUP(B872,Database!$I:$AB,20,FALSE)</f>
        <v>N</v>
      </c>
    </row>
    <row r="873" spans="1:13" ht="15" customHeight="1" x14ac:dyDescent="0.25">
      <c r="A873" t="s">
        <v>1494</v>
      </c>
      <c r="B873" t="s">
        <v>1936</v>
      </c>
      <c r="C873" t="s">
        <v>762</v>
      </c>
      <c r="D873" s="1" t="s">
        <v>1965</v>
      </c>
      <c r="E873" s="9">
        <f t="shared" si="16"/>
        <v>5</v>
      </c>
      <c r="F873" s="9">
        <f>COUNTIFS(Database!$E:$E,2,Database!$C:$C,$A873,Database!$I:$I,$B873)+COUNTIFS(Database!$F:$F,2,Database!$D:$D,$A873,Database!$I:$I,$B873)</f>
        <v>3</v>
      </c>
      <c r="G873" s="9">
        <f>COUNTIFS(Database!$E:$E,1,Database!$C:$C,$A873,Database!$I:$I,$B873)+COUNTIFS(Database!$F:$F,1,Database!$D:$D,$A873,Database!$I:$I,$B873)</f>
        <v>0</v>
      </c>
      <c r="H873" s="9">
        <f>COUNTIFS(Database!$E:$E,0,Database!$C:$C,$A873,Database!$I:$I,$B873)+COUNTIFS(Database!$F:$F,0,Database!$D:$D,$A873,Database!$I:$I,$B873)</f>
        <v>2</v>
      </c>
      <c r="I873" s="9">
        <f>VLOOKUP(B873,Database!$I:$AB,14,FALSE)</f>
        <v>1500</v>
      </c>
      <c r="J873" s="9">
        <f>VLOOKUP(B873,Database!$I:$AC,15,FALSE)</f>
        <v>5</v>
      </c>
      <c r="K873" s="9" t="str">
        <f>VLOOKUP(B873,Database!$I:$AD,16,FALSE)</f>
        <v>v1.2</v>
      </c>
      <c r="L873" s="9">
        <f>VLOOKUP(B873,Database!$I:$AB,19,FALSE)</f>
        <v>56</v>
      </c>
      <c r="M873" s="9" t="str">
        <f>VLOOKUP(B873,Database!$I:$AB,20,FALSE)</f>
        <v>N</v>
      </c>
    </row>
    <row r="874" spans="1:13" ht="15" customHeight="1" x14ac:dyDescent="0.25">
      <c r="A874" t="s">
        <v>1505</v>
      </c>
      <c r="B874" t="s">
        <v>1936</v>
      </c>
      <c r="C874" t="s">
        <v>758</v>
      </c>
      <c r="D874" s="1" t="s">
        <v>1968</v>
      </c>
      <c r="E874" s="9">
        <f t="shared" si="16"/>
        <v>5</v>
      </c>
      <c r="F874" s="9">
        <f>COUNTIFS(Database!$E:$E,2,Database!$C:$C,$A874,Database!$I:$I,$B874)+COUNTIFS(Database!$F:$F,2,Database!$D:$D,$A874,Database!$I:$I,$B874)</f>
        <v>3</v>
      </c>
      <c r="G874" s="9">
        <f>COUNTIFS(Database!$E:$E,1,Database!$C:$C,$A874,Database!$I:$I,$B874)+COUNTIFS(Database!$F:$F,1,Database!$D:$D,$A874,Database!$I:$I,$B874)</f>
        <v>0</v>
      </c>
      <c r="H874" s="9">
        <f>COUNTIFS(Database!$E:$E,0,Database!$C:$C,$A874,Database!$I:$I,$B874)+COUNTIFS(Database!$F:$F,0,Database!$D:$D,$A874,Database!$I:$I,$B874)</f>
        <v>2</v>
      </c>
      <c r="I874" s="9">
        <f>VLOOKUP(B874,Database!$I:$AB,14,FALSE)</f>
        <v>1500</v>
      </c>
      <c r="J874" s="9">
        <f>VLOOKUP(B874,Database!$I:$AC,15,FALSE)</f>
        <v>5</v>
      </c>
      <c r="K874" s="9" t="str">
        <f>VLOOKUP(B874,Database!$I:$AD,16,FALSE)</f>
        <v>v1.2</v>
      </c>
      <c r="L874" s="9">
        <f>VLOOKUP(B874,Database!$I:$AB,19,FALSE)</f>
        <v>56</v>
      </c>
      <c r="M874" s="9" t="str">
        <f>VLOOKUP(B874,Database!$I:$AB,20,FALSE)</f>
        <v>N</v>
      </c>
    </row>
    <row r="875" spans="1:13" ht="15" customHeight="1" x14ac:dyDescent="0.25">
      <c r="A875" t="s">
        <v>1970</v>
      </c>
      <c r="B875" t="s">
        <v>1936</v>
      </c>
      <c r="C875" t="s">
        <v>769</v>
      </c>
      <c r="D875" s="1" t="s">
        <v>1972</v>
      </c>
      <c r="E875" s="9">
        <f t="shared" si="16"/>
        <v>5</v>
      </c>
      <c r="F875" s="9">
        <f>COUNTIFS(Database!$E:$E,2,Database!$C:$C,$A875,Database!$I:$I,$B875)+COUNTIFS(Database!$F:$F,2,Database!$D:$D,$A875,Database!$I:$I,$B875)</f>
        <v>2</v>
      </c>
      <c r="G875" s="9">
        <f>COUNTIFS(Database!$E:$E,1,Database!$C:$C,$A875,Database!$I:$I,$B875)+COUNTIFS(Database!$F:$F,1,Database!$D:$D,$A875,Database!$I:$I,$B875)</f>
        <v>0</v>
      </c>
      <c r="H875" s="9">
        <f>COUNTIFS(Database!$E:$E,0,Database!$C:$C,$A875,Database!$I:$I,$B875)+COUNTIFS(Database!$F:$F,0,Database!$D:$D,$A875,Database!$I:$I,$B875)</f>
        <v>3</v>
      </c>
      <c r="I875" s="9">
        <f>VLOOKUP(B875,Database!$I:$AB,14,FALSE)</f>
        <v>1500</v>
      </c>
      <c r="J875" s="9">
        <f>VLOOKUP(B875,Database!$I:$AC,15,FALSE)</f>
        <v>5</v>
      </c>
      <c r="K875" s="9" t="str">
        <f>VLOOKUP(B875,Database!$I:$AD,16,FALSE)</f>
        <v>v1.2</v>
      </c>
      <c r="L875" s="9">
        <f>VLOOKUP(B875,Database!$I:$AB,19,FALSE)</f>
        <v>56</v>
      </c>
      <c r="M875" s="9" t="str">
        <f>VLOOKUP(B875,Database!$I:$AB,20,FALSE)</f>
        <v>N</v>
      </c>
    </row>
    <row r="876" spans="1:13" ht="15" customHeight="1" x14ac:dyDescent="0.25">
      <c r="A876" t="s">
        <v>1769</v>
      </c>
      <c r="B876" t="s">
        <v>1936</v>
      </c>
      <c r="C876" t="s">
        <v>763</v>
      </c>
      <c r="D876" s="1" t="s">
        <v>1975</v>
      </c>
      <c r="E876" s="9">
        <f t="shared" si="16"/>
        <v>5</v>
      </c>
      <c r="F876" s="9">
        <f>COUNTIFS(Database!$E:$E,2,Database!$C:$C,$A876,Database!$I:$I,$B876)+COUNTIFS(Database!$F:$F,2,Database!$D:$D,$A876,Database!$I:$I,$B876)</f>
        <v>2</v>
      </c>
      <c r="G876" s="9">
        <f>COUNTIFS(Database!$E:$E,1,Database!$C:$C,$A876,Database!$I:$I,$B876)+COUNTIFS(Database!$F:$F,1,Database!$D:$D,$A876,Database!$I:$I,$B876)</f>
        <v>1</v>
      </c>
      <c r="H876" s="9">
        <f>COUNTIFS(Database!$E:$E,0,Database!$C:$C,$A876,Database!$I:$I,$B876)+COUNTIFS(Database!$F:$F,0,Database!$D:$D,$A876,Database!$I:$I,$B876)</f>
        <v>2</v>
      </c>
      <c r="I876" s="9">
        <f>VLOOKUP(B876,Database!$I:$AB,14,FALSE)</f>
        <v>1500</v>
      </c>
      <c r="J876" s="9">
        <f>VLOOKUP(B876,Database!$I:$AC,15,FALSE)</f>
        <v>5</v>
      </c>
      <c r="K876" s="9" t="str">
        <f>VLOOKUP(B876,Database!$I:$AD,16,FALSE)</f>
        <v>v1.2</v>
      </c>
      <c r="L876" s="9">
        <f>VLOOKUP(B876,Database!$I:$AB,19,FALSE)</f>
        <v>56</v>
      </c>
      <c r="M876" s="9" t="str">
        <f>VLOOKUP(B876,Database!$I:$AB,20,FALSE)</f>
        <v>N</v>
      </c>
    </row>
    <row r="877" spans="1:13" ht="15" customHeight="1" x14ac:dyDescent="0.25">
      <c r="A877" t="s">
        <v>1977</v>
      </c>
      <c r="B877" t="s">
        <v>1936</v>
      </c>
      <c r="C877" t="s">
        <v>769</v>
      </c>
      <c r="D877" s="1" t="s">
        <v>1979</v>
      </c>
      <c r="E877" s="9">
        <f t="shared" si="16"/>
        <v>5</v>
      </c>
      <c r="F877" s="9">
        <f>COUNTIFS(Database!$E:$E,2,Database!$C:$C,$A877,Database!$I:$I,$B877)+COUNTIFS(Database!$F:$F,2,Database!$D:$D,$A877,Database!$I:$I,$B877)</f>
        <v>1</v>
      </c>
      <c r="G877" s="9">
        <f>COUNTIFS(Database!$E:$E,1,Database!$C:$C,$A877,Database!$I:$I,$B877)+COUNTIFS(Database!$F:$F,1,Database!$D:$D,$A877,Database!$I:$I,$B877)</f>
        <v>1</v>
      </c>
      <c r="H877" s="9">
        <f>COUNTIFS(Database!$E:$E,0,Database!$C:$C,$A877,Database!$I:$I,$B877)+COUNTIFS(Database!$F:$F,0,Database!$D:$D,$A877,Database!$I:$I,$B877)</f>
        <v>3</v>
      </c>
      <c r="I877" s="9">
        <f>VLOOKUP(B877,Database!$I:$AB,14,FALSE)</f>
        <v>1500</v>
      </c>
      <c r="J877" s="9">
        <f>VLOOKUP(B877,Database!$I:$AC,15,FALSE)</f>
        <v>5</v>
      </c>
      <c r="K877" s="9" t="str">
        <f>VLOOKUP(B877,Database!$I:$AD,16,FALSE)</f>
        <v>v1.2</v>
      </c>
      <c r="L877" s="9">
        <f>VLOOKUP(B877,Database!$I:$AB,19,FALSE)</f>
        <v>56</v>
      </c>
      <c r="M877" s="9" t="str">
        <f>VLOOKUP(B877,Database!$I:$AB,20,FALSE)</f>
        <v>N</v>
      </c>
    </row>
    <row r="878" spans="1:13" ht="15" customHeight="1" x14ac:dyDescent="0.25">
      <c r="A878" t="s">
        <v>1981</v>
      </c>
      <c r="B878" t="s">
        <v>1936</v>
      </c>
      <c r="C878" t="s">
        <v>761</v>
      </c>
      <c r="D878" s="1" t="s">
        <v>1983</v>
      </c>
      <c r="E878" s="9">
        <f t="shared" si="16"/>
        <v>5</v>
      </c>
      <c r="F878" s="9">
        <f>COUNTIFS(Database!$E:$E,2,Database!$C:$C,$A878,Database!$I:$I,$B878)+COUNTIFS(Database!$F:$F,2,Database!$D:$D,$A878,Database!$I:$I,$B878)</f>
        <v>3</v>
      </c>
      <c r="G878" s="9">
        <f>COUNTIFS(Database!$E:$E,1,Database!$C:$C,$A878,Database!$I:$I,$B878)+COUNTIFS(Database!$F:$F,1,Database!$D:$D,$A878,Database!$I:$I,$B878)</f>
        <v>0</v>
      </c>
      <c r="H878" s="9">
        <f>COUNTIFS(Database!$E:$E,0,Database!$C:$C,$A878,Database!$I:$I,$B878)+COUNTIFS(Database!$F:$F,0,Database!$D:$D,$A878,Database!$I:$I,$B878)</f>
        <v>2</v>
      </c>
      <c r="I878" s="9">
        <f>VLOOKUP(B878,Database!$I:$AB,14,FALSE)</f>
        <v>1500</v>
      </c>
      <c r="J878" s="9">
        <f>VLOOKUP(B878,Database!$I:$AC,15,FALSE)</f>
        <v>5</v>
      </c>
      <c r="K878" s="9" t="str">
        <f>VLOOKUP(B878,Database!$I:$AD,16,FALSE)</f>
        <v>v1.2</v>
      </c>
      <c r="L878" s="9">
        <f>VLOOKUP(B878,Database!$I:$AB,19,FALSE)</f>
        <v>56</v>
      </c>
      <c r="M878" s="9" t="str">
        <f>VLOOKUP(B878,Database!$I:$AB,20,FALSE)</f>
        <v>N</v>
      </c>
    </row>
    <row r="879" spans="1:13" ht="15" customHeight="1" x14ac:dyDescent="0.25">
      <c r="A879" t="s">
        <v>1985</v>
      </c>
      <c r="B879" t="s">
        <v>1936</v>
      </c>
      <c r="C879" t="s">
        <v>758</v>
      </c>
      <c r="D879" s="1" t="s">
        <v>1987</v>
      </c>
      <c r="E879" s="9">
        <f t="shared" si="16"/>
        <v>5</v>
      </c>
      <c r="F879" s="9">
        <f>COUNTIFS(Database!$E:$E,2,Database!$C:$C,$A879,Database!$I:$I,$B879)+COUNTIFS(Database!$F:$F,2,Database!$D:$D,$A879,Database!$I:$I,$B879)</f>
        <v>3</v>
      </c>
      <c r="G879" s="9">
        <f>COUNTIFS(Database!$E:$E,1,Database!$C:$C,$A879,Database!$I:$I,$B879)+COUNTIFS(Database!$F:$F,1,Database!$D:$D,$A879,Database!$I:$I,$B879)</f>
        <v>0</v>
      </c>
      <c r="H879" s="9">
        <f>COUNTIFS(Database!$E:$E,0,Database!$C:$C,$A879,Database!$I:$I,$B879)+COUNTIFS(Database!$F:$F,0,Database!$D:$D,$A879,Database!$I:$I,$B879)</f>
        <v>2</v>
      </c>
      <c r="I879" s="9">
        <f>VLOOKUP(B879,Database!$I:$AB,14,FALSE)</f>
        <v>1500</v>
      </c>
      <c r="J879" s="9">
        <f>VLOOKUP(B879,Database!$I:$AC,15,FALSE)</f>
        <v>5</v>
      </c>
      <c r="K879" s="9" t="str">
        <f>VLOOKUP(B879,Database!$I:$AD,16,FALSE)</f>
        <v>v1.2</v>
      </c>
      <c r="L879" s="9">
        <f>VLOOKUP(B879,Database!$I:$AB,19,FALSE)</f>
        <v>56</v>
      </c>
      <c r="M879" s="9" t="str">
        <f>VLOOKUP(B879,Database!$I:$AB,20,FALSE)</f>
        <v>N</v>
      </c>
    </row>
    <row r="880" spans="1:13" ht="15" customHeight="1" x14ac:dyDescent="0.25">
      <c r="A880" t="s">
        <v>330</v>
      </c>
      <c r="B880" t="s">
        <v>1936</v>
      </c>
      <c r="C880" t="s">
        <v>764</v>
      </c>
      <c r="D880" s="1" t="s">
        <v>1990</v>
      </c>
      <c r="E880" s="9">
        <f t="shared" si="16"/>
        <v>5</v>
      </c>
      <c r="F880" s="9">
        <f>COUNTIFS(Database!$E:$E,2,Database!$C:$C,$A880,Database!$I:$I,$B880)+COUNTIFS(Database!$F:$F,2,Database!$D:$D,$A880,Database!$I:$I,$B880)</f>
        <v>4</v>
      </c>
      <c r="G880" s="9">
        <f>COUNTIFS(Database!$E:$E,1,Database!$C:$C,$A880,Database!$I:$I,$B880)+COUNTIFS(Database!$F:$F,1,Database!$D:$D,$A880,Database!$I:$I,$B880)</f>
        <v>1</v>
      </c>
      <c r="H880" s="9">
        <f>COUNTIFS(Database!$E:$E,0,Database!$C:$C,$A880,Database!$I:$I,$B880)+COUNTIFS(Database!$F:$F,0,Database!$D:$D,$A880,Database!$I:$I,$B880)</f>
        <v>0</v>
      </c>
      <c r="I880" s="9">
        <f>VLOOKUP(B880,Database!$I:$AB,14,FALSE)</f>
        <v>1500</v>
      </c>
      <c r="J880" s="9">
        <f>VLOOKUP(B880,Database!$I:$AC,15,FALSE)</f>
        <v>5</v>
      </c>
      <c r="K880" s="9" t="str">
        <f>VLOOKUP(B880,Database!$I:$AD,16,FALSE)</f>
        <v>v1.2</v>
      </c>
      <c r="L880" s="9">
        <f>VLOOKUP(B880,Database!$I:$AB,19,FALSE)</f>
        <v>56</v>
      </c>
      <c r="M880" s="9" t="str">
        <f>VLOOKUP(B880,Database!$I:$AB,20,FALSE)</f>
        <v>N</v>
      </c>
    </row>
    <row r="881" spans="1:13" ht="15" customHeight="1" x14ac:dyDescent="0.25">
      <c r="A881" t="s">
        <v>1992</v>
      </c>
      <c r="B881" t="s">
        <v>1936</v>
      </c>
      <c r="C881" t="s">
        <v>765</v>
      </c>
      <c r="D881" s="1" t="s">
        <v>1994</v>
      </c>
      <c r="E881" s="9">
        <f t="shared" si="16"/>
        <v>5</v>
      </c>
      <c r="F881" s="9">
        <f>COUNTIFS(Database!$E:$E,2,Database!$C:$C,$A881,Database!$I:$I,$B881)+COUNTIFS(Database!$F:$F,2,Database!$D:$D,$A881,Database!$I:$I,$B881)</f>
        <v>2</v>
      </c>
      <c r="G881" s="9">
        <f>COUNTIFS(Database!$E:$E,1,Database!$C:$C,$A881,Database!$I:$I,$B881)+COUNTIFS(Database!$F:$F,1,Database!$D:$D,$A881,Database!$I:$I,$B881)</f>
        <v>1</v>
      </c>
      <c r="H881" s="9">
        <f>COUNTIFS(Database!$E:$E,0,Database!$C:$C,$A881,Database!$I:$I,$B881)+COUNTIFS(Database!$F:$F,0,Database!$D:$D,$A881,Database!$I:$I,$B881)</f>
        <v>2</v>
      </c>
      <c r="I881" s="9">
        <f>VLOOKUP(B881,Database!$I:$AB,14,FALSE)</f>
        <v>1500</v>
      </c>
      <c r="J881" s="9">
        <f>VLOOKUP(B881,Database!$I:$AC,15,FALSE)</f>
        <v>5</v>
      </c>
      <c r="K881" s="9" t="str">
        <f>VLOOKUP(B881,Database!$I:$AD,16,FALSE)</f>
        <v>v1.2</v>
      </c>
      <c r="L881" s="9">
        <f>VLOOKUP(B881,Database!$I:$AB,19,FALSE)</f>
        <v>56</v>
      </c>
      <c r="M881" s="9" t="str">
        <f>VLOOKUP(B881,Database!$I:$AB,20,FALSE)</f>
        <v>N</v>
      </c>
    </row>
    <row r="882" spans="1:13" ht="15" customHeight="1" x14ac:dyDescent="0.25">
      <c r="A882" t="s">
        <v>1996</v>
      </c>
      <c r="B882" t="s">
        <v>1936</v>
      </c>
      <c r="C882" t="s">
        <v>764</v>
      </c>
      <c r="D882" s="1" t="s">
        <v>1998</v>
      </c>
      <c r="E882" s="9">
        <f t="shared" si="16"/>
        <v>5</v>
      </c>
      <c r="F882" s="9">
        <f>COUNTIFS(Database!$E:$E,2,Database!$C:$C,$A882,Database!$I:$I,$B882)+COUNTIFS(Database!$F:$F,2,Database!$D:$D,$A882,Database!$I:$I,$B882)</f>
        <v>1</v>
      </c>
      <c r="G882" s="9">
        <f>COUNTIFS(Database!$E:$E,1,Database!$C:$C,$A882,Database!$I:$I,$B882)+COUNTIFS(Database!$F:$F,1,Database!$D:$D,$A882,Database!$I:$I,$B882)</f>
        <v>0</v>
      </c>
      <c r="H882" s="9">
        <f>COUNTIFS(Database!$E:$E,0,Database!$C:$C,$A882,Database!$I:$I,$B882)+COUNTIFS(Database!$F:$F,0,Database!$D:$D,$A882,Database!$I:$I,$B882)</f>
        <v>4</v>
      </c>
      <c r="I882" s="9">
        <f>VLOOKUP(B882,Database!$I:$AB,14,FALSE)</f>
        <v>1500</v>
      </c>
      <c r="J882" s="9">
        <f>VLOOKUP(B882,Database!$I:$AC,15,FALSE)</f>
        <v>5</v>
      </c>
      <c r="K882" s="9" t="str">
        <f>VLOOKUP(B882,Database!$I:$AD,16,FALSE)</f>
        <v>v1.2</v>
      </c>
      <c r="L882" s="9">
        <f>VLOOKUP(B882,Database!$I:$AB,19,FALSE)</f>
        <v>56</v>
      </c>
      <c r="M882" s="9" t="str">
        <f>VLOOKUP(B882,Database!$I:$AB,20,FALSE)</f>
        <v>N</v>
      </c>
    </row>
    <row r="883" spans="1:13" ht="15" customHeight="1" x14ac:dyDescent="0.25">
      <c r="A883" t="s">
        <v>2000</v>
      </c>
      <c r="B883" t="s">
        <v>1936</v>
      </c>
      <c r="C883" t="s">
        <v>769</v>
      </c>
      <c r="D883" s="1" t="s">
        <v>2002</v>
      </c>
      <c r="E883" s="9">
        <f t="shared" si="16"/>
        <v>5</v>
      </c>
      <c r="F883" s="9">
        <f>COUNTIFS(Database!$E:$E,2,Database!$C:$C,$A883,Database!$I:$I,$B883)+COUNTIFS(Database!$F:$F,2,Database!$D:$D,$A883,Database!$I:$I,$B883)</f>
        <v>4</v>
      </c>
      <c r="G883" s="9">
        <f>COUNTIFS(Database!$E:$E,1,Database!$C:$C,$A883,Database!$I:$I,$B883)+COUNTIFS(Database!$F:$F,1,Database!$D:$D,$A883,Database!$I:$I,$B883)</f>
        <v>0</v>
      </c>
      <c r="H883" s="9">
        <f>COUNTIFS(Database!$E:$E,0,Database!$C:$C,$A883,Database!$I:$I,$B883)+COUNTIFS(Database!$F:$F,0,Database!$D:$D,$A883,Database!$I:$I,$B883)</f>
        <v>1</v>
      </c>
      <c r="I883" s="9">
        <f>VLOOKUP(B883,Database!$I:$AB,14,FALSE)</f>
        <v>1500</v>
      </c>
      <c r="J883" s="9">
        <f>VLOOKUP(B883,Database!$I:$AC,15,FALSE)</f>
        <v>5</v>
      </c>
      <c r="K883" s="9" t="str">
        <f>VLOOKUP(B883,Database!$I:$AD,16,FALSE)</f>
        <v>v1.2</v>
      </c>
      <c r="L883" s="9">
        <f>VLOOKUP(B883,Database!$I:$AB,19,FALSE)</f>
        <v>56</v>
      </c>
      <c r="M883" s="9" t="str">
        <f>VLOOKUP(B883,Database!$I:$AB,20,FALSE)</f>
        <v>N</v>
      </c>
    </row>
    <row r="884" spans="1:13" ht="15" customHeight="1" x14ac:dyDescent="0.25">
      <c r="A884" t="s">
        <v>2004</v>
      </c>
      <c r="B884" t="s">
        <v>1936</v>
      </c>
      <c r="C884" t="s">
        <v>761</v>
      </c>
      <c r="D884" s="1" t="s">
        <v>2006</v>
      </c>
      <c r="E884" s="9">
        <f t="shared" si="16"/>
        <v>5</v>
      </c>
      <c r="F884" s="9">
        <f>COUNTIFS(Database!$E:$E,2,Database!$C:$C,$A884,Database!$I:$I,$B884)+COUNTIFS(Database!$F:$F,2,Database!$D:$D,$A884,Database!$I:$I,$B884)</f>
        <v>1</v>
      </c>
      <c r="G884" s="9">
        <f>COUNTIFS(Database!$E:$E,1,Database!$C:$C,$A884,Database!$I:$I,$B884)+COUNTIFS(Database!$F:$F,1,Database!$D:$D,$A884,Database!$I:$I,$B884)</f>
        <v>0</v>
      </c>
      <c r="H884" s="9">
        <f>COUNTIFS(Database!$E:$E,0,Database!$C:$C,$A884,Database!$I:$I,$B884)+COUNTIFS(Database!$F:$F,0,Database!$D:$D,$A884,Database!$I:$I,$B884)</f>
        <v>4</v>
      </c>
      <c r="I884" s="9">
        <f>VLOOKUP(B884,Database!$I:$AB,14,FALSE)</f>
        <v>1500</v>
      </c>
      <c r="J884" s="9">
        <f>VLOOKUP(B884,Database!$I:$AC,15,FALSE)</f>
        <v>5</v>
      </c>
      <c r="K884" s="9" t="str">
        <f>VLOOKUP(B884,Database!$I:$AD,16,FALSE)</f>
        <v>v1.2</v>
      </c>
      <c r="L884" s="9">
        <f>VLOOKUP(B884,Database!$I:$AB,19,FALSE)</f>
        <v>56</v>
      </c>
      <c r="M884" s="9" t="str">
        <f>VLOOKUP(B884,Database!$I:$AB,20,FALSE)</f>
        <v>N</v>
      </c>
    </row>
    <row r="885" spans="1:13" ht="15" customHeight="1" x14ac:dyDescent="0.25">
      <c r="A885" t="s">
        <v>2008</v>
      </c>
      <c r="B885" t="s">
        <v>1936</v>
      </c>
      <c r="C885" t="s">
        <v>774</v>
      </c>
      <c r="D885" s="1" t="s">
        <v>2010</v>
      </c>
      <c r="E885" s="9">
        <f t="shared" si="16"/>
        <v>5</v>
      </c>
      <c r="F885" s="9">
        <f>COUNTIFS(Database!$E:$E,2,Database!$C:$C,$A885,Database!$I:$I,$B885)+COUNTIFS(Database!$F:$F,2,Database!$D:$D,$A885,Database!$I:$I,$B885)</f>
        <v>2</v>
      </c>
      <c r="G885" s="9">
        <f>COUNTIFS(Database!$E:$E,1,Database!$C:$C,$A885,Database!$I:$I,$B885)+COUNTIFS(Database!$F:$F,1,Database!$D:$D,$A885,Database!$I:$I,$B885)</f>
        <v>0</v>
      </c>
      <c r="H885" s="9">
        <f>COUNTIFS(Database!$E:$E,0,Database!$C:$C,$A885,Database!$I:$I,$B885)+COUNTIFS(Database!$F:$F,0,Database!$D:$D,$A885,Database!$I:$I,$B885)</f>
        <v>3</v>
      </c>
      <c r="I885" s="9">
        <f>VLOOKUP(B885,Database!$I:$AB,14,FALSE)</f>
        <v>1500</v>
      </c>
      <c r="J885" s="9">
        <f>VLOOKUP(B885,Database!$I:$AC,15,FALSE)</f>
        <v>5</v>
      </c>
      <c r="K885" s="9" t="str">
        <f>VLOOKUP(B885,Database!$I:$AD,16,FALSE)</f>
        <v>v1.2</v>
      </c>
      <c r="L885" s="9">
        <f>VLOOKUP(B885,Database!$I:$AB,19,FALSE)</f>
        <v>56</v>
      </c>
      <c r="M885" s="9" t="str">
        <f>VLOOKUP(B885,Database!$I:$AB,20,FALSE)</f>
        <v>N</v>
      </c>
    </row>
    <row r="886" spans="1:13" ht="15" customHeight="1" x14ac:dyDescent="0.25">
      <c r="A886" t="s">
        <v>2012</v>
      </c>
      <c r="B886" t="s">
        <v>1936</v>
      </c>
      <c r="C886" t="s">
        <v>769</v>
      </c>
      <c r="D886" s="1" t="s">
        <v>2014</v>
      </c>
      <c r="E886" s="9">
        <f t="shared" si="16"/>
        <v>5</v>
      </c>
      <c r="F886" s="9">
        <f>COUNTIFS(Database!$E:$E,2,Database!$C:$C,$A886,Database!$I:$I,$B886)+COUNTIFS(Database!$F:$F,2,Database!$D:$D,$A886,Database!$I:$I,$B886)</f>
        <v>4</v>
      </c>
      <c r="G886" s="9">
        <f>COUNTIFS(Database!$E:$E,1,Database!$C:$C,$A886,Database!$I:$I,$B886)+COUNTIFS(Database!$F:$F,1,Database!$D:$D,$A886,Database!$I:$I,$B886)</f>
        <v>0</v>
      </c>
      <c r="H886" s="9">
        <f>COUNTIFS(Database!$E:$E,0,Database!$C:$C,$A886,Database!$I:$I,$B886)+COUNTIFS(Database!$F:$F,0,Database!$D:$D,$A886,Database!$I:$I,$B886)</f>
        <v>1</v>
      </c>
      <c r="I886" s="9">
        <f>VLOOKUP(B886,Database!$I:$AB,14,FALSE)</f>
        <v>1500</v>
      </c>
      <c r="J886" s="9">
        <f>VLOOKUP(B886,Database!$I:$AC,15,FALSE)</f>
        <v>5</v>
      </c>
      <c r="K886" s="9" t="str">
        <f>VLOOKUP(B886,Database!$I:$AD,16,FALSE)</f>
        <v>v1.2</v>
      </c>
      <c r="L886" s="9">
        <f>VLOOKUP(B886,Database!$I:$AB,19,FALSE)</f>
        <v>56</v>
      </c>
      <c r="M886" s="9" t="str">
        <f>VLOOKUP(B886,Database!$I:$AB,20,FALSE)</f>
        <v>N</v>
      </c>
    </row>
    <row r="887" spans="1:13" ht="15" customHeight="1" x14ac:dyDescent="0.25">
      <c r="A887" t="s">
        <v>2016</v>
      </c>
      <c r="B887" t="s">
        <v>1936</v>
      </c>
      <c r="C887" t="s">
        <v>762</v>
      </c>
      <c r="D887" s="1" t="s">
        <v>2018</v>
      </c>
      <c r="E887" s="9">
        <f t="shared" si="16"/>
        <v>5</v>
      </c>
      <c r="F887" s="9">
        <f>COUNTIFS(Database!$E:$E,2,Database!$C:$C,$A887,Database!$I:$I,$B887)+COUNTIFS(Database!$F:$F,2,Database!$D:$D,$A887,Database!$I:$I,$B887)</f>
        <v>4</v>
      </c>
      <c r="G887" s="9">
        <f>COUNTIFS(Database!$E:$E,1,Database!$C:$C,$A887,Database!$I:$I,$B887)+COUNTIFS(Database!$F:$F,1,Database!$D:$D,$A887,Database!$I:$I,$B887)</f>
        <v>1</v>
      </c>
      <c r="H887" s="9">
        <f>COUNTIFS(Database!$E:$E,0,Database!$C:$C,$A887,Database!$I:$I,$B887)+COUNTIFS(Database!$F:$F,0,Database!$D:$D,$A887,Database!$I:$I,$B887)</f>
        <v>0</v>
      </c>
      <c r="I887" s="9">
        <f>VLOOKUP(B887,Database!$I:$AB,14,FALSE)</f>
        <v>1500</v>
      </c>
      <c r="J887" s="9">
        <f>VLOOKUP(B887,Database!$I:$AC,15,FALSE)</f>
        <v>5</v>
      </c>
      <c r="K887" s="9" t="str">
        <f>VLOOKUP(B887,Database!$I:$AD,16,FALSE)</f>
        <v>v1.2</v>
      </c>
      <c r="L887" s="9">
        <f>VLOOKUP(B887,Database!$I:$AB,19,FALSE)</f>
        <v>56</v>
      </c>
      <c r="M887" s="9" t="str">
        <f>VLOOKUP(B887,Database!$I:$AB,20,FALSE)</f>
        <v>N</v>
      </c>
    </row>
    <row r="888" spans="1:13" ht="15" customHeight="1" x14ac:dyDescent="0.25">
      <c r="A888" t="s">
        <v>2020</v>
      </c>
      <c r="B888" t="s">
        <v>1936</v>
      </c>
      <c r="C888" t="s">
        <v>774</v>
      </c>
      <c r="D888" s="1" t="s">
        <v>2022</v>
      </c>
      <c r="E888" s="9">
        <f t="shared" si="16"/>
        <v>5</v>
      </c>
      <c r="F888" s="9">
        <f>COUNTIFS(Database!$E:$E,2,Database!$C:$C,$A888,Database!$I:$I,$B888)+COUNTIFS(Database!$F:$F,2,Database!$D:$D,$A888,Database!$I:$I,$B888)</f>
        <v>3</v>
      </c>
      <c r="G888" s="9">
        <f>COUNTIFS(Database!$E:$E,1,Database!$C:$C,$A888,Database!$I:$I,$B888)+COUNTIFS(Database!$F:$F,1,Database!$D:$D,$A888,Database!$I:$I,$B888)</f>
        <v>0</v>
      </c>
      <c r="H888" s="9">
        <f>COUNTIFS(Database!$E:$E,0,Database!$C:$C,$A888,Database!$I:$I,$B888)+COUNTIFS(Database!$F:$F,0,Database!$D:$D,$A888,Database!$I:$I,$B888)</f>
        <v>2</v>
      </c>
      <c r="I888" s="9">
        <f>VLOOKUP(B888,Database!$I:$AB,14,FALSE)</f>
        <v>1500</v>
      </c>
      <c r="J888" s="9">
        <f>VLOOKUP(B888,Database!$I:$AC,15,FALSE)</f>
        <v>5</v>
      </c>
      <c r="K888" s="9" t="str">
        <f>VLOOKUP(B888,Database!$I:$AD,16,FALSE)</f>
        <v>v1.2</v>
      </c>
      <c r="L888" s="9">
        <f>VLOOKUP(B888,Database!$I:$AB,19,FALSE)</f>
        <v>56</v>
      </c>
      <c r="M888" s="9" t="str">
        <f>VLOOKUP(B888,Database!$I:$AB,20,FALSE)</f>
        <v>N</v>
      </c>
    </row>
    <row r="889" spans="1:13" ht="15" customHeight="1" x14ac:dyDescent="0.25">
      <c r="A889" t="s">
        <v>2024</v>
      </c>
      <c r="B889" t="s">
        <v>1936</v>
      </c>
      <c r="C889" t="s">
        <v>758</v>
      </c>
      <c r="D889" s="1" t="s">
        <v>2026</v>
      </c>
      <c r="E889" s="9">
        <f t="shared" si="16"/>
        <v>5</v>
      </c>
      <c r="F889" s="9">
        <f>COUNTIFS(Database!$E:$E,2,Database!$C:$C,$A889,Database!$I:$I,$B889)+COUNTIFS(Database!$F:$F,2,Database!$D:$D,$A889,Database!$I:$I,$B889)</f>
        <v>3</v>
      </c>
      <c r="G889" s="9">
        <f>COUNTIFS(Database!$E:$E,1,Database!$C:$C,$A889,Database!$I:$I,$B889)+COUNTIFS(Database!$F:$F,1,Database!$D:$D,$A889,Database!$I:$I,$B889)</f>
        <v>0</v>
      </c>
      <c r="H889" s="9">
        <f>COUNTIFS(Database!$E:$E,0,Database!$C:$C,$A889,Database!$I:$I,$B889)+COUNTIFS(Database!$F:$F,0,Database!$D:$D,$A889,Database!$I:$I,$B889)</f>
        <v>2</v>
      </c>
      <c r="I889" s="9">
        <f>VLOOKUP(B889,Database!$I:$AB,14,FALSE)</f>
        <v>1500</v>
      </c>
      <c r="J889" s="9">
        <f>VLOOKUP(B889,Database!$I:$AC,15,FALSE)</f>
        <v>5</v>
      </c>
      <c r="K889" s="9" t="str">
        <f>VLOOKUP(B889,Database!$I:$AD,16,FALSE)</f>
        <v>v1.2</v>
      </c>
      <c r="L889" s="9">
        <f>VLOOKUP(B889,Database!$I:$AB,19,FALSE)</f>
        <v>56</v>
      </c>
      <c r="M889" s="9" t="str">
        <f>VLOOKUP(B889,Database!$I:$AB,20,FALSE)</f>
        <v>N</v>
      </c>
    </row>
    <row r="890" spans="1:13" ht="15" customHeight="1" x14ac:dyDescent="0.25">
      <c r="A890" t="s">
        <v>2028</v>
      </c>
      <c r="B890" t="s">
        <v>1936</v>
      </c>
      <c r="C890" t="s">
        <v>758</v>
      </c>
      <c r="D890" s="1" t="s">
        <v>2030</v>
      </c>
      <c r="E890" s="9">
        <f t="shared" si="16"/>
        <v>5</v>
      </c>
      <c r="F890" s="9">
        <f>COUNTIFS(Database!$E:$E,2,Database!$C:$C,$A890,Database!$I:$I,$B890)+COUNTIFS(Database!$F:$F,2,Database!$D:$D,$A890,Database!$I:$I,$B890)</f>
        <v>3</v>
      </c>
      <c r="G890" s="9">
        <f>COUNTIFS(Database!$E:$E,1,Database!$C:$C,$A890,Database!$I:$I,$B890)+COUNTIFS(Database!$F:$F,1,Database!$D:$D,$A890,Database!$I:$I,$B890)</f>
        <v>0</v>
      </c>
      <c r="H890" s="9">
        <f>COUNTIFS(Database!$E:$E,0,Database!$C:$C,$A890,Database!$I:$I,$B890)+COUNTIFS(Database!$F:$F,0,Database!$D:$D,$A890,Database!$I:$I,$B890)</f>
        <v>2</v>
      </c>
      <c r="I890" s="9">
        <f>VLOOKUP(B890,Database!$I:$AB,14,FALSE)</f>
        <v>1500</v>
      </c>
      <c r="J890" s="9">
        <f>VLOOKUP(B890,Database!$I:$AC,15,FALSE)</f>
        <v>5</v>
      </c>
      <c r="K890" s="9" t="str">
        <f>VLOOKUP(B890,Database!$I:$AD,16,FALSE)</f>
        <v>v1.2</v>
      </c>
      <c r="L890" s="9">
        <f>VLOOKUP(B890,Database!$I:$AB,19,FALSE)</f>
        <v>56</v>
      </c>
      <c r="M890" s="9" t="str">
        <f>VLOOKUP(B890,Database!$I:$AB,20,FALSE)</f>
        <v>N</v>
      </c>
    </row>
    <row r="891" spans="1:13" ht="15" customHeight="1" x14ac:dyDescent="0.25">
      <c r="A891" t="s">
        <v>2032</v>
      </c>
      <c r="B891" t="s">
        <v>1936</v>
      </c>
      <c r="C891" t="s">
        <v>764</v>
      </c>
      <c r="D891" s="1" t="s">
        <v>2034</v>
      </c>
      <c r="E891" s="9">
        <f t="shared" si="16"/>
        <v>5</v>
      </c>
      <c r="F891" s="9">
        <f>COUNTIFS(Database!$E:$E,2,Database!$C:$C,$A891,Database!$I:$I,$B891)+COUNTIFS(Database!$F:$F,2,Database!$D:$D,$A891,Database!$I:$I,$B891)</f>
        <v>2</v>
      </c>
      <c r="G891" s="9">
        <f>COUNTIFS(Database!$E:$E,1,Database!$C:$C,$A891,Database!$I:$I,$B891)+COUNTIFS(Database!$F:$F,1,Database!$D:$D,$A891,Database!$I:$I,$B891)</f>
        <v>1</v>
      </c>
      <c r="H891" s="9">
        <f>COUNTIFS(Database!$E:$E,0,Database!$C:$C,$A891,Database!$I:$I,$B891)+COUNTIFS(Database!$F:$F,0,Database!$D:$D,$A891,Database!$I:$I,$B891)</f>
        <v>2</v>
      </c>
      <c r="I891" s="9">
        <f>VLOOKUP(B891,Database!$I:$AB,14,FALSE)</f>
        <v>1500</v>
      </c>
      <c r="J891" s="9">
        <f>VLOOKUP(B891,Database!$I:$AC,15,FALSE)</f>
        <v>5</v>
      </c>
      <c r="K891" s="9" t="str">
        <f>VLOOKUP(B891,Database!$I:$AD,16,FALSE)</f>
        <v>v1.2</v>
      </c>
      <c r="L891" s="9">
        <f>VLOOKUP(B891,Database!$I:$AB,19,FALSE)</f>
        <v>56</v>
      </c>
      <c r="M891" s="9" t="str">
        <f>VLOOKUP(B891,Database!$I:$AB,20,FALSE)</f>
        <v>N</v>
      </c>
    </row>
    <row r="892" spans="1:13" ht="15" customHeight="1" x14ac:dyDescent="0.25">
      <c r="A892" t="s">
        <v>2036</v>
      </c>
      <c r="B892" t="s">
        <v>1936</v>
      </c>
      <c r="C892" t="s">
        <v>765</v>
      </c>
      <c r="D892" s="1" t="s">
        <v>2037</v>
      </c>
      <c r="E892" s="9">
        <f t="shared" si="16"/>
        <v>5</v>
      </c>
      <c r="F892" s="9">
        <f>COUNTIFS(Database!$E:$E,2,Database!$C:$C,$A892,Database!$I:$I,$B892)+COUNTIFS(Database!$F:$F,2,Database!$D:$D,$A892,Database!$I:$I,$B892)</f>
        <v>4</v>
      </c>
      <c r="G892" s="9">
        <f>COUNTIFS(Database!$E:$E,1,Database!$C:$C,$A892,Database!$I:$I,$B892)+COUNTIFS(Database!$F:$F,1,Database!$D:$D,$A892,Database!$I:$I,$B892)</f>
        <v>0</v>
      </c>
      <c r="H892" s="9">
        <f>COUNTIFS(Database!$E:$E,0,Database!$C:$C,$A892,Database!$I:$I,$B892)+COUNTIFS(Database!$F:$F,0,Database!$D:$D,$A892,Database!$I:$I,$B892)</f>
        <v>1</v>
      </c>
      <c r="I892" s="9">
        <f>VLOOKUP(B892,Database!$I:$AB,14,FALSE)</f>
        <v>1500</v>
      </c>
      <c r="J892" s="9">
        <f>VLOOKUP(B892,Database!$I:$AC,15,FALSE)</f>
        <v>5</v>
      </c>
      <c r="K892" s="9" t="str">
        <f>VLOOKUP(B892,Database!$I:$AD,16,FALSE)</f>
        <v>v1.2</v>
      </c>
      <c r="L892" s="9">
        <f>VLOOKUP(B892,Database!$I:$AB,19,FALSE)</f>
        <v>56</v>
      </c>
      <c r="M892" s="9" t="str">
        <f>VLOOKUP(B892,Database!$I:$AB,20,FALSE)</f>
        <v>N</v>
      </c>
    </row>
    <row r="893" spans="1:13" ht="15" customHeight="1" x14ac:dyDescent="0.25">
      <c r="A893" t="s">
        <v>2033</v>
      </c>
      <c r="B893" t="s">
        <v>1936</v>
      </c>
      <c r="C893" t="s">
        <v>758</v>
      </c>
      <c r="D893" s="1" t="s">
        <v>2035</v>
      </c>
      <c r="E893" s="9">
        <f t="shared" si="16"/>
        <v>5</v>
      </c>
      <c r="F893" s="9">
        <f>COUNTIFS(Database!$E:$E,2,Database!$C:$C,$A893,Database!$I:$I,$B893)+COUNTIFS(Database!$F:$F,2,Database!$D:$D,$A893,Database!$I:$I,$B893)</f>
        <v>1</v>
      </c>
      <c r="G893" s="9">
        <f>COUNTIFS(Database!$E:$E,1,Database!$C:$C,$A893,Database!$I:$I,$B893)+COUNTIFS(Database!$F:$F,1,Database!$D:$D,$A893,Database!$I:$I,$B893)</f>
        <v>1</v>
      </c>
      <c r="H893" s="9">
        <f>COUNTIFS(Database!$E:$E,0,Database!$C:$C,$A893,Database!$I:$I,$B893)+COUNTIFS(Database!$F:$F,0,Database!$D:$D,$A893,Database!$I:$I,$B893)</f>
        <v>3</v>
      </c>
      <c r="I893" s="9">
        <f>VLOOKUP(B893,Database!$I:$AB,14,FALSE)</f>
        <v>1500</v>
      </c>
      <c r="J893" s="9">
        <f>VLOOKUP(B893,Database!$I:$AC,15,FALSE)</f>
        <v>5</v>
      </c>
      <c r="K893" s="9" t="str">
        <f>VLOOKUP(B893,Database!$I:$AD,16,FALSE)</f>
        <v>v1.2</v>
      </c>
      <c r="L893" s="9">
        <f>VLOOKUP(B893,Database!$I:$AB,19,FALSE)</f>
        <v>56</v>
      </c>
      <c r="M893" s="9" t="str">
        <f>VLOOKUP(B893,Database!$I:$AB,20,FALSE)</f>
        <v>N</v>
      </c>
    </row>
    <row r="894" spans="1:13" ht="15" customHeight="1" x14ac:dyDescent="0.25">
      <c r="A894" t="s">
        <v>2025</v>
      </c>
      <c r="B894" t="s">
        <v>1936</v>
      </c>
      <c r="C894" t="s">
        <v>764</v>
      </c>
      <c r="D894" s="1" t="s">
        <v>2027</v>
      </c>
      <c r="E894" s="9">
        <f t="shared" si="16"/>
        <v>5</v>
      </c>
      <c r="F894" s="9">
        <f>COUNTIFS(Database!$E:$E,2,Database!$C:$C,$A894,Database!$I:$I,$B894)+COUNTIFS(Database!$F:$F,2,Database!$D:$D,$A894,Database!$I:$I,$B894)</f>
        <v>2</v>
      </c>
      <c r="G894" s="9">
        <f>COUNTIFS(Database!$E:$E,1,Database!$C:$C,$A894,Database!$I:$I,$B894)+COUNTIFS(Database!$F:$F,1,Database!$D:$D,$A894,Database!$I:$I,$B894)</f>
        <v>2</v>
      </c>
      <c r="H894" s="9">
        <f>COUNTIFS(Database!$E:$E,0,Database!$C:$C,$A894,Database!$I:$I,$B894)+COUNTIFS(Database!$F:$F,0,Database!$D:$D,$A894,Database!$I:$I,$B894)</f>
        <v>1</v>
      </c>
      <c r="I894" s="9">
        <f>VLOOKUP(B894,Database!$I:$AB,14,FALSE)</f>
        <v>1500</v>
      </c>
      <c r="J894" s="9">
        <f>VLOOKUP(B894,Database!$I:$AC,15,FALSE)</f>
        <v>5</v>
      </c>
      <c r="K894" s="9" t="str">
        <f>VLOOKUP(B894,Database!$I:$AD,16,FALSE)</f>
        <v>v1.2</v>
      </c>
      <c r="L894" s="9">
        <f>VLOOKUP(B894,Database!$I:$AB,19,FALSE)</f>
        <v>56</v>
      </c>
      <c r="M894" s="9" t="str">
        <f>VLOOKUP(B894,Database!$I:$AB,20,FALSE)</f>
        <v>N</v>
      </c>
    </row>
    <row r="895" spans="1:13" ht="15" customHeight="1" x14ac:dyDescent="0.25">
      <c r="A895" t="s">
        <v>2021</v>
      </c>
      <c r="B895" t="s">
        <v>1936</v>
      </c>
      <c r="C895" t="s">
        <v>762</v>
      </c>
      <c r="D895" s="1" t="s">
        <v>2023</v>
      </c>
      <c r="E895" s="9">
        <f t="shared" si="16"/>
        <v>5</v>
      </c>
      <c r="F895" s="9">
        <f>COUNTIFS(Database!$E:$E,2,Database!$C:$C,$A895,Database!$I:$I,$B895)+COUNTIFS(Database!$F:$F,2,Database!$D:$D,$A895,Database!$I:$I,$B895)</f>
        <v>0</v>
      </c>
      <c r="G895" s="9">
        <f>COUNTIFS(Database!$E:$E,1,Database!$C:$C,$A895,Database!$I:$I,$B895)+COUNTIFS(Database!$F:$F,1,Database!$D:$D,$A895,Database!$I:$I,$B895)</f>
        <v>0</v>
      </c>
      <c r="H895" s="9">
        <f>COUNTIFS(Database!$E:$E,0,Database!$C:$C,$A895,Database!$I:$I,$B895)+COUNTIFS(Database!$F:$F,0,Database!$D:$D,$A895,Database!$I:$I,$B895)</f>
        <v>5</v>
      </c>
      <c r="I895" s="9">
        <f>VLOOKUP(B895,Database!$I:$AB,14,FALSE)</f>
        <v>1500</v>
      </c>
      <c r="J895" s="9">
        <f>VLOOKUP(B895,Database!$I:$AC,15,FALSE)</f>
        <v>5</v>
      </c>
      <c r="K895" s="9" t="str">
        <f>VLOOKUP(B895,Database!$I:$AD,16,FALSE)</f>
        <v>v1.2</v>
      </c>
      <c r="L895" s="9">
        <f>VLOOKUP(B895,Database!$I:$AB,19,FALSE)</f>
        <v>56</v>
      </c>
      <c r="M895" s="9" t="str">
        <f>VLOOKUP(B895,Database!$I:$AB,20,FALSE)</f>
        <v>N</v>
      </c>
    </row>
    <row r="896" spans="1:13" ht="15" customHeight="1" x14ac:dyDescent="0.25">
      <c r="A896" t="s">
        <v>1982</v>
      </c>
      <c r="B896" t="s">
        <v>1936</v>
      </c>
      <c r="C896" t="s">
        <v>774</v>
      </c>
      <c r="D896" s="1" t="s">
        <v>1984</v>
      </c>
      <c r="E896" s="9">
        <f t="shared" si="16"/>
        <v>5</v>
      </c>
      <c r="F896" s="9">
        <f>COUNTIFS(Database!$E:$E,2,Database!$C:$C,$A896,Database!$I:$I,$B896)+COUNTIFS(Database!$F:$F,2,Database!$D:$D,$A896,Database!$I:$I,$B896)</f>
        <v>1</v>
      </c>
      <c r="G896" s="9">
        <f>COUNTIFS(Database!$E:$E,1,Database!$C:$C,$A896,Database!$I:$I,$B896)+COUNTIFS(Database!$F:$F,1,Database!$D:$D,$A896,Database!$I:$I,$B896)</f>
        <v>0</v>
      </c>
      <c r="H896" s="9">
        <f>COUNTIFS(Database!$E:$E,0,Database!$C:$C,$A896,Database!$I:$I,$B896)+COUNTIFS(Database!$F:$F,0,Database!$D:$D,$A896,Database!$I:$I,$B896)</f>
        <v>4</v>
      </c>
      <c r="I896" s="9">
        <f>VLOOKUP(B896,Database!$I:$AB,14,FALSE)</f>
        <v>1500</v>
      </c>
      <c r="J896" s="9">
        <f>VLOOKUP(B896,Database!$I:$AC,15,FALSE)</f>
        <v>5</v>
      </c>
      <c r="K896" s="9" t="str">
        <f>VLOOKUP(B896,Database!$I:$AD,16,FALSE)</f>
        <v>v1.2</v>
      </c>
      <c r="L896" s="9">
        <f>VLOOKUP(B896,Database!$I:$AB,19,FALSE)</f>
        <v>56</v>
      </c>
      <c r="M896" s="9" t="str">
        <f>VLOOKUP(B896,Database!$I:$AB,20,FALSE)</f>
        <v>N</v>
      </c>
    </row>
    <row r="897" spans="1:13" ht="15" customHeight="1" x14ac:dyDescent="0.25">
      <c r="A897" t="s">
        <v>2001</v>
      </c>
      <c r="B897" t="s">
        <v>1936</v>
      </c>
      <c r="C897" t="s">
        <v>774</v>
      </c>
      <c r="D897" s="1" t="s">
        <v>2003</v>
      </c>
      <c r="E897" s="9">
        <f t="shared" si="16"/>
        <v>5</v>
      </c>
      <c r="F897" s="9">
        <f>COUNTIFS(Database!$E:$E,2,Database!$C:$C,$A897,Database!$I:$I,$B897)+COUNTIFS(Database!$F:$F,2,Database!$D:$D,$A897,Database!$I:$I,$B897)</f>
        <v>1</v>
      </c>
      <c r="G897" s="9">
        <f>COUNTIFS(Database!$E:$E,1,Database!$C:$C,$A897,Database!$I:$I,$B897)+COUNTIFS(Database!$F:$F,1,Database!$D:$D,$A897,Database!$I:$I,$B897)</f>
        <v>0</v>
      </c>
      <c r="H897" s="9">
        <f>COUNTIFS(Database!$E:$E,0,Database!$C:$C,$A897,Database!$I:$I,$B897)+COUNTIFS(Database!$F:$F,0,Database!$D:$D,$A897,Database!$I:$I,$B897)</f>
        <v>4</v>
      </c>
      <c r="I897" s="9">
        <f>VLOOKUP(B897,Database!$I:$AB,14,FALSE)</f>
        <v>1500</v>
      </c>
      <c r="J897" s="9">
        <f>VLOOKUP(B897,Database!$I:$AC,15,FALSE)</f>
        <v>5</v>
      </c>
      <c r="K897" s="9" t="str">
        <f>VLOOKUP(B897,Database!$I:$AD,16,FALSE)</f>
        <v>v1.2</v>
      </c>
      <c r="L897" s="9">
        <f>VLOOKUP(B897,Database!$I:$AB,19,FALSE)</f>
        <v>56</v>
      </c>
      <c r="M897" s="9" t="str">
        <f>VLOOKUP(B897,Database!$I:$AB,20,FALSE)</f>
        <v>N</v>
      </c>
    </row>
    <row r="898" spans="1:13" ht="15" customHeight="1" x14ac:dyDescent="0.25">
      <c r="A898" t="s">
        <v>1947</v>
      </c>
      <c r="B898" t="s">
        <v>1936</v>
      </c>
      <c r="C898" t="s">
        <v>761</v>
      </c>
      <c r="D898" s="1" t="s">
        <v>1949</v>
      </c>
      <c r="E898" s="9">
        <f t="shared" si="16"/>
        <v>5</v>
      </c>
      <c r="F898" s="9">
        <f>COUNTIFS(Database!$E:$E,2,Database!$C:$C,$A898,Database!$I:$I,$B898)+COUNTIFS(Database!$F:$F,2,Database!$D:$D,$A898,Database!$I:$I,$B898)</f>
        <v>1</v>
      </c>
      <c r="G898" s="9">
        <f>COUNTIFS(Database!$E:$E,1,Database!$C:$C,$A898,Database!$I:$I,$B898)+COUNTIFS(Database!$F:$F,1,Database!$D:$D,$A898,Database!$I:$I,$B898)</f>
        <v>1</v>
      </c>
      <c r="H898" s="9">
        <f>COUNTIFS(Database!$E:$E,0,Database!$C:$C,$A898,Database!$I:$I,$B898)+COUNTIFS(Database!$F:$F,0,Database!$D:$D,$A898,Database!$I:$I,$B898)</f>
        <v>3</v>
      </c>
      <c r="I898" s="9">
        <f>VLOOKUP(B898,Database!$I:$AB,14,FALSE)</f>
        <v>1500</v>
      </c>
      <c r="J898" s="9">
        <f>VLOOKUP(B898,Database!$I:$AC,15,FALSE)</f>
        <v>5</v>
      </c>
      <c r="K898" s="9" t="str">
        <f>VLOOKUP(B898,Database!$I:$AD,16,FALSE)</f>
        <v>v1.2</v>
      </c>
      <c r="L898" s="9">
        <f>VLOOKUP(B898,Database!$I:$AB,19,FALSE)</f>
        <v>56</v>
      </c>
      <c r="M898" s="9" t="str">
        <f>VLOOKUP(B898,Database!$I:$AB,20,FALSE)</f>
        <v>N</v>
      </c>
    </row>
    <row r="899" spans="1:13" ht="15" customHeight="1" x14ac:dyDescent="0.25">
      <c r="A899" t="s">
        <v>1951</v>
      </c>
      <c r="B899" t="s">
        <v>1936</v>
      </c>
      <c r="C899" t="s">
        <v>761</v>
      </c>
      <c r="D899" s="1" t="s">
        <v>1953</v>
      </c>
      <c r="E899" s="9">
        <f t="shared" si="16"/>
        <v>5</v>
      </c>
      <c r="F899" s="9">
        <f>COUNTIFS(Database!$E:$E,2,Database!$C:$C,$A899,Database!$I:$I,$B899)+COUNTIFS(Database!$F:$F,2,Database!$D:$D,$A899,Database!$I:$I,$B899)</f>
        <v>4</v>
      </c>
      <c r="G899" s="9">
        <f>COUNTIFS(Database!$E:$E,1,Database!$C:$C,$A899,Database!$I:$I,$B899)+COUNTIFS(Database!$F:$F,1,Database!$D:$D,$A899,Database!$I:$I,$B899)</f>
        <v>0</v>
      </c>
      <c r="H899" s="9">
        <f>COUNTIFS(Database!$E:$E,0,Database!$C:$C,$A899,Database!$I:$I,$B899)+COUNTIFS(Database!$F:$F,0,Database!$D:$D,$A899,Database!$I:$I,$B899)</f>
        <v>1</v>
      </c>
      <c r="I899" s="9">
        <f>VLOOKUP(B899,Database!$I:$AB,14,FALSE)</f>
        <v>1500</v>
      </c>
      <c r="J899" s="9">
        <f>VLOOKUP(B899,Database!$I:$AC,15,FALSE)</f>
        <v>5</v>
      </c>
      <c r="K899" s="9" t="str">
        <f>VLOOKUP(B899,Database!$I:$AD,16,FALSE)</f>
        <v>v1.2</v>
      </c>
      <c r="L899" s="9">
        <f>VLOOKUP(B899,Database!$I:$AB,19,FALSE)</f>
        <v>56</v>
      </c>
      <c r="M899" s="9" t="str">
        <f>VLOOKUP(B899,Database!$I:$AB,20,FALSE)</f>
        <v>N</v>
      </c>
    </row>
    <row r="900" spans="1:13" ht="15" customHeight="1" x14ac:dyDescent="0.25">
      <c r="A900" t="s">
        <v>1967</v>
      </c>
      <c r="B900" t="s">
        <v>1936</v>
      </c>
      <c r="C900" t="s">
        <v>764</v>
      </c>
      <c r="D900" s="1" t="s">
        <v>1969</v>
      </c>
      <c r="E900" s="9">
        <f t="shared" si="16"/>
        <v>5</v>
      </c>
      <c r="F900" s="9">
        <f>COUNTIFS(Database!$E:$E,2,Database!$C:$C,$A900,Database!$I:$I,$B900)+COUNTIFS(Database!$F:$F,2,Database!$D:$D,$A900,Database!$I:$I,$B900)</f>
        <v>2</v>
      </c>
      <c r="G900" s="9">
        <f>COUNTIFS(Database!$E:$E,1,Database!$C:$C,$A900,Database!$I:$I,$B900)+COUNTIFS(Database!$F:$F,1,Database!$D:$D,$A900,Database!$I:$I,$B900)</f>
        <v>1</v>
      </c>
      <c r="H900" s="9">
        <f>COUNTIFS(Database!$E:$E,0,Database!$C:$C,$A900,Database!$I:$I,$B900)+COUNTIFS(Database!$F:$F,0,Database!$D:$D,$A900,Database!$I:$I,$B900)</f>
        <v>2</v>
      </c>
      <c r="I900" s="9">
        <f>VLOOKUP(B900,Database!$I:$AB,14,FALSE)</f>
        <v>1500</v>
      </c>
      <c r="J900" s="9">
        <f>VLOOKUP(B900,Database!$I:$AC,15,FALSE)</f>
        <v>5</v>
      </c>
      <c r="K900" s="9" t="str">
        <f>VLOOKUP(B900,Database!$I:$AD,16,FALSE)</f>
        <v>v1.2</v>
      </c>
      <c r="L900" s="9">
        <f>VLOOKUP(B900,Database!$I:$AB,19,FALSE)</f>
        <v>56</v>
      </c>
      <c r="M900" s="9" t="str">
        <f>VLOOKUP(B900,Database!$I:$AB,20,FALSE)</f>
        <v>N</v>
      </c>
    </row>
    <row r="901" spans="1:13" ht="15" customHeight="1" x14ac:dyDescent="0.25">
      <c r="A901" t="s">
        <v>2013</v>
      </c>
      <c r="B901" t="s">
        <v>1936</v>
      </c>
      <c r="C901" t="s">
        <v>764</v>
      </c>
      <c r="D901" s="1" t="s">
        <v>2015</v>
      </c>
      <c r="E901" s="9">
        <f t="shared" si="16"/>
        <v>5</v>
      </c>
      <c r="F901" s="9">
        <f>COUNTIFS(Database!$E:$E,2,Database!$C:$C,$A901,Database!$I:$I,$B901)+COUNTIFS(Database!$F:$F,2,Database!$D:$D,$A901,Database!$I:$I,$B901)</f>
        <v>2</v>
      </c>
      <c r="G901" s="9">
        <f>COUNTIFS(Database!$E:$E,1,Database!$C:$C,$A901,Database!$I:$I,$B901)+COUNTIFS(Database!$F:$F,1,Database!$D:$D,$A901,Database!$I:$I,$B901)</f>
        <v>0</v>
      </c>
      <c r="H901" s="9">
        <f>COUNTIFS(Database!$E:$E,0,Database!$C:$C,$A901,Database!$I:$I,$B901)+COUNTIFS(Database!$F:$F,0,Database!$D:$D,$A901,Database!$I:$I,$B901)</f>
        <v>3</v>
      </c>
      <c r="I901" s="9">
        <f>VLOOKUP(B901,Database!$I:$AB,14,FALSE)</f>
        <v>1500</v>
      </c>
      <c r="J901" s="9">
        <f>VLOOKUP(B901,Database!$I:$AC,15,FALSE)</f>
        <v>5</v>
      </c>
      <c r="K901" s="9" t="str">
        <f>VLOOKUP(B901,Database!$I:$AD,16,FALSE)</f>
        <v>v1.2</v>
      </c>
      <c r="L901" s="9">
        <f>VLOOKUP(B901,Database!$I:$AB,19,FALSE)</f>
        <v>56</v>
      </c>
      <c r="M901" s="9" t="str">
        <f>VLOOKUP(B901,Database!$I:$AB,20,FALSE)</f>
        <v>N</v>
      </c>
    </row>
    <row r="902" spans="1:13" ht="15" customHeight="1" x14ac:dyDescent="0.25">
      <c r="A902" t="s">
        <v>1961</v>
      </c>
      <c r="B902" t="s">
        <v>1936</v>
      </c>
      <c r="C902" t="s">
        <v>762</v>
      </c>
      <c r="D902" s="1" t="s">
        <v>1963</v>
      </c>
      <c r="E902" s="9">
        <f t="shared" si="16"/>
        <v>5</v>
      </c>
      <c r="F902" s="9">
        <f>COUNTIFS(Database!$E:$E,2,Database!$C:$C,$A902,Database!$I:$I,$B902)+COUNTIFS(Database!$F:$F,2,Database!$D:$D,$A902,Database!$I:$I,$B902)</f>
        <v>4</v>
      </c>
      <c r="G902" s="9">
        <f>COUNTIFS(Database!$E:$E,1,Database!$C:$C,$A902,Database!$I:$I,$B902)+COUNTIFS(Database!$F:$F,1,Database!$D:$D,$A902,Database!$I:$I,$B902)</f>
        <v>1</v>
      </c>
      <c r="H902" s="9">
        <f>COUNTIFS(Database!$E:$E,0,Database!$C:$C,$A902,Database!$I:$I,$B902)+COUNTIFS(Database!$F:$F,0,Database!$D:$D,$A902,Database!$I:$I,$B902)</f>
        <v>0</v>
      </c>
      <c r="I902" s="9">
        <f>VLOOKUP(B902,Database!$I:$AB,14,FALSE)</f>
        <v>1500</v>
      </c>
      <c r="J902" s="9">
        <f>VLOOKUP(B902,Database!$I:$AC,15,FALSE)</f>
        <v>5</v>
      </c>
      <c r="K902" s="9" t="str">
        <f>VLOOKUP(B902,Database!$I:$AD,16,FALSE)</f>
        <v>v1.2</v>
      </c>
      <c r="L902" s="9">
        <f>VLOOKUP(B902,Database!$I:$AB,19,FALSE)</f>
        <v>56</v>
      </c>
      <c r="M902" s="9" t="str">
        <f>VLOOKUP(B902,Database!$I:$AB,20,FALSE)</f>
        <v>N</v>
      </c>
    </row>
    <row r="903" spans="1:13" ht="15" customHeight="1" x14ac:dyDescent="0.25">
      <c r="A903" t="s">
        <v>1146</v>
      </c>
      <c r="B903" t="s">
        <v>1936</v>
      </c>
      <c r="C903" t="s">
        <v>762</v>
      </c>
      <c r="D903" s="1" t="s">
        <v>1959</v>
      </c>
      <c r="E903" s="9">
        <f t="shared" si="16"/>
        <v>5</v>
      </c>
      <c r="F903" s="9">
        <f>COUNTIFS(Database!$E:$E,2,Database!$C:$C,$A903,Database!$I:$I,$B903)+COUNTIFS(Database!$F:$F,2,Database!$D:$D,$A903,Database!$I:$I,$B903)</f>
        <v>2</v>
      </c>
      <c r="G903" s="9">
        <f>COUNTIFS(Database!$E:$E,1,Database!$C:$C,$A903,Database!$I:$I,$B903)+COUNTIFS(Database!$F:$F,1,Database!$D:$D,$A903,Database!$I:$I,$B903)</f>
        <v>0</v>
      </c>
      <c r="H903" s="9">
        <f>COUNTIFS(Database!$E:$E,0,Database!$C:$C,$A903,Database!$I:$I,$B903)+COUNTIFS(Database!$F:$F,0,Database!$D:$D,$A903,Database!$I:$I,$B903)</f>
        <v>3</v>
      </c>
      <c r="I903" s="9">
        <f>VLOOKUP(B903,Database!$I:$AB,14,FALSE)</f>
        <v>1500</v>
      </c>
      <c r="J903" s="9">
        <f>VLOOKUP(B903,Database!$I:$AC,15,FALSE)</f>
        <v>5</v>
      </c>
      <c r="K903" s="9" t="str">
        <f>VLOOKUP(B903,Database!$I:$AD,16,FALSE)</f>
        <v>v1.2</v>
      </c>
      <c r="L903" s="9">
        <f>VLOOKUP(B903,Database!$I:$AB,19,FALSE)</f>
        <v>56</v>
      </c>
      <c r="M903" s="9" t="str">
        <f>VLOOKUP(B903,Database!$I:$AB,20,FALSE)</f>
        <v>N</v>
      </c>
    </row>
    <row r="904" spans="1:13" ht="15" customHeight="1" x14ac:dyDescent="0.25">
      <c r="A904" t="s">
        <v>2005</v>
      </c>
      <c r="B904" t="s">
        <v>1936</v>
      </c>
      <c r="C904" t="s">
        <v>764</v>
      </c>
      <c r="D904" s="1" t="s">
        <v>2007</v>
      </c>
      <c r="E904" s="9">
        <f t="shared" si="16"/>
        <v>5</v>
      </c>
      <c r="F904" s="9">
        <f>COUNTIFS(Database!$E:$E,2,Database!$C:$C,$A904,Database!$I:$I,$B904)+COUNTIFS(Database!$F:$F,2,Database!$D:$D,$A904,Database!$I:$I,$B904)</f>
        <v>0</v>
      </c>
      <c r="G904" s="9">
        <f>COUNTIFS(Database!$E:$E,1,Database!$C:$C,$A904,Database!$I:$I,$B904)+COUNTIFS(Database!$F:$F,1,Database!$D:$D,$A904,Database!$I:$I,$B904)</f>
        <v>0</v>
      </c>
      <c r="H904" s="9">
        <f>COUNTIFS(Database!$E:$E,0,Database!$C:$C,$A904,Database!$I:$I,$B904)+COUNTIFS(Database!$F:$F,0,Database!$D:$D,$A904,Database!$I:$I,$B904)</f>
        <v>5</v>
      </c>
      <c r="I904" s="9">
        <f>VLOOKUP(B904,Database!$I:$AB,14,FALSE)</f>
        <v>1500</v>
      </c>
      <c r="J904" s="9">
        <f>VLOOKUP(B904,Database!$I:$AC,15,FALSE)</f>
        <v>5</v>
      </c>
      <c r="K904" s="9" t="str">
        <f>VLOOKUP(B904,Database!$I:$AD,16,FALSE)</f>
        <v>v1.2</v>
      </c>
      <c r="L904" s="9">
        <f>VLOOKUP(B904,Database!$I:$AB,19,FALSE)</f>
        <v>56</v>
      </c>
      <c r="M904" s="9" t="str">
        <f>VLOOKUP(B904,Database!$I:$AB,20,FALSE)</f>
        <v>N</v>
      </c>
    </row>
    <row r="905" spans="1:13" ht="15" customHeight="1" x14ac:dyDescent="0.25">
      <c r="A905" t="s">
        <v>1993</v>
      </c>
      <c r="B905" t="s">
        <v>1936</v>
      </c>
      <c r="C905" t="s">
        <v>762</v>
      </c>
      <c r="D905" s="1" t="s">
        <v>1995</v>
      </c>
      <c r="E905" s="9">
        <f t="shared" si="16"/>
        <v>5</v>
      </c>
      <c r="F905" s="9">
        <f>COUNTIFS(Database!$E:$E,2,Database!$C:$C,$A905,Database!$I:$I,$B905)+COUNTIFS(Database!$F:$F,2,Database!$D:$D,$A905,Database!$I:$I,$B905)</f>
        <v>1</v>
      </c>
      <c r="G905" s="9">
        <f>COUNTIFS(Database!$E:$E,1,Database!$C:$C,$A905,Database!$I:$I,$B905)+COUNTIFS(Database!$F:$F,1,Database!$D:$D,$A905,Database!$I:$I,$B905)</f>
        <v>1</v>
      </c>
      <c r="H905" s="9">
        <f>COUNTIFS(Database!$E:$E,0,Database!$C:$C,$A905,Database!$I:$I,$B905)+COUNTIFS(Database!$F:$F,0,Database!$D:$D,$A905,Database!$I:$I,$B905)</f>
        <v>3</v>
      </c>
      <c r="I905" s="9">
        <f>VLOOKUP(B905,Database!$I:$AB,14,FALSE)</f>
        <v>1500</v>
      </c>
      <c r="J905" s="9">
        <f>VLOOKUP(B905,Database!$I:$AC,15,FALSE)</f>
        <v>5</v>
      </c>
      <c r="K905" s="9" t="str">
        <f>VLOOKUP(B905,Database!$I:$AD,16,FALSE)</f>
        <v>v1.2</v>
      </c>
      <c r="L905" s="9">
        <f>VLOOKUP(B905,Database!$I:$AB,19,FALSE)</f>
        <v>56</v>
      </c>
      <c r="M905" s="9" t="str">
        <f>VLOOKUP(B905,Database!$I:$AB,20,FALSE)</f>
        <v>N</v>
      </c>
    </row>
    <row r="906" spans="1:13" ht="15" customHeight="1" x14ac:dyDescent="0.25">
      <c r="A906" t="s">
        <v>2029</v>
      </c>
      <c r="B906" t="s">
        <v>1936</v>
      </c>
      <c r="C906" t="s">
        <v>762</v>
      </c>
      <c r="D906" s="1" t="s">
        <v>2031</v>
      </c>
      <c r="E906" s="9">
        <f t="shared" si="16"/>
        <v>5</v>
      </c>
      <c r="F906" s="9">
        <f>COUNTIFS(Database!$E:$E,2,Database!$C:$C,$A906,Database!$I:$I,$B906)+COUNTIFS(Database!$F:$F,2,Database!$D:$D,$A906,Database!$I:$I,$B906)</f>
        <v>2</v>
      </c>
      <c r="G906" s="9">
        <f>COUNTIFS(Database!$E:$E,1,Database!$C:$C,$A906,Database!$I:$I,$B906)+COUNTIFS(Database!$F:$F,1,Database!$D:$D,$A906,Database!$I:$I,$B906)</f>
        <v>0</v>
      </c>
      <c r="H906" s="9">
        <f>COUNTIFS(Database!$E:$E,0,Database!$C:$C,$A906,Database!$I:$I,$B906)+COUNTIFS(Database!$F:$F,0,Database!$D:$D,$A906,Database!$I:$I,$B906)</f>
        <v>3</v>
      </c>
      <c r="I906" s="9">
        <f>VLOOKUP(B906,Database!$I:$AB,14,FALSE)</f>
        <v>1500</v>
      </c>
      <c r="J906" s="9">
        <f>VLOOKUP(B906,Database!$I:$AC,15,FALSE)</f>
        <v>5</v>
      </c>
      <c r="K906" s="9" t="str">
        <f>VLOOKUP(B906,Database!$I:$AD,16,FALSE)</f>
        <v>v1.2</v>
      </c>
      <c r="L906" s="9">
        <f>VLOOKUP(B906,Database!$I:$AB,19,FALSE)</f>
        <v>56</v>
      </c>
      <c r="M906" s="9" t="str">
        <f>VLOOKUP(B906,Database!$I:$AB,20,FALSE)</f>
        <v>N</v>
      </c>
    </row>
    <row r="907" spans="1:13" ht="15" customHeight="1" x14ac:dyDescent="0.25">
      <c r="A907" t="s">
        <v>1955</v>
      </c>
      <c r="B907" t="s">
        <v>1936</v>
      </c>
      <c r="C907" t="s">
        <v>763</v>
      </c>
      <c r="D907" s="1" t="s">
        <v>1957</v>
      </c>
      <c r="E907" s="9">
        <f t="shared" ref="E907:E970" si="17">SUM(F907:H907)</f>
        <v>5</v>
      </c>
      <c r="F907" s="9">
        <f>COUNTIFS(Database!$E:$E,2,Database!$C:$C,$A907,Database!$I:$I,$B907)+COUNTIFS(Database!$F:$F,2,Database!$D:$D,$A907,Database!$I:$I,$B907)</f>
        <v>3</v>
      </c>
      <c r="G907" s="9">
        <f>COUNTIFS(Database!$E:$E,1,Database!$C:$C,$A907,Database!$I:$I,$B907)+COUNTIFS(Database!$F:$F,1,Database!$D:$D,$A907,Database!$I:$I,$B907)</f>
        <v>0</v>
      </c>
      <c r="H907" s="9">
        <f>COUNTIFS(Database!$E:$E,0,Database!$C:$C,$A907,Database!$I:$I,$B907)+COUNTIFS(Database!$F:$F,0,Database!$D:$D,$A907,Database!$I:$I,$B907)</f>
        <v>2</v>
      </c>
      <c r="I907" s="9">
        <f>VLOOKUP(B907,Database!$I:$AB,14,FALSE)</f>
        <v>1500</v>
      </c>
      <c r="J907" s="9">
        <f>VLOOKUP(B907,Database!$I:$AC,15,FALSE)</f>
        <v>5</v>
      </c>
      <c r="K907" s="9" t="str">
        <f>VLOOKUP(B907,Database!$I:$AD,16,FALSE)</f>
        <v>v1.2</v>
      </c>
      <c r="L907" s="9">
        <f>VLOOKUP(B907,Database!$I:$AB,19,FALSE)</f>
        <v>56</v>
      </c>
      <c r="M907" s="9" t="str">
        <f>VLOOKUP(B907,Database!$I:$AB,20,FALSE)</f>
        <v>N</v>
      </c>
    </row>
    <row r="908" spans="1:13" ht="15" customHeight="1" x14ac:dyDescent="0.25">
      <c r="A908" t="s">
        <v>1971</v>
      </c>
      <c r="B908" t="s">
        <v>1936</v>
      </c>
      <c r="C908" t="s">
        <v>762</v>
      </c>
      <c r="D908" s="1" t="s">
        <v>1973</v>
      </c>
      <c r="E908" s="9">
        <f t="shared" si="17"/>
        <v>5</v>
      </c>
      <c r="F908" s="9">
        <f>COUNTIFS(Database!$E:$E,2,Database!$C:$C,$A908,Database!$I:$I,$B908)+COUNTIFS(Database!$F:$F,2,Database!$D:$D,$A908,Database!$I:$I,$B908)</f>
        <v>2</v>
      </c>
      <c r="G908" s="9">
        <f>COUNTIFS(Database!$E:$E,1,Database!$C:$C,$A908,Database!$I:$I,$B908)+COUNTIFS(Database!$F:$F,1,Database!$D:$D,$A908,Database!$I:$I,$B908)</f>
        <v>1</v>
      </c>
      <c r="H908" s="9">
        <f>COUNTIFS(Database!$E:$E,0,Database!$C:$C,$A908,Database!$I:$I,$B908)+COUNTIFS(Database!$F:$F,0,Database!$D:$D,$A908,Database!$I:$I,$B908)</f>
        <v>2</v>
      </c>
      <c r="I908" s="9">
        <f>VLOOKUP(B908,Database!$I:$AB,14,FALSE)</f>
        <v>1500</v>
      </c>
      <c r="J908" s="9">
        <f>VLOOKUP(B908,Database!$I:$AC,15,FALSE)</f>
        <v>5</v>
      </c>
      <c r="K908" s="9" t="str">
        <f>VLOOKUP(B908,Database!$I:$AD,16,FALSE)</f>
        <v>v1.2</v>
      </c>
      <c r="L908" s="9">
        <f>VLOOKUP(B908,Database!$I:$AB,19,FALSE)</f>
        <v>56</v>
      </c>
      <c r="M908" s="9" t="str">
        <f>VLOOKUP(B908,Database!$I:$AB,20,FALSE)</f>
        <v>N</v>
      </c>
    </row>
    <row r="909" spans="1:13" ht="15" customHeight="1" x14ac:dyDescent="0.25">
      <c r="A909" t="s">
        <v>1997</v>
      </c>
      <c r="B909" t="s">
        <v>1936</v>
      </c>
      <c r="C909" t="s">
        <v>759</v>
      </c>
      <c r="D909" s="1" t="s">
        <v>1999</v>
      </c>
      <c r="E909" s="9">
        <f t="shared" si="17"/>
        <v>5</v>
      </c>
      <c r="F909" s="9">
        <f>COUNTIFS(Database!$E:$E,2,Database!$C:$C,$A909,Database!$I:$I,$B909)+COUNTIFS(Database!$F:$F,2,Database!$D:$D,$A909,Database!$I:$I,$B909)</f>
        <v>3</v>
      </c>
      <c r="G909" s="9">
        <f>COUNTIFS(Database!$E:$E,1,Database!$C:$C,$A909,Database!$I:$I,$B909)+COUNTIFS(Database!$F:$F,1,Database!$D:$D,$A909,Database!$I:$I,$B909)</f>
        <v>0</v>
      </c>
      <c r="H909" s="9">
        <f>COUNTIFS(Database!$E:$E,0,Database!$C:$C,$A909,Database!$I:$I,$B909)+COUNTIFS(Database!$F:$F,0,Database!$D:$D,$A909,Database!$I:$I,$B909)</f>
        <v>2</v>
      </c>
      <c r="I909" s="9">
        <f>VLOOKUP(B909,Database!$I:$AB,14,FALSE)</f>
        <v>1500</v>
      </c>
      <c r="J909" s="9">
        <f>VLOOKUP(B909,Database!$I:$AC,15,FALSE)</f>
        <v>5</v>
      </c>
      <c r="K909" s="9" t="str">
        <f>VLOOKUP(B909,Database!$I:$AD,16,FALSE)</f>
        <v>v1.2</v>
      </c>
      <c r="L909" s="9">
        <f>VLOOKUP(B909,Database!$I:$AB,19,FALSE)</f>
        <v>56</v>
      </c>
      <c r="M909" s="9" t="str">
        <f>VLOOKUP(B909,Database!$I:$AB,20,FALSE)</f>
        <v>N</v>
      </c>
    </row>
    <row r="910" spans="1:13" ht="15" customHeight="1" x14ac:dyDescent="0.25">
      <c r="A910" t="s">
        <v>1940</v>
      </c>
      <c r="B910" t="s">
        <v>1936</v>
      </c>
      <c r="C910" t="s">
        <v>758</v>
      </c>
      <c r="D910" s="1" t="s">
        <v>1942</v>
      </c>
      <c r="E910" s="9">
        <f t="shared" si="17"/>
        <v>5</v>
      </c>
      <c r="F910" s="9">
        <f>COUNTIFS(Database!$E:$E,2,Database!$C:$C,$A910,Database!$I:$I,$B910)+COUNTIFS(Database!$F:$F,2,Database!$D:$D,$A910,Database!$I:$I,$B910)</f>
        <v>2</v>
      </c>
      <c r="G910" s="9">
        <f>COUNTIFS(Database!$E:$E,1,Database!$C:$C,$A910,Database!$I:$I,$B910)+COUNTIFS(Database!$F:$F,1,Database!$D:$D,$A910,Database!$I:$I,$B910)</f>
        <v>0</v>
      </c>
      <c r="H910" s="9">
        <f>COUNTIFS(Database!$E:$E,0,Database!$C:$C,$A910,Database!$I:$I,$B910)+COUNTIFS(Database!$F:$F,0,Database!$D:$D,$A910,Database!$I:$I,$B910)</f>
        <v>3</v>
      </c>
      <c r="I910" s="9">
        <f>VLOOKUP(B910,Database!$I:$AB,14,FALSE)</f>
        <v>1500</v>
      </c>
      <c r="J910" s="9">
        <f>VLOOKUP(B910,Database!$I:$AC,15,FALSE)</f>
        <v>5</v>
      </c>
      <c r="K910" s="9" t="str">
        <f>VLOOKUP(B910,Database!$I:$AD,16,FALSE)</f>
        <v>v1.2</v>
      </c>
      <c r="L910" s="9">
        <f>VLOOKUP(B910,Database!$I:$AB,19,FALSE)</f>
        <v>56</v>
      </c>
      <c r="M910" s="9" t="str">
        <f>VLOOKUP(B910,Database!$I:$AB,20,FALSE)</f>
        <v>N</v>
      </c>
    </row>
    <row r="911" spans="1:13" ht="15" customHeight="1" x14ac:dyDescent="0.25">
      <c r="A911" t="s">
        <v>1964</v>
      </c>
      <c r="B911" t="s">
        <v>1936</v>
      </c>
      <c r="C911" t="s">
        <v>758</v>
      </c>
      <c r="D911" s="1" t="s">
        <v>1966</v>
      </c>
      <c r="E911" s="9">
        <f t="shared" si="17"/>
        <v>5</v>
      </c>
      <c r="F911" s="9">
        <f>COUNTIFS(Database!$E:$E,2,Database!$C:$C,$A911,Database!$I:$I,$B911)+COUNTIFS(Database!$F:$F,2,Database!$D:$D,$A911,Database!$I:$I,$B911)</f>
        <v>3</v>
      </c>
      <c r="G911" s="9">
        <f>COUNTIFS(Database!$E:$E,1,Database!$C:$C,$A911,Database!$I:$I,$B911)+COUNTIFS(Database!$F:$F,1,Database!$D:$D,$A911,Database!$I:$I,$B911)</f>
        <v>0</v>
      </c>
      <c r="H911" s="9">
        <f>COUNTIFS(Database!$E:$E,0,Database!$C:$C,$A911,Database!$I:$I,$B911)+COUNTIFS(Database!$F:$F,0,Database!$D:$D,$A911,Database!$I:$I,$B911)</f>
        <v>2</v>
      </c>
      <c r="I911" s="9">
        <f>VLOOKUP(B911,Database!$I:$AB,14,FALSE)</f>
        <v>1500</v>
      </c>
      <c r="J911" s="9">
        <f>VLOOKUP(B911,Database!$I:$AC,15,FALSE)</f>
        <v>5</v>
      </c>
      <c r="K911" s="9" t="str">
        <f>VLOOKUP(B911,Database!$I:$AD,16,FALSE)</f>
        <v>v1.2</v>
      </c>
      <c r="L911" s="9">
        <f>VLOOKUP(B911,Database!$I:$AB,19,FALSE)</f>
        <v>56</v>
      </c>
      <c r="M911" s="9" t="str">
        <f>VLOOKUP(B911,Database!$I:$AB,20,FALSE)</f>
        <v>N</v>
      </c>
    </row>
    <row r="912" spans="1:13" ht="15" customHeight="1" x14ac:dyDescent="0.25">
      <c r="A912" t="s">
        <v>1944</v>
      </c>
      <c r="B912" t="s">
        <v>1936</v>
      </c>
      <c r="C912" t="s">
        <v>762</v>
      </c>
      <c r="D912" s="1" t="s">
        <v>1946</v>
      </c>
      <c r="E912" s="9">
        <f t="shared" si="17"/>
        <v>5</v>
      </c>
      <c r="F912" s="9">
        <f>COUNTIFS(Database!$E:$E,2,Database!$C:$C,$A912,Database!$I:$I,$B912)+COUNTIFS(Database!$F:$F,2,Database!$D:$D,$A912,Database!$I:$I,$B912)</f>
        <v>1</v>
      </c>
      <c r="G912" s="9">
        <f>COUNTIFS(Database!$E:$E,1,Database!$C:$C,$A912,Database!$I:$I,$B912)+COUNTIFS(Database!$F:$F,1,Database!$D:$D,$A912,Database!$I:$I,$B912)</f>
        <v>0</v>
      </c>
      <c r="H912" s="9">
        <f>COUNTIFS(Database!$E:$E,0,Database!$C:$C,$A912,Database!$I:$I,$B912)+COUNTIFS(Database!$F:$F,0,Database!$D:$D,$A912,Database!$I:$I,$B912)</f>
        <v>4</v>
      </c>
      <c r="I912" s="9">
        <f>VLOOKUP(B912,Database!$I:$AB,14,FALSE)</f>
        <v>1500</v>
      </c>
      <c r="J912" s="9">
        <f>VLOOKUP(B912,Database!$I:$AC,15,FALSE)</f>
        <v>5</v>
      </c>
      <c r="K912" s="9" t="str">
        <f>VLOOKUP(B912,Database!$I:$AD,16,FALSE)</f>
        <v>v1.2</v>
      </c>
      <c r="L912" s="9">
        <f>VLOOKUP(B912,Database!$I:$AB,19,FALSE)</f>
        <v>56</v>
      </c>
      <c r="M912" s="9" t="str">
        <f>VLOOKUP(B912,Database!$I:$AB,20,FALSE)</f>
        <v>N</v>
      </c>
    </row>
    <row r="913" spans="1:13" ht="15" customHeight="1" x14ac:dyDescent="0.25">
      <c r="A913" t="s">
        <v>1989</v>
      </c>
      <c r="B913" t="s">
        <v>1936</v>
      </c>
      <c r="C913" t="s">
        <v>759</v>
      </c>
      <c r="D913" s="1" t="s">
        <v>1991</v>
      </c>
      <c r="E913" s="9">
        <f t="shared" si="17"/>
        <v>5</v>
      </c>
      <c r="F913" s="9">
        <f>COUNTIFS(Database!$E:$E,2,Database!$C:$C,$A913,Database!$I:$I,$B913)+COUNTIFS(Database!$F:$F,2,Database!$D:$D,$A913,Database!$I:$I,$B913)</f>
        <v>2</v>
      </c>
      <c r="G913" s="9">
        <f>COUNTIFS(Database!$E:$E,1,Database!$C:$C,$A913,Database!$I:$I,$B913)+COUNTIFS(Database!$F:$F,1,Database!$D:$D,$A913,Database!$I:$I,$B913)</f>
        <v>0</v>
      </c>
      <c r="H913" s="9">
        <f>COUNTIFS(Database!$E:$E,0,Database!$C:$C,$A913,Database!$I:$I,$B913)+COUNTIFS(Database!$F:$F,0,Database!$D:$D,$A913,Database!$I:$I,$B913)</f>
        <v>3</v>
      </c>
      <c r="I913" s="9">
        <f>VLOOKUP(B913,Database!$I:$AB,14,FALSE)</f>
        <v>1500</v>
      </c>
      <c r="J913" s="9">
        <f>VLOOKUP(B913,Database!$I:$AC,15,FALSE)</f>
        <v>5</v>
      </c>
      <c r="K913" s="9" t="str">
        <f>VLOOKUP(B913,Database!$I:$AD,16,FALSE)</f>
        <v>v1.2</v>
      </c>
      <c r="L913" s="9">
        <f>VLOOKUP(B913,Database!$I:$AB,19,FALSE)</f>
        <v>56</v>
      </c>
      <c r="M913" s="9" t="str">
        <f>VLOOKUP(B913,Database!$I:$AB,20,FALSE)</f>
        <v>N</v>
      </c>
    </row>
    <row r="914" spans="1:13" ht="15" customHeight="1" x14ac:dyDescent="0.25">
      <c r="A914" t="s">
        <v>1978</v>
      </c>
      <c r="B914" t="s">
        <v>1936</v>
      </c>
      <c r="C914" t="s">
        <v>762</v>
      </c>
      <c r="D914" s="1" t="s">
        <v>1980</v>
      </c>
      <c r="E914" s="9">
        <f t="shared" si="17"/>
        <v>5</v>
      </c>
      <c r="F914" s="9">
        <f>COUNTIFS(Database!$E:$E,2,Database!$C:$C,$A914,Database!$I:$I,$B914)+COUNTIFS(Database!$F:$F,2,Database!$D:$D,$A914,Database!$I:$I,$B914)</f>
        <v>4</v>
      </c>
      <c r="G914" s="9">
        <f>COUNTIFS(Database!$E:$E,1,Database!$C:$C,$A914,Database!$I:$I,$B914)+COUNTIFS(Database!$F:$F,1,Database!$D:$D,$A914,Database!$I:$I,$B914)</f>
        <v>0</v>
      </c>
      <c r="H914" s="9">
        <f>COUNTIFS(Database!$E:$E,0,Database!$C:$C,$A914,Database!$I:$I,$B914)+COUNTIFS(Database!$F:$F,0,Database!$D:$D,$A914,Database!$I:$I,$B914)</f>
        <v>1</v>
      </c>
      <c r="I914" s="9">
        <f>VLOOKUP(B914,Database!$I:$AB,14,FALSE)</f>
        <v>1500</v>
      </c>
      <c r="J914" s="9">
        <f>VLOOKUP(B914,Database!$I:$AC,15,FALSE)</f>
        <v>5</v>
      </c>
      <c r="K914" s="9" t="str">
        <f>VLOOKUP(B914,Database!$I:$AD,16,FALSE)</f>
        <v>v1.2</v>
      </c>
      <c r="L914" s="9">
        <f>VLOOKUP(B914,Database!$I:$AB,19,FALSE)</f>
        <v>56</v>
      </c>
      <c r="M914" s="9" t="str">
        <f>VLOOKUP(B914,Database!$I:$AB,20,FALSE)</f>
        <v>N</v>
      </c>
    </row>
    <row r="915" spans="1:13" ht="15" customHeight="1" x14ac:dyDescent="0.25">
      <c r="A915" t="s">
        <v>2017</v>
      </c>
      <c r="B915" t="s">
        <v>1936</v>
      </c>
      <c r="C915" t="s">
        <v>774</v>
      </c>
      <c r="D915" s="1" t="s">
        <v>2019</v>
      </c>
      <c r="E915" s="9">
        <f t="shared" si="17"/>
        <v>5</v>
      </c>
      <c r="F915" s="9">
        <f>COUNTIFS(Database!$E:$E,2,Database!$C:$C,$A915,Database!$I:$I,$B915)+COUNTIFS(Database!$F:$F,2,Database!$D:$D,$A915,Database!$I:$I,$B915)</f>
        <v>2</v>
      </c>
      <c r="G915" s="9">
        <f>COUNTIFS(Database!$E:$E,1,Database!$C:$C,$A915,Database!$I:$I,$B915)+COUNTIFS(Database!$F:$F,1,Database!$D:$D,$A915,Database!$I:$I,$B915)</f>
        <v>2</v>
      </c>
      <c r="H915" s="9">
        <f>COUNTIFS(Database!$E:$E,0,Database!$C:$C,$A915,Database!$I:$I,$B915)+COUNTIFS(Database!$F:$F,0,Database!$D:$D,$A915,Database!$I:$I,$B915)</f>
        <v>1</v>
      </c>
      <c r="I915" s="9">
        <f>VLOOKUP(B915,Database!$I:$AB,14,FALSE)</f>
        <v>1500</v>
      </c>
      <c r="J915" s="9">
        <f>VLOOKUP(B915,Database!$I:$AC,15,FALSE)</f>
        <v>5</v>
      </c>
      <c r="K915" s="9" t="str">
        <f>VLOOKUP(B915,Database!$I:$AD,16,FALSE)</f>
        <v>v1.2</v>
      </c>
      <c r="L915" s="9">
        <f>VLOOKUP(B915,Database!$I:$AB,19,FALSE)</f>
        <v>56</v>
      </c>
      <c r="M915" s="9" t="str">
        <f>VLOOKUP(B915,Database!$I:$AB,20,FALSE)</f>
        <v>N</v>
      </c>
    </row>
    <row r="916" spans="1:13" ht="15" customHeight="1" x14ac:dyDescent="0.25">
      <c r="A916" t="s">
        <v>1935</v>
      </c>
      <c r="B916" t="s">
        <v>1936</v>
      </c>
      <c r="C916" t="s">
        <v>758</v>
      </c>
      <c r="D916" s="1" t="s">
        <v>1938</v>
      </c>
      <c r="E916" s="9">
        <f t="shared" si="17"/>
        <v>5</v>
      </c>
      <c r="F916" s="9">
        <f>COUNTIFS(Database!$E:$E,2,Database!$C:$C,$A916,Database!$I:$I,$B916)+COUNTIFS(Database!$F:$F,2,Database!$D:$D,$A916,Database!$I:$I,$B916)</f>
        <v>3</v>
      </c>
      <c r="G916" s="9">
        <f>COUNTIFS(Database!$E:$E,1,Database!$C:$C,$A916,Database!$I:$I,$B916)+COUNTIFS(Database!$F:$F,1,Database!$D:$D,$A916,Database!$I:$I,$B916)</f>
        <v>0</v>
      </c>
      <c r="H916" s="9">
        <f>COUNTIFS(Database!$E:$E,0,Database!$C:$C,$A916,Database!$I:$I,$B916)+COUNTIFS(Database!$F:$F,0,Database!$D:$D,$A916,Database!$I:$I,$B916)</f>
        <v>2</v>
      </c>
      <c r="I916" s="9">
        <f>VLOOKUP(B916,Database!$I:$AB,14,FALSE)</f>
        <v>1500</v>
      </c>
      <c r="J916" s="9">
        <f>VLOOKUP(B916,Database!$I:$AC,15,FALSE)</f>
        <v>5</v>
      </c>
      <c r="K916" s="9" t="str">
        <f>VLOOKUP(B916,Database!$I:$AD,16,FALSE)</f>
        <v>v1.2</v>
      </c>
      <c r="L916" s="9">
        <f>VLOOKUP(B916,Database!$I:$AB,19,FALSE)</f>
        <v>56</v>
      </c>
      <c r="M916" s="9" t="str">
        <f>VLOOKUP(B916,Database!$I:$AB,20,FALSE)</f>
        <v>N</v>
      </c>
    </row>
    <row r="917" spans="1:13" ht="15" customHeight="1" x14ac:dyDescent="0.25">
      <c r="A917" t="s">
        <v>115</v>
      </c>
      <c r="B917" t="s">
        <v>1936</v>
      </c>
      <c r="C917" t="s">
        <v>764</v>
      </c>
      <c r="D917" s="1" t="s">
        <v>2038</v>
      </c>
      <c r="E917" s="9">
        <f t="shared" si="17"/>
        <v>5</v>
      </c>
      <c r="F917" s="9">
        <f>COUNTIFS(Database!$E:$E,2,Database!$C:$C,$A917,Database!$I:$I,$B917)+COUNTIFS(Database!$F:$F,2,Database!$D:$D,$A917,Database!$I:$I,$B917)</f>
        <v>4</v>
      </c>
      <c r="G917" s="9">
        <f>COUNTIFS(Database!$E:$E,1,Database!$C:$C,$A917,Database!$I:$I,$B917)+COUNTIFS(Database!$F:$F,1,Database!$D:$D,$A917,Database!$I:$I,$B917)</f>
        <v>0</v>
      </c>
      <c r="H917" s="9">
        <f>COUNTIFS(Database!$E:$E,0,Database!$C:$C,$A917,Database!$I:$I,$B917)+COUNTIFS(Database!$F:$F,0,Database!$D:$D,$A917,Database!$I:$I,$B917)</f>
        <v>1</v>
      </c>
      <c r="I917" s="9">
        <f>VLOOKUP(B917,Database!$I:$AB,14,FALSE)</f>
        <v>1500</v>
      </c>
      <c r="J917" s="9">
        <f>VLOOKUP(B917,Database!$I:$AC,15,FALSE)</f>
        <v>5</v>
      </c>
      <c r="K917" s="9" t="str">
        <f>VLOOKUP(B917,Database!$I:$AD,16,FALSE)</f>
        <v>v1.2</v>
      </c>
      <c r="L917" s="9">
        <f>VLOOKUP(B917,Database!$I:$AB,19,FALSE)</f>
        <v>56</v>
      </c>
      <c r="M917" s="9" t="str">
        <f>VLOOKUP(B917,Database!$I:$AB,20,FALSE)</f>
        <v>N</v>
      </c>
    </row>
    <row r="918" spans="1:13" ht="15" customHeight="1" x14ac:dyDescent="0.25">
      <c r="A918" t="s">
        <v>2039</v>
      </c>
      <c r="B918" t="s">
        <v>2041</v>
      </c>
      <c r="C918" t="s">
        <v>770</v>
      </c>
      <c r="D918" s="1" t="s">
        <v>2042</v>
      </c>
      <c r="E918" s="9">
        <f t="shared" si="17"/>
        <v>2</v>
      </c>
      <c r="F918" s="9">
        <f>COUNTIFS(Database!$E:$E,2,Database!$C:$C,$A918,Database!$I:$I,$B918)+COUNTIFS(Database!$F:$F,2,Database!$D:$D,$A918,Database!$I:$I,$B918)</f>
        <v>0</v>
      </c>
      <c r="G918" s="9">
        <f>COUNTIFS(Database!$E:$E,1,Database!$C:$C,$A918,Database!$I:$I,$B918)+COUNTIFS(Database!$F:$F,1,Database!$D:$D,$A918,Database!$I:$I,$B918)</f>
        <v>0</v>
      </c>
      <c r="H918" s="9">
        <f>COUNTIFS(Database!$E:$E,0,Database!$C:$C,$A918,Database!$I:$I,$B918)+COUNTIFS(Database!$F:$F,0,Database!$D:$D,$A918,Database!$I:$I,$B918)</f>
        <v>2</v>
      </c>
      <c r="I918" s="9">
        <f>VLOOKUP(B918,Database!$I:$AB,14,FALSE)</f>
        <v>1999</v>
      </c>
      <c r="J918" s="9">
        <f>VLOOKUP(B918,Database!$I:$AC,15,FALSE)</f>
        <v>3</v>
      </c>
      <c r="K918" s="9" t="str">
        <f>VLOOKUP(B918,Database!$I:$AD,16,FALSE)</f>
        <v>v1.2</v>
      </c>
      <c r="L918" s="9">
        <f>VLOOKUP(B918,Database!$I:$AB,19,FALSE)</f>
        <v>10</v>
      </c>
      <c r="M918" s="9" t="str">
        <f>VLOOKUP(B918,Database!$I:$AB,20,FALSE)</f>
        <v>Y</v>
      </c>
    </row>
    <row r="919" spans="1:13" ht="15" customHeight="1" x14ac:dyDescent="0.25">
      <c r="A919" t="s">
        <v>2044</v>
      </c>
      <c r="B919" t="s">
        <v>2041</v>
      </c>
      <c r="C919" t="s">
        <v>763</v>
      </c>
      <c r="D919" s="1" t="s">
        <v>2046</v>
      </c>
      <c r="E919" s="9">
        <f t="shared" si="17"/>
        <v>3</v>
      </c>
      <c r="F919" s="9">
        <f>COUNTIFS(Database!$E:$E,2,Database!$C:$C,$A919,Database!$I:$I,$B919)+COUNTIFS(Database!$F:$F,2,Database!$D:$D,$A919,Database!$I:$I,$B919)</f>
        <v>3</v>
      </c>
      <c r="G919" s="9">
        <f>COUNTIFS(Database!$E:$E,1,Database!$C:$C,$A919,Database!$I:$I,$B919)+COUNTIFS(Database!$F:$F,1,Database!$D:$D,$A919,Database!$I:$I,$B919)</f>
        <v>0</v>
      </c>
      <c r="H919" s="9">
        <f>COUNTIFS(Database!$E:$E,0,Database!$C:$C,$A919,Database!$I:$I,$B919)+COUNTIFS(Database!$F:$F,0,Database!$D:$D,$A919,Database!$I:$I,$B919)</f>
        <v>0</v>
      </c>
      <c r="I919" s="9">
        <f>VLOOKUP(B919,Database!$I:$AB,14,FALSE)</f>
        <v>1999</v>
      </c>
      <c r="J919" s="9">
        <f>VLOOKUP(B919,Database!$I:$AC,15,FALSE)</f>
        <v>3</v>
      </c>
      <c r="K919" s="9" t="str">
        <f>VLOOKUP(B919,Database!$I:$AD,16,FALSE)</f>
        <v>v1.2</v>
      </c>
      <c r="L919" s="9">
        <f>VLOOKUP(B919,Database!$I:$AB,19,FALSE)</f>
        <v>10</v>
      </c>
      <c r="M919" s="9" t="str">
        <f>VLOOKUP(B919,Database!$I:$AB,20,FALSE)</f>
        <v>Y</v>
      </c>
    </row>
    <row r="920" spans="1:13" ht="15" customHeight="1" x14ac:dyDescent="0.25">
      <c r="A920" t="s">
        <v>2048</v>
      </c>
      <c r="B920" t="s">
        <v>2041</v>
      </c>
      <c r="C920" t="s">
        <v>763</v>
      </c>
      <c r="D920" s="1" t="s">
        <v>2050</v>
      </c>
      <c r="E920" s="9">
        <f t="shared" si="17"/>
        <v>3</v>
      </c>
      <c r="F920" s="9">
        <f>COUNTIFS(Database!$E:$E,2,Database!$C:$C,$A920,Database!$I:$I,$B920)+COUNTIFS(Database!$F:$F,2,Database!$D:$D,$A920,Database!$I:$I,$B920)</f>
        <v>2</v>
      </c>
      <c r="G920" s="9">
        <f>COUNTIFS(Database!$E:$E,1,Database!$C:$C,$A920,Database!$I:$I,$B920)+COUNTIFS(Database!$F:$F,1,Database!$D:$D,$A920,Database!$I:$I,$B920)</f>
        <v>0</v>
      </c>
      <c r="H920" s="9">
        <f>COUNTIFS(Database!$E:$E,0,Database!$C:$C,$A920,Database!$I:$I,$B920)+COUNTIFS(Database!$F:$F,0,Database!$D:$D,$A920,Database!$I:$I,$B920)</f>
        <v>1</v>
      </c>
      <c r="I920" s="9">
        <f>VLOOKUP(B920,Database!$I:$AB,14,FALSE)</f>
        <v>1999</v>
      </c>
      <c r="J920" s="9">
        <f>VLOOKUP(B920,Database!$I:$AC,15,FALSE)</f>
        <v>3</v>
      </c>
      <c r="K920" s="9" t="str">
        <f>VLOOKUP(B920,Database!$I:$AD,16,FALSE)</f>
        <v>v1.2</v>
      </c>
      <c r="L920" s="9">
        <f>VLOOKUP(B920,Database!$I:$AB,19,FALSE)</f>
        <v>10</v>
      </c>
      <c r="M920" s="9" t="str">
        <f>VLOOKUP(B920,Database!$I:$AB,20,FALSE)</f>
        <v>Y</v>
      </c>
    </row>
    <row r="921" spans="1:13" ht="15" customHeight="1" x14ac:dyDescent="0.25">
      <c r="A921" t="s">
        <v>2052</v>
      </c>
      <c r="B921" t="s">
        <v>2041</v>
      </c>
      <c r="C921" t="s">
        <v>758</v>
      </c>
      <c r="D921" s="1" t="s">
        <v>2054</v>
      </c>
      <c r="E921" s="9">
        <f t="shared" si="17"/>
        <v>3</v>
      </c>
      <c r="F921" s="9">
        <f>COUNTIFS(Database!$E:$E,2,Database!$C:$C,$A921,Database!$I:$I,$B921)+COUNTIFS(Database!$F:$F,2,Database!$D:$D,$A921,Database!$I:$I,$B921)</f>
        <v>1</v>
      </c>
      <c r="G921" s="9">
        <f>COUNTIFS(Database!$E:$E,1,Database!$C:$C,$A921,Database!$I:$I,$B921)+COUNTIFS(Database!$F:$F,1,Database!$D:$D,$A921,Database!$I:$I,$B921)</f>
        <v>0</v>
      </c>
      <c r="H921" s="9">
        <f>COUNTIFS(Database!$E:$E,0,Database!$C:$C,$A921,Database!$I:$I,$B921)+COUNTIFS(Database!$F:$F,0,Database!$D:$D,$A921,Database!$I:$I,$B921)</f>
        <v>2</v>
      </c>
      <c r="I921" s="9">
        <f>VLOOKUP(B921,Database!$I:$AB,14,FALSE)</f>
        <v>1999</v>
      </c>
      <c r="J921" s="9">
        <f>VLOOKUP(B921,Database!$I:$AC,15,FALSE)</f>
        <v>3</v>
      </c>
      <c r="K921" s="9" t="str">
        <f>VLOOKUP(B921,Database!$I:$AD,16,FALSE)</f>
        <v>v1.2</v>
      </c>
      <c r="L921" s="9">
        <f>VLOOKUP(B921,Database!$I:$AB,19,FALSE)</f>
        <v>10</v>
      </c>
      <c r="M921" s="9" t="str">
        <f>VLOOKUP(B921,Database!$I:$AB,20,FALSE)</f>
        <v>Y</v>
      </c>
    </row>
    <row r="922" spans="1:13" ht="15" customHeight="1" x14ac:dyDescent="0.25">
      <c r="A922" t="s">
        <v>2056</v>
      </c>
      <c r="B922" t="s">
        <v>2041</v>
      </c>
      <c r="C922" t="s">
        <v>774</v>
      </c>
      <c r="D922" s="1" t="s">
        <v>2058</v>
      </c>
      <c r="E922" s="9">
        <f t="shared" si="17"/>
        <v>3</v>
      </c>
      <c r="F922" s="9">
        <f>COUNTIFS(Database!$E:$E,2,Database!$C:$C,$A922,Database!$I:$I,$B922)+COUNTIFS(Database!$F:$F,2,Database!$D:$D,$A922,Database!$I:$I,$B922)</f>
        <v>1</v>
      </c>
      <c r="G922" s="9">
        <f>COUNTIFS(Database!$E:$E,1,Database!$C:$C,$A922,Database!$I:$I,$B922)+COUNTIFS(Database!$F:$F,1,Database!$D:$D,$A922,Database!$I:$I,$B922)</f>
        <v>0</v>
      </c>
      <c r="H922" s="9">
        <f>COUNTIFS(Database!$E:$E,0,Database!$C:$C,$A922,Database!$I:$I,$B922)+COUNTIFS(Database!$F:$F,0,Database!$D:$D,$A922,Database!$I:$I,$B922)</f>
        <v>2</v>
      </c>
      <c r="I922" s="9">
        <f>VLOOKUP(B922,Database!$I:$AB,14,FALSE)</f>
        <v>1999</v>
      </c>
      <c r="J922" s="9">
        <f>VLOOKUP(B922,Database!$I:$AC,15,FALSE)</f>
        <v>3</v>
      </c>
      <c r="K922" s="9" t="str">
        <f>VLOOKUP(B922,Database!$I:$AD,16,FALSE)</f>
        <v>v1.2</v>
      </c>
      <c r="L922" s="9">
        <f>VLOOKUP(B922,Database!$I:$AB,19,FALSE)</f>
        <v>10</v>
      </c>
      <c r="M922" s="9" t="str">
        <f>VLOOKUP(B922,Database!$I:$AB,20,FALSE)</f>
        <v>Y</v>
      </c>
    </row>
    <row r="923" spans="1:13" ht="15" customHeight="1" x14ac:dyDescent="0.25">
      <c r="A923" t="s">
        <v>2057</v>
      </c>
      <c r="B923" t="s">
        <v>2041</v>
      </c>
      <c r="C923" t="s">
        <v>773</v>
      </c>
      <c r="D923" s="1" t="s">
        <v>2059</v>
      </c>
      <c r="E923" s="9">
        <f t="shared" si="17"/>
        <v>3</v>
      </c>
      <c r="F923" s="9">
        <f>COUNTIFS(Database!$E:$E,2,Database!$C:$C,$A923,Database!$I:$I,$B923)+COUNTIFS(Database!$F:$F,2,Database!$D:$D,$A923,Database!$I:$I,$B923)</f>
        <v>2</v>
      </c>
      <c r="G923" s="9">
        <f>COUNTIFS(Database!$E:$E,1,Database!$C:$C,$A923,Database!$I:$I,$B923)+COUNTIFS(Database!$F:$F,1,Database!$D:$D,$A923,Database!$I:$I,$B923)</f>
        <v>0</v>
      </c>
      <c r="H923" s="9">
        <f>COUNTIFS(Database!$E:$E,0,Database!$C:$C,$A923,Database!$I:$I,$B923)+COUNTIFS(Database!$F:$F,0,Database!$D:$D,$A923,Database!$I:$I,$B923)</f>
        <v>1</v>
      </c>
      <c r="I923" s="9">
        <f>VLOOKUP(B923,Database!$I:$AB,14,FALSE)</f>
        <v>1999</v>
      </c>
      <c r="J923" s="9">
        <f>VLOOKUP(B923,Database!$I:$AC,15,FALSE)</f>
        <v>3</v>
      </c>
      <c r="K923" s="9" t="str">
        <f>VLOOKUP(B923,Database!$I:$AD,16,FALSE)</f>
        <v>v1.2</v>
      </c>
      <c r="L923" s="9">
        <f>VLOOKUP(B923,Database!$I:$AB,19,FALSE)</f>
        <v>10</v>
      </c>
      <c r="M923" s="9" t="str">
        <f>VLOOKUP(B923,Database!$I:$AB,20,FALSE)</f>
        <v>Y</v>
      </c>
    </row>
    <row r="924" spans="1:13" ht="15" customHeight="1" x14ac:dyDescent="0.25">
      <c r="A924" t="s">
        <v>2040</v>
      </c>
      <c r="B924" t="s">
        <v>2041</v>
      </c>
      <c r="C924" t="s">
        <v>762</v>
      </c>
      <c r="D924" s="1" t="s">
        <v>2043</v>
      </c>
      <c r="E924" s="9">
        <f t="shared" si="17"/>
        <v>3</v>
      </c>
      <c r="F924" s="9">
        <f>COUNTIFS(Database!$E:$E,2,Database!$C:$C,$A924,Database!$I:$I,$B924)+COUNTIFS(Database!$F:$F,2,Database!$D:$D,$A924,Database!$I:$I,$B924)</f>
        <v>2</v>
      </c>
      <c r="G924" s="9">
        <f>COUNTIFS(Database!$E:$E,1,Database!$C:$C,$A924,Database!$I:$I,$B924)+COUNTIFS(Database!$F:$F,1,Database!$D:$D,$A924,Database!$I:$I,$B924)</f>
        <v>0</v>
      </c>
      <c r="H924" s="9">
        <f>COUNTIFS(Database!$E:$E,0,Database!$C:$C,$A924,Database!$I:$I,$B924)+COUNTIFS(Database!$F:$F,0,Database!$D:$D,$A924,Database!$I:$I,$B924)</f>
        <v>1</v>
      </c>
      <c r="I924" s="9">
        <f>VLOOKUP(B924,Database!$I:$AB,14,FALSE)</f>
        <v>1999</v>
      </c>
      <c r="J924" s="9">
        <f>VLOOKUP(B924,Database!$I:$AC,15,FALSE)</f>
        <v>3</v>
      </c>
      <c r="K924" s="9" t="str">
        <f>VLOOKUP(B924,Database!$I:$AD,16,FALSE)</f>
        <v>v1.2</v>
      </c>
      <c r="L924" s="9">
        <f>VLOOKUP(B924,Database!$I:$AB,19,FALSE)</f>
        <v>10</v>
      </c>
      <c r="M924" s="9" t="str">
        <f>VLOOKUP(B924,Database!$I:$AB,20,FALSE)</f>
        <v>Y</v>
      </c>
    </row>
    <row r="925" spans="1:13" ht="15" customHeight="1" x14ac:dyDescent="0.25">
      <c r="A925" t="s">
        <v>2060</v>
      </c>
      <c r="B925" t="s">
        <v>2041</v>
      </c>
      <c r="C925" t="s">
        <v>769</v>
      </c>
      <c r="D925" s="1" t="s">
        <v>2061</v>
      </c>
      <c r="E925" s="9">
        <f t="shared" si="17"/>
        <v>2</v>
      </c>
      <c r="F925" s="9">
        <f>COUNTIFS(Database!$E:$E,2,Database!$C:$C,$A925,Database!$I:$I,$B925)+COUNTIFS(Database!$F:$F,2,Database!$D:$D,$A925,Database!$I:$I,$B925)</f>
        <v>1</v>
      </c>
      <c r="G925" s="9">
        <f>COUNTIFS(Database!$E:$E,1,Database!$C:$C,$A925,Database!$I:$I,$B925)+COUNTIFS(Database!$F:$F,1,Database!$D:$D,$A925,Database!$I:$I,$B925)</f>
        <v>0</v>
      </c>
      <c r="H925" s="9">
        <f>COUNTIFS(Database!$E:$E,0,Database!$C:$C,$A925,Database!$I:$I,$B925)+COUNTIFS(Database!$F:$F,0,Database!$D:$D,$A925,Database!$I:$I,$B925)</f>
        <v>1</v>
      </c>
      <c r="I925" s="9">
        <f>VLOOKUP(B925,Database!$I:$AB,14,FALSE)</f>
        <v>1999</v>
      </c>
      <c r="J925" s="9">
        <f>VLOOKUP(B925,Database!$I:$AC,15,FALSE)</f>
        <v>3</v>
      </c>
      <c r="K925" s="9" t="str">
        <f>VLOOKUP(B925,Database!$I:$AD,16,FALSE)</f>
        <v>v1.2</v>
      </c>
      <c r="L925" s="9">
        <f>VLOOKUP(B925,Database!$I:$AB,19,FALSE)</f>
        <v>10</v>
      </c>
      <c r="M925" s="9" t="str">
        <f>VLOOKUP(B925,Database!$I:$AB,20,FALSE)</f>
        <v>Y</v>
      </c>
    </row>
    <row r="926" spans="1:13" ht="15" customHeight="1" x14ac:dyDescent="0.25">
      <c r="A926" t="s">
        <v>2062</v>
      </c>
      <c r="B926" t="s">
        <v>2064</v>
      </c>
      <c r="C926" t="s">
        <v>768</v>
      </c>
      <c r="D926" s="1" t="s">
        <v>2065</v>
      </c>
      <c r="E926" s="9">
        <f t="shared" si="17"/>
        <v>3</v>
      </c>
      <c r="F926" s="9">
        <f>COUNTIFS(Database!$E:$E,2,Database!$C:$C,$A926,Database!$I:$I,$B926)+COUNTIFS(Database!$F:$F,2,Database!$D:$D,$A926,Database!$I:$I,$B926)</f>
        <v>3</v>
      </c>
      <c r="G926" s="9">
        <f>COUNTIFS(Database!$E:$E,1,Database!$C:$C,$A926,Database!$I:$I,$B926)+COUNTIFS(Database!$F:$F,1,Database!$D:$D,$A926,Database!$I:$I,$B926)</f>
        <v>0</v>
      </c>
      <c r="H926" s="9">
        <f>COUNTIFS(Database!$E:$E,0,Database!$C:$C,$A926,Database!$I:$I,$B926)+COUNTIFS(Database!$F:$F,0,Database!$D:$D,$A926,Database!$I:$I,$B926)</f>
        <v>0</v>
      </c>
      <c r="I926" s="9">
        <f>VLOOKUP(B926,Database!$I:$AB,14,FALSE)</f>
        <v>1500</v>
      </c>
      <c r="J926" s="9">
        <f>VLOOKUP(B926,Database!$I:$AC,15,FALSE)</f>
        <v>3</v>
      </c>
      <c r="K926" s="9" t="str">
        <f>VLOOKUP(B926,Database!$I:$AD,16,FALSE)</f>
        <v>v1.2</v>
      </c>
      <c r="L926" s="9">
        <f>VLOOKUP(B926,Database!$I:$AB,19,FALSE)</f>
        <v>14</v>
      </c>
      <c r="M926" s="9" t="str">
        <f>VLOOKUP(B926,Database!$I:$AB,20,FALSE)</f>
        <v>Y</v>
      </c>
    </row>
    <row r="927" spans="1:13" ht="15" customHeight="1" x14ac:dyDescent="0.25">
      <c r="A927" t="s">
        <v>2067</v>
      </c>
      <c r="B927" t="s">
        <v>2064</v>
      </c>
      <c r="C927" t="s">
        <v>765</v>
      </c>
      <c r="D927" s="1" t="s">
        <v>2069</v>
      </c>
      <c r="E927" s="9">
        <f t="shared" si="17"/>
        <v>3</v>
      </c>
      <c r="F927" s="9">
        <f>COUNTIFS(Database!$E:$E,2,Database!$C:$C,$A927,Database!$I:$I,$B927)+COUNTIFS(Database!$F:$F,2,Database!$D:$D,$A927,Database!$I:$I,$B927)</f>
        <v>1</v>
      </c>
      <c r="G927" s="9">
        <f>COUNTIFS(Database!$E:$E,1,Database!$C:$C,$A927,Database!$I:$I,$B927)+COUNTIFS(Database!$F:$F,1,Database!$D:$D,$A927,Database!$I:$I,$B927)</f>
        <v>0</v>
      </c>
      <c r="H927" s="9">
        <f>COUNTIFS(Database!$E:$E,0,Database!$C:$C,$A927,Database!$I:$I,$B927)+COUNTIFS(Database!$F:$F,0,Database!$D:$D,$A927,Database!$I:$I,$B927)</f>
        <v>2</v>
      </c>
      <c r="I927" s="9">
        <f>VLOOKUP(B927,Database!$I:$AB,14,FALSE)</f>
        <v>1500</v>
      </c>
      <c r="J927" s="9">
        <f>VLOOKUP(B927,Database!$I:$AC,15,FALSE)</f>
        <v>3</v>
      </c>
      <c r="K927" s="9" t="str">
        <f>VLOOKUP(B927,Database!$I:$AD,16,FALSE)</f>
        <v>v1.2</v>
      </c>
      <c r="L927" s="9">
        <f>VLOOKUP(B927,Database!$I:$AB,19,FALSE)</f>
        <v>14</v>
      </c>
      <c r="M927" s="9" t="str">
        <f>VLOOKUP(B927,Database!$I:$AB,20,FALSE)</f>
        <v>Y</v>
      </c>
    </row>
    <row r="928" spans="1:13" ht="15" customHeight="1" x14ac:dyDescent="0.25">
      <c r="A928" t="s">
        <v>2071</v>
      </c>
      <c r="B928" t="s">
        <v>2064</v>
      </c>
      <c r="C928" t="s">
        <v>769</v>
      </c>
      <c r="D928" s="1" t="s">
        <v>2073</v>
      </c>
      <c r="E928" s="9">
        <f t="shared" si="17"/>
        <v>3</v>
      </c>
      <c r="F928" s="9">
        <f>COUNTIFS(Database!$E:$E,2,Database!$C:$C,$A928,Database!$I:$I,$B928)+COUNTIFS(Database!$F:$F,2,Database!$D:$D,$A928,Database!$I:$I,$B928)</f>
        <v>1</v>
      </c>
      <c r="G928" s="9">
        <f>COUNTIFS(Database!$E:$E,1,Database!$C:$C,$A928,Database!$I:$I,$B928)+COUNTIFS(Database!$F:$F,1,Database!$D:$D,$A928,Database!$I:$I,$B928)</f>
        <v>1</v>
      </c>
      <c r="H928" s="9">
        <f>COUNTIFS(Database!$E:$E,0,Database!$C:$C,$A928,Database!$I:$I,$B928)+COUNTIFS(Database!$F:$F,0,Database!$D:$D,$A928,Database!$I:$I,$B928)</f>
        <v>1</v>
      </c>
      <c r="I928" s="9">
        <f>VLOOKUP(B928,Database!$I:$AB,14,FALSE)</f>
        <v>1500</v>
      </c>
      <c r="J928" s="9">
        <f>VLOOKUP(B928,Database!$I:$AC,15,FALSE)</f>
        <v>3</v>
      </c>
      <c r="K928" s="9" t="str">
        <f>VLOOKUP(B928,Database!$I:$AD,16,FALSE)</f>
        <v>v1.2</v>
      </c>
      <c r="L928" s="9">
        <f>VLOOKUP(B928,Database!$I:$AB,19,FALSE)</f>
        <v>14</v>
      </c>
      <c r="M928" s="9" t="str">
        <f>VLOOKUP(B928,Database!$I:$AB,20,FALSE)</f>
        <v>Y</v>
      </c>
    </row>
    <row r="929" spans="1:13" ht="15" customHeight="1" x14ac:dyDescent="0.25">
      <c r="A929" t="s">
        <v>2075</v>
      </c>
      <c r="B929" t="s">
        <v>2064</v>
      </c>
      <c r="E929" s="9">
        <f t="shared" si="17"/>
        <v>3</v>
      </c>
      <c r="F929" s="9">
        <f>COUNTIFS(Database!$E:$E,2,Database!$C:$C,$A929,Database!$I:$I,$B929)+COUNTIFS(Database!$F:$F,2,Database!$D:$D,$A929,Database!$I:$I,$B929)</f>
        <v>2</v>
      </c>
      <c r="G929" s="9">
        <f>COUNTIFS(Database!$E:$E,1,Database!$C:$C,$A929,Database!$I:$I,$B929)+COUNTIFS(Database!$F:$F,1,Database!$D:$D,$A929,Database!$I:$I,$B929)</f>
        <v>0</v>
      </c>
      <c r="H929" s="9">
        <f>COUNTIFS(Database!$E:$E,0,Database!$C:$C,$A929,Database!$I:$I,$B929)+COUNTIFS(Database!$F:$F,0,Database!$D:$D,$A929,Database!$I:$I,$B929)</f>
        <v>1</v>
      </c>
      <c r="I929" s="9">
        <f>VLOOKUP(B929,Database!$I:$AB,14,FALSE)</f>
        <v>1500</v>
      </c>
      <c r="J929" s="9">
        <f>VLOOKUP(B929,Database!$I:$AC,15,FALSE)</f>
        <v>3</v>
      </c>
      <c r="K929" s="9" t="str">
        <f>VLOOKUP(B929,Database!$I:$AD,16,FALSE)</f>
        <v>v1.2</v>
      </c>
      <c r="L929" s="9">
        <f>VLOOKUP(B929,Database!$I:$AB,19,FALSE)</f>
        <v>14</v>
      </c>
      <c r="M929" s="9" t="str">
        <f>VLOOKUP(B929,Database!$I:$AB,20,FALSE)</f>
        <v>Y</v>
      </c>
    </row>
    <row r="930" spans="1:13" ht="15" customHeight="1" x14ac:dyDescent="0.25">
      <c r="A930" t="s">
        <v>2078</v>
      </c>
      <c r="B930" t="s">
        <v>2064</v>
      </c>
      <c r="C930" t="s">
        <v>762</v>
      </c>
      <c r="D930" s="1" t="s">
        <v>2080</v>
      </c>
      <c r="E930" s="9">
        <f t="shared" si="17"/>
        <v>3</v>
      </c>
      <c r="F930" s="9">
        <f>COUNTIFS(Database!$E:$E,2,Database!$C:$C,$A930,Database!$I:$I,$B930)+COUNTIFS(Database!$F:$F,2,Database!$D:$D,$A930,Database!$I:$I,$B930)</f>
        <v>1</v>
      </c>
      <c r="G930" s="9">
        <f>COUNTIFS(Database!$E:$E,1,Database!$C:$C,$A930,Database!$I:$I,$B930)+COUNTIFS(Database!$F:$F,1,Database!$D:$D,$A930,Database!$I:$I,$B930)</f>
        <v>0</v>
      </c>
      <c r="H930" s="9">
        <f>COUNTIFS(Database!$E:$E,0,Database!$C:$C,$A930,Database!$I:$I,$B930)+COUNTIFS(Database!$F:$F,0,Database!$D:$D,$A930,Database!$I:$I,$B930)</f>
        <v>2</v>
      </c>
      <c r="I930" s="9">
        <f>VLOOKUP(B930,Database!$I:$AB,14,FALSE)</f>
        <v>1500</v>
      </c>
      <c r="J930" s="9">
        <f>VLOOKUP(B930,Database!$I:$AC,15,FALSE)</f>
        <v>3</v>
      </c>
      <c r="K930" s="9" t="str">
        <f>VLOOKUP(B930,Database!$I:$AD,16,FALSE)</f>
        <v>v1.2</v>
      </c>
      <c r="L930" s="9">
        <f>VLOOKUP(B930,Database!$I:$AB,19,FALSE)</f>
        <v>14</v>
      </c>
      <c r="M930" s="9" t="str">
        <f>VLOOKUP(B930,Database!$I:$AB,20,FALSE)</f>
        <v>Y</v>
      </c>
    </row>
    <row r="931" spans="1:13" ht="15" customHeight="1" x14ac:dyDescent="0.25">
      <c r="A931" t="s">
        <v>2082</v>
      </c>
      <c r="B931" t="s">
        <v>2064</v>
      </c>
      <c r="C931" t="s">
        <v>762</v>
      </c>
      <c r="D931" s="1" t="s">
        <v>2084</v>
      </c>
      <c r="E931" s="9">
        <f t="shared" si="17"/>
        <v>3</v>
      </c>
      <c r="F931" s="9">
        <f>COUNTIFS(Database!$E:$E,2,Database!$C:$C,$A931,Database!$I:$I,$B931)+COUNTIFS(Database!$F:$F,2,Database!$D:$D,$A931,Database!$I:$I,$B931)</f>
        <v>0</v>
      </c>
      <c r="G931" s="9">
        <f>COUNTIFS(Database!$E:$E,1,Database!$C:$C,$A931,Database!$I:$I,$B931)+COUNTIFS(Database!$F:$F,1,Database!$D:$D,$A931,Database!$I:$I,$B931)</f>
        <v>0</v>
      </c>
      <c r="H931" s="9">
        <f>COUNTIFS(Database!$E:$E,0,Database!$C:$C,$A931,Database!$I:$I,$B931)+COUNTIFS(Database!$F:$F,0,Database!$D:$D,$A931,Database!$I:$I,$B931)</f>
        <v>3</v>
      </c>
      <c r="I931" s="9">
        <f>VLOOKUP(B931,Database!$I:$AB,14,FALSE)</f>
        <v>1500</v>
      </c>
      <c r="J931" s="9">
        <f>VLOOKUP(B931,Database!$I:$AC,15,FALSE)</f>
        <v>3</v>
      </c>
      <c r="K931" s="9" t="str">
        <f>VLOOKUP(B931,Database!$I:$AD,16,FALSE)</f>
        <v>v1.2</v>
      </c>
      <c r="L931" s="9">
        <f>VLOOKUP(B931,Database!$I:$AB,19,FALSE)</f>
        <v>14</v>
      </c>
      <c r="M931" s="9" t="str">
        <f>VLOOKUP(B931,Database!$I:$AB,20,FALSE)</f>
        <v>Y</v>
      </c>
    </row>
    <row r="932" spans="1:13" ht="15" customHeight="1" x14ac:dyDescent="0.25">
      <c r="A932" t="s">
        <v>2086</v>
      </c>
      <c r="B932" t="s">
        <v>2064</v>
      </c>
      <c r="C932" t="s">
        <v>761</v>
      </c>
      <c r="D932" s="1" t="s">
        <v>2088</v>
      </c>
      <c r="E932" s="9">
        <f t="shared" si="17"/>
        <v>3</v>
      </c>
      <c r="F932" s="9">
        <f>COUNTIFS(Database!$E:$E,2,Database!$C:$C,$A932,Database!$I:$I,$B932)+COUNTIFS(Database!$F:$F,2,Database!$D:$D,$A932,Database!$I:$I,$B932)</f>
        <v>2</v>
      </c>
      <c r="G932" s="9">
        <f>COUNTIFS(Database!$E:$E,1,Database!$C:$C,$A932,Database!$I:$I,$B932)+COUNTIFS(Database!$F:$F,1,Database!$D:$D,$A932,Database!$I:$I,$B932)</f>
        <v>0</v>
      </c>
      <c r="H932" s="9">
        <f>COUNTIFS(Database!$E:$E,0,Database!$C:$C,$A932,Database!$I:$I,$B932)+COUNTIFS(Database!$F:$F,0,Database!$D:$D,$A932,Database!$I:$I,$B932)</f>
        <v>1</v>
      </c>
      <c r="I932" s="9">
        <f>VLOOKUP(B932,Database!$I:$AB,14,FALSE)</f>
        <v>1500</v>
      </c>
      <c r="J932" s="9">
        <f>VLOOKUP(B932,Database!$I:$AC,15,FALSE)</f>
        <v>3</v>
      </c>
      <c r="K932" s="9" t="str">
        <f>VLOOKUP(B932,Database!$I:$AD,16,FALSE)</f>
        <v>v1.2</v>
      </c>
      <c r="L932" s="9">
        <f>VLOOKUP(B932,Database!$I:$AB,19,FALSE)</f>
        <v>14</v>
      </c>
      <c r="M932" s="9" t="str">
        <f>VLOOKUP(B932,Database!$I:$AB,20,FALSE)</f>
        <v>Y</v>
      </c>
    </row>
    <row r="933" spans="1:13" ht="15" customHeight="1" x14ac:dyDescent="0.25">
      <c r="A933" t="s">
        <v>2079</v>
      </c>
      <c r="B933" t="s">
        <v>2064</v>
      </c>
      <c r="C933" t="s">
        <v>761</v>
      </c>
      <c r="D933" s="1" t="s">
        <v>2081</v>
      </c>
      <c r="E933" s="9">
        <f t="shared" si="17"/>
        <v>3</v>
      </c>
      <c r="F933" s="9">
        <f>COUNTIFS(Database!$E:$E,2,Database!$C:$C,$A933,Database!$I:$I,$B933)+COUNTIFS(Database!$F:$F,2,Database!$D:$D,$A933,Database!$I:$I,$B933)</f>
        <v>1</v>
      </c>
      <c r="G933" s="9">
        <f>COUNTIFS(Database!$E:$E,1,Database!$C:$C,$A933,Database!$I:$I,$B933)+COUNTIFS(Database!$F:$F,1,Database!$D:$D,$A933,Database!$I:$I,$B933)</f>
        <v>0</v>
      </c>
      <c r="H933" s="9">
        <f>COUNTIFS(Database!$E:$E,0,Database!$C:$C,$A933,Database!$I:$I,$B933)+COUNTIFS(Database!$F:$F,0,Database!$D:$D,$A933,Database!$I:$I,$B933)</f>
        <v>2</v>
      </c>
      <c r="I933" s="9">
        <f>VLOOKUP(B933,Database!$I:$AB,14,FALSE)</f>
        <v>1500</v>
      </c>
      <c r="J933" s="9">
        <f>VLOOKUP(B933,Database!$I:$AC,15,FALSE)</f>
        <v>3</v>
      </c>
      <c r="K933" s="9" t="str">
        <f>VLOOKUP(B933,Database!$I:$AD,16,FALSE)</f>
        <v>v1.2</v>
      </c>
      <c r="L933" s="9">
        <f>VLOOKUP(B933,Database!$I:$AB,19,FALSE)</f>
        <v>14</v>
      </c>
      <c r="M933" s="9" t="str">
        <f>VLOOKUP(B933,Database!$I:$AB,20,FALSE)</f>
        <v>Y</v>
      </c>
    </row>
    <row r="934" spans="1:13" ht="15" customHeight="1" x14ac:dyDescent="0.25">
      <c r="A934" t="s">
        <v>2087</v>
      </c>
      <c r="B934" t="s">
        <v>2064</v>
      </c>
      <c r="C934" t="s">
        <v>758</v>
      </c>
      <c r="D934" s="1" t="s">
        <v>2089</v>
      </c>
      <c r="E934" s="9">
        <f t="shared" si="17"/>
        <v>3</v>
      </c>
      <c r="F934" s="9">
        <f>COUNTIFS(Database!$E:$E,2,Database!$C:$C,$A934,Database!$I:$I,$B934)+COUNTIFS(Database!$F:$F,2,Database!$D:$D,$A934,Database!$I:$I,$B934)</f>
        <v>0</v>
      </c>
      <c r="G934" s="9">
        <f>COUNTIFS(Database!$E:$E,1,Database!$C:$C,$A934,Database!$I:$I,$B934)+COUNTIFS(Database!$F:$F,1,Database!$D:$D,$A934,Database!$I:$I,$B934)</f>
        <v>0</v>
      </c>
      <c r="H934" s="9">
        <f>COUNTIFS(Database!$E:$E,0,Database!$C:$C,$A934,Database!$I:$I,$B934)+COUNTIFS(Database!$F:$F,0,Database!$D:$D,$A934,Database!$I:$I,$B934)</f>
        <v>3</v>
      </c>
      <c r="I934" s="9">
        <f>VLOOKUP(B934,Database!$I:$AB,14,FALSE)</f>
        <v>1500</v>
      </c>
      <c r="J934" s="9">
        <f>VLOOKUP(B934,Database!$I:$AC,15,FALSE)</f>
        <v>3</v>
      </c>
      <c r="K934" s="9" t="str">
        <f>VLOOKUP(B934,Database!$I:$AD,16,FALSE)</f>
        <v>v1.2</v>
      </c>
      <c r="L934" s="9">
        <f>VLOOKUP(B934,Database!$I:$AB,19,FALSE)</f>
        <v>14</v>
      </c>
      <c r="M934" s="9" t="str">
        <f>VLOOKUP(B934,Database!$I:$AB,20,FALSE)</f>
        <v>Y</v>
      </c>
    </row>
    <row r="935" spans="1:13" ht="15" customHeight="1" x14ac:dyDescent="0.25">
      <c r="A935" t="s">
        <v>2072</v>
      </c>
      <c r="B935" t="s">
        <v>2064</v>
      </c>
      <c r="C935" t="s">
        <v>763</v>
      </c>
      <c r="D935" s="1" t="s">
        <v>2074</v>
      </c>
      <c r="E935" s="9">
        <f t="shared" si="17"/>
        <v>3</v>
      </c>
      <c r="F935" s="9">
        <f>COUNTIFS(Database!$E:$E,2,Database!$C:$C,$A935,Database!$I:$I,$B935)+COUNTIFS(Database!$F:$F,2,Database!$D:$D,$A935,Database!$I:$I,$B935)</f>
        <v>1</v>
      </c>
      <c r="G935" s="9">
        <f>COUNTIFS(Database!$E:$E,1,Database!$C:$C,$A935,Database!$I:$I,$B935)+COUNTIFS(Database!$F:$F,1,Database!$D:$D,$A935,Database!$I:$I,$B935)</f>
        <v>1</v>
      </c>
      <c r="H935" s="9">
        <f>COUNTIFS(Database!$E:$E,0,Database!$C:$C,$A935,Database!$I:$I,$B935)+COUNTIFS(Database!$F:$F,0,Database!$D:$D,$A935,Database!$I:$I,$B935)</f>
        <v>1</v>
      </c>
      <c r="I935" s="9">
        <f>VLOOKUP(B935,Database!$I:$AB,14,FALSE)</f>
        <v>1500</v>
      </c>
      <c r="J935" s="9">
        <f>VLOOKUP(B935,Database!$I:$AC,15,FALSE)</f>
        <v>3</v>
      </c>
      <c r="K935" s="9" t="str">
        <f>VLOOKUP(B935,Database!$I:$AD,16,FALSE)</f>
        <v>v1.2</v>
      </c>
      <c r="L935" s="9">
        <f>VLOOKUP(B935,Database!$I:$AB,19,FALSE)</f>
        <v>14</v>
      </c>
      <c r="M935" s="9" t="str">
        <f>VLOOKUP(B935,Database!$I:$AB,20,FALSE)</f>
        <v>Y</v>
      </c>
    </row>
    <row r="936" spans="1:13" ht="15" customHeight="1" x14ac:dyDescent="0.25">
      <c r="A936" t="s">
        <v>2068</v>
      </c>
      <c r="B936" t="s">
        <v>2064</v>
      </c>
      <c r="C936" t="s">
        <v>762</v>
      </c>
      <c r="D936" s="1" t="s">
        <v>2070</v>
      </c>
      <c r="E936" s="9">
        <f t="shared" si="17"/>
        <v>3</v>
      </c>
      <c r="F936" s="9">
        <f>COUNTIFS(Database!$E:$E,2,Database!$C:$C,$A936,Database!$I:$I,$B936)+COUNTIFS(Database!$F:$F,2,Database!$D:$D,$A936,Database!$I:$I,$B936)</f>
        <v>3</v>
      </c>
      <c r="G936" s="9">
        <f>COUNTIFS(Database!$E:$E,1,Database!$C:$C,$A936,Database!$I:$I,$B936)+COUNTIFS(Database!$F:$F,1,Database!$D:$D,$A936,Database!$I:$I,$B936)</f>
        <v>0</v>
      </c>
      <c r="H936" s="9">
        <f>COUNTIFS(Database!$E:$E,0,Database!$C:$C,$A936,Database!$I:$I,$B936)+COUNTIFS(Database!$F:$F,0,Database!$D:$D,$A936,Database!$I:$I,$B936)</f>
        <v>0</v>
      </c>
      <c r="I936" s="9">
        <f>VLOOKUP(B936,Database!$I:$AB,14,FALSE)</f>
        <v>1500</v>
      </c>
      <c r="J936" s="9">
        <f>VLOOKUP(B936,Database!$I:$AC,15,FALSE)</f>
        <v>3</v>
      </c>
      <c r="K936" s="9" t="str">
        <f>VLOOKUP(B936,Database!$I:$AD,16,FALSE)</f>
        <v>v1.2</v>
      </c>
      <c r="L936" s="9">
        <f>VLOOKUP(B936,Database!$I:$AB,19,FALSE)</f>
        <v>14</v>
      </c>
      <c r="M936" s="9" t="str">
        <f>VLOOKUP(B936,Database!$I:$AB,20,FALSE)</f>
        <v>Y</v>
      </c>
    </row>
    <row r="937" spans="1:13" ht="15" customHeight="1" x14ac:dyDescent="0.25">
      <c r="A937" t="s">
        <v>2083</v>
      </c>
      <c r="B937" t="s">
        <v>2064</v>
      </c>
      <c r="C937" t="s">
        <v>759</v>
      </c>
      <c r="D937" s="1" t="s">
        <v>2085</v>
      </c>
      <c r="E937" s="9">
        <f t="shared" si="17"/>
        <v>3</v>
      </c>
      <c r="F937" s="9">
        <f>COUNTIFS(Database!$E:$E,2,Database!$C:$C,$A937,Database!$I:$I,$B937)+COUNTIFS(Database!$F:$F,2,Database!$D:$D,$A937,Database!$I:$I,$B937)</f>
        <v>2</v>
      </c>
      <c r="G937" s="9">
        <f>COUNTIFS(Database!$E:$E,1,Database!$C:$C,$A937,Database!$I:$I,$B937)+COUNTIFS(Database!$F:$F,1,Database!$D:$D,$A937,Database!$I:$I,$B937)</f>
        <v>0</v>
      </c>
      <c r="H937" s="9">
        <f>COUNTIFS(Database!$E:$E,0,Database!$C:$C,$A937,Database!$I:$I,$B937)+COUNTIFS(Database!$F:$F,0,Database!$D:$D,$A937,Database!$I:$I,$B937)</f>
        <v>1</v>
      </c>
      <c r="I937" s="9">
        <f>VLOOKUP(B937,Database!$I:$AB,14,FALSE)</f>
        <v>1500</v>
      </c>
      <c r="J937" s="9">
        <f>VLOOKUP(B937,Database!$I:$AC,15,FALSE)</f>
        <v>3</v>
      </c>
      <c r="K937" s="9" t="str">
        <f>VLOOKUP(B937,Database!$I:$AD,16,FALSE)</f>
        <v>v1.2</v>
      </c>
      <c r="L937" s="9">
        <f>VLOOKUP(B937,Database!$I:$AB,19,FALSE)</f>
        <v>14</v>
      </c>
      <c r="M937" s="9" t="str">
        <f>VLOOKUP(B937,Database!$I:$AB,20,FALSE)</f>
        <v>Y</v>
      </c>
    </row>
    <row r="938" spans="1:13" ht="15" customHeight="1" x14ac:dyDescent="0.25">
      <c r="A938" t="s">
        <v>2076</v>
      </c>
      <c r="B938" t="s">
        <v>2064</v>
      </c>
      <c r="C938" t="s">
        <v>762</v>
      </c>
      <c r="D938" s="1" t="s">
        <v>2077</v>
      </c>
      <c r="E938" s="9">
        <f t="shared" si="17"/>
        <v>3</v>
      </c>
      <c r="F938" s="9">
        <f>COUNTIFS(Database!$E:$E,2,Database!$C:$C,$A938,Database!$I:$I,$B938)+COUNTIFS(Database!$F:$F,2,Database!$D:$D,$A938,Database!$I:$I,$B938)</f>
        <v>1</v>
      </c>
      <c r="G938" s="9">
        <f>COUNTIFS(Database!$E:$E,1,Database!$C:$C,$A938,Database!$I:$I,$B938)+COUNTIFS(Database!$F:$F,1,Database!$D:$D,$A938,Database!$I:$I,$B938)</f>
        <v>0</v>
      </c>
      <c r="H938" s="9">
        <f>COUNTIFS(Database!$E:$E,0,Database!$C:$C,$A938,Database!$I:$I,$B938)+COUNTIFS(Database!$F:$F,0,Database!$D:$D,$A938,Database!$I:$I,$B938)</f>
        <v>2</v>
      </c>
      <c r="I938" s="9">
        <f>VLOOKUP(B938,Database!$I:$AB,14,FALSE)</f>
        <v>1500</v>
      </c>
      <c r="J938" s="9">
        <f>VLOOKUP(B938,Database!$I:$AC,15,FALSE)</f>
        <v>3</v>
      </c>
      <c r="K938" s="9" t="str">
        <f>VLOOKUP(B938,Database!$I:$AD,16,FALSE)</f>
        <v>v1.2</v>
      </c>
      <c r="L938" s="9">
        <f>VLOOKUP(B938,Database!$I:$AB,19,FALSE)</f>
        <v>14</v>
      </c>
      <c r="M938" s="9" t="str">
        <f>VLOOKUP(B938,Database!$I:$AB,20,FALSE)</f>
        <v>Y</v>
      </c>
    </row>
    <row r="939" spans="1:13" ht="15" customHeight="1" x14ac:dyDescent="0.25">
      <c r="A939" t="s">
        <v>2063</v>
      </c>
      <c r="B939" t="s">
        <v>2064</v>
      </c>
      <c r="C939" t="s">
        <v>769</v>
      </c>
      <c r="D939" s="1" t="s">
        <v>2066</v>
      </c>
      <c r="E939" s="9">
        <f t="shared" si="17"/>
        <v>3</v>
      </c>
      <c r="F939" s="9">
        <f>COUNTIFS(Database!$E:$E,2,Database!$C:$C,$A939,Database!$I:$I,$B939)+COUNTIFS(Database!$F:$F,2,Database!$D:$D,$A939,Database!$I:$I,$B939)</f>
        <v>2</v>
      </c>
      <c r="G939" s="9">
        <f>COUNTIFS(Database!$E:$E,1,Database!$C:$C,$A939,Database!$I:$I,$B939)+COUNTIFS(Database!$F:$F,1,Database!$D:$D,$A939,Database!$I:$I,$B939)</f>
        <v>0</v>
      </c>
      <c r="H939" s="9">
        <f>COUNTIFS(Database!$E:$E,0,Database!$C:$C,$A939,Database!$I:$I,$B939)+COUNTIFS(Database!$F:$F,0,Database!$D:$D,$A939,Database!$I:$I,$B939)</f>
        <v>1</v>
      </c>
      <c r="I939" s="9">
        <f>VLOOKUP(B939,Database!$I:$AB,14,FALSE)</f>
        <v>1500</v>
      </c>
      <c r="J939" s="9">
        <f>VLOOKUP(B939,Database!$I:$AC,15,FALSE)</f>
        <v>3</v>
      </c>
      <c r="K939" s="9" t="str">
        <f>VLOOKUP(B939,Database!$I:$AD,16,FALSE)</f>
        <v>v1.2</v>
      </c>
      <c r="L939" s="9">
        <f>VLOOKUP(B939,Database!$I:$AB,19,FALSE)</f>
        <v>14</v>
      </c>
      <c r="M939" s="9" t="str">
        <f>VLOOKUP(B939,Database!$I:$AB,20,FALSE)</f>
        <v>Y</v>
      </c>
    </row>
    <row r="940" spans="1:13" ht="15" customHeight="1" x14ac:dyDescent="0.25">
      <c r="A940" t="s">
        <v>2090</v>
      </c>
      <c r="B940" t="s">
        <v>2092</v>
      </c>
      <c r="C940" t="s">
        <v>769</v>
      </c>
      <c r="D940" s="1" t="s">
        <v>2093</v>
      </c>
      <c r="E940" s="9">
        <f t="shared" si="17"/>
        <v>2</v>
      </c>
      <c r="F940" s="9">
        <f>COUNTIFS(Database!$E:$E,2,Database!$C:$C,$A940,Database!$I:$I,$B940)+COUNTIFS(Database!$F:$F,2,Database!$D:$D,$A940,Database!$I:$I,$B940)</f>
        <v>0</v>
      </c>
      <c r="G940" s="9">
        <f>COUNTIFS(Database!$E:$E,1,Database!$C:$C,$A940,Database!$I:$I,$B940)+COUNTIFS(Database!$F:$F,1,Database!$D:$D,$A940,Database!$I:$I,$B940)</f>
        <v>0</v>
      </c>
      <c r="H940" s="9">
        <f>COUNTIFS(Database!$E:$E,0,Database!$C:$C,$A940,Database!$I:$I,$B940)+COUNTIFS(Database!$F:$F,0,Database!$D:$D,$A940,Database!$I:$I,$B940)</f>
        <v>2</v>
      </c>
      <c r="I940" s="9">
        <f>VLOOKUP(B940,Database!$I:$AB,14,FALSE)</f>
        <v>2000</v>
      </c>
      <c r="J940" s="9">
        <f>VLOOKUP(B940,Database!$I:$AC,15,FALSE)</f>
        <v>3</v>
      </c>
      <c r="K940" s="9" t="str">
        <f>VLOOKUP(B940,Database!$I:$AD,16,FALSE)</f>
        <v>v1.2</v>
      </c>
      <c r="L940" s="9">
        <f>VLOOKUP(B940,Database!$I:$AB,19,FALSE)</f>
        <v>12</v>
      </c>
      <c r="M940" s="9" t="str">
        <f>VLOOKUP(B940,Database!$I:$AB,20,FALSE)</f>
        <v>Y</v>
      </c>
    </row>
    <row r="941" spans="1:13" ht="15" customHeight="1" x14ac:dyDescent="0.25">
      <c r="A941" t="s">
        <v>2095</v>
      </c>
      <c r="B941" t="s">
        <v>2092</v>
      </c>
      <c r="C941" t="s">
        <v>760</v>
      </c>
      <c r="D941" s="1" t="s">
        <v>2097</v>
      </c>
      <c r="E941" s="9">
        <f t="shared" si="17"/>
        <v>3</v>
      </c>
      <c r="F941" s="9">
        <f>COUNTIFS(Database!$E:$E,2,Database!$C:$C,$A941,Database!$I:$I,$B941)+COUNTIFS(Database!$F:$F,2,Database!$D:$D,$A941,Database!$I:$I,$B941)</f>
        <v>2</v>
      </c>
      <c r="G941" s="9">
        <f>COUNTIFS(Database!$E:$E,1,Database!$C:$C,$A941,Database!$I:$I,$B941)+COUNTIFS(Database!$F:$F,1,Database!$D:$D,$A941,Database!$I:$I,$B941)</f>
        <v>0</v>
      </c>
      <c r="H941" s="9">
        <f>COUNTIFS(Database!$E:$E,0,Database!$C:$C,$A941,Database!$I:$I,$B941)+COUNTIFS(Database!$F:$F,0,Database!$D:$D,$A941,Database!$I:$I,$B941)</f>
        <v>1</v>
      </c>
      <c r="I941" s="9">
        <f>VLOOKUP(B941,Database!$I:$AB,14,FALSE)</f>
        <v>2000</v>
      </c>
      <c r="J941" s="9">
        <f>VLOOKUP(B941,Database!$I:$AC,15,FALSE)</f>
        <v>3</v>
      </c>
      <c r="K941" s="9" t="str">
        <f>VLOOKUP(B941,Database!$I:$AD,16,FALSE)</f>
        <v>v1.2</v>
      </c>
      <c r="L941" s="9">
        <f>VLOOKUP(B941,Database!$I:$AB,19,FALSE)</f>
        <v>12</v>
      </c>
      <c r="M941" s="9" t="str">
        <f>VLOOKUP(B941,Database!$I:$AB,20,FALSE)</f>
        <v>Y</v>
      </c>
    </row>
    <row r="942" spans="1:13" ht="15" customHeight="1" x14ac:dyDescent="0.25">
      <c r="A942" t="s">
        <v>2099</v>
      </c>
      <c r="B942" t="s">
        <v>2092</v>
      </c>
      <c r="E942" s="9">
        <f t="shared" si="17"/>
        <v>2</v>
      </c>
      <c r="F942" s="9">
        <f>COUNTIFS(Database!$E:$E,2,Database!$C:$C,$A942,Database!$I:$I,$B942)+COUNTIFS(Database!$F:$F,2,Database!$D:$D,$A942,Database!$I:$I,$B942)</f>
        <v>1</v>
      </c>
      <c r="G942" s="9">
        <f>COUNTIFS(Database!$E:$E,1,Database!$C:$C,$A942,Database!$I:$I,$B942)+COUNTIFS(Database!$F:$F,1,Database!$D:$D,$A942,Database!$I:$I,$B942)</f>
        <v>0</v>
      </c>
      <c r="H942" s="9">
        <f>COUNTIFS(Database!$E:$E,0,Database!$C:$C,$A942,Database!$I:$I,$B942)+COUNTIFS(Database!$F:$F,0,Database!$D:$D,$A942,Database!$I:$I,$B942)</f>
        <v>1</v>
      </c>
      <c r="I942" s="9">
        <f>VLOOKUP(B942,Database!$I:$AB,14,FALSE)</f>
        <v>2000</v>
      </c>
      <c r="J942" s="9">
        <f>VLOOKUP(B942,Database!$I:$AC,15,FALSE)</f>
        <v>3</v>
      </c>
      <c r="K942" s="9" t="str">
        <f>VLOOKUP(B942,Database!$I:$AD,16,FALSE)</f>
        <v>v1.2</v>
      </c>
      <c r="L942" s="9">
        <f>VLOOKUP(B942,Database!$I:$AB,19,FALSE)</f>
        <v>12</v>
      </c>
      <c r="M942" s="9" t="str">
        <f>VLOOKUP(B942,Database!$I:$AB,20,FALSE)</f>
        <v>Y</v>
      </c>
    </row>
    <row r="943" spans="1:13" ht="15" customHeight="1" x14ac:dyDescent="0.25">
      <c r="A943" t="s">
        <v>2100</v>
      </c>
      <c r="B943" t="s">
        <v>2092</v>
      </c>
      <c r="C943" t="s">
        <v>768</v>
      </c>
      <c r="D943" s="1" t="s">
        <v>2101</v>
      </c>
      <c r="E943" s="9">
        <f t="shared" si="17"/>
        <v>3</v>
      </c>
      <c r="F943" s="9">
        <f>COUNTIFS(Database!$E:$E,2,Database!$C:$C,$A943,Database!$I:$I,$B943)+COUNTIFS(Database!$F:$F,2,Database!$D:$D,$A943,Database!$I:$I,$B943)</f>
        <v>2</v>
      </c>
      <c r="G943" s="9">
        <f>COUNTIFS(Database!$E:$E,1,Database!$C:$C,$A943,Database!$I:$I,$B943)+COUNTIFS(Database!$F:$F,1,Database!$D:$D,$A943,Database!$I:$I,$B943)</f>
        <v>0</v>
      </c>
      <c r="H943" s="9">
        <f>COUNTIFS(Database!$E:$E,0,Database!$C:$C,$A943,Database!$I:$I,$B943)+COUNTIFS(Database!$F:$F,0,Database!$D:$D,$A943,Database!$I:$I,$B943)</f>
        <v>1</v>
      </c>
      <c r="I943" s="9">
        <f>VLOOKUP(B943,Database!$I:$AB,14,FALSE)</f>
        <v>2000</v>
      </c>
      <c r="J943" s="9">
        <f>VLOOKUP(B943,Database!$I:$AC,15,FALSE)</f>
        <v>3</v>
      </c>
      <c r="K943" s="9" t="str">
        <f>VLOOKUP(B943,Database!$I:$AD,16,FALSE)</f>
        <v>v1.2</v>
      </c>
      <c r="L943" s="9">
        <f>VLOOKUP(B943,Database!$I:$AB,19,FALSE)</f>
        <v>12</v>
      </c>
      <c r="M943" s="9" t="str">
        <f>VLOOKUP(B943,Database!$I:$AB,20,FALSE)</f>
        <v>Y</v>
      </c>
    </row>
    <row r="944" spans="1:13" ht="15" customHeight="1" x14ac:dyDescent="0.25">
      <c r="A944" t="s">
        <v>166</v>
      </c>
      <c r="B944" t="s">
        <v>2092</v>
      </c>
      <c r="C944" t="s">
        <v>761</v>
      </c>
      <c r="D944" s="1" t="s">
        <v>2104</v>
      </c>
      <c r="E944" s="9">
        <f t="shared" si="17"/>
        <v>3</v>
      </c>
      <c r="F944" s="9">
        <f>COUNTIFS(Database!$E:$E,2,Database!$C:$C,$A944,Database!$I:$I,$B944)+COUNTIFS(Database!$F:$F,2,Database!$D:$D,$A944,Database!$I:$I,$B944)</f>
        <v>1</v>
      </c>
      <c r="G944" s="9">
        <f>COUNTIFS(Database!$E:$E,1,Database!$C:$C,$A944,Database!$I:$I,$B944)+COUNTIFS(Database!$F:$F,1,Database!$D:$D,$A944,Database!$I:$I,$B944)</f>
        <v>1</v>
      </c>
      <c r="H944" s="9">
        <f>COUNTIFS(Database!$E:$E,0,Database!$C:$C,$A944,Database!$I:$I,$B944)+COUNTIFS(Database!$F:$F,0,Database!$D:$D,$A944,Database!$I:$I,$B944)</f>
        <v>1</v>
      </c>
      <c r="I944" s="9">
        <f>VLOOKUP(B944,Database!$I:$AB,14,FALSE)</f>
        <v>2000</v>
      </c>
      <c r="J944" s="9">
        <f>VLOOKUP(B944,Database!$I:$AC,15,FALSE)</f>
        <v>3</v>
      </c>
      <c r="K944" s="9" t="str">
        <f>VLOOKUP(B944,Database!$I:$AD,16,FALSE)</f>
        <v>v1.2</v>
      </c>
      <c r="L944" s="9">
        <f>VLOOKUP(B944,Database!$I:$AB,19,FALSE)</f>
        <v>12</v>
      </c>
      <c r="M944" s="9" t="str">
        <f>VLOOKUP(B944,Database!$I:$AB,20,FALSE)</f>
        <v>Y</v>
      </c>
    </row>
    <row r="945" spans="1:13" ht="15" customHeight="1" x14ac:dyDescent="0.25">
      <c r="A945" t="s">
        <v>162</v>
      </c>
      <c r="B945" t="s">
        <v>2092</v>
      </c>
      <c r="E945" s="9">
        <f t="shared" si="17"/>
        <v>3</v>
      </c>
      <c r="F945" s="9">
        <f>COUNTIFS(Database!$E:$E,2,Database!$C:$C,$A945,Database!$I:$I,$B945)+COUNTIFS(Database!$F:$F,2,Database!$D:$D,$A945,Database!$I:$I,$B945)</f>
        <v>3</v>
      </c>
      <c r="G945" s="9">
        <f>COUNTIFS(Database!$E:$E,1,Database!$C:$C,$A945,Database!$I:$I,$B945)+COUNTIFS(Database!$F:$F,1,Database!$D:$D,$A945,Database!$I:$I,$B945)</f>
        <v>0</v>
      </c>
      <c r="H945" s="9">
        <f>COUNTIFS(Database!$E:$E,0,Database!$C:$C,$A945,Database!$I:$I,$B945)+COUNTIFS(Database!$F:$F,0,Database!$D:$D,$A945,Database!$I:$I,$B945)</f>
        <v>0</v>
      </c>
      <c r="I945" s="9">
        <f>VLOOKUP(B945,Database!$I:$AB,14,FALSE)</f>
        <v>2000</v>
      </c>
      <c r="J945" s="9">
        <f>VLOOKUP(B945,Database!$I:$AC,15,FALSE)</f>
        <v>3</v>
      </c>
      <c r="K945" s="9" t="str">
        <f>VLOOKUP(B945,Database!$I:$AD,16,FALSE)</f>
        <v>v1.2</v>
      </c>
      <c r="L945" s="9">
        <f>VLOOKUP(B945,Database!$I:$AB,19,FALSE)</f>
        <v>12</v>
      </c>
      <c r="M945" s="9" t="str">
        <f>VLOOKUP(B945,Database!$I:$AB,20,FALSE)</f>
        <v>Y</v>
      </c>
    </row>
    <row r="946" spans="1:13" ht="15" customHeight="1" x14ac:dyDescent="0.25">
      <c r="A946" t="s">
        <v>150</v>
      </c>
      <c r="B946" t="s">
        <v>2092</v>
      </c>
      <c r="C946" t="s">
        <v>765</v>
      </c>
      <c r="D946" s="1" t="s">
        <v>2106</v>
      </c>
      <c r="E946" s="9">
        <f t="shared" si="17"/>
        <v>3</v>
      </c>
      <c r="F946" s="9">
        <f>COUNTIFS(Database!$E:$E,2,Database!$C:$C,$A946,Database!$I:$I,$B946)+COUNTIFS(Database!$F:$F,2,Database!$D:$D,$A946,Database!$I:$I,$B946)</f>
        <v>2</v>
      </c>
      <c r="G946" s="9">
        <f>COUNTIFS(Database!$E:$E,1,Database!$C:$C,$A946,Database!$I:$I,$B946)+COUNTIFS(Database!$F:$F,1,Database!$D:$D,$A946,Database!$I:$I,$B946)</f>
        <v>0</v>
      </c>
      <c r="H946" s="9">
        <f>COUNTIFS(Database!$E:$E,0,Database!$C:$C,$A946,Database!$I:$I,$B946)+COUNTIFS(Database!$F:$F,0,Database!$D:$D,$A946,Database!$I:$I,$B946)</f>
        <v>1</v>
      </c>
      <c r="I946" s="9">
        <f>VLOOKUP(B946,Database!$I:$AB,14,FALSE)</f>
        <v>2000</v>
      </c>
      <c r="J946" s="9">
        <f>VLOOKUP(B946,Database!$I:$AC,15,FALSE)</f>
        <v>3</v>
      </c>
      <c r="K946" s="9" t="str">
        <f>VLOOKUP(B946,Database!$I:$AD,16,FALSE)</f>
        <v>v1.2</v>
      </c>
      <c r="L946" s="9">
        <f>VLOOKUP(B946,Database!$I:$AB,19,FALSE)</f>
        <v>12</v>
      </c>
      <c r="M946" s="9" t="str">
        <f>VLOOKUP(B946,Database!$I:$AB,20,FALSE)</f>
        <v>Y</v>
      </c>
    </row>
    <row r="947" spans="1:13" ht="15" customHeight="1" x14ac:dyDescent="0.25">
      <c r="A947" t="s">
        <v>2091</v>
      </c>
      <c r="B947" t="s">
        <v>2092</v>
      </c>
      <c r="C947" t="s">
        <v>758</v>
      </c>
      <c r="D947" s="1" t="s">
        <v>2094</v>
      </c>
      <c r="E947" s="9">
        <f t="shared" si="17"/>
        <v>3</v>
      </c>
      <c r="F947" s="9">
        <f>COUNTIFS(Database!$E:$E,2,Database!$C:$C,$A947,Database!$I:$I,$B947)+COUNTIFS(Database!$F:$F,2,Database!$D:$D,$A947,Database!$I:$I,$B947)</f>
        <v>2</v>
      </c>
      <c r="G947" s="9">
        <f>COUNTIFS(Database!$E:$E,1,Database!$C:$C,$A947,Database!$I:$I,$B947)+COUNTIFS(Database!$F:$F,1,Database!$D:$D,$A947,Database!$I:$I,$B947)</f>
        <v>0</v>
      </c>
      <c r="H947" s="9">
        <f>COUNTIFS(Database!$E:$E,0,Database!$C:$C,$A947,Database!$I:$I,$B947)+COUNTIFS(Database!$F:$F,0,Database!$D:$D,$A947,Database!$I:$I,$B947)</f>
        <v>1</v>
      </c>
      <c r="I947" s="9">
        <f>VLOOKUP(B947,Database!$I:$AB,14,FALSE)</f>
        <v>2000</v>
      </c>
      <c r="J947" s="9">
        <f>VLOOKUP(B947,Database!$I:$AC,15,FALSE)</f>
        <v>3</v>
      </c>
      <c r="K947" s="9" t="str">
        <f>VLOOKUP(B947,Database!$I:$AD,16,FALSE)</f>
        <v>v1.2</v>
      </c>
      <c r="L947" s="9">
        <f>VLOOKUP(B947,Database!$I:$AB,19,FALSE)</f>
        <v>12</v>
      </c>
      <c r="M947" s="9" t="str">
        <f>VLOOKUP(B947,Database!$I:$AB,20,FALSE)</f>
        <v>Y</v>
      </c>
    </row>
    <row r="948" spans="1:13" ht="15" customHeight="1" x14ac:dyDescent="0.25">
      <c r="A948" t="s">
        <v>2103</v>
      </c>
      <c r="B948" t="s">
        <v>2092</v>
      </c>
      <c r="C948" t="s">
        <v>769</v>
      </c>
      <c r="D948" s="1" t="s">
        <v>2105</v>
      </c>
      <c r="E948" s="9">
        <f t="shared" si="17"/>
        <v>3</v>
      </c>
      <c r="F948" s="9">
        <f>COUNTIFS(Database!$E:$E,2,Database!$C:$C,$A948,Database!$I:$I,$B948)+COUNTIFS(Database!$F:$F,2,Database!$D:$D,$A948,Database!$I:$I,$B948)</f>
        <v>1</v>
      </c>
      <c r="G948" s="9">
        <f>COUNTIFS(Database!$E:$E,1,Database!$C:$C,$A948,Database!$I:$I,$B948)+COUNTIFS(Database!$F:$F,1,Database!$D:$D,$A948,Database!$I:$I,$B948)</f>
        <v>1</v>
      </c>
      <c r="H948" s="9">
        <f>COUNTIFS(Database!$E:$E,0,Database!$C:$C,$A948,Database!$I:$I,$B948)+COUNTIFS(Database!$F:$F,0,Database!$D:$D,$A948,Database!$I:$I,$B948)</f>
        <v>1</v>
      </c>
      <c r="I948" s="9">
        <f>VLOOKUP(B948,Database!$I:$AB,14,FALSE)</f>
        <v>2000</v>
      </c>
      <c r="J948" s="9">
        <f>VLOOKUP(B948,Database!$I:$AC,15,FALSE)</f>
        <v>3</v>
      </c>
      <c r="K948" s="9" t="str">
        <f>VLOOKUP(B948,Database!$I:$AD,16,FALSE)</f>
        <v>v1.2</v>
      </c>
      <c r="L948" s="9">
        <f>VLOOKUP(B948,Database!$I:$AB,19,FALSE)</f>
        <v>12</v>
      </c>
      <c r="M948" s="9" t="str">
        <f>VLOOKUP(B948,Database!$I:$AB,20,FALSE)</f>
        <v>Y</v>
      </c>
    </row>
    <row r="949" spans="1:13" ht="15" customHeight="1" x14ac:dyDescent="0.25">
      <c r="A949" t="s">
        <v>2096</v>
      </c>
      <c r="B949" t="s">
        <v>2092</v>
      </c>
      <c r="C949" t="s">
        <v>761</v>
      </c>
      <c r="D949" s="1" t="s">
        <v>2098</v>
      </c>
      <c r="E949" s="9">
        <f t="shared" si="17"/>
        <v>3</v>
      </c>
      <c r="F949" s="9">
        <f>COUNTIFS(Database!$E:$E,2,Database!$C:$C,$A949,Database!$I:$I,$B949)+COUNTIFS(Database!$F:$F,2,Database!$D:$D,$A949,Database!$I:$I,$B949)</f>
        <v>2</v>
      </c>
      <c r="G949" s="9">
        <f>COUNTIFS(Database!$E:$E,1,Database!$C:$C,$A949,Database!$I:$I,$B949)+COUNTIFS(Database!$F:$F,1,Database!$D:$D,$A949,Database!$I:$I,$B949)</f>
        <v>0</v>
      </c>
      <c r="H949" s="9">
        <f>COUNTIFS(Database!$E:$E,0,Database!$C:$C,$A949,Database!$I:$I,$B949)+COUNTIFS(Database!$F:$F,0,Database!$D:$D,$A949,Database!$I:$I,$B949)</f>
        <v>1</v>
      </c>
      <c r="I949" s="9">
        <f>VLOOKUP(B949,Database!$I:$AB,14,FALSE)</f>
        <v>2000</v>
      </c>
      <c r="J949" s="9">
        <f>VLOOKUP(B949,Database!$I:$AC,15,FALSE)</f>
        <v>3</v>
      </c>
      <c r="K949" s="9" t="str">
        <f>VLOOKUP(B949,Database!$I:$AD,16,FALSE)</f>
        <v>v1.2</v>
      </c>
      <c r="L949" s="9">
        <f>VLOOKUP(B949,Database!$I:$AB,19,FALSE)</f>
        <v>12</v>
      </c>
      <c r="M949" s="9" t="str">
        <f>VLOOKUP(B949,Database!$I:$AB,20,FALSE)</f>
        <v>Y</v>
      </c>
    </row>
    <row r="950" spans="1:13" ht="15" customHeight="1" x14ac:dyDescent="0.25">
      <c r="A950" t="s">
        <v>555</v>
      </c>
      <c r="B950" t="s">
        <v>2107</v>
      </c>
      <c r="C950" t="s">
        <v>762</v>
      </c>
      <c r="D950" s="1" t="s">
        <v>2109</v>
      </c>
      <c r="E950" s="9">
        <f t="shared" si="17"/>
        <v>5</v>
      </c>
      <c r="F950" s="9">
        <f>COUNTIFS(Database!$E:$E,2,Database!$C:$C,$A950,Database!$I:$I,$B950)+COUNTIFS(Database!$F:$F,2,Database!$D:$D,$A950,Database!$I:$I,$B950)</f>
        <v>4</v>
      </c>
      <c r="G950" s="9">
        <f>COUNTIFS(Database!$E:$E,1,Database!$C:$C,$A950,Database!$I:$I,$B950)+COUNTIFS(Database!$F:$F,1,Database!$D:$D,$A950,Database!$I:$I,$B950)</f>
        <v>0</v>
      </c>
      <c r="H950" s="9">
        <f>COUNTIFS(Database!$E:$E,0,Database!$C:$C,$A950,Database!$I:$I,$B950)+COUNTIFS(Database!$F:$F,0,Database!$D:$D,$A950,Database!$I:$I,$B950)</f>
        <v>1</v>
      </c>
      <c r="I950" s="9">
        <f>VLOOKUP(B950,Database!$I:$AB,14,FALSE)</f>
        <v>2000</v>
      </c>
      <c r="J950" s="9">
        <f>VLOOKUP(B950,Database!$I:$AC,15,FALSE)</f>
        <v>5</v>
      </c>
      <c r="K950" s="9" t="str">
        <f>VLOOKUP(B950,Database!$I:$AD,16,FALSE)</f>
        <v>v1.2</v>
      </c>
      <c r="L950" s="9">
        <f>VLOOKUP(B950,Database!$I:$AB,19,FALSE)</f>
        <v>26</v>
      </c>
      <c r="M950" s="9" t="str">
        <f>VLOOKUP(B950,Database!$I:$AB,20,FALSE)</f>
        <v>Y</v>
      </c>
    </row>
    <row r="951" spans="1:13" ht="15" customHeight="1" x14ac:dyDescent="0.25">
      <c r="A951" t="s">
        <v>535</v>
      </c>
      <c r="B951" t="s">
        <v>2107</v>
      </c>
      <c r="C951" t="s">
        <v>761</v>
      </c>
      <c r="D951" s="1" t="s">
        <v>2112</v>
      </c>
      <c r="E951" s="9">
        <f t="shared" si="17"/>
        <v>5</v>
      </c>
      <c r="F951" s="9">
        <f>COUNTIFS(Database!$E:$E,2,Database!$C:$C,$A951,Database!$I:$I,$B951)+COUNTIFS(Database!$F:$F,2,Database!$D:$D,$A951,Database!$I:$I,$B951)</f>
        <v>2</v>
      </c>
      <c r="G951" s="9">
        <f>COUNTIFS(Database!$E:$E,1,Database!$C:$C,$A951,Database!$I:$I,$B951)+COUNTIFS(Database!$F:$F,1,Database!$D:$D,$A951,Database!$I:$I,$B951)</f>
        <v>0</v>
      </c>
      <c r="H951" s="9">
        <f>COUNTIFS(Database!$E:$E,0,Database!$C:$C,$A951,Database!$I:$I,$B951)+COUNTIFS(Database!$F:$F,0,Database!$D:$D,$A951,Database!$I:$I,$B951)</f>
        <v>3</v>
      </c>
      <c r="I951" s="9">
        <f>VLOOKUP(B951,Database!$I:$AB,14,FALSE)</f>
        <v>2000</v>
      </c>
      <c r="J951" s="9">
        <f>VLOOKUP(B951,Database!$I:$AC,15,FALSE)</f>
        <v>5</v>
      </c>
      <c r="K951" s="9" t="str">
        <f>VLOOKUP(B951,Database!$I:$AD,16,FALSE)</f>
        <v>v1.2</v>
      </c>
      <c r="L951" s="9">
        <f>VLOOKUP(B951,Database!$I:$AB,19,FALSE)</f>
        <v>26</v>
      </c>
      <c r="M951" s="9" t="str">
        <f>VLOOKUP(B951,Database!$I:$AB,20,FALSE)</f>
        <v>Y</v>
      </c>
    </row>
    <row r="952" spans="1:13" ht="15" customHeight="1" x14ac:dyDescent="0.25">
      <c r="A952" t="s">
        <v>592</v>
      </c>
      <c r="B952" t="s">
        <v>2107</v>
      </c>
      <c r="C952" t="s">
        <v>774</v>
      </c>
      <c r="D952" s="1" t="s">
        <v>2114</v>
      </c>
      <c r="E952" s="9">
        <f t="shared" si="17"/>
        <v>5</v>
      </c>
      <c r="F952" s="9">
        <f>COUNTIFS(Database!$E:$E,2,Database!$C:$C,$A952,Database!$I:$I,$B952)+COUNTIFS(Database!$F:$F,2,Database!$D:$D,$A952,Database!$I:$I,$B952)</f>
        <v>2</v>
      </c>
      <c r="G952" s="9">
        <f>COUNTIFS(Database!$E:$E,1,Database!$C:$C,$A952,Database!$I:$I,$B952)+COUNTIFS(Database!$F:$F,1,Database!$D:$D,$A952,Database!$I:$I,$B952)</f>
        <v>1</v>
      </c>
      <c r="H952" s="9">
        <f>COUNTIFS(Database!$E:$E,0,Database!$C:$C,$A952,Database!$I:$I,$B952)+COUNTIFS(Database!$F:$F,0,Database!$D:$D,$A952,Database!$I:$I,$B952)</f>
        <v>2</v>
      </c>
      <c r="I952" s="9">
        <f>VLOOKUP(B952,Database!$I:$AB,14,FALSE)</f>
        <v>2000</v>
      </c>
      <c r="J952" s="9">
        <f>VLOOKUP(B952,Database!$I:$AC,15,FALSE)</f>
        <v>5</v>
      </c>
      <c r="K952" s="9" t="str">
        <f>VLOOKUP(B952,Database!$I:$AD,16,FALSE)</f>
        <v>v1.2</v>
      </c>
      <c r="L952" s="9">
        <f>VLOOKUP(B952,Database!$I:$AB,19,FALSE)</f>
        <v>26</v>
      </c>
      <c r="M952" s="9" t="str">
        <f>VLOOKUP(B952,Database!$I:$AB,20,FALSE)</f>
        <v>Y</v>
      </c>
    </row>
    <row r="953" spans="1:13" ht="15" customHeight="1" x14ac:dyDescent="0.25">
      <c r="A953" t="s">
        <v>536</v>
      </c>
      <c r="B953" t="s">
        <v>2107</v>
      </c>
      <c r="C953" t="s">
        <v>771</v>
      </c>
      <c r="D953" s="1" t="s">
        <v>2116</v>
      </c>
      <c r="E953" s="9">
        <f t="shared" si="17"/>
        <v>5</v>
      </c>
      <c r="F953" s="9">
        <f>COUNTIFS(Database!$E:$E,2,Database!$C:$C,$A953,Database!$I:$I,$B953)+COUNTIFS(Database!$F:$F,2,Database!$D:$D,$A953,Database!$I:$I,$B953)</f>
        <v>1</v>
      </c>
      <c r="G953" s="9">
        <f>COUNTIFS(Database!$E:$E,1,Database!$C:$C,$A953,Database!$I:$I,$B953)+COUNTIFS(Database!$F:$F,1,Database!$D:$D,$A953,Database!$I:$I,$B953)</f>
        <v>0</v>
      </c>
      <c r="H953" s="9">
        <f>COUNTIFS(Database!$E:$E,0,Database!$C:$C,$A953,Database!$I:$I,$B953)+COUNTIFS(Database!$F:$F,0,Database!$D:$D,$A953,Database!$I:$I,$B953)</f>
        <v>4</v>
      </c>
      <c r="I953" s="9">
        <f>VLOOKUP(B953,Database!$I:$AB,14,FALSE)</f>
        <v>2000</v>
      </c>
      <c r="J953" s="9">
        <f>VLOOKUP(B953,Database!$I:$AC,15,FALSE)</f>
        <v>5</v>
      </c>
      <c r="K953" s="9" t="str">
        <f>VLOOKUP(B953,Database!$I:$AD,16,FALSE)</f>
        <v>v1.2</v>
      </c>
      <c r="L953" s="9">
        <f>VLOOKUP(B953,Database!$I:$AB,19,FALSE)</f>
        <v>26</v>
      </c>
      <c r="M953" s="9" t="str">
        <f>VLOOKUP(B953,Database!$I:$AB,20,FALSE)</f>
        <v>Y</v>
      </c>
    </row>
    <row r="954" spans="1:13" ht="15" customHeight="1" x14ac:dyDescent="0.25">
      <c r="A954" t="s">
        <v>2118</v>
      </c>
      <c r="B954" t="s">
        <v>2107</v>
      </c>
      <c r="C954" t="s">
        <v>765</v>
      </c>
      <c r="D954" s="1" t="s">
        <v>2119</v>
      </c>
      <c r="E954" s="9">
        <f t="shared" si="17"/>
        <v>5</v>
      </c>
      <c r="F954" s="9">
        <f>COUNTIFS(Database!$E:$E,2,Database!$C:$C,$A954,Database!$I:$I,$B954)+COUNTIFS(Database!$F:$F,2,Database!$D:$D,$A954,Database!$I:$I,$B954)</f>
        <v>1</v>
      </c>
      <c r="G954" s="9">
        <f>COUNTIFS(Database!$E:$E,1,Database!$C:$C,$A954,Database!$I:$I,$B954)+COUNTIFS(Database!$F:$F,1,Database!$D:$D,$A954,Database!$I:$I,$B954)</f>
        <v>0</v>
      </c>
      <c r="H954" s="9">
        <f>COUNTIFS(Database!$E:$E,0,Database!$C:$C,$A954,Database!$I:$I,$B954)+COUNTIFS(Database!$F:$F,0,Database!$D:$D,$A954,Database!$I:$I,$B954)</f>
        <v>4</v>
      </c>
      <c r="I954" s="9">
        <f>VLOOKUP(B954,Database!$I:$AB,14,FALSE)</f>
        <v>2000</v>
      </c>
      <c r="J954" s="9">
        <f>VLOOKUP(B954,Database!$I:$AC,15,FALSE)</f>
        <v>5</v>
      </c>
      <c r="K954" s="9" t="str">
        <f>VLOOKUP(B954,Database!$I:$AD,16,FALSE)</f>
        <v>v1.2</v>
      </c>
      <c r="L954" s="9">
        <f>VLOOKUP(B954,Database!$I:$AB,19,FALSE)</f>
        <v>26</v>
      </c>
      <c r="M954" s="9" t="str">
        <f>VLOOKUP(B954,Database!$I:$AB,20,FALSE)</f>
        <v>Y</v>
      </c>
    </row>
    <row r="955" spans="1:13" ht="15" customHeight="1" x14ac:dyDescent="0.25">
      <c r="A955" t="s">
        <v>2121</v>
      </c>
      <c r="B955" t="s">
        <v>2107</v>
      </c>
      <c r="C955" t="s">
        <v>766</v>
      </c>
      <c r="D955" s="1" t="s">
        <v>2123</v>
      </c>
      <c r="E955" s="9">
        <f t="shared" si="17"/>
        <v>5</v>
      </c>
      <c r="F955" s="9">
        <f>COUNTIFS(Database!$E:$E,2,Database!$C:$C,$A955,Database!$I:$I,$B955)+COUNTIFS(Database!$F:$F,2,Database!$D:$D,$A955,Database!$I:$I,$B955)</f>
        <v>2</v>
      </c>
      <c r="G955" s="9">
        <f>COUNTIFS(Database!$E:$E,1,Database!$C:$C,$A955,Database!$I:$I,$B955)+COUNTIFS(Database!$F:$F,1,Database!$D:$D,$A955,Database!$I:$I,$B955)</f>
        <v>0</v>
      </c>
      <c r="H955" s="9">
        <f>COUNTIFS(Database!$E:$E,0,Database!$C:$C,$A955,Database!$I:$I,$B955)+COUNTIFS(Database!$F:$F,0,Database!$D:$D,$A955,Database!$I:$I,$B955)</f>
        <v>3</v>
      </c>
      <c r="I955" s="9">
        <f>VLOOKUP(B955,Database!$I:$AB,14,FALSE)</f>
        <v>2000</v>
      </c>
      <c r="J955" s="9">
        <f>VLOOKUP(B955,Database!$I:$AC,15,FALSE)</f>
        <v>5</v>
      </c>
      <c r="K955" s="9" t="str">
        <f>VLOOKUP(B955,Database!$I:$AD,16,FALSE)</f>
        <v>v1.2</v>
      </c>
      <c r="L955" s="9">
        <f>VLOOKUP(B955,Database!$I:$AB,19,FALSE)</f>
        <v>26</v>
      </c>
      <c r="M955" s="9" t="str">
        <f>VLOOKUP(B955,Database!$I:$AB,20,FALSE)</f>
        <v>Y</v>
      </c>
    </row>
    <row r="956" spans="1:13" ht="15" customHeight="1" x14ac:dyDescent="0.25">
      <c r="A956" t="s">
        <v>548</v>
      </c>
      <c r="B956" t="s">
        <v>2107</v>
      </c>
      <c r="C956" t="s">
        <v>762</v>
      </c>
      <c r="D956" s="1" t="s">
        <v>2126</v>
      </c>
      <c r="E956" s="9">
        <f t="shared" si="17"/>
        <v>5</v>
      </c>
      <c r="F956" s="9">
        <f>COUNTIFS(Database!$E:$E,2,Database!$C:$C,$A956,Database!$I:$I,$B956)+COUNTIFS(Database!$F:$F,2,Database!$D:$D,$A956,Database!$I:$I,$B956)</f>
        <v>3</v>
      </c>
      <c r="G956" s="9">
        <f>COUNTIFS(Database!$E:$E,1,Database!$C:$C,$A956,Database!$I:$I,$B956)+COUNTIFS(Database!$F:$F,1,Database!$D:$D,$A956,Database!$I:$I,$B956)</f>
        <v>0</v>
      </c>
      <c r="H956" s="9">
        <f>COUNTIFS(Database!$E:$E,0,Database!$C:$C,$A956,Database!$I:$I,$B956)+COUNTIFS(Database!$F:$F,0,Database!$D:$D,$A956,Database!$I:$I,$B956)</f>
        <v>2</v>
      </c>
      <c r="I956" s="9">
        <f>VLOOKUP(B956,Database!$I:$AB,14,FALSE)</f>
        <v>2000</v>
      </c>
      <c r="J956" s="9">
        <f>VLOOKUP(B956,Database!$I:$AC,15,FALSE)</f>
        <v>5</v>
      </c>
      <c r="K956" s="9" t="str">
        <f>VLOOKUP(B956,Database!$I:$AD,16,FALSE)</f>
        <v>v1.2</v>
      </c>
      <c r="L956" s="9">
        <f>VLOOKUP(B956,Database!$I:$AB,19,FALSE)</f>
        <v>26</v>
      </c>
      <c r="M956" s="9" t="str">
        <f>VLOOKUP(B956,Database!$I:$AB,20,FALSE)</f>
        <v>Y</v>
      </c>
    </row>
    <row r="957" spans="1:13" ht="15" customHeight="1" x14ac:dyDescent="0.25">
      <c r="A957" t="s">
        <v>2128</v>
      </c>
      <c r="B957" t="s">
        <v>2107</v>
      </c>
      <c r="C957" t="s">
        <v>765</v>
      </c>
      <c r="D957" s="1" t="s">
        <v>2130</v>
      </c>
      <c r="E957" s="9">
        <f t="shared" si="17"/>
        <v>5</v>
      </c>
      <c r="F957" s="9">
        <f>COUNTIFS(Database!$E:$E,2,Database!$C:$C,$A957,Database!$I:$I,$B957)+COUNTIFS(Database!$F:$F,2,Database!$D:$D,$A957,Database!$I:$I,$B957)</f>
        <v>2</v>
      </c>
      <c r="G957" s="9">
        <f>COUNTIFS(Database!$E:$E,1,Database!$C:$C,$A957,Database!$I:$I,$B957)+COUNTIFS(Database!$F:$F,1,Database!$D:$D,$A957,Database!$I:$I,$B957)</f>
        <v>1</v>
      </c>
      <c r="H957" s="9">
        <f>COUNTIFS(Database!$E:$E,0,Database!$C:$C,$A957,Database!$I:$I,$B957)+COUNTIFS(Database!$F:$F,0,Database!$D:$D,$A957,Database!$I:$I,$B957)</f>
        <v>2</v>
      </c>
      <c r="I957" s="9">
        <f>VLOOKUP(B957,Database!$I:$AB,14,FALSE)</f>
        <v>2000</v>
      </c>
      <c r="J957" s="9">
        <f>VLOOKUP(B957,Database!$I:$AC,15,FALSE)</f>
        <v>5</v>
      </c>
      <c r="K957" s="9" t="str">
        <f>VLOOKUP(B957,Database!$I:$AD,16,FALSE)</f>
        <v>v1.2</v>
      </c>
      <c r="L957" s="9">
        <f>VLOOKUP(B957,Database!$I:$AB,19,FALSE)</f>
        <v>26</v>
      </c>
      <c r="M957" s="9" t="str">
        <f>VLOOKUP(B957,Database!$I:$AB,20,FALSE)</f>
        <v>Y</v>
      </c>
    </row>
    <row r="958" spans="1:13" ht="15" customHeight="1" x14ac:dyDescent="0.25">
      <c r="A958" t="s">
        <v>551</v>
      </c>
      <c r="B958" t="s">
        <v>2107</v>
      </c>
      <c r="C958" t="s">
        <v>759</v>
      </c>
      <c r="D958" s="1" t="s">
        <v>2132</v>
      </c>
      <c r="E958" s="9">
        <f t="shared" si="17"/>
        <v>5</v>
      </c>
      <c r="F958" s="9">
        <f>COUNTIFS(Database!$E:$E,2,Database!$C:$C,$A958,Database!$I:$I,$B958)+COUNTIFS(Database!$F:$F,2,Database!$D:$D,$A958,Database!$I:$I,$B958)</f>
        <v>3</v>
      </c>
      <c r="G958" s="9">
        <f>COUNTIFS(Database!$E:$E,1,Database!$C:$C,$A958,Database!$I:$I,$B958)+COUNTIFS(Database!$F:$F,1,Database!$D:$D,$A958,Database!$I:$I,$B958)</f>
        <v>0</v>
      </c>
      <c r="H958" s="9">
        <f>COUNTIFS(Database!$E:$E,0,Database!$C:$C,$A958,Database!$I:$I,$B958)+COUNTIFS(Database!$F:$F,0,Database!$D:$D,$A958,Database!$I:$I,$B958)</f>
        <v>2</v>
      </c>
      <c r="I958" s="9">
        <f>VLOOKUP(B958,Database!$I:$AB,14,FALSE)</f>
        <v>2000</v>
      </c>
      <c r="J958" s="9">
        <f>VLOOKUP(B958,Database!$I:$AC,15,FALSE)</f>
        <v>5</v>
      </c>
      <c r="K958" s="9" t="str">
        <f>VLOOKUP(B958,Database!$I:$AD,16,FALSE)</f>
        <v>v1.2</v>
      </c>
      <c r="L958" s="9">
        <f>VLOOKUP(B958,Database!$I:$AB,19,FALSE)</f>
        <v>26</v>
      </c>
      <c r="M958" s="9" t="str">
        <f>VLOOKUP(B958,Database!$I:$AB,20,FALSE)</f>
        <v>Y</v>
      </c>
    </row>
    <row r="959" spans="1:13" ht="15" customHeight="1" x14ac:dyDescent="0.25">
      <c r="A959" t="s">
        <v>583</v>
      </c>
      <c r="B959" t="s">
        <v>2107</v>
      </c>
      <c r="C959" t="s">
        <v>762</v>
      </c>
      <c r="D959" s="1" t="s">
        <v>2135</v>
      </c>
      <c r="E959" s="9">
        <f t="shared" si="17"/>
        <v>5</v>
      </c>
      <c r="F959" s="9">
        <f>COUNTIFS(Database!$E:$E,2,Database!$C:$C,$A959,Database!$I:$I,$B959)+COUNTIFS(Database!$F:$F,2,Database!$D:$D,$A959,Database!$I:$I,$B959)</f>
        <v>4</v>
      </c>
      <c r="G959" s="9">
        <f>COUNTIFS(Database!$E:$E,1,Database!$C:$C,$A959,Database!$I:$I,$B959)+COUNTIFS(Database!$F:$F,1,Database!$D:$D,$A959,Database!$I:$I,$B959)</f>
        <v>0</v>
      </c>
      <c r="H959" s="9">
        <f>COUNTIFS(Database!$E:$E,0,Database!$C:$C,$A959,Database!$I:$I,$B959)+COUNTIFS(Database!$F:$F,0,Database!$D:$D,$A959,Database!$I:$I,$B959)</f>
        <v>1</v>
      </c>
      <c r="I959" s="9">
        <f>VLOOKUP(B959,Database!$I:$AB,14,FALSE)</f>
        <v>2000</v>
      </c>
      <c r="J959" s="9">
        <f>VLOOKUP(B959,Database!$I:$AC,15,FALSE)</f>
        <v>5</v>
      </c>
      <c r="K959" s="9" t="str">
        <f>VLOOKUP(B959,Database!$I:$AD,16,FALSE)</f>
        <v>v1.2</v>
      </c>
      <c r="L959" s="9">
        <f>VLOOKUP(B959,Database!$I:$AB,19,FALSE)</f>
        <v>26</v>
      </c>
      <c r="M959" s="9" t="str">
        <f>VLOOKUP(B959,Database!$I:$AB,20,FALSE)</f>
        <v>Y</v>
      </c>
    </row>
    <row r="960" spans="1:13" ht="15" customHeight="1" x14ac:dyDescent="0.25">
      <c r="A960" t="s">
        <v>527</v>
      </c>
      <c r="B960" t="s">
        <v>2107</v>
      </c>
      <c r="C960" t="s">
        <v>761</v>
      </c>
      <c r="D960" s="1" t="s">
        <v>2138</v>
      </c>
      <c r="E960" s="9">
        <f t="shared" si="17"/>
        <v>5</v>
      </c>
      <c r="F960" s="9">
        <f>COUNTIFS(Database!$E:$E,2,Database!$C:$C,$A960,Database!$I:$I,$B960)+COUNTIFS(Database!$F:$F,2,Database!$D:$D,$A960,Database!$I:$I,$B960)</f>
        <v>2</v>
      </c>
      <c r="G960" s="9">
        <f>COUNTIFS(Database!$E:$E,1,Database!$C:$C,$A960,Database!$I:$I,$B960)+COUNTIFS(Database!$F:$F,1,Database!$D:$D,$A960,Database!$I:$I,$B960)</f>
        <v>1</v>
      </c>
      <c r="H960" s="9">
        <f>COUNTIFS(Database!$E:$E,0,Database!$C:$C,$A960,Database!$I:$I,$B960)+COUNTIFS(Database!$F:$F,0,Database!$D:$D,$A960,Database!$I:$I,$B960)</f>
        <v>2</v>
      </c>
      <c r="I960" s="9">
        <f>VLOOKUP(B960,Database!$I:$AB,14,FALSE)</f>
        <v>2000</v>
      </c>
      <c r="J960" s="9">
        <f>VLOOKUP(B960,Database!$I:$AC,15,FALSE)</f>
        <v>5</v>
      </c>
      <c r="K960" s="9" t="str">
        <f>VLOOKUP(B960,Database!$I:$AD,16,FALSE)</f>
        <v>v1.2</v>
      </c>
      <c r="L960" s="9">
        <f>VLOOKUP(B960,Database!$I:$AB,19,FALSE)</f>
        <v>26</v>
      </c>
      <c r="M960" s="9" t="str">
        <f>VLOOKUP(B960,Database!$I:$AB,20,FALSE)</f>
        <v>Y</v>
      </c>
    </row>
    <row r="961" spans="1:13" ht="15" customHeight="1" x14ac:dyDescent="0.25">
      <c r="A961" t="s">
        <v>2140</v>
      </c>
      <c r="B961" t="s">
        <v>2107</v>
      </c>
      <c r="C961" t="s">
        <v>759</v>
      </c>
      <c r="D961" s="1" t="s">
        <v>2142</v>
      </c>
      <c r="E961" s="9">
        <f t="shared" si="17"/>
        <v>5</v>
      </c>
      <c r="F961" s="9">
        <f>COUNTIFS(Database!$E:$E,2,Database!$C:$C,$A961,Database!$I:$I,$B961)+COUNTIFS(Database!$F:$F,2,Database!$D:$D,$A961,Database!$I:$I,$B961)</f>
        <v>1</v>
      </c>
      <c r="G961" s="9">
        <f>COUNTIFS(Database!$E:$E,1,Database!$C:$C,$A961,Database!$I:$I,$B961)+COUNTIFS(Database!$F:$F,1,Database!$D:$D,$A961,Database!$I:$I,$B961)</f>
        <v>1</v>
      </c>
      <c r="H961" s="9">
        <f>COUNTIFS(Database!$E:$E,0,Database!$C:$C,$A961,Database!$I:$I,$B961)+COUNTIFS(Database!$F:$F,0,Database!$D:$D,$A961,Database!$I:$I,$B961)</f>
        <v>3</v>
      </c>
      <c r="I961" s="9">
        <f>VLOOKUP(B961,Database!$I:$AB,14,FALSE)</f>
        <v>2000</v>
      </c>
      <c r="J961" s="9">
        <f>VLOOKUP(B961,Database!$I:$AC,15,FALSE)</f>
        <v>5</v>
      </c>
      <c r="K961" s="9" t="str">
        <f>VLOOKUP(B961,Database!$I:$AD,16,FALSE)</f>
        <v>v1.2</v>
      </c>
      <c r="L961" s="9">
        <f>VLOOKUP(B961,Database!$I:$AB,19,FALSE)</f>
        <v>26</v>
      </c>
      <c r="M961" s="9" t="str">
        <f>VLOOKUP(B961,Database!$I:$AB,20,FALSE)</f>
        <v>Y</v>
      </c>
    </row>
    <row r="962" spans="1:13" ht="15" customHeight="1" x14ac:dyDescent="0.25">
      <c r="A962" t="s">
        <v>559</v>
      </c>
      <c r="B962" t="s">
        <v>2107</v>
      </c>
      <c r="C962" t="s">
        <v>761</v>
      </c>
      <c r="D962" s="1" t="s">
        <v>2145</v>
      </c>
      <c r="E962" s="9">
        <f t="shared" si="17"/>
        <v>5</v>
      </c>
      <c r="F962" s="9">
        <f>COUNTIFS(Database!$E:$E,2,Database!$C:$C,$A962,Database!$I:$I,$B962)+COUNTIFS(Database!$F:$F,2,Database!$D:$D,$A962,Database!$I:$I,$B962)</f>
        <v>5</v>
      </c>
      <c r="G962" s="9">
        <f>COUNTIFS(Database!$E:$E,1,Database!$C:$C,$A962,Database!$I:$I,$B962)+COUNTIFS(Database!$F:$F,1,Database!$D:$D,$A962,Database!$I:$I,$B962)</f>
        <v>0</v>
      </c>
      <c r="H962" s="9">
        <f>COUNTIFS(Database!$E:$E,0,Database!$C:$C,$A962,Database!$I:$I,$B962)+COUNTIFS(Database!$F:$F,0,Database!$D:$D,$A962,Database!$I:$I,$B962)</f>
        <v>0</v>
      </c>
      <c r="I962" s="9">
        <f>VLOOKUP(B962,Database!$I:$AB,14,FALSE)</f>
        <v>2000</v>
      </c>
      <c r="J962" s="9">
        <f>VLOOKUP(B962,Database!$I:$AC,15,FALSE)</f>
        <v>5</v>
      </c>
      <c r="K962" s="9" t="str">
        <f>VLOOKUP(B962,Database!$I:$AD,16,FALSE)</f>
        <v>v1.2</v>
      </c>
      <c r="L962" s="9">
        <f>VLOOKUP(B962,Database!$I:$AB,19,FALSE)</f>
        <v>26</v>
      </c>
      <c r="M962" s="9" t="str">
        <f>VLOOKUP(B962,Database!$I:$AB,20,FALSE)</f>
        <v>Y</v>
      </c>
    </row>
    <row r="963" spans="1:13" ht="15" customHeight="1" x14ac:dyDescent="0.25">
      <c r="A963" t="s">
        <v>547</v>
      </c>
      <c r="B963" t="s">
        <v>2107</v>
      </c>
      <c r="C963" t="s">
        <v>774</v>
      </c>
      <c r="D963" s="1" t="s">
        <v>2120</v>
      </c>
      <c r="E963" s="9">
        <f t="shared" si="17"/>
        <v>5</v>
      </c>
      <c r="F963" s="9">
        <f>COUNTIFS(Database!$E:$E,2,Database!$C:$C,$A963,Database!$I:$I,$B963)+COUNTIFS(Database!$F:$F,2,Database!$D:$D,$A963,Database!$I:$I,$B963)</f>
        <v>4</v>
      </c>
      <c r="G963" s="9">
        <f>COUNTIFS(Database!$E:$E,1,Database!$C:$C,$A963,Database!$I:$I,$B963)+COUNTIFS(Database!$F:$F,1,Database!$D:$D,$A963,Database!$I:$I,$B963)</f>
        <v>0</v>
      </c>
      <c r="H963" s="9">
        <f>COUNTIFS(Database!$E:$E,0,Database!$C:$C,$A963,Database!$I:$I,$B963)+COUNTIFS(Database!$F:$F,0,Database!$D:$D,$A963,Database!$I:$I,$B963)</f>
        <v>1</v>
      </c>
      <c r="I963" s="9">
        <f>VLOOKUP(B963,Database!$I:$AB,14,FALSE)</f>
        <v>2000</v>
      </c>
      <c r="J963" s="9">
        <f>VLOOKUP(B963,Database!$I:$AC,15,FALSE)</f>
        <v>5</v>
      </c>
      <c r="K963" s="9" t="str">
        <f>VLOOKUP(B963,Database!$I:$AD,16,FALSE)</f>
        <v>v1.2</v>
      </c>
      <c r="L963" s="9">
        <f>VLOOKUP(B963,Database!$I:$AB,19,FALSE)</f>
        <v>26</v>
      </c>
      <c r="M963" s="9" t="str">
        <f>VLOOKUP(B963,Database!$I:$AB,20,FALSE)</f>
        <v>Y</v>
      </c>
    </row>
    <row r="964" spans="1:13" ht="15" customHeight="1" x14ac:dyDescent="0.25">
      <c r="A964" t="s">
        <v>2125</v>
      </c>
      <c r="B964" t="s">
        <v>2107</v>
      </c>
      <c r="C964" t="s">
        <v>773</v>
      </c>
      <c r="D964" s="1" t="s">
        <v>2127</v>
      </c>
      <c r="E964" s="9">
        <f t="shared" si="17"/>
        <v>5</v>
      </c>
      <c r="F964" s="9">
        <f>COUNTIFS(Database!$E:$E,2,Database!$C:$C,$A964,Database!$I:$I,$B964)+COUNTIFS(Database!$F:$F,2,Database!$D:$D,$A964,Database!$I:$I,$B964)</f>
        <v>1</v>
      </c>
      <c r="G964" s="9">
        <f>COUNTIFS(Database!$E:$E,1,Database!$C:$C,$A964,Database!$I:$I,$B964)+COUNTIFS(Database!$F:$F,1,Database!$D:$D,$A964,Database!$I:$I,$B964)</f>
        <v>0</v>
      </c>
      <c r="H964" s="9">
        <f>COUNTIFS(Database!$E:$E,0,Database!$C:$C,$A964,Database!$I:$I,$B964)+COUNTIFS(Database!$F:$F,0,Database!$D:$D,$A964,Database!$I:$I,$B964)</f>
        <v>4</v>
      </c>
      <c r="I964" s="9">
        <f>VLOOKUP(B964,Database!$I:$AB,14,FALSE)</f>
        <v>2000</v>
      </c>
      <c r="J964" s="9">
        <f>VLOOKUP(B964,Database!$I:$AC,15,FALSE)</f>
        <v>5</v>
      </c>
      <c r="K964" s="9" t="str">
        <f>VLOOKUP(B964,Database!$I:$AD,16,FALSE)</f>
        <v>v1.2</v>
      </c>
      <c r="L964" s="9">
        <f>VLOOKUP(B964,Database!$I:$AB,19,FALSE)</f>
        <v>26</v>
      </c>
      <c r="M964" s="9" t="str">
        <f>VLOOKUP(B964,Database!$I:$AB,20,FALSE)</f>
        <v>Y</v>
      </c>
    </row>
    <row r="965" spans="1:13" ht="15" customHeight="1" x14ac:dyDescent="0.25">
      <c r="A965" t="s">
        <v>2129</v>
      </c>
      <c r="B965" t="s">
        <v>2107</v>
      </c>
      <c r="C965" t="s">
        <v>764</v>
      </c>
      <c r="D965" s="1" t="s">
        <v>2131</v>
      </c>
      <c r="E965" s="9">
        <f t="shared" si="17"/>
        <v>5</v>
      </c>
      <c r="F965" s="9">
        <f>COUNTIFS(Database!$E:$E,2,Database!$C:$C,$A965,Database!$I:$I,$B965)+COUNTIFS(Database!$F:$F,2,Database!$D:$D,$A965,Database!$I:$I,$B965)</f>
        <v>2</v>
      </c>
      <c r="G965" s="9">
        <f>COUNTIFS(Database!$E:$E,1,Database!$C:$C,$A965,Database!$I:$I,$B965)+COUNTIFS(Database!$F:$F,1,Database!$D:$D,$A965,Database!$I:$I,$B965)</f>
        <v>0</v>
      </c>
      <c r="H965" s="9">
        <f>COUNTIFS(Database!$E:$E,0,Database!$C:$C,$A965,Database!$I:$I,$B965)+COUNTIFS(Database!$F:$F,0,Database!$D:$D,$A965,Database!$I:$I,$B965)</f>
        <v>3</v>
      </c>
      <c r="I965" s="9">
        <f>VLOOKUP(B965,Database!$I:$AB,14,FALSE)</f>
        <v>2000</v>
      </c>
      <c r="J965" s="9">
        <f>VLOOKUP(B965,Database!$I:$AC,15,FALSE)</f>
        <v>5</v>
      </c>
      <c r="K965" s="9" t="str">
        <f>VLOOKUP(B965,Database!$I:$AD,16,FALSE)</f>
        <v>v1.2</v>
      </c>
      <c r="L965" s="9">
        <f>VLOOKUP(B965,Database!$I:$AB,19,FALSE)</f>
        <v>26</v>
      </c>
      <c r="M965" s="9" t="str">
        <f>VLOOKUP(B965,Database!$I:$AB,20,FALSE)</f>
        <v>Y</v>
      </c>
    </row>
    <row r="966" spans="1:13" ht="15" customHeight="1" x14ac:dyDescent="0.25">
      <c r="A966" t="s">
        <v>2111</v>
      </c>
      <c r="B966" t="s">
        <v>2107</v>
      </c>
      <c r="C966" t="s">
        <v>768</v>
      </c>
      <c r="D966" s="1" t="s">
        <v>2113</v>
      </c>
      <c r="E966" s="9">
        <f t="shared" si="17"/>
        <v>5</v>
      </c>
      <c r="F966" s="9">
        <f>COUNTIFS(Database!$E:$E,2,Database!$C:$C,$A966,Database!$I:$I,$B966)+COUNTIFS(Database!$F:$F,2,Database!$D:$D,$A966,Database!$I:$I,$B966)</f>
        <v>1</v>
      </c>
      <c r="G966" s="9">
        <f>COUNTIFS(Database!$E:$E,1,Database!$C:$C,$A966,Database!$I:$I,$B966)+COUNTIFS(Database!$F:$F,1,Database!$D:$D,$A966,Database!$I:$I,$B966)</f>
        <v>0</v>
      </c>
      <c r="H966" s="9">
        <f>COUNTIFS(Database!$E:$E,0,Database!$C:$C,$A966,Database!$I:$I,$B966)+COUNTIFS(Database!$F:$F,0,Database!$D:$D,$A966,Database!$I:$I,$B966)</f>
        <v>4</v>
      </c>
      <c r="I966" s="9">
        <f>VLOOKUP(B966,Database!$I:$AB,14,FALSE)</f>
        <v>2000</v>
      </c>
      <c r="J966" s="9">
        <f>VLOOKUP(B966,Database!$I:$AC,15,FALSE)</f>
        <v>5</v>
      </c>
      <c r="K966" s="9" t="str">
        <f>VLOOKUP(B966,Database!$I:$AD,16,FALSE)</f>
        <v>v1.2</v>
      </c>
      <c r="L966" s="9">
        <f>VLOOKUP(B966,Database!$I:$AB,19,FALSE)</f>
        <v>26</v>
      </c>
      <c r="M966" s="9" t="str">
        <f>VLOOKUP(B966,Database!$I:$AB,20,FALSE)</f>
        <v>Y</v>
      </c>
    </row>
    <row r="967" spans="1:13" ht="15" customHeight="1" x14ac:dyDescent="0.25">
      <c r="A967" t="s">
        <v>544</v>
      </c>
      <c r="B967" t="s">
        <v>2107</v>
      </c>
      <c r="C967" t="s">
        <v>764</v>
      </c>
      <c r="D967" s="1" t="s">
        <v>2133</v>
      </c>
      <c r="E967" s="9">
        <f t="shared" si="17"/>
        <v>5</v>
      </c>
      <c r="F967" s="9">
        <f>COUNTIFS(Database!$E:$E,2,Database!$C:$C,$A967,Database!$I:$I,$B967)+COUNTIFS(Database!$F:$F,2,Database!$D:$D,$A967,Database!$I:$I,$B967)</f>
        <v>4</v>
      </c>
      <c r="G967" s="9">
        <f>COUNTIFS(Database!$E:$E,1,Database!$C:$C,$A967,Database!$I:$I,$B967)+COUNTIFS(Database!$F:$F,1,Database!$D:$D,$A967,Database!$I:$I,$B967)</f>
        <v>0</v>
      </c>
      <c r="H967" s="9">
        <f>COUNTIFS(Database!$E:$E,0,Database!$C:$C,$A967,Database!$I:$I,$B967)+COUNTIFS(Database!$F:$F,0,Database!$D:$D,$A967,Database!$I:$I,$B967)</f>
        <v>1</v>
      </c>
      <c r="I967" s="9">
        <f>VLOOKUP(B967,Database!$I:$AB,14,FALSE)</f>
        <v>2000</v>
      </c>
      <c r="J967" s="9">
        <f>VLOOKUP(B967,Database!$I:$AC,15,FALSE)</f>
        <v>5</v>
      </c>
      <c r="K967" s="9" t="str">
        <f>VLOOKUP(B967,Database!$I:$AD,16,FALSE)</f>
        <v>v1.2</v>
      </c>
      <c r="L967" s="9">
        <f>VLOOKUP(B967,Database!$I:$AB,19,FALSE)</f>
        <v>26</v>
      </c>
      <c r="M967" s="9" t="str">
        <f>VLOOKUP(B967,Database!$I:$AB,20,FALSE)</f>
        <v>Y</v>
      </c>
    </row>
    <row r="968" spans="1:13" ht="15" customHeight="1" x14ac:dyDescent="0.25">
      <c r="A968" t="s">
        <v>2141</v>
      </c>
      <c r="B968" t="s">
        <v>2107</v>
      </c>
      <c r="C968" t="s">
        <v>768</v>
      </c>
      <c r="D968" s="1" t="s">
        <v>2143</v>
      </c>
      <c r="E968" s="9">
        <f t="shared" si="17"/>
        <v>5</v>
      </c>
      <c r="F968" s="9">
        <f>COUNTIFS(Database!$E:$E,2,Database!$C:$C,$A968,Database!$I:$I,$B968)+COUNTIFS(Database!$F:$F,2,Database!$D:$D,$A968,Database!$I:$I,$B968)</f>
        <v>1</v>
      </c>
      <c r="G968" s="9">
        <f>COUNTIFS(Database!$E:$E,1,Database!$C:$C,$A968,Database!$I:$I,$B968)+COUNTIFS(Database!$F:$F,1,Database!$D:$D,$A968,Database!$I:$I,$B968)</f>
        <v>1</v>
      </c>
      <c r="H968" s="9">
        <f>COUNTIFS(Database!$E:$E,0,Database!$C:$C,$A968,Database!$I:$I,$B968)+COUNTIFS(Database!$F:$F,0,Database!$D:$D,$A968,Database!$I:$I,$B968)</f>
        <v>3</v>
      </c>
      <c r="I968" s="9">
        <f>VLOOKUP(B968,Database!$I:$AB,14,FALSE)</f>
        <v>2000</v>
      </c>
      <c r="J968" s="9">
        <f>VLOOKUP(B968,Database!$I:$AC,15,FALSE)</f>
        <v>5</v>
      </c>
      <c r="K968" s="9" t="str">
        <f>VLOOKUP(B968,Database!$I:$AD,16,FALSE)</f>
        <v>v1.2</v>
      </c>
      <c r="L968" s="9">
        <f>VLOOKUP(B968,Database!$I:$AB,19,FALSE)</f>
        <v>26</v>
      </c>
      <c r="M968" s="9" t="str">
        <f>VLOOKUP(B968,Database!$I:$AB,20,FALSE)</f>
        <v>Y</v>
      </c>
    </row>
    <row r="969" spans="1:13" ht="15" customHeight="1" x14ac:dyDescent="0.25">
      <c r="A969" t="s">
        <v>531</v>
      </c>
      <c r="B969" t="s">
        <v>2107</v>
      </c>
      <c r="C969" t="s">
        <v>759</v>
      </c>
      <c r="D969" s="1" t="s">
        <v>2117</v>
      </c>
      <c r="E969" s="9">
        <f t="shared" si="17"/>
        <v>5</v>
      </c>
      <c r="F969" s="9">
        <f>COUNTIFS(Database!$E:$E,2,Database!$C:$C,$A969,Database!$I:$I,$B969)+COUNTIFS(Database!$F:$F,2,Database!$D:$D,$A969,Database!$I:$I,$B969)</f>
        <v>3</v>
      </c>
      <c r="G969" s="9">
        <f>COUNTIFS(Database!$E:$E,1,Database!$C:$C,$A969,Database!$I:$I,$B969)+COUNTIFS(Database!$F:$F,1,Database!$D:$D,$A969,Database!$I:$I,$B969)</f>
        <v>0</v>
      </c>
      <c r="H969" s="9">
        <f>COUNTIFS(Database!$E:$E,0,Database!$C:$C,$A969,Database!$I:$I,$B969)+COUNTIFS(Database!$F:$F,0,Database!$D:$D,$A969,Database!$I:$I,$B969)</f>
        <v>2</v>
      </c>
      <c r="I969" s="9">
        <f>VLOOKUP(B969,Database!$I:$AB,14,FALSE)</f>
        <v>2000</v>
      </c>
      <c r="J969" s="9">
        <f>VLOOKUP(B969,Database!$I:$AC,15,FALSE)</f>
        <v>5</v>
      </c>
      <c r="K969" s="9" t="str">
        <f>VLOOKUP(B969,Database!$I:$AD,16,FALSE)</f>
        <v>v1.2</v>
      </c>
      <c r="L969" s="9">
        <f>VLOOKUP(B969,Database!$I:$AB,19,FALSE)</f>
        <v>26</v>
      </c>
      <c r="M969" s="9" t="str">
        <f>VLOOKUP(B969,Database!$I:$AB,20,FALSE)</f>
        <v>Y</v>
      </c>
    </row>
    <row r="970" spans="1:13" ht="15" customHeight="1" x14ac:dyDescent="0.25">
      <c r="A970" t="s">
        <v>552</v>
      </c>
      <c r="B970" t="s">
        <v>2107</v>
      </c>
      <c r="C970" t="s">
        <v>761</v>
      </c>
      <c r="D970" s="1" t="s">
        <v>2110</v>
      </c>
      <c r="E970" s="9">
        <f t="shared" si="17"/>
        <v>5</v>
      </c>
      <c r="F970" s="9">
        <f>COUNTIFS(Database!$E:$E,2,Database!$C:$C,$A970,Database!$I:$I,$B970)+COUNTIFS(Database!$F:$F,2,Database!$D:$D,$A970,Database!$I:$I,$B970)</f>
        <v>2</v>
      </c>
      <c r="G970" s="9">
        <f>COUNTIFS(Database!$E:$E,1,Database!$C:$C,$A970,Database!$I:$I,$B970)+COUNTIFS(Database!$F:$F,1,Database!$D:$D,$A970,Database!$I:$I,$B970)</f>
        <v>1</v>
      </c>
      <c r="H970" s="9">
        <f>COUNTIFS(Database!$E:$E,0,Database!$C:$C,$A970,Database!$I:$I,$B970)+COUNTIFS(Database!$F:$F,0,Database!$D:$D,$A970,Database!$I:$I,$B970)</f>
        <v>2</v>
      </c>
      <c r="I970" s="9">
        <f>VLOOKUP(B970,Database!$I:$AB,14,FALSE)</f>
        <v>2000</v>
      </c>
      <c r="J970" s="9">
        <f>VLOOKUP(B970,Database!$I:$AC,15,FALSE)</f>
        <v>5</v>
      </c>
      <c r="K970" s="9" t="str">
        <f>VLOOKUP(B970,Database!$I:$AD,16,FALSE)</f>
        <v>v1.2</v>
      </c>
      <c r="L970" s="9">
        <f>VLOOKUP(B970,Database!$I:$AB,19,FALSE)</f>
        <v>26</v>
      </c>
      <c r="M970" s="9" t="str">
        <f>VLOOKUP(B970,Database!$I:$AB,20,FALSE)</f>
        <v>Y</v>
      </c>
    </row>
    <row r="971" spans="1:13" ht="15" customHeight="1" x14ac:dyDescent="0.25">
      <c r="A971" t="s">
        <v>2144</v>
      </c>
      <c r="B971" t="s">
        <v>2107</v>
      </c>
      <c r="C971" t="s">
        <v>769</v>
      </c>
      <c r="D971" s="1" t="s">
        <v>2146</v>
      </c>
      <c r="E971" s="9">
        <f t="shared" ref="E971:E1034" si="18">SUM(F971:H971)</f>
        <v>5</v>
      </c>
      <c r="F971" s="9">
        <f>COUNTIFS(Database!$E:$E,2,Database!$C:$C,$A971,Database!$I:$I,$B971)+COUNTIFS(Database!$F:$F,2,Database!$D:$D,$A971,Database!$I:$I,$B971)</f>
        <v>3</v>
      </c>
      <c r="G971" s="9">
        <f>COUNTIFS(Database!$E:$E,1,Database!$C:$C,$A971,Database!$I:$I,$B971)+COUNTIFS(Database!$F:$F,1,Database!$D:$D,$A971,Database!$I:$I,$B971)</f>
        <v>0</v>
      </c>
      <c r="H971" s="9">
        <f>COUNTIFS(Database!$E:$E,0,Database!$C:$C,$A971,Database!$I:$I,$B971)+COUNTIFS(Database!$F:$F,0,Database!$D:$D,$A971,Database!$I:$I,$B971)</f>
        <v>2</v>
      </c>
      <c r="I971" s="9">
        <f>VLOOKUP(B971,Database!$I:$AB,14,FALSE)</f>
        <v>2000</v>
      </c>
      <c r="J971" s="9">
        <f>VLOOKUP(B971,Database!$I:$AC,15,FALSE)</f>
        <v>5</v>
      </c>
      <c r="K971" s="9" t="str">
        <f>VLOOKUP(B971,Database!$I:$AD,16,FALSE)</f>
        <v>v1.2</v>
      </c>
      <c r="L971" s="9">
        <f>VLOOKUP(B971,Database!$I:$AB,19,FALSE)</f>
        <v>26</v>
      </c>
      <c r="M971" s="9" t="str">
        <f>VLOOKUP(B971,Database!$I:$AB,20,FALSE)</f>
        <v>Y</v>
      </c>
    </row>
    <row r="972" spans="1:13" ht="15" customHeight="1" x14ac:dyDescent="0.25">
      <c r="A972" t="s">
        <v>556</v>
      </c>
      <c r="B972" t="s">
        <v>2107</v>
      </c>
      <c r="C972" t="s">
        <v>758</v>
      </c>
      <c r="D972" s="1" t="s">
        <v>2115</v>
      </c>
      <c r="E972" s="9">
        <f t="shared" si="18"/>
        <v>5</v>
      </c>
      <c r="F972" s="9">
        <f>COUNTIFS(Database!$E:$E,2,Database!$C:$C,$A972,Database!$I:$I,$B972)+COUNTIFS(Database!$F:$F,2,Database!$D:$D,$A972,Database!$I:$I,$B972)</f>
        <v>3</v>
      </c>
      <c r="G972" s="9">
        <f>COUNTIFS(Database!$E:$E,1,Database!$C:$C,$A972,Database!$I:$I,$B972)+COUNTIFS(Database!$F:$F,1,Database!$D:$D,$A972,Database!$I:$I,$B972)</f>
        <v>0</v>
      </c>
      <c r="H972" s="9">
        <f>COUNTIFS(Database!$E:$E,0,Database!$C:$C,$A972,Database!$I:$I,$B972)+COUNTIFS(Database!$F:$F,0,Database!$D:$D,$A972,Database!$I:$I,$B972)</f>
        <v>2</v>
      </c>
      <c r="I972" s="9">
        <f>VLOOKUP(B972,Database!$I:$AB,14,FALSE)</f>
        <v>2000</v>
      </c>
      <c r="J972" s="9">
        <f>VLOOKUP(B972,Database!$I:$AC,15,FALSE)</f>
        <v>5</v>
      </c>
      <c r="K972" s="9" t="str">
        <f>VLOOKUP(B972,Database!$I:$AD,16,FALSE)</f>
        <v>v1.2</v>
      </c>
      <c r="L972" s="9">
        <f>VLOOKUP(B972,Database!$I:$AB,19,FALSE)</f>
        <v>26</v>
      </c>
      <c r="M972" s="9" t="str">
        <f>VLOOKUP(B972,Database!$I:$AB,20,FALSE)</f>
        <v>Y</v>
      </c>
    </row>
    <row r="973" spans="1:13" ht="15" customHeight="1" x14ac:dyDescent="0.25">
      <c r="A973" t="s">
        <v>2134</v>
      </c>
      <c r="B973" t="s">
        <v>2107</v>
      </c>
      <c r="C973" t="s">
        <v>761</v>
      </c>
      <c r="D973" s="1" t="s">
        <v>2136</v>
      </c>
      <c r="E973" s="9">
        <f t="shared" si="18"/>
        <v>5</v>
      </c>
      <c r="F973" s="9">
        <f>COUNTIFS(Database!$E:$E,2,Database!$C:$C,$A973,Database!$I:$I,$B973)+COUNTIFS(Database!$F:$F,2,Database!$D:$D,$A973,Database!$I:$I,$B973)</f>
        <v>2</v>
      </c>
      <c r="G973" s="9">
        <f>COUNTIFS(Database!$E:$E,1,Database!$C:$C,$A973,Database!$I:$I,$B973)+COUNTIFS(Database!$F:$F,1,Database!$D:$D,$A973,Database!$I:$I,$B973)</f>
        <v>0</v>
      </c>
      <c r="H973" s="9">
        <f>COUNTIFS(Database!$E:$E,0,Database!$C:$C,$A973,Database!$I:$I,$B973)+COUNTIFS(Database!$F:$F,0,Database!$D:$D,$A973,Database!$I:$I,$B973)</f>
        <v>3</v>
      </c>
      <c r="I973" s="9">
        <f>VLOOKUP(B973,Database!$I:$AB,14,FALSE)</f>
        <v>2000</v>
      </c>
      <c r="J973" s="9">
        <f>VLOOKUP(B973,Database!$I:$AC,15,FALSE)</f>
        <v>5</v>
      </c>
      <c r="K973" s="9" t="str">
        <f>VLOOKUP(B973,Database!$I:$AD,16,FALSE)</f>
        <v>v1.2</v>
      </c>
      <c r="L973" s="9">
        <f>VLOOKUP(B973,Database!$I:$AB,19,FALSE)</f>
        <v>26</v>
      </c>
      <c r="M973" s="9" t="str">
        <f>VLOOKUP(B973,Database!$I:$AB,20,FALSE)</f>
        <v>Y</v>
      </c>
    </row>
    <row r="974" spans="1:13" ht="15" customHeight="1" x14ac:dyDescent="0.25">
      <c r="A974" t="s">
        <v>2137</v>
      </c>
      <c r="B974" t="s">
        <v>2107</v>
      </c>
      <c r="C974" t="s">
        <v>774</v>
      </c>
      <c r="D974" s="1" t="s">
        <v>2139</v>
      </c>
      <c r="E974" s="9">
        <f t="shared" si="18"/>
        <v>5</v>
      </c>
      <c r="F974" s="9">
        <f>COUNTIFS(Database!$E:$E,2,Database!$C:$C,$A974,Database!$I:$I,$B974)+COUNTIFS(Database!$F:$F,2,Database!$D:$D,$A974,Database!$I:$I,$B974)</f>
        <v>2</v>
      </c>
      <c r="G974" s="9">
        <f>COUNTIFS(Database!$E:$E,1,Database!$C:$C,$A974,Database!$I:$I,$B974)+COUNTIFS(Database!$F:$F,1,Database!$D:$D,$A974,Database!$I:$I,$B974)</f>
        <v>0</v>
      </c>
      <c r="H974" s="9">
        <f>COUNTIFS(Database!$E:$E,0,Database!$C:$C,$A974,Database!$I:$I,$B974)+COUNTIFS(Database!$F:$F,0,Database!$D:$D,$A974,Database!$I:$I,$B974)</f>
        <v>3</v>
      </c>
      <c r="I974" s="9">
        <f>VLOOKUP(B974,Database!$I:$AB,14,FALSE)</f>
        <v>2000</v>
      </c>
      <c r="J974" s="9">
        <f>VLOOKUP(B974,Database!$I:$AC,15,FALSE)</f>
        <v>5</v>
      </c>
      <c r="K974" s="9" t="str">
        <f>VLOOKUP(B974,Database!$I:$AD,16,FALSE)</f>
        <v>v1.2</v>
      </c>
      <c r="L974" s="9">
        <f>VLOOKUP(B974,Database!$I:$AB,19,FALSE)</f>
        <v>26</v>
      </c>
      <c r="M974" s="9" t="str">
        <f>VLOOKUP(B974,Database!$I:$AB,20,FALSE)</f>
        <v>Y</v>
      </c>
    </row>
    <row r="975" spans="1:13" ht="15" customHeight="1" x14ac:dyDescent="0.25">
      <c r="A975" t="s">
        <v>2147</v>
      </c>
      <c r="B975" t="s">
        <v>2148</v>
      </c>
      <c r="E975" s="9">
        <f t="shared" si="18"/>
        <v>3</v>
      </c>
      <c r="F975" s="9">
        <f>COUNTIFS(Database!$E:$E,2,Database!$C:$C,$A975,Database!$I:$I,$B975)+COUNTIFS(Database!$F:$F,2,Database!$D:$D,$A975,Database!$I:$I,$B975)</f>
        <v>0</v>
      </c>
      <c r="G975" s="9">
        <f>COUNTIFS(Database!$E:$E,1,Database!$C:$C,$A975,Database!$I:$I,$B975)+COUNTIFS(Database!$F:$F,1,Database!$D:$D,$A975,Database!$I:$I,$B975)</f>
        <v>0</v>
      </c>
      <c r="H975" s="9">
        <f>COUNTIFS(Database!$E:$E,0,Database!$C:$C,$A975,Database!$I:$I,$B975)+COUNTIFS(Database!$F:$F,0,Database!$D:$D,$A975,Database!$I:$I,$B975)</f>
        <v>3</v>
      </c>
      <c r="I975" s="9">
        <f>VLOOKUP(B975,Database!$I:$AB,14,FALSE)</f>
        <v>2000</v>
      </c>
      <c r="J975" s="9">
        <f>VLOOKUP(B975,Database!$I:$AC,15,FALSE)</f>
        <v>3</v>
      </c>
      <c r="K975" s="9" t="str">
        <f>VLOOKUP(B975,Database!$I:$AD,16,FALSE)</f>
        <v>v1.2</v>
      </c>
      <c r="L975" s="9">
        <f>VLOOKUP(B975,Database!$I:$AB,19,FALSE)</f>
        <v>6</v>
      </c>
      <c r="M975" s="9" t="str">
        <f>VLOOKUP(B975,Database!$I:$AB,20,FALSE)</f>
        <v>N</v>
      </c>
    </row>
    <row r="976" spans="1:13" ht="15" customHeight="1" x14ac:dyDescent="0.25">
      <c r="A976" t="s">
        <v>2150</v>
      </c>
      <c r="B976" t="s">
        <v>2148</v>
      </c>
      <c r="C976" t="s">
        <v>761</v>
      </c>
      <c r="D976" s="1" t="s">
        <v>2151</v>
      </c>
      <c r="E976" s="9">
        <f t="shared" si="18"/>
        <v>3</v>
      </c>
      <c r="F976" s="9">
        <f>COUNTIFS(Database!$E:$E,2,Database!$C:$C,$A976,Database!$I:$I,$B976)+COUNTIFS(Database!$F:$F,2,Database!$D:$D,$A976,Database!$I:$I,$B976)</f>
        <v>2</v>
      </c>
      <c r="G976" s="9">
        <f>COUNTIFS(Database!$E:$E,1,Database!$C:$C,$A976,Database!$I:$I,$B976)+COUNTIFS(Database!$F:$F,1,Database!$D:$D,$A976,Database!$I:$I,$B976)</f>
        <v>0</v>
      </c>
      <c r="H976" s="9">
        <f>COUNTIFS(Database!$E:$E,0,Database!$C:$C,$A976,Database!$I:$I,$B976)+COUNTIFS(Database!$F:$F,0,Database!$D:$D,$A976,Database!$I:$I,$B976)</f>
        <v>1</v>
      </c>
      <c r="I976" s="9">
        <f>VLOOKUP(B976,Database!$I:$AB,14,FALSE)</f>
        <v>2000</v>
      </c>
      <c r="J976" s="9">
        <f>VLOOKUP(B976,Database!$I:$AC,15,FALSE)</f>
        <v>3</v>
      </c>
      <c r="K976" s="9" t="str">
        <f>VLOOKUP(B976,Database!$I:$AD,16,FALSE)</f>
        <v>v1.2</v>
      </c>
      <c r="L976" s="9">
        <f>VLOOKUP(B976,Database!$I:$AB,19,FALSE)</f>
        <v>6</v>
      </c>
      <c r="M976" s="9" t="str">
        <f>VLOOKUP(B976,Database!$I:$AB,20,FALSE)</f>
        <v>N</v>
      </c>
    </row>
    <row r="977" spans="1:13" ht="15" customHeight="1" x14ac:dyDescent="0.25">
      <c r="A977" t="s">
        <v>2153</v>
      </c>
      <c r="B977" t="s">
        <v>2148</v>
      </c>
      <c r="C977" t="s">
        <v>774</v>
      </c>
      <c r="D977" s="1" t="s">
        <v>2155</v>
      </c>
      <c r="E977" s="9">
        <f t="shared" si="18"/>
        <v>3</v>
      </c>
      <c r="F977" s="9">
        <f>COUNTIFS(Database!$E:$E,2,Database!$C:$C,$A977,Database!$I:$I,$B977)+COUNTIFS(Database!$F:$F,2,Database!$D:$D,$A977,Database!$I:$I,$B977)</f>
        <v>2</v>
      </c>
      <c r="G977" s="9">
        <f>COUNTIFS(Database!$E:$E,1,Database!$C:$C,$A977,Database!$I:$I,$B977)+COUNTIFS(Database!$F:$F,1,Database!$D:$D,$A977,Database!$I:$I,$B977)</f>
        <v>0</v>
      </c>
      <c r="H977" s="9">
        <f>COUNTIFS(Database!$E:$E,0,Database!$C:$C,$A977,Database!$I:$I,$B977)+COUNTIFS(Database!$F:$F,0,Database!$D:$D,$A977,Database!$I:$I,$B977)</f>
        <v>1</v>
      </c>
      <c r="I977" s="9">
        <f>VLOOKUP(B977,Database!$I:$AB,14,FALSE)</f>
        <v>2000</v>
      </c>
      <c r="J977" s="9">
        <f>VLOOKUP(B977,Database!$I:$AC,15,FALSE)</f>
        <v>3</v>
      </c>
      <c r="K977" s="9" t="str">
        <f>VLOOKUP(B977,Database!$I:$AD,16,FALSE)</f>
        <v>v1.2</v>
      </c>
      <c r="L977" s="9">
        <f>VLOOKUP(B977,Database!$I:$AB,19,FALSE)</f>
        <v>6</v>
      </c>
      <c r="M977" s="9" t="str">
        <f>VLOOKUP(B977,Database!$I:$AB,20,FALSE)</f>
        <v>N</v>
      </c>
    </row>
    <row r="978" spans="1:13" ht="15" customHeight="1" x14ac:dyDescent="0.25">
      <c r="A978" t="s">
        <v>2154</v>
      </c>
      <c r="B978" t="s">
        <v>2148</v>
      </c>
      <c r="C978" t="s">
        <v>761</v>
      </c>
      <c r="D978" s="1" t="s">
        <v>2156</v>
      </c>
      <c r="E978" s="9">
        <f t="shared" si="18"/>
        <v>3</v>
      </c>
      <c r="F978" s="9">
        <f>COUNTIFS(Database!$E:$E,2,Database!$C:$C,$A978,Database!$I:$I,$B978)+COUNTIFS(Database!$F:$F,2,Database!$D:$D,$A978,Database!$I:$I,$B978)</f>
        <v>0</v>
      </c>
      <c r="G978" s="9">
        <f>COUNTIFS(Database!$E:$E,1,Database!$C:$C,$A978,Database!$I:$I,$B978)+COUNTIFS(Database!$F:$F,1,Database!$D:$D,$A978,Database!$I:$I,$B978)</f>
        <v>0</v>
      </c>
      <c r="H978" s="9">
        <f>COUNTIFS(Database!$E:$E,0,Database!$C:$C,$A978,Database!$I:$I,$B978)+COUNTIFS(Database!$F:$F,0,Database!$D:$D,$A978,Database!$I:$I,$B978)</f>
        <v>3</v>
      </c>
      <c r="I978" s="9">
        <f>VLOOKUP(B978,Database!$I:$AB,14,FALSE)</f>
        <v>2000</v>
      </c>
      <c r="J978" s="9">
        <f>VLOOKUP(B978,Database!$I:$AC,15,FALSE)</f>
        <v>3</v>
      </c>
      <c r="K978" s="9" t="str">
        <f>VLOOKUP(B978,Database!$I:$AD,16,FALSE)</f>
        <v>v1.2</v>
      </c>
      <c r="L978" s="9">
        <f>VLOOKUP(B978,Database!$I:$AB,19,FALSE)</f>
        <v>6</v>
      </c>
      <c r="M978" s="9" t="str">
        <f>VLOOKUP(B978,Database!$I:$AB,20,FALSE)</f>
        <v>N</v>
      </c>
    </row>
    <row r="979" spans="1:13" ht="15" customHeight="1" x14ac:dyDescent="0.25">
      <c r="A979" t="s">
        <v>979</v>
      </c>
      <c r="B979" t="s">
        <v>2148</v>
      </c>
      <c r="C979" t="s">
        <v>762</v>
      </c>
      <c r="D979" s="1" t="s">
        <v>2149</v>
      </c>
      <c r="E979" s="9">
        <f t="shared" si="18"/>
        <v>3</v>
      </c>
      <c r="F979" s="9">
        <f>COUNTIFS(Database!$E:$E,2,Database!$C:$C,$A979,Database!$I:$I,$B979)+COUNTIFS(Database!$F:$F,2,Database!$D:$D,$A979,Database!$I:$I,$B979)</f>
        <v>3</v>
      </c>
      <c r="G979" s="9">
        <f>COUNTIFS(Database!$E:$E,1,Database!$C:$C,$A979,Database!$I:$I,$B979)+COUNTIFS(Database!$F:$F,1,Database!$D:$D,$A979,Database!$I:$I,$B979)</f>
        <v>0</v>
      </c>
      <c r="H979" s="9">
        <f>COUNTIFS(Database!$E:$E,0,Database!$C:$C,$A979,Database!$I:$I,$B979)+COUNTIFS(Database!$F:$F,0,Database!$D:$D,$A979,Database!$I:$I,$B979)</f>
        <v>0</v>
      </c>
      <c r="I979" s="9">
        <f>VLOOKUP(B979,Database!$I:$AB,14,FALSE)</f>
        <v>2000</v>
      </c>
      <c r="J979" s="9">
        <f>VLOOKUP(B979,Database!$I:$AC,15,FALSE)</f>
        <v>3</v>
      </c>
      <c r="K979" s="9" t="str">
        <f>VLOOKUP(B979,Database!$I:$AD,16,FALSE)</f>
        <v>v1.2</v>
      </c>
      <c r="L979" s="9">
        <f>VLOOKUP(B979,Database!$I:$AB,19,FALSE)</f>
        <v>6</v>
      </c>
      <c r="M979" s="9" t="str">
        <f>VLOOKUP(B979,Database!$I:$AB,20,FALSE)</f>
        <v>N</v>
      </c>
    </row>
    <row r="980" spans="1:13" ht="15" customHeight="1" x14ac:dyDescent="0.25">
      <c r="A980" t="s">
        <v>993</v>
      </c>
      <c r="B980" t="s">
        <v>2148</v>
      </c>
      <c r="C980" t="s">
        <v>769</v>
      </c>
      <c r="D980" s="1" t="s">
        <v>2152</v>
      </c>
      <c r="E980" s="9">
        <f t="shared" si="18"/>
        <v>3</v>
      </c>
      <c r="F980" s="9">
        <f>COUNTIFS(Database!$E:$E,2,Database!$C:$C,$A980,Database!$I:$I,$B980)+COUNTIFS(Database!$F:$F,2,Database!$D:$D,$A980,Database!$I:$I,$B980)</f>
        <v>2</v>
      </c>
      <c r="G980" s="9">
        <f>COUNTIFS(Database!$E:$E,1,Database!$C:$C,$A980,Database!$I:$I,$B980)+COUNTIFS(Database!$F:$F,1,Database!$D:$D,$A980,Database!$I:$I,$B980)</f>
        <v>0</v>
      </c>
      <c r="H980" s="9">
        <f>COUNTIFS(Database!$E:$E,0,Database!$C:$C,$A980,Database!$I:$I,$B980)+COUNTIFS(Database!$F:$F,0,Database!$D:$D,$A980,Database!$I:$I,$B980)</f>
        <v>1</v>
      </c>
      <c r="I980" s="9">
        <f>VLOOKUP(B980,Database!$I:$AB,14,FALSE)</f>
        <v>2000</v>
      </c>
      <c r="J980" s="9">
        <f>VLOOKUP(B980,Database!$I:$AC,15,FALSE)</f>
        <v>3</v>
      </c>
      <c r="K980" s="9" t="str">
        <f>VLOOKUP(B980,Database!$I:$AD,16,FALSE)</f>
        <v>v1.2</v>
      </c>
      <c r="L980" s="9">
        <f>VLOOKUP(B980,Database!$I:$AB,19,FALSE)</f>
        <v>6</v>
      </c>
      <c r="M980" s="9" t="str">
        <f>VLOOKUP(B980,Database!$I:$AB,20,FALSE)</f>
        <v>N</v>
      </c>
    </row>
    <row r="981" spans="1:13" ht="15" customHeight="1" x14ac:dyDescent="0.25">
      <c r="A981" t="s">
        <v>2157</v>
      </c>
      <c r="B981" t="s">
        <v>2158</v>
      </c>
      <c r="C981" t="s">
        <v>763</v>
      </c>
      <c r="D981" s="1" t="s">
        <v>2159</v>
      </c>
      <c r="E981" s="9">
        <f t="shared" si="18"/>
        <v>3</v>
      </c>
      <c r="F981" s="9">
        <f>COUNTIFS(Database!$E:$E,2,Database!$C:$C,$A981,Database!$I:$I,$B981)+COUNTIFS(Database!$F:$F,2,Database!$D:$D,$A981,Database!$I:$I,$B981)</f>
        <v>2</v>
      </c>
      <c r="G981" s="9">
        <f>COUNTIFS(Database!$E:$E,1,Database!$C:$C,$A981,Database!$I:$I,$B981)+COUNTIFS(Database!$F:$F,1,Database!$D:$D,$A981,Database!$I:$I,$B981)</f>
        <v>0</v>
      </c>
      <c r="H981" s="9">
        <f>COUNTIFS(Database!$E:$E,0,Database!$C:$C,$A981,Database!$I:$I,$B981)+COUNTIFS(Database!$F:$F,0,Database!$D:$D,$A981,Database!$I:$I,$B981)</f>
        <v>1</v>
      </c>
      <c r="I981" s="9">
        <f>VLOOKUP(B981,Database!$I:$AB,14,FALSE)</f>
        <v>2000</v>
      </c>
      <c r="J981" s="9">
        <f>VLOOKUP(B981,Database!$I:$AC,15,FALSE)</f>
        <v>3</v>
      </c>
      <c r="K981" s="9" t="str">
        <f>VLOOKUP(B981,Database!$I:$AD,16,FALSE)</f>
        <v>v1.2</v>
      </c>
      <c r="L981" s="9">
        <f>VLOOKUP(B981,Database!$I:$AB,19,FALSE)</f>
        <v>8</v>
      </c>
      <c r="M981" s="9" t="str">
        <f>VLOOKUP(B981,Database!$I:$AB,20,FALSE)</f>
        <v>Y</v>
      </c>
    </row>
    <row r="982" spans="1:13" ht="15" customHeight="1" x14ac:dyDescent="0.25">
      <c r="A982" t="s">
        <v>789</v>
      </c>
      <c r="B982" t="s">
        <v>2158</v>
      </c>
      <c r="C982" t="s">
        <v>768</v>
      </c>
      <c r="D982" s="1" t="s">
        <v>2162</v>
      </c>
      <c r="E982" s="9">
        <f t="shared" si="18"/>
        <v>3</v>
      </c>
      <c r="F982" s="9">
        <f>COUNTIFS(Database!$E:$E,2,Database!$C:$C,$A982,Database!$I:$I,$B982)+COUNTIFS(Database!$F:$F,2,Database!$D:$D,$A982,Database!$I:$I,$B982)</f>
        <v>3</v>
      </c>
      <c r="G982" s="9">
        <f>COUNTIFS(Database!$E:$E,1,Database!$C:$C,$A982,Database!$I:$I,$B982)+COUNTIFS(Database!$F:$F,1,Database!$D:$D,$A982,Database!$I:$I,$B982)</f>
        <v>0</v>
      </c>
      <c r="H982" s="9">
        <f>COUNTIFS(Database!$E:$E,0,Database!$C:$C,$A982,Database!$I:$I,$B982)+COUNTIFS(Database!$F:$F,0,Database!$D:$D,$A982,Database!$I:$I,$B982)</f>
        <v>0</v>
      </c>
      <c r="I982" s="9">
        <f>VLOOKUP(B982,Database!$I:$AB,14,FALSE)</f>
        <v>2000</v>
      </c>
      <c r="J982" s="9">
        <f>VLOOKUP(B982,Database!$I:$AC,15,FALSE)</f>
        <v>3</v>
      </c>
      <c r="K982" s="9" t="str">
        <f>VLOOKUP(B982,Database!$I:$AD,16,FALSE)</f>
        <v>v1.2</v>
      </c>
      <c r="L982" s="9">
        <f>VLOOKUP(B982,Database!$I:$AB,19,FALSE)</f>
        <v>8</v>
      </c>
      <c r="M982" s="9" t="str">
        <f>VLOOKUP(B982,Database!$I:$AB,20,FALSE)</f>
        <v>Y</v>
      </c>
    </row>
    <row r="983" spans="1:13" ht="15" customHeight="1" x14ac:dyDescent="0.25">
      <c r="A983" t="s">
        <v>2164</v>
      </c>
      <c r="B983" t="s">
        <v>2158</v>
      </c>
      <c r="C983" t="s">
        <v>763</v>
      </c>
      <c r="D983" s="1" t="s">
        <v>2165</v>
      </c>
      <c r="E983" s="9">
        <f t="shared" si="18"/>
        <v>3</v>
      </c>
      <c r="F983" s="9">
        <f>COUNTIFS(Database!$E:$E,2,Database!$C:$C,$A983,Database!$I:$I,$B983)+COUNTIFS(Database!$F:$F,2,Database!$D:$D,$A983,Database!$I:$I,$B983)</f>
        <v>2</v>
      </c>
      <c r="G983" s="9">
        <f>COUNTIFS(Database!$E:$E,1,Database!$C:$C,$A983,Database!$I:$I,$B983)+COUNTIFS(Database!$F:$F,1,Database!$D:$D,$A983,Database!$I:$I,$B983)</f>
        <v>0</v>
      </c>
      <c r="H983" s="9">
        <f>COUNTIFS(Database!$E:$E,0,Database!$C:$C,$A983,Database!$I:$I,$B983)+COUNTIFS(Database!$F:$F,0,Database!$D:$D,$A983,Database!$I:$I,$B983)</f>
        <v>1</v>
      </c>
      <c r="I983" s="9">
        <f>VLOOKUP(B983,Database!$I:$AB,14,FALSE)</f>
        <v>2000</v>
      </c>
      <c r="J983" s="9">
        <f>VLOOKUP(B983,Database!$I:$AC,15,FALSE)</f>
        <v>3</v>
      </c>
      <c r="K983" s="9" t="str">
        <f>VLOOKUP(B983,Database!$I:$AD,16,FALSE)</f>
        <v>v1.2</v>
      </c>
      <c r="L983" s="9">
        <f>VLOOKUP(B983,Database!$I:$AB,19,FALSE)</f>
        <v>8</v>
      </c>
      <c r="M983" s="9" t="str">
        <f>VLOOKUP(B983,Database!$I:$AB,20,FALSE)</f>
        <v>Y</v>
      </c>
    </row>
    <row r="984" spans="1:13" ht="15" customHeight="1" x14ac:dyDescent="0.25">
      <c r="A984" t="s">
        <v>2167</v>
      </c>
      <c r="B984" t="s">
        <v>2158</v>
      </c>
      <c r="C984" t="s">
        <v>760</v>
      </c>
      <c r="D984" s="1" t="s">
        <v>2169</v>
      </c>
      <c r="E984" s="9">
        <f t="shared" si="18"/>
        <v>3</v>
      </c>
      <c r="F984" s="9">
        <f>COUNTIFS(Database!$E:$E,2,Database!$C:$C,$A984,Database!$I:$I,$B984)+COUNTIFS(Database!$F:$F,2,Database!$D:$D,$A984,Database!$I:$I,$B984)</f>
        <v>1</v>
      </c>
      <c r="G984" s="9">
        <f>COUNTIFS(Database!$E:$E,1,Database!$C:$C,$A984,Database!$I:$I,$B984)+COUNTIFS(Database!$F:$F,1,Database!$D:$D,$A984,Database!$I:$I,$B984)</f>
        <v>0</v>
      </c>
      <c r="H984" s="9">
        <f>COUNTIFS(Database!$E:$E,0,Database!$C:$C,$A984,Database!$I:$I,$B984)+COUNTIFS(Database!$F:$F,0,Database!$D:$D,$A984,Database!$I:$I,$B984)</f>
        <v>2</v>
      </c>
      <c r="I984" s="9">
        <f>VLOOKUP(B984,Database!$I:$AB,14,FALSE)</f>
        <v>2000</v>
      </c>
      <c r="J984" s="9">
        <f>VLOOKUP(B984,Database!$I:$AC,15,FALSE)</f>
        <v>3</v>
      </c>
      <c r="K984" s="9" t="str">
        <f>VLOOKUP(B984,Database!$I:$AD,16,FALSE)</f>
        <v>v1.2</v>
      </c>
      <c r="L984" s="9">
        <f>VLOOKUP(B984,Database!$I:$AB,19,FALSE)</f>
        <v>8</v>
      </c>
      <c r="M984" s="9" t="str">
        <f>VLOOKUP(B984,Database!$I:$AB,20,FALSE)</f>
        <v>Y</v>
      </c>
    </row>
    <row r="985" spans="1:13" ht="15" customHeight="1" x14ac:dyDescent="0.25">
      <c r="A985" t="s">
        <v>801</v>
      </c>
      <c r="B985" t="s">
        <v>2158</v>
      </c>
      <c r="C985" t="s">
        <v>764</v>
      </c>
      <c r="D985" s="1" t="s">
        <v>2160</v>
      </c>
      <c r="E985" s="9">
        <f t="shared" si="18"/>
        <v>3</v>
      </c>
      <c r="F985" s="9">
        <f>COUNTIFS(Database!$E:$E,2,Database!$C:$C,$A985,Database!$I:$I,$B985)+COUNTIFS(Database!$F:$F,2,Database!$D:$D,$A985,Database!$I:$I,$B985)</f>
        <v>1</v>
      </c>
      <c r="G985" s="9">
        <f>COUNTIFS(Database!$E:$E,1,Database!$C:$C,$A985,Database!$I:$I,$B985)+COUNTIFS(Database!$F:$F,1,Database!$D:$D,$A985,Database!$I:$I,$B985)</f>
        <v>0</v>
      </c>
      <c r="H985" s="9">
        <f>COUNTIFS(Database!$E:$E,0,Database!$C:$C,$A985,Database!$I:$I,$B985)+COUNTIFS(Database!$F:$F,0,Database!$D:$D,$A985,Database!$I:$I,$B985)</f>
        <v>2</v>
      </c>
      <c r="I985" s="9">
        <f>VLOOKUP(B985,Database!$I:$AB,14,FALSE)</f>
        <v>2000</v>
      </c>
      <c r="J985" s="9">
        <f>VLOOKUP(B985,Database!$I:$AC,15,FALSE)</f>
        <v>3</v>
      </c>
      <c r="K985" s="9" t="str">
        <f>VLOOKUP(B985,Database!$I:$AD,16,FALSE)</f>
        <v>v1.2</v>
      </c>
      <c r="L985" s="9">
        <f>VLOOKUP(B985,Database!$I:$AB,19,FALSE)</f>
        <v>8</v>
      </c>
      <c r="M985" s="9" t="str">
        <f>VLOOKUP(B985,Database!$I:$AB,20,FALSE)</f>
        <v>Y</v>
      </c>
    </row>
    <row r="986" spans="1:13" ht="15" customHeight="1" x14ac:dyDescent="0.25">
      <c r="A986" t="s">
        <v>788</v>
      </c>
      <c r="B986" t="s">
        <v>2158</v>
      </c>
      <c r="C986" t="s">
        <v>771</v>
      </c>
      <c r="D986" s="1" t="s">
        <v>2166</v>
      </c>
      <c r="E986" s="9">
        <f t="shared" si="18"/>
        <v>3</v>
      </c>
      <c r="F986" s="9">
        <f>COUNTIFS(Database!$E:$E,2,Database!$C:$C,$A986,Database!$I:$I,$B986)+COUNTIFS(Database!$F:$F,2,Database!$D:$D,$A986,Database!$I:$I,$B986)</f>
        <v>0</v>
      </c>
      <c r="G986" s="9">
        <f>COUNTIFS(Database!$E:$E,1,Database!$C:$C,$A986,Database!$I:$I,$B986)+COUNTIFS(Database!$F:$F,1,Database!$D:$D,$A986,Database!$I:$I,$B986)</f>
        <v>0</v>
      </c>
      <c r="H986" s="9">
        <f>COUNTIFS(Database!$E:$E,0,Database!$C:$C,$A986,Database!$I:$I,$B986)+COUNTIFS(Database!$F:$F,0,Database!$D:$D,$A986,Database!$I:$I,$B986)</f>
        <v>3</v>
      </c>
      <c r="I986" s="9">
        <f>VLOOKUP(B986,Database!$I:$AB,14,FALSE)</f>
        <v>2000</v>
      </c>
      <c r="J986" s="9">
        <f>VLOOKUP(B986,Database!$I:$AC,15,FALSE)</f>
        <v>3</v>
      </c>
      <c r="K986" s="9" t="str">
        <f>VLOOKUP(B986,Database!$I:$AD,16,FALSE)</f>
        <v>v1.2</v>
      </c>
      <c r="L986" s="9">
        <f>VLOOKUP(B986,Database!$I:$AB,19,FALSE)</f>
        <v>8</v>
      </c>
      <c r="M986" s="9" t="str">
        <f>VLOOKUP(B986,Database!$I:$AB,20,FALSE)</f>
        <v>Y</v>
      </c>
    </row>
    <row r="987" spans="1:13" ht="15" customHeight="1" x14ac:dyDescent="0.25">
      <c r="A987" t="s">
        <v>2161</v>
      </c>
      <c r="B987" t="s">
        <v>2158</v>
      </c>
      <c r="C987" t="s">
        <v>762</v>
      </c>
      <c r="D987" s="1" t="s">
        <v>2163</v>
      </c>
      <c r="E987" s="9">
        <f t="shared" si="18"/>
        <v>3</v>
      </c>
      <c r="F987" s="9">
        <f>COUNTIFS(Database!$E:$E,2,Database!$C:$C,$A987,Database!$I:$I,$B987)+COUNTIFS(Database!$F:$F,2,Database!$D:$D,$A987,Database!$I:$I,$B987)</f>
        <v>2</v>
      </c>
      <c r="G987" s="9">
        <f>COUNTIFS(Database!$E:$E,1,Database!$C:$C,$A987,Database!$I:$I,$B987)+COUNTIFS(Database!$F:$F,1,Database!$D:$D,$A987,Database!$I:$I,$B987)</f>
        <v>0</v>
      </c>
      <c r="H987" s="9">
        <f>COUNTIFS(Database!$E:$E,0,Database!$C:$C,$A987,Database!$I:$I,$B987)+COUNTIFS(Database!$F:$F,0,Database!$D:$D,$A987,Database!$I:$I,$B987)</f>
        <v>1</v>
      </c>
      <c r="I987" s="9">
        <f>VLOOKUP(B987,Database!$I:$AB,14,FALSE)</f>
        <v>2000</v>
      </c>
      <c r="J987" s="9">
        <f>VLOOKUP(B987,Database!$I:$AC,15,FALSE)</f>
        <v>3</v>
      </c>
      <c r="K987" s="9" t="str">
        <f>VLOOKUP(B987,Database!$I:$AD,16,FALSE)</f>
        <v>v1.2</v>
      </c>
      <c r="L987" s="9">
        <f>VLOOKUP(B987,Database!$I:$AB,19,FALSE)</f>
        <v>8</v>
      </c>
      <c r="M987" s="9" t="str">
        <f>VLOOKUP(B987,Database!$I:$AB,20,FALSE)</f>
        <v>Y</v>
      </c>
    </row>
    <row r="988" spans="1:13" ht="15" customHeight="1" x14ac:dyDescent="0.25">
      <c r="A988" t="s">
        <v>2168</v>
      </c>
      <c r="B988" t="s">
        <v>2158</v>
      </c>
      <c r="C988" t="s">
        <v>768</v>
      </c>
      <c r="D988" s="1" t="s">
        <v>2170</v>
      </c>
      <c r="E988" s="9">
        <f t="shared" si="18"/>
        <v>3</v>
      </c>
      <c r="F988" s="9">
        <f>COUNTIFS(Database!$E:$E,2,Database!$C:$C,$A988,Database!$I:$I,$B988)+COUNTIFS(Database!$F:$F,2,Database!$D:$D,$A988,Database!$I:$I,$B988)</f>
        <v>1</v>
      </c>
      <c r="G988" s="9">
        <f>COUNTIFS(Database!$E:$E,1,Database!$C:$C,$A988,Database!$I:$I,$B988)+COUNTIFS(Database!$F:$F,1,Database!$D:$D,$A988,Database!$I:$I,$B988)</f>
        <v>0</v>
      </c>
      <c r="H988" s="9">
        <f>COUNTIFS(Database!$E:$E,0,Database!$C:$C,$A988,Database!$I:$I,$B988)+COUNTIFS(Database!$F:$F,0,Database!$D:$D,$A988,Database!$I:$I,$B988)</f>
        <v>2</v>
      </c>
      <c r="I988" s="9">
        <f>VLOOKUP(B988,Database!$I:$AB,14,FALSE)</f>
        <v>2000</v>
      </c>
      <c r="J988" s="9">
        <f>VLOOKUP(B988,Database!$I:$AC,15,FALSE)</f>
        <v>3</v>
      </c>
      <c r="K988" s="9" t="str">
        <f>VLOOKUP(B988,Database!$I:$AD,16,FALSE)</f>
        <v>v1.2</v>
      </c>
      <c r="L988" s="9">
        <f>VLOOKUP(B988,Database!$I:$AB,19,FALSE)</f>
        <v>8</v>
      </c>
      <c r="M988" s="9" t="str">
        <f>VLOOKUP(B988,Database!$I:$AB,20,FALSE)</f>
        <v>Y</v>
      </c>
    </row>
    <row r="989" spans="1:13" ht="15" customHeight="1" x14ac:dyDescent="0.25">
      <c r="A989" t="s">
        <v>2171</v>
      </c>
      <c r="B989" t="s">
        <v>2173</v>
      </c>
      <c r="C989" t="s">
        <v>762</v>
      </c>
      <c r="D989" s="1" t="s">
        <v>2174</v>
      </c>
      <c r="E989" s="9">
        <f t="shared" si="18"/>
        <v>2</v>
      </c>
      <c r="F989" s="9">
        <f>COUNTIFS(Database!$E:$E,2,Database!$C:$C,$A989,Database!$I:$I,$B989)+COUNTIFS(Database!$F:$F,2,Database!$D:$D,$A989,Database!$I:$I,$B989)</f>
        <v>1</v>
      </c>
      <c r="G989" s="9">
        <f>COUNTIFS(Database!$E:$E,1,Database!$C:$C,$A989,Database!$I:$I,$B989)+COUNTIFS(Database!$F:$F,1,Database!$D:$D,$A989,Database!$I:$I,$B989)</f>
        <v>0</v>
      </c>
      <c r="H989" s="9">
        <f>COUNTIFS(Database!$E:$E,0,Database!$C:$C,$A989,Database!$I:$I,$B989)+COUNTIFS(Database!$F:$F,0,Database!$D:$D,$A989,Database!$I:$I,$B989)</f>
        <v>1</v>
      </c>
      <c r="I989" s="9">
        <f>VLOOKUP(B989,Database!$I:$AB,14,FALSE)</f>
        <v>2000</v>
      </c>
      <c r="J989" s="9">
        <f>VLOOKUP(B989,Database!$I:$AC,15,FALSE)</f>
        <v>3</v>
      </c>
      <c r="K989" s="9" t="str">
        <f>VLOOKUP(B989,Database!$I:$AD,16,FALSE)</f>
        <v>v1.2</v>
      </c>
      <c r="L989" s="9">
        <f>VLOOKUP(B989,Database!$I:$AB,19,FALSE)</f>
        <v>8</v>
      </c>
      <c r="M989" s="9" t="str">
        <f>VLOOKUP(B989,Database!$I:$AB,20,FALSE)</f>
        <v>Y</v>
      </c>
    </row>
    <row r="990" spans="1:13" ht="15" customHeight="1" x14ac:dyDescent="0.25">
      <c r="A990" t="s">
        <v>2176</v>
      </c>
      <c r="B990" t="s">
        <v>2173</v>
      </c>
      <c r="C990" t="s">
        <v>763</v>
      </c>
      <c r="D990" s="1" t="s">
        <v>2178</v>
      </c>
      <c r="E990" s="9">
        <f t="shared" si="18"/>
        <v>2</v>
      </c>
      <c r="F990" s="9">
        <f>COUNTIFS(Database!$E:$E,2,Database!$C:$C,$A990,Database!$I:$I,$B990)+COUNTIFS(Database!$F:$F,2,Database!$D:$D,$A990,Database!$I:$I,$B990)</f>
        <v>1</v>
      </c>
      <c r="G990" s="9">
        <f>COUNTIFS(Database!$E:$E,1,Database!$C:$C,$A990,Database!$I:$I,$B990)+COUNTIFS(Database!$F:$F,1,Database!$D:$D,$A990,Database!$I:$I,$B990)</f>
        <v>0</v>
      </c>
      <c r="H990" s="9">
        <f>COUNTIFS(Database!$E:$E,0,Database!$C:$C,$A990,Database!$I:$I,$B990)+COUNTIFS(Database!$F:$F,0,Database!$D:$D,$A990,Database!$I:$I,$B990)</f>
        <v>1</v>
      </c>
      <c r="I990" s="9">
        <f>VLOOKUP(B990,Database!$I:$AB,14,FALSE)</f>
        <v>2000</v>
      </c>
      <c r="J990" s="9">
        <f>VLOOKUP(B990,Database!$I:$AC,15,FALSE)</f>
        <v>3</v>
      </c>
      <c r="K990" s="9" t="str">
        <f>VLOOKUP(B990,Database!$I:$AD,16,FALSE)</f>
        <v>v1.2</v>
      </c>
      <c r="L990" s="9">
        <f>VLOOKUP(B990,Database!$I:$AB,19,FALSE)</f>
        <v>8</v>
      </c>
      <c r="M990" s="9" t="str">
        <f>VLOOKUP(B990,Database!$I:$AB,20,FALSE)</f>
        <v>Y</v>
      </c>
    </row>
    <row r="991" spans="1:13" ht="15" customHeight="1" x14ac:dyDescent="0.25">
      <c r="A991" t="s">
        <v>2180</v>
      </c>
      <c r="B991" t="s">
        <v>2173</v>
      </c>
      <c r="C991" t="s">
        <v>763</v>
      </c>
      <c r="D991" s="1" t="s">
        <v>2182</v>
      </c>
      <c r="E991" s="9">
        <f t="shared" si="18"/>
        <v>3</v>
      </c>
      <c r="F991" s="9">
        <f>COUNTIFS(Database!$E:$E,2,Database!$C:$C,$A991,Database!$I:$I,$B991)+COUNTIFS(Database!$F:$F,2,Database!$D:$D,$A991,Database!$I:$I,$B991)</f>
        <v>3</v>
      </c>
      <c r="G991" s="9">
        <f>COUNTIFS(Database!$E:$E,1,Database!$C:$C,$A991,Database!$I:$I,$B991)+COUNTIFS(Database!$F:$F,1,Database!$D:$D,$A991,Database!$I:$I,$B991)</f>
        <v>0</v>
      </c>
      <c r="H991" s="9">
        <f>COUNTIFS(Database!$E:$E,0,Database!$C:$C,$A991,Database!$I:$I,$B991)+COUNTIFS(Database!$F:$F,0,Database!$D:$D,$A991,Database!$I:$I,$B991)</f>
        <v>0</v>
      </c>
      <c r="I991" s="9">
        <f>VLOOKUP(B991,Database!$I:$AB,14,FALSE)</f>
        <v>2000</v>
      </c>
      <c r="J991" s="9">
        <f>VLOOKUP(B991,Database!$I:$AC,15,FALSE)</f>
        <v>3</v>
      </c>
      <c r="K991" s="9" t="str">
        <f>VLOOKUP(B991,Database!$I:$AD,16,FALSE)</f>
        <v>v1.2</v>
      </c>
      <c r="L991" s="9">
        <f>VLOOKUP(B991,Database!$I:$AB,19,FALSE)</f>
        <v>8</v>
      </c>
      <c r="M991" s="9" t="str">
        <f>VLOOKUP(B991,Database!$I:$AB,20,FALSE)</f>
        <v>Y</v>
      </c>
    </row>
    <row r="992" spans="1:13" ht="15" customHeight="1" x14ac:dyDescent="0.25">
      <c r="A992" t="s">
        <v>2184</v>
      </c>
      <c r="B992" t="s">
        <v>2173</v>
      </c>
      <c r="C992" t="s">
        <v>767</v>
      </c>
      <c r="D992" s="1" t="s">
        <v>2186</v>
      </c>
      <c r="E992" s="9">
        <f t="shared" si="18"/>
        <v>3</v>
      </c>
      <c r="F992" s="9">
        <f>COUNTIFS(Database!$E:$E,2,Database!$C:$C,$A992,Database!$I:$I,$B992)+COUNTIFS(Database!$F:$F,2,Database!$D:$D,$A992,Database!$I:$I,$B992)</f>
        <v>2</v>
      </c>
      <c r="G992" s="9">
        <f>COUNTIFS(Database!$E:$E,1,Database!$C:$C,$A992,Database!$I:$I,$B992)+COUNTIFS(Database!$F:$F,1,Database!$D:$D,$A992,Database!$I:$I,$B992)</f>
        <v>0</v>
      </c>
      <c r="H992" s="9">
        <f>COUNTIFS(Database!$E:$E,0,Database!$C:$C,$A992,Database!$I:$I,$B992)+COUNTIFS(Database!$F:$F,0,Database!$D:$D,$A992,Database!$I:$I,$B992)</f>
        <v>1</v>
      </c>
      <c r="I992" s="9">
        <f>VLOOKUP(B992,Database!$I:$AB,14,FALSE)</f>
        <v>2000</v>
      </c>
      <c r="J992" s="9">
        <f>VLOOKUP(B992,Database!$I:$AC,15,FALSE)</f>
        <v>3</v>
      </c>
      <c r="K992" s="9" t="str">
        <f>VLOOKUP(B992,Database!$I:$AD,16,FALSE)</f>
        <v>v1.2</v>
      </c>
      <c r="L992" s="9">
        <f>VLOOKUP(B992,Database!$I:$AB,19,FALSE)</f>
        <v>8</v>
      </c>
      <c r="M992" s="9" t="str">
        <f>VLOOKUP(B992,Database!$I:$AB,20,FALSE)</f>
        <v>Y</v>
      </c>
    </row>
    <row r="993" spans="1:13" ht="15" customHeight="1" x14ac:dyDescent="0.25">
      <c r="A993" t="s">
        <v>2177</v>
      </c>
      <c r="B993" t="s">
        <v>2173</v>
      </c>
      <c r="C993" t="s">
        <v>761</v>
      </c>
      <c r="D993" s="1" t="s">
        <v>2179</v>
      </c>
      <c r="E993" s="9">
        <f t="shared" si="18"/>
        <v>2</v>
      </c>
      <c r="F993" s="9">
        <f>COUNTIFS(Database!$E:$E,2,Database!$C:$C,$A993,Database!$I:$I,$B993)+COUNTIFS(Database!$F:$F,2,Database!$D:$D,$A993,Database!$I:$I,$B993)</f>
        <v>1</v>
      </c>
      <c r="G993" s="9">
        <f>COUNTIFS(Database!$E:$E,1,Database!$C:$C,$A993,Database!$I:$I,$B993)+COUNTIFS(Database!$F:$F,1,Database!$D:$D,$A993,Database!$I:$I,$B993)</f>
        <v>0</v>
      </c>
      <c r="H993" s="9">
        <f>COUNTIFS(Database!$E:$E,0,Database!$C:$C,$A993,Database!$I:$I,$B993)+COUNTIFS(Database!$F:$F,0,Database!$D:$D,$A993,Database!$I:$I,$B993)</f>
        <v>1</v>
      </c>
      <c r="I993" s="9">
        <f>VLOOKUP(B993,Database!$I:$AB,14,FALSE)</f>
        <v>2000</v>
      </c>
      <c r="J993" s="9">
        <f>VLOOKUP(B993,Database!$I:$AC,15,FALSE)</f>
        <v>3</v>
      </c>
      <c r="K993" s="9" t="str">
        <f>VLOOKUP(B993,Database!$I:$AD,16,FALSE)</f>
        <v>v1.2</v>
      </c>
      <c r="L993" s="9">
        <f>VLOOKUP(B993,Database!$I:$AB,19,FALSE)</f>
        <v>8</v>
      </c>
      <c r="M993" s="9" t="str">
        <f>VLOOKUP(B993,Database!$I:$AB,20,FALSE)</f>
        <v>Y</v>
      </c>
    </row>
    <row r="994" spans="1:13" ht="15" customHeight="1" x14ac:dyDescent="0.25">
      <c r="A994" t="s">
        <v>2185</v>
      </c>
      <c r="B994" t="s">
        <v>2173</v>
      </c>
      <c r="C994" t="s">
        <v>761</v>
      </c>
      <c r="D994" s="1" t="s">
        <v>2187</v>
      </c>
      <c r="E994" s="9">
        <f t="shared" si="18"/>
        <v>2</v>
      </c>
      <c r="F994" s="9">
        <f>COUNTIFS(Database!$E:$E,2,Database!$C:$C,$A994,Database!$I:$I,$B994)+COUNTIFS(Database!$F:$F,2,Database!$D:$D,$A994,Database!$I:$I,$B994)</f>
        <v>0</v>
      </c>
      <c r="G994" s="9">
        <f>COUNTIFS(Database!$E:$E,1,Database!$C:$C,$A994,Database!$I:$I,$B994)+COUNTIFS(Database!$F:$F,1,Database!$D:$D,$A994,Database!$I:$I,$B994)</f>
        <v>0</v>
      </c>
      <c r="H994" s="9">
        <f>COUNTIFS(Database!$E:$E,0,Database!$C:$C,$A994,Database!$I:$I,$B994)+COUNTIFS(Database!$F:$F,0,Database!$D:$D,$A994,Database!$I:$I,$B994)</f>
        <v>2</v>
      </c>
      <c r="I994" s="9">
        <f>VLOOKUP(B994,Database!$I:$AB,14,FALSE)</f>
        <v>2000</v>
      </c>
      <c r="J994" s="9">
        <f>VLOOKUP(B994,Database!$I:$AC,15,FALSE)</f>
        <v>3</v>
      </c>
      <c r="K994" s="9" t="str">
        <f>VLOOKUP(B994,Database!$I:$AD,16,FALSE)</f>
        <v>v1.2</v>
      </c>
      <c r="L994" s="9">
        <f>VLOOKUP(B994,Database!$I:$AB,19,FALSE)</f>
        <v>8</v>
      </c>
      <c r="M994" s="9" t="str">
        <f>VLOOKUP(B994,Database!$I:$AB,20,FALSE)</f>
        <v>Y</v>
      </c>
    </row>
    <row r="995" spans="1:13" ht="15" customHeight="1" x14ac:dyDescent="0.25">
      <c r="A995" t="s">
        <v>2172</v>
      </c>
      <c r="B995" t="s">
        <v>2173</v>
      </c>
      <c r="C995" t="s">
        <v>764</v>
      </c>
      <c r="D995" s="1" t="s">
        <v>2175</v>
      </c>
      <c r="E995" s="9">
        <f t="shared" si="18"/>
        <v>2</v>
      </c>
      <c r="F995" s="9">
        <f>COUNTIFS(Database!$E:$E,2,Database!$C:$C,$A995,Database!$I:$I,$B995)+COUNTIFS(Database!$F:$F,2,Database!$D:$D,$A995,Database!$I:$I,$B995)</f>
        <v>1</v>
      </c>
      <c r="G995" s="9">
        <f>COUNTIFS(Database!$E:$E,1,Database!$C:$C,$A995,Database!$I:$I,$B995)+COUNTIFS(Database!$F:$F,1,Database!$D:$D,$A995,Database!$I:$I,$B995)</f>
        <v>0</v>
      </c>
      <c r="H995" s="9">
        <f>COUNTIFS(Database!$E:$E,0,Database!$C:$C,$A995,Database!$I:$I,$B995)+COUNTIFS(Database!$F:$F,0,Database!$D:$D,$A995,Database!$I:$I,$B995)</f>
        <v>1</v>
      </c>
      <c r="I995" s="9">
        <f>VLOOKUP(B995,Database!$I:$AB,14,FALSE)</f>
        <v>2000</v>
      </c>
      <c r="J995" s="9">
        <f>VLOOKUP(B995,Database!$I:$AC,15,FALSE)</f>
        <v>3</v>
      </c>
      <c r="K995" s="9" t="str">
        <f>VLOOKUP(B995,Database!$I:$AD,16,FALSE)</f>
        <v>v1.2</v>
      </c>
      <c r="L995" s="9">
        <f>VLOOKUP(B995,Database!$I:$AB,19,FALSE)</f>
        <v>8</v>
      </c>
      <c r="M995" s="9" t="str">
        <f>VLOOKUP(B995,Database!$I:$AB,20,FALSE)</f>
        <v>Y</v>
      </c>
    </row>
    <row r="996" spans="1:13" ht="15" customHeight="1" x14ac:dyDescent="0.25">
      <c r="A996" t="s">
        <v>2188</v>
      </c>
      <c r="B996" t="s">
        <v>2190</v>
      </c>
      <c r="C996" t="s">
        <v>764</v>
      </c>
      <c r="D996" s="1" t="s">
        <v>2191</v>
      </c>
      <c r="E996" s="9">
        <f t="shared" si="18"/>
        <v>3</v>
      </c>
      <c r="F996" s="9">
        <f>COUNTIFS(Database!$E:$E,2,Database!$C:$C,$A996,Database!$I:$I,$B996)+COUNTIFS(Database!$F:$F,2,Database!$D:$D,$A996,Database!$I:$I,$B996)</f>
        <v>0</v>
      </c>
      <c r="G996" s="9">
        <f>COUNTIFS(Database!$E:$E,1,Database!$C:$C,$A996,Database!$I:$I,$B996)+COUNTIFS(Database!$F:$F,1,Database!$D:$D,$A996,Database!$I:$I,$B996)</f>
        <v>0</v>
      </c>
      <c r="H996" s="9">
        <f>COUNTIFS(Database!$E:$E,0,Database!$C:$C,$A996,Database!$I:$I,$B996)+COUNTIFS(Database!$F:$F,0,Database!$D:$D,$A996,Database!$I:$I,$B996)</f>
        <v>3</v>
      </c>
      <c r="I996" s="9">
        <f>VLOOKUP(B996,Database!$I:$AB,14,FALSE)</f>
        <v>2000</v>
      </c>
      <c r="J996" s="9">
        <f>VLOOKUP(B996,Database!$I:$AC,15,FALSE)</f>
        <v>3</v>
      </c>
      <c r="K996" s="9" t="str">
        <f>VLOOKUP(B996,Database!$I:$AD,16,FALSE)</f>
        <v>v1.2</v>
      </c>
      <c r="L996" s="9">
        <f>VLOOKUP(B996,Database!$I:$AB,19,FALSE)</f>
        <v>30</v>
      </c>
      <c r="M996" s="9" t="str">
        <f>VLOOKUP(B996,Database!$I:$AB,20,FALSE)</f>
        <v>Y</v>
      </c>
    </row>
    <row r="997" spans="1:13" ht="15" customHeight="1" x14ac:dyDescent="0.25">
      <c r="A997" t="s">
        <v>2193</v>
      </c>
      <c r="B997" t="s">
        <v>2190</v>
      </c>
      <c r="C997" t="s">
        <v>760</v>
      </c>
      <c r="D997" s="1" t="s">
        <v>2195</v>
      </c>
      <c r="E997" s="9">
        <f t="shared" si="18"/>
        <v>3</v>
      </c>
      <c r="F997" s="9">
        <f>COUNTIFS(Database!$E:$E,2,Database!$C:$C,$A997,Database!$I:$I,$B997)+COUNTIFS(Database!$F:$F,2,Database!$D:$D,$A997,Database!$I:$I,$B997)</f>
        <v>1</v>
      </c>
      <c r="G997" s="9">
        <f>COUNTIFS(Database!$E:$E,1,Database!$C:$C,$A997,Database!$I:$I,$B997)+COUNTIFS(Database!$F:$F,1,Database!$D:$D,$A997,Database!$I:$I,$B997)</f>
        <v>0</v>
      </c>
      <c r="H997" s="9">
        <f>COUNTIFS(Database!$E:$E,0,Database!$C:$C,$A997,Database!$I:$I,$B997)+COUNTIFS(Database!$F:$F,0,Database!$D:$D,$A997,Database!$I:$I,$B997)</f>
        <v>2</v>
      </c>
      <c r="I997" s="9">
        <f>VLOOKUP(B997,Database!$I:$AB,14,FALSE)</f>
        <v>2000</v>
      </c>
      <c r="J997" s="9">
        <f>VLOOKUP(B997,Database!$I:$AC,15,FALSE)</f>
        <v>3</v>
      </c>
      <c r="K997" s="9" t="str">
        <f>VLOOKUP(B997,Database!$I:$AD,16,FALSE)</f>
        <v>v1.2</v>
      </c>
      <c r="L997" s="9">
        <f>VLOOKUP(B997,Database!$I:$AB,19,FALSE)</f>
        <v>30</v>
      </c>
      <c r="M997" s="9" t="str">
        <f>VLOOKUP(B997,Database!$I:$AB,20,FALSE)</f>
        <v>Y</v>
      </c>
    </row>
    <row r="998" spans="1:13" ht="15" customHeight="1" x14ac:dyDescent="0.25">
      <c r="A998" t="s">
        <v>2197</v>
      </c>
      <c r="B998" t="s">
        <v>2190</v>
      </c>
      <c r="C998" t="s">
        <v>759</v>
      </c>
      <c r="D998" s="1" t="s">
        <v>2199</v>
      </c>
      <c r="E998" s="9">
        <f t="shared" si="18"/>
        <v>3</v>
      </c>
      <c r="F998" s="9">
        <f>COUNTIFS(Database!$E:$E,2,Database!$C:$C,$A998,Database!$I:$I,$B998)+COUNTIFS(Database!$F:$F,2,Database!$D:$D,$A998,Database!$I:$I,$B998)</f>
        <v>2</v>
      </c>
      <c r="G998" s="9">
        <f>COUNTIFS(Database!$E:$E,1,Database!$C:$C,$A998,Database!$I:$I,$B998)+COUNTIFS(Database!$F:$F,1,Database!$D:$D,$A998,Database!$I:$I,$B998)</f>
        <v>1</v>
      </c>
      <c r="H998" s="9">
        <f>COUNTIFS(Database!$E:$E,0,Database!$C:$C,$A998,Database!$I:$I,$B998)+COUNTIFS(Database!$F:$F,0,Database!$D:$D,$A998,Database!$I:$I,$B998)</f>
        <v>0</v>
      </c>
      <c r="I998" s="9">
        <f>VLOOKUP(B998,Database!$I:$AB,14,FALSE)</f>
        <v>2000</v>
      </c>
      <c r="J998" s="9">
        <f>VLOOKUP(B998,Database!$I:$AC,15,FALSE)</f>
        <v>3</v>
      </c>
      <c r="K998" s="9" t="str">
        <f>VLOOKUP(B998,Database!$I:$AD,16,FALSE)</f>
        <v>v1.2</v>
      </c>
      <c r="L998" s="9">
        <f>VLOOKUP(B998,Database!$I:$AB,19,FALSE)</f>
        <v>30</v>
      </c>
      <c r="M998" s="9" t="str">
        <f>VLOOKUP(B998,Database!$I:$AB,20,FALSE)</f>
        <v>Y</v>
      </c>
    </row>
    <row r="999" spans="1:13" ht="15" customHeight="1" x14ac:dyDescent="0.25">
      <c r="A999" t="s">
        <v>2201</v>
      </c>
      <c r="B999" t="s">
        <v>2190</v>
      </c>
      <c r="C999" t="s">
        <v>759</v>
      </c>
      <c r="D999" s="1" t="s">
        <v>2203</v>
      </c>
      <c r="E999" s="9">
        <f t="shared" si="18"/>
        <v>3</v>
      </c>
      <c r="F999" s="9">
        <f>COUNTIFS(Database!$E:$E,2,Database!$C:$C,$A999,Database!$I:$I,$B999)+COUNTIFS(Database!$F:$F,2,Database!$D:$D,$A999,Database!$I:$I,$B999)</f>
        <v>0</v>
      </c>
      <c r="G999" s="9">
        <f>COUNTIFS(Database!$E:$E,1,Database!$C:$C,$A999,Database!$I:$I,$B999)+COUNTIFS(Database!$F:$F,1,Database!$D:$D,$A999,Database!$I:$I,$B999)</f>
        <v>2</v>
      </c>
      <c r="H999" s="9">
        <f>COUNTIFS(Database!$E:$E,0,Database!$C:$C,$A999,Database!$I:$I,$B999)+COUNTIFS(Database!$F:$F,0,Database!$D:$D,$A999,Database!$I:$I,$B999)</f>
        <v>1</v>
      </c>
      <c r="I999" s="9">
        <f>VLOOKUP(B999,Database!$I:$AB,14,FALSE)</f>
        <v>2000</v>
      </c>
      <c r="J999" s="9">
        <f>VLOOKUP(B999,Database!$I:$AC,15,FALSE)</f>
        <v>3</v>
      </c>
      <c r="K999" s="9" t="str">
        <f>VLOOKUP(B999,Database!$I:$AD,16,FALSE)</f>
        <v>v1.2</v>
      </c>
      <c r="L999" s="9">
        <f>VLOOKUP(B999,Database!$I:$AB,19,FALSE)</f>
        <v>30</v>
      </c>
      <c r="M999" s="9" t="str">
        <f>VLOOKUP(B999,Database!$I:$AB,20,FALSE)</f>
        <v>Y</v>
      </c>
    </row>
    <row r="1000" spans="1:13" ht="15" customHeight="1" x14ac:dyDescent="0.25">
      <c r="A1000" t="s">
        <v>2205</v>
      </c>
      <c r="B1000" t="s">
        <v>2190</v>
      </c>
      <c r="C1000" t="s">
        <v>763</v>
      </c>
      <c r="D1000" s="1" t="s">
        <v>2207</v>
      </c>
      <c r="E1000" s="9">
        <f t="shared" si="18"/>
        <v>3</v>
      </c>
      <c r="F1000" s="9">
        <f>COUNTIFS(Database!$E:$E,2,Database!$C:$C,$A1000,Database!$I:$I,$B1000)+COUNTIFS(Database!$F:$F,2,Database!$D:$D,$A1000,Database!$I:$I,$B1000)</f>
        <v>1</v>
      </c>
      <c r="G1000" s="9">
        <f>COUNTIFS(Database!$E:$E,1,Database!$C:$C,$A1000,Database!$I:$I,$B1000)+COUNTIFS(Database!$F:$F,1,Database!$D:$D,$A1000,Database!$I:$I,$B1000)</f>
        <v>1</v>
      </c>
      <c r="H1000" s="9">
        <f>COUNTIFS(Database!$E:$E,0,Database!$C:$C,$A1000,Database!$I:$I,$B1000)+COUNTIFS(Database!$F:$F,0,Database!$D:$D,$A1000,Database!$I:$I,$B1000)</f>
        <v>1</v>
      </c>
      <c r="I1000" s="9">
        <f>VLOOKUP(B1000,Database!$I:$AB,14,FALSE)</f>
        <v>2000</v>
      </c>
      <c r="J1000" s="9">
        <f>VLOOKUP(B1000,Database!$I:$AC,15,FALSE)</f>
        <v>3</v>
      </c>
      <c r="K1000" s="9" t="str">
        <f>VLOOKUP(B1000,Database!$I:$AD,16,FALSE)</f>
        <v>v1.2</v>
      </c>
      <c r="L1000" s="9">
        <f>VLOOKUP(B1000,Database!$I:$AB,19,FALSE)</f>
        <v>30</v>
      </c>
      <c r="M1000" s="9" t="str">
        <f>VLOOKUP(B1000,Database!$I:$AB,20,FALSE)</f>
        <v>Y</v>
      </c>
    </row>
    <row r="1001" spans="1:13" ht="15" customHeight="1" x14ac:dyDescent="0.25">
      <c r="A1001" t="s">
        <v>2209</v>
      </c>
      <c r="B1001" t="s">
        <v>2190</v>
      </c>
      <c r="C1001" t="s">
        <v>763</v>
      </c>
      <c r="D1001" s="1" t="s">
        <v>2210</v>
      </c>
      <c r="E1001" s="9">
        <f t="shared" si="18"/>
        <v>3</v>
      </c>
      <c r="F1001" s="9">
        <f>COUNTIFS(Database!$E:$E,2,Database!$C:$C,$A1001,Database!$I:$I,$B1001)+COUNTIFS(Database!$F:$F,2,Database!$D:$D,$A1001,Database!$I:$I,$B1001)</f>
        <v>2</v>
      </c>
      <c r="G1001" s="9">
        <f>COUNTIFS(Database!$E:$E,1,Database!$C:$C,$A1001,Database!$I:$I,$B1001)+COUNTIFS(Database!$F:$F,1,Database!$D:$D,$A1001,Database!$I:$I,$B1001)</f>
        <v>0</v>
      </c>
      <c r="H1001" s="9">
        <f>COUNTIFS(Database!$E:$E,0,Database!$C:$C,$A1001,Database!$I:$I,$B1001)+COUNTIFS(Database!$F:$F,0,Database!$D:$D,$A1001,Database!$I:$I,$B1001)</f>
        <v>1</v>
      </c>
      <c r="I1001" s="9">
        <f>VLOOKUP(B1001,Database!$I:$AB,14,FALSE)</f>
        <v>2000</v>
      </c>
      <c r="J1001" s="9">
        <f>VLOOKUP(B1001,Database!$I:$AC,15,FALSE)</f>
        <v>3</v>
      </c>
      <c r="K1001" s="9" t="str">
        <f>VLOOKUP(B1001,Database!$I:$AD,16,FALSE)</f>
        <v>v1.2</v>
      </c>
      <c r="L1001" s="9">
        <f>VLOOKUP(B1001,Database!$I:$AB,19,FALSE)</f>
        <v>30</v>
      </c>
      <c r="M1001" s="9" t="str">
        <f>VLOOKUP(B1001,Database!$I:$AB,20,FALSE)</f>
        <v>Y</v>
      </c>
    </row>
    <row r="1002" spans="1:13" ht="15" customHeight="1" x14ac:dyDescent="0.25">
      <c r="A1002" t="s">
        <v>2212</v>
      </c>
      <c r="B1002" t="s">
        <v>2190</v>
      </c>
      <c r="C1002" t="s">
        <v>762</v>
      </c>
      <c r="D1002" s="1" t="s">
        <v>2214</v>
      </c>
      <c r="E1002" s="9">
        <f t="shared" si="18"/>
        <v>3</v>
      </c>
      <c r="F1002" s="9">
        <f>COUNTIFS(Database!$E:$E,2,Database!$C:$C,$A1002,Database!$I:$I,$B1002)+COUNTIFS(Database!$F:$F,2,Database!$D:$D,$A1002,Database!$I:$I,$B1002)</f>
        <v>2</v>
      </c>
      <c r="G1002" s="9">
        <f>COUNTIFS(Database!$E:$E,1,Database!$C:$C,$A1002,Database!$I:$I,$B1002)+COUNTIFS(Database!$F:$F,1,Database!$D:$D,$A1002,Database!$I:$I,$B1002)</f>
        <v>0</v>
      </c>
      <c r="H1002" s="9">
        <f>COUNTIFS(Database!$E:$E,0,Database!$C:$C,$A1002,Database!$I:$I,$B1002)+COUNTIFS(Database!$F:$F,0,Database!$D:$D,$A1002,Database!$I:$I,$B1002)</f>
        <v>1</v>
      </c>
      <c r="I1002" s="9">
        <f>VLOOKUP(B1002,Database!$I:$AB,14,FALSE)</f>
        <v>2000</v>
      </c>
      <c r="J1002" s="9">
        <f>VLOOKUP(B1002,Database!$I:$AC,15,FALSE)</f>
        <v>3</v>
      </c>
      <c r="K1002" s="9" t="str">
        <f>VLOOKUP(B1002,Database!$I:$AD,16,FALSE)</f>
        <v>v1.2</v>
      </c>
      <c r="L1002" s="9">
        <f>VLOOKUP(B1002,Database!$I:$AB,19,FALSE)</f>
        <v>30</v>
      </c>
      <c r="M1002" s="9" t="str">
        <f>VLOOKUP(B1002,Database!$I:$AB,20,FALSE)</f>
        <v>Y</v>
      </c>
    </row>
    <row r="1003" spans="1:13" ht="15" customHeight="1" x14ac:dyDescent="0.25">
      <c r="A1003" t="s">
        <v>2216</v>
      </c>
      <c r="B1003" t="s">
        <v>2190</v>
      </c>
      <c r="C1003" t="s">
        <v>761</v>
      </c>
      <c r="D1003" s="1" t="s">
        <v>2217</v>
      </c>
      <c r="E1003" s="9">
        <f t="shared" si="18"/>
        <v>3</v>
      </c>
      <c r="F1003" s="9">
        <f>COUNTIFS(Database!$E:$E,2,Database!$C:$C,$A1003,Database!$I:$I,$B1003)+COUNTIFS(Database!$F:$F,2,Database!$D:$D,$A1003,Database!$I:$I,$B1003)</f>
        <v>2</v>
      </c>
      <c r="G1003" s="9">
        <f>COUNTIFS(Database!$E:$E,1,Database!$C:$C,$A1003,Database!$I:$I,$B1003)+COUNTIFS(Database!$F:$F,1,Database!$D:$D,$A1003,Database!$I:$I,$B1003)</f>
        <v>0</v>
      </c>
      <c r="H1003" s="9">
        <f>COUNTIFS(Database!$E:$E,0,Database!$C:$C,$A1003,Database!$I:$I,$B1003)+COUNTIFS(Database!$F:$F,0,Database!$D:$D,$A1003,Database!$I:$I,$B1003)</f>
        <v>1</v>
      </c>
      <c r="I1003" s="9">
        <f>VLOOKUP(B1003,Database!$I:$AB,14,FALSE)</f>
        <v>2000</v>
      </c>
      <c r="J1003" s="9">
        <f>VLOOKUP(B1003,Database!$I:$AC,15,FALSE)</f>
        <v>3</v>
      </c>
      <c r="K1003" s="9" t="str">
        <f>VLOOKUP(B1003,Database!$I:$AD,16,FALSE)</f>
        <v>v1.2</v>
      </c>
      <c r="L1003" s="9">
        <f>VLOOKUP(B1003,Database!$I:$AB,19,FALSE)</f>
        <v>30</v>
      </c>
      <c r="M1003" s="9" t="str">
        <f>VLOOKUP(B1003,Database!$I:$AB,20,FALSE)</f>
        <v>Y</v>
      </c>
    </row>
    <row r="1004" spans="1:13" ht="15" customHeight="1" x14ac:dyDescent="0.25">
      <c r="A1004" t="s">
        <v>2219</v>
      </c>
      <c r="B1004" t="s">
        <v>2190</v>
      </c>
      <c r="C1004" t="s">
        <v>763</v>
      </c>
      <c r="D1004" s="1" t="s">
        <v>2221</v>
      </c>
      <c r="E1004" s="9">
        <f t="shared" si="18"/>
        <v>3</v>
      </c>
      <c r="F1004" s="9">
        <f>COUNTIFS(Database!$E:$E,2,Database!$C:$C,$A1004,Database!$I:$I,$B1004)+COUNTIFS(Database!$F:$F,2,Database!$D:$D,$A1004,Database!$I:$I,$B1004)</f>
        <v>1</v>
      </c>
      <c r="G1004" s="9">
        <f>COUNTIFS(Database!$E:$E,1,Database!$C:$C,$A1004,Database!$I:$I,$B1004)+COUNTIFS(Database!$F:$F,1,Database!$D:$D,$A1004,Database!$I:$I,$B1004)</f>
        <v>1</v>
      </c>
      <c r="H1004" s="9">
        <f>COUNTIFS(Database!$E:$E,0,Database!$C:$C,$A1004,Database!$I:$I,$B1004)+COUNTIFS(Database!$F:$F,0,Database!$D:$D,$A1004,Database!$I:$I,$B1004)</f>
        <v>1</v>
      </c>
      <c r="I1004" s="9">
        <f>VLOOKUP(B1004,Database!$I:$AB,14,FALSE)</f>
        <v>2000</v>
      </c>
      <c r="J1004" s="9">
        <f>VLOOKUP(B1004,Database!$I:$AC,15,FALSE)</f>
        <v>3</v>
      </c>
      <c r="K1004" s="9" t="str">
        <f>VLOOKUP(B1004,Database!$I:$AD,16,FALSE)</f>
        <v>v1.2</v>
      </c>
      <c r="L1004" s="9">
        <f>VLOOKUP(B1004,Database!$I:$AB,19,FALSE)</f>
        <v>30</v>
      </c>
      <c r="M1004" s="9" t="str">
        <f>VLOOKUP(B1004,Database!$I:$AB,20,FALSE)</f>
        <v>Y</v>
      </c>
    </row>
    <row r="1005" spans="1:13" ht="15" customHeight="1" x14ac:dyDescent="0.25">
      <c r="A1005" t="s">
        <v>2223</v>
      </c>
      <c r="B1005" t="s">
        <v>2190</v>
      </c>
      <c r="C1005" t="s">
        <v>761</v>
      </c>
      <c r="D1005" s="1" t="s">
        <v>2224</v>
      </c>
      <c r="E1005" s="9">
        <f t="shared" si="18"/>
        <v>3</v>
      </c>
      <c r="F1005" s="9">
        <f>COUNTIFS(Database!$E:$E,2,Database!$C:$C,$A1005,Database!$I:$I,$B1005)+COUNTIFS(Database!$F:$F,2,Database!$D:$D,$A1005,Database!$I:$I,$B1005)</f>
        <v>1</v>
      </c>
      <c r="G1005" s="9">
        <f>COUNTIFS(Database!$E:$E,1,Database!$C:$C,$A1005,Database!$I:$I,$B1005)+COUNTIFS(Database!$F:$F,1,Database!$D:$D,$A1005,Database!$I:$I,$B1005)</f>
        <v>0</v>
      </c>
      <c r="H1005" s="9">
        <f>COUNTIFS(Database!$E:$E,0,Database!$C:$C,$A1005,Database!$I:$I,$B1005)+COUNTIFS(Database!$F:$F,0,Database!$D:$D,$A1005,Database!$I:$I,$B1005)</f>
        <v>2</v>
      </c>
      <c r="I1005" s="9">
        <f>VLOOKUP(B1005,Database!$I:$AB,14,FALSE)</f>
        <v>2000</v>
      </c>
      <c r="J1005" s="9">
        <f>VLOOKUP(B1005,Database!$I:$AC,15,FALSE)</f>
        <v>3</v>
      </c>
      <c r="K1005" s="9" t="str">
        <f>VLOOKUP(B1005,Database!$I:$AD,16,FALSE)</f>
        <v>v1.2</v>
      </c>
      <c r="L1005" s="9">
        <f>VLOOKUP(B1005,Database!$I:$AB,19,FALSE)</f>
        <v>30</v>
      </c>
      <c r="M1005" s="9" t="str">
        <f>VLOOKUP(B1005,Database!$I:$AB,20,FALSE)</f>
        <v>Y</v>
      </c>
    </row>
    <row r="1006" spans="1:13" ht="15" customHeight="1" x14ac:dyDescent="0.25">
      <c r="A1006" t="s">
        <v>2226</v>
      </c>
      <c r="B1006" t="s">
        <v>2190</v>
      </c>
      <c r="C1006" t="s">
        <v>767</v>
      </c>
      <c r="D1006" s="1" t="s">
        <v>2227</v>
      </c>
      <c r="E1006" s="9">
        <f t="shared" si="18"/>
        <v>3</v>
      </c>
      <c r="F1006" s="9">
        <f>COUNTIFS(Database!$E:$E,2,Database!$C:$C,$A1006,Database!$I:$I,$B1006)+COUNTIFS(Database!$F:$F,2,Database!$D:$D,$A1006,Database!$I:$I,$B1006)</f>
        <v>3</v>
      </c>
      <c r="G1006" s="9">
        <f>COUNTIFS(Database!$E:$E,1,Database!$C:$C,$A1006,Database!$I:$I,$B1006)+COUNTIFS(Database!$F:$F,1,Database!$D:$D,$A1006,Database!$I:$I,$B1006)</f>
        <v>0</v>
      </c>
      <c r="H1006" s="9">
        <f>COUNTIFS(Database!$E:$E,0,Database!$C:$C,$A1006,Database!$I:$I,$B1006)+COUNTIFS(Database!$F:$F,0,Database!$D:$D,$A1006,Database!$I:$I,$B1006)</f>
        <v>0</v>
      </c>
      <c r="I1006" s="9">
        <f>VLOOKUP(B1006,Database!$I:$AB,14,FALSE)</f>
        <v>2000</v>
      </c>
      <c r="J1006" s="9">
        <f>VLOOKUP(B1006,Database!$I:$AC,15,FALSE)</f>
        <v>3</v>
      </c>
      <c r="K1006" s="9" t="str">
        <f>VLOOKUP(B1006,Database!$I:$AD,16,FALSE)</f>
        <v>v1.2</v>
      </c>
      <c r="L1006" s="9">
        <f>VLOOKUP(B1006,Database!$I:$AB,19,FALSE)</f>
        <v>30</v>
      </c>
      <c r="M1006" s="9" t="str">
        <f>VLOOKUP(B1006,Database!$I:$AB,20,FALSE)</f>
        <v>Y</v>
      </c>
    </row>
    <row r="1007" spans="1:13" ht="15" customHeight="1" x14ac:dyDescent="0.25">
      <c r="A1007" t="s">
        <v>2229</v>
      </c>
      <c r="B1007" t="s">
        <v>2190</v>
      </c>
      <c r="C1007" t="s">
        <v>762</v>
      </c>
      <c r="D1007" s="1" t="s">
        <v>2231</v>
      </c>
      <c r="E1007" s="9">
        <f t="shared" si="18"/>
        <v>3</v>
      </c>
      <c r="F1007" s="9">
        <f>COUNTIFS(Database!$E:$E,2,Database!$C:$C,$A1007,Database!$I:$I,$B1007)+COUNTIFS(Database!$F:$F,2,Database!$D:$D,$A1007,Database!$I:$I,$B1007)</f>
        <v>1</v>
      </c>
      <c r="G1007" s="9">
        <f>COUNTIFS(Database!$E:$E,1,Database!$C:$C,$A1007,Database!$I:$I,$B1007)+COUNTIFS(Database!$F:$F,1,Database!$D:$D,$A1007,Database!$I:$I,$B1007)</f>
        <v>0</v>
      </c>
      <c r="H1007" s="9">
        <f>COUNTIFS(Database!$E:$E,0,Database!$C:$C,$A1007,Database!$I:$I,$B1007)+COUNTIFS(Database!$F:$F,0,Database!$D:$D,$A1007,Database!$I:$I,$B1007)</f>
        <v>2</v>
      </c>
      <c r="I1007" s="9">
        <f>VLOOKUP(B1007,Database!$I:$AB,14,FALSE)</f>
        <v>2000</v>
      </c>
      <c r="J1007" s="9">
        <f>VLOOKUP(B1007,Database!$I:$AC,15,FALSE)</f>
        <v>3</v>
      </c>
      <c r="K1007" s="9" t="str">
        <f>VLOOKUP(B1007,Database!$I:$AD,16,FALSE)</f>
        <v>v1.2</v>
      </c>
      <c r="L1007" s="9">
        <f>VLOOKUP(B1007,Database!$I:$AB,19,FALSE)</f>
        <v>30</v>
      </c>
      <c r="M1007" s="9" t="str">
        <f>VLOOKUP(B1007,Database!$I:$AB,20,FALSE)</f>
        <v>Y</v>
      </c>
    </row>
    <row r="1008" spans="1:13" ht="15" customHeight="1" x14ac:dyDescent="0.25">
      <c r="A1008" t="s">
        <v>2233</v>
      </c>
      <c r="B1008" t="s">
        <v>2190</v>
      </c>
      <c r="C1008" t="s">
        <v>759</v>
      </c>
      <c r="D1008" s="1" t="s">
        <v>2234</v>
      </c>
      <c r="E1008" s="9">
        <f t="shared" si="18"/>
        <v>3</v>
      </c>
      <c r="F1008" s="9">
        <f>COUNTIFS(Database!$E:$E,2,Database!$C:$C,$A1008,Database!$I:$I,$B1008)+COUNTIFS(Database!$F:$F,2,Database!$D:$D,$A1008,Database!$I:$I,$B1008)</f>
        <v>1</v>
      </c>
      <c r="G1008" s="9">
        <f>COUNTIFS(Database!$E:$E,1,Database!$C:$C,$A1008,Database!$I:$I,$B1008)+COUNTIFS(Database!$F:$F,1,Database!$D:$D,$A1008,Database!$I:$I,$B1008)</f>
        <v>0</v>
      </c>
      <c r="H1008" s="9">
        <f>COUNTIFS(Database!$E:$E,0,Database!$C:$C,$A1008,Database!$I:$I,$B1008)+COUNTIFS(Database!$F:$F,0,Database!$D:$D,$A1008,Database!$I:$I,$B1008)</f>
        <v>2</v>
      </c>
      <c r="I1008" s="9">
        <f>VLOOKUP(B1008,Database!$I:$AB,14,FALSE)</f>
        <v>2000</v>
      </c>
      <c r="J1008" s="9">
        <f>VLOOKUP(B1008,Database!$I:$AC,15,FALSE)</f>
        <v>3</v>
      </c>
      <c r="K1008" s="9" t="str">
        <f>VLOOKUP(B1008,Database!$I:$AD,16,FALSE)</f>
        <v>v1.2</v>
      </c>
      <c r="L1008" s="9">
        <f>VLOOKUP(B1008,Database!$I:$AB,19,FALSE)</f>
        <v>30</v>
      </c>
      <c r="M1008" s="9" t="str">
        <f>VLOOKUP(B1008,Database!$I:$AB,20,FALSE)</f>
        <v>Y</v>
      </c>
    </row>
    <row r="1009" spans="1:13" ht="15" customHeight="1" x14ac:dyDescent="0.25">
      <c r="A1009" t="s">
        <v>393</v>
      </c>
      <c r="B1009" t="s">
        <v>2190</v>
      </c>
      <c r="C1009" t="s">
        <v>769</v>
      </c>
      <c r="D1009" s="1" t="s">
        <v>2237</v>
      </c>
      <c r="E1009" s="9">
        <f t="shared" si="18"/>
        <v>3</v>
      </c>
      <c r="F1009" s="9">
        <f>COUNTIFS(Database!$E:$E,2,Database!$C:$C,$A1009,Database!$I:$I,$B1009)+COUNTIFS(Database!$F:$F,2,Database!$D:$D,$A1009,Database!$I:$I,$B1009)</f>
        <v>0</v>
      </c>
      <c r="G1009" s="9">
        <f>COUNTIFS(Database!$E:$E,1,Database!$C:$C,$A1009,Database!$I:$I,$B1009)+COUNTIFS(Database!$F:$F,1,Database!$D:$D,$A1009,Database!$I:$I,$B1009)</f>
        <v>0</v>
      </c>
      <c r="H1009" s="9">
        <f>COUNTIFS(Database!$E:$E,0,Database!$C:$C,$A1009,Database!$I:$I,$B1009)+COUNTIFS(Database!$F:$F,0,Database!$D:$D,$A1009,Database!$I:$I,$B1009)</f>
        <v>3</v>
      </c>
      <c r="I1009" s="9">
        <f>VLOOKUP(B1009,Database!$I:$AB,14,FALSE)</f>
        <v>2000</v>
      </c>
      <c r="J1009" s="9">
        <f>VLOOKUP(B1009,Database!$I:$AC,15,FALSE)</f>
        <v>3</v>
      </c>
      <c r="K1009" s="9" t="str">
        <f>VLOOKUP(B1009,Database!$I:$AD,16,FALSE)</f>
        <v>v1.2</v>
      </c>
      <c r="L1009" s="9">
        <f>VLOOKUP(B1009,Database!$I:$AB,19,FALSE)</f>
        <v>30</v>
      </c>
      <c r="M1009" s="9" t="str">
        <f>VLOOKUP(B1009,Database!$I:$AB,20,FALSE)</f>
        <v>Y</v>
      </c>
    </row>
    <row r="1010" spans="1:13" ht="15" customHeight="1" x14ac:dyDescent="0.25">
      <c r="A1010" t="s">
        <v>2239</v>
      </c>
      <c r="B1010" t="s">
        <v>2190</v>
      </c>
      <c r="C1010" t="s">
        <v>766</v>
      </c>
      <c r="D1010" s="1" t="s">
        <v>2241</v>
      </c>
      <c r="E1010" s="9">
        <f t="shared" si="18"/>
        <v>3</v>
      </c>
      <c r="F1010" s="9">
        <f>COUNTIFS(Database!$E:$E,2,Database!$C:$C,$A1010,Database!$I:$I,$B1010)+COUNTIFS(Database!$F:$F,2,Database!$D:$D,$A1010,Database!$I:$I,$B1010)</f>
        <v>1</v>
      </c>
      <c r="G1010" s="9">
        <f>COUNTIFS(Database!$E:$E,1,Database!$C:$C,$A1010,Database!$I:$I,$B1010)+COUNTIFS(Database!$F:$F,1,Database!$D:$D,$A1010,Database!$I:$I,$B1010)</f>
        <v>0</v>
      </c>
      <c r="H1010" s="9">
        <f>COUNTIFS(Database!$E:$E,0,Database!$C:$C,$A1010,Database!$I:$I,$B1010)+COUNTIFS(Database!$F:$F,0,Database!$D:$D,$A1010,Database!$I:$I,$B1010)</f>
        <v>2</v>
      </c>
      <c r="I1010" s="9">
        <f>VLOOKUP(B1010,Database!$I:$AB,14,FALSE)</f>
        <v>2000</v>
      </c>
      <c r="J1010" s="9">
        <f>VLOOKUP(B1010,Database!$I:$AC,15,FALSE)</f>
        <v>3</v>
      </c>
      <c r="K1010" s="9" t="str">
        <f>VLOOKUP(B1010,Database!$I:$AD,16,FALSE)</f>
        <v>v1.2</v>
      </c>
      <c r="L1010" s="9">
        <f>VLOOKUP(B1010,Database!$I:$AB,19,FALSE)</f>
        <v>30</v>
      </c>
      <c r="M1010" s="9" t="str">
        <f>VLOOKUP(B1010,Database!$I:$AB,20,FALSE)</f>
        <v>Y</v>
      </c>
    </row>
    <row r="1011" spans="1:13" ht="15" customHeight="1" x14ac:dyDescent="0.25">
      <c r="A1011" t="s">
        <v>2202</v>
      </c>
      <c r="B1011" t="s">
        <v>2190</v>
      </c>
      <c r="C1011" t="s">
        <v>758</v>
      </c>
      <c r="D1011" s="1" t="s">
        <v>2204</v>
      </c>
      <c r="E1011" s="9">
        <f t="shared" si="18"/>
        <v>3</v>
      </c>
      <c r="F1011" s="9">
        <f>COUNTIFS(Database!$E:$E,2,Database!$C:$C,$A1011,Database!$I:$I,$B1011)+COUNTIFS(Database!$F:$F,2,Database!$D:$D,$A1011,Database!$I:$I,$B1011)</f>
        <v>1</v>
      </c>
      <c r="G1011" s="9">
        <f>COUNTIFS(Database!$E:$E,1,Database!$C:$C,$A1011,Database!$I:$I,$B1011)+COUNTIFS(Database!$F:$F,1,Database!$D:$D,$A1011,Database!$I:$I,$B1011)</f>
        <v>1</v>
      </c>
      <c r="H1011" s="9">
        <f>COUNTIFS(Database!$E:$E,0,Database!$C:$C,$A1011,Database!$I:$I,$B1011)+COUNTIFS(Database!$F:$F,0,Database!$D:$D,$A1011,Database!$I:$I,$B1011)</f>
        <v>1</v>
      </c>
      <c r="I1011" s="9">
        <f>VLOOKUP(B1011,Database!$I:$AB,14,FALSE)</f>
        <v>2000</v>
      </c>
      <c r="J1011" s="9">
        <f>VLOOKUP(B1011,Database!$I:$AC,15,FALSE)</f>
        <v>3</v>
      </c>
      <c r="K1011" s="9" t="str">
        <f>VLOOKUP(B1011,Database!$I:$AD,16,FALSE)</f>
        <v>v1.2</v>
      </c>
      <c r="L1011" s="9">
        <f>VLOOKUP(B1011,Database!$I:$AB,19,FALSE)</f>
        <v>30</v>
      </c>
      <c r="M1011" s="9" t="str">
        <f>VLOOKUP(B1011,Database!$I:$AB,20,FALSE)</f>
        <v>Y</v>
      </c>
    </row>
    <row r="1012" spans="1:13" ht="15" customHeight="1" x14ac:dyDescent="0.25">
      <c r="A1012" t="s">
        <v>2213</v>
      </c>
      <c r="B1012" t="s">
        <v>2190</v>
      </c>
      <c r="C1012" t="s">
        <v>762</v>
      </c>
      <c r="D1012" s="1" t="s">
        <v>2215</v>
      </c>
      <c r="E1012" s="9">
        <f t="shared" si="18"/>
        <v>3</v>
      </c>
      <c r="F1012" s="9">
        <f>COUNTIFS(Database!$E:$E,2,Database!$C:$C,$A1012,Database!$I:$I,$B1012)+COUNTIFS(Database!$F:$F,2,Database!$D:$D,$A1012,Database!$I:$I,$B1012)</f>
        <v>1</v>
      </c>
      <c r="G1012" s="9">
        <f>COUNTIFS(Database!$E:$E,1,Database!$C:$C,$A1012,Database!$I:$I,$B1012)+COUNTIFS(Database!$F:$F,1,Database!$D:$D,$A1012,Database!$I:$I,$B1012)</f>
        <v>0</v>
      </c>
      <c r="H1012" s="9">
        <f>COUNTIFS(Database!$E:$E,0,Database!$C:$C,$A1012,Database!$I:$I,$B1012)+COUNTIFS(Database!$F:$F,0,Database!$D:$D,$A1012,Database!$I:$I,$B1012)</f>
        <v>2</v>
      </c>
      <c r="I1012" s="9">
        <f>VLOOKUP(B1012,Database!$I:$AB,14,FALSE)</f>
        <v>2000</v>
      </c>
      <c r="J1012" s="9">
        <f>VLOOKUP(B1012,Database!$I:$AC,15,FALSE)</f>
        <v>3</v>
      </c>
      <c r="K1012" s="9" t="str">
        <f>VLOOKUP(B1012,Database!$I:$AD,16,FALSE)</f>
        <v>v1.2</v>
      </c>
      <c r="L1012" s="9">
        <f>VLOOKUP(B1012,Database!$I:$AB,19,FALSE)</f>
        <v>30</v>
      </c>
      <c r="M1012" s="9" t="str">
        <f>VLOOKUP(B1012,Database!$I:$AB,20,FALSE)</f>
        <v>Y</v>
      </c>
    </row>
    <row r="1013" spans="1:13" ht="15" customHeight="1" x14ac:dyDescent="0.25">
      <c r="A1013" t="s">
        <v>2220</v>
      </c>
      <c r="B1013" t="s">
        <v>2190</v>
      </c>
      <c r="C1013" t="s">
        <v>765</v>
      </c>
      <c r="D1013" s="1" t="s">
        <v>2222</v>
      </c>
      <c r="E1013" s="9">
        <f t="shared" si="18"/>
        <v>3</v>
      </c>
      <c r="F1013" s="9">
        <f>COUNTIFS(Database!$E:$E,2,Database!$C:$C,$A1013,Database!$I:$I,$B1013)+COUNTIFS(Database!$F:$F,2,Database!$D:$D,$A1013,Database!$I:$I,$B1013)</f>
        <v>1</v>
      </c>
      <c r="G1013" s="9">
        <f>COUNTIFS(Database!$E:$E,1,Database!$C:$C,$A1013,Database!$I:$I,$B1013)+COUNTIFS(Database!$F:$F,1,Database!$D:$D,$A1013,Database!$I:$I,$B1013)</f>
        <v>0</v>
      </c>
      <c r="H1013" s="9">
        <f>COUNTIFS(Database!$E:$E,0,Database!$C:$C,$A1013,Database!$I:$I,$B1013)+COUNTIFS(Database!$F:$F,0,Database!$D:$D,$A1013,Database!$I:$I,$B1013)</f>
        <v>2</v>
      </c>
      <c r="I1013" s="9">
        <f>VLOOKUP(B1013,Database!$I:$AB,14,FALSE)</f>
        <v>2000</v>
      </c>
      <c r="J1013" s="9">
        <f>VLOOKUP(B1013,Database!$I:$AC,15,FALSE)</f>
        <v>3</v>
      </c>
      <c r="K1013" s="9" t="str">
        <f>VLOOKUP(B1013,Database!$I:$AD,16,FALSE)</f>
        <v>v1.2</v>
      </c>
      <c r="L1013" s="9">
        <f>VLOOKUP(B1013,Database!$I:$AB,19,FALSE)</f>
        <v>30</v>
      </c>
      <c r="M1013" s="9" t="str">
        <f>VLOOKUP(B1013,Database!$I:$AB,20,FALSE)</f>
        <v>Y</v>
      </c>
    </row>
    <row r="1014" spans="1:13" ht="15" customHeight="1" x14ac:dyDescent="0.25">
      <c r="A1014" t="s">
        <v>373</v>
      </c>
      <c r="B1014" t="s">
        <v>2190</v>
      </c>
      <c r="C1014" t="s">
        <v>761</v>
      </c>
      <c r="D1014" s="1" t="s">
        <v>2218</v>
      </c>
      <c r="E1014" s="9">
        <f t="shared" si="18"/>
        <v>3</v>
      </c>
      <c r="F1014" s="9">
        <f>COUNTIFS(Database!$E:$E,2,Database!$C:$C,$A1014,Database!$I:$I,$B1014)+COUNTIFS(Database!$F:$F,2,Database!$D:$D,$A1014,Database!$I:$I,$B1014)</f>
        <v>2</v>
      </c>
      <c r="G1014" s="9">
        <f>COUNTIFS(Database!$E:$E,1,Database!$C:$C,$A1014,Database!$I:$I,$B1014)+COUNTIFS(Database!$F:$F,1,Database!$D:$D,$A1014,Database!$I:$I,$B1014)</f>
        <v>0</v>
      </c>
      <c r="H1014" s="9">
        <f>COUNTIFS(Database!$E:$E,0,Database!$C:$C,$A1014,Database!$I:$I,$B1014)+COUNTIFS(Database!$F:$F,0,Database!$D:$D,$A1014,Database!$I:$I,$B1014)</f>
        <v>1</v>
      </c>
      <c r="I1014" s="9">
        <f>VLOOKUP(B1014,Database!$I:$AB,14,FALSE)</f>
        <v>2000</v>
      </c>
      <c r="J1014" s="9">
        <f>VLOOKUP(B1014,Database!$I:$AC,15,FALSE)</f>
        <v>3</v>
      </c>
      <c r="K1014" s="9" t="str">
        <f>VLOOKUP(B1014,Database!$I:$AD,16,FALSE)</f>
        <v>v1.2</v>
      </c>
      <c r="L1014" s="9">
        <f>VLOOKUP(B1014,Database!$I:$AB,19,FALSE)</f>
        <v>30</v>
      </c>
      <c r="M1014" s="9" t="str">
        <f>VLOOKUP(B1014,Database!$I:$AB,20,FALSE)</f>
        <v>Y</v>
      </c>
    </row>
    <row r="1015" spans="1:13" ht="15" customHeight="1" x14ac:dyDescent="0.25">
      <c r="A1015" t="s">
        <v>2230</v>
      </c>
      <c r="B1015" t="s">
        <v>2190</v>
      </c>
      <c r="C1015" t="s">
        <v>764</v>
      </c>
      <c r="D1015" s="1" t="s">
        <v>2232</v>
      </c>
      <c r="E1015" s="9">
        <f t="shared" si="18"/>
        <v>3</v>
      </c>
      <c r="F1015" s="9">
        <f>COUNTIFS(Database!$E:$E,2,Database!$C:$C,$A1015,Database!$I:$I,$B1015)+COUNTIFS(Database!$F:$F,2,Database!$D:$D,$A1015,Database!$I:$I,$B1015)</f>
        <v>2</v>
      </c>
      <c r="G1015" s="9">
        <f>COUNTIFS(Database!$E:$E,1,Database!$C:$C,$A1015,Database!$I:$I,$B1015)+COUNTIFS(Database!$F:$F,1,Database!$D:$D,$A1015,Database!$I:$I,$B1015)</f>
        <v>0</v>
      </c>
      <c r="H1015" s="9">
        <f>COUNTIFS(Database!$E:$E,0,Database!$C:$C,$A1015,Database!$I:$I,$B1015)+COUNTIFS(Database!$F:$F,0,Database!$D:$D,$A1015,Database!$I:$I,$B1015)</f>
        <v>1</v>
      </c>
      <c r="I1015" s="9">
        <f>VLOOKUP(B1015,Database!$I:$AB,14,FALSE)</f>
        <v>2000</v>
      </c>
      <c r="J1015" s="9">
        <f>VLOOKUP(B1015,Database!$I:$AC,15,FALSE)</f>
        <v>3</v>
      </c>
      <c r="K1015" s="9" t="str">
        <f>VLOOKUP(B1015,Database!$I:$AD,16,FALSE)</f>
        <v>v1.2</v>
      </c>
      <c r="L1015" s="9">
        <f>VLOOKUP(B1015,Database!$I:$AB,19,FALSE)</f>
        <v>30</v>
      </c>
      <c r="M1015" s="9" t="str">
        <f>VLOOKUP(B1015,Database!$I:$AB,20,FALSE)</f>
        <v>Y</v>
      </c>
    </row>
    <row r="1016" spans="1:13" ht="15" customHeight="1" x14ac:dyDescent="0.25">
      <c r="A1016" t="s">
        <v>374</v>
      </c>
      <c r="B1016" t="s">
        <v>2190</v>
      </c>
      <c r="C1016" t="s">
        <v>760</v>
      </c>
      <c r="D1016" s="1" t="s">
        <v>2211</v>
      </c>
      <c r="E1016" s="9">
        <f t="shared" si="18"/>
        <v>3</v>
      </c>
      <c r="F1016" s="9">
        <f>COUNTIFS(Database!$E:$E,2,Database!$C:$C,$A1016,Database!$I:$I,$B1016)+COUNTIFS(Database!$F:$F,2,Database!$D:$D,$A1016,Database!$I:$I,$B1016)</f>
        <v>3</v>
      </c>
      <c r="G1016" s="9">
        <f>COUNTIFS(Database!$E:$E,1,Database!$C:$C,$A1016,Database!$I:$I,$B1016)+COUNTIFS(Database!$F:$F,1,Database!$D:$D,$A1016,Database!$I:$I,$B1016)</f>
        <v>0</v>
      </c>
      <c r="H1016" s="9">
        <f>COUNTIFS(Database!$E:$E,0,Database!$C:$C,$A1016,Database!$I:$I,$B1016)+COUNTIFS(Database!$F:$F,0,Database!$D:$D,$A1016,Database!$I:$I,$B1016)</f>
        <v>0</v>
      </c>
      <c r="I1016" s="9">
        <f>VLOOKUP(B1016,Database!$I:$AB,14,FALSE)</f>
        <v>2000</v>
      </c>
      <c r="J1016" s="9">
        <f>VLOOKUP(B1016,Database!$I:$AC,15,FALSE)</f>
        <v>3</v>
      </c>
      <c r="K1016" s="9" t="str">
        <f>VLOOKUP(B1016,Database!$I:$AD,16,FALSE)</f>
        <v>v1.2</v>
      </c>
      <c r="L1016" s="9">
        <f>VLOOKUP(B1016,Database!$I:$AB,19,FALSE)</f>
        <v>30</v>
      </c>
      <c r="M1016" s="9" t="str">
        <f>VLOOKUP(B1016,Database!$I:$AB,20,FALSE)</f>
        <v>Y</v>
      </c>
    </row>
    <row r="1017" spans="1:13" ht="15" customHeight="1" x14ac:dyDescent="0.25">
      <c r="A1017" t="s">
        <v>2206</v>
      </c>
      <c r="B1017" t="s">
        <v>2190</v>
      </c>
      <c r="C1017" t="s">
        <v>759</v>
      </c>
      <c r="D1017" s="1" t="s">
        <v>2208</v>
      </c>
      <c r="E1017" s="9">
        <f t="shared" si="18"/>
        <v>3</v>
      </c>
      <c r="F1017" s="9">
        <f>COUNTIFS(Database!$E:$E,2,Database!$C:$C,$A1017,Database!$I:$I,$B1017)+COUNTIFS(Database!$F:$F,2,Database!$D:$D,$A1017,Database!$I:$I,$B1017)</f>
        <v>2</v>
      </c>
      <c r="G1017" s="9">
        <f>COUNTIFS(Database!$E:$E,1,Database!$C:$C,$A1017,Database!$I:$I,$B1017)+COUNTIFS(Database!$F:$F,1,Database!$D:$D,$A1017,Database!$I:$I,$B1017)</f>
        <v>0</v>
      </c>
      <c r="H1017" s="9">
        <f>COUNTIFS(Database!$E:$E,0,Database!$C:$C,$A1017,Database!$I:$I,$B1017)+COUNTIFS(Database!$F:$F,0,Database!$D:$D,$A1017,Database!$I:$I,$B1017)</f>
        <v>1</v>
      </c>
      <c r="I1017" s="9">
        <f>VLOOKUP(B1017,Database!$I:$AB,14,FALSE)</f>
        <v>2000</v>
      </c>
      <c r="J1017" s="9">
        <f>VLOOKUP(B1017,Database!$I:$AC,15,FALSE)</f>
        <v>3</v>
      </c>
      <c r="K1017" s="9" t="str">
        <f>VLOOKUP(B1017,Database!$I:$AD,16,FALSE)</f>
        <v>v1.2</v>
      </c>
      <c r="L1017" s="9">
        <f>VLOOKUP(B1017,Database!$I:$AB,19,FALSE)</f>
        <v>30</v>
      </c>
      <c r="M1017" s="9" t="str">
        <f>VLOOKUP(B1017,Database!$I:$AB,20,FALSE)</f>
        <v>Y</v>
      </c>
    </row>
    <row r="1018" spans="1:13" ht="15" customHeight="1" x14ac:dyDescent="0.25">
      <c r="A1018" t="s">
        <v>365</v>
      </c>
      <c r="B1018" t="s">
        <v>2190</v>
      </c>
      <c r="C1018" t="s">
        <v>765</v>
      </c>
      <c r="D1018" s="1" t="s">
        <v>2225</v>
      </c>
      <c r="E1018" s="9">
        <f t="shared" si="18"/>
        <v>3</v>
      </c>
      <c r="F1018" s="9">
        <f>COUNTIFS(Database!$E:$E,2,Database!$C:$C,$A1018,Database!$I:$I,$B1018)+COUNTIFS(Database!$F:$F,2,Database!$D:$D,$A1018,Database!$I:$I,$B1018)</f>
        <v>1</v>
      </c>
      <c r="G1018" s="9">
        <f>COUNTIFS(Database!$E:$E,1,Database!$C:$C,$A1018,Database!$I:$I,$B1018)+COUNTIFS(Database!$F:$F,1,Database!$D:$D,$A1018,Database!$I:$I,$B1018)</f>
        <v>0</v>
      </c>
      <c r="H1018" s="9">
        <f>COUNTIFS(Database!$E:$E,0,Database!$C:$C,$A1018,Database!$I:$I,$B1018)+COUNTIFS(Database!$F:$F,0,Database!$D:$D,$A1018,Database!$I:$I,$B1018)</f>
        <v>2</v>
      </c>
      <c r="I1018" s="9">
        <f>VLOOKUP(B1018,Database!$I:$AB,14,FALSE)</f>
        <v>2000</v>
      </c>
      <c r="J1018" s="9">
        <f>VLOOKUP(B1018,Database!$I:$AC,15,FALSE)</f>
        <v>3</v>
      </c>
      <c r="K1018" s="9" t="str">
        <f>VLOOKUP(B1018,Database!$I:$AD,16,FALSE)</f>
        <v>v1.2</v>
      </c>
      <c r="L1018" s="9">
        <f>VLOOKUP(B1018,Database!$I:$AB,19,FALSE)</f>
        <v>30</v>
      </c>
      <c r="M1018" s="9" t="str">
        <f>VLOOKUP(B1018,Database!$I:$AB,20,FALSE)</f>
        <v>Y</v>
      </c>
    </row>
    <row r="1019" spans="1:13" ht="15" customHeight="1" x14ac:dyDescent="0.25">
      <c r="A1019" t="s">
        <v>2198</v>
      </c>
      <c r="B1019" t="s">
        <v>2190</v>
      </c>
      <c r="C1019" t="s">
        <v>762</v>
      </c>
      <c r="D1019" s="1" t="s">
        <v>2200</v>
      </c>
      <c r="E1019" s="9">
        <f t="shared" si="18"/>
        <v>3</v>
      </c>
      <c r="F1019" s="9">
        <f>COUNTIFS(Database!$E:$E,2,Database!$C:$C,$A1019,Database!$I:$I,$B1019)+COUNTIFS(Database!$F:$F,2,Database!$D:$D,$A1019,Database!$I:$I,$B1019)</f>
        <v>2</v>
      </c>
      <c r="G1019" s="9">
        <f>COUNTIFS(Database!$E:$E,1,Database!$C:$C,$A1019,Database!$I:$I,$B1019)+COUNTIFS(Database!$F:$F,1,Database!$D:$D,$A1019,Database!$I:$I,$B1019)</f>
        <v>0</v>
      </c>
      <c r="H1019" s="9">
        <f>COUNTIFS(Database!$E:$E,0,Database!$C:$C,$A1019,Database!$I:$I,$B1019)+COUNTIFS(Database!$F:$F,0,Database!$D:$D,$A1019,Database!$I:$I,$B1019)</f>
        <v>1</v>
      </c>
      <c r="I1019" s="9">
        <f>VLOOKUP(B1019,Database!$I:$AB,14,FALSE)</f>
        <v>2000</v>
      </c>
      <c r="J1019" s="9">
        <f>VLOOKUP(B1019,Database!$I:$AC,15,FALSE)</f>
        <v>3</v>
      </c>
      <c r="K1019" s="9" t="str">
        <f>VLOOKUP(B1019,Database!$I:$AD,16,FALSE)</f>
        <v>v1.2</v>
      </c>
      <c r="L1019" s="9">
        <f>VLOOKUP(B1019,Database!$I:$AB,19,FALSE)</f>
        <v>30</v>
      </c>
      <c r="M1019" s="9" t="str">
        <f>VLOOKUP(B1019,Database!$I:$AB,20,FALSE)</f>
        <v>Y</v>
      </c>
    </row>
    <row r="1020" spans="1:13" ht="15" customHeight="1" x14ac:dyDescent="0.25">
      <c r="A1020" t="s">
        <v>2194</v>
      </c>
      <c r="B1020" t="s">
        <v>2190</v>
      </c>
      <c r="C1020" t="s">
        <v>774</v>
      </c>
      <c r="D1020" s="1" t="s">
        <v>2196</v>
      </c>
      <c r="E1020" s="9">
        <f t="shared" si="18"/>
        <v>3</v>
      </c>
      <c r="F1020" s="9">
        <f>COUNTIFS(Database!$E:$E,2,Database!$C:$C,$A1020,Database!$I:$I,$B1020)+COUNTIFS(Database!$F:$F,2,Database!$D:$D,$A1020,Database!$I:$I,$B1020)</f>
        <v>2</v>
      </c>
      <c r="G1020" s="9">
        <f>COUNTIFS(Database!$E:$E,1,Database!$C:$C,$A1020,Database!$I:$I,$B1020)+COUNTIFS(Database!$F:$F,1,Database!$D:$D,$A1020,Database!$I:$I,$B1020)</f>
        <v>0</v>
      </c>
      <c r="H1020" s="9">
        <f>COUNTIFS(Database!$E:$E,0,Database!$C:$C,$A1020,Database!$I:$I,$B1020)+COUNTIFS(Database!$F:$F,0,Database!$D:$D,$A1020,Database!$I:$I,$B1020)</f>
        <v>1</v>
      </c>
      <c r="I1020" s="9">
        <f>VLOOKUP(B1020,Database!$I:$AB,14,FALSE)</f>
        <v>2000</v>
      </c>
      <c r="J1020" s="9">
        <f>VLOOKUP(B1020,Database!$I:$AC,15,FALSE)</f>
        <v>3</v>
      </c>
      <c r="K1020" s="9" t="str">
        <f>VLOOKUP(B1020,Database!$I:$AD,16,FALSE)</f>
        <v>v1.2</v>
      </c>
      <c r="L1020" s="9">
        <f>VLOOKUP(B1020,Database!$I:$AB,19,FALSE)</f>
        <v>30</v>
      </c>
      <c r="M1020" s="9" t="str">
        <f>VLOOKUP(B1020,Database!$I:$AB,20,FALSE)</f>
        <v>Y</v>
      </c>
    </row>
    <row r="1021" spans="1:13" ht="15" customHeight="1" x14ac:dyDescent="0.25">
      <c r="A1021" t="s">
        <v>390</v>
      </c>
      <c r="B1021" t="s">
        <v>2190</v>
      </c>
      <c r="C1021" t="s">
        <v>762</v>
      </c>
      <c r="D1021" s="1" t="s">
        <v>2235</v>
      </c>
      <c r="E1021" s="9">
        <f t="shared" si="18"/>
        <v>3</v>
      </c>
      <c r="F1021" s="9">
        <f>COUNTIFS(Database!$E:$E,2,Database!$C:$C,$A1021,Database!$I:$I,$B1021)+COUNTIFS(Database!$F:$F,2,Database!$D:$D,$A1021,Database!$I:$I,$B1021)</f>
        <v>1</v>
      </c>
      <c r="G1021" s="9">
        <f>COUNTIFS(Database!$E:$E,1,Database!$C:$C,$A1021,Database!$I:$I,$B1021)+COUNTIFS(Database!$F:$F,1,Database!$D:$D,$A1021,Database!$I:$I,$B1021)</f>
        <v>2</v>
      </c>
      <c r="H1021" s="9">
        <f>COUNTIFS(Database!$E:$E,0,Database!$C:$C,$A1021,Database!$I:$I,$B1021)+COUNTIFS(Database!$F:$F,0,Database!$D:$D,$A1021,Database!$I:$I,$B1021)</f>
        <v>0</v>
      </c>
      <c r="I1021" s="9">
        <f>VLOOKUP(B1021,Database!$I:$AB,14,FALSE)</f>
        <v>2000</v>
      </c>
      <c r="J1021" s="9">
        <f>VLOOKUP(B1021,Database!$I:$AC,15,FALSE)</f>
        <v>3</v>
      </c>
      <c r="K1021" s="9" t="str">
        <f>VLOOKUP(B1021,Database!$I:$AD,16,FALSE)</f>
        <v>v1.2</v>
      </c>
      <c r="L1021" s="9">
        <f>VLOOKUP(B1021,Database!$I:$AB,19,FALSE)</f>
        <v>30</v>
      </c>
      <c r="M1021" s="9" t="str">
        <f>VLOOKUP(B1021,Database!$I:$AB,20,FALSE)</f>
        <v>Y</v>
      </c>
    </row>
    <row r="1022" spans="1:13" ht="15" customHeight="1" x14ac:dyDescent="0.25">
      <c r="A1022" t="s">
        <v>2189</v>
      </c>
      <c r="B1022" t="s">
        <v>2190</v>
      </c>
      <c r="C1022" t="s">
        <v>758</v>
      </c>
      <c r="D1022" s="1" t="s">
        <v>2192</v>
      </c>
      <c r="E1022" s="9">
        <f t="shared" si="18"/>
        <v>3</v>
      </c>
      <c r="F1022" s="9">
        <f>COUNTIFS(Database!$E:$E,2,Database!$C:$C,$A1022,Database!$I:$I,$B1022)+COUNTIFS(Database!$F:$F,2,Database!$D:$D,$A1022,Database!$I:$I,$B1022)</f>
        <v>3</v>
      </c>
      <c r="G1022" s="9">
        <f>COUNTIFS(Database!$E:$E,1,Database!$C:$C,$A1022,Database!$I:$I,$B1022)+COUNTIFS(Database!$F:$F,1,Database!$D:$D,$A1022,Database!$I:$I,$B1022)</f>
        <v>0</v>
      </c>
      <c r="H1022" s="9">
        <f>COUNTIFS(Database!$E:$E,0,Database!$C:$C,$A1022,Database!$I:$I,$B1022)+COUNTIFS(Database!$F:$F,0,Database!$D:$D,$A1022,Database!$I:$I,$B1022)</f>
        <v>0</v>
      </c>
      <c r="I1022" s="9">
        <f>VLOOKUP(B1022,Database!$I:$AB,14,FALSE)</f>
        <v>2000</v>
      </c>
      <c r="J1022" s="9">
        <f>VLOOKUP(B1022,Database!$I:$AC,15,FALSE)</f>
        <v>3</v>
      </c>
      <c r="K1022" s="9" t="str">
        <f>VLOOKUP(B1022,Database!$I:$AD,16,FALSE)</f>
        <v>v1.2</v>
      </c>
      <c r="L1022" s="9">
        <f>VLOOKUP(B1022,Database!$I:$AB,19,FALSE)</f>
        <v>30</v>
      </c>
      <c r="M1022" s="9" t="str">
        <f>VLOOKUP(B1022,Database!$I:$AB,20,FALSE)</f>
        <v>Y</v>
      </c>
    </row>
    <row r="1023" spans="1:13" ht="15" customHeight="1" x14ac:dyDescent="0.25">
      <c r="A1023" t="s">
        <v>2243</v>
      </c>
      <c r="B1023" t="s">
        <v>2245</v>
      </c>
      <c r="C1023" t="s">
        <v>770</v>
      </c>
      <c r="D1023" s="1" t="s">
        <v>2246</v>
      </c>
      <c r="E1023" s="9">
        <f t="shared" si="18"/>
        <v>3</v>
      </c>
      <c r="F1023" s="9">
        <f>COUNTIFS(Database!$E:$E,2,Database!$C:$C,$A1023,Database!$I:$I,$B1023)+COUNTIFS(Database!$F:$F,2,Database!$D:$D,$A1023,Database!$I:$I,$B1023)</f>
        <v>1</v>
      </c>
      <c r="G1023" s="9">
        <f>COUNTIFS(Database!$E:$E,1,Database!$C:$C,$A1023,Database!$I:$I,$B1023)+COUNTIFS(Database!$F:$F,1,Database!$D:$D,$A1023,Database!$I:$I,$B1023)</f>
        <v>1</v>
      </c>
      <c r="H1023" s="9">
        <f>COUNTIFS(Database!$E:$E,0,Database!$C:$C,$A1023,Database!$I:$I,$B1023)+COUNTIFS(Database!$F:$F,0,Database!$D:$D,$A1023,Database!$I:$I,$B1023)</f>
        <v>1</v>
      </c>
      <c r="I1023" s="9">
        <f>VLOOKUP(B1023,Database!$I:$AB,14,FALSE)</f>
        <v>2000</v>
      </c>
      <c r="J1023" s="9">
        <f>VLOOKUP(B1023,Database!$I:$AC,15,FALSE)</f>
        <v>3</v>
      </c>
      <c r="K1023" s="9" t="str">
        <f>VLOOKUP(B1023,Database!$I:$AD,16,FALSE)</f>
        <v>v1.2</v>
      </c>
      <c r="L1023" s="9">
        <f>VLOOKUP(B1023,Database!$I:$AB,19,FALSE)</f>
        <v>14</v>
      </c>
      <c r="M1023" s="9" t="str">
        <f>VLOOKUP(B1023,Database!$I:$AB,20,FALSE)</f>
        <v>Y</v>
      </c>
    </row>
    <row r="1024" spans="1:13" ht="15" customHeight="1" x14ac:dyDescent="0.25">
      <c r="A1024" t="s">
        <v>639</v>
      </c>
      <c r="B1024" t="s">
        <v>2245</v>
      </c>
      <c r="C1024" t="s">
        <v>762</v>
      </c>
      <c r="D1024" s="1" t="s">
        <v>2249</v>
      </c>
      <c r="E1024" s="9">
        <f t="shared" si="18"/>
        <v>3</v>
      </c>
      <c r="F1024" s="9">
        <f>COUNTIFS(Database!$E:$E,2,Database!$C:$C,$A1024,Database!$I:$I,$B1024)+COUNTIFS(Database!$F:$F,2,Database!$D:$D,$A1024,Database!$I:$I,$B1024)</f>
        <v>3</v>
      </c>
      <c r="G1024" s="9">
        <f>COUNTIFS(Database!$E:$E,1,Database!$C:$C,$A1024,Database!$I:$I,$B1024)+COUNTIFS(Database!$F:$F,1,Database!$D:$D,$A1024,Database!$I:$I,$B1024)</f>
        <v>0</v>
      </c>
      <c r="H1024" s="9">
        <f>COUNTIFS(Database!$E:$E,0,Database!$C:$C,$A1024,Database!$I:$I,$B1024)+COUNTIFS(Database!$F:$F,0,Database!$D:$D,$A1024,Database!$I:$I,$B1024)</f>
        <v>0</v>
      </c>
      <c r="I1024" s="9">
        <f>VLOOKUP(B1024,Database!$I:$AB,14,FALSE)</f>
        <v>2000</v>
      </c>
      <c r="J1024" s="9">
        <f>VLOOKUP(B1024,Database!$I:$AC,15,FALSE)</f>
        <v>3</v>
      </c>
      <c r="K1024" s="9" t="str">
        <f>VLOOKUP(B1024,Database!$I:$AD,16,FALSE)</f>
        <v>v1.2</v>
      </c>
      <c r="L1024" s="9">
        <f>VLOOKUP(B1024,Database!$I:$AB,19,FALSE)</f>
        <v>14</v>
      </c>
      <c r="M1024" s="9" t="str">
        <f>VLOOKUP(B1024,Database!$I:$AB,20,FALSE)</f>
        <v>Y</v>
      </c>
    </row>
    <row r="1025" spans="1:13" ht="15" customHeight="1" x14ac:dyDescent="0.25">
      <c r="A1025" t="s">
        <v>624</v>
      </c>
      <c r="B1025" t="s">
        <v>2245</v>
      </c>
      <c r="C1025" t="s">
        <v>760</v>
      </c>
      <c r="D1025" s="1" t="s">
        <v>2252</v>
      </c>
      <c r="E1025" s="9">
        <f t="shared" si="18"/>
        <v>3</v>
      </c>
      <c r="F1025" s="9">
        <f>COUNTIFS(Database!$E:$E,2,Database!$C:$C,$A1025,Database!$I:$I,$B1025)+COUNTIFS(Database!$F:$F,2,Database!$D:$D,$A1025,Database!$I:$I,$B1025)</f>
        <v>2</v>
      </c>
      <c r="G1025" s="9">
        <f>COUNTIFS(Database!$E:$E,1,Database!$C:$C,$A1025,Database!$I:$I,$B1025)+COUNTIFS(Database!$F:$F,1,Database!$D:$D,$A1025,Database!$I:$I,$B1025)</f>
        <v>1</v>
      </c>
      <c r="H1025" s="9">
        <f>COUNTIFS(Database!$E:$E,0,Database!$C:$C,$A1025,Database!$I:$I,$B1025)+COUNTIFS(Database!$F:$F,0,Database!$D:$D,$A1025,Database!$I:$I,$B1025)</f>
        <v>0</v>
      </c>
      <c r="I1025" s="9">
        <f>VLOOKUP(B1025,Database!$I:$AB,14,FALSE)</f>
        <v>2000</v>
      </c>
      <c r="J1025" s="9">
        <f>VLOOKUP(B1025,Database!$I:$AC,15,FALSE)</f>
        <v>3</v>
      </c>
      <c r="K1025" s="9" t="str">
        <f>VLOOKUP(B1025,Database!$I:$AD,16,FALSE)</f>
        <v>v1.2</v>
      </c>
      <c r="L1025" s="9">
        <f>VLOOKUP(B1025,Database!$I:$AB,19,FALSE)</f>
        <v>14</v>
      </c>
      <c r="M1025" s="9" t="str">
        <f>VLOOKUP(B1025,Database!$I:$AB,20,FALSE)</f>
        <v>Y</v>
      </c>
    </row>
    <row r="1026" spans="1:13" ht="15" customHeight="1" x14ac:dyDescent="0.25">
      <c r="A1026" t="s">
        <v>2254</v>
      </c>
      <c r="B1026" t="s">
        <v>2245</v>
      </c>
      <c r="C1026" t="s">
        <v>770</v>
      </c>
      <c r="D1026" s="1" t="s">
        <v>2256</v>
      </c>
      <c r="E1026" s="9">
        <f t="shared" si="18"/>
        <v>3</v>
      </c>
      <c r="F1026" s="9">
        <f>COUNTIFS(Database!$E:$E,2,Database!$C:$C,$A1026,Database!$I:$I,$B1026)+COUNTIFS(Database!$F:$F,2,Database!$D:$D,$A1026,Database!$I:$I,$B1026)</f>
        <v>1</v>
      </c>
      <c r="G1026" s="9">
        <f>COUNTIFS(Database!$E:$E,1,Database!$C:$C,$A1026,Database!$I:$I,$B1026)+COUNTIFS(Database!$F:$F,1,Database!$D:$D,$A1026,Database!$I:$I,$B1026)</f>
        <v>0</v>
      </c>
      <c r="H1026" s="9">
        <f>COUNTIFS(Database!$E:$E,0,Database!$C:$C,$A1026,Database!$I:$I,$B1026)+COUNTIFS(Database!$F:$F,0,Database!$D:$D,$A1026,Database!$I:$I,$B1026)</f>
        <v>2</v>
      </c>
      <c r="I1026" s="9">
        <f>VLOOKUP(B1026,Database!$I:$AB,14,FALSE)</f>
        <v>2000</v>
      </c>
      <c r="J1026" s="9">
        <f>VLOOKUP(B1026,Database!$I:$AC,15,FALSE)</f>
        <v>3</v>
      </c>
      <c r="K1026" s="9" t="str">
        <f>VLOOKUP(B1026,Database!$I:$AD,16,FALSE)</f>
        <v>v1.2</v>
      </c>
      <c r="L1026" s="9">
        <f>VLOOKUP(B1026,Database!$I:$AB,19,FALSE)</f>
        <v>14</v>
      </c>
      <c r="M1026" s="9" t="str">
        <f>VLOOKUP(B1026,Database!$I:$AB,20,FALSE)</f>
        <v>Y</v>
      </c>
    </row>
    <row r="1027" spans="1:13" ht="15" customHeight="1" x14ac:dyDescent="0.25">
      <c r="A1027" t="s">
        <v>2257</v>
      </c>
      <c r="B1027" t="s">
        <v>2245</v>
      </c>
      <c r="C1027" t="s">
        <v>771</v>
      </c>
      <c r="D1027" s="1" t="s">
        <v>2259</v>
      </c>
      <c r="E1027" s="9">
        <f t="shared" si="18"/>
        <v>3</v>
      </c>
      <c r="F1027" s="9">
        <f>COUNTIFS(Database!$E:$E,2,Database!$C:$C,$A1027,Database!$I:$I,$B1027)+COUNTIFS(Database!$F:$F,2,Database!$D:$D,$A1027,Database!$I:$I,$B1027)</f>
        <v>1</v>
      </c>
      <c r="G1027" s="9">
        <f>COUNTIFS(Database!$E:$E,1,Database!$C:$C,$A1027,Database!$I:$I,$B1027)+COUNTIFS(Database!$F:$F,1,Database!$D:$D,$A1027,Database!$I:$I,$B1027)</f>
        <v>0</v>
      </c>
      <c r="H1027" s="9">
        <f>COUNTIFS(Database!$E:$E,0,Database!$C:$C,$A1027,Database!$I:$I,$B1027)+COUNTIFS(Database!$F:$F,0,Database!$D:$D,$A1027,Database!$I:$I,$B1027)</f>
        <v>2</v>
      </c>
      <c r="I1027" s="9">
        <f>VLOOKUP(B1027,Database!$I:$AB,14,FALSE)</f>
        <v>2000</v>
      </c>
      <c r="J1027" s="9">
        <f>VLOOKUP(B1027,Database!$I:$AC,15,FALSE)</f>
        <v>3</v>
      </c>
      <c r="K1027" s="9" t="str">
        <f>VLOOKUP(B1027,Database!$I:$AD,16,FALSE)</f>
        <v>v1.2</v>
      </c>
      <c r="L1027" s="9">
        <f>VLOOKUP(B1027,Database!$I:$AB,19,FALSE)</f>
        <v>14</v>
      </c>
      <c r="M1027" s="9" t="str">
        <f>VLOOKUP(B1027,Database!$I:$AB,20,FALSE)</f>
        <v>Y</v>
      </c>
    </row>
    <row r="1028" spans="1:13" ht="15" customHeight="1" x14ac:dyDescent="0.25">
      <c r="A1028" t="s">
        <v>524</v>
      </c>
      <c r="B1028" t="s">
        <v>2245</v>
      </c>
      <c r="C1028" t="s">
        <v>764</v>
      </c>
      <c r="D1028" s="1" t="s">
        <v>2261</v>
      </c>
      <c r="E1028" s="9">
        <f t="shared" si="18"/>
        <v>3</v>
      </c>
      <c r="F1028" s="9">
        <f>COUNTIFS(Database!$E:$E,2,Database!$C:$C,$A1028,Database!$I:$I,$B1028)+COUNTIFS(Database!$F:$F,2,Database!$D:$D,$A1028,Database!$I:$I,$B1028)</f>
        <v>2</v>
      </c>
      <c r="G1028" s="9">
        <f>COUNTIFS(Database!$E:$E,1,Database!$C:$C,$A1028,Database!$I:$I,$B1028)+COUNTIFS(Database!$F:$F,1,Database!$D:$D,$A1028,Database!$I:$I,$B1028)</f>
        <v>0</v>
      </c>
      <c r="H1028" s="9">
        <f>COUNTIFS(Database!$E:$E,0,Database!$C:$C,$A1028,Database!$I:$I,$B1028)+COUNTIFS(Database!$F:$F,0,Database!$D:$D,$A1028,Database!$I:$I,$B1028)</f>
        <v>1</v>
      </c>
      <c r="I1028" s="9">
        <f>VLOOKUP(B1028,Database!$I:$AB,14,FALSE)</f>
        <v>2000</v>
      </c>
      <c r="J1028" s="9">
        <f>VLOOKUP(B1028,Database!$I:$AC,15,FALSE)</f>
        <v>3</v>
      </c>
      <c r="K1028" s="9" t="str">
        <f>VLOOKUP(B1028,Database!$I:$AD,16,FALSE)</f>
        <v>v1.2</v>
      </c>
      <c r="L1028" s="9">
        <f>VLOOKUP(B1028,Database!$I:$AB,19,FALSE)</f>
        <v>14</v>
      </c>
      <c r="M1028" s="9" t="str">
        <f>VLOOKUP(B1028,Database!$I:$AB,20,FALSE)</f>
        <v>Y</v>
      </c>
    </row>
    <row r="1029" spans="1:13" ht="15" customHeight="1" x14ac:dyDescent="0.25">
      <c r="A1029" t="s">
        <v>2263</v>
      </c>
      <c r="B1029" t="s">
        <v>2245</v>
      </c>
      <c r="C1029" t="s">
        <v>761</v>
      </c>
      <c r="D1029" s="1" t="s">
        <v>2264</v>
      </c>
      <c r="E1029" s="9">
        <f t="shared" si="18"/>
        <v>3</v>
      </c>
      <c r="F1029" s="9">
        <f>COUNTIFS(Database!$E:$E,2,Database!$C:$C,$A1029,Database!$I:$I,$B1029)+COUNTIFS(Database!$F:$F,2,Database!$D:$D,$A1029,Database!$I:$I,$B1029)</f>
        <v>1</v>
      </c>
      <c r="G1029" s="9">
        <f>COUNTIFS(Database!$E:$E,1,Database!$C:$C,$A1029,Database!$I:$I,$B1029)+COUNTIFS(Database!$F:$F,1,Database!$D:$D,$A1029,Database!$I:$I,$B1029)</f>
        <v>0</v>
      </c>
      <c r="H1029" s="9">
        <f>COUNTIFS(Database!$E:$E,0,Database!$C:$C,$A1029,Database!$I:$I,$B1029)+COUNTIFS(Database!$F:$F,0,Database!$D:$D,$A1029,Database!$I:$I,$B1029)</f>
        <v>2</v>
      </c>
      <c r="I1029" s="9">
        <f>VLOOKUP(B1029,Database!$I:$AB,14,FALSE)</f>
        <v>2000</v>
      </c>
      <c r="J1029" s="9">
        <f>VLOOKUP(B1029,Database!$I:$AC,15,FALSE)</f>
        <v>3</v>
      </c>
      <c r="K1029" s="9" t="str">
        <f>VLOOKUP(B1029,Database!$I:$AD,16,FALSE)</f>
        <v>v1.2</v>
      </c>
      <c r="L1029" s="9">
        <f>VLOOKUP(B1029,Database!$I:$AB,19,FALSE)</f>
        <v>14</v>
      </c>
      <c r="M1029" s="9" t="str">
        <f>VLOOKUP(B1029,Database!$I:$AB,20,FALSE)</f>
        <v>Y</v>
      </c>
    </row>
    <row r="1030" spans="1:13" ht="15" customHeight="1" x14ac:dyDescent="0.25">
      <c r="A1030" t="s">
        <v>2244</v>
      </c>
      <c r="B1030" t="s">
        <v>2245</v>
      </c>
      <c r="C1030" t="s">
        <v>765</v>
      </c>
      <c r="D1030" s="1" t="s">
        <v>2247</v>
      </c>
      <c r="E1030" s="9">
        <f t="shared" si="18"/>
        <v>3</v>
      </c>
      <c r="F1030" s="9">
        <f>COUNTIFS(Database!$E:$E,2,Database!$C:$C,$A1030,Database!$I:$I,$B1030)+COUNTIFS(Database!$F:$F,2,Database!$D:$D,$A1030,Database!$I:$I,$B1030)</f>
        <v>0</v>
      </c>
      <c r="G1030" s="9">
        <f>COUNTIFS(Database!$E:$E,1,Database!$C:$C,$A1030,Database!$I:$I,$B1030)+COUNTIFS(Database!$F:$F,1,Database!$D:$D,$A1030,Database!$I:$I,$B1030)</f>
        <v>0</v>
      </c>
      <c r="H1030" s="9">
        <f>COUNTIFS(Database!$E:$E,0,Database!$C:$C,$A1030,Database!$I:$I,$B1030)+COUNTIFS(Database!$F:$F,0,Database!$D:$D,$A1030,Database!$I:$I,$B1030)</f>
        <v>3</v>
      </c>
      <c r="I1030" s="9">
        <f>VLOOKUP(B1030,Database!$I:$AB,14,FALSE)</f>
        <v>2000</v>
      </c>
      <c r="J1030" s="9">
        <f>VLOOKUP(B1030,Database!$I:$AC,15,FALSE)</f>
        <v>3</v>
      </c>
      <c r="K1030" s="9" t="str">
        <f>VLOOKUP(B1030,Database!$I:$AD,16,FALSE)</f>
        <v>v1.2</v>
      </c>
      <c r="L1030" s="9">
        <f>VLOOKUP(B1030,Database!$I:$AB,19,FALSE)</f>
        <v>14</v>
      </c>
      <c r="M1030" s="9" t="str">
        <f>VLOOKUP(B1030,Database!$I:$AB,20,FALSE)</f>
        <v>Y</v>
      </c>
    </row>
    <row r="1031" spans="1:13" ht="15" customHeight="1" x14ac:dyDescent="0.25">
      <c r="A1031" t="s">
        <v>2255</v>
      </c>
      <c r="B1031" t="s">
        <v>2245</v>
      </c>
      <c r="E1031" s="9">
        <f t="shared" si="18"/>
        <v>3</v>
      </c>
      <c r="F1031" s="9">
        <f>COUNTIFS(Database!$E:$E,2,Database!$C:$C,$A1031,Database!$I:$I,$B1031)+COUNTIFS(Database!$F:$F,2,Database!$D:$D,$A1031,Database!$I:$I,$B1031)</f>
        <v>0</v>
      </c>
      <c r="G1031" s="9">
        <f>COUNTIFS(Database!$E:$E,1,Database!$C:$C,$A1031,Database!$I:$I,$B1031)+COUNTIFS(Database!$F:$F,1,Database!$D:$D,$A1031,Database!$I:$I,$B1031)</f>
        <v>1</v>
      </c>
      <c r="H1031" s="9">
        <f>COUNTIFS(Database!$E:$E,0,Database!$C:$C,$A1031,Database!$I:$I,$B1031)+COUNTIFS(Database!$F:$F,0,Database!$D:$D,$A1031,Database!$I:$I,$B1031)</f>
        <v>2</v>
      </c>
      <c r="I1031" s="9">
        <f>VLOOKUP(B1031,Database!$I:$AB,14,FALSE)</f>
        <v>2000</v>
      </c>
      <c r="J1031" s="9">
        <f>VLOOKUP(B1031,Database!$I:$AC,15,FALSE)</f>
        <v>3</v>
      </c>
      <c r="K1031" s="9" t="str">
        <f>VLOOKUP(B1031,Database!$I:$AD,16,FALSE)</f>
        <v>v1.2</v>
      </c>
      <c r="L1031" s="9">
        <f>VLOOKUP(B1031,Database!$I:$AB,19,FALSE)</f>
        <v>14</v>
      </c>
      <c r="M1031" s="9" t="str">
        <f>VLOOKUP(B1031,Database!$I:$AB,20,FALSE)</f>
        <v>Y</v>
      </c>
    </row>
    <row r="1032" spans="1:13" ht="15" customHeight="1" x14ac:dyDescent="0.25">
      <c r="A1032" t="s">
        <v>513</v>
      </c>
      <c r="B1032" t="s">
        <v>2245</v>
      </c>
      <c r="C1032" t="s">
        <v>764</v>
      </c>
      <c r="D1032" s="1" t="s">
        <v>2265</v>
      </c>
      <c r="E1032" s="9">
        <f t="shared" si="18"/>
        <v>3</v>
      </c>
      <c r="F1032" s="9">
        <f>COUNTIFS(Database!$E:$E,2,Database!$C:$C,$A1032,Database!$I:$I,$B1032)+COUNTIFS(Database!$F:$F,2,Database!$D:$D,$A1032,Database!$I:$I,$B1032)</f>
        <v>2</v>
      </c>
      <c r="G1032" s="9">
        <f>COUNTIFS(Database!$E:$E,1,Database!$C:$C,$A1032,Database!$I:$I,$B1032)+COUNTIFS(Database!$F:$F,1,Database!$D:$D,$A1032,Database!$I:$I,$B1032)</f>
        <v>0</v>
      </c>
      <c r="H1032" s="9">
        <f>COUNTIFS(Database!$E:$E,0,Database!$C:$C,$A1032,Database!$I:$I,$B1032)+COUNTIFS(Database!$F:$F,0,Database!$D:$D,$A1032,Database!$I:$I,$B1032)</f>
        <v>1</v>
      </c>
      <c r="I1032" s="9">
        <f>VLOOKUP(B1032,Database!$I:$AB,14,FALSE)</f>
        <v>2000</v>
      </c>
      <c r="J1032" s="9">
        <f>VLOOKUP(B1032,Database!$I:$AC,15,FALSE)</f>
        <v>3</v>
      </c>
      <c r="K1032" s="9" t="str">
        <f>VLOOKUP(B1032,Database!$I:$AD,16,FALSE)</f>
        <v>v1.2</v>
      </c>
      <c r="L1032" s="9">
        <f>VLOOKUP(B1032,Database!$I:$AB,19,FALSE)</f>
        <v>14</v>
      </c>
      <c r="M1032" s="9" t="str">
        <f>VLOOKUP(B1032,Database!$I:$AB,20,FALSE)</f>
        <v>Y</v>
      </c>
    </row>
    <row r="1033" spans="1:13" ht="15" customHeight="1" x14ac:dyDescent="0.25">
      <c r="A1033" t="s">
        <v>2258</v>
      </c>
      <c r="B1033" t="s">
        <v>2245</v>
      </c>
      <c r="C1033" t="s">
        <v>770</v>
      </c>
      <c r="D1033" s="1" t="s">
        <v>2260</v>
      </c>
      <c r="E1033" s="9">
        <f t="shared" si="18"/>
        <v>3</v>
      </c>
      <c r="F1033" s="9">
        <f>COUNTIFS(Database!$E:$E,2,Database!$C:$C,$A1033,Database!$I:$I,$B1033)+COUNTIFS(Database!$F:$F,2,Database!$D:$D,$A1033,Database!$I:$I,$B1033)</f>
        <v>1</v>
      </c>
      <c r="G1033" s="9">
        <f>COUNTIFS(Database!$E:$E,1,Database!$C:$C,$A1033,Database!$I:$I,$B1033)+COUNTIFS(Database!$F:$F,1,Database!$D:$D,$A1033,Database!$I:$I,$B1033)</f>
        <v>1</v>
      </c>
      <c r="H1033" s="9">
        <f>COUNTIFS(Database!$E:$E,0,Database!$C:$C,$A1033,Database!$I:$I,$B1033)+COUNTIFS(Database!$F:$F,0,Database!$D:$D,$A1033,Database!$I:$I,$B1033)</f>
        <v>1</v>
      </c>
      <c r="I1033" s="9">
        <f>VLOOKUP(B1033,Database!$I:$AB,14,FALSE)</f>
        <v>2000</v>
      </c>
      <c r="J1033" s="9">
        <f>VLOOKUP(B1033,Database!$I:$AC,15,FALSE)</f>
        <v>3</v>
      </c>
      <c r="K1033" s="9" t="str">
        <f>VLOOKUP(B1033,Database!$I:$AD,16,FALSE)</f>
        <v>v1.2</v>
      </c>
      <c r="L1033" s="9">
        <f>VLOOKUP(B1033,Database!$I:$AB,19,FALSE)</f>
        <v>14</v>
      </c>
      <c r="M1033" s="9" t="str">
        <f>VLOOKUP(B1033,Database!$I:$AB,20,FALSE)</f>
        <v>Y</v>
      </c>
    </row>
    <row r="1034" spans="1:13" ht="15" customHeight="1" x14ac:dyDescent="0.25">
      <c r="A1034" t="s">
        <v>2266</v>
      </c>
      <c r="B1034" t="s">
        <v>2268</v>
      </c>
      <c r="C1034" t="s">
        <v>758</v>
      </c>
      <c r="D1034" s="1" t="s">
        <v>2269</v>
      </c>
      <c r="E1034" s="9">
        <f t="shared" si="18"/>
        <v>3</v>
      </c>
      <c r="F1034" s="9">
        <f>COUNTIFS(Database!$E:$E,2,Database!$C:$C,$A1034,Database!$I:$I,$B1034)+COUNTIFS(Database!$F:$F,2,Database!$D:$D,$A1034,Database!$I:$I,$B1034)</f>
        <v>3</v>
      </c>
      <c r="G1034" s="9">
        <f>COUNTIFS(Database!$E:$E,1,Database!$C:$C,$A1034,Database!$I:$I,$B1034)+COUNTIFS(Database!$F:$F,1,Database!$D:$D,$A1034,Database!$I:$I,$B1034)</f>
        <v>0</v>
      </c>
      <c r="H1034" s="9">
        <f>COUNTIFS(Database!$E:$E,0,Database!$C:$C,$A1034,Database!$I:$I,$B1034)+COUNTIFS(Database!$F:$F,0,Database!$D:$D,$A1034,Database!$I:$I,$B1034)</f>
        <v>0</v>
      </c>
      <c r="I1034" s="9">
        <f>VLOOKUP(B1034,Database!$I:$AB,14,FALSE)</f>
        <v>1999</v>
      </c>
      <c r="J1034" s="9">
        <f>VLOOKUP(B1034,Database!$I:$AC,15,FALSE)</f>
        <v>3</v>
      </c>
      <c r="K1034" s="9" t="str">
        <f>VLOOKUP(B1034,Database!$I:$AD,16,FALSE)</f>
        <v>v1.2</v>
      </c>
      <c r="L1034" s="9">
        <f>VLOOKUP(B1034,Database!$I:$AB,19,FALSE)</f>
        <v>14</v>
      </c>
      <c r="M1034" s="9" t="str">
        <f>VLOOKUP(B1034,Database!$I:$AB,20,FALSE)</f>
        <v>Y</v>
      </c>
    </row>
    <row r="1035" spans="1:13" ht="15" customHeight="1" x14ac:dyDescent="0.25">
      <c r="A1035" t="s">
        <v>2271</v>
      </c>
      <c r="B1035" t="s">
        <v>2268</v>
      </c>
      <c r="C1035" t="s">
        <v>771</v>
      </c>
      <c r="D1035" s="1" t="s">
        <v>2273</v>
      </c>
      <c r="E1035" s="9">
        <f t="shared" ref="E1035:E1098" si="19">SUM(F1035:H1035)</f>
        <v>3</v>
      </c>
      <c r="F1035" s="9">
        <f>COUNTIFS(Database!$E:$E,2,Database!$C:$C,$A1035,Database!$I:$I,$B1035)+COUNTIFS(Database!$F:$F,2,Database!$D:$D,$A1035,Database!$I:$I,$B1035)</f>
        <v>1</v>
      </c>
      <c r="G1035" s="9">
        <f>COUNTIFS(Database!$E:$E,1,Database!$C:$C,$A1035,Database!$I:$I,$B1035)+COUNTIFS(Database!$F:$F,1,Database!$D:$D,$A1035,Database!$I:$I,$B1035)</f>
        <v>0</v>
      </c>
      <c r="H1035" s="9">
        <f>COUNTIFS(Database!$E:$E,0,Database!$C:$C,$A1035,Database!$I:$I,$B1035)+COUNTIFS(Database!$F:$F,0,Database!$D:$D,$A1035,Database!$I:$I,$B1035)</f>
        <v>2</v>
      </c>
      <c r="I1035" s="9">
        <f>VLOOKUP(B1035,Database!$I:$AB,14,FALSE)</f>
        <v>1999</v>
      </c>
      <c r="J1035" s="9">
        <f>VLOOKUP(B1035,Database!$I:$AC,15,FALSE)</f>
        <v>3</v>
      </c>
      <c r="K1035" s="9" t="str">
        <f>VLOOKUP(B1035,Database!$I:$AD,16,FALSE)</f>
        <v>v1.2</v>
      </c>
      <c r="L1035" s="9">
        <f>VLOOKUP(B1035,Database!$I:$AB,19,FALSE)</f>
        <v>14</v>
      </c>
      <c r="M1035" s="9" t="str">
        <f>VLOOKUP(B1035,Database!$I:$AB,20,FALSE)</f>
        <v>Y</v>
      </c>
    </row>
    <row r="1036" spans="1:13" ht="15" customHeight="1" x14ac:dyDescent="0.25">
      <c r="A1036" t="s">
        <v>2275</v>
      </c>
      <c r="B1036" t="s">
        <v>2268</v>
      </c>
      <c r="C1036" t="s">
        <v>763</v>
      </c>
      <c r="D1036" s="1" t="s">
        <v>2277</v>
      </c>
      <c r="E1036" s="9">
        <f t="shared" si="19"/>
        <v>3</v>
      </c>
      <c r="F1036" s="9">
        <f>COUNTIFS(Database!$E:$E,2,Database!$C:$C,$A1036,Database!$I:$I,$B1036)+COUNTIFS(Database!$F:$F,2,Database!$D:$D,$A1036,Database!$I:$I,$B1036)</f>
        <v>2</v>
      </c>
      <c r="G1036" s="9">
        <f>COUNTIFS(Database!$E:$E,1,Database!$C:$C,$A1036,Database!$I:$I,$B1036)+COUNTIFS(Database!$F:$F,1,Database!$D:$D,$A1036,Database!$I:$I,$B1036)</f>
        <v>0</v>
      </c>
      <c r="H1036" s="9">
        <f>COUNTIFS(Database!$E:$E,0,Database!$C:$C,$A1036,Database!$I:$I,$B1036)+COUNTIFS(Database!$F:$F,0,Database!$D:$D,$A1036,Database!$I:$I,$B1036)</f>
        <v>1</v>
      </c>
      <c r="I1036" s="9">
        <f>VLOOKUP(B1036,Database!$I:$AB,14,FALSE)</f>
        <v>1999</v>
      </c>
      <c r="J1036" s="9">
        <f>VLOOKUP(B1036,Database!$I:$AC,15,FALSE)</f>
        <v>3</v>
      </c>
      <c r="K1036" s="9" t="str">
        <f>VLOOKUP(B1036,Database!$I:$AD,16,FALSE)</f>
        <v>v1.2</v>
      </c>
      <c r="L1036" s="9">
        <f>VLOOKUP(B1036,Database!$I:$AB,19,FALSE)</f>
        <v>14</v>
      </c>
      <c r="M1036" s="9" t="str">
        <f>VLOOKUP(B1036,Database!$I:$AB,20,FALSE)</f>
        <v>Y</v>
      </c>
    </row>
    <row r="1037" spans="1:13" ht="15" customHeight="1" x14ac:dyDescent="0.25">
      <c r="A1037" t="s">
        <v>2279</v>
      </c>
      <c r="B1037" t="s">
        <v>2268</v>
      </c>
      <c r="C1037" t="s">
        <v>763</v>
      </c>
      <c r="D1037" s="1" t="s">
        <v>2281</v>
      </c>
      <c r="E1037" s="9">
        <f t="shared" si="19"/>
        <v>3</v>
      </c>
      <c r="F1037" s="9">
        <f>COUNTIFS(Database!$E:$E,2,Database!$C:$C,$A1037,Database!$I:$I,$B1037)+COUNTIFS(Database!$F:$F,2,Database!$D:$D,$A1037,Database!$I:$I,$B1037)</f>
        <v>0</v>
      </c>
      <c r="G1037" s="9">
        <f>COUNTIFS(Database!$E:$E,1,Database!$C:$C,$A1037,Database!$I:$I,$B1037)+COUNTIFS(Database!$F:$F,1,Database!$D:$D,$A1037,Database!$I:$I,$B1037)</f>
        <v>2</v>
      </c>
      <c r="H1037" s="9">
        <f>COUNTIFS(Database!$E:$E,0,Database!$C:$C,$A1037,Database!$I:$I,$B1037)+COUNTIFS(Database!$F:$F,0,Database!$D:$D,$A1037,Database!$I:$I,$B1037)</f>
        <v>1</v>
      </c>
      <c r="I1037" s="9">
        <f>VLOOKUP(B1037,Database!$I:$AB,14,FALSE)</f>
        <v>1999</v>
      </c>
      <c r="J1037" s="9">
        <f>VLOOKUP(B1037,Database!$I:$AC,15,FALSE)</f>
        <v>3</v>
      </c>
      <c r="K1037" s="9" t="str">
        <f>VLOOKUP(B1037,Database!$I:$AD,16,FALSE)</f>
        <v>v1.2</v>
      </c>
      <c r="L1037" s="9">
        <f>VLOOKUP(B1037,Database!$I:$AB,19,FALSE)</f>
        <v>14</v>
      </c>
      <c r="M1037" s="9" t="str">
        <f>VLOOKUP(B1037,Database!$I:$AB,20,FALSE)</f>
        <v>Y</v>
      </c>
    </row>
    <row r="1038" spans="1:13" ht="15" customHeight="1" x14ac:dyDescent="0.25">
      <c r="A1038" t="s">
        <v>2283</v>
      </c>
      <c r="B1038" t="s">
        <v>2268</v>
      </c>
      <c r="C1038" t="s">
        <v>763</v>
      </c>
      <c r="D1038" s="1" t="s">
        <v>2285</v>
      </c>
      <c r="E1038" s="9">
        <f t="shared" si="19"/>
        <v>3</v>
      </c>
      <c r="F1038" s="9">
        <f>COUNTIFS(Database!$E:$E,2,Database!$C:$C,$A1038,Database!$I:$I,$B1038)+COUNTIFS(Database!$F:$F,2,Database!$D:$D,$A1038,Database!$I:$I,$B1038)</f>
        <v>0</v>
      </c>
      <c r="G1038" s="9">
        <f>COUNTIFS(Database!$E:$E,1,Database!$C:$C,$A1038,Database!$I:$I,$B1038)+COUNTIFS(Database!$F:$F,1,Database!$D:$D,$A1038,Database!$I:$I,$B1038)</f>
        <v>1</v>
      </c>
      <c r="H1038" s="9">
        <f>COUNTIFS(Database!$E:$E,0,Database!$C:$C,$A1038,Database!$I:$I,$B1038)+COUNTIFS(Database!$F:$F,0,Database!$D:$D,$A1038,Database!$I:$I,$B1038)</f>
        <v>2</v>
      </c>
      <c r="I1038" s="9">
        <f>VLOOKUP(B1038,Database!$I:$AB,14,FALSE)</f>
        <v>1999</v>
      </c>
      <c r="J1038" s="9">
        <f>VLOOKUP(B1038,Database!$I:$AC,15,FALSE)</f>
        <v>3</v>
      </c>
      <c r="K1038" s="9" t="str">
        <f>VLOOKUP(B1038,Database!$I:$AD,16,FALSE)</f>
        <v>v1.2</v>
      </c>
      <c r="L1038" s="9">
        <f>VLOOKUP(B1038,Database!$I:$AB,19,FALSE)</f>
        <v>14</v>
      </c>
      <c r="M1038" s="9" t="str">
        <f>VLOOKUP(B1038,Database!$I:$AB,20,FALSE)</f>
        <v>Y</v>
      </c>
    </row>
    <row r="1039" spans="1:13" ht="15" customHeight="1" x14ac:dyDescent="0.25">
      <c r="A1039" t="s">
        <v>2287</v>
      </c>
      <c r="B1039" t="s">
        <v>2268</v>
      </c>
      <c r="C1039" t="s">
        <v>767</v>
      </c>
      <c r="D1039" s="1" t="s">
        <v>2289</v>
      </c>
      <c r="E1039" s="9">
        <f t="shared" si="19"/>
        <v>3</v>
      </c>
      <c r="F1039" s="9">
        <f>COUNTIFS(Database!$E:$E,2,Database!$C:$C,$A1039,Database!$I:$I,$B1039)+COUNTIFS(Database!$F:$F,2,Database!$D:$D,$A1039,Database!$I:$I,$B1039)</f>
        <v>0</v>
      </c>
      <c r="G1039" s="9">
        <f>COUNTIFS(Database!$E:$E,1,Database!$C:$C,$A1039,Database!$I:$I,$B1039)+COUNTIFS(Database!$F:$F,1,Database!$D:$D,$A1039,Database!$I:$I,$B1039)</f>
        <v>0</v>
      </c>
      <c r="H1039" s="9">
        <f>COUNTIFS(Database!$E:$E,0,Database!$C:$C,$A1039,Database!$I:$I,$B1039)+COUNTIFS(Database!$F:$F,0,Database!$D:$D,$A1039,Database!$I:$I,$B1039)</f>
        <v>3</v>
      </c>
      <c r="I1039" s="9">
        <f>VLOOKUP(B1039,Database!$I:$AB,14,FALSE)</f>
        <v>1999</v>
      </c>
      <c r="J1039" s="9">
        <f>VLOOKUP(B1039,Database!$I:$AC,15,FALSE)</f>
        <v>3</v>
      </c>
      <c r="K1039" s="9" t="str">
        <f>VLOOKUP(B1039,Database!$I:$AD,16,FALSE)</f>
        <v>v1.2</v>
      </c>
      <c r="L1039" s="9">
        <f>VLOOKUP(B1039,Database!$I:$AB,19,FALSE)</f>
        <v>14</v>
      </c>
      <c r="M1039" s="9" t="str">
        <f>VLOOKUP(B1039,Database!$I:$AB,20,FALSE)</f>
        <v>Y</v>
      </c>
    </row>
    <row r="1040" spans="1:13" ht="15" customHeight="1" x14ac:dyDescent="0.25">
      <c r="A1040" t="s">
        <v>2291</v>
      </c>
      <c r="B1040" t="s">
        <v>2268</v>
      </c>
      <c r="C1040" t="s">
        <v>762</v>
      </c>
      <c r="D1040" s="1" t="s">
        <v>2293</v>
      </c>
      <c r="E1040" s="9">
        <f t="shared" si="19"/>
        <v>2</v>
      </c>
      <c r="F1040" s="9">
        <f>COUNTIFS(Database!$E:$E,2,Database!$C:$C,$A1040,Database!$I:$I,$B1040)+COUNTIFS(Database!$F:$F,2,Database!$D:$D,$A1040,Database!$I:$I,$B1040)</f>
        <v>1</v>
      </c>
      <c r="G1040" s="9">
        <f>COUNTIFS(Database!$E:$E,1,Database!$C:$C,$A1040,Database!$I:$I,$B1040)+COUNTIFS(Database!$F:$F,1,Database!$D:$D,$A1040,Database!$I:$I,$B1040)</f>
        <v>0</v>
      </c>
      <c r="H1040" s="9">
        <f>COUNTIFS(Database!$E:$E,0,Database!$C:$C,$A1040,Database!$I:$I,$B1040)+COUNTIFS(Database!$F:$F,0,Database!$D:$D,$A1040,Database!$I:$I,$B1040)</f>
        <v>1</v>
      </c>
      <c r="I1040" s="9">
        <f>VLOOKUP(B1040,Database!$I:$AB,14,FALSE)</f>
        <v>1999</v>
      </c>
      <c r="J1040" s="9">
        <f>VLOOKUP(B1040,Database!$I:$AC,15,FALSE)</f>
        <v>3</v>
      </c>
      <c r="K1040" s="9" t="str">
        <f>VLOOKUP(B1040,Database!$I:$AD,16,FALSE)</f>
        <v>v1.2</v>
      </c>
      <c r="L1040" s="9">
        <f>VLOOKUP(B1040,Database!$I:$AB,19,FALSE)</f>
        <v>14</v>
      </c>
      <c r="M1040" s="9" t="str">
        <f>VLOOKUP(B1040,Database!$I:$AB,20,FALSE)</f>
        <v>Y</v>
      </c>
    </row>
    <row r="1041" spans="1:13" ht="15" customHeight="1" x14ac:dyDescent="0.25">
      <c r="A1041" t="s">
        <v>2288</v>
      </c>
      <c r="B1041" t="s">
        <v>2268</v>
      </c>
      <c r="C1041" t="s">
        <v>759</v>
      </c>
      <c r="D1041" s="1" t="s">
        <v>2290</v>
      </c>
      <c r="E1041" s="9">
        <f t="shared" si="19"/>
        <v>3</v>
      </c>
      <c r="F1041" s="9">
        <f>COUNTIFS(Database!$E:$E,2,Database!$C:$C,$A1041,Database!$I:$I,$B1041)+COUNTIFS(Database!$F:$F,2,Database!$D:$D,$A1041,Database!$I:$I,$B1041)</f>
        <v>2</v>
      </c>
      <c r="G1041" s="9">
        <f>COUNTIFS(Database!$E:$E,1,Database!$C:$C,$A1041,Database!$I:$I,$B1041)+COUNTIFS(Database!$F:$F,1,Database!$D:$D,$A1041,Database!$I:$I,$B1041)</f>
        <v>0</v>
      </c>
      <c r="H1041" s="9">
        <f>COUNTIFS(Database!$E:$E,0,Database!$C:$C,$A1041,Database!$I:$I,$B1041)+COUNTIFS(Database!$F:$F,0,Database!$D:$D,$A1041,Database!$I:$I,$B1041)</f>
        <v>1</v>
      </c>
      <c r="I1041" s="9">
        <f>VLOOKUP(B1041,Database!$I:$AB,14,FALSE)</f>
        <v>1999</v>
      </c>
      <c r="J1041" s="9">
        <f>VLOOKUP(B1041,Database!$I:$AC,15,FALSE)</f>
        <v>3</v>
      </c>
      <c r="K1041" s="9" t="str">
        <f>VLOOKUP(B1041,Database!$I:$AD,16,FALSE)</f>
        <v>v1.2</v>
      </c>
      <c r="L1041" s="9">
        <f>VLOOKUP(B1041,Database!$I:$AB,19,FALSE)</f>
        <v>14</v>
      </c>
      <c r="M1041" s="9" t="str">
        <f>VLOOKUP(B1041,Database!$I:$AB,20,FALSE)</f>
        <v>Y</v>
      </c>
    </row>
    <row r="1042" spans="1:13" ht="15" customHeight="1" x14ac:dyDescent="0.25">
      <c r="A1042" t="s">
        <v>2267</v>
      </c>
      <c r="B1042" t="s">
        <v>2268</v>
      </c>
      <c r="C1042" t="s">
        <v>768</v>
      </c>
      <c r="D1042" s="1" t="s">
        <v>2270</v>
      </c>
      <c r="E1042" s="9">
        <f t="shared" si="19"/>
        <v>3</v>
      </c>
      <c r="F1042" s="9">
        <f>COUNTIFS(Database!$E:$E,2,Database!$C:$C,$A1042,Database!$I:$I,$B1042)+COUNTIFS(Database!$F:$F,2,Database!$D:$D,$A1042,Database!$I:$I,$B1042)</f>
        <v>1</v>
      </c>
      <c r="G1042" s="9">
        <f>COUNTIFS(Database!$E:$E,1,Database!$C:$C,$A1042,Database!$I:$I,$B1042)+COUNTIFS(Database!$F:$F,1,Database!$D:$D,$A1042,Database!$I:$I,$B1042)</f>
        <v>1</v>
      </c>
      <c r="H1042" s="9">
        <f>COUNTIFS(Database!$E:$E,0,Database!$C:$C,$A1042,Database!$I:$I,$B1042)+COUNTIFS(Database!$F:$F,0,Database!$D:$D,$A1042,Database!$I:$I,$B1042)</f>
        <v>1</v>
      </c>
      <c r="I1042" s="9">
        <f>VLOOKUP(B1042,Database!$I:$AB,14,FALSE)</f>
        <v>1999</v>
      </c>
      <c r="J1042" s="9">
        <f>VLOOKUP(B1042,Database!$I:$AC,15,FALSE)</f>
        <v>3</v>
      </c>
      <c r="K1042" s="9" t="str">
        <f>VLOOKUP(B1042,Database!$I:$AD,16,FALSE)</f>
        <v>v1.2</v>
      </c>
      <c r="L1042" s="9">
        <f>VLOOKUP(B1042,Database!$I:$AB,19,FALSE)</f>
        <v>14</v>
      </c>
      <c r="M1042" s="9" t="str">
        <f>VLOOKUP(B1042,Database!$I:$AB,20,FALSE)</f>
        <v>Y</v>
      </c>
    </row>
    <row r="1043" spans="1:13" ht="15" customHeight="1" x14ac:dyDescent="0.25">
      <c r="A1043" t="s">
        <v>2276</v>
      </c>
      <c r="B1043" t="s">
        <v>2268</v>
      </c>
      <c r="C1043" t="s">
        <v>761</v>
      </c>
      <c r="D1043" s="1" t="s">
        <v>2278</v>
      </c>
      <c r="E1043" s="9">
        <f t="shared" si="19"/>
        <v>3</v>
      </c>
      <c r="F1043" s="9">
        <f>COUNTIFS(Database!$E:$E,2,Database!$C:$C,$A1043,Database!$I:$I,$B1043)+COUNTIFS(Database!$F:$F,2,Database!$D:$D,$A1043,Database!$I:$I,$B1043)</f>
        <v>3</v>
      </c>
      <c r="G1043" s="9">
        <f>COUNTIFS(Database!$E:$E,1,Database!$C:$C,$A1043,Database!$I:$I,$B1043)+COUNTIFS(Database!$F:$F,1,Database!$D:$D,$A1043,Database!$I:$I,$B1043)</f>
        <v>0</v>
      </c>
      <c r="H1043" s="9">
        <f>COUNTIFS(Database!$E:$E,0,Database!$C:$C,$A1043,Database!$I:$I,$B1043)+COUNTIFS(Database!$F:$F,0,Database!$D:$D,$A1043,Database!$I:$I,$B1043)</f>
        <v>0</v>
      </c>
      <c r="I1043" s="9">
        <f>VLOOKUP(B1043,Database!$I:$AB,14,FALSE)</f>
        <v>1999</v>
      </c>
      <c r="J1043" s="9">
        <f>VLOOKUP(B1043,Database!$I:$AC,15,FALSE)</f>
        <v>3</v>
      </c>
      <c r="K1043" s="9" t="str">
        <f>VLOOKUP(B1043,Database!$I:$AD,16,FALSE)</f>
        <v>v1.2</v>
      </c>
      <c r="L1043" s="9">
        <f>VLOOKUP(B1043,Database!$I:$AB,19,FALSE)</f>
        <v>14</v>
      </c>
      <c r="M1043" s="9" t="str">
        <f>VLOOKUP(B1043,Database!$I:$AB,20,FALSE)</f>
        <v>Y</v>
      </c>
    </row>
    <row r="1044" spans="1:13" ht="15" customHeight="1" x14ac:dyDescent="0.25">
      <c r="A1044" t="s">
        <v>2284</v>
      </c>
      <c r="B1044" t="s">
        <v>2268</v>
      </c>
      <c r="C1044" t="s">
        <v>764</v>
      </c>
      <c r="D1044" s="1" t="s">
        <v>2286</v>
      </c>
      <c r="E1044" s="9">
        <f t="shared" si="19"/>
        <v>3</v>
      </c>
      <c r="F1044" s="9">
        <f>COUNTIFS(Database!$E:$E,2,Database!$C:$C,$A1044,Database!$I:$I,$B1044)+COUNTIFS(Database!$F:$F,2,Database!$D:$D,$A1044,Database!$I:$I,$B1044)</f>
        <v>2</v>
      </c>
      <c r="G1044" s="9">
        <f>COUNTIFS(Database!$E:$E,1,Database!$C:$C,$A1044,Database!$I:$I,$B1044)+COUNTIFS(Database!$F:$F,1,Database!$D:$D,$A1044,Database!$I:$I,$B1044)</f>
        <v>0</v>
      </c>
      <c r="H1044" s="9">
        <f>COUNTIFS(Database!$E:$E,0,Database!$C:$C,$A1044,Database!$I:$I,$B1044)+COUNTIFS(Database!$F:$F,0,Database!$D:$D,$A1044,Database!$I:$I,$B1044)</f>
        <v>1</v>
      </c>
      <c r="I1044" s="9">
        <f>VLOOKUP(B1044,Database!$I:$AB,14,FALSE)</f>
        <v>1999</v>
      </c>
      <c r="J1044" s="9">
        <f>VLOOKUP(B1044,Database!$I:$AC,15,FALSE)</f>
        <v>3</v>
      </c>
      <c r="K1044" s="9" t="str">
        <f>VLOOKUP(B1044,Database!$I:$AD,16,FALSE)</f>
        <v>v1.2</v>
      </c>
      <c r="L1044" s="9">
        <f>VLOOKUP(B1044,Database!$I:$AB,19,FALSE)</f>
        <v>14</v>
      </c>
      <c r="M1044" s="9" t="str">
        <f>VLOOKUP(B1044,Database!$I:$AB,20,FALSE)</f>
        <v>Y</v>
      </c>
    </row>
    <row r="1045" spans="1:13" ht="15" customHeight="1" x14ac:dyDescent="0.25">
      <c r="A1045" t="s">
        <v>2280</v>
      </c>
      <c r="B1045" t="s">
        <v>2268</v>
      </c>
      <c r="C1045" t="s">
        <v>767</v>
      </c>
      <c r="D1045" s="1" t="s">
        <v>2282</v>
      </c>
      <c r="E1045" s="9">
        <f t="shared" si="19"/>
        <v>3</v>
      </c>
      <c r="F1045" s="9">
        <f>COUNTIFS(Database!$E:$E,2,Database!$C:$C,$A1045,Database!$I:$I,$B1045)+COUNTIFS(Database!$F:$F,2,Database!$D:$D,$A1045,Database!$I:$I,$B1045)</f>
        <v>1</v>
      </c>
      <c r="G1045" s="9">
        <f>COUNTIFS(Database!$E:$E,1,Database!$C:$C,$A1045,Database!$I:$I,$B1045)+COUNTIFS(Database!$F:$F,1,Database!$D:$D,$A1045,Database!$I:$I,$B1045)</f>
        <v>0</v>
      </c>
      <c r="H1045" s="9">
        <f>COUNTIFS(Database!$E:$E,0,Database!$C:$C,$A1045,Database!$I:$I,$B1045)+COUNTIFS(Database!$F:$F,0,Database!$D:$D,$A1045,Database!$I:$I,$B1045)</f>
        <v>2</v>
      </c>
      <c r="I1045" s="9">
        <f>VLOOKUP(B1045,Database!$I:$AB,14,FALSE)</f>
        <v>1999</v>
      </c>
      <c r="J1045" s="9">
        <f>VLOOKUP(B1045,Database!$I:$AC,15,FALSE)</f>
        <v>3</v>
      </c>
      <c r="K1045" s="9" t="str">
        <f>VLOOKUP(B1045,Database!$I:$AD,16,FALSE)</f>
        <v>v1.2</v>
      </c>
      <c r="L1045" s="9">
        <f>VLOOKUP(B1045,Database!$I:$AB,19,FALSE)</f>
        <v>14</v>
      </c>
      <c r="M1045" s="9" t="str">
        <f>VLOOKUP(B1045,Database!$I:$AB,20,FALSE)</f>
        <v>Y</v>
      </c>
    </row>
    <row r="1046" spans="1:13" ht="15" customHeight="1" x14ac:dyDescent="0.25">
      <c r="A1046" t="s">
        <v>2272</v>
      </c>
      <c r="B1046" t="s">
        <v>2268</v>
      </c>
      <c r="C1046" t="s">
        <v>770</v>
      </c>
      <c r="D1046" s="1" t="s">
        <v>2274</v>
      </c>
      <c r="E1046" s="9">
        <f t="shared" si="19"/>
        <v>2</v>
      </c>
      <c r="F1046" s="9">
        <f>COUNTIFS(Database!$E:$E,2,Database!$C:$C,$A1046,Database!$I:$I,$B1046)+COUNTIFS(Database!$F:$F,2,Database!$D:$D,$A1046,Database!$I:$I,$B1046)</f>
        <v>0</v>
      </c>
      <c r="G1046" s="9">
        <f>COUNTIFS(Database!$E:$E,1,Database!$C:$C,$A1046,Database!$I:$I,$B1046)+COUNTIFS(Database!$F:$F,1,Database!$D:$D,$A1046,Database!$I:$I,$B1046)</f>
        <v>0</v>
      </c>
      <c r="H1046" s="9">
        <f>COUNTIFS(Database!$E:$E,0,Database!$C:$C,$A1046,Database!$I:$I,$B1046)+COUNTIFS(Database!$F:$F,0,Database!$D:$D,$A1046,Database!$I:$I,$B1046)</f>
        <v>2</v>
      </c>
      <c r="I1046" s="9">
        <f>VLOOKUP(B1046,Database!$I:$AB,14,FALSE)</f>
        <v>1999</v>
      </c>
      <c r="J1046" s="9">
        <f>VLOOKUP(B1046,Database!$I:$AC,15,FALSE)</f>
        <v>3</v>
      </c>
      <c r="K1046" s="9" t="str">
        <f>VLOOKUP(B1046,Database!$I:$AD,16,FALSE)</f>
        <v>v1.2</v>
      </c>
      <c r="L1046" s="9">
        <f>VLOOKUP(B1046,Database!$I:$AB,19,FALSE)</f>
        <v>14</v>
      </c>
      <c r="M1046" s="9" t="str">
        <f>VLOOKUP(B1046,Database!$I:$AB,20,FALSE)</f>
        <v>Y</v>
      </c>
    </row>
    <row r="1047" spans="1:13" ht="15" customHeight="1" x14ac:dyDescent="0.25">
      <c r="A1047" t="s">
        <v>2295</v>
      </c>
      <c r="B1047" t="s">
        <v>2297</v>
      </c>
      <c r="C1047" t="s">
        <v>765</v>
      </c>
      <c r="D1047" s="1" t="s">
        <v>2298</v>
      </c>
      <c r="E1047" s="9">
        <f t="shared" si="19"/>
        <v>3</v>
      </c>
      <c r="F1047" s="9">
        <f>COUNTIFS(Database!$E:$E,2,Database!$C:$C,$A1047,Database!$I:$I,$B1047)+COUNTIFS(Database!$F:$F,2,Database!$D:$D,$A1047,Database!$I:$I,$B1047)</f>
        <v>0</v>
      </c>
      <c r="G1047" s="9">
        <f>COUNTIFS(Database!$E:$E,1,Database!$C:$C,$A1047,Database!$I:$I,$B1047)+COUNTIFS(Database!$F:$F,1,Database!$D:$D,$A1047,Database!$I:$I,$B1047)</f>
        <v>0</v>
      </c>
      <c r="H1047" s="9">
        <f>COUNTIFS(Database!$E:$E,0,Database!$C:$C,$A1047,Database!$I:$I,$B1047)+COUNTIFS(Database!$F:$F,0,Database!$D:$D,$A1047,Database!$I:$I,$B1047)</f>
        <v>3</v>
      </c>
      <c r="I1047" s="9">
        <f>VLOOKUP(B1047,Database!$I:$AB,14,FALSE)</f>
        <v>2000</v>
      </c>
      <c r="J1047" s="9">
        <f>VLOOKUP(B1047,Database!$I:$AC,15,FALSE)</f>
        <v>3</v>
      </c>
      <c r="K1047" s="9" t="str">
        <f>VLOOKUP(B1047,Database!$I:$AD,16,FALSE)</f>
        <v>v1.2</v>
      </c>
      <c r="L1047" s="9">
        <f>VLOOKUP(B1047,Database!$I:$AB,19,FALSE)</f>
        <v>16</v>
      </c>
      <c r="M1047" s="9" t="str">
        <f>VLOOKUP(B1047,Database!$I:$AB,20,FALSE)</f>
        <v>Y</v>
      </c>
    </row>
    <row r="1048" spans="1:13" ht="15" customHeight="1" x14ac:dyDescent="0.25">
      <c r="A1048" t="s">
        <v>2300</v>
      </c>
      <c r="B1048" t="s">
        <v>2297</v>
      </c>
      <c r="C1048" t="s">
        <v>774</v>
      </c>
      <c r="D1048" s="1" t="s">
        <v>2302</v>
      </c>
      <c r="E1048" s="9">
        <f t="shared" si="19"/>
        <v>2</v>
      </c>
      <c r="F1048" s="9">
        <f>COUNTIFS(Database!$E:$E,2,Database!$C:$C,$A1048,Database!$I:$I,$B1048)+COUNTIFS(Database!$F:$F,2,Database!$D:$D,$A1048,Database!$I:$I,$B1048)</f>
        <v>0</v>
      </c>
      <c r="G1048" s="9">
        <f>COUNTIFS(Database!$E:$E,1,Database!$C:$C,$A1048,Database!$I:$I,$B1048)+COUNTIFS(Database!$F:$F,1,Database!$D:$D,$A1048,Database!$I:$I,$B1048)</f>
        <v>0</v>
      </c>
      <c r="H1048" s="9">
        <f>COUNTIFS(Database!$E:$E,0,Database!$C:$C,$A1048,Database!$I:$I,$B1048)+COUNTIFS(Database!$F:$F,0,Database!$D:$D,$A1048,Database!$I:$I,$B1048)</f>
        <v>2</v>
      </c>
      <c r="I1048" s="9">
        <f>VLOOKUP(B1048,Database!$I:$AB,14,FALSE)</f>
        <v>2000</v>
      </c>
      <c r="J1048" s="9">
        <f>VLOOKUP(B1048,Database!$I:$AC,15,FALSE)</f>
        <v>3</v>
      </c>
      <c r="K1048" s="9" t="str">
        <f>VLOOKUP(B1048,Database!$I:$AD,16,FALSE)</f>
        <v>v1.2</v>
      </c>
      <c r="L1048" s="9">
        <f>VLOOKUP(B1048,Database!$I:$AB,19,FALSE)</f>
        <v>16</v>
      </c>
      <c r="M1048" s="9" t="str">
        <f>VLOOKUP(B1048,Database!$I:$AB,20,FALSE)</f>
        <v>Y</v>
      </c>
    </row>
    <row r="1049" spans="1:13" ht="15" customHeight="1" x14ac:dyDescent="0.25">
      <c r="A1049" t="s">
        <v>2304</v>
      </c>
      <c r="B1049" t="s">
        <v>2297</v>
      </c>
      <c r="C1049" t="s">
        <v>774</v>
      </c>
      <c r="D1049" s="1" t="s">
        <v>2306</v>
      </c>
      <c r="E1049" s="9">
        <f t="shared" si="19"/>
        <v>3</v>
      </c>
      <c r="F1049" s="9">
        <f>COUNTIFS(Database!$E:$E,2,Database!$C:$C,$A1049,Database!$I:$I,$B1049)+COUNTIFS(Database!$F:$F,2,Database!$D:$D,$A1049,Database!$I:$I,$B1049)</f>
        <v>2</v>
      </c>
      <c r="G1049" s="9">
        <f>COUNTIFS(Database!$E:$E,1,Database!$C:$C,$A1049,Database!$I:$I,$B1049)+COUNTIFS(Database!$F:$F,1,Database!$D:$D,$A1049,Database!$I:$I,$B1049)</f>
        <v>0</v>
      </c>
      <c r="H1049" s="9">
        <f>COUNTIFS(Database!$E:$E,0,Database!$C:$C,$A1049,Database!$I:$I,$B1049)+COUNTIFS(Database!$F:$F,0,Database!$D:$D,$A1049,Database!$I:$I,$B1049)</f>
        <v>1</v>
      </c>
      <c r="I1049" s="9">
        <f>VLOOKUP(B1049,Database!$I:$AB,14,FALSE)</f>
        <v>2000</v>
      </c>
      <c r="J1049" s="9">
        <f>VLOOKUP(B1049,Database!$I:$AC,15,FALSE)</f>
        <v>3</v>
      </c>
      <c r="K1049" s="9" t="str">
        <f>VLOOKUP(B1049,Database!$I:$AD,16,FALSE)</f>
        <v>v1.2</v>
      </c>
      <c r="L1049" s="9">
        <f>VLOOKUP(B1049,Database!$I:$AB,19,FALSE)</f>
        <v>16</v>
      </c>
      <c r="M1049" s="9" t="str">
        <f>VLOOKUP(B1049,Database!$I:$AB,20,FALSE)</f>
        <v>Y</v>
      </c>
    </row>
    <row r="1050" spans="1:13" ht="15" customHeight="1" x14ac:dyDescent="0.25">
      <c r="A1050" t="s">
        <v>2308</v>
      </c>
      <c r="B1050" t="s">
        <v>2297</v>
      </c>
      <c r="C1050" t="s">
        <v>774</v>
      </c>
      <c r="D1050" s="1" t="s">
        <v>2310</v>
      </c>
      <c r="E1050" s="9">
        <f t="shared" si="19"/>
        <v>3</v>
      </c>
      <c r="F1050" s="9">
        <f>COUNTIFS(Database!$E:$E,2,Database!$C:$C,$A1050,Database!$I:$I,$B1050)+COUNTIFS(Database!$F:$F,2,Database!$D:$D,$A1050,Database!$I:$I,$B1050)</f>
        <v>2</v>
      </c>
      <c r="G1050" s="9">
        <f>COUNTIFS(Database!$E:$E,1,Database!$C:$C,$A1050,Database!$I:$I,$B1050)+COUNTIFS(Database!$F:$F,1,Database!$D:$D,$A1050,Database!$I:$I,$B1050)</f>
        <v>0</v>
      </c>
      <c r="H1050" s="9">
        <f>COUNTIFS(Database!$E:$E,0,Database!$C:$C,$A1050,Database!$I:$I,$B1050)+COUNTIFS(Database!$F:$F,0,Database!$D:$D,$A1050,Database!$I:$I,$B1050)</f>
        <v>1</v>
      </c>
      <c r="I1050" s="9">
        <f>VLOOKUP(B1050,Database!$I:$AB,14,FALSE)</f>
        <v>2000</v>
      </c>
      <c r="J1050" s="9">
        <f>VLOOKUP(B1050,Database!$I:$AC,15,FALSE)</f>
        <v>3</v>
      </c>
      <c r="K1050" s="9" t="str">
        <f>VLOOKUP(B1050,Database!$I:$AD,16,FALSE)</f>
        <v>v1.2</v>
      </c>
      <c r="L1050" s="9">
        <f>VLOOKUP(B1050,Database!$I:$AB,19,FALSE)</f>
        <v>16</v>
      </c>
      <c r="M1050" s="9" t="str">
        <f>VLOOKUP(B1050,Database!$I:$AB,20,FALSE)</f>
        <v>Y</v>
      </c>
    </row>
    <row r="1051" spans="1:13" ht="15" customHeight="1" x14ac:dyDescent="0.25">
      <c r="A1051" t="s">
        <v>2312</v>
      </c>
      <c r="B1051" t="s">
        <v>2297</v>
      </c>
      <c r="C1051" t="s">
        <v>769</v>
      </c>
      <c r="D1051" s="1" t="s">
        <v>2314</v>
      </c>
      <c r="E1051" s="9">
        <f t="shared" si="19"/>
        <v>3</v>
      </c>
      <c r="F1051" s="9">
        <f>COUNTIFS(Database!$E:$E,2,Database!$C:$C,$A1051,Database!$I:$I,$B1051)+COUNTIFS(Database!$F:$F,2,Database!$D:$D,$A1051,Database!$I:$I,$B1051)</f>
        <v>1</v>
      </c>
      <c r="G1051" s="9">
        <f>COUNTIFS(Database!$E:$E,1,Database!$C:$C,$A1051,Database!$I:$I,$B1051)+COUNTIFS(Database!$F:$F,1,Database!$D:$D,$A1051,Database!$I:$I,$B1051)</f>
        <v>0</v>
      </c>
      <c r="H1051" s="9">
        <f>COUNTIFS(Database!$E:$E,0,Database!$C:$C,$A1051,Database!$I:$I,$B1051)+COUNTIFS(Database!$F:$F,0,Database!$D:$D,$A1051,Database!$I:$I,$B1051)</f>
        <v>2</v>
      </c>
      <c r="I1051" s="9">
        <f>VLOOKUP(B1051,Database!$I:$AB,14,FALSE)</f>
        <v>2000</v>
      </c>
      <c r="J1051" s="9">
        <f>VLOOKUP(B1051,Database!$I:$AC,15,FALSE)</f>
        <v>3</v>
      </c>
      <c r="K1051" s="9" t="str">
        <f>VLOOKUP(B1051,Database!$I:$AD,16,FALSE)</f>
        <v>v1.2</v>
      </c>
      <c r="L1051" s="9">
        <f>VLOOKUP(B1051,Database!$I:$AB,19,FALSE)</f>
        <v>16</v>
      </c>
      <c r="M1051" s="9" t="str">
        <f>VLOOKUP(B1051,Database!$I:$AB,20,FALSE)</f>
        <v>Y</v>
      </c>
    </row>
    <row r="1052" spans="1:13" ht="15" customHeight="1" x14ac:dyDescent="0.25">
      <c r="A1052" t="s">
        <v>2316</v>
      </c>
      <c r="B1052" t="s">
        <v>2297</v>
      </c>
      <c r="C1052" t="s">
        <v>764</v>
      </c>
      <c r="D1052" s="1" t="s">
        <v>2318</v>
      </c>
      <c r="E1052" s="9">
        <f t="shared" si="19"/>
        <v>3</v>
      </c>
      <c r="F1052" s="9">
        <f>COUNTIFS(Database!$E:$E,2,Database!$C:$C,$A1052,Database!$I:$I,$B1052)+COUNTIFS(Database!$F:$F,2,Database!$D:$D,$A1052,Database!$I:$I,$B1052)</f>
        <v>3</v>
      </c>
      <c r="G1052" s="9">
        <f>COUNTIFS(Database!$E:$E,1,Database!$C:$C,$A1052,Database!$I:$I,$B1052)+COUNTIFS(Database!$F:$F,1,Database!$D:$D,$A1052,Database!$I:$I,$B1052)</f>
        <v>0</v>
      </c>
      <c r="H1052" s="9">
        <f>COUNTIFS(Database!$E:$E,0,Database!$C:$C,$A1052,Database!$I:$I,$B1052)+COUNTIFS(Database!$F:$F,0,Database!$D:$D,$A1052,Database!$I:$I,$B1052)</f>
        <v>0</v>
      </c>
      <c r="I1052" s="9">
        <f>VLOOKUP(B1052,Database!$I:$AB,14,FALSE)</f>
        <v>2000</v>
      </c>
      <c r="J1052" s="9">
        <f>VLOOKUP(B1052,Database!$I:$AC,15,FALSE)</f>
        <v>3</v>
      </c>
      <c r="K1052" s="9" t="str">
        <f>VLOOKUP(B1052,Database!$I:$AD,16,FALSE)</f>
        <v>v1.2</v>
      </c>
      <c r="L1052" s="9">
        <f>VLOOKUP(B1052,Database!$I:$AB,19,FALSE)</f>
        <v>16</v>
      </c>
      <c r="M1052" s="9" t="str">
        <f>VLOOKUP(B1052,Database!$I:$AB,20,FALSE)</f>
        <v>Y</v>
      </c>
    </row>
    <row r="1053" spans="1:13" ht="15" customHeight="1" x14ac:dyDescent="0.25">
      <c r="A1053" t="s">
        <v>2320</v>
      </c>
      <c r="B1053" t="s">
        <v>2297</v>
      </c>
      <c r="C1053" t="s">
        <v>774</v>
      </c>
      <c r="D1053" s="1" t="s">
        <v>2322</v>
      </c>
      <c r="E1053" s="9">
        <f t="shared" si="19"/>
        <v>3</v>
      </c>
      <c r="F1053" s="9">
        <f>COUNTIFS(Database!$E:$E,2,Database!$C:$C,$A1053,Database!$I:$I,$B1053)+COUNTIFS(Database!$F:$F,2,Database!$D:$D,$A1053,Database!$I:$I,$B1053)</f>
        <v>2</v>
      </c>
      <c r="G1053" s="9">
        <f>COUNTIFS(Database!$E:$E,1,Database!$C:$C,$A1053,Database!$I:$I,$B1053)+COUNTIFS(Database!$F:$F,1,Database!$D:$D,$A1053,Database!$I:$I,$B1053)</f>
        <v>0</v>
      </c>
      <c r="H1053" s="9">
        <f>COUNTIFS(Database!$E:$E,0,Database!$C:$C,$A1053,Database!$I:$I,$B1053)+COUNTIFS(Database!$F:$F,0,Database!$D:$D,$A1053,Database!$I:$I,$B1053)</f>
        <v>1</v>
      </c>
      <c r="I1053" s="9">
        <f>VLOOKUP(B1053,Database!$I:$AB,14,FALSE)</f>
        <v>2000</v>
      </c>
      <c r="J1053" s="9">
        <f>VLOOKUP(B1053,Database!$I:$AC,15,FALSE)</f>
        <v>3</v>
      </c>
      <c r="K1053" s="9" t="str">
        <f>VLOOKUP(B1053,Database!$I:$AD,16,FALSE)</f>
        <v>v1.2</v>
      </c>
      <c r="L1053" s="9">
        <f>VLOOKUP(B1053,Database!$I:$AB,19,FALSE)</f>
        <v>16</v>
      </c>
      <c r="M1053" s="9" t="str">
        <f>VLOOKUP(B1053,Database!$I:$AB,20,FALSE)</f>
        <v>Y</v>
      </c>
    </row>
    <row r="1054" spans="1:13" ht="15" customHeight="1" x14ac:dyDescent="0.25">
      <c r="A1054" t="s">
        <v>2324</v>
      </c>
      <c r="B1054" t="s">
        <v>2297</v>
      </c>
      <c r="C1054" t="s">
        <v>758</v>
      </c>
      <c r="D1054" s="1" t="s">
        <v>2326</v>
      </c>
      <c r="E1054" s="9">
        <f t="shared" si="19"/>
        <v>3</v>
      </c>
      <c r="F1054" s="9">
        <f>COUNTIFS(Database!$E:$E,2,Database!$C:$C,$A1054,Database!$I:$I,$B1054)+COUNTIFS(Database!$F:$F,2,Database!$D:$D,$A1054,Database!$I:$I,$B1054)</f>
        <v>2</v>
      </c>
      <c r="G1054" s="9">
        <f>COUNTIFS(Database!$E:$E,1,Database!$C:$C,$A1054,Database!$I:$I,$B1054)+COUNTIFS(Database!$F:$F,1,Database!$D:$D,$A1054,Database!$I:$I,$B1054)</f>
        <v>0</v>
      </c>
      <c r="H1054" s="9">
        <f>COUNTIFS(Database!$E:$E,0,Database!$C:$C,$A1054,Database!$I:$I,$B1054)+COUNTIFS(Database!$F:$F,0,Database!$D:$D,$A1054,Database!$I:$I,$B1054)</f>
        <v>1</v>
      </c>
      <c r="I1054" s="9">
        <f>VLOOKUP(B1054,Database!$I:$AB,14,FALSE)</f>
        <v>2000</v>
      </c>
      <c r="J1054" s="9">
        <f>VLOOKUP(B1054,Database!$I:$AC,15,FALSE)</f>
        <v>3</v>
      </c>
      <c r="K1054" s="9" t="str">
        <f>VLOOKUP(B1054,Database!$I:$AD,16,FALSE)</f>
        <v>v1.2</v>
      </c>
      <c r="L1054" s="9">
        <f>VLOOKUP(B1054,Database!$I:$AB,19,FALSE)</f>
        <v>16</v>
      </c>
      <c r="M1054" s="9" t="str">
        <f>VLOOKUP(B1054,Database!$I:$AB,20,FALSE)</f>
        <v>Y</v>
      </c>
    </row>
    <row r="1055" spans="1:13" ht="15" customHeight="1" x14ac:dyDescent="0.25">
      <c r="A1055" t="s">
        <v>2313</v>
      </c>
      <c r="B1055" t="s">
        <v>2297</v>
      </c>
      <c r="C1055" t="s">
        <v>764</v>
      </c>
      <c r="D1055" s="1" t="s">
        <v>2315</v>
      </c>
      <c r="E1055" s="9">
        <f t="shared" si="19"/>
        <v>3</v>
      </c>
      <c r="F1055" s="9">
        <f>COUNTIFS(Database!$E:$E,2,Database!$C:$C,$A1055,Database!$I:$I,$B1055)+COUNTIFS(Database!$F:$F,2,Database!$D:$D,$A1055,Database!$I:$I,$B1055)</f>
        <v>2</v>
      </c>
      <c r="G1055" s="9">
        <f>COUNTIFS(Database!$E:$E,1,Database!$C:$C,$A1055,Database!$I:$I,$B1055)+COUNTIFS(Database!$F:$F,1,Database!$D:$D,$A1055,Database!$I:$I,$B1055)</f>
        <v>0</v>
      </c>
      <c r="H1055" s="9">
        <f>COUNTIFS(Database!$E:$E,0,Database!$C:$C,$A1055,Database!$I:$I,$B1055)+COUNTIFS(Database!$F:$F,0,Database!$D:$D,$A1055,Database!$I:$I,$B1055)</f>
        <v>1</v>
      </c>
      <c r="I1055" s="9">
        <f>VLOOKUP(B1055,Database!$I:$AB,14,FALSE)</f>
        <v>2000</v>
      </c>
      <c r="J1055" s="9">
        <f>VLOOKUP(B1055,Database!$I:$AC,15,FALSE)</f>
        <v>3</v>
      </c>
      <c r="K1055" s="9" t="str">
        <f>VLOOKUP(B1055,Database!$I:$AD,16,FALSE)</f>
        <v>v1.2</v>
      </c>
      <c r="L1055" s="9">
        <f>VLOOKUP(B1055,Database!$I:$AB,19,FALSE)</f>
        <v>16</v>
      </c>
      <c r="M1055" s="9" t="str">
        <f>VLOOKUP(B1055,Database!$I:$AB,20,FALSE)</f>
        <v>Y</v>
      </c>
    </row>
    <row r="1056" spans="1:13" ht="15" customHeight="1" x14ac:dyDescent="0.25">
      <c r="A1056" t="s">
        <v>2317</v>
      </c>
      <c r="B1056" t="s">
        <v>2297</v>
      </c>
      <c r="C1056" t="s">
        <v>765</v>
      </c>
      <c r="D1056" s="1" t="s">
        <v>2319</v>
      </c>
      <c r="E1056" s="9">
        <f t="shared" si="19"/>
        <v>3</v>
      </c>
      <c r="F1056" s="9">
        <f>COUNTIFS(Database!$E:$E,2,Database!$C:$C,$A1056,Database!$I:$I,$B1056)+COUNTIFS(Database!$F:$F,2,Database!$D:$D,$A1056,Database!$I:$I,$B1056)</f>
        <v>1</v>
      </c>
      <c r="G1056" s="9">
        <f>COUNTIFS(Database!$E:$E,1,Database!$C:$C,$A1056,Database!$I:$I,$B1056)+COUNTIFS(Database!$F:$F,1,Database!$D:$D,$A1056,Database!$I:$I,$B1056)</f>
        <v>0</v>
      </c>
      <c r="H1056" s="9">
        <f>COUNTIFS(Database!$E:$E,0,Database!$C:$C,$A1056,Database!$I:$I,$B1056)+COUNTIFS(Database!$F:$F,0,Database!$D:$D,$A1056,Database!$I:$I,$B1056)</f>
        <v>2</v>
      </c>
      <c r="I1056" s="9">
        <f>VLOOKUP(B1056,Database!$I:$AB,14,FALSE)</f>
        <v>2000</v>
      </c>
      <c r="J1056" s="9">
        <f>VLOOKUP(B1056,Database!$I:$AC,15,FALSE)</f>
        <v>3</v>
      </c>
      <c r="K1056" s="9" t="str">
        <f>VLOOKUP(B1056,Database!$I:$AD,16,FALSE)</f>
        <v>v1.2</v>
      </c>
      <c r="L1056" s="9">
        <f>VLOOKUP(B1056,Database!$I:$AB,19,FALSE)</f>
        <v>16</v>
      </c>
      <c r="M1056" s="9" t="str">
        <f>VLOOKUP(B1056,Database!$I:$AB,20,FALSE)</f>
        <v>Y</v>
      </c>
    </row>
    <row r="1057" spans="1:13" ht="15" customHeight="1" x14ac:dyDescent="0.25">
      <c r="A1057" t="s">
        <v>2321</v>
      </c>
      <c r="B1057" t="s">
        <v>2297</v>
      </c>
      <c r="C1057" t="s">
        <v>761</v>
      </c>
      <c r="D1057" s="1" t="s">
        <v>2323</v>
      </c>
      <c r="E1057" s="9">
        <f t="shared" si="19"/>
        <v>3</v>
      </c>
      <c r="F1057" s="9">
        <f>COUNTIFS(Database!$E:$E,2,Database!$C:$C,$A1057,Database!$I:$I,$B1057)+COUNTIFS(Database!$F:$F,2,Database!$D:$D,$A1057,Database!$I:$I,$B1057)</f>
        <v>2</v>
      </c>
      <c r="G1057" s="9">
        <f>COUNTIFS(Database!$E:$E,1,Database!$C:$C,$A1057,Database!$I:$I,$B1057)+COUNTIFS(Database!$F:$F,1,Database!$D:$D,$A1057,Database!$I:$I,$B1057)</f>
        <v>0</v>
      </c>
      <c r="H1057" s="9">
        <f>COUNTIFS(Database!$E:$E,0,Database!$C:$C,$A1057,Database!$I:$I,$B1057)+COUNTIFS(Database!$F:$F,0,Database!$D:$D,$A1057,Database!$I:$I,$B1057)</f>
        <v>1</v>
      </c>
      <c r="I1057" s="9">
        <f>VLOOKUP(B1057,Database!$I:$AB,14,FALSE)</f>
        <v>2000</v>
      </c>
      <c r="J1057" s="9">
        <f>VLOOKUP(B1057,Database!$I:$AC,15,FALSE)</f>
        <v>3</v>
      </c>
      <c r="K1057" s="9" t="str">
        <f>VLOOKUP(B1057,Database!$I:$AD,16,FALSE)</f>
        <v>v1.2</v>
      </c>
      <c r="L1057" s="9">
        <f>VLOOKUP(B1057,Database!$I:$AB,19,FALSE)</f>
        <v>16</v>
      </c>
      <c r="M1057" s="9" t="str">
        <f>VLOOKUP(B1057,Database!$I:$AB,20,FALSE)</f>
        <v>Y</v>
      </c>
    </row>
    <row r="1058" spans="1:13" ht="15" customHeight="1" x14ac:dyDescent="0.25">
      <c r="A1058" t="s">
        <v>2325</v>
      </c>
      <c r="B1058" t="s">
        <v>2297</v>
      </c>
      <c r="C1058" t="s">
        <v>773</v>
      </c>
      <c r="D1058" s="1" t="s">
        <v>2327</v>
      </c>
      <c r="E1058" s="9">
        <f t="shared" si="19"/>
        <v>3</v>
      </c>
      <c r="F1058" s="9">
        <f>COUNTIFS(Database!$E:$E,2,Database!$C:$C,$A1058,Database!$I:$I,$B1058)+COUNTIFS(Database!$F:$F,2,Database!$D:$D,$A1058,Database!$I:$I,$B1058)</f>
        <v>3</v>
      </c>
      <c r="G1058" s="9">
        <f>COUNTIFS(Database!$E:$E,1,Database!$C:$C,$A1058,Database!$I:$I,$B1058)+COUNTIFS(Database!$F:$F,1,Database!$D:$D,$A1058,Database!$I:$I,$B1058)</f>
        <v>0</v>
      </c>
      <c r="H1058" s="9">
        <f>COUNTIFS(Database!$E:$E,0,Database!$C:$C,$A1058,Database!$I:$I,$B1058)+COUNTIFS(Database!$F:$F,0,Database!$D:$D,$A1058,Database!$I:$I,$B1058)</f>
        <v>0</v>
      </c>
      <c r="I1058" s="9">
        <f>VLOOKUP(B1058,Database!$I:$AB,14,FALSE)</f>
        <v>2000</v>
      </c>
      <c r="J1058" s="9">
        <f>VLOOKUP(B1058,Database!$I:$AC,15,FALSE)</f>
        <v>3</v>
      </c>
      <c r="K1058" s="9" t="str">
        <f>VLOOKUP(B1058,Database!$I:$AD,16,FALSE)</f>
        <v>v1.2</v>
      </c>
      <c r="L1058" s="9">
        <f>VLOOKUP(B1058,Database!$I:$AB,19,FALSE)</f>
        <v>16</v>
      </c>
      <c r="M1058" s="9" t="str">
        <f>VLOOKUP(B1058,Database!$I:$AB,20,FALSE)</f>
        <v>Y</v>
      </c>
    </row>
    <row r="1059" spans="1:13" ht="15" customHeight="1" x14ac:dyDescent="0.25">
      <c r="A1059" t="s">
        <v>2301</v>
      </c>
      <c r="B1059" t="s">
        <v>2297</v>
      </c>
      <c r="C1059" t="s">
        <v>758</v>
      </c>
      <c r="D1059" s="1" t="s">
        <v>2303</v>
      </c>
      <c r="E1059" s="9">
        <f t="shared" si="19"/>
        <v>3</v>
      </c>
      <c r="F1059" s="9">
        <f>COUNTIFS(Database!$E:$E,2,Database!$C:$C,$A1059,Database!$I:$I,$B1059)+COUNTIFS(Database!$F:$F,2,Database!$D:$D,$A1059,Database!$I:$I,$B1059)</f>
        <v>1</v>
      </c>
      <c r="G1059" s="9">
        <f>COUNTIFS(Database!$E:$E,1,Database!$C:$C,$A1059,Database!$I:$I,$B1059)+COUNTIFS(Database!$F:$F,1,Database!$D:$D,$A1059,Database!$I:$I,$B1059)</f>
        <v>0</v>
      </c>
      <c r="H1059" s="9">
        <f>COUNTIFS(Database!$E:$E,0,Database!$C:$C,$A1059,Database!$I:$I,$B1059)+COUNTIFS(Database!$F:$F,0,Database!$D:$D,$A1059,Database!$I:$I,$B1059)</f>
        <v>2</v>
      </c>
      <c r="I1059" s="9">
        <f>VLOOKUP(B1059,Database!$I:$AB,14,FALSE)</f>
        <v>2000</v>
      </c>
      <c r="J1059" s="9">
        <f>VLOOKUP(B1059,Database!$I:$AC,15,FALSE)</f>
        <v>3</v>
      </c>
      <c r="K1059" s="9" t="str">
        <f>VLOOKUP(B1059,Database!$I:$AD,16,FALSE)</f>
        <v>v1.2</v>
      </c>
      <c r="L1059" s="9">
        <f>VLOOKUP(B1059,Database!$I:$AB,19,FALSE)</f>
        <v>16</v>
      </c>
      <c r="M1059" s="9" t="str">
        <f>VLOOKUP(B1059,Database!$I:$AB,20,FALSE)</f>
        <v>Y</v>
      </c>
    </row>
    <row r="1060" spans="1:13" ht="15" customHeight="1" x14ac:dyDescent="0.25">
      <c r="A1060" t="s">
        <v>2305</v>
      </c>
      <c r="B1060" t="s">
        <v>2297</v>
      </c>
      <c r="C1060" t="s">
        <v>764</v>
      </c>
      <c r="D1060" s="1" t="s">
        <v>2307</v>
      </c>
      <c r="E1060" s="9">
        <f t="shared" si="19"/>
        <v>2</v>
      </c>
      <c r="F1060" s="9">
        <f>COUNTIFS(Database!$E:$E,2,Database!$C:$C,$A1060,Database!$I:$I,$B1060)+COUNTIFS(Database!$F:$F,2,Database!$D:$D,$A1060,Database!$I:$I,$B1060)</f>
        <v>0</v>
      </c>
      <c r="G1060" s="9">
        <f>COUNTIFS(Database!$E:$E,1,Database!$C:$C,$A1060,Database!$I:$I,$B1060)+COUNTIFS(Database!$F:$F,1,Database!$D:$D,$A1060,Database!$I:$I,$B1060)</f>
        <v>0</v>
      </c>
      <c r="H1060" s="9">
        <f>COUNTIFS(Database!$E:$E,0,Database!$C:$C,$A1060,Database!$I:$I,$B1060)+COUNTIFS(Database!$F:$F,0,Database!$D:$D,$A1060,Database!$I:$I,$B1060)</f>
        <v>2</v>
      </c>
      <c r="I1060" s="9">
        <f>VLOOKUP(B1060,Database!$I:$AB,14,FALSE)</f>
        <v>2000</v>
      </c>
      <c r="J1060" s="9">
        <f>VLOOKUP(B1060,Database!$I:$AC,15,FALSE)</f>
        <v>3</v>
      </c>
      <c r="K1060" s="9" t="str">
        <f>VLOOKUP(B1060,Database!$I:$AD,16,FALSE)</f>
        <v>v1.2</v>
      </c>
      <c r="L1060" s="9">
        <f>VLOOKUP(B1060,Database!$I:$AB,19,FALSE)</f>
        <v>16</v>
      </c>
      <c r="M1060" s="9" t="str">
        <f>VLOOKUP(B1060,Database!$I:$AB,20,FALSE)</f>
        <v>Y</v>
      </c>
    </row>
    <row r="1061" spans="1:13" ht="15" customHeight="1" x14ac:dyDescent="0.25">
      <c r="A1061" t="s">
        <v>491</v>
      </c>
      <c r="B1061" t="s">
        <v>2297</v>
      </c>
      <c r="C1061" t="s">
        <v>758</v>
      </c>
      <c r="D1061" s="1" t="s">
        <v>2328</v>
      </c>
      <c r="E1061" s="9">
        <f t="shared" si="19"/>
        <v>2</v>
      </c>
      <c r="F1061" s="9">
        <f>COUNTIFS(Database!$E:$E,2,Database!$C:$C,$A1061,Database!$I:$I,$B1061)+COUNTIFS(Database!$F:$F,2,Database!$D:$D,$A1061,Database!$I:$I,$B1061)</f>
        <v>0</v>
      </c>
      <c r="G1061" s="9">
        <f>COUNTIFS(Database!$E:$E,1,Database!$C:$C,$A1061,Database!$I:$I,$B1061)+COUNTIFS(Database!$F:$F,1,Database!$D:$D,$A1061,Database!$I:$I,$B1061)</f>
        <v>0</v>
      </c>
      <c r="H1061" s="9">
        <f>COUNTIFS(Database!$E:$E,0,Database!$C:$C,$A1061,Database!$I:$I,$B1061)+COUNTIFS(Database!$F:$F,0,Database!$D:$D,$A1061,Database!$I:$I,$B1061)</f>
        <v>2</v>
      </c>
      <c r="I1061" s="9">
        <f>VLOOKUP(B1061,Database!$I:$AB,14,FALSE)</f>
        <v>2000</v>
      </c>
      <c r="J1061" s="9">
        <f>VLOOKUP(B1061,Database!$I:$AC,15,FALSE)</f>
        <v>3</v>
      </c>
      <c r="K1061" s="9" t="str">
        <f>VLOOKUP(B1061,Database!$I:$AD,16,FALSE)</f>
        <v>v1.2</v>
      </c>
      <c r="L1061" s="9">
        <f>VLOOKUP(B1061,Database!$I:$AB,19,FALSE)</f>
        <v>16</v>
      </c>
      <c r="M1061" s="9" t="str">
        <f>VLOOKUP(B1061,Database!$I:$AB,20,FALSE)</f>
        <v>Y</v>
      </c>
    </row>
    <row r="1062" spans="1:13" ht="15" customHeight="1" x14ac:dyDescent="0.25">
      <c r="A1062" t="s">
        <v>2329</v>
      </c>
      <c r="B1062" t="s">
        <v>2331</v>
      </c>
      <c r="C1062" t="s">
        <v>769</v>
      </c>
      <c r="D1062" s="1" t="s">
        <v>2332</v>
      </c>
      <c r="E1062" s="9">
        <f t="shared" si="19"/>
        <v>3</v>
      </c>
      <c r="F1062" s="9">
        <f>COUNTIFS(Database!$E:$E,2,Database!$C:$C,$A1062,Database!$I:$I,$B1062)+COUNTIFS(Database!$F:$F,2,Database!$D:$D,$A1062,Database!$I:$I,$B1062)</f>
        <v>1</v>
      </c>
      <c r="G1062" s="9">
        <f>COUNTIFS(Database!$E:$E,1,Database!$C:$C,$A1062,Database!$I:$I,$B1062)+COUNTIFS(Database!$F:$F,1,Database!$D:$D,$A1062,Database!$I:$I,$B1062)</f>
        <v>0</v>
      </c>
      <c r="H1062" s="9">
        <f>COUNTIFS(Database!$E:$E,0,Database!$C:$C,$A1062,Database!$I:$I,$B1062)+COUNTIFS(Database!$F:$F,0,Database!$D:$D,$A1062,Database!$I:$I,$B1062)</f>
        <v>2</v>
      </c>
      <c r="I1062" s="9">
        <f>VLOOKUP(B1062,Database!$I:$AB,14,FALSE)</f>
        <v>2000</v>
      </c>
      <c r="J1062" s="9">
        <f>VLOOKUP(B1062,Database!$I:$AC,15,FALSE)</f>
        <v>3</v>
      </c>
      <c r="K1062" s="9" t="str">
        <f>VLOOKUP(B1062,Database!$I:$AD,16,FALSE)</f>
        <v>v1.2</v>
      </c>
      <c r="L1062" s="9">
        <f>VLOOKUP(B1062,Database!$I:$AB,19,FALSE)</f>
        <v>14</v>
      </c>
      <c r="M1062" s="9" t="str">
        <f>VLOOKUP(B1062,Database!$I:$AB,20,FALSE)</f>
        <v>Y</v>
      </c>
    </row>
    <row r="1063" spans="1:13" ht="15" customHeight="1" x14ac:dyDescent="0.25">
      <c r="A1063" t="s">
        <v>2334</v>
      </c>
      <c r="B1063" t="s">
        <v>2331</v>
      </c>
      <c r="C1063" t="s">
        <v>761</v>
      </c>
      <c r="D1063" s="1" t="s">
        <v>2336</v>
      </c>
      <c r="E1063" s="9">
        <f t="shared" si="19"/>
        <v>3</v>
      </c>
      <c r="F1063" s="9">
        <f>COUNTIFS(Database!$E:$E,2,Database!$C:$C,$A1063,Database!$I:$I,$B1063)+COUNTIFS(Database!$F:$F,2,Database!$D:$D,$A1063,Database!$I:$I,$B1063)</f>
        <v>1</v>
      </c>
      <c r="G1063" s="9">
        <f>COUNTIFS(Database!$E:$E,1,Database!$C:$C,$A1063,Database!$I:$I,$B1063)+COUNTIFS(Database!$F:$F,1,Database!$D:$D,$A1063,Database!$I:$I,$B1063)</f>
        <v>1</v>
      </c>
      <c r="H1063" s="9">
        <f>COUNTIFS(Database!$E:$E,0,Database!$C:$C,$A1063,Database!$I:$I,$B1063)+COUNTIFS(Database!$F:$F,0,Database!$D:$D,$A1063,Database!$I:$I,$B1063)</f>
        <v>1</v>
      </c>
      <c r="I1063" s="9">
        <f>VLOOKUP(B1063,Database!$I:$AB,14,FALSE)</f>
        <v>2000</v>
      </c>
      <c r="J1063" s="9">
        <f>VLOOKUP(B1063,Database!$I:$AC,15,FALSE)</f>
        <v>3</v>
      </c>
      <c r="K1063" s="9" t="str">
        <f>VLOOKUP(B1063,Database!$I:$AD,16,FALSE)</f>
        <v>v1.2</v>
      </c>
      <c r="L1063" s="9">
        <f>VLOOKUP(B1063,Database!$I:$AB,19,FALSE)</f>
        <v>14</v>
      </c>
      <c r="M1063" s="9" t="str">
        <f>VLOOKUP(B1063,Database!$I:$AB,20,FALSE)</f>
        <v>Y</v>
      </c>
    </row>
    <row r="1064" spans="1:13" ht="15" customHeight="1" x14ac:dyDescent="0.25">
      <c r="A1064" t="s">
        <v>1234</v>
      </c>
      <c r="B1064" t="s">
        <v>2331</v>
      </c>
      <c r="C1064" t="s">
        <v>765</v>
      </c>
      <c r="D1064" s="1" t="s">
        <v>2339</v>
      </c>
      <c r="E1064" s="9">
        <f t="shared" si="19"/>
        <v>3</v>
      </c>
      <c r="F1064" s="9">
        <f>COUNTIFS(Database!$E:$E,2,Database!$C:$C,$A1064,Database!$I:$I,$B1064)+COUNTIFS(Database!$F:$F,2,Database!$D:$D,$A1064,Database!$I:$I,$B1064)</f>
        <v>3</v>
      </c>
      <c r="G1064" s="9">
        <f>COUNTIFS(Database!$E:$E,1,Database!$C:$C,$A1064,Database!$I:$I,$B1064)+COUNTIFS(Database!$F:$F,1,Database!$D:$D,$A1064,Database!$I:$I,$B1064)</f>
        <v>0</v>
      </c>
      <c r="H1064" s="9">
        <f>COUNTIFS(Database!$E:$E,0,Database!$C:$C,$A1064,Database!$I:$I,$B1064)+COUNTIFS(Database!$F:$F,0,Database!$D:$D,$A1064,Database!$I:$I,$B1064)</f>
        <v>0</v>
      </c>
      <c r="I1064" s="9">
        <f>VLOOKUP(B1064,Database!$I:$AB,14,FALSE)</f>
        <v>2000</v>
      </c>
      <c r="J1064" s="9">
        <f>VLOOKUP(B1064,Database!$I:$AC,15,FALSE)</f>
        <v>3</v>
      </c>
      <c r="K1064" s="9" t="str">
        <f>VLOOKUP(B1064,Database!$I:$AD,16,FALSE)</f>
        <v>v1.2</v>
      </c>
      <c r="L1064" s="9">
        <f>VLOOKUP(B1064,Database!$I:$AB,19,FALSE)</f>
        <v>14</v>
      </c>
      <c r="M1064" s="9" t="str">
        <f>VLOOKUP(B1064,Database!$I:$AB,20,FALSE)</f>
        <v>Y</v>
      </c>
    </row>
    <row r="1065" spans="1:13" ht="15" customHeight="1" x14ac:dyDescent="0.25">
      <c r="A1065" t="s">
        <v>2341</v>
      </c>
      <c r="B1065" t="s">
        <v>2331</v>
      </c>
      <c r="C1065" t="s">
        <v>763</v>
      </c>
      <c r="D1065" s="1" t="s">
        <v>2343</v>
      </c>
      <c r="E1065" s="9">
        <f t="shared" si="19"/>
        <v>3</v>
      </c>
      <c r="F1065" s="9">
        <f>COUNTIFS(Database!$E:$E,2,Database!$C:$C,$A1065,Database!$I:$I,$B1065)+COUNTIFS(Database!$F:$F,2,Database!$D:$D,$A1065,Database!$I:$I,$B1065)</f>
        <v>2</v>
      </c>
      <c r="G1065" s="9">
        <f>COUNTIFS(Database!$E:$E,1,Database!$C:$C,$A1065,Database!$I:$I,$B1065)+COUNTIFS(Database!$F:$F,1,Database!$D:$D,$A1065,Database!$I:$I,$B1065)</f>
        <v>0</v>
      </c>
      <c r="H1065" s="9">
        <f>COUNTIFS(Database!$E:$E,0,Database!$C:$C,$A1065,Database!$I:$I,$B1065)+COUNTIFS(Database!$F:$F,0,Database!$D:$D,$A1065,Database!$I:$I,$B1065)</f>
        <v>1</v>
      </c>
      <c r="I1065" s="9">
        <f>VLOOKUP(B1065,Database!$I:$AB,14,FALSE)</f>
        <v>2000</v>
      </c>
      <c r="J1065" s="9">
        <f>VLOOKUP(B1065,Database!$I:$AC,15,FALSE)</f>
        <v>3</v>
      </c>
      <c r="K1065" s="9" t="str">
        <f>VLOOKUP(B1065,Database!$I:$AD,16,FALSE)</f>
        <v>v1.2</v>
      </c>
      <c r="L1065" s="9">
        <f>VLOOKUP(B1065,Database!$I:$AB,19,FALSE)</f>
        <v>14</v>
      </c>
      <c r="M1065" s="9" t="str">
        <f>VLOOKUP(B1065,Database!$I:$AB,20,FALSE)</f>
        <v>Y</v>
      </c>
    </row>
    <row r="1066" spans="1:13" ht="15" customHeight="1" x14ac:dyDescent="0.25">
      <c r="A1066" t="s">
        <v>1214</v>
      </c>
      <c r="B1066" t="s">
        <v>2331</v>
      </c>
      <c r="C1066" t="s">
        <v>769</v>
      </c>
      <c r="D1066" s="1" t="s">
        <v>2345</v>
      </c>
      <c r="E1066" s="9">
        <f t="shared" si="19"/>
        <v>3</v>
      </c>
      <c r="F1066" s="9">
        <f>COUNTIFS(Database!$E:$E,2,Database!$C:$C,$A1066,Database!$I:$I,$B1066)+COUNTIFS(Database!$F:$F,2,Database!$D:$D,$A1066,Database!$I:$I,$B1066)</f>
        <v>1</v>
      </c>
      <c r="G1066" s="9">
        <f>COUNTIFS(Database!$E:$E,1,Database!$C:$C,$A1066,Database!$I:$I,$B1066)+COUNTIFS(Database!$F:$F,1,Database!$D:$D,$A1066,Database!$I:$I,$B1066)</f>
        <v>0</v>
      </c>
      <c r="H1066" s="9">
        <f>COUNTIFS(Database!$E:$E,0,Database!$C:$C,$A1066,Database!$I:$I,$B1066)+COUNTIFS(Database!$F:$F,0,Database!$D:$D,$A1066,Database!$I:$I,$B1066)</f>
        <v>2</v>
      </c>
      <c r="I1066" s="9">
        <f>VLOOKUP(B1066,Database!$I:$AB,14,FALSE)</f>
        <v>2000</v>
      </c>
      <c r="J1066" s="9">
        <f>VLOOKUP(B1066,Database!$I:$AC,15,FALSE)</f>
        <v>3</v>
      </c>
      <c r="K1066" s="9" t="str">
        <f>VLOOKUP(B1066,Database!$I:$AD,16,FALSE)</f>
        <v>v1.2</v>
      </c>
      <c r="L1066" s="9">
        <f>VLOOKUP(B1066,Database!$I:$AB,19,FALSE)</f>
        <v>14</v>
      </c>
      <c r="M1066" s="9" t="str">
        <f>VLOOKUP(B1066,Database!$I:$AB,20,FALSE)</f>
        <v>Y</v>
      </c>
    </row>
    <row r="1067" spans="1:13" ht="15" customHeight="1" x14ac:dyDescent="0.25">
      <c r="A1067" t="s">
        <v>2347</v>
      </c>
      <c r="B1067" t="s">
        <v>2331</v>
      </c>
      <c r="C1067" t="s">
        <v>764</v>
      </c>
      <c r="D1067" s="1" t="s">
        <v>2348</v>
      </c>
      <c r="E1067" s="9">
        <f t="shared" si="19"/>
        <v>3</v>
      </c>
      <c r="F1067" s="9">
        <f>COUNTIFS(Database!$E:$E,2,Database!$C:$C,$A1067,Database!$I:$I,$B1067)+COUNTIFS(Database!$F:$F,2,Database!$D:$D,$A1067,Database!$I:$I,$B1067)</f>
        <v>1</v>
      </c>
      <c r="G1067" s="9">
        <f>COUNTIFS(Database!$E:$E,1,Database!$C:$C,$A1067,Database!$I:$I,$B1067)+COUNTIFS(Database!$F:$F,1,Database!$D:$D,$A1067,Database!$I:$I,$B1067)</f>
        <v>1</v>
      </c>
      <c r="H1067" s="9">
        <f>COUNTIFS(Database!$E:$E,0,Database!$C:$C,$A1067,Database!$I:$I,$B1067)+COUNTIFS(Database!$F:$F,0,Database!$D:$D,$A1067,Database!$I:$I,$B1067)</f>
        <v>1</v>
      </c>
      <c r="I1067" s="9">
        <f>VLOOKUP(B1067,Database!$I:$AB,14,FALSE)</f>
        <v>2000</v>
      </c>
      <c r="J1067" s="9">
        <f>VLOOKUP(B1067,Database!$I:$AC,15,FALSE)</f>
        <v>3</v>
      </c>
      <c r="K1067" s="9" t="str">
        <f>VLOOKUP(B1067,Database!$I:$AD,16,FALSE)</f>
        <v>v1.2</v>
      </c>
      <c r="L1067" s="9">
        <f>VLOOKUP(B1067,Database!$I:$AB,19,FALSE)</f>
        <v>14</v>
      </c>
      <c r="M1067" s="9" t="str">
        <f>VLOOKUP(B1067,Database!$I:$AB,20,FALSE)</f>
        <v>Y</v>
      </c>
    </row>
    <row r="1068" spans="1:13" ht="15" customHeight="1" x14ac:dyDescent="0.25">
      <c r="A1068" t="s">
        <v>1225</v>
      </c>
      <c r="B1068" t="s">
        <v>2331</v>
      </c>
      <c r="C1068" t="s">
        <v>764</v>
      </c>
      <c r="D1068" s="1" t="s">
        <v>2351</v>
      </c>
      <c r="E1068" s="9">
        <f t="shared" si="19"/>
        <v>3</v>
      </c>
      <c r="F1068" s="9">
        <f>COUNTIFS(Database!$E:$E,2,Database!$C:$C,$A1068,Database!$I:$I,$B1068)+COUNTIFS(Database!$F:$F,2,Database!$D:$D,$A1068,Database!$I:$I,$B1068)</f>
        <v>1</v>
      </c>
      <c r="G1068" s="9">
        <f>COUNTIFS(Database!$E:$E,1,Database!$C:$C,$A1068,Database!$I:$I,$B1068)+COUNTIFS(Database!$F:$F,1,Database!$D:$D,$A1068,Database!$I:$I,$B1068)</f>
        <v>0</v>
      </c>
      <c r="H1068" s="9">
        <f>COUNTIFS(Database!$E:$E,0,Database!$C:$C,$A1068,Database!$I:$I,$B1068)+COUNTIFS(Database!$F:$F,0,Database!$D:$D,$A1068,Database!$I:$I,$B1068)</f>
        <v>2</v>
      </c>
      <c r="I1068" s="9">
        <f>VLOOKUP(B1068,Database!$I:$AB,14,FALSE)</f>
        <v>2000</v>
      </c>
      <c r="J1068" s="9">
        <f>VLOOKUP(B1068,Database!$I:$AC,15,FALSE)</f>
        <v>3</v>
      </c>
      <c r="K1068" s="9" t="str">
        <f>VLOOKUP(B1068,Database!$I:$AD,16,FALSE)</f>
        <v>v1.2</v>
      </c>
      <c r="L1068" s="9">
        <f>VLOOKUP(B1068,Database!$I:$AB,19,FALSE)</f>
        <v>14</v>
      </c>
      <c r="M1068" s="9" t="str">
        <f>VLOOKUP(B1068,Database!$I:$AB,20,FALSE)</f>
        <v>Y</v>
      </c>
    </row>
    <row r="1069" spans="1:13" ht="15" customHeight="1" x14ac:dyDescent="0.25">
      <c r="A1069" t="s">
        <v>2342</v>
      </c>
      <c r="B1069" t="s">
        <v>2331</v>
      </c>
      <c r="C1069" t="s">
        <v>765</v>
      </c>
      <c r="D1069" s="1" t="s">
        <v>2344</v>
      </c>
      <c r="E1069" s="9">
        <f t="shared" si="19"/>
        <v>3</v>
      </c>
      <c r="F1069" s="9">
        <f>COUNTIFS(Database!$E:$E,2,Database!$C:$C,$A1069,Database!$I:$I,$B1069)+COUNTIFS(Database!$F:$F,2,Database!$D:$D,$A1069,Database!$I:$I,$B1069)</f>
        <v>0</v>
      </c>
      <c r="G1069" s="9">
        <f>COUNTIFS(Database!$E:$E,1,Database!$C:$C,$A1069,Database!$I:$I,$B1069)+COUNTIFS(Database!$F:$F,1,Database!$D:$D,$A1069,Database!$I:$I,$B1069)</f>
        <v>0</v>
      </c>
      <c r="H1069" s="9">
        <f>COUNTIFS(Database!$E:$E,0,Database!$C:$C,$A1069,Database!$I:$I,$B1069)+COUNTIFS(Database!$F:$F,0,Database!$D:$D,$A1069,Database!$I:$I,$B1069)</f>
        <v>3</v>
      </c>
      <c r="I1069" s="9">
        <f>VLOOKUP(B1069,Database!$I:$AB,14,FALSE)</f>
        <v>2000</v>
      </c>
      <c r="J1069" s="9">
        <f>VLOOKUP(B1069,Database!$I:$AC,15,FALSE)</f>
        <v>3</v>
      </c>
      <c r="K1069" s="9" t="str">
        <f>VLOOKUP(B1069,Database!$I:$AD,16,FALSE)</f>
        <v>v1.2</v>
      </c>
      <c r="L1069" s="9">
        <f>VLOOKUP(B1069,Database!$I:$AB,19,FALSE)</f>
        <v>14</v>
      </c>
      <c r="M1069" s="9" t="str">
        <f>VLOOKUP(B1069,Database!$I:$AB,20,FALSE)</f>
        <v>Y</v>
      </c>
    </row>
    <row r="1070" spans="1:13" ht="15" customHeight="1" x14ac:dyDescent="0.25">
      <c r="A1070" t="s">
        <v>1209</v>
      </c>
      <c r="B1070" t="s">
        <v>2331</v>
      </c>
      <c r="C1070" t="s">
        <v>768</v>
      </c>
      <c r="D1070" s="1" t="s">
        <v>2346</v>
      </c>
      <c r="E1070" s="9">
        <f t="shared" si="19"/>
        <v>3</v>
      </c>
      <c r="F1070" s="9">
        <f>COUNTIFS(Database!$E:$E,2,Database!$C:$C,$A1070,Database!$I:$I,$B1070)+COUNTIFS(Database!$F:$F,2,Database!$D:$D,$A1070,Database!$I:$I,$B1070)</f>
        <v>2</v>
      </c>
      <c r="G1070" s="9">
        <f>COUNTIFS(Database!$E:$E,1,Database!$C:$C,$A1070,Database!$I:$I,$B1070)+COUNTIFS(Database!$F:$F,1,Database!$D:$D,$A1070,Database!$I:$I,$B1070)</f>
        <v>0</v>
      </c>
      <c r="H1070" s="9">
        <f>COUNTIFS(Database!$E:$E,0,Database!$C:$C,$A1070,Database!$I:$I,$B1070)+COUNTIFS(Database!$F:$F,0,Database!$D:$D,$A1070,Database!$I:$I,$B1070)</f>
        <v>1</v>
      </c>
      <c r="I1070" s="9">
        <f>VLOOKUP(B1070,Database!$I:$AB,14,FALSE)</f>
        <v>2000</v>
      </c>
      <c r="J1070" s="9">
        <f>VLOOKUP(B1070,Database!$I:$AC,15,FALSE)</f>
        <v>3</v>
      </c>
      <c r="K1070" s="9" t="str">
        <f>VLOOKUP(B1070,Database!$I:$AD,16,FALSE)</f>
        <v>v1.2</v>
      </c>
      <c r="L1070" s="9">
        <f>VLOOKUP(B1070,Database!$I:$AB,19,FALSE)</f>
        <v>14</v>
      </c>
      <c r="M1070" s="9" t="str">
        <f>VLOOKUP(B1070,Database!$I:$AB,20,FALSE)</f>
        <v>Y</v>
      </c>
    </row>
    <row r="1071" spans="1:13" ht="15" customHeight="1" x14ac:dyDescent="0.25">
      <c r="A1071" t="s">
        <v>2338</v>
      </c>
      <c r="B1071" t="s">
        <v>2331</v>
      </c>
      <c r="C1071" t="s">
        <v>773</v>
      </c>
      <c r="D1071" s="1" t="s">
        <v>2340</v>
      </c>
      <c r="E1071" s="9">
        <f t="shared" si="19"/>
        <v>3</v>
      </c>
      <c r="F1071" s="9">
        <f>COUNTIFS(Database!$E:$E,2,Database!$C:$C,$A1071,Database!$I:$I,$B1071)+COUNTIFS(Database!$F:$F,2,Database!$D:$D,$A1071,Database!$I:$I,$B1071)</f>
        <v>1</v>
      </c>
      <c r="G1071" s="9">
        <f>COUNTIFS(Database!$E:$E,1,Database!$C:$C,$A1071,Database!$I:$I,$B1071)+COUNTIFS(Database!$F:$F,1,Database!$D:$D,$A1071,Database!$I:$I,$B1071)</f>
        <v>0</v>
      </c>
      <c r="H1071" s="9">
        <f>COUNTIFS(Database!$E:$E,0,Database!$C:$C,$A1071,Database!$I:$I,$B1071)+COUNTIFS(Database!$F:$F,0,Database!$D:$D,$A1071,Database!$I:$I,$B1071)</f>
        <v>2</v>
      </c>
      <c r="I1071" s="9">
        <f>VLOOKUP(B1071,Database!$I:$AB,14,FALSE)</f>
        <v>2000</v>
      </c>
      <c r="J1071" s="9">
        <f>VLOOKUP(B1071,Database!$I:$AC,15,FALSE)</f>
        <v>3</v>
      </c>
      <c r="K1071" s="9" t="str">
        <f>VLOOKUP(B1071,Database!$I:$AD,16,FALSE)</f>
        <v>v1.2</v>
      </c>
      <c r="L1071" s="9">
        <f>VLOOKUP(B1071,Database!$I:$AB,19,FALSE)</f>
        <v>14</v>
      </c>
      <c r="M1071" s="9" t="str">
        <f>VLOOKUP(B1071,Database!$I:$AB,20,FALSE)</f>
        <v>Y</v>
      </c>
    </row>
    <row r="1072" spans="1:13" ht="15" customHeight="1" x14ac:dyDescent="0.25">
      <c r="A1072" t="s">
        <v>1233</v>
      </c>
      <c r="B1072" t="s">
        <v>2331</v>
      </c>
      <c r="C1072" t="s">
        <v>758</v>
      </c>
      <c r="D1072" s="1" t="s">
        <v>2349</v>
      </c>
      <c r="E1072" s="9">
        <f t="shared" si="19"/>
        <v>3</v>
      </c>
      <c r="F1072" s="9">
        <f>COUNTIFS(Database!$E:$E,2,Database!$C:$C,$A1072,Database!$I:$I,$B1072)+COUNTIFS(Database!$F:$F,2,Database!$D:$D,$A1072,Database!$I:$I,$B1072)</f>
        <v>0</v>
      </c>
      <c r="G1072" s="9">
        <f>COUNTIFS(Database!$E:$E,1,Database!$C:$C,$A1072,Database!$I:$I,$B1072)+COUNTIFS(Database!$F:$F,1,Database!$D:$D,$A1072,Database!$I:$I,$B1072)</f>
        <v>1</v>
      </c>
      <c r="H1072" s="9">
        <f>COUNTIFS(Database!$E:$E,0,Database!$C:$C,$A1072,Database!$I:$I,$B1072)+COUNTIFS(Database!$F:$F,0,Database!$D:$D,$A1072,Database!$I:$I,$B1072)</f>
        <v>2</v>
      </c>
      <c r="I1072" s="9">
        <f>VLOOKUP(B1072,Database!$I:$AB,14,FALSE)</f>
        <v>2000</v>
      </c>
      <c r="J1072" s="9">
        <f>VLOOKUP(B1072,Database!$I:$AC,15,FALSE)</f>
        <v>3</v>
      </c>
      <c r="K1072" s="9" t="str">
        <f>VLOOKUP(B1072,Database!$I:$AD,16,FALSE)</f>
        <v>v1.2</v>
      </c>
      <c r="L1072" s="9">
        <f>VLOOKUP(B1072,Database!$I:$AB,19,FALSE)</f>
        <v>14</v>
      </c>
      <c r="M1072" s="9" t="str">
        <f>VLOOKUP(B1072,Database!$I:$AB,20,FALSE)</f>
        <v>Y</v>
      </c>
    </row>
    <row r="1073" spans="1:13" ht="15" customHeight="1" x14ac:dyDescent="0.25">
      <c r="A1073" t="s">
        <v>2353</v>
      </c>
      <c r="B1073" t="s">
        <v>2355</v>
      </c>
      <c r="C1073" t="s">
        <v>774</v>
      </c>
      <c r="D1073" s="1" t="s">
        <v>2357</v>
      </c>
      <c r="E1073" s="9">
        <f t="shared" si="19"/>
        <v>3</v>
      </c>
      <c r="F1073" s="9">
        <f>COUNTIFS(Database!$E:$E,2,Database!$C:$C,$A1073,Database!$I:$I,$B1073)+COUNTIFS(Database!$F:$F,2,Database!$D:$D,$A1073,Database!$I:$I,$B1073)</f>
        <v>1</v>
      </c>
      <c r="G1073" s="9">
        <f>COUNTIFS(Database!$E:$E,1,Database!$C:$C,$A1073,Database!$I:$I,$B1073)+COUNTIFS(Database!$F:$F,1,Database!$D:$D,$A1073,Database!$I:$I,$B1073)</f>
        <v>0</v>
      </c>
      <c r="H1073" s="9">
        <f>COUNTIFS(Database!$E:$E,0,Database!$C:$C,$A1073,Database!$I:$I,$B1073)+COUNTIFS(Database!$F:$F,0,Database!$D:$D,$A1073,Database!$I:$I,$B1073)</f>
        <v>2</v>
      </c>
      <c r="I1073" s="9">
        <f>VLOOKUP(B1073,Database!$I:$AB,14,FALSE)</f>
        <v>1500</v>
      </c>
      <c r="J1073" s="9">
        <f>VLOOKUP(B1073,Database!$I:$AC,15,FALSE)</f>
        <v>3</v>
      </c>
      <c r="K1073" s="9" t="str">
        <f>VLOOKUP(B1073,Database!$I:$AD,16,FALSE)</f>
        <v>v1.2</v>
      </c>
      <c r="L1073" s="9">
        <f>VLOOKUP(B1073,Database!$I:$AB,19,FALSE)</f>
        <v>8</v>
      </c>
      <c r="M1073" s="9" t="str">
        <f>VLOOKUP(B1073,Database!$I:$AB,20,FALSE)</f>
        <v>Y</v>
      </c>
    </row>
    <row r="1074" spans="1:13" ht="15" customHeight="1" x14ac:dyDescent="0.25">
      <c r="A1074" t="s">
        <v>1167</v>
      </c>
      <c r="B1074" t="s">
        <v>2355</v>
      </c>
      <c r="C1074" t="s">
        <v>763</v>
      </c>
      <c r="D1074" s="1" t="s">
        <v>2360</v>
      </c>
      <c r="E1074" s="9">
        <f t="shared" si="19"/>
        <v>3</v>
      </c>
      <c r="F1074" s="9">
        <f>COUNTIFS(Database!$E:$E,2,Database!$C:$C,$A1074,Database!$I:$I,$B1074)+COUNTIFS(Database!$F:$F,2,Database!$D:$D,$A1074,Database!$I:$I,$B1074)</f>
        <v>2</v>
      </c>
      <c r="G1074" s="9">
        <f>COUNTIFS(Database!$E:$E,1,Database!$C:$C,$A1074,Database!$I:$I,$B1074)+COUNTIFS(Database!$F:$F,1,Database!$D:$D,$A1074,Database!$I:$I,$B1074)</f>
        <v>0</v>
      </c>
      <c r="H1074" s="9">
        <f>COUNTIFS(Database!$E:$E,0,Database!$C:$C,$A1074,Database!$I:$I,$B1074)+COUNTIFS(Database!$F:$F,0,Database!$D:$D,$A1074,Database!$I:$I,$B1074)</f>
        <v>1</v>
      </c>
      <c r="I1074" s="9">
        <f>VLOOKUP(B1074,Database!$I:$AB,14,FALSE)</f>
        <v>1500</v>
      </c>
      <c r="J1074" s="9">
        <f>VLOOKUP(B1074,Database!$I:$AC,15,FALSE)</f>
        <v>3</v>
      </c>
      <c r="K1074" s="9" t="str">
        <f>VLOOKUP(B1074,Database!$I:$AD,16,FALSE)</f>
        <v>v1.2</v>
      </c>
      <c r="L1074" s="9">
        <f>VLOOKUP(B1074,Database!$I:$AB,19,FALSE)</f>
        <v>8</v>
      </c>
      <c r="M1074" s="9" t="str">
        <f>VLOOKUP(B1074,Database!$I:$AB,20,FALSE)</f>
        <v>Y</v>
      </c>
    </row>
    <row r="1075" spans="1:13" ht="15" customHeight="1" x14ac:dyDescent="0.25">
      <c r="A1075" t="s">
        <v>1158</v>
      </c>
      <c r="B1075" t="s">
        <v>2355</v>
      </c>
      <c r="C1075" t="s">
        <v>758</v>
      </c>
      <c r="D1075" s="1" t="s">
        <v>2363</v>
      </c>
      <c r="E1075" s="9">
        <f t="shared" si="19"/>
        <v>3</v>
      </c>
      <c r="F1075" s="9">
        <f>COUNTIFS(Database!$E:$E,2,Database!$C:$C,$A1075,Database!$I:$I,$B1075)+COUNTIFS(Database!$F:$F,2,Database!$D:$D,$A1075,Database!$I:$I,$B1075)</f>
        <v>1</v>
      </c>
      <c r="G1075" s="9">
        <f>COUNTIFS(Database!$E:$E,1,Database!$C:$C,$A1075,Database!$I:$I,$B1075)+COUNTIFS(Database!$F:$F,1,Database!$D:$D,$A1075,Database!$I:$I,$B1075)</f>
        <v>1</v>
      </c>
      <c r="H1075" s="9">
        <f>COUNTIFS(Database!$E:$E,0,Database!$C:$C,$A1075,Database!$I:$I,$B1075)+COUNTIFS(Database!$F:$F,0,Database!$D:$D,$A1075,Database!$I:$I,$B1075)</f>
        <v>1</v>
      </c>
      <c r="I1075" s="9">
        <f>VLOOKUP(B1075,Database!$I:$AB,14,FALSE)</f>
        <v>1500</v>
      </c>
      <c r="J1075" s="9">
        <f>VLOOKUP(B1075,Database!$I:$AC,15,FALSE)</f>
        <v>3</v>
      </c>
      <c r="K1075" s="9" t="str">
        <f>VLOOKUP(B1075,Database!$I:$AD,16,FALSE)</f>
        <v>v1.2</v>
      </c>
      <c r="L1075" s="9">
        <f>VLOOKUP(B1075,Database!$I:$AB,19,FALSE)</f>
        <v>8</v>
      </c>
      <c r="M1075" s="9" t="str">
        <f>VLOOKUP(B1075,Database!$I:$AB,20,FALSE)</f>
        <v>Y</v>
      </c>
    </row>
    <row r="1076" spans="1:13" ht="15" customHeight="1" x14ac:dyDescent="0.25">
      <c r="A1076" t="s">
        <v>1159</v>
      </c>
      <c r="B1076" t="s">
        <v>2355</v>
      </c>
      <c r="C1076" t="s">
        <v>762</v>
      </c>
      <c r="D1076" s="1" t="s">
        <v>2365</v>
      </c>
      <c r="E1076" s="9">
        <f t="shared" si="19"/>
        <v>3</v>
      </c>
      <c r="F1076" s="9">
        <f>COUNTIFS(Database!$E:$E,2,Database!$C:$C,$A1076,Database!$I:$I,$B1076)+COUNTIFS(Database!$F:$F,2,Database!$D:$D,$A1076,Database!$I:$I,$B1076)</f>
        <v>3</v>
      </c>
      <c r="G1076" s="9">
        <f>COUNTIFS(Database!$E:$E,1,Database!$C:$C,$A1076,Database!$I:$I,$B1076)+COUNTIFS(Database!$F:$F,1,Database!$D:$D,$A1076,Database!$I:$I,$B1076)</f>
        <v>0</v>
      </c>
      <c r="H1076" s="9">
        <f>COUNTIFS(Database!$E:$E,0,Database!$C:$C,$A1076,Database!$I:$I,$B1076)+COUNTIFS(Database!$F:$F,0,Database!$D:$D,$A1076,Database!$I:$I,$B1076)</f>
        <v>0</v>
      </c>
      <c r="I1076" s="9">
        <f>VLOOKUP(B1076,Database!$I:$AB,14,FALSE)</f>
        <v>1500</v>
      </c>
      <c r="J1076" s="9">
        <f>VLOOKUP(B1076,Database!$I:$AC,15,FALSE)</f>
        <v>3</v>
      </c>
      <c r="K1076" s="9" t="str">
        <f>VLOOKUP(B1076,Database!$I:$AD,16,FALSE)</f>
        <v>v1.2</v>
      </c>
      <c r="L1076" s="9">
        <f>VLOOKUP(B1076,Database!$I:$AB,19,FALSE)</f>
        <v>8</v>
      </c>
      <c r="M1076" s="9" t="str">
        <f>VLOOKUP(B1076,Database!$I:$AB,20,FALSE)</f>
        <v>Y</v>
      </c>
    </row>
    <row r="1077" spans="1:13" ht="15" customHeight="1" x14ac:dyDescent="0.25">
      <c r="A1077" t="s">
        <v>2359</v>
      </c>
      <c r="B1077" t="s">
        <v>2355</v>
      </c>
      <c r="C1077" t="s">
        <v>765</v>
      </c>
      <c r="D1077" s="1" t="s">
        <v>2361</v>
      </c>
      <c r="E1077" s="9">
        <f t="shared" si="19"/>
        <v>3</v>
      </c>
      <c r="F1077" s="9">
        <f>COUNTIFS(Database!$E:$E,2,Database!$C:$C,$A1077,Database!$I:$I,$B1077)+COUNTIFS(Database!$F:$F,2,Database!$D:$D,$A1077,Database!$I:$I,$B1077)</f>
        <v>0</v>
      </c>
      <c r="G1077" s="9">
        <f>COUNTIFS(Database!$E:$E,1,Database!$C:$C,$A1077,Database!$I:$I,$B1077)+COUNTIFS(Database!$F:$F,1,Database!$D:$D,$A1077,Database!$I:$I,$B1077)</f>
        <v>0</v>
      </c>
      <c r="H1077" s="9">
        <f>COUNTIFS(Database!$E:$E,0,Database!$C:$C,$A1077,Database!$I:$I,$B1077)+COUNTIFS(Database!$F:$F,0,Database!$D:$D,$A1077,Database!$I:$I,$B1077)</f>
        <v>3</v>
      </c>
      <c r="I1077" s="9">
        <f>VLOOKUP(B1077,Database!$I:$AB,14,FALSE)</f>
        <v>1500</v>
      </c>
      <c r="J1077" s="9">
        <f>VLOOKUP(B1077,Database!$I:$AC,15,FALSE)</f>
        <v>3</v>
      </c>
      <c r="K1077" s="9" t="str">
        <f>VLOOKUP(B1077,Database!$I:$AD,16,FALSE)</f>
        <v>v1.2</v>
      </c>
      <c r="L1077" s="9">
        <f>VLOOKUP(B1077,Database!$I:$AB,19,FALSE)</f>
        <v>8</v>
      </c>
      <c r="M1077" s="9" t="str">
        <f>VLOOKUP(B1077,Database!$I:$AB,20,FALSE)</f>
        <v>Y</v>
      </c>
    </row>
    <row r="1078" spans="1:13" ht="15" customHeight="1" x14ac:dyDescent="0.25">
      <c r="A1078" t="s">
        <v>2362</v>
      </c>
      <c r="B1078" t="s">
        <v>2355</v>
      </c>
      <c r="C1078" t="s">
        <v>761</v>
      </c>
      <c r="D1078" s="1" t="s">
        <v>2364</v>
      </c>
      <c r="E1078" s="9">
        <f t="shared" si="19"/>
        <v>3</v>
      </c>
      <c r="F1078" s="9">
        <f>COUNTIFS(Database!$E:$E,2,Database!$C:$C,$A1078,Database!$I:$I,$B1078)+COUNTIFS(Database!$F:$F,2,Database!$D:$D,$A1078,Database!$I:$I,$B1078)</f>
        <v>1</v>
      </c>
      <c r="G1078" s="9">
        <f>COUNTIFS(Database!$E:$E,1,Database!$C:$C,$A1078,Database!$I:$I,$B1078)+COUNTIFS(Database!$F:$F,1,Database!$D:$D,$A1078,Database!$I:$I,$B1078)</f>
        <v>0</v>
      </c>
      <c r="H1078" s="9">
        <f>COUNTIFS(Database!$E:$E,0,Database!$C:$C,$A1078,Database!$I:$I,$B1078)+COUNTIFS(Database!$F:$F,0,Database!$D:$D,$A1078,Database!$I:$I,$B1078)</f>
        <v>2</v>
      </c>
      <c r="I1078" s="9">
        <f>VLOOKUP(B1078,Database!$I:$AB,14,FALSE)</f>
        <v>1500</v>
      </c>
      <c r="J1078" s="9">
        <f>VLOOKUP(B1078,Database!$I:$AC,15,FALSE)</f>
        <v>3</v>
      </c>
      <c r="K1078" s="9" t="str">
        <f>VLOOKUP(B1078,Database!$I:$AD,16,FALSE)</f>
        <v>v1.2</v>
      </c>
      <c r="L1078" s="9">
        <f>VLOOKUP(B1078,Database!$I:$AB,19,FALSE)</f>
        <v>8</v>
      </c>
      <c r="M1078" s="9" t="str">
        <f>VLOOKUP(B1078,Database!$I:$AB,20,FALSE)</f>
        <v>Y</v>
      </c>
    </row>
    <row r="1079" spans="1:13" ht="15" customHeight="1" x14ac:dyDescent="0.25">
      <c r="A1079" t="s">
        <v>2367</v>
      </c>
      <c r="B1079" t="s">
        <v>2368</v>
      </c>
      <c r="E1079" s="9">
        <f t="shared" si="19"/>
        <v>3</v>
      </c>
      <c r="F1079" s="9">
        <f>COUNTIFS(Database!$E:$E,2,Database!$C:$C,$A1079,Database!$I:$I,$B1079)+COUNTIFS(Database!$F:$F,2,Database!$D:$D,$A1079,Database!$I:$I,$B1079)</f>
        <v>1</v>
      </c>
      <c r="G1079" s="9">
        <f>COUNTIFS(Database!$E:$E,1,Database!$C:$C,$A1079,Database!$I:$I,$B1079)+COUNTIFS(Database!$F:$F,1,Database!$D:$D,$A1079,Database!$I:$I,$B1079)</f>
        <v>1</v>
      </c>
      <c r="H1079" s="9">
        <f>COUNTIFS(Database!$E:$E,0,Database!$C:$C,$A1079,Database!$I:$I,$B1079)+COUNTIFS(Database!$F:$F,0,Database!$D:$D,$A1079,Database!$I:$I,$B1079)</f>
        <v>1</v>
      </c>
      <c r="I1079" s="9">
        <f>VLOOKUP(B1079,Database!$I:$AB,14,FALSE)</f>
        <v>1500</v>
      </c>
      <c r="J1079" s="9">
        <f>VLOOKUP(B1079,Database!$I:$AC,15,FALSE)</f>
        <v>3</v>
      </c>
      <c r="K1079" s="9" t="str">
        <f>VLOOKUP(B1079,Database!$I:$AD,16,FALSE)</f>
        <v>v1.2</v>
      </c>
      <c r="L1079" s="9">
        <f>VLOOKUP(B1079,Database!$I:$AB,19,FALSE)</f>
        <v>8</v>
      </c>
      <c r="M1079" s="9" t="str">
        <f>VLOOKUP(B1079,Database!$I:$AB,20,FALSE)</f>
        <v>Y</v>
      </c>
    </row>
    <row r="1080" spans="1:13" ht="15" customHeight="1" x14ac:dyDescent="0.25">
      <c r="A1080" t="s">
        <v>1191</v>
      </c>
      <c r="B1080" t="s">
        <v>2368</v>
      </c>
      <c r="C1080" t="s">
        <v>760</v>
      </c>
      <c r="D1080" s="1" t="s">
        <v>2370</v>
      </c>
      <c r="E1080" s="9">
        <f t="shared" si="19"/>
        <v>3</v>
      </c>
      <c r="F1080" s="9">
        <f>COUNTIFS(Database!$E:$E,2,Database!$C:$C,$A1080,Database!$I:$I,$B1080)+COUNTIFS(Database!$F:$F,2,Database!$D:$D,$A1080,Database!$I:$I,$B1080)</f>
        <v>1</v>
      </c>
      <c r="G1080" s="9">
        <f>COUNTIFS(Database!$E:$E,1,Database!$C:$C,$A1080,Database!$I:$I,$B1080)+COUNTIFS(Database!$F:$F,1,Database!$D:$D,$A1080,Database!$I:$I,$B1080)</f>
        <v>0</v>
      </c>
      <c r="H1080" s="9">
        <f>COUNTIFS(Database!$E:$E,0,Database!$C:$C,$A1080,Database!$I:$I,$B1080)+COUNTIFS(Database!$F:$F,0,Database!$D:$D,$A1080,Database!$I:$I,$B1080)</f>
        <v>2</v>
      </c>
      <c r="I1080" s="9">
        <f>VLOOKUP(B1080,Database!$I:$AB,14,FALSE)</f>
        <v>1500</v>
      </c>
      <c r="J1080" s="9">
        <f>VLOOKUP(B1080,Database!$I:$AC,15,FALSE)</f>
        <v>3</v>
      </c>
      <c r="K1080" s="9" t="str">
        <f>VLOOKUP(B1080,Database!$I:$AD,16,FALSE)</f>
        <v>v1.2</v>
      </c>
      <c r="L1080" s="9">
        <f>VLOOKUP(B1080,Database!$I:$AB,19,FALSE)</f>
        <v>8</v>
      </c>
      <c r="M1080" s="9" t="str">
        <f>VLOOKUP(B1080,Database!$I:$AB,20,FALSE)</f>
        <v>Y</v>
      </c>
    </row>
    <row r="1081" spans="1:13" ht="15" customHeight="1" x14ac:dyDescent="0.25">
      <c r="A1081" t="s">
        <v>2372</v>
      </c>
      <c r="B1081" t="s">
        <v>2368</v>
      </c>
      <c r="C1081" t="s">
        <v>761</v>
      </c>
      <c r="D1081" s="1" t="s">
        <v>2374</v>
      </c>
      <c r="E1081" s="9">
        <f t="shared" si="19"/>
        <v>3</v>
      </c>
      <c r="F1081" s="9">
        <f>COUNTIFS(Database!$E:$E,2,Database!$C:$C,$A1081,Database!$I:$I,$B1081)+COUNTIFS(Database!$F:$F,2,Database!$D:$D,$A1081,Database!$I:$I,$B1081)</f>
        <v>1</v>
      </c>
      <c r="G1081" s="9">
        <f>COUNTIFS(Database!$E:$E,1,Database!$C:$C,$A1081,Database!$I:$I,$B1081)+COUNTIFS(Database!$F:$F,1,Database!$D:$D,$A1081,Database!$I:$I,$B1081)</f>
        <v>0</v>
      </c>
      <c r="H1081" s="9">
        <f>COUNTIFS(Database!$E:$E,0,Database!$C:$C,$A1081,Database!$I:$I,$B1081)+COUNTIFS(Database!$F:$F,0,Database!$D:$D,$A1081,Database!$I:$I,$B1081)</f>
        <v>2</v>
      </c>
      <c r="I1081" s="9">
        <f>VLOOKUP(B1081,Database!$I:$AB,14,FALSE)</f>
        <v>1500</v>
      </c>
      <c r="J1081" s="9">
        <f>VLOOKUP(B1081,Database!$I:$AC,15,FALSE)</f>
        <v>3</v>
      </c>
      <c r="K1081" s="9" t="str">
        <f>VLOOKUP(B1081,Database!$I:$AD,16,FALSE)</f>
        <v>v1.2</v>
      </c>
      <c r="L1081" s="9">
        <f>VLOOKUP(B1081,Database!$I:$AB,19,FALSE)</f>
        <v>8</v>
      </c>
      <c r="M1081" s="9" t="str">
        <f>VLOOKUP(B1081,Database!$I:$AB,20,FALSE)</f>
        <v>Y</v>
      </c>
    </row>
    <row r="1082" spans="1:13" ht="15" customHeight="1" x14ac:dyDescent="0.25">
      <c r="A1082" t="s">
        <v>1200</v>
      </c>
      <c r="B1082" t="s">
        <v>2368</v>
      </c>
      <c r="C1082" t="s">
        <v>764</v>
      </c>
      <c r="D1082" s="1" t="s">
        <v>2376</v>
      </c>
      <c r="E1082" s="9">
        <f t="shared" si="19"/>
        <v>3</v>
      </c>
      <c r="F1082" s="9">
        <f>COUNTIFS(Database!$E:$E,2,Database!$C:$C,$A1082,Database!$I:$I,$B1082)+COUNTIFS(Database!$F:$F,2,Database!$D:$D,$A1082,Database!$I:$I,$B1082)</f>
        <v>0</v>
      </c>
      <c r="G1082" s="9">
        <f>COUNTIFS(Database!$E:$E,1,Database!$C:$C,$A1082,Database!$I:$I,$B1082)+COUNTIFS(Database!$F:$F,1,Database!$D:$D,$A1082,Database!$I:$I,$B1082)</f>
        <v>0</v>
      </c>
      <c r="H1082" s="9">
        <f>COUNTIFS(Database!$E:$E,0,Database!$C:$C,$A1082,Database!$I:$I,$B1082)+COUNTIFS(Database!$F:$F,0,Database!$D:$D,$A1082,Database!$I:$I,$B1082)</f>
        <v>3</v>
      </c>
      <c r="I1082" s="9">
        <f>VLOOKUP(B1082,Database!$I:$AB,14,FALSE)</f>
        <v>1500</v>
      </c>
      <c r="J1082" s="9">
        <f>VLOOKUP(B1082,Database!$I:$AC,15,FALSE)</f>
        <v>3</v>
      </c>
      <c r="K1082" s="9" t="str">
        <f>VLOOKUP(B1082,Database!$I:$AD,16,FALSE)</f>
        <v>v1.2</v>
      </c>
      <c r="L1082" s="9">
        <f>VLOOKUP(B1082,Database!$I:$AB,19,FALSE)</f>
        <v>8</v>
      </c>
      <c r="M1082" s="9" t="str">
        <f>VLOOKUP(B1082,Database!$I:$AB,20,FALSE)</f>
        <v>Y</v>
      </c>
    </row>
    <row r="1083" spans="1:13" ht="15" customHeight="1" x14ac:dyDescent="0.25">
      <c r="A1083" t="s">
        <v>1188</v>
      </c>
      <c r="B1083" t="s">
        <v>2368</v>
      </c>
      <c r="C1083" t="s">
        <v>763</v>
      </c>
      <c r="D1083" s="1" t="s">
        <v>2377</v>
      </c>
      <c r="E1083" s="9">
        <f t="shared" si="19"/>
        <v>3</v>
      </c>
      <c r="F1083" s="9">
        <f>COUNTIFS(Database!$E:$E,2,Database!$C:$C,$A1083,Database!$I:$I,$B1083)+COUNTIFS(Database!$F:$F,2,Database!$D:$D,$A1083,Database!$I:$I,$B1083)</f>
        <v>3</v>
      </c>
      <c r="G1083" s="9">
        <f>COUNTIFS(Database!$E:$E,1,Database!$C:$C,$A1083,Database!$I:$I,$B1083)+COUNTIFS(Database!$F:$F,1,Database!$D:$D,$A1083,Database!$I:$I,$B1083)</f>
        <v>0</v>
      </c>
      <c r="H1083" s="9">
        <f>COUNTIFS(Database!$E:$E,0,Database!$C:$C,$A1083,Database!$I:$I,$B1083)+COUNTIFS(Database!$F:$F,0,Database!$D:$D,$A1083,Database!$I:$I,$B1083)</f>
        <v>0</v>
      </c>
      <c r="I1083" s="9">
        <f>VLOOKUP(B1083,Database!$I:$AB,14,FALSE)</f>
        <v>1500</v>
      </c>
      <c r="J1083" s="9">
        <f>VLOOKUP(B1083,Database!$I:$AC,15,FALSE)</f>
        <v>3</v>
      </c>
      <c r="K1083" s="9" t="str">
        <f>VLOOKUP(B1083,Database!$I:$AD,16,FALSE)</f>
        <v>v1.2</v>
      </c>
      <c r="L1083" s="9">
        <f>VLOOKUP(B1083,Database!$I:$AB,19,FALSE)</f>
        <v>8</v>
      </c>
      <c r="M1083" s="9" t="str">
        <f>VLOOKUP(B1083,Database!$I:$AB,20,FALSE)</f>
        <v>Y</v>
      </c>
    </row>
    <row r="1084" spans="1:13" ht="15" customHeight="1" x14ac:dyDescent="0.25">
      <c r="A1084" t="s">
        <v>1195</v>
      </c>
      <c r="B1084" t="s">
        <v>2368</v>
      </c>
      <c r="C1084" t="s">
        <v>764</v>
      </c>
      <c r="D1084" s="1" t="s">
        <v>2371</v>
      </c>
      <c r="E1084" s="9">
        <f t="shared" si="19"/>
        <v>3</v>
      </c>
      <c r="F1084" s="9">
        <f>COUNTIFS(Database!$E:$E,2,Database!$C:$C,$A1084,Database!$I:$I,$B1084)+COUNTIFS(Database!$F:$F,2,Database!$D:$D,$A1084,Database!$I:$I,$B1084)</f>
        <v>1</v>
      </c>
      <c r="G1084" s="9">
        <f>COUNTIFS(Database!$E:$E,1,Database!$C:$C,$A1084,Database!$I:$I,$B1084)+COUNTIFS(Database!$F:$F,1,Database!$D:$D,$A1084,Database!$I:$I,$B1084)</f>
        <v>1</v>
      </c>
      <c r="H1084" s="9">
        <f>COUNTIFS(Database!$E:$E,0,Database!$C:$C,$A1084,Database!$I:$I,$B1084)+COUNTIFS(Database!$F:$F,0,Database!$D:$D,$A1084,Database!$I:$I,$B1084)</f>
        <v>1</v>
      </c>
      <c r="I1084" s="9">
        <f>VLOOKUP(B1084,Database!$I:$AB,14,FALSE)</f>
        <v>1500</v>
      </c>
      <c r="J1084" s="9">
        <f>VLOOKUP(B1084,Database!$I:$AC,15,FALSE)</f>
        <v>3</v>
      </c>
      <c r="K1084" s="9" t="str">
        <f>VLOOKUP(B1084,Database!$I:$AD,16,FALSE)</f>
        <v>v1.2</v>
      </c>
      <c r="L1084" s="9">
        <f>VLOOKUP(B1084,Database!$I:$AB,19,FALSE)</f>
        <v>8</v>
      </c>
      <c r="M1084" s="9" t="str">
        <f>VLOOKUP(B1084,Database!$I:$AB,20,FALSE)</f>
        <v>Y</v>
      </c>
    </row>
    <row r="1085" spans="1:13" ht="15" customHeight="1" x14ac:dyDescent="0.25">
      <c r="A1085" t="s">
        <v>2373</v>
      </c>
      <c r="B1085" t="s">
        <v>2368</v>
      </c>
      <c r="C1085" t="s">
        <v>758</v>
      </c>
      <c r="D1085" s="1" t="s">
        <v>2375</v>
      </c>
      <c r="E1085" s="9">
        <f t="shared" si="19"/>
        <v>3</v>
      </c>
      <c r="F1085" s="9">
        <f>COUNTIFS(Database!$E:$E,2,Database!$C:$C,$A1085,Database!$I:$I,$B1085)+COUNTIFS(Database!$F:$F,2,Database!$D:$D,$A1085,Database!$I:$I,$B1085)</f>
        <v>1</v>
      </c>
      <c r="G1085" s="9">
        <f>COUNTIFS(Database!$E:$E,1,Database!$C:$C,$A1085,Database!$I:$I,$B1085)+COUNTIFS(Database!$F:$F,1,Database!$D:$D,$A1085,Database!$I:$I,$B1085)</f>
        <v>1</v>
      </c>
      <c r="H1085" s="9">
        <f>COUNTIFS(Database!$E:$E,0,Database!$C:$C,$A1085,Database!$I:$I,$B1085)+COUNTIFS(Database!$F:$F,0,Database!$D:$D,$A1085,Database!$I:$I,$B1085)</f>
        <v>1</v>
      </c>
      <c r="I1085" s="9">
        <f>VLOOKUP(B1085,Database!$I:$AB,14,FALSE)</f>
        <v>1500</v>
      </c>
      <c r="J1085" s="9">
        <f>VLOOKUP(B1085,Database!$I:$AC,15,FALSE)</f>
        <v>3</v>
      </c>
      <c r="K1085" s="9" t="str">
        <f>VLOOKUP(B1085,Database!$I:$AD,16,FALSE)</f>
        <v>v1.2</v>
      </c>
      <c r="L1085" s="9">
        <f>VLOOKUP(B1085,Database!$I:$AB,19,FALSE)</f>
        <v>8</v>
      </c>
      <c r="M1085" s="9" t="str">
        <f>VLOOKUP(B1085,Database!$I:$AB,20,FALSE)</f>
        <v>Y</v>
      </c>
    </row>
    <row r="1086" spans="1:13" ht="15" customHeight="1" x14ac:dyDescent="0.25">
      <c r="A1086" t="s">
        <v>2378</v>
      </c>
      <c r="B1086" t="s">
        <v>2380</v>
      </c>
      <c r="C1086" t="s">
        <v>762</v>
      </c>
      <c r="D1086" s="1" t="s">
        <v>2381</v>
      </c>
      <c r="E1086" s="9">
        <f t="shared" si="19"/>
        <v>3</v>
      </c>
      <c r="F1086" s="9">
        <f>COUNTIFS(Database!$E:$E,2,Database!$C:$C,$A1086,Database!$I:$I,$B1086)+COUNTIFS(Database!$F:$F,2,Database!$D:$D,$A1086,Database!$I:$I,$B1086)</f>
        <v>0</v>
      </c>
      <c r="G1086" s="9">
        <f>COUNTIFS(Database!$E:$E,1,Database!$C:$C,$A1086,Database!$I:$I,$B1086)+COUNTIFS(Database!$F:$F,1,Database!$D:$D,$A1086,Database!$I:$I,$B1086)</f>
        <v>1</v>
      </c>
      <c r="H1086" s="9">
        <f>COUNTIFS(Database!$E:$E,0,Database!$C:$C,$A1086,Database!$I:$I,$B1086)+COUNTIFS(Database!$F:$F,0,Database!$D:$D,$A1086,Database!$I:$I,$B1086)</f>
        <v>2</v>
      </c>
      <c r="I1086" s="9">
        <f>VLOOKUP(B1086,Database!$I:$AB,14,FALSE)</f>
        <v>1999</v>
      </c>
      <c r="J1086" s="9">
        <f>VLOOKUP(B1086,Database!$I:$AC,15,FALSE)</f>
        <v>3</v>
      </c>
      <c r="K1086" s="9" t="str">
        <f>VLOOKUP(B1086,Database!$I:$AD,16,FALSE)</f>
        <v>v1.2</v>
      </c>
      <c r="L1086" s="9">
        <f>VLOOKUP(B1086,Database!$I:$AB,19,FALSE)</f>
        <v>8</v>
      </c>
      <c r="M1086" s="9" t="str">
        <f>VLOOKUP(B1086,Database!$I:$AB,20,FALSE)</f>
        <v>Y</v>
      </c>
    </row>
    <row r="1087" spans="1:13" ht="15" customHeight="1" x14ac:dyDescent="0.25">
      <c r="A1087" t="s">
        <v>2383</v>
      </c>
      <c r="B1087" t="s">
        <v>2380</v>
      </c>
      <c r="C1087" t="s">
        <v>764</v>
      </c>
      <c r="D1087" s="1" t="s">
        <v>2385</v>
      </c>
      <c r="E1087" s="9">
        <f t="shared" si="19"/>
        <v>3</v>
      </c>
      <c r="F1087" s="9">
        <f>COUNTIFS(Database!$E:$E,2,Database!$C:$C,$A1087,Database!$I:$I,$B1087)+COUNTIFS(Database!$F:$F,2,Database!$D:$D,$A1087,Database!$I:$I,$B1087)</f>
        <v>1</v>
      </c>
      <c r="G1087" s="9">
        <f>COUNTIFS(Database!$E:$E,1,Database!$C:$C,$A1087,Database!$I:$I,$B1087)+COUNTIFS(Database!$F:$F,1,Database!$D:$D,$A1087,Database!$I:$I,$B1087)</f>
        <v>1</v>
      </c>
      <c r="H1087" s="9">
        <f>COUNTIFS(Database!$E:$E,0,Database!$C:$C,$A1087,Database!$I:$I,$B1087)+COUNTIFS(Database!$F:$F,0,Database!$D:$D,$A1087,Database!$I:$I,$B1087)</f>
        <v>1</v>
      </c>
      <c r="I1087" s="9">
        <f>VLOOKUP(B1087,Database!$I:$AB,14,FALSE)</f>
        <v>1999</v>
      </c>
      <c r="J1087" s="9">
        <f>VLOOKUP(B1087,Database!$I:$AC,15,FALSE)</f>
        <v>3</v>
      </c>
      <c r="K1087" s="9" t="str">
        <f>VLOOKUP(B1087,Database!$I:$AD,16,FALSE)</f>
        <v>v1.2</v>
      </c>
      <c r="L1087" s="9">
        <f>VLOOKUP(B1087,Database!$I:$AB,19,FALSE)</f>
        <v>8</v>
      </c>
      <c r="M1087" s="9" t="str">
        <f>VLOOKUP(B1087,Database!$I:$AB,20,FALSE)</f>
        <v>Y</v>
      </c>
    </row>
    <row r="1088" spans="1:13" ht="15" customHeight="1" x14ac:dyDescent="0.25">
      <c r="A1088" t="s">
        <v>2387</v>
      </c>
      <c r="B1088" t="s">
        <v>2380</v>
      </c>
      <c r="C1088" t="s">
        <v>768</v>
      </c>
      <c r="D1088" s="1" t="s">
        <v>2389</v>
      </c>
      <c r="E1088" s="9">
        <f t="shared" si="19"/>
        <v>3</v>
      </c>
      <c r="F1088" s="9">
        <f>COUNTIFS(Database!$E:$E,2,Database!$C:$C,$A1088,Database!$I:$I,$B1088)+COUNTIFS(Database!$F:$F,2,Database!$D:$D,$A1088,Database!$I:$I,$B1088)</f>
        <v>2</v>
      </c>
      <c r="G1088" s="9">
        <f>COUNTIFS(Database!$E:$E,1,Database!$C:$C,$A1088,Database!$I:$I,$B1088)+COUNTIFS(Database!$F:$F,1,Database!$D:$D,$A1088,Database!$I:$I,$B1088)</f>
        <v>0</v>
      </c>
      <c r="H1088" s="9">
        <f>COUNTIFS(Database!$E:$E,0,Database!$C:$C,$A1088,Database!$I:$I,$B1088)+COUNTIFS(Database!$F:$F,0,Database!$D:$D,$A1088,Database!$I:$I,$B1088)</f>
        <v>1</v>
      </c>
      <c r="I1088" s="9">
        <f>VLOOKUP(B1088,Database!$I:$AB,14,FALSE)</f>
        <v>1999</v>
      </c>
      <c r="J1088" s="9">
        <f>VLOOKUP(B1088,Database!$I:$AC,15,FALSE)</f>
        <v>3</v>
      </c>
      <c r="K1088" s="9" t="str">
        <f>VLOOKUP(B1088,Database!$I:$AD,16,FALSE)</f>
        <v>v1.2</v>
      </c>
      <c r="L1088" s="9">
        <f>VLOOKUP(B1088,Database!$I:$AB,19,FALSE)</f>
        <v>8</v>
      </c>
      <c r="M1088" s="9" t="str">
        <f>VLOOKUP(B1088,Database!$I:$AB,20,FALSE)</f>
        <v>Y</v>
      </c>
    </row>
    <row r="1089" spans="1:13" ht="15" customHeight="1" x14ac:dyDescent="0.25">
      <c r="A1089" t="s">
        <v>2391</v>
      </c>
      <c r="B1089" t="s">
        <v>2380</v>
      </c>
      <c r="C1089" t="s">
        <v>769</v>
      </c>
      <c r="D1089" s="1" t="s">
        <v>2393</v>
      </c>
      <c r="E1089" s="9">
        <f t="shared" si="19"/>
        <v>3</v>
      </c>
      <c r="F1089" s="9">
        <f>COUNTIFS(Database!$E:$E,2,Database!$C:$C,$A1089,Database!$I:$I,$B1089)+COUNTIFS(Database!$F:$F,2,Database!$D:$D,$A1089,Database!$I:$I,$B1089)</f>
        <v>0</v>
      </c>
      <c r="G1089" s="9">
        <f>COUNTIFS(Database!$E:$E,1,Database!$C:$C,$A1089,Database!$I:$I,$B1089)+COUNTIFS(Database!$F:$F,1,Database!$D:$D,$A1089,Database!$I:$I,$B1089)</f>
        <v>0</v>
      </c>
      <c r="H1089" s="9">
        <f>COUNTIFS(Database!$E:$E,0,Database!$C:$C,$A1089,Database!$I:$I,$B1089)+COUNTIFS(Database!$F:$F,0,Database!$D:$D,$A1089,Database!$I:$I,$B1089)</f>
        <v>3</v>
      </c>
      <c r="I1089" s="9">
        <f>VLOOKUP(B1089,Database!$I:$AB,14,FALSE)</f>
        <v>1999</v>
      </c>
      <c r="J1089" s="9">
        <f>VLOOKUP(B1089,Database!$I:$AC,15,FALSE)</f>
        <v>3</v>
      </c>
      <c r="K1089" s="9" t="str">
        <f>VLOOKUP(B1089,Database!$I:$AD,16,FALSE)</f>
        <v>v1.2</v>
      </c>
      <c r="L1089" s="9">
        <f>VLOOKUP(B1089,Database!$I:$AB,19,FALSE)</f>
        <v>8</v>
      </c>
      <c r="M1089" s="9" t="str">
        <f>VLOOKUP(B1089,Database!$I:$AB,20,FALSE)</f>
        <v>Y</v>
      </c>
    </row>
    <row r="1090" spans="1:13" ht="15" customHeight="1" x14ac:dyDescent="0.25">
      <c r="A1090" t="s">
        <v>2379</v>
      </c>
      <c r="B1090" t="s">
        <v>2380</v>
      </c>
      <c r="C1090" t="s">
        <v>764</v>
      </c>
      <c r="D1090" s="1" t="s">
        <v>2382</v>
      </c>
      <c r="E1090" s="9">
        <f t="shared" si="19"/>
        <v>3</v>
      </c>
      <c r="F1090" s="9">
        <f>COUNTIFS(Database!$E:$E,2,Database!$C:$C,$A1090,Database!$I:$I,$B1090)+COUNTIFS(Database!$F:$F,2,Database!$D:$D,$A1090,Database!$I:$I,$B1090)</f>
        <v>3</v>
      </c>
      <c r="G1090" s="9">
        <f>COUNTIFS(Database!$E:$E,1,Database!$C:$C,$A1090,Database!$I:$I,$B1090)+COUNTIFS(Database!$F:$F,1,Database!$D:$D,$A1090,Database!$I:$I,$B1090)</f>
        <v>0</v>
      </c>
      <c r="H1090" s="9">
        <f>COUNTIFS(Database!$E:$E,0,Database!$C:$C,$A1090,Database!$I:$I,$B1090)+COUNTIFS(Database!$F:$F,0,Database!$D:$D,$A1090,Database!$I:$I,$B1090)</f>
        <v>0</v>
      </c>
      <c r="I1090" s="9">
        <f>VLOOKUP(B1090,Database!$I:$AB,14,FALSE)</f>
        <v>1999</v>
      </c>
      <c r="J1090" s="9">
        <f>VLOOKUP(B1090,Database!$I:$AC,15,FALSE)</f>
        <v>3</v>
      </c>
      <c r="K1090" s="9" t="str">
        <f>VLOOKUP(B1090,Database!$I:$AD,16,FALSE)</f>
        <v>v1.2</v>
      </c>
      <c r="L1090" s="9">
        <f>VLOOKUP(B1090,Database!$I:$AB,19,FALSE)</f>
        <v>8</v>
      </c>
      <c r="M1090" s="9" t="str">
        <f>VLOOKUP(B1090,Database!$I:$AB,20,FALSE)</f>
        <v>Y</v>
      </c>
    </row>
    <row r="1091" spans="1:13" ht="15" customHeight="1" x14ac:dyDescent="0.25">
      <c r="A1091" t="s">
        <v>2392</v>
      </c>
      <c r="B1091" t="s">
        <v>2380</v>
      </c>
      <c r="C1091" t="s">
        <v>770</v>
      </c>
      <c r="D1091" s="1" t="s">
        <v>2394</v>
      </c>
      <c r="E1091" s="9">
        <f t="shared" si="19"/>
        <v>3</v>
      </c>
      <c r="F1091" s="9">
        <f>COUNTIFS(Database!$E:$E,2,Database!$C:$C,$A1091,Database!$I:$I,$B1091)+COUNTIFS(Database!$F:$F,2,Database!$D:$D,$A1091,Database!$I:$I,$B1091)</f>
        <v>1</v>
      </c>
      <c r="G1091" s="9">
        <f>COUNTIFS(Database!$E:$E,1,Database!$C:$C,$A1091,Database!$I:$I,$B1091)+COUNTIFS(Database!$F:$F,1,Database!$D:$D,$A1091,Database!$I:$I,$B1091)</f>
        <v>0</v>
      </c>
      <c r="H1091" s="9">
        <f>COUNTIFS(Database!$E:$E,0,Database!$C:$C,$A1091,Database!$I:$I,$B1091)+COUNTIFS(Database!$F:$F,0,Database!$D:$D,$A1091,Database!$I:$I,$B1091)</f>
        <v>2</v>
      </c>
      <c r="I1091" s="9">
        <f>VLOOKUP(B1091,Database!$I:$AB,14,FALSE)</f>
        <v>1999</v>
      </c>
      <c r="J1091" s="9">
        <f>VLOOKUP(B1091,Database!$I:$AC,15,FALSE)</f>
        <v>3</v>
      </c>
      <c r="K1091" s="9" t="str">
        <f>VLOOKUP(B1091,Database!$I:$AD,16,FALSE)</f>
        <v>v1.2</v>
      </c>
      <c r="L1091" s="9">
        <f>VLOOKUP(B1091,Database!$I:$AB,19,FALSE)</f>
        <v>8</v>
      </c>
      <c r="M1091" s="9" t="str">
        <f>VLOOKUP(B1091,Database!$I:$AB,20,FALSE)</f>
        <v>Y</v>
      </c>
    </row>
    <row r="1092" spans="1:13" ht="15" customHeight="1" x14ac:dyDescent="0.25">
      <c r="A1092" t="s">
        <v>2384</v>
      </c>
      <c r="B1092" t="s">
        <v>2380</v>
      </c>
      <c r="C1092" t="s">
        <v>761</v>
      </c>
      <c r="D1092" s="1" t="s">
        <v>2386</v>
      </c>
      <c r="E1092" s="9">
        <f t="shared" si="19"/>
        <v>3</v>
      </c>
      <c r="F1092" s="9">
        <f>COUNTIFS(Database!$E:$E,2,Database!$C:$C,$A1092,Database!$I:$I,$B1092)+COUNTIFS(Database!$F:$F,2,Database!$D:$D,$A1092,Database!$I:$I,$B1092)</f>
        <v>2</v>
      </c>
      <c r="G1092" s="9">
        <f>COUNTIFS(Database!$E:$E,1,Database!$C:$C,$A1092,Database!$I:$I,$B1092)+COUNTIFS(Database!$F:$F,1,Database!$D:$D,$A1092,Database!$I:$I,$B1092)</f>
        <v>0</v>
      </c>
      <c r="H1092" s="9">
        <f>COUNTIFS(Database!$E:$E,0,Database!$C:$C,$A1092,Database!$I:$I,$B1092)+COUNTIFS(Database!$F:$F,0,Database!$D:$D,$A1092,Database!$I:$I,$B1092)</f>
        <v>1</v>
      </c>
      <c r="I1092" s="9">
        <f>VLOOKUP(B1092,Database!$I:$AB,14,FALSE)</f>
        <v>1999</v>
      </c>
      <c r="J1092" s="9">
        <f>VLOOKUP(B1092,Database!$I:$AC,15,FALSE)</f>
        <v>3</v>
      </c>
      <c r="K1092" s="9" t="str">
        <f>VLOOKUP(B1092,Database!$I:$AD,16,FALSE)</f>
        <v>v1.2</v>
      </c>
      <c r="L1092" s="9">
        <f>VLOOKUP(B1092,Database!$I:$AB,19,FALSE)</f>
        <v>8</v>
      </c>
      <c r="M1092" s="9" t="str">
        <f>VLOOKUP(B1092,Database!$I:$AB,20,FALSE)</f>
        <v>Y</v>
      </c>
    </row>
    <row r="1093" spans="1:13" ht="15" customHeight="1" x14ac:dyDescent="0.25">
      <c r="A1093" t="s">
        <v>2388</v>
      </c>
      <c r="B1093" t="s">
        <v>2380</v>
      </c>
      <c r="C1093" t="s">
        <v>758</v>
      </c>
      <c r="D1093" s="1" t="s">
        <v>2390</v>
      </c>
      <c r="E1093" s="9">
        <f t="shared" si="19"/>
        <v>3</v>
      </c>
      <c r="F1093" s="9">
        <f>COUNTIFS(Database!$E:$E,2,Database!$C:$C,$A1093,Database!$I:$I,$B1093)+COUNTIFS(Database!$F:$F,2,Database!$D:$D,$A1093,Database!$I:$I,$B1093)</f>
        <v>2</v>
      </c>
      <c r="G1093" s="9">
        <f>COUNTIFS(Database!$E:$E,1,Database!$C:$C,$A1093,Database!$I:$I,$B1093)+COUNTIFS(Database!$F:$F,1,Database!$D:$D,$A1093,Database!$I:$I,$B1093)</f>
        <v>0</v>
      </c>
      <c r="H1093" s="9">
        <f>COUNTIFS(Database!$E:$E,0,Database!$C:$C,$A1093,Database!$I:$I,$B1093)+COUNTIFS(Database!$F:$F,0,Database!$D:$D,$A1093,Database!$I:$I,$B1093)</f>
        <v>1</v>
      </c>
      <c r="I1093" s="9">
        <f>VLOOKUP(B1093,Database!$I:$AB,14,FALSE)</f>
        <v>1999</v>
      </c>
      <c r="J1093" s="9">
        <f>VLOOKUP(B1093,Database!$I:$AC,15,FALSE)</f>
        <v>3</v>
      </c>
      <c r="K1093" s="9" t="str">
        <f>VLOOKUP(B1093,Database!$I:$AD,16,FALSE)</f>
        <v>v1.2</v>
      </c>
      <c r="L1093" s="9">
        <f>VLOOKUP(B1093,Database!$I:$AB,19,FALSE)</f>
        <v>8</v>
      </c>
      <c r="M1093" s="9" t="str">
        <f>VLOOKUP(B1093,Database!$I:$AB,20,FALSE)</f>
        <v>Y</v>
      </c>
    </row>
    <row r="1094" spans="1:13" ht="15" customHeight="1" x14ac:dyDescent="0.25">
      <c r="A1094" t="s">
        <v>2395</v>
      </c>
      <c r="B1094" t="s">
        <v>2397</v>
      </c>
      <c r="C1094" t="s">
        <v>758</v>
      </c>
      <c r="D1094" s="1" t="s">
        <v>2398</v>
      </c>
      <c r="E1094" s="9">
        <f t="shared" si="19"/>
        <v>4</v>
      </c>
      <c r="F1094" s="9">
        <f>COUNTIFS(Database!$E:$E,2,Database!$C:$C,$A1094,Database!$I:$I,$B1094)+COUNTIFS(Database!$F:$F,2,Database!$D:$D,$A1094,Database!$I:$I,$B1094)</f>
        <v>1</v>
      </c>
      <c r="G1094" s="9">
        <f>COUNTIFS(Database!$E:$E,1,Database!$C:$C,$A1094,Database!$I:$I,$B1094)+COUNTIFS(Database!$F:$F,1,Database!$D:$D,$A1094,Database!$I:$I,$B1094)</f>
        <v>0</v>
      </c>
      <c r="H1094" s="9">
        <f>COUNTIFS(Database!$E:$E,0,Database!$C:$C,$A1094,Database!$I:$I,$B1094)+COUNTIFS(Database!$F:$F,0,Database!$D:$D,$A1094,Database!$I:$I,$B1094)</f>
        <v>3</v>
      </c>
      <c r="I1094" s="9">
        <f>VLOOKUP(B1094,Database!$I:$AB,14,FALSE)</f>
        <v>2000</v>
      </c>
      <c r="J1094" s="9">
        <f>VLOOKUP(B1094,Database!$I:$AC,15,FALSE)</f>
        <v>5</v>
      </c>
      <c r="K1094" s="9" t="str">
        <f>VLOOKUP(B1094,Database!$I:$AD,16,FALSE)</f>
        <v>v1.2</v>
      </c>
      <c r="L1094" s="9">
        <f>VLOOKUP(B1094,Database!$I:$AB,19,FALSE)</f>
        <v>10</v>
      </c>
      <c r="M1094" s="9" t="str">
        <f>VLOOKUP(B1094,Database!$I:$AB,20,FALSE)</f>
        <v>Y</v>
      </c>
    </row>
    <row r="1095" spans="1:13" ht="15" customHeight="1" x14ac:dyDescent="0.25">
      <c r="A1095" t="s">
        <v>2400</v>
      </c>
      <c r="B1095" t="s">
        <v>2397</v>
      </c>
      <c r="C1095" t="s">
        <v>768</v>
      </c>
      <c r="D1095" s="1" t="s">
        <v>2402</v>
      </c>
      <c r="E1095" s="9">
        <f t="shared" si="19"/>
        <v>5</v>
      </c>
      <c r="F1095" s="9">
        <f>COUNTIFS(Database!$E:$E,2,Database!$C:$C,$A1095,Database!$I:$I,$B1095)+COUNTIFS(Database!$F:$F,2,Database!$D:$D,$A1095,Database!$I:$I,$B1095)</f>
        <v>2</v>
      </c>
      <c r="G1095" s="9">
        <f>COUNTIFS(Database!$E:$E,1,Database!$C:$C,$A1095,Database!$I:$I,$B1095)+COUNTIFS(Database!$F:$F,1,Database!$D:$D,$A1095,Database!$I:$I,$B1095)</f>
        <v>0</v>
      </c>
      <c r="H1095" s="9">
        <f>COUNTIFS(Database!$E:$E,0,Database!$C:$C,$A1095,Database!$I:$I,$B1095)+COUNTIFS(Database!$F:$F,0,Database!$D:$D,$A1095,Database!$I:$I,$B1095)</f>
        <v>3</v>
      </c>
      <c r="I1095" s="9">
        <f>VLOOKUP(B1095,Database!$I:$AB,14,FALSE)</f>
        <v>2000</v>
      </c>
      <c r="J1095" s="9">
        <f>VLOOKUP(B1095,Database!$I:$AC,15,FALSE)</f>
        <v>5</v>
      </c>
      <c r="K1095" s="9" t="str">
        <f>VLOOKUP(B1095,Database!$I:$AD,16,FALSE)</f>
        <v>v1.2</v>
      </c>
      <c r="L1095" s="9">
        <f>VLOOKUP(B1095,Database!$I:$AB,19,FALSE)</f>
        <v>10</v>
      </c>
      <c r="M1095" s="9" t="str">
        <f>VLOOKUP(B1095,Database!$I:$AB,20,FALSE)</f>
        <v>Y</v>
      </c>
    </row>
    <row r="1096" spans="1:13" ht="15" customHeight="1" x14ac:dyDescent="0.25">
      <c r="A1096" t="s">
        <v>2404</v>
      </c>
      <c r="B1096" t="s">
        <v>2397</v>
      </c>
      <c r="C1096" t="s">
        <v>761</v>
      </c>
      <c r="D1096" s="1" t="s">
        <v>2406</v>
      </c>
      <c r="E1096" s="9">
        <f t="shared" si="19"/>
        <v>5</v>
      </c>
      <c r="F1096" s="9">
        <f>COUNTIFS(Database!$E:$E,2,Database!$C:$C,$A1096,Database!$I:$I,$B1096)+COUNTIFS(Database!$F:$F,2,Database!$D:$D,$A1096,Database!$I:$I,$B1096)</f>
        <v>2</v>
      </c>
      <c r="G1096" s="9">
        <f>COUNTIFS(Database!$E:$E,1,Database!$C:$C,$A1096,Database!$I:$I,$B1096)+COUNTIFS(Database!$F:$F,1,Database!$D:$D,$A1096,Database!$I:$I,$B1096)</f>
        <v>1</v>
      </c>
      <c r="H1096" s="9">
        <f>COUNTIFS(Database!$E:$E,0,Database!$C:$C,$A1096,Database!$I:$I,$B1096)+COUNTIFS(Database!$F:$F,0,Database!$D:$D,$A1096,Database!$I:$I,$B1096)</f>
        <v>2</v>
      </c>
      <c r="I1096" s="9">
        <f>VLOOKUP(B1096,Database!$I:$AB,14,FALSE)</f>
        <v>2000</v>
      </c>
      <c r="J1096" s="9">
        <f>VLOOKUP(B1096,Database!$I:$AC,15,FALSE)</f>
        <v>5</v>
      </c>
      <c r="K1096" s="9" t="str">
        <f>VLOOKUP(B1096,Database!$I:$AD,16,FALSE)</f>
        <v>v1.2</v>
      </c>
      <c r="L1096" s="9">
        <f>VLOOKUP(B1096,Database!$I:$AB,19,FALSE)</f>
        <v>10</v>
      </c>
      <c r="M1096" s="9" t="str">
        <f>VLOOKUP(B1096,Database!$I:$AB,20,FALSE)</f>
        <v>Y</v>
      </c>
    </row>
    <row r="1097" spans="1:13" ht="15" customHeight="1" x14ac:dyDescent="0.25">
      <c r="A1097" t="s">
        <v>2408</v>
      </c>
      <c r="B1097" t="s">
        <v>2397</v>
      </c>
      <c r="C1097" t="s">
        <v>762</v>
      </c>
      <c r="D1097" s="1" t="s">
        <v>2410</v>
      </c>
      <c r="E1097" s="9">
        <f t="shared" si="19"/>
        <v>5</v>
      </c>
      <c r="F1097" s="9">
        <f>COUNTIFS(Database!$E:$E,2,Database!$C:$C,$A1097,Database!$I:$I,$B1097)+COUNTIFS(Database!$F:$F,2,Database!$D:$D,$A1097,Database!$I:$I,$B1097)</f>
        <v>4</v>
      </c>
      <c r="G1097" s="9">
        <f>COUNTIFS(Database!$E:$E,1,Database!$C:$C,$A1097,Database!$I:$I,$B1097)+COUNTIFS(Database!$F:$F,1,Database!$D:$D,$A1097,Database!$I:$I,$B1097)</f>
        <v>1</v>
      </c>
      <c r="H1097" s="9">
        <f>COUNTIFS(Database!$E:$E,0,Database!$C:$C,$A1097,Database!$I:$I,$B1097)+COUNTIFS(Database!$F:$F,0,Database!$D:$D,$A1097,Database!$I:$I,$B1097)</f>
        <v>0</v>
      </c>
      <c r="I1097" s="9">
        <f>VLOOKUP(B1097,Database!$I:$AB,14,FALSE)</f>
        <v>2000</v>
      </c>
      <c r="J1097" s="9">
        <f>VLOOKUP(B1097,Database!$I:$AC,15,FALSE)</f>
        <v>5</v>
      </c>
      <c r="K1097" s="9" t="str">
        <f>VLOOKUP(B1097,Database!$I:$AD,16,FALSE)</f>
        <v>v1.2</v>
      </c>
      <c r="L1097" s="9">
        <f>VLOOKUP(B1097,Database!$I:$AB,19,FALSE)</f>
        <v>10</v>
      </c>
      <c r="M1097" s="9" t="str">
        <f>VLOOKUP(B1097,Database!$I:$AB,20,FALSE)</f>
        <v>Y</v>
      </c>
    </row>
    <row r="1098" spans="1:13" ht="15" customHeight="1" x14ac:dyDescent="0.25">
      <c r="A1098" t="s">
        <v>2412</v>
      </c>
      <c r="B1098" t="s">
        <v>2397</v>
      </c>
      <c r="C1098" t="s">
        <v>767</v>
      </c>
      <c r="D1098" s="1" t="s">
        <v>2414</v>
      </c>
      <c r="E1098" s="9">
        <f t="shared" si="19"/>
        <v>5</v>
      </c>
      <c r="F1098" s="9">
        <f>COUNTIFS(Database!$E:$E,2,Database!$C:$C,$A1098,Database!$I:$I,$B1098)+COUNTIFS(Database!$F:$F,2,Database!$D:$D,$A1098,Database!$I:$I,$B1098)</f>
        <v>4</v>
      </c>
      <c r="G1098" s="9">
        <f>COUNTIFS(Database!$E:$E,1,Database!$C:$C,$A1098,Database!$I:$I,$B1098)+COUNTIFS(Database!$F:$F,1,Database!$D:$D,$A1098,Database!$I:$I,$B1098)</f>
        <v>1</v>
      </c>
      <c r="H1098" s="9">
        <f>COUNTIFS(Database!$E:$E,0,Database!$C:$C,$A1098,Database!$I:$I,$B1098)+COUNTIFS(Database!$F:$F,0,Database!$D:$D,$A1098,Database!$I:$I,$B1098)</f>
        <v>0</v>
      </c>
      <c r="I1098" s="9">
        <f>VLOOKUP(B1098,Database!$I:$AB,14,FALSE)</f>
        <v>2000</v>
      </c>
      <c r="J1098" s="9">
        <f>VLOOKUP(B1098,Database!$I:$AC,15,FALSE)</f>
        <v>5</v>
      </c>
      <c r="K1098" s="9" t="str">
        <f>VLOOKUP(B1098,Database!$I:$AD,16,FALSE)</f>
        <v>v1.2</v>
      </c>
      <c r="L1098" s="9">
        <f>VLOOKUP(B1098,Database!$I:$AB,19,FALSE)</f>
        <v>10</v>
      </c>
      <c r="M1098" s="9" t="str">
        <f>VLOOKUP(B1098,Database!$I:$AB,20,FALSE)</f>
        <v>Y</v>
      </c>
    </row>
    <row r="1099" spans="1:13" ht="15" customHeight="1" x14ac:dyDescent="0.25">
      <c r="A1099" t="s">
        <v>2409</v>
      </c>
      <c r="B1099" t="s">
        <v>2397</v>
      </c>
      <c r="C1099" t="s">
        <v>767</v>
      </c>
      <c r="D1099" s="1" t="s">
        <v>2411</v>
      </c>
      <c r="E1099" s="9">
        <f t="shared" ref="E1099:E1162" si="20">SUM(F1099:H1099)</f>
        <v>5</v>
      </c>
      <c r="F1099" s="9">
        <f>COUNTIFS(Database!$E:$E,2,Database!$C:$C,$A1099,Database!$I:$I,$B1099)+COUNTIFS(Database!$F:$F,2,Database!$D:$D,$A1099,Database!$I:$I,$B1099)</f>
        <v>0</v>
      </c>
      <c r="G1099" s="9">
        <f>COUNTIFS(Database!$E:$E,1,Database!$C:$C,$A1099,Database!$I:$I,$B1099)+COUNTIFS(Database!$F:$F,1,Database!$D:$D,$A1099,Database!$I:$I,$B1099)</f>
        <v>1</v>
      </c>
      <c r="H1099" s="9">
        <f>COUNTIFS(Database!$E:$E,0,Database!$C:$C,$A1099,Database!$I:$I,$B1099)+COUNTIFS(Database!$F:$F,0,Database!$D:$D,$A1099,Database!$I:$I,$B1099)</f>
        <v>4</v>
      </c>
      <c r="I1099" s="9">
        <f>VLOOKUP(B1099,Database!$I:$AB,14,FALSE)</f>
        <v>2000</v>
      </c>
      <c r="J1099" s="9">
        <f>VLOOKUP(B1099,Database!$I:$AC,15,FALSE)</f>
        <v>5</v>
      </c>
      <c r="K1099" s="9" t="str">
        <f>VLOOKUP(B1099,Database!$I:$AD,16,FALSE)</f>
        <v>v1.2</v>
      </c>
      <c r="L1099" s="9">
        <f>VLOOKUP(B1099,Database!$I:$AB,19,FALSE)</f>
        <v>10</v>
      </c>
      <c r="M1099" s="9" t="str">
        <f>VLOOKUP(B1099,Database!$I:$AB,20,FALSE)</f>
        <v>Y</v>
      </c>
    </row>
    <row r="1100" spans="1:13" ht="15" customHeight="1" x14ac:dyDescent="0.25">
      <c r="A1100" t="s">
        <v>2405</v>
      </c>
      <c r="B1100" t="s">
        <v>2397</v>
      </c>
      <c r="C1100" t="s">
        <v>769</v>
      </c>
      <c r="D1100" s="1" t="s">
        <v>2407</v>
      </c>
      <c r="E1100" s="9">
        <f t="shared" si="20"/>
        <v>5</v>
      </c>
      <c r="F1100" s="9">
        <f>COUNTIFS(Database!$E:$E,2,Database!$C:$C,$A1100,Database!$I:$I,$B1100)+COUNTIFS(Database!$F:$F,2,Database!$D:$D,$A1100,Database!$I:$I,$B1100)</f>
        <v>3</v>
      </c>
      <c r="G1100" s="9">
        <f>COUNTIFS(Database!$E:$E,1,Database!$C:$C,$A1100,Database!$I:$I,$B1100)+COUNTIFS(Database!$F:$F,1,Database!$D:$D,$A1100,Database!$I:$I,$B1100)</f>
        <v>0</v>
      </c>
      <c r="H1100" s="9">
        <f>COUNTIFS(Database!$E:$E,0,Database!$C:$C,$A1100,Database!$I:$I,$B1100)+COUNTIFS(Database!$F:$F,0,Database!$D:$D,$A1100,Database!$I:$I,$B1100)</f>
        <v>2</v>
      </c>
      <c r="I1100" s="9">
        <f>VLOOKUP(B1100,Database!$I:$AB,14,FALSE)</f>
        <v>2000</v>
      </c>
      <c r="J1100" s="9">
        <f>VLOOKUP(B1100,Database!$I:$AC,15,FALSE)</f>
        <v>5</v>
      </c>
      <c r="K1100" s="9" t="str">
        <f>VLOOKUP(B1100,Database!$I:$AD,16,FALSE)</f>
        <v>v1.2</v>
      </c>
      <c r="L1100" s="9">
        <f>VLOOKUP(B1100,Database!$I:$AB,19,FALSE)</f>
        <v>10</v>
      </c>
      <c r="M1100" s="9" t="str">
        <f>VLOOKUP(B1100,Database!$I:$AB,20,FALSE)</f>
        <v>Y</v>
      </c>
    </row>
    <row r="1101" spans="1:13" ht="15" customHeight="1" x14ac:dyDescent="0.25">
      <c r="A1101" t="s">
        <v>2416</v>
      </c>
      <c r="B1101" t="s">
        <v>2397</v>
      </c>
      <c r="C1101" t="s">
        <v>770</v>
      </c>
      <c r="D1101" s="1" t="s">
        <v>2417</v>
      </c>
      <c r="E1101" s="9">
        <f t="shared" si="20"/>
        <v>4</v>
      </c>
      <c r="F1101" s="9">
        <f>COUNTIFS(Database!$E:$E,2,Database!$C:$C,$A1101,Database!$I:$I,$B1101)+COUNTIFS(Database!$F:$F,2,Database!$D:$D,$A1101,Database!$I:$I,$B1101)</f>
        <v>2</v>
      </c>
      <c r="G1101" s="9">
        <f>COUNTIFS(Database!$E:$E,1,Database!$C:$C,$A1101,Database!$I:$I,$B1101)+COUNTIFS(Database!$F:$F,1,Database!$D:$D,$A1101,Database!$I:$I,$B1101)</f>
        <v>0</v>
      </c>
      <c r="H1101" s="9">
        <f>COUNTIFS(Database!$E:$E,0,Database!$C:$C,$A1101,Database!$I:$I,$B1101)+COUNTIFS(Database!$F:$F,0,Database!$D:$D,$A1101,Database!$I:$I,$B1101)</f>
        <v>2</v>
      </c>
      <c r="I1101" s="9">
        <f>VLOOKUP(B1101,Database!$I:$AB,14,FALSE)</f>
        <v>2000</v>
      </c>
      <c r="J1101" s="9">
        <f>VLOOKUP(B1101,Database!$I:$AC,15,FALSE)</f>
        <v>5</v>
      </c>
      <c r="K1101" s="9" t="str">
        <f>VLOOKUP(B1101,Database!$I:$AD,16,FALSE)</f>
        <v>v1.2</v>
      </c>
      <c r="L1101" s="9">
        <f>VLOOKUP(B1101,Database!$I:$AB,19,FALSE)</f>
        <v>10</v>
      </c>
      <c r="M1101" s="9" t="str">
        <f>VLOOKUP(B1101,Database!$I:$AB,20,FALSE)</f>
        <v>Y</v>
      </c>
    </row>
    <row r="1102" spans="1:13" ht="15" customHeight="1" x14ac:dyDescent="0.25">
      <c r="A1102" t="s">
        <v>2413</v>
      </c>
      <c r="B1102" t="s">
        <v>2397</v>
      </c>
      <c r="C1102" t="s">
        <v>765</v>
      </c>
      <c r="D1102" s="1" t="s">
        <v>2415</v>
      </c>
      <c r="E1102" s="9">
        <f t="shared" si="20"/>
        <v>4</v>
      </c>
      <c r="F1102" s="9">
        <f>COUNTIFS(Database!$E:$E,2,Database!$C:$C,$A1102,Database!$I:$I,$B1102)+COUNTIFS(Database!$F:$F,2,Database!$D:$D,$A1102,Database!$I:$I,$B1102)</f>
        <v>2</v>
      </c>
      <c r="G1102" s="9">
        <f>COUNTIFS(Database!$E:$E,1,Database!$C:$C,$A1102,Database!$I:$I,$B1102)+COUNTIFS(Database!$F:$F,1,Database!$D:$D,$A1102,Database!$I:$I,$B1102)</f>
        <v>1</v>
      </c>
      <c r="H1102" s="9">
        <f>COUNTIFS(Database!$E:$E,0,Database!$C:$C,$A1102,Database!$I:$I,$B1102)+COUNTIFS(Database!$F:$F,0,Database!$D:$D,$A1102,Database!$I:$I,$B1102)</f>
        <v>1</v>
      </c>
      <c r="I1102" s="9">
        <f>VLOOKUP(B1102,Database!$I:$AB,14,FALSE)</f>
        <v>2000</v>
      </c>
      <c r="J1102" s="9">
        <f>VLOOKUP(B1102,Database!$I:$AC,15,FALSE)</f>
        <v>5</v>
      </c>
      <c r="K1102" s="9" t="str">
        <f>VLOOKUP(B1102,Database!$I:$AD,16,FALSE)</f>
        <v>v1.2</v>
      </c>
      <c r="L1102" s="9">
        <f>VLOOKUP(B1102,Database!$I:$AB,19,FALSE)</f>
        <v>10</v>
      </c>
      <c r="M1102" s="9" t="str">
        <f>VLOOKUP(B1102,Database!$I:$AB,20,FALSE)</f>
        <v>Y</v>
      </c>
    </row>
    <row r="1103" spans="1:13" ht="15" customHeight="1" x14ac:dyDescent="0.25">
      <c r="A1103" t="s">
        <v>2396</v>
      </c>
      <c r="B1103" t="s">
        <v>2397</v>
      </c>
      <c r="C1103" t="s">
        <v>764</v>
      </c>
      <c r="D1103" s="1" t="s">
        <v>2399</v>
      </c>
      <c r="E1103" s="9">
        <f t="shared" si="20"/>
        <v>4</v>
      </c>
      <c r="F1103" s="9">
        <f>COUNTIFS(Database!$E:$E,2,Database!$C:$C,$A1103,Database!$I:$I,$B1103)+COUNTIFS(Database!$F:$F,2,Database!$D:$D,$A1103,Database!$I:$I,$B1103)</f>
        <v>0</v>
      </c>
      <c r="G1103" s="9">
        <f>COUNTIFS(Database!$E:$E,1,Database!$C:$C,$A1103,Database!$I:$I,$B1103)+COUNTIFS(Database!$F:$F,1,Database!$D:$D,$A1103,Database!$I:$I,$B1103)</f>
        <v>1</v>
      </c>
      <c r="H1103" s="9">
        <f>COUNTIFS(Database!$E:$E,0,Database!$C:$C,$A1103,Database!$I:$I,$B1103)+COUNTIFS(Database!$F:$F,0,Database!$D:$D,$A1103,Database!$I:$I,$B1103)</f>
        <v>3</v>
      </c>
      <c r="I1103" s="9">
        <f>VLOOKUP(B1103,Database!$I:$AB,14,FALSE)</f>
        <v>2000</v>
      </c>
      <c r="J1103" s="9">
        <f>VLOOKUP(B1103,Database!$I:$AC,15,FALSE)</f>
        <v>5</v>
      </c>
      <c r="K1103" s="9" t="str">
        <f>VLOOKUP(B1103,Database!$I:$AD,16,FALSE)</f>
        <v>v1.2</v>
      </c>
      <c r="L1103" s="9">
        <f>VLOOKUP(B1103,Database!$I:$AB,19,FALSE)</f>
        <v>10</v>
      </c>
      <c r="M1103" s="9" t="str">
        <f>VLOOKUP(B1103,Database!$I:$AB,20,FALSE)</f>
        <v>Y</v>
      </c>
    </row>
    <row r="1104" spans="1:13" ht="15" customHeight="1" x14ac:dyDescent="0.25">
      <c r="A1104" t="s">
        <v>2401</v>
      </c>
      <c r="B1104" t="s">
        <v>2397</v>
      </c>
      <c r="C1104" t="s">
        <v>758</v>
      </c>
      <c r="D1104" s="1" t="s">
        <v>2403</v>
      </c>
      <c r="E1104" s="9">
        <f t="shared" si="20"/>
        <v>4</v>
      </c>
      <c r="F1104" s="9">
        <f>COUNTIFS(Database!$E:$E,2,Database!$C:$C,$A1104,Database!$I:$I,$B1104)+COUNTIFS(Database!$F:$F,2,Database!$D:$D,$A1104,Database!$I:$I,$B1104)</f>
        <v>2</v>
      </c>
      <c r="G1104" s="9">
        <f>COUNTIFS(Database!$E:$E,1,Database!$C:$C,$A1104,Database!$I:$I,$B1104)+COUNTIFS(Database!$F:$F,1,Database!$D:$D,$A1104,Database!$I:$I,$B1104)</f>
        <v>0</v>
      </c>
      <c r="H1104" s="9">
        <f>COUNTIFS(Database!$E:$E,0,Database!$C:$C,$A1104,Database!$I:$I,$B1104)+COUNTIFS(Database!$F:$F,0,Database!$D:$D,$A1104,Database!$I:$I,$B1104)</f>
        <v>2</v>
      </c>
      <c r="I1104" s="9">
        <f>VLOOKUP(B1104,Database!$I:$AB,14,FALSE)</f>
        <v>2000</v>
      </c>
      <c r="J1104" s="9">
        <f>VLOOKUP(B1104,Database!$I:$AC,15,FALSE)</f>
        <v>5</v>
      </c>
      <c r="K1104" s="9" t="str">
        <f>VLOOKUP(B1104,Database!$I:$AD,16,FALSE)</f>
        <v>v1.2</v>
      </c>
      <c r="L1104" s="9">
        <f>VLOOKUP(B1104,Database!$I:$AB,19,FALSE)</f>
        <v>10</v>
      </c>
      <c r="M1104" s="9" t="str">
        <f>VLOOKUP(B1104,Database!$I:$AB,20,FALSE)</f>
        <v>Y</v>
      </c>
    </row>
    <row r="1105" spans="1:13" ht="15" customHeight="1" x14ac:dyDescent="0.25">
      <c r="A1105" t="s">
        <v>2418</v>
      </c>
      <c r="B1105" t="s">
        <v>2420</v>
      </c>
      <c r="C1105" t="s">
        <v>764</v>
      </c>
      <c r="D1105" s="1" t="s">
        <v>2421</v>
      </c>
      <c r="E1105" s="9">
        <f t="shared" si="20"/>
        <v>3</v>
      </c>
      <c r="F1105" s="9">
        <f>COUNTIFS(Database!$E:$E,2,Database!$C:$C,$A1105,Database!$I:$I,$B1105)+COUNTIFS(Database!$F:$F,2,Database!$D:$D,$A1105,Database!$I:$I,$B1105)</f>
        <v>1</v>
      </c>
      <c r="G1105" s="9">
        <f>COUNTIFS(Database!$E:$E,1,Database!$C:$C,$A1105,Database!$I:$I,$B1105)+COUNTIFS(Database!$F:$F,1,Database!$D:$D,$A1105,Database!$I:$I,$B1105)</f>
        <v>0</v>
      </c>
      <c r="H1105" s="9">
        <f>COUNTIFS(Database!$E:$E,0,Database!$C:$C,$A1105,Database!$I:$I,$B1105)+COUNTIFS(Database!$F:$F,0,Database!$D:$D,$A1105,Database!$I:$I,$B1105)</f>
        <v>2</v>
      </c>
      <c r="I1105" s="9">
        <f>VLOOKUP(B1105,Database!$I:$AB,14,FALSE)</f>
        <v>2000</v>
      </c>
      <c r="J1105" s="9">
        <f>VLOOKUP(B1105,Database!$I:$AC,15,FALSE)</f>
        <v>3</v>
      </c>
      <c r="K1105" s="9" t="str">
        <f>VLOOKUP(B1105,Database!$I:$AD,16,FALSE)</f>
        <v>v1.2</v>
      </c>
      <c r="L1105" s="9">
        <f>VLOOKUP(B1105,Database!$I:$AB,19,FALSE)</f>
        <v>24</v>
      </c>
      <c r="M1105" s="9" t="str">
        <f>VLOOKUP(B1105,Database!$I:$AB,20,FALSE)</f>
        <v>Y</v>
      </c>
    </row>
    <row r="1106" spans="1:13" ht="15" customHeight="1" x14ac:dyDescent="0.25">
      <c r="A1106" t="s">
        <v>2423</v>
      </c>
      <c r="B1106" t="s">
        <v>2420</v>
      </c>
      <c r="C1106" t="s">
        <v>759</v>
      </c>
      <c r="D1106" s="1" t="s">
        <v>2425</v>
      </c>
      <c r="E1106" s="9">
        <f t="shared" si="20"/>
        <v>3</v>
      </c>
      <c r="F1106" s="9">
        <f>COUNTIFS(Database!$E:$E,2,Database!$C:$C,$A1106,Database!$I:$I,$B1106)+COUNTIFS(Database!$F:$F,2,Database!$D:$D,$A1106,Database!$I:$I,$B1106)</f>
        <v>0</v>
      </c>
      <c r="G1106" s="9">
        <f>COUNTIFS(Database!$E:$E,1,Database!$C:$C,$A1106,Database!$I:$I,$B1106)+COUNTIFS(Database!$F:$F,1,Database!$D:$D,$A1106,Database!$I:$I,$B1106)</f>
        <v>0</v>
      </c>
      <c r="H1106" s="9">
        <f>COUNTIFS(Database!$E:$E,0,Database!$C:$C,$A1106,Database!$I:$I,$B1106)+COUNTIFS(Database!$F:$F,0,Database!$D:$D,$A1106,Database!$I:$I,$B1106)</f>
        <v>3</v>
      </c>
      <c r="I1106" s="9">
        <f>VLOOKUP(B1106,Database!$I:$AB,14,FALSE)</f>
        <v>2000</v>
      </c>
      <c r="J1106" s="9">
        <f>VLOOKUP(B1106,Database!$I:$AC,15,FALSE)</f>
        <v>3</v>
      </c>
      <c r="K1106" s="9" t="str">
        <f>VLOOKUP(B1106,Database!$I:$AD,16,FALSE)</f>
        <v>v1.2</v>
      </c>
      <c r="L1106" s="9">
        <f>VLOOKUP(B1106,Database!$I:$AB,19,FALSE)</f>
        <v>24</v>
      </c>
      <c r="M1106" s="9" t="str">
        <f>VLOOKUP(B1106,Database!$I:$AB,20,FALSE)</f>
        <v>Y</v>
      </c>
    </row>
    <row r="1107" spans="1:13" ht="15" customHeight="1" x14ac:dyDescent="0.25">
      <c r="A1107" t="s">
        <v>2427</v>
      </c>
      <c r="B1107" t="s">
        <v>2420</v>
      </c>
      <c r="C1107" t="s">
        <v>759</v>
      </c>
      <c r="D1107" s="1" t="s">
        <v>2429</v>
      </c>
      <c r="E1107" s="9">
        <f t="shared" si="20"/>
        <v>3</v>
      </c>
      <c r="F1107" s="9">
        <f>COUNTIFS(Database!$E:$E,2,Database!$C:$C,$A1107,Database!$I:$I,$B1107)+COUNTIFS(Database!$F:$F,2,Database!$D:$D,$A1107,Database!$I:$I,$B1107)</f>
        <v>1</v>
      </c>
      <c r="G1107" s="9">
        <f>COUNTIFS(Database!$E:$E,1,Database!$C:$C,$A1107,Database!$I:$I,$B1107)+COUNTIFS(Database!$F:$F,1,Database!$D:$D,$A1107,Database!$I:$I,$B1107)</f>
        <v>0</v>
      </c>
      <c r="H1107" s="9">
        <f>COUNTIFS(Database!$E:$E,0,Database!$C:$C,$A1107,Database!$I:$I,$B1107)+COUNTIFS(Database!$F:$F,0,Database!$D:$D,$A1107,Database!$I:$I,$B1107)</f>
        <v>2</v>
      </c>
      <c r="I1107" s="9">
        <f>VLOOKUP(B1107,Database!$I:$AB,14,FALSE)</f>
        <v>2000</v>
      </c>
      <c r="J1107" s="9">
        <f>VLOOKUP(B1107,Database!$I:$AC,15,FALSE)</f>
        <v>3</v>
      </c>
      <c r="K1107" s="9" t="str">
        <f>VLOOKUP(B1107,Database!$I:$AD,16,FALSE)</f>
        <v>v1.2</v>
      </c>
      <c r="L1107" s="9">
        <f>VLOOKUP(B1107,Database!$I:$AB,19,FALSE)</f>
        <v>24</v>
      </c>
      <c r="M1107" s="9" t="str">
        <f>VLOOKUP(B1107,Database!$I:$AB,20,FALSE)</f>
        <v>Y</v>
      </c>
    </row>
    <row r="1108" spans="1:13" ht="15" customHeight="1" x14ac:dyDescent="0.25">
      <c r="A1108" t="s">
        <v>2431</v>
      </c>
      <c r="B1108" t="s">
        <v>2420</v>
      </c>
      <c r="C1108" t="s">
        <v>764</v>
      </c>
      <c r="D1108" s="1" t="s">
        <v>2433</v>
      </c>
      <c r="E1108" s="9">
        <f t="shared" si="20"/>
        <v>3</v>
      </c>
      <c r="F1108" s="9">
        <f>COUNTIFS(Database!$E:$E,2,Database!$C:$C,$A1108,Database!$I:$I,$B1108)+COUNTIFS(Database!$F:$F,2,Database!$D:$D,$A1108,Database!$I:$I,$B1108)</f>
        <v>2</v>
      </c>
      <c r="G1108" s="9">
        <f>COUNTIFS(Database!$E:$E,1,Database!$C:$C,$A1108,Database!$I:$I,$B1108)+COUNTIFS(Database!$F:$F,1,Database!$D:$D,$A1108,Database!$I:$I,$B1108)</f>
        <v>0</v>
      </c>
      <c r="H1108" s="9">
        <f>COUNTIFS(Database!$E:$E,0,Database!$C:$C,$A1108,Database!$I:$I,$B1108)+COUNTIFS(Database!$F:$F,0,Database!$D:$D,$A1108,Database!$I:$I,$B1108)</f>
        <v>1</v>
      </c>
      <c r="I1108" s="9">
        <f>VLOOKUP(B1108,Database!$I:$AB,14,FALSE)</f>
        <v>2000</v>
      </c>
      <c r="J1108" s="9">
        <f>VLOOKUP(B1108,Database!$I:$AC,15,FALSE)</f>
        <v>3</v>
      </c>
      <c r="K1108" s="9" t="str">
        <f>VLOOKUP(B1108,Database!$I:$AD,16,FALSE)</f>
        <v>v1.2</v>
      </c>
      <c r="L1108" s="9">
        <f>VLOOKUP(B1108,Database!$I:$AB,19,FALSE)</f>
        <v>24</v>
      </c>
      <c r="M1108" s="9" t="str">
        <f>VLOOKUP(B1108,Database!$I:$AB,20,FALSE)</f>
        <v>Y</v>
      </c>
    </row>
    <row r="1109" spans="1:13" ht="15" customHeight="1" x14ac:dyDescent="0.25">
      <c r="A1109" t="s">
        <v>2435</v>
      </c>
      <c r="B1109" t="s">
        <v>2420</v>
      </c>
      <c r="C1109" t="s">
        <v>770</v>
      </c>
      <c r="D1109" s="1" t="s">
        <v>2437</v>
      </c>
      <c r="E1109" s="9">
        <f t="shared" si="20"/>
        <v>3</v>
      </c>
      <c r="F1109" s="9">
        <f>COUNTIFS(Database!$E:$E,2,Database!$C:$C,$A1109,Database!$I:$I,$B1109)+COUNTIFS(Database!$F:$F,2,Database!$D:$D,$A1109,Database!$I:$I,$B1109)</f>
        <v>2</v>
      </c>
      <c r="G1109" s="9">
        <f>COUNTIFS(Database!$E:$E,1,Database!$C:$C,$A1109,Database!$I:$I,$B1109)+COUNTIFS(Database!$F:$F,1,Database!$D:$D,$A1109,Database!$I:$I,$B1109)</f>
        <v>0</v>
      </c>
      <c r="H1109" s="9">
        <f>COUNTIFS(Database!$E:$E,0,Database!$C:$C,$A1109,Database!$I:$I,$B1109)+COUNTIFS(Database!$F:$F,0,Database!$D:$D,$A1109,Database!$I:$I,$B1109)</f>
        <v>1</v>
      </c>
      <c r="I1109" s="9">
        <f>VLOOKUP(B1109,Database!$I:$AB,14,FALSE)</f>
        <v>2000</v>
      </c>
      <c r="J1109" s="9">
        <f>VLOOKUP(B1109,Database!$I:$AC,15,FALSE)</f>
        <v>3</v>
      </c>
      <c r="K1109" s="9" t="str">
        <f>VLOOKUP(B1109,Database!$I:$AD,16,FALSE)</f>
        <v>v1.2</v>
      </c>
      <c r="L1109" s="9">
        <f>VLOOKUP(B1109,Database!$I:$AB,19,FALSE)</f>
        <v>24</v>
      </c>
      <c r="M1109" s="9" t="str">
        <f>VLOOKUP(B1109,Database!$I:$AB,20,FALSE)</f>
        <v>Y</v>
      </c>
    </row>
    <row r="1110" spans="1:13" ht="15" customHeight="1" x14ac:dyDescent="0.25">
      <c r="A1110" t="s">
        <v>2439</v>
      </c>
      <c r="B1110" t="s">
        <v>2420</v>
      </c>
      <c r="C1110" t="s">
        <v>765</v>
      </c>
      <c r="D1110" s="1" t="s">
        <v>2441</v>
      </c>
      <c r="E1110" s="9">
        <f t="shared" si="20"/>
        <v>3</v>
      </c>
      <c r="F1110" s="9">
        <f>COUNTIFS(Database!$E:$E,2,Database!$C:$C,$A1110,Database!$I:$I,$B1110)+COUNTIFS(Database!$F:$F,2,Database!$D:$D,$A1110,Database!$I:$I,$B1110)</f>
        <v>0</v>
      </c>
      <c r="G1110" s="9">
        <f>COUNTIFS(Database!$E:$E,1,Database!$C:$C,$A1110,Database!$I:$I,$B1110)+COUNTIFS(Database!$F:$F,1,Database!$D:$D,$A1110,Database!$I:$I,$B1110)</f>
        <v>0</v>
      </c>
      <c r="H1110" s="9">
        <f>COUNTIFS(Database!$E:$E,0,Database!$C:$C,$A1110,Database!$I:$I,$B1110)+COUNTIFS(Database!$F:$F,0,Database!$D:$D,$A1110,Database!$I:$I,$B1110)</f>
        <v>3</v>
      </c>
      <c r="I1110" s="9">
        <f>VLOOKUP(B1110,Database!$I:$AB,14,FALSE)</f>
        <v>2000</v>
      </c>
      <c r="J1110" s="9">
        <f>VLOOKUP(B1110,Database!$I:$AC,15,FALSE)</f>
        <v>3</v>
      </c>
      <c r="K1110" s="9" t="str">
        <f>VLOOKUP(B1110,Database!$I:$AD,16,FALSE)</f>
        <v>v1.2</v>
      </c>
      <c r="L1110" s="9">
        <f>VLOOKUP(B1110,Database!$I:$AB,19,FALSE)</f>
        <v>24</v>
      </c>
      <c r="M1110" s="9" t="str">
        <f>VLOOKUP(B1110,Database!$I:$AB,20,FALSE)</f>
        <v>Y</v>
      </c>
    </row>
    <row r="1111" spans="1:13" ht="15" customHeight="1" x14ac:dyDescent="0.25">
      <c r="A1111" t="s">
        <v>2443</v>
      </c>
      <c r="B1111" t="s">
        <v>2420</v>
      </c>
      <c r="C1111" t="s">
        <v>765</v>
      </c>
      <c r="D1111" s="1" t="s">
        <v>2445</v>
      </c>
      <c r="E1111" s="9">
        <f t="shared" si="20"/>
        <v>3</v>
      </c>
      <c r="F1111" s="9">
        <f>COUNTIFS(Database!$E:$E,2,Database!$C:$C,$A1111,Database!$I:$I,$B1111)+COUNTIFS(Database!$F:$F,2,Database!$D:$D,$A1111,Database!$I:$I,$B1111)</f>
        <v>0</v>
      </c>
      <c r="G1111" s="9">
        <f>COUNTIFS(Database!$E:$E,1,Database!$C:$C,$A1111,Database!$I:$I,$B1111)+COUNTIFS(Database!$F:$F,1,Database!$D:$D,$A1111,Database!$I:$I,$B1111)</f>
        <v>0</v>
      </c>
      <c r="H1111" s="9">
        <f>COUNTIFS(Database!$E:$E,0,Database!$C:$C,$A1111,Database!$I:$I,$B1111)+COUNTIFS(Database!$F:$F,0,Database!$D:$D,$A1111,Database!$I:$I,$B1111)</f>
        <v>3</v>
      </c>
      <c r="I1111" s="9">
        <f>VLOOKUP(B1111,Database!$I:$AB,14,FALSE)</f>
        <v>2000</v>
      </c>
      <c r="J1111" s="9">
        <f>VLOOKUP(B1111,Database!$I:$AC,15,FALSE)</f>
        <v>3</v>
      </c>
      <c r="K1111" s="9" t="str">
        <f>VLOOKUP(B1111,Database!$I:$AD,16,FALSE)</f>
        <v>v1.2</v>
      </c>
      <c r="L1111" s="9">
        <f>VLOOKUP(B1111,Database!$I:$AB,19,FALSE)</f>
        <v>24</v>
      </c>
      <c r="M1111" s="9" t="str">
        <f>VLOOKUP(B1111,Database!$I:$AB,20,FALSE)</f>
        <v>Y</v>
      </c>
    </row>
    <row r="1112" spans="1:13" ht="15" customHeight="1" x14ac:dyDescent="0.25">
      <c r="A1112" t="s">
        <v>2447</v>
      </c>
      <c r="B1112" t="s">
        <v>2420</v>
      </c>
      <c r="C1112" t="s">
        <v>766</v>
      </c>
      <c r="D1112" s="1" t="s">
        <v>2449</v>
      </c>
      <c r="E1112" s="9">
        <f t="shared" si="20"/>
        <v>3</v>
      </c>
      <c r="F1112" s="9">
        <f>COUNTIFS(Database!$E:$E,2,Database!$C:$C,$A1112,Database!$I:$I,$B1112)+COUNTIFS(Database!$F:$F,2,Database!$D:$D,$A1112,Database!$I:$I,$B1112)</f>
        <v>1</v>
      </c>
      <c r="G1112" s="9">
        <f>COUNTIFS(Database!$E:$E,1,Database!$C:$C,$A1112,Database!$I:$I,$B1112)+COUNTIFS(Database!$F:$F,1,Database!$D:$D,$A1112,Database!$I:$I,$B1112)</f>
        <v>0</v>
      </c>
      <c r="H1112" s="9">
        <f>COUNTIFS(Database!$E:$E,0,Database!$C:$C,$A1112,Database!$I:$I,$B1112)+COUNTIFS(Database!$F:$F,0,Database!$D:$D,$A1112,Database!$I:$I,$B1112)</f>
        <v>2</v>
      </c>
      <c r="I1112" s="9">
        <f>VLOOKUP(B1112,Database!$I:$AB,14,FALSE)</f>
        <v>2000</v>
      </c>
      <c r="J1112" s="9">
        <f>VLOOKUP(B1112,Database!$I:$AC,15,FALSE)</f>
        <v>3</v>
      </c>
      <c r="K1112" s="9" t="str">
        <f>VLOOKUP(B1112,Database!$I:$AD,16,FALSE)</f>
        <v>v1.2</v>
      </c>
      <c r="L1112" s="9">
        <f>VLOOKUP(B1112,Database!$I:$AB,19,FALSE)</f>
        <v>24</v>
      </c>
      <c r="M1112" s="9" t="str">
        <f>VLOOKUP(B1112,Database!$I:$AB,20,FALSE)</f>
        <v>Y</v>
      </c>
    </row>
    <row r="1113" spans="1:13" ht="15" customHeight="1" x14ac:dyDescent="0.25">
      <c r="A1113" t="s">
        <v>2451</v>
      </c>
      <c r="B1113" t="s">
        <v>2420</v>
      </c>
      <c r="C1113" t="s">
        <v>760</v>
      </c>
      <c r="D1113" s="1" t="s">
        <v>2453</v>
      </c>
      <c r="E1113" s="9">
        <f t="shared" si="20"/>
        <v>3</v>
      </c>
      <c r="F1113" s="9">
        <f>COUNTIFS(Database!$E:$E,2,Database!$C:$C,$A1113,Database!$I:$I,$B1113)+COUNTIFS(Database!$F:$F,2,Database!$D:$D,$A1113,Database!$I:$I,$B1113)</f>
        <v>1</v>
      </c>
      <c r="G1113" s="9">
        <f>COUNTIFS(Database!$E:$E,1,Database!$C:$C,$A1113,Database!$I:$I,$B1113)+COUNTIFS(Database!$F:$F,1,Database!$D:$D,$A1113,Database!$I:$I,$B1113)</f>
        <v>0</v>
      </c>
      <c r="H1113" s="9">
        <f>COUNTIFS(Database!$E:$E,0,Database!$C:$C,$A1113,Database!$I:$I,$B1113)+COUNTIFS(Database!$F:$F,0,Database!$D:$D,$A1113,Database!$I:$I,$B1113)</f>
        <v>2</v>
      </c>
      <c r="I1113" s="9">
        <f>VLOOKUP(B1113,Database!$I:$AB,14,FALSE)</f>
        <v>2000</v>
      </c>
      <c r="J1113" s="9">
        <f>VLOOKUP(B1113,Database!$I:$AC,15,FALSE)</f>
        <v>3</v>
      </c>
      <c r="K1113" s="9" t="str">
        <f>VLOOKUP(B1113,Database!$I:$AD,16,FALSE)</f>
        <v>v1.2</v>
      </c>
      <c r="L1113" s="9">
        <f>VLOOKUP(B1113,Database!$I:$AB,19,FALSE)</f>
        <v>24</v>
      </c>
      <c r="M1113" s="9" t="str">
        <f>VLOOKUP(B1113,Database!$I:$AB,20,FALSE)</f>
        <v>Y</v>
      </c>
    </row>
    <row r="1114" spans="1:13" ht="15" customHeight="1" x14ac:dyDescent="0.25">
      <c r="A1114" t="s">
        <v>2455</v>
      </c>
      <c r="B1114" t="s">
        <v>2420</v>
      </c>
      <c r="C1114" t="s">
        <v>764</v>
      </c>
      <c r="D1114" s="1" t="s">
        <v>2457</v>
      </c>
      <c r="E1114" s="9">
        <f t="shared" si="20"/>
        <v>3</v>
      </c>
      <c r="F1114" s="9">
        <f>COUNTIFS(Database!$E:$E,2,Database!$C:$C,$A1114,Database!$I:$I,$B1114)+COUNTIFS(Database!$F:$F,2,Database!$D:$D,$A1114,Database!$I:$I,$B1114)</f>
        <v>1</v>
      </c>
      <c r="G1114" s="9">
        <f>COUNTIFS(Database!$E:$E,1,Database!$C:$C,$A1114,Database!$I:$I,$B1114)+COUNTIFS(Database!$F:$F,1,Database!$D:$D,$A1114,Database!$I:$I,$B1114)</f>
        <v>0</v>
      </c>
      <c r="H1114" s="9">
        <f>COUNTIFS(Database!$E:$E,0,Database!$C:$C,$A1114,Database!$I:$I,$B1114)+COUNTIFS(Database!$F:$F,0,Database!$D:$D,$A1114,Database!$I:$I,$B1114)</f>
        <v>2</v>
      </c>
      <c r="I1114" s="9">
        <f>VLOOKUP(B1114,Database!$I:$AB,14,FALSE)</f>
        <v>2000</v>
      </c>
      <c r="J1114" s="9">
        <f>VLOOKUP(B1114,Database!$I:$AC,15,FALSE)</f>
        <v>3</v>
      </c>
      <c r="K1114" s="9" t="str">
        <f>VLOOKUP(B1114,Database!$I:$AD,16,FALSE)</f>
        <v>v1.2</v>
      </c>
      <c r="L1114" s="9">
        <f>VLOOKUP(B1114,Database!$I:$AB,19,FALSE)</f>
        <v>24</v>
      </c>
      <c r="M1114" s="9" t="str">
        <f>VLOOKUP(B1114,Database!$I:$AB,20,FALSE)</f>
        <v>Y</v>
      </c>
    </row>
    <row r="1115" spans="1:13" ht="15" customHeight="1" x14ac:dyDescent="0.25">
      <c r="A1115" t="s">
        <v>2459</v>
      </c>
      <c r="B1115" t="s">
        <v>2420</v>
      </c>
      <c r="E1115" s="9">
        <f t="shared" si="20"/>
        <v>3</v>
      </c>
      <c r="F1115" s="9">
        <f>COUNTIFS(Database!$E:$E,2,Database!$C:$C,$A1115,Database!$I:$I,$B1115)+COUNTIFS(Database!$F:$F,2,Database!$D:$D,$A1115,Database!$I:$I,$B1115)</f>
        <v>2</v>
      </c>
      <c r="G1115" s="9">
        <f>COUNTIFS(Database!$E:$E,1,Database!$C:$C,$A1115,Database!$I:$I,$B1115)+COUNTIFS(Database!$F:$F,1,Database!$D:$D,$A1115,Database!$I:$I,$B1115)</f>
        <v>0</v>
      </c>
      <c r="H1115" s="9">
        <f>COUNTIFS(Database!$E:$E,0,Database!$C:$C,$A1115,Database!$I:$I,$B1115)+COUNTIFS(Database!$F:$F,0,Database!$D:$D,$A1115,Database!$I:$I,$B1115)</f>
        <v>1</v>
      </c>
      <c r="I1115" s="9">
        <f>VLOOKUP(B1115,Database!$I:$AB,14,FALSE)</f>
        <v>2000</v>
      </c>
      <c r="J1115" s="9">
        <f>VLOOKUP(B1115,Database!$I:$AC,15,FALSE)</f>
        <v>3</v>
      </c>
      <c r="K1115" s="9" t="str">
        <f>VLOOKUP(B1115,Database!$I:$AD,16,FALSE)</f>
        <v>v1.2</v>
      </c>
      <c r="L1115" s="9">
        <f>VLOOKUP(B1115,Database!$I:$AB,19,FALSE)</f>
        <v>24</v>
      </c>
      <c r="M1115" s="9" t="str">
        <f>VLOOKUP(B1115,Database!$I:$AB,20,FALSE)</f>
        <v>Y</v>
      </c>
    </row>
    <row r="1116" spans="1:13" ht="15" customHeight="1" x14ac:dyDescent="0.25">
      <c r="A1116" t="s">
        <v>2462</v>
      </c>
      <c r="B1116" t="s">
        <v>2420</v>
      </c>
      <c r="C1116" t="s">
        <v>764</v>
      </c>
      <c r="D1116" s="1" t="s">
        <v>2464</v>
      </c>
      <c r="E1116" s="9">
        <f t="shared" si="20"/>
        <v>3</v>
      </c>
      <c r="F1116" s="9">
        <f>COUNTIFS(Database!$E:$E,2,Database!$C:$C,$A1116,Database!$I:$I,$B1116)+COUNTIFS(Database!$F:$F,2,Database!$D:$D,$A1116,Database!$I:$I,$B1116)</f>
        <v>3</v>
      </c>
      <c r="G1116" s="9">
        <f>COUNTIFS(Database!$E:$E,1,Database!$C:$C,$A1116,Database!$I:$I,$B1116)+COUNTIFS(Database!$F:$F,1,Database!$D:$D,$A1116,Database!$I:$I,$B1116)</f>
        <v>0</v>
      </c>
      <c r="H1116" s="9">
        <f>COUNTIFS(Database!$E:$E,0,Database!$C:$C,$A1116,Database!$I:$I,$B1116)+COUNTIFS(Database!$F:$F,0,Database!$D:$D,$A1116,Database!$I:$I,$B1116)</f>
        <v>0</v>
      </c>
      <c r="I1116" s="9">
        <f>VLOOKUP(B1116,Database!$I:$AB,14,FALSE)</f>
        <v>2000</v>
      </c>
      <c r="J1116" s="9">
        <f>VLOOKUP(B1116,Database!$I:$AC,15,FALSE)</f>
        <v>3</v>
      </c>
      <c r="K1116" s="9" t="str">
        <f>VLOOKUP(B1116,Database!$I:$AD,16,FALSE)</f>
        <v>v1.2</v>
      </c>
      <c r="L1116" s="9">
        <f>VLOOKUP(B1116,Database!$I:$AB,19,FALSE)</f>
        <v>24</v>
      </c>
      <c r="M1116" s="9" t="str">
        <f>VLOOKUP(B1116,Database!$I:$AB,20,FALSE)</f>
        <v>Y</v>
      </c>
    </row>
    <row r="1117" spans="1:13" ht="15" customHeight="1" x14ac:dyDescent="0.25">
      <c r="A1117" t="s">
        <v>2432</v>
      </c>
      <c r="B1117" t="s">
        <v>2420</v>
      </c>
      <c r="C1117" t="s">
        <v>762</v>
      </c>
      <c r="D1117" s="1" t="s">
        <v>2434</v>
      </c>
      <c r="E1117" s="9">
        <f t="shared" si="20"/>
        <v>3</v>
      </c>
      <c r="F1117" s="9">
        <f>COUNTIFS(Database!$E:$E,2,Database!$C:$C,$A1117,Database!$I:$I,$B1117)+COUNTIFS(Database!$F:$F,2,Database!$D:$D,$A1117,Database!$I:$I,$B1117)</f>
        <v>2</v>
      </c>
      <c r="G1117" s="9">
        <f>COUNTIFS(Database!$E:$E,1,Database!$C:$C,$A1117,Database!$I:$I,$B1117)+COUNTIFS(Database!$F:$F,1,Database!$D:$D,$A1117,Database!$I:$I,$B1117)</f>
        <v>0</v>
      </c>
      <c r="H1117" s="9">
        <f>COUNTIFS(Database!$E:$E,0,Database!$C:$C,$A1117,Database!$I:$I,$B1117)+COUNTIFS(Database!$F:$F,0,Database!$D:$D,$A1117,Database!$I:$I,$B1117)</f>
        <v>1</v>
      </c>
      <c r="I1117" s="9">
        <f>VLOOKUP(B1117,Database!$I:$AB,14,FALSE)</f>
        <v>2000</v>
      </c>
      <c r="J1117" s="9">
        <f>VLOOKUP(B1117,Database!$I:$AC,15,FALSE)</f>
        <v>3</v>
      </c>
      <c r="K1117" s="9" t="str">
        <f>VLOOKUP(B1117,Database!$I:$AD,16,FALSE)</f>
        <v>v1.2</v>
      </c>
      <c r="L1117" s="9">
        <f>VLOOKUP(B1117,Database!$I:$AB,19,FALSE)</f>
        <v>24</v>
      </c>
      <c r="M1117" s="9" t="str">
        <f>VLOOKUP(B1117,Database!$I:$AB,20,FALSE)</f>
        <v>Y</v>
      </c>
    </row>
    <row r="1118" spans="1:13" ht="15" customHeight="1" x14ac:dyDescent="0.25">
      <c r="A1118" t="s">
        <v>2436</v>
      </c>
      <c r="B1118" t="s">
        <v>2420</v>
      </c>
      <c r="C1118" t="s">
        <v>769</v>
      </c>
      <c r="D1118" s="1" t="s">
        <v>2438</v>
      </c>
      <c r="E1118" s="9">
        <f t="shared" si="20"/>
        <v>3</v>
      </c>
      <c r="F1118" s="9">
        <f>COUNTIFS(Database!$E:$E,2,Database!$C:$C,$A1118,Database!$I:$I,$B1118)+COUNTIFS(Database!$F:$F,2,Database!$D:$D,$A1118,Database!$I:$I,$B1118)</f>
        <v>1</v>
      </c>
      <c r="G1118" s="9">
        <f>COUNTIFS(Database!$E:$E,1,Database!$C:$C,$A1118,Database!$I:$I,$B1118)+COUNTIFS(Database!$F:$F,1,Database!$D:$D,$A1118,Database!$I:$I,$B1118)</f>
        <v>0</v>
      </c>
      <c r="H1118" s="9">
        <f>COUNTIFS(Database!$E:$E,0,Database!$C:$C,$A1118,Database!$I:$I,$B1118)+COUNTIFS(Database!$F:$F,0,Database!$D:$D,$A1118,Database!$I:$I,$B1118)</f>
        <v>2</v>
      </c>
      <c r="I1118" s="9">
        <f>VLOOKUP(B1118,Database!$I:$AB,14,FALSE)</f>
        <v>2000</v>
      </c>
      <c r="J1118" s="9">
        <f>VLOOKUP(B1118,Database!$I:$AC,15,FALSE)</f>
        <v>3</v>
      </c>
      <c r="K1118" s="9" t="str">
        <f>VLOOKUP(B1118,Database!$I:$AD,16,FALSE)</f>
        <v>v1.2</v>
      </c>
      <c r="L1118" s="9">
        <f>VLOOKUP(B1118,Database!$I:$AB,19,FALSE)</f>
        <v>24</v>
      </c>
      <c r="M1118" s="9" t="str">
        <f>VLOOKUP(B1118,Database!$I:$AB,20,FALSE)</f>
        <v>Y</v>
      </c>
    </row>
    <row r="1119" spans="1:13" ht="15" customHeight="1" x14ac:dyDescent="0.25">
      <c r="A1119" t="s">
        <v>2419</v>
      </c>
      <c r="B1119" t="s">
        <v>2420</v>
      </c>
      <c r="C1119" t="s">
        <v>762</v>
      </c>
      <c r="D1119" s="1" t="s">
        <v>2422</v>
      </c>
      <c r="E1119" s="9">
        <f t="shared" si="20"/>
        <v>3</v>
      </c>
      <c r="F1119" s="9">
        <f>COUNTIFS(Database!$E:$E,2,Database!$C:$C,$A1119,Database!$I:$I,$B1119)+COUNTIFS(Database!$F:$F,2,Database!$D:$D,$A1119,Database!$I:$I,$B1119)</f>
        <v>2</v>
      </c>
      <c r="G1119" s="9">
        <f>COUNTIFS(Database!$E:$E,1,Database!$C:$C,$A1119,Database!$I:$I,$B1119)+COUNTIFS(Database!$F:$F,1,Database!$D:$D,$A1119,Database!$I:$I,$B1119)</f>
        <v>0</v>
      </c>
      <c r="H1119" s="9">
        <f>COUNTIFS(Database!$E:$E,0,Database!$C:$C,$A1119,Database!$I:$I,$B1119)+COUNTIFS(Database!$F:$F,0,Database!$D:$D,$A1119,Database!$I:$I,$B1119)</f>
        <v>1</v>
      </c>
      <c r="I1119" s="9">
        <f>VLOOKUP(B1119,Database!$I:$AB,14,FALSE)</f>
        <v>2000</v>
      </c>
      <c r="J1119" s="9">
        <f>VLOOKUP(B1119,Database!$I:$AC,15,FALSE)</f>
        <v>3</v>
      </c>
      <c r="K1119" s="9" t="str">
        <f>VLOOKUP(B1119,Database!$I:$AD,16,FALSE)</f>
        <v>v1.2</v>
      </c>
      <c r="L1119" s="9">
        <f>VLOOKUP(B1119,Database!$I:$AB,19,FALSE)</f>
        <v>24</v>
      </c>
      <c r="M1119" s="9" t="str">
        <f>VLOOKUP(B1119,Database!$I:$AB,20,FALSE)</f>
        <v>Y</v>
      </c>
    </row>
    <row r="1120" spans="1:13" ht="15" customHeight="1" x14ac:dyDescent="0.25">
      <c r="A1120" t="s">
        <v>2440</v>
      </c>
      <c r="B1120" t="s">
        <v>2420</v>
      </c>
      <c r="C1120" t="s">
        <v>764</v>
      </c>
      <c r="D1120" s="1" t="s">
        <v>2442</v>
      </c>
      <c r="E1120" s="9">
        <f t="shared" si="20"/>
        <v>3</v>
      </c>
      <c r="F1120" s="9">
        <f>COUNTIFS(Database!$E:$E,2,Database!$C:$C,$A1120,Database!$I:$I,$B1120)+COUNTIFS(Database!$F:$F,2,Database!$D:$D,$A1120,Database!$I:$I,$B1120)</f>
        <v>2</v>
      </c>
      <c r="G1120" s="9">
        <f>COUNTIFS(Database!$E:$E,1,Database!$C:$C,$A1120,Database!$I:$I,$B1120)+COUNTIFS(Database!$F:$F,1,Database!$D:$D,$A1120,Database!$I:$I,$B1120)</f>
        <v>0</v>
      </c>
      <c r="H1120" s="9">
        <f>COUNTIFS(Database!$E:$E,0,Database!$C:$C,$A1120,Database!$I:$I,$B1120)+COUNTIFS(Database!$F:$F,0,Database!$D:$D,$A1120,Database!$I:$I,$B1120)</f>
        <v>1</v>
      </c>
      <c r="I1120" s="9">
        <f>VLOOKUP(B1120,Database!$I:$AB,14,FALSE)</f>
        <v>2000</v>
      </c>
      <c r="J1120" s="9">
        <f>VLOOKUP(B1120,Database!$I:$AC,15,FALSE)</f>
        <v>3</v>
      </c>
      <c r="K1120" s="9" t="str">
        <f>VLOOKUP(B1120,Database!$I:$AD,16,FALSE)</f>
        <v>v1.2</v>
      </c>
      <c r="L1120" s="9">
        <f>VLOOKUP(B1120,Database!$I:$AB,19,FALSE)</f>
        <v>24</v>
      </c>
      <c r="M1120" s="9" t="str">
        <f>VLOOKUP(B1120,Database!$I:$AB,20,FALSE)</f>
        <v>Y</v>
      </c>
    </row>
    <row r="1121" spans="1:13" ht="15" customHeight="1" x14ac:dyDescent="0.25">
      <c r="A1121" t="s">
        <v>2448</v>
      </c>
      <c r="B1121" t="s">
        <v>2420</v>
      </c>
      <c r="C1121" t="s">
        <v>762</v>
      </c>
      <c r="D1121" s="1" t="s">
        <v>2450</v>
      </c>
      <c r="E1121" s="9">
        <f t="shared" si="20"/>
        <v>3</v>
      </c>
      <c r="F1121" s="9">
        <f>COUNTIFS(Database!$E:$E,2,Database!$C:$C,$A1121,Database!$I:$I,$B1121)+COUNTIFS(Database!$F:$F,2,Database!$D:$D,$A1121,Database!$I:$I,$B1121)</f>
        <v>1</v>
      </c>
      <c r="G1121" s="9">
        <f>COUNTIFS(Database!$E:$E,1,Database!$C:$C,$A1121,Database!$I:$I,$B1121)+COUNTIFS(Database!$F:$F,1,Database!$D:$D,$A1121,Database!$I:$I,$B1121)</f>
        <v>0</v>
      </c>
      <c r="H1121" s="9">
        <f>COUNTIFS(Database!$E:$E,0,Database!$C:$C,$A1121,Database!$I:$I,$B1121)+COUNTIFS(Database!$F:$F,0,Database!$D:$D,$A1121,Database!$I:$I,$B1121)</f>
        <v>2</v>
      </c>
      <c r="I1121" s="9">
        <f>VLOOKUP(B1121,Database!$I:$AB,14,FALSE)</f>
        <v>2000</v>
      </c>
      <c r="J1121" s="9">
        <f>VLOOKUP(B1121,Database!$I:$AC,15,FALSE)</f>
        <v>3</v>
      </c>
      <c r="K1121" s="9" t="str">
        <f>VLOOKUP(B1121,Database!$I:$AD,16,FALSE)</f>
        <v>v1.2</v>
      </c>
      <c r="L1121" s="9">
        <f>VLOOKUP(B1121,Database!$I:$AB,19,FALSE)</f>
        <v>24</v>
      </c>
      <c r="M1121" s="9" t="str">
        <f>VLOOKUP(B1121,Database!$I:$AB,20,FALSE)</f>
        <v>Y</v>
      </c>
    </row>
    <row r="1122" spans="1:13" ht="15" customHeight="1" x14ac:dyDescent="0.25">
      <c r="A1122" t="s">
        <v>2466</v>
      </c>
      <c r="B1122" t="s">
        <v>2468</v>
      </c>
      <c r="C1122" t="s">
        <v>767</v>
      </c>
      <c r="D1122" s="1" t="s">
        <v>2469</v>
      </c>
      <c r="E1122" s="9">
        <f t="shared" si="20"/>
        <v>3</v>
      </c>
      <c r="F1122" s="9">
        <f>COUNTIFS(Database!$E:$E,2,Database!$C:$C,$A1122,Database!$I:$I,$B1122)+COUNTIFS(Database!$F:$F,2,Database!$D:$D,$A1122,Database!$I:$I,$B1122)</f>
        <v>3</v>
      </c>
      <c r="G1122" s="9">
        <f>COUNTIFS(Database!$E:$E,1,Database!$C:$C,$A1122,Database!$I:$I,$B1122)+COUNTIFS(Database!$F:$F,1,Database!$D:$D,$A1122,Database!$I:$I,$B1122)</f>
        <v>0</v>
      </c>
      <c r="H1122" s="9">
        <f>COUNTIFS(Database!$E:$E,0,Database!$C:$C,$A1122,Database!$I:$I,$B1122)+COUNTIFS(Database!$F:$F,0,Database!$D:$D,$A1122,Database!$I:$I,$B1122)</f>
        <v>0</v>
      </c>
      <c r="I1122" s="9">
        <f>VLOOKUP(B1122,Database!$I:$AB,14,FALSE)</f>
        <v>1250</v>
      </c>
      <c r="J1122" s="9">
        <f>VLOOKUP(B1122,Database!$I:$AC,15,FALSE)</f>
        <v>3</v>
      </c>
      <c r="K1122" s="9" t="str">
        <f>VLOOKUP(B1122,Database!$I:$AD,16,FALSE)</f>
        <v>v1.2</v>
      </c>
      <c r="L1122" s="9">
        <f>VLOOKUP(B1122,Database!$I:$AB,19,FALSE)</f>
        <v>10</v>
      </c>
      <c r="M1122" s="9" t="str">
        <f>VLOOKUP(B1122,Database!$I:$AB,20,FALSE)</f>
        <v>Y</v>
      </c>
    </row>
    <row r="1123" spans="1:13" ht="15" customHeight="1" x14ac:dyDescent="0.25">
      <c r="A1123" t="s">
        <v>2471</v>
      </c>
      <c r="B1123" t="s">
        <v>2468</v>
      </c>
      <c r="C1123" t="s">
        <v>763</v>
      </c>
      <c r="D1123" s="1" t="s">
        <v>2473</v>
      </c>
      <c r="E1123" s="9">
        <f t="shared" si="20"/>
        <v>3</v>
      </c>
      <c r="F1123" s="9">
        <f>COUNTIFS(Database!$E:$E,2,Database!$C:$C,$A1123,Database!$I:$I,$B1123)+COUNTIFS(Database!$F:$F,2,Database!$D:$D,$A1123,Database!$I:$I,$B1123)</f>
        <v>1</v>
      </c>
      <c r="G1123" s="9">
        <f>COUNTIFS(Database!$E:$E,1,Database!$C:$C,$A1123,Database!$I:$I,$B1123)+COUNTIFS(Database!$F:$F,1,Database!$D:$D,$A1123,Database!$I:$I,$B1123)</f>
        <v>0</v>
      </c>
      <c r="H1123" s="9">
        <f>COUNTIFS(Database!$E:$E,0,Database!$C:$C,$A1123,Database!$I:$I,$B1123)+COUNTIFS(Database!$F:$F,0,Database!$D:$D,$A1123,Database!$I:$I,$B1123)</f>
        <v>2</v>
      </c>
      <c r="I1123" s="9">
        <f>VLOOKUP(B1123,Database!$I:$AB,14,FALSE)</f>
        <v>1250</v>
      </c>
      <c r="J1123" s="9">
        <f>VLOOKUP(B1123,Database!$I:$AC,15,FALSE)</f>
        <v>3</v>
      </c>
      <c r="K1123" s="9" t="str">
        <f>VLOOKUP(B1123,Database!$I:$AD,16,FALSE)</f>
        <v>v1.2</v>
      </c>
      <c r="L1123" s="9">
        <f>VLOOKUP(B1123,Database!$I:$AB,19,FALSE)</f>
        <v>10</v>
      </c>
      <c r="M1123" s="9" t="str">
        <f>VLOOKUP(B1123,Database!$I:$AB,20,FALSE)</f>
        <v>Y</v>
      </c>
    </row>
    <row r="1124" spans="1:13" ht="15" customHeight="1" x14ac:dyDescent="0.25">
      <c r="A1124" t="s">
        <v>2475</v>
      </c>
      <c r="B1124" t="s">
        <v>2468</v>
      </c>
      <c r="C1124" t="s">
        <v>764</v>
      </c>
      <c r="D1124" s="1" t="s">
        <v>2477</v>
      </c>
      <c r="E1124" s="9">
        <f t="shared" si="20"/>
        <v>3</v>
      </c>
      <c r="F1124" s="9">
        <f>COUNTIFS(Database!$E:$E,2,Database!$C:$C,$A1124,Database!$I:$I,$B1124)+COUNTIFS(Database!$F:$F,2,Database!$D:$D,$A1124,Database!$I:$I,$B1124)</f>
        <v>1</v>
      </c>
      <c r="G1124" s="9">
        <f>COUNTIFS(Database!$E:$E,1,Database!$C:$C,$A1124,Database!$I:$I,$B1124)+COUNTIFS(Database!$F:$F,1,Database!$D:$D,$A1124,Database!$I:$I,$B1124)</f>
        <v>0</v>
      </c>
      <c r="H1124" s="9">
        <f>COUNTIFS(Database!$E:$E,0,Database!$C:$C,$A1124,Database!$I:$I,$B1124)+COUNTIFS(Database!$F:$F,0,Database!$D:$D,$A1124,Database!$I:$I,$B1124)</f>
        <v>2</v>
      </c>
      <c r="I1124" s="9">
        <f>VLOOKUP(B1124,Database!$I:$AB,14,FALSE)</f>
        <v>1250</v>
      </c>
      <c r="J1124" s="9">
        <f>VLOOKUP(B1124,Database!$I:$AC,15,FALSE)</f>
        <v>3</v>
      </c>
      <c r="K1124" s="9" t="str">
        <f>VLOOKUP(B1124,Database!$I:$AD,16,FALSE)</f>
        <v>v1.2</v>
      </c>
      <c r="L1124" s="9">
        <f>VLOOKUP(B1124,Database!$I:$AB,19,FALSE)</f>
        <v>10</v>
      </c>
      <c r="M1124" s="9" t="str">
        <f>VLOOKUP(B1124,Database!$I:$AB,20,FALSE)</f>
        <v>Y</v>
      </c>
    </row>
    <row r="1125" spans="1:13" ht="15" customHeight="1" x14ac:dyDescent="0.25">
      <c r="A1125" t="s">
        <v>2479</v>
      </c>
      <c r="B1125" t="s">
        <v>2468</v>
      </c>
      <c r="C1125" t="s">
        <v>771</v>
      </c>
      <c r="D1125" s="1" t="s">
        <v>2481</v>
      </c>
      <c r="E1125" s="9">
        <f t="shared" si="20"/>
        <v>3</v>
      </c>
      <c r="F1125" s="9">
        <f>COUNTIFS(Database!$E:$E,2,Database!$C:$C,$A1125,Database!$I:$I,$B1125)+COUNTIFS(Database!$F:$F,2,Database!$D:$D,$A1125,Database!$I:$I,$B1125)</f>
        <v>2</v>
      </c>
      <c r="G1125" s="9">
        <f>COUNTIFS(Database!$E:$E,1,Database!$C:$C,$A1125,Database!$I:$I,$B1125)+COUNTIFS(Database!$F:$F,1,Database!$D:$D,$A1125,Database!$I:$I,$B1125)</f>
        <v>1</v>
      </c>
      <c r="H1125" s="9">
        <f>COUNTIFS(Database!$E:$E,0,Database!$C:$C,$A1125,Database!$I:$I,$B1125)+COUNTIFS(Database!$F:$F,0,Database!$D:$D,$A1125,Database!$I:$I,$B1125)</f>
        <v>0</v>
      </c>
      <c r="I1125" s="9">
        <f>VLOOKUP(B1125,Database!$I:$AB,14,FALSE)</f>
        <v>1250</v>
      </c>
      <c r="J1125" s="9">
        <f>VLOOKUP(B1125,Database!$I:$AC,15,FALSE)</f>
        <v>3</v>
      </c>
      <c r="K1125" s="9" t="str">
        <f>VLOOKUP(B1125,Database!$I:$AD,16,FALSE)</f>
        <v>v1.2</v>
      </c>
      <c r="L1125" s="9">
        <f>VLOOKUP(B1125,Database!$I:$AB,19,FALSE)</f>
        <v>10</v>
      </c>
      <c r="M1125" s="9" t="str">
        <f>VLOOKUP(B1125,Database!$I:$AB,20,FALSE)</f>
        <v>Y</v>
      </c>
    </row>
    <row r="1126" spans="1:13" ht="15" customHeight="1" x14ac:dyDescent="0.25">
      <c r="A1126" t="s">
        <v>2483</v>
      </c>
      <c r="B1126" t="s">
        <v>2468</v>
      </c>
      <c r="C1126" t="s">
        <v>768</v>
      </c>
      <c r="D1126" s="1" t="s">
        <v>2485</v>
      </c>
      <c r="E1126" s="9">
        <f t="shared" si="20"/>
        <v>3</v>
      </c>
      <c r="F1126" s="9">
        <f>COUNTIFS(Database!$E:$E,2,Database!$C:$C,$A1126,Database!$I:$I,$B1126)+COUNTIFS(Database!$F:$F,2,Database!$D:$D,$A1126,Database!$I:$I,$B1126)</f>
        <v>1</v>
      </c>
      <c r="G1126" s="9">
        <f>COUNTIFS(Database!$E:$E,1,Database!$C:$C,$A1126,Database!$I:$I,$B1126)+COUNTIFS(Database!$F:$F,1,Database!$D:$D,$A1126,Database!$I:$I,$B1126)</f>
        <v>0</v>
      </c>
      <c r="H1126" s="9">
        <f>COUNTIFS(Database!$E:$E,0,Database!$C:$C,$A1126,Database!$I:$I,$B1126)+COUNTIFS(Database!$F:$F,0,Database!$D:$D,$A1126,Database!$I:$I,$B1126)</f>
        <v>2</v>
      </c>
      <c r="I1126" s="9">
        <f>VLOOKUP(B1126,Database!$I:$AB,14,FALSE)</f>
        <v>1250</v>
      </c>
      <c r="J1126" s="9">
        <f>VLOOKUP(B1126,Database!$I:$AC,15,FALSE)</f>
        <v>3</v>
      </c>
      <c r="K1126" s="9" t="str">
        <f>VLOOKUP(B1126,Database!$I:$AD,16,FALSE)</f>
        <v>v1.2</v>
      </c>
      <c r="L1126" s="9">
        <f>VLOOKUP(B1126,Database!$I:$AB,19,FALSE)</f>
        <v>10</v>
      </c>
      <c r="M1126" s="9" t="str">
        <f>VLOOKUP(B1126,Database!$I:$AB,20,FALSE)</f>
        <v>Y</v>
      </c>
    </row>
    <row r="1127" spans="1:13" ht="15" customHeight="1" x14ac:dyDescent="0.25">
      <c r="A1127" t="s">
        <v>2480</v>
      </c>
      <c r="B1127" t="s">
        <v>2468</v>
      </c>
      <c r="C1127" t="s">
        <v>761</v>
      </c>
      <c r="D1127" s="1" t="s">
        <v>2482</v>
      </c>
      <c r="E1127" s="9">
        <f t="shared" si="20"/>
        <v>3</v>
      </c>
      <c r="F1127" s="9">
        <f>COUNTIFS(Database!$E:$E,2,Database!$C:$C,$A1127,Database!$I:$I,$B1127)+COUNTIFS(Database!$F:$F,2,Database!$D:$D,$A1127,Database!$I:$I,$B1127)</f>
        <v>2</v>
      </c>
      <c r="G1127" s="9">
        <f>COUNTIFS(Database!$E:$E,1,Database!$C:$C,$A1127,Database!$I:$I,$B1127)+COUNTIFS(Database!$F:$F,1,Database!$D:$D,$A1127,Database!$I:$I,$B1127)</f>
        <v>1</v>
      </c>
      <c r="H1127" s="9">
        <f>COUNTIFS(Database!$E:$E,0,Database!$C:$C,$A1127,Database!$I:$I,$B1127)+COUNTIFS(Database!$F:$F,0,Database!$D:$D,$A1127,Database!$I:$I,$B1127)</f>
        <v>0</v>
      </c>
      <c r="I1127" s="9">
        <f>VLOOKUP(B1127,Database!$I:$AB,14,FALSE)</f>
        <v>1250</v>
      </c>
      <c r="J1127" s="9">
        <f>VLOOKUP(B1127,Database!$I:$AC,15,FALSE)</f>
        <v>3</v>
      </c>
      <c r="K1127" s="9" t="str">
        <f>VLOOKUP(B1127,Database!$I:$AD,16,FALSE)</f>
        <v>v1.2</v>
      </c>
      <c r="L1127" s="9">
        <f>VLOOKUP(B1127,Database!$I:$AB,19,FALSE)</f>
        <v>10</v>
      </c>
      <c r="M1127" s="9" t="str">
        <f>VLOOKUP(B1127,Database!$I:$AB,20,FALSE)</f>
        <v>Y</v>
      </c>
    </row>
    <row r="1128" spans="1:13" ht="15" customHeight="1" x14ac:dyDescent="0.25">
      <c r="A1128" t="s">
        <v>2472</v>
      </c>
      <c r="B1128" t="s">
        <v>2468</v>
      </c>
      <c r="C1128" t="s">
        <v>761</v>
      </c>
      <c r="D1128" s="1" t="s">
        <v>2474</v>
      </c>
      <c r="E1128" s="9">
        <f t="shared" si="20"/>
        <v>3</v>
      </c>
      <c r="F1128" s="9">
        <f>COUNTIFS(Database!$E:$E,2,Database!$C:$C,$A1128,Database!$I:$I,$B1128)+COUNTIFS(Database!$F:$F,2,Database!$D:$D,$A1128,Database!$I:$I,$B1128)</f>
        <v>2</v>
      </c>
      <c r="G1128" s="9">
        <f>COUNTIFS(Database!$E:$E,1,Database!$C:$C,$A1128,Database!$I:$I,$B1128)+COUNTIFS(Database!$F:$F,1,Database!$D:$D,$A1128,Database!$I:$I,$B1128)</f>
        <v>0</v>
      </c>
      <c r="H1128" s="9">
        <f>COUNTIFS(Database!$E:$E,0,Database!$C:$C,$A1128,Database!$I:$I,$B1128)+COUNTIFS(Database!$F:$F,0,Database!$D:$D,$A1128,Database!$I:$I,$B1128)</f>
        <v>1</v>
      </c>
      <c r="I1128" s="9">
        <f>VLOOKUP(B1128,Database!$I:$AB,14,FALSE)</f>
        <v>1250</v>
      </c>
      <c r="J1128" s="9">
        <f>VLOOKUP(B1128,Database!$I:$AC,15,FALSE)</f>
        <v>3</v>
      </c>
      <c r="K1128" s="9" t="str">
        <f>VLOOKUP(B1128,Database!$I:$AD,16,FALSE)</f>
        <v>v1.2</v>
      </c>
      <c r="L1128" s="9">
        <f>VLOOKUP(B1128,Database!$I:$AB,19,FALSE)</f>
        <v>10</v>
      </c>
      <c r="M1128" s="9" t="str">
        <f>VLOOKUP(B1128,Database!$I:$AB,20,FALSE)</f>
        <v>Y</v>
      </c>
    </row>
    <row r="1129" spans="1:13" ht="15" customHeight="1" x14ac:dyDescent="0.25">
      <c r="A1129" t="s">
        <v>2484</v>
      </c>
      <c r="B1129" t="s">
        <v>2468</v>
      </c>
      <c r="C1129" t="s">
        <v>773</v>
      </c>
      <c r="D1129" s="1" t="s">
        <v>2486</v>
      </c>
      <c r="E1129" s="9">
        <f t="shared" si="20"/>
        <v>3</v>
      </c>
      <c r="F1129" s="9">
        <f>COUNTIFS(Database!$E:$E,2,Database!$C:$C,$A1129,Database!$I:$I,$B1129)+COUNTIFS(Database!$F:$F,2,Database!$D:$D,$A1129,Database!$I:$I,$B1129)</f>
        <v>0</v>
      </c>
      <c r="G1129" s="9">
        <f>COUNTIFS(Database!$E:$E,1,Database!$C:$C,$A1129,Database!$I:$I,$B1129)+COUNTIFS(Database!$F:$F,1,Database!$D:$D,$A1129,Database!$I:$I,$B1129)</f>
        <v>0</v>
      </c>
      <c r="H1129" s="9">
        <f>COUNTIFS(Database!$E:$E,0,Database!$C:$C,$A1129,Database!$I:$I,$B1129)+COUNTIFS(Database!$F:$F,0,Database!$D:$D,$A1129,Database!$I:$I,$B1129)</f>
        <v>3</v>
      </c>
      <c r="I1129" s="9">
        <f>VLOOKUP(B1129,Database!$I:$AB,14,FALSE)</f>
        <v>1250</v>
      </c>
      <c r="J1129" s="9">
        <f>VLOOKUP(B1129,Database!$I:$AC,15,FALSE)</f>
        <v>3</v>
      </c>
      <c r="K1129" s="9" t="str">
        <f>VLOOKUP(B1129,Database!$I:$AD,16,FALSE)</f>
        <v>v1.2</v>
      </c>
      <c r="L1129" s="9">
        <f>VLOOKUP(B1129,Database!$I:$AB,19,FALSE)</f>
        <v>10</v>
      </c>
      <c r="M1129" s="9" t="str">
        <f>VLOOKUP(B1129,Database!$I:$AB,20,FALSE)</f>
        <v>Y</v>
      </c>
    </row>
    <row r="1130" spans="1:13" ht="15" customHeight="1" x14ac:dyDescent="0.25">
      <c r="A1130" t="s">
        <v>1898</v>
      </c>
      <c r="B1130" t="s">
        <v>1894</v>
      </c>
      <c r="E1130" s="9">
        <f t="shared" si="20"/>
        <v>3</v>
      </c>
      <c r="F1130" s="9">
        <f>COUNTIFS(Database!$E:$E,2,Database!$C:$C,$A1130,Database!$I:$I,$B1130)+COUNTIFS(Database!$F:$F,2,Database!$D:$D,$A1130,Database!$I:$I,$B1130)</f>
        <v>1</v>
      </c>
      <c r="G1130" s="9">
        <f>COUNTIFS(Database!$E:$E,1,Database!$C:$C,$A1130,Database!$I:$I,$B1130)+COUNTIFS(Database!$F:$F,1,Database!$D:$D,$A1130,Database!$I:$I,$B1130)</f>
        <v>0</v>
      </c>
      <c r="H1130" s="9">
        <f>COUNTIFS(Database!$E:$E,0,Database!$C:$C,$A1130,Database!$I:$I,$B1130)+COUNTIFS(Database!$F:$F,0,Database!$D:$D,$A1130,Database!$I:$I,$B1130)</f>
        <v>2</v>
      </c>
      <c r="I1130" s="9">
        <f>VLOOKUP(B1130,Database!$I:$AB,14,FALSE)</f>
        <v>1250</v>
      </c>
      <c r="J1130" s="9">
        <f>VLOOKUP(B1130,Database!$I:$AC,15,FALSE)</f>
        <v>3</v>
      </c>
      <c r="K1130" s="9" t="str">
        <f>VLOOKUP(B1130,Database!$I:$AD,16,FALSE)</f>
        <v>v1.2</v>
      </c>
      <c r="L1130" s="9">
        <f>VLOOKUP(B1130,Database!$I:$AB,19,FALSE)</f>
        <v>4</v>
      </c>
      <c r="M1130" s="9" t="str">
        <f>VLOOKUP(B1130,Database!$I:$AB,20,FALSE)</f>
        <v>N</v>
      </c>
    </row>
    <row r="1131" spans="1:13" ht="15" customHeight="1" x14ac:dyDescent="0.25">
      <c r="A1131" t="s">
        <v>1928</v>
      </c>
      <c r="B1131" t="s">
        <v>1919</v>
      </c>
      <c r="C1131" t="s">
        <v>763</v>
      </c>
      <c r="D1131" s="1" t="s">
        <v>1930</v>
      </c>
      <c r="E1131" s="9">
        <f t="shared" si="20"/>
        <v>3</v>
      </c>
      <c r="F1131" s="9">
        <f>COUNTIFS(Database!$E:$E,2,Database!$C:$C,$A1131,Database!$I:$I,$B1131)+COUNTIFS(Database!$F:$F,2,Database!$D:$D,$A1131,Database!$I:$I,$B1131)</f>
        <v>0</v>
      </c>
      <c r="G1131" s="9">
        <f>COUNTIFS(Database!$E:$E,1,Database!$C:$C,$A1131,Database!$I:$I,$B1131)+COUNTIFS(Database!$F:$F,1,Database!$D:$D,$A1131,Database!$I:$I,$B1131)</f>
        <v>0</v>
      </c>
      <c r="H1131" s="9">
        <f>COUNTIFS(Database!$E:$E,0,Database!$C:$C,$A1131,Database!$I:$I,$B1131)+COUNTIFS(Database!$F:$F,0,Database!$D:$D,$A1131,Database!$I:$I,$B1131)</f>
        <v>3</v>
      </c>
      <c r="I1131" s="9">
        <f>VLOOKUP(B1131,Database!$I:$AB,14,FALSE)</f>
        <v>2000</v>
      </c>
      <c r="J1131" s="9">
        <f>VLOOKUP(B1131,Database!$I:$AC,15,FALSE)</f>
        <v>3</v>
      </c>
      <c r="K1131" s="9" t="str">
        <f>VLOOKUP(B1131,Database!$I:$AD,16,FALSE)</f>
        <v>v1.2</v>
      </c>
      <c r="L1131" s="9">
        <f>VLOOKUP(B1131,Database!$I:$AB,19,FALSE)</f>
        <v>10</v>
      </c>
      <c r="M1131" s="9" t="str">
        <f>VLOOKUP(B1131,Database!$I:$AB,20,FALSE)</f>
        <v>Y</v>
      </c>
    </row>
    <row r="1132" spans="1:13" ht="15" customHeight="1" x14ac:dyDescent="0.25">
      <c r="A1132" t="s">
        <v>1974</v>
      </c>
      <c r="B1132" t="s">
        <v>1936</v>
      </c>
      <c r="C1132" t="s">
        <v>758</v>
      </c>
      <c r="D1132" s="1" t="s">
        <v>1976</v>
      </c>
      <c r="E1132" s="9">
        <f t="shared" si="20"/>
        <v>5</v>
      </c>
      <c r="F1132" s="9">
        <f>COUNTIFS(Database!$E:$E,2,Database!$C:$C,$A1132,Database!$I:$I,$B1132)+COUNTIFS(Database!$F:$F,2,Database!$D:$D,$A1132,Database!$I:$I,$B1132)</f>
        <v>3</v>
      </c>
      <c r="G1132" s="9">
        <f>COUNTIFS(Database!$E:$E,1,Database!$C:$C,$A1132,Database!$I:$I,$B1132)+COUNTIFS(Database!$F:$F,1,Database!$D:$D,$A1132,Database!$I:$I,$B1132)</f>
        <v>0</v>
      </c>
      <c r="H1132" s="9">
        <f>COUNTIFS(Database!$E:$E,0,Database!$C:$C,$A1132,Database!$I:$I,$B1132)+COUNTIFS(Database!$F:$F,0,Database!$D:$D,$A1132,Database!$I:$I,$B1132)</f>
        <v>2</v>
      </c>
      <c r="I1132" s="9">
        <f>VLOOKUP(B1132,Database!$I:$AB,14,FALSE)</f>
        <v>1500</v>
      </c>
      <c r="J1132" s="9">
        <f>VLOOKUP(B1132,Database!$I:$AC,15,FALSE)</f>
        <v>5</v>
      </c>
      <c r="K1132" s="9" t="str">
        <f>VLOOKUP(B1132,Database!$I:$AD,16,FALSE)</f>
        <v>v1.2</v>
      </c>
      <c r="L1132" s="9">
        <f>VLOOKUP(B1132,Database!$I:$AB,19,FALSE)</f>
        <v>56</v>
      </c>
      <c r="M1132" s="9" t="str">
        <f>VLOOKUP(B1132,Database!$I:$AB,20,FALSE)</f>
        <v>N</v>
      </c>
    </row>
    <row r="1133" spans="1:13" ht="15" customHeight="1" x14ac:dyDescent="0.25">
      <c r="A1133" t="s">
        <v>1986</v>
      </c>
      <c r="B1133" t="s">
        <v>1936</v>
      </c>
      <c r="C1133" t="s">
        <v>758</v>
      </c>
      <c r="D1133" s="1" t="s">
        <v>1988</v>
      </c>
      <c r="E1133" s="9">
        <f t="shared" si="20"/>
        <v>5</v>
      </c>
      <c r="F1133" s="9">
        <f>COUNTIFS(Database!$E:$E,2,Database!$C:$C,$A1133,Database!$I:$I,$B1133)+COUNTIFS(Database!$F:$F,2,Database!$D:$D,$A1133,Database!$I:$I,$B1133)</f>
        <v>2</v>
      </c>
      <c r="G1133" s="9">
        <f>COUNTIFS(Database!$E:$E,1,Database!$C:$C,$A1133,Database!$I:$I,$B1133)+COUNTIFS(Database!$F:$F,1,Database!$D:$D,$A1133,Database!$I:$I,$B1133)</f>
        <v>0</v>
      </c>
      <c r="H1133" s="9">
        <f>COUNTIFS(Database!$E:$E,0,Database!$C:$C,$A1133,Database!$I:$I,$B1133)+COUNTIFS(Database!$F:$F,0,Database!$D:$D,$A1133,Database!$I:$I,$B1133)</f>
        <v>3</v>
      </c>
      <c r="I1133" s="9">
        <f>VLOOKUP(B1133,Database!$I:$AB,14,FALSE)</f>
        <v>1500</v>
      </c>
      <c r="J1133" s="9">
        <f>VLOOKUP(B1133,Database!$I:$AC,15,FALSE)</f>
        <v>5</v>
      </c>
      <c r="K1133" s="9" t="str">
        <f>VLOOKUP(B1133,Database!$I:$AD,16,FALSE)</f>
        <v>v1.2</v>
      </c>
      <c r="L1133" s="9">
        <f>VLOOKUP(B1133,Database!$I:$AB,19,FALSE)</f>
        <v>56</v>
      </c>
      <c r="M1133" s="9" t="str">
        <f>VLOOKUP(B1133,Database!$I:$AB,20,FALSE)</f>
        <v>N</v>
      </c>
    </row>
    <row r="1134" spans="1:13" ht="15" customHeight="1" x14ac:dyDescent="0.25">
      <c r="A1134" t="s">
        <v>2009</v>
      </c>
      <c r="B1134" t="s">
        <v>1936</v>
      </c>
      <c r="C1134" t="s">
        <v>765</v>
      </c>
      <c r="D1134" s="1" t="s">
        <v>2011</v>
      </c>
      <c r="E1134" s="9">
        <f t="shared" si="20"/>
        <v>5</v>
      </c>
      <c r="F1134" s="9">
        <f>COUNTIFS(Database!$E:$E,2,Database!$C:$C,$A1134,Database!$I:$I,$B1134)+COUNTIFS(Database!$F:$F,2,Database!$D:$D,$A1134,Database!$I:$I,$B1134)</f>
        <v>2</v>
      </c>
      <c r="G1134" s="9">
        <f>COUNTIFS(Database!$E:$E,1,Database!$C:$C,$A1134,Database!$I:$I,$B1134)+COUNTIFS(Database!$F:$F,1,Database!$D:$D,$A1134,Database!$I:$I,$B1134)</f>
        <v>0</v>
      </c>
      <c r="H1134" s="9">
        <f>COUNTIFS(Database!$E:$E,0,Database!$C:$C,$A1134,Database!$I:$I,$B1134)+COUNTIFS(Database!$F:$F,0,Database!$D:$D,$A1134,Database!$I:$I,$B1134)</f>
        <v>3</v>
      </c>
      <c r="I1134" s="9">
        <f>VLOOKUP(B1134,Database!$I:$AB,14,FALSE)</f>
        <v>1500</v>
      </c>
      <c r="J1134" s="9">
        <f>VLOOKUP(B1134,Database!$I:$AC,15,FALSE)</f>
        <v>5</v>
      </c>
      <c r="K1134" s="9" t="str">
        <f>VLOOKUP(B1134,Database!$I:$AD,16,FALSE)</f>
        <v>v1.2</v>
      </c>
      <c r="L1134" s="9">
        <f>VLOOKUP(B1134,Database!$I:$AB,19,FALSE)</f>
        <v>56</v>
      </c>
      <c r="M1134" s="9" t="str">
        <f>VLOOKUP(B1134,Database!$I:$AB,20,FALSE)</f>
        <v>N</v>
      </c>
    </row>
    <row r="1135" spans="1:13" ht="15" customHeight="1" x14ac:dyDescent="0.25">
      <c r="A1135" t="s">
        <v>2045</v>
      </c>
      <c r="B1135" t="s">
        <v>2041</v>
      </c>
      <c r="C1135" t="s">
        <v>760</v>
      </c>
      <c r="D1135" s="1" t="s">
        <v>2047</v>
      </c>
      <c r="E1135" s="9">
        <f t="shared" si="20"/>
        <v>2</v>
      </c>
      <c r="F1135" s="9">
        <f>COUNTIFS(Database!$E:$E,2,Database!$C:$C,$A1135,Database!$I:$I,$B1135)+COUNTIFS(Database!$F:$F,2,Database!$D:$D,$A1135,Database!$I:$I,$B1135)</f>
        <v>0</v>
      </c>
      <c r="G1135" s="9">
        <f>COUNTIFS(Database!$E:$E,1,Database!$C:$C,$A1135,Database!$I:$I,$B1135)+COUNTIFS(Database!$F:$F,1,Database!$D:$D,$A1135,Database!$I:$I,$B1135)</f>
        <v>0</v>
      </c>
      <c r="H1135" s="9">
        <f>COUNTIFS(Database!$E:$E,0,Database!$C:$C,$A1135,Database!$I:$I,$B1135)+COUNTIFS(Database!$F:$F,0,Database!$D:$D,$A1135,Database!$I:$I,$B1135)</f>
        <v>2</v>
      </c>
      <c r="I1135" s="9">
        <f>VLOOKUP(B1135,Database!$I:$AB,14,FALSE)</f>
        <v>1999</v>
      </c>
      <c r="J1135" s="9">
        <f>VLOOKUP(B1135,Database!$I:$AC,15,FALSE)</f>
        <v>3</v>
      </c>
      <c r="K1135" s="9" t="str">
        <f>VLOOKUP(B1135,Database!$I:$AD,16,FALSE)</f>
        <v>v1.2</v>
      </c>
      <c r="L1135" s="9">
        <f>VLOOKUP(B1135,Database!$I:$AB,19,FALSE)</f>
        <v>10</v>
      </c>
      <c r="M1135" s="9" t="str">
        <f>VLOOKUP(B1135,Database!$I:$AB,20,FALSE)</f>
        <v>Y</v>
      </c>
    </row>
    <row r="1136" spans="1:13" ht="15" customHeight="1" x14ac:dyDescent="0.25">
      <c r="A1136" t="s">
        <v>2049</v>
      </c>
      <c r="B1136" t="s">
        <v>2041</v>
      </c>
      <c r="C1136" t="s">
        <v>761</v>
      </c>
      <c r="D1136" s="1" t="s">
        <v>2051</v>
      </c>
      <c r="E1136" s="9">
        <f t="shared" si="20"/>
        <v>3</v>
      </c>
      <c r="F1136" s="9">
        <f>COUNTIFS(Database!$E:$E,2,Database!$C:$C,$A1136,Database!$I:$I,$B1136)+COUNTIFS(Database!$F:$F,2,Database!$D:$D,$A1136,Database!$I:$I,$B1136)</f>
        <v>3</v>
      </c>
      <c r="G1136" s="9">
        <f>COUNTIFS(Database!$E:$E,1,Database!$C:$C,$A1136,Database!$I:$I,$B1136)+COUNTIFS(Database!$F:$F,1,Database!$D:$D,$A1136,Database!$I:$I,$B1136)</f>
        <v>0</v>
      </c>
      <c r="H1136" s="9">
        <f>COUNTIFS(Database!$E:$E,0,Database!$C:$C,$A1136,Database!$I:$I,$B1136)+COUNTIFS(Database!$F:$F,0,Database!$D:$D,$A1136,Database!$I:$I,$B1136)</f>
        <v>0</v>
      </c>
      <c r="I1136" s="9">
        <f>VLOOKUP(B1136,Database!$I:$AB,14,FALSE)</f>
        <v>1999</v>
      </c>
      <c r="J1136" s="9">
        <f>VLOOKUP(B1136,Database!$I:$AC,15,FALSE)</f>
        <v>3</v>
      </c>
      <c r="K1136" s="9" t="str">
        <f>VLOOKUP(B1136,Database!$I:$AD,16,FALSE)</f>
        <v>v1.2</v>
      </c>
      <c r="L1136" s="9">
        <f>VLOOKUP(B1136,Database!$I:$AB,19,FALSE)</f>
        <v>10</v>
      </c>
      <c r="M1136" s="9" t="str">
        <f>VLOOKUP(B1136,Database!$I:$AB,20,FALSE)</f>
        <v>Y</v>
      </c>
    </row>
    <row r="1137" spans="1:13" ht="15" customHeight="1" x14ac:dyDescent="0.25">
      <c r="A1137" t="s">
        <v>2053</v>
      </c>
      <c r="B1137" t="s">
        <v>2041</v>
      </c>
      <c r="C1137" t="s">
        <v>759</v>
      </c>
      <c r="D1137" s="1" t="s">
        <v>2055</v>
      </c>
      <c r="E1137" s="9">
        <f t="shared" si="20"/>
        <v>3</v>
      </c>
      <c r="F1137" s="9">
        <f>COUNTIFS(Database!$E:$E,2,Database!$C:$C,$A1137,Database!$I:$I,$B1137)+COUNTIFS(Database!$F:$F,2,Database!$D:$D,$A1137,Database!$I:$I,$B1137)</f>
        <v>0</v>
      </c>
      <c r="G1137" s="9">
        <f>COUNTIFS(Database!$E:$E,1,Database!$C:$C,$A1137,Database!$I:$I,$B1137)+COUNTIFS(Database!$F:$F,1,Database!$D:$D,$A1137,Database!$I:$I,$B1137)</f>
        <v>0</v>
      </c>
      <c r="H1137" s="9">
        <f>COUNTIFS(Database!$E:$E,0,Database!$C:$C,$A1137,Database!$I:$I,$B1137)+COUNTIFS(Database!$F:$F,0,Database!$D:$D,$A1137,Database!$I:$I,$B1137)</f>
        <v>3</v>
      </c>
      <c r="I1137" s="9">
        <f>VLOOKUP(B1137,Database!$I:$AB,14,FALSE)</f>
        <v>1999</v>
      </c>
      <c r="J1137" s="9">
        <f>VLOOKUP(B1137,Database!$I:$AC,15,FALSE)</f>
        <v>3</v>
      </c>
      <c r="K1137" s="9" t="str">
        <f>VLOOKUP(B1137,Database!$I:$AD,16,FALSE)</f>
        <v>v1.2</v>
      </c>
      <c r="L1137" s="9">
        <f>VLOOKUP(B1137,Database!$I:$AB,19,FALSE)</f>
        <v>10</v>
      </c>
      <c r="M1137" s="9" t="str">
        <f>VLOOKUP(B1137,Database!$I:$AB,20,FALSE)</f>
        <v>Y</v>
      </c>
    </row>
    <row r="1138" spans="1:13" ht="15" customHeight="1" x14ac:dyDescent="0.25">
      <c r="A1138" t="s">
        <v>2056</v>
      </c>
      <c r="B1138" t="s">
        <v>2041</v>
      </c>
      <c r="C1138" t="s">
        <v>762</v>
      </c>
      <c r="D1138" s="1" t="s">
        <v>2058</v>
      </c>
      <c r="E1138" s="9">
        <f t="shared" si="20"/>
        <v>3</v>
      </c>
      <c r="F1138" s="9">
        <f>COUNTIFS(Database!$E:$E,2,Database!$C:$C,$A1138,Database!$I:$I,$B1138)+COUNTIFS(Database!$F:$F,2,Database!$D:$D,$A1138,Database!$I:$I,$B1138)</f>
        <v>1</v>
      </c>
      <c r="G1138" s="9">
        <f>COUNTIFS(Database!$E:$E,1,Database!$C:$C,$A1138,Database!$I:$I,$B1138)+COUNTIFS(Database!$F:$F,1,Database!$D:$D,$A1138,Database!$I:$I,$B1138)</f>
        <v>0</v>
      </c>
      <c r="H1138" s="9">
        <f>COUNTIFS(Database!$E:$E,0,Database!$C:$C,$A1138,Database!$I:$I,$B1138)+COUNTIFS(Database!$F:$F,0,Database!$D:$D,$A1138,Database!$I:$I,$B1138)</f>
        <v>2</v>
      </c>
      <c r="I1138" s="9">
        <f>VLOOKUP(B1138,Database!$I:$AB,14,FALSE)</f>
        <v>1999</v>
      </c>
      <c r="J1138" s="9">
        <f>VLOOKUP(B1138,Database!$I:$AC,15,FALSE)</f>
        <v>3</v>
      </c>
      <c r="K1138" s="9" t="str">
        <f>VLOOKUP(B1138,Database!$I:$AD,16,FALSE)</f>
        <v>v1.2</v>
      </c>
      <c r="L1138" s="9">
        <f>VLOOKUP(B1138,Database!$I:$AB,19,FALSE)</f>
        <v>10</v>
      </c>
      <c r="M1138" s="9" t="str">
        <f>VLOOKUP(B1138,Database!$I:$AB,20,FALSE)</f>
        <v>Y</v>
      </c>
    </row>
    <row r="1139" spans="1:13" ht="15" customHeight="1" x14ac:dyDescent="0.25">
      <c r="A1139" t="s">
        <v>163</v>
      </c>
      <c r="B1139" t="s">
        <v>2092</v>
      </c>
      <c r="E1139" s="9">
        <f t="shared" si="20"/>
        <v>3</v>
      </c>
      <c r="F1139" s="9">
        <f>COUNTIFS(Database!$E:$E,2,Database!$C:$C,$A1139,Database!$I:$I,$B1139)+COUNTIFS(Database!$F:$F,2,Database!$D:$D,$A1139,Database!$I:$I,$B1139)</f>
        <v>0</v>
      </c>
      <c r="G1139" s="9">
        <f>COUNTIFS(Database!$E:$E,1,Database!$C:$C,$A1139,Database!$I:$I,$B1139)+COUNTIFS(Database!$F:$F,1,Database!$D:$D,$A1139,Database!$I:$I,$B1139)</f>
        <v>0</v>
      </c>
      <c r="H1139" s="9">
        <f>COUNTIFS(Database!$E:$E,0,Database!$C:$C,$A1139,Database!$I:$I,$B1139)+COUNTIFS(Database!$F:$F,0,Database!$D:$D,$A1139,Database!$I:$I,$B1139)</f>
        <v>3</v>
      </c>
      <c r="I1139" s="9">
        <f>VLOOKUP(B1139,Database!$I:$AB,14,FALSE)</f>
        <v>2000</v>
      </c>
      <c r="J1139" s="9">
        <f>VLOOKUP(B1139,Database!$I:$AC,15,FALSE)</f>
        <v>3</v>
      </c>
      <c r="K1139" s="9" t="str">
        <f>VLOOKUP(B1139,Database!$I:$AD,16,FALSE)</f>
        <v>v1.2</v>
      </c>
      <c r="L1139" s="9">
        <f>VLOOKUP(B1139,Database!$I:$AB,19,FALSE)</f>
        <v>12</v>
      </c>
      <c r="M1139" s="9" t="str">
        <f>VLOOKUP(B1139,Database!$I:$AB,20,FALSE)</f>
        <v>Y</v>
      </c>
    </row>
    <row r="1140" spans="1:13" ht="15" customHeight="1" x14ac:dyDescent="0.25">
      <c r="A1140" t="s">
        <v>159</v>
      </c>
      <c r="B1140" t="s">
        <v>2092</v>
      </c>
      <c r="C1140" t="s">
        <v>769</v>
      </c>
      <c r="D1140" s="1" t="s">
        <v>2102</v>
      </c>
      <c r="E1140" s="9">
        <f t="shared" si="20"/>
        <v>3</v>
      </c>
      <c r="F1140" s="9">
        <f>COUNTIFS(Database!$E:$E,2,Database!$C:$C,$A1140,Database!$I:$I,$B1140)+COUNTIFS(Database!$F:$F,2,Database!$D:$D,$A1140,Database!$I:$I,$B1140)</f>
        <v>0</v>
      </c>
      <c r="G1140" s="9">
        <f>COUNTIFS(Database!$E:$E,1,Database!$C:$C,$A1140,Database!$I:$I,$B1140)+COUNTIFS(Database!$F:$F,1,Database!$D:$D,$A1140,Database!$I:$I,$B1140)</f>
        <v>0</v>
      </c>
      <c r="H1140" s="9">
        <f>COUNTIFS(Database!$E:$E,0,Database!$C:$C,$A1140,Database!$I:$I,$B1140)+COUNTIFS(Database!$F:$F,0,Database!$D:$D,$A1140,Database!$I:$I,$B1140)</f>
        <v>3</v>
      </c>
      <c r="I1140" s="9">
        <f>VLOOKUP(B1140,Database!$I:$AB,14,FALSE)</f>
        <v>2000</v>
      </c>
      <c r="J1140" s="9">
        <f>VLOOKUP(B1140,Database!$I:$AC,15,FALSE)</f>
        <v>3</v>
      </c>
      <c r="K1140" s="9" t="str">
        <f>VLOOKUP(B1140,Database!$I:$AD,16,FALSE)</f>
        <v>v1.2</v>
      </c>
      <c r="L1140" s="9">
        <f>VLOOKUP(B1140,Database!$I:$AB,19,FALSE)</f>
        <v>12</v>
      </c>
      <c r="M1140" s="9" t="str">
        <f>VLOOKUP(B1140,Database!$I:$AB,20,FALSE)</f>
        <v>Y</v>
      </c>
    </row>
    <row r="1141" spans="1:13" ht="15" customHeight="1" x14ac:dyDescent="0.25">
      <c r="A1141" t="s">
        <v>552</v>
      </c>
      <c r="B1141" t="s">
        <v>2107</v>
      </c>
      <c r="C1141" t="s">
        <v>766</v>
      </c>
      <c r="D1141" s="1" t="s">
        <v>2110</v>
      </c>
      <c r="E1141" s="9">
        <f t="shared" si="20"/>
        <v>5</v>
      </c>
      <c r="F1141" s="9">
        <f>COUNTIFS(Database!$E:$E,2,Database!$C:$C,$A1141,Database!$I:$I,$B1141)+COUNTIFS(Database!$F:$F,2,Database!$D:$D,$A1141,Database!$I:$I,$B1141)</f>
        <v>2</v>
      </c>
      <c r="G1141" s="9">
        <f>COUNTIFS(Database!$E:$E,1,Database!$C:$C,$A1141,Database!$I:$I,$B1141)+COUNTIFS(Database!$F:$F,1,Database!$D:$D,$A1141,Database!$I:$I,$B1141)</f>
        <v>1</v>
      </c>
      <c r="H1141" s="9">
        <f>COUNTIFS(Database!$E:$E,0,Database!$C:$C,$A1141,Database!$I:$I,$B1141)+COUNTIFS(Database!$F:$F,0,Database!$D:$D,$A1141,Database!$I:$I,$B1141)</f>
        <v>2</v>
      </c>
      <c r="I1141" s="9">
        <f>VLOOKUP(B1141,Database!$I:$AB,14,FALSE)</f>
        <v>2000</v>
      </c>
      <c r="J1141" s="9">
        <f>VLOOKUP(B1141,Database!$I:$AC,15,FALSE)</f>
        <v>5</v>
      </c>
      <c r="K1141" s="9" t="str">
        <f>VLOOKUP(B1141,Database!$I:$AD,16,FALSE)</f>
        <v>v1.2</v>
      </c>
      <c r="L1141" s="9">
        <f>VLOOKUP(B1141,Database!$I:$AB,19,FALSE)</f>
        <v>26</v>
      </c>
      <c r="M1141" s="9" t="str">
        <f>VLOOKUP(B1141,Database!$I:$AB,20,FALSE)</f>
        <v>Y</v>
      </c>
    </row>
    <row r="1142" spans="1:13" ht="15" customHeight="1" x14ac:dyDescent="0.25">
      <c r="A1142" t="s">
        <v>2122</v>
      </c>
      <c r="B1142" t="s">
        <v>2107</v>
      </c>
      <c r="C1142" t="s">
        <v>759</v>
      </c>
      <c r="D1142" s="1" t="s">
        <v>2124</v>
      </c>
      <c r="E1142" s="9">
        <f t="shared" si="20"/>
        <v>5</v>
      </c>
      <c r="F1142" s="9">
        <f>COUNTIFS(Database!$E:$E,2,Database!$C:$C,$A1142,Database!$I:$I,$B1142)+COUNTIFS(Database!$F:$F,2,Database!$D:$D,$A1142,Database!$I:$I,$B1142)</f>
        <v>2</v>
      </c>
      <c r="G1142" s="9">
        <f>COUNTIFS(Database!$E:$E,1,Database!$C:$C,$A1142,Database!$I:$I,$B1142)+COUNTIFS(Database!$F:$F,1,Database!$D:$D,$A1142,Database!$I:$I,$B1142)</f>
        <v>0</v>
      </c>
      <c r="H1142" s="9">
        <f>COUNTIFS(Database!$E:$E,0,Database!$C:$C,$A1142,Database!$I:$I,$B1142)+COUNTIFS(Database!$F:$F,0,Database!$D:$D,$A1142,Database!$I:$I,$B1142)</f>
        <v>3</v>
      </c>
      <c r="I1142" s="9">
        <f>VLOOKUP(B1142,Database!$I:$AB,14,FALSE)</f>
        <v>2000</v>
      </c>
      <c r="J1142" s="9">
        <f>VLOOKUP(B1142,Database!$I:$AC,15,FALSE)</f>
        <v>5</v>
      </c>
      <c r="K1142" s="9" t="str">
        <f>VLOOKUP(B1142,Database!$I:$AD,16,FALSE)</f>
        <v>v1.2</v>
      </c>
      <c r="L1142" s="9">
        <f>VLOOKUP(B1142,Database!$I:$AB,19,FALSE)</f>
        <v>26</v>
      </c>
      <c r="M1142" s="9" t="str">
        <f>VLOOKUP(B1142,Database!$I:$AB,20,FALSE)</f>
        <v>Y</v>
      </c>
    </row>
    <row r="1143" spans="1:13" ht="15" customHeight="1" x14ac:dyDescent="0.25">
      <c r="A1143" t="s">
        <v>2181</v>
      </c>
      <c r="B1143" t="s">
        <v>2173</v>
      </c>
      <c r="C1143" t="s">
        <v>762</v>
      </c>
      <c r="D1143" s="1" t="s">
        <v>2183</v>
      </c>
      <c r="E1143" s="9">
        <f t="shared" si="20"/>
        <v>2</v>
      </c>
      <c r="F1143" s="9">
        <f>COUNTIFS(Database!$E:$E,2,Database!$C:$C,$A1143,Database!$I:$I,$B1143)+COUNTIFS(Database!$F:$F,2,Database!$D:$D,$A1143,Database!$I:$I,$B1143)</f>
        <v>0</v>
      </c>
      <c r="G1143" s="9">
        <f>COUNTIFS(Database!$E:$E,1,Database!$C:$C,$A1143,Database!$I:$I,$B1143)+COUNTIFS(Database!$F:$F,1,Database!$D:$D,$A1143,Database!$I:$I,$B1143)</f>
        <v>0</v>
      </c>
      <c r="H1143" s="9">
        <f>COUNTIFS(Database!$E:$E,0,Database!$C:$C,$A1143,Database!$I:$I,$B1143)+COUNTIFS(Database!$F:$F,0,Database!$D:$D,$A1143,Database!$I:$I,$B1143)</f>
        <v>2</v>
      </c>
      <c r="I1143" s="9">
        <f>VLOOKUP(B1143,Database!$I:$AB,14,FALSE)</f>
        <v>2000</v>
      </c>
      <c r="J1143" s="9">
        <f>VLOOKUP(B1143,Database!$I:$AC,15,FALSE)</f>
        <v>3</v>
      </c>
      <c r="K1143" s="9" t="str">
        <f>VLOOKUP(B1143,Database!$I:$AD,16,FALSE)</f>
        <v>v1.2</v>
      </c>
      <c r="L1143" s="9">
        <f>VLOOKUP(B1143,Database!$I:$AB,19,FALSE)</f>
        <v>8</v>
      </c>
      <c r="M1143" s="9" t="str">
        <f>VLOOKUP(B1143,Database!$I:$AB,20,FALSE)</f>
        <v>Y</v>
      </c>
    </row>
    <row r="1144" spans="1:13" ht="15" customHeight="1" x14ac:dyDescent="0.25">
      <c r="A1144" t="s">
        <v>364</v>
      </c>
      <c r="B1144" t="s">
        <v>2190</v>
      </c>
      <c r="C1144" t="s">
        <v>770</v>
      </c>
      <c r="D1144" s="1" t="s">
        <v>2228</v>
      </c>
      <c r="E1144" s="9">
        <f t="shared" si="20"/>
        <v>3</v>
      </c>
      <c r="F1144" s="9">
        <f>COUNTIFS(Database!$E:$E,2,Database!$C:$C,$A1144,Database!$I:$I,$B1144)+COUNTIFS(Database!$F:$F,2,Database!$D:$D,$A1144,Database!$I:$I,$B1144)</f>
        <v>0</v>
      </c>
      <c r="G1144" s="9">
        <f>COUNTIFS(Database!$E:$E,1,Database!$C:$C,$A1144,Database!$I:$I,$B1144)+COUNTIFS(Database!$F:$F,1,Database!$D:$D,$A1144,Database!$I:$I,$B1144)</f>
        <v>0</v>
      </c>
      <c r="H1144" s="9">
        <f>COUNTIFS(Database!$E:$E,0,Database!$C:$C,$A1144,Database!$I:$I,$B1144)+COUNTIFS(Database!$F:$F,0,Database!$D:$D,$A1144,Database!$I:$I,$B1144)</f>
        <v>3</v>
      </c>
      <c r="I1144" s="9">
        <f>VLOOKUP(B1144,Database!$I:$AB,14,FALSE)</f>
        <v>2000</v>
      </c>
      <c r="J1144" s="9">
        <f>VLOOKUP(B1144,Database!$I:$AC,15,FALSE)</f>
        <v>3</v>
      </c>
      <c r="K1144" s="9" t="str">
        <f>VLOOKUP(B1144,Database!$I:$AD,16,FALSE)</f>
        <v>v1.2</v>
      </c>
      <c r="L1144" s="9">
        <f>VLOOKUP(B1144,Database!$I:$AB,19,FALSE)</f>
        <v>30</v>
      </c>
      <c r="M1144" s="9" t="str">
        <f>VLOOKUP(B1144,Database!$I:$AB,20,FALSE)</f>
        <v>Y</v>
      </c>
    </row>
    <row r="1145" spans="1:13" ht="15" customHeight="1" x14ac:dyDescent="0.25">
      <c r="A1145" t="s">
        <v>2236</v>
      </c>
      <c r="B1145" t="s">
        <v>2190</v>
      </c>
      <c r="C1145" t="s">
        <v>758</v>
      </c>
      <c r="D1145" s="1" t="s">
        <v>2238</v>
      </c>
      <c r="E1145" s="9">
        <f t="shared" si="20"/>
        <v>3</v>
      </c>
      <c r="F1145" s="9">
        <f>COUNTIFS(Database!$E:$E,2,Database!$C:$C,$A1145,Database!$I:$I,$B1145)+COUNTIFS(Database!$F:$F,2,Database!$D:$D,$A1145,Database!$I:$I,$B1145)</f>
        <v>2</v>
      </c>
      <c r="G1145" s="9">
        <f>COUNTIFS(Database!$E:$E,1,Database!$C:$C,$A1145,Database!$I:$I,$B1145)+COUNTIFS(Database!$F:$F,1,Database!$D:$D,$A1145,Database!$I:$I,$B1145)</f>
        <v>0</v>
      </c>
      <c r="H1145" s="9">
        <f>COUNTIFS(Database!$E:$E,0,Database!$C:$C,$A1145,Database!$I:$I,$B1145)+COUNTIFS(Database!$F:$F,0,Database!$D:$D,$A1145,Database!$I:$I,$B1145)</f>
        <v>1</v>
      </c>
      <c r="I1145" s="9">
        <f>VLOOKUP(B1145,Database!$I:$AB,14,FALSE)</f>
        <v>2000</v>
      </c>
      <c r="J1145" s="9">
        <f>VLOOKUP(B1145,Database!$I:$AC,15,FALSE)</f>
        <v>3</v>
      </c>
      <c r="K1145" s="9" t="str">
        <f>VLOOKUP(B1145,Database!$I:$AD,16,FALSE)</f>
        <v>v1.2</v>
      </c>
      <c r="L1145" s="9">
        <f>VLOOKUP(B1145,Database!$I:$AB,19,FALSE)</f>
        <v>30</v>
      </c>
      <c r="M1145" s="9" t="str">
        <f>VLOOKUP(B1145,Database!$I:$AB,20,FALSE)</f>
        <v>Y</v>
      </c>
    </row>
    <row r="1146" spans="1:13" ht="15" customHeight="1" x14ac:dyDescent="0.25">
      <c r="A1146" t="s">
        <v>2240</v>
      </c>
      <c r="B1146" t="s">
        <v>2190</v>
      </c>
      <c r="C1146" t="s">
        <v>767</v>
      </c>
      <c r="D1146" s="1" t="s">
        <v>2242</v>
      </c>
      <c r="E1146" s="9">
        <f t="shared" si="20"/>
        <v>3</v>
      </c>
      <c r="F1146" s="9">
        <f>COUNTIFS(Database!$E:$E,2,Database!$C:$C,$A1146,Database!$I:$I,$B1146)+COUNTIFS(Database!$F:$F,2,Database!$D:$D,$A1146,Database!$I:$I,$B1146)</f>
        <v>0</v>
      </c>
      <c r="G1146" s="9">
        <f>COUNTIFS(Database!$E:$E,1,Database!$C:$C,$A1146,Database!$I:$I,$B1146)+COUNTIFS(Database!$F:$F,1,Database!$D:$D,$A1146,Database!$I:$I,$B1146)</f>
        <v>0</v>
      </c>
      <c r="H1146" s="9">
        <f>COUNTIFS(Database!$E:$E,0,Database!$C:$C,$A1146,Database!$I:$I,$B1146)+COUNTIFS(Database!$F:$F,0,Database!$D:$D,$A1146,Database!$I:$I,$B1146)</f>
        <v>3</v>
      </c>
      <c r="I1146" s="9">
        <f>VLOOKUP(B1146,Database!$I:$AB,14,FALSE)</f>
        <v>2000</v>
      </c>
      <c r="J1146" s="9">
        <f>VLOOKUP(B1146,Database!$I:$AC,15,FALSE)</f>
        <v>3</v>
      </c>
      <c r="K1146" s="9" t="str">
        <f>VLOOKUP(B1146,Database!$I:$AD,16,FALSE)</f>
        <v>v1.2</v>
      </c>
      <c r="L1146" s="9">
        <f>VLOOKUP(B1146,Database!$I:$AB,19,FALSE)</f>
        <v>30</v>
      </c>
      <c r="M1146" s="9" t="str">
        <f>VLOOKUP(B1146,Database!$I:$AB,20,FALSE)</f>
        <v>Y</v>
      </c>
    </row>
    <row r="1147" spans="1:13" ht="15" customHeight="1" x14ac:dyDescent="0.25">
      <c r="A1147" t="s">
        <v>2248</v>
      </c>
      <c r="B1147" t="s">
        <v>2245</v>
      </c>
      <c r="C1147" t="s">
        <v>758</v>
      </c>
      <c r="D1147" s="1" t="s">
        <v>2250</v>
      </c>
      <c r="E1147" s="9">
        <f t="shared" si="20"/>
        <v>3</v>
      </c>
      <c r="F1147" s="9">
        <f>COUNTIFS(Database!$E:$E,2,Database!$C:$C,$A1147,Database!$I:$I,$B1147)+COUNTIFS(Database!$F:$F,2,Database!$D:$D,$A1147,Database!$I:$I,$B1147)</f>
        <v>1</v>
      </c>
      <c r="G1147" s="9">
        <f>COUNTIFS(Database!$E:$E,1,Database!$C:$C,$A1147,Database!$I:$I,$B1147)+COUNTIFS(Database!$F:$F,1,Database!$D:$D,$A1147,Database!$I:$I,$B1147)</f>
        <v>1</v>
      </c>
      <c r="H1147" s="9">
        <f>COUNTIFS(Database!$E:$E,0,Database!$C:$C,$A1147,Database!$I:$I,$B1147)+COUNTIFS(Database!$F:$F,0,Database!$D:$D,$A1147,Database!$I:$I,$B1147)</f>
        <v>1</v>
      </c>
      <c r="I1147" s="9">
        <f>VLOOKUP(B1147,Database!$I:$AB,14,FALSE)</f>
        <v>2000</v>
      </c>
      <c r="J1147" s="9">
        <f>VLOOKUP(B1147,Database!$I:$AC,15,FALSE)</f>
        <v>3</v>
      </c>
      <c r="K1147" s="9" t="str">
        <f>VLOOKUP(B1147,Database!$I:$AD,16,FALSE)</f>
        <v>v1.2</v>
      </c>
      <c r="L1147" s="9">
        <f>VLOOKUP(B1147,Database!$I:$AB,19,FALSE)</f>
        <v>14</v>
      </c>
      <c r="M1147" s="9" t="str">
        <f>VLOOKUP(B1147,Database!$I:$AB,20,FALSE)</f>
        <v>Y</v>
      </c>
    </row>
    <row r="1148" spans="1:13" ht="15" customHeight="1" x14ac:dyDescent="0.25">
      <c r="A1148" t="s">
        <v>2251</v>
      </c>
      <c r="B1148" t="s">
        <v>2245</v>
      </c>
      <c r="C1148" t="s">
        <v>766</v>
      </c>
      <c r="D1148" s="1" t="s">
        <v>2253</v>
      </c>
      <c r="E1148" s="9">
        <f t="shared" si="20"/>
        <v>3</v>
      </c>
      <c r="F1148" s="9">
        <f>COUNTIFS(Database!$E:$E,2,Database!$C:$C,$A1148,Database!$I:$I,$B1148)+COUNTIFS(Database!$F:$F,2,Database!$D:$D,$A1148,Database!$I:$I,$B1148)</f>
        <v>2</v>
      </c>
      <c r="G1148" s="9">
        <f>COUNTIFS(Database!$E:$E,1,Database!$C:$C,$A1148,Database!$I:$I,$B1148)+COUNTIFS(Database!$F:$F,1,Database!$D:$D,$A1148,Database!$I:$I,$B1148)</f>
        <v>0</v>
      </c>
      <c r="H1148" s="9">
        <f>COUNTIFS(Database!$E:$E,0,Database!$C:$C,$A1148,Database!$I:$I,$B1148)+COUNTIFS(Database!$F:$F,0,Database!$D:$D,$A1148,Database!$I:$I,$B1148)</f>
        <v>1</v>
      </c>
      <c r="I1148" s="9">
        <f>VLOOKUP(B1148,Database!$I:$AB,14,FALSE)</f>
        <v>2000</v>
      </c>
      <c r="J1148" s="9">
        <f>VLOOKUP(B1148,Database!$I:$AC,15,FALSE)</f>
        <v>3</v>
      </c>
      <c r="K1148" s="9" t="str">
        <f>VLOOKUP(B1148,Database!$I:$AD,16,FALSE)</f>
        <v>v1.2</v>
      </c>
      <c r="L1148" s="9">
        <f>VLOOKUP(B1148,Database!$I:$AB,19,FALSE)</f>
        <v>14</v>
      </c>
      <c r="M1148" s="9" t="str">
        <f>VLOOKUP(B1148,Database!$I:$AB,20,FALSE)</f>
        <v>Y</v>
      </c>
    </row>
    <row r="1149" spans="1:13" ht="15" customHeight="1" x14ac:dyDescent="0.25">
      <c r="A1149" t="s">
        <v>634</v>
      </c>
      <c r="B1149" t="s">
        <v>2245</v>
      </c>
      <c r="C1149" t="s">
        <v>762</v>
      </c>
      <c r="D1149" s="1" t="s">
        <v>2262</v>
      </c>
      <c r="E1149" s="9">
        <f t="shared" si="20"/>
        <v>3</v>
      </c>
      <c r="F1149" s="9">
        <f>COUNTIFS(Database!$E:$E,2,Database!$C:$C,$A1149,Database!$I:$I,$B1149)+COUNTIFS(Database!$F:$F,2,Database!$D:$D,$A1149,Database!$I:$I,$B1149)</f>
        <v>1</v>
      </c>
      <c r="G1149" s="9">
        <f>COUNTIFS(Database!$E:$E,1,Database!$C:$C,$A1149,Database!$I:$I,$B1149)+COUNTIFS(Database!$F:$F,1,Database!$D:$D,$A1149,Database!$I:$I,$B1149)</f>
        <v>1</v>
      </c>
      <c r="H1149" s="9">
        <f>COUNTIFS(Database!$E:$E,0,Database!$C:$C,$A1149,Database!$I:$I,$B1149)+COUNTIFS(Database!$F:$F,0,Database!$D:$D,$A1149,Database!$I:$I,$B1149)</f>
        <v>1</v>
      </c>
      <c r="I1149" s="9">
        <f>VLOOKUP(B1149,Database!$I:$AB,14,FALSE)</f>
        <v>2000</v>
      </c>
      <c r="J1149" s="9">
        <f>VLOOKUP(B1149,Database!$I:$AC,15,FALSE)</f>
        <v>3</v>
      </c>
      <c r="K1149" s="9" t="str">
        <f>VLOOKUP(B1149,Database!$I:$AD,16,FALSE)</f>
        <v>v1.2</v>
      </c>
      <c r="L1149" s="9">
        <f>VLOOKUP(B1149,Database!$I:$AB,19,FALSE)</f>
        <v>14</v>
      </c>
      <c r="M1149" s="9" t="str">
        <f>VLOOKUP(B1149,Database!$I:$AB,20,FALSE)</f>
        <v>Y</v>
      </c>
    </row>
    <row r="1150" spans="1:13" ht="15" customHeight="1" x14ac:dyDescent="0.25">
      <c r="A1150" t="s">
        <v>2292</v>
      </c>
      <c r="B1150" t="s">
        <v>2268</v>
      </c>
      <c r="C1150" t="s">
        <v>760</v>
      </c>
      <c r="D1150" s="1" t="s">
        <v>2294</v>
      </c>
      <c r="E1150" s="9">
        <f t="shared" si="20"/>
        <v>3</v>
      </c>
      <c r="F1150" s="9">
        <f>COUNTIFS(Database!$E:$E,2,Database!$C:$C,$A1150,Database!$I:$I,$B1150)+COUNTIFS(Database!$F:$F,2,Database!$D:$D,$A1150,Database!$I:$I,$B1150)</f>
        <v>2</v>
      </c>
      <c r="G1150" s="9">
        <f>COUNTIFS(Database!$E:$E,1,Database!$C:$C,$A1150,Database!$I:$I,$B1150)+COUNTIFS(Database!$F:$F,1,Database!$D:$D,$A1150,Database!$I:$I,$B1150)</f>
        <v>0</v>
      </c>
      <c r="H1150" s="9">
        <f>COUNTIFS(Database!$E:$E,0,Database!$C:$C,$A1150,Database!$I:$I,$B1150)+COUNTIFS(Database!$F:$F,0,Database!$D:$D,$A1150,Database!$I:$I,$B1150)</f>
        <v>1</v>
      </c>
      <c r="I1150" s="9">
        <f>VLOOKUP(B1150,Database!$I:$AB,14,FALSE)</f>
        <v>1999</v>
      </c>
      <c r="J1150" s="9">
        <f>VLOOKUP(B1150,Database!$I:$AC,15,FALSE)</f>
        <v>3</v>
      </c>
      <c r="K1150" s="9" t="str">
        <f>VLOOKUP(B1150,Database!$I:$AD,16,FALSE)</f>
        <v>v1.2</v>
      </c>
      <c r="L1150" s="9">
        <f>VLOOKUP(B1150,Database!$I:$AB,19,FALSE)</f>
        <v>14</v>
      </c>
      <c r="M1150" s="9" t="str">
        <f>VLOOKUP(B1150,Database!$I:$AB,20,FALSE)</f>
        <v>Y</v>
      </c>
    </row>
    <row r="1151" spans="1:13" ht="15" customHeight="1" x14ac:dyDescent="0.25">
      <c r="A1151" t="s">
        <v>2296</v>
      </c>
      <c r="B1151" t="s">
        <v>2297</v>
      </c>
      <c r="C1151" t="s">
        <v>761</v>
      </c>
      <c r="D1151" s="1" t="s">
        <v>2299</v>
      </c>
      <c r="E1151" s="9">
        <f t="shared" si="20"/>
        <v>3</v>
      </c>
      <c r="F1151" s="9">
        <f>COUNTIFS(Database!$E:$E,2,Database!$C:$C,$A1151,Database!$I:$I,$B1151)+COUNTIFS(Database!$F:$F,2,Database!$D:$D,$A1151,Database!$I:$I,$B1151)</f>
        <v>2</v>
      </c>
      <c r="G1151" s="9">
        <f>COUNTIFS(Database!$E:$E,1,Database!$C:$C,$A1151,Database!$I:$I,$B1151)+COUNTIFS(Database!$F:$F,1,Database!$D:$D,$A1151,Database!$I:$I,$B1151)</f>
        <v>0</v>
      </c>
      <c r="H1151" s="9">
        <f>COUNTIFS(Database!$E:$E,0,Database!$C:$C,$A1151,Database!$I:$I,$B1151)+COUNTIFS(Database!$F:$F,0,Database!$D:$D,$A1151,Database!$I:$I,$B1151)</f>
        <v>1</v>
      </c>
      <c r="I1151" s="9">
        <f>VLOOKUP(B1151,Database!$I:$AB,14,FALSE)</f>
        <v>2000</v>
      </c>
      <c r="J1151" s="9">
        <f>VLOOKUP(B1151,Database!$I:$AC,15,FALSE)</f>
        <v>3</v>
      </c>
      <c r="K1151" s="9" t="str">
        <f>VLOOKUP(B1151,Database!$I:$AD,16,FALSE)</f>
        <v>v1.2</v>
      </c>
      <c r="L1151" s="9">
        <f>VLOOKUP(B1151,Database!$I:$AB,19,FALSE)</f>
        <v>16</v>
      </c>
      <c r="M1151" s="9" t="str">
        <f>VLOOKUP(B1151,Database!$I:$AB,20,FALSE)</f>
        <v>Y</v>
      </c>
    </row>
    <row r="1152" spans="1:13" ht="15" customHeight="1" x14ac:dyDescent="0.25">
      <c r="A1152" t="s">
        <v>2309</v>
      </c>
      <c r="B1152" t="s">
        <v>2297</v>
      </c>
      <c r="C1152" t="s">
        <v>760</v>
      </c>
      <c r="D1152" s="1" t="s">
        <v>2311</v>
      </c>
      <c r="E1152" s="9">
        <f t="shared" si="20"/>
        <v>3</v>
      </c>
      <c r="F1152" s="9">
        <f>COUNTIFS(Database!$E:$E,2,Database!$C:$C,$A1152,Database!$I:$I,$B1152)+COUNTIFS(Database!$F:$F,2,Database!$D:$D,$A1152,Database!$I:$I,$B1152)</f>
        <v>1</v>
      </c>
      <c r="G1152" s="9">
        <f>COUNTIFS(Database!$E:$E,1,Database!$C:$C,$A1152,Database!$I:$I,$B1152)+COUNTIFS(Database!$F:$F,1,Database!$D:$D,$A1152,Database!$I:$I,$B1152)</f>
        <v>0</v>
      </c>
      <c r="H1152" s="9">
        <f>COUNTIFS(Database!$E:$E,0,Database!$C:$C,$A1152,Database!$I:$I,$B1152)+COUNTIFS(Database!$F:$F,0,Database!$D:$D,$A1152,Database!$I:$I,$B1152)</f>
        <v>2</v>
      </c>
      <c r="I1152" s="9">
        <f>VLOOKUP(B1152,Database!$I:$AB,14,FALSE)</f>
        <v>2000</v>
      </c>
      <c r="J1152" s="9">
        <f>VLOOKUP(B1152,Database!$I:$AC,15,FALSE)</f>
        <v>3</v>
      </c>
      <c r="K1152" s="9" t="str">
        <f>VLOOKUP(B1152,Database!$I:$AD,16,FALSE)</f>
        <v>v1.2</v>
      </c>
      <c r="L1152" s="9">
        <f>VLOOKUP(B1152,Database!$I:$AB,19,FALSE)</f>
        <v>16</v>
      </c>
      <c r="M1152" s="9" t="str">
        <f>VLOOKUP(B1152,Database!$I:$AB,20,FALSE)</f>
        <v>Y</v>
      </c>
    </row>
    <row r="1153" spans="1:13" ht="15" customHeight="1" x14ac:dyDescent="0.25">
      <c r="A1153" t="s">
        <v>2330</v>
      </c>
      <c r="B1153" t="s">
        <v>2331</v>
      </c>
      <c r="C1153" t="s">
        <v>759</v>
      </c>
      <c r="D1153" s="1" t="s">
        <v>2333</v>
      </c>
      <c r="E1153" s="9">
        <f t="shared" si="20"/>
        <v>3</v>
      </c>
      <c r="F1153" s="9">
        <f>COUNTIFS(Database!$E:$E,2,Database!$C:$C,$A1153,Database!$I:$I,$B1153)+COUNTIFS(Database!$F:$F,2,Database!$D:$D,$A1153,Database!$I:$I,$B1153)</f>
        <v>2</v>
      </c>
      <c r="G1153" s="9">
        <f>COUNTIFS(Database!$E:$E,1,Database!$C:$C,$A1153,Database!$I:$I,$B1153)+COUNTIFS(Database!$F:$F,1,Database!$D:$D,$A1153,Database!$I:$I,$B1153)</f>
        <v>0</v>
      </c>
      <c r="H1153" s="9">
        <f>COUNTIFS(Database!$E:$E,0,Database!$C:$C,$A1153,Database!$I:$I,$B1153)+COUNTIFS(Database!$F:$F,0,Database!$D:$D,$A1153,Database!$I:$I,$B1153)</f>
        <v>1</v>
      </c>
      <c r="I1153" s="9">
        <f>VLOOKUP(B1153,Database!$I:$AB,14,FALSE)</f>
        <v>2000</v>
      </c>
      <c r="J1153" s="9">
        <f>VLOOKUP(B1153,Database!$I:$AC,15,FALSE)</f>
        <v>3</v>
      </c>
      <c r="K1153" s="9" t="str">
        <f>VLOOKUP(B1153,Database!$I:$AD,16,FALSE)</f>
        <v>v1.2</v>
      </c>
      <c r="L1153" s="9">
        <f>VLOOKUP(B1153,Database!$I:$AB,19,FALSE)</f>
        <v>14</v>
      </c>
      <c r="M1153" s="9" t="str">
        <f>VLOOKUP(B1153,Database!$I:$AB,20,FALSE)</f>
        <v>Y</v>
      </c>
    </row>
    <row r="1154" spans="1:13" ht="15" customHeight="1" x14ac:dyDescent="0.25">
      <c r="A1154" t="s">
        <v>2335</v>
      </c>
      <c r="B1154" t="s">
        <v>2331</v>
      </c>
      <c r="C1154" t="s">
        <v>762</v>
      </c>
      <c r="D1154" s="1" t="s">
        <v>2337</v>
      </c>
      <c r="E1154" s="9">
        <f t="shared" si="20"/>
        <v>3</v>
      </c>
      <c r="F1154" s="9">
        <f>COUNTIFS(Database!$E:$E,2,Database!$C:$C,$A1154,Database!$I:$I,$B1154)+COUNTIFS(Database!$F:$F,2,Database!$D:$D,$A1154,Database!$I:$I,$B1154)</f>
        <v>1</v>
      </c>
      <c r="G1154" s="9">
        <f>COUNTIFS(Database!$E:$E,1,Database!$C:$C,$A1154,Database!$I:$I,$B1154)+COUNTIFS(Database!$F:$F,1,Database!$D:$D,$A1154,Database!$I:$I,$B1154)</f>
        <v>1</v>
      </c>
      <c r="H1154" s="9">
        <f>COUNTIFS(Database!$E:$E,0,Database!$C:$C,$A1154,Database!$I:$I,$B1154)+COUNTIFS(Database!$F:$F,0,Database!$D:$D,$A1154,Database!$I:$I,$B1154)</f>
        <v>1</v>
      </c>
      <c r="I1154" s="9">
        <f>VLOOKUP(B1154,Database!$I:$AB,14,FALSE)</f>
        <v>2000</v>
      </c>
      <c r="J1154" s="9">
        <f>VLOOKUP(B1154,Database!$I:$AC,15,FALSE)</f>
        <v>3</v>
      </c>
      <c r="K1154" s="9" t="str">
        <f>VLOOKUP(B1154,Database!$I:$AD,16,FALSE)</f>
        <v>v1.2</v>
      </c>
      <c r="L1154" s="9">
        <f>VLOOKUP(B1154,Database!$I:$AB,19,FALSE)</f>
        <v>14</v>
      </c>
      <c r="M1154" s="9" t="str">
        <f>VLOOKUP(B1154,Database!$I:$AB,20,FALSE)</f>
        <v>Y</v>
      </c>
    </row>
    <row r="1155" spans="1:13" ht="15" customHeight="1" x14ac:dyDescent="0.25">
      <c r="A1155" t="s">
        <v>2350</v>
      </c>
      <c r="B1155" t="s">
        <v>2331</v>
      </c>
      <c r="C1155" t="s">
        <v>758</v>
      </c>
      <c r="D1155" s="1" t="s">
        <v>2352</v>
      </c>
      <c r="E1155" s="9">
        <f t="shared" si="20"/>
        <v>3</v>
      </c>
      <c r="F1155" s="9">
        <f>COUNTIFS(Database!$E:$E,2,Database!$C:$C,$A1155,Database!$I:$I,$B1155)+COUNTIFS(Database!$F:$F,2,Database!$D:$D,$A1155,Database!$I:$I,$B1155)</f>
        <v>3</v>
      </c>
      <c r="G1155" s="9">
        <f>COUNTIFS(Database!$E:$E,1,Database!$C:$C,$A1155,Database!$I:$I,$B1155)+COUNTIFS(Database!$F:$F,1,Database!$D:$D,$A1155,Database!$I:$I,$B1155)</f>
        <v>0</v>
      </c>
      <c r="H1155" s="9">
        <f>COUNTIFS(Database!$E:$E,0,Database!$C:$C,$A1155,Database!$I:$I,$B1155)+COUNTIFS(Database!$F:$F,0,Database!$D:$D,$A1155,Database!$I:$I,$B1155)</f>
        <v>0</v>
      </c>
      <c r="I1155" s="9">
        <f>VLOOKUP(B1155,Database!$I:$AB,14,FALSE)</f>
        <v>2000</v>
      </c>
      <c r="J1155" s="9">
        <f>VLOOKUP(B1155,Database!$I:$AC,15,FALSE)</f>
        <v>3</v>
      </c>
      <c r="K1155" s="9" t="str">
        <f>VLOOKUP(B1155,Database!$I:$AD,16,FALSE)</f>
        <v>v1.2</v>
      </c>
      <c r="L1155" s="9">
        <f>VLOOKUP(B1155,Database!$I:$AB,19,FALSE)</f>
        <v>14</v>
      </c>
      <c r="M1155" s="9" t="str">
        <f>VLOOKUP(B1155,Database!$I:$AB,20,FALSE)</f>
        <v>Y</v>
      </c>
    </row>
    <row r="1156" spans="1:13" ht="15" customHeight="1" x14ac:dyDescent="0.25">
      <c r="A1156" t="s">
        <v>2354</v>
      </c>
      <c r="B1156" t="s">
        <v>2355</v>
      </c>
      <c r="C1156" t="s">
        <v>760</v>
      </c>
      <c r="D1156" s="1" t="s">
        <v>2358</v>
      </c>
      <c r="E1156" s="9">
        <f t="shared" si="20"/>
        <v>3</v>
      </c>
      <c r="F1156" s="9">
        <f>COUNTIFS(Database!$E:$E,2,Database!$C:$C,$A1156,Database!$I:$I,$B1156)+COUNTIFS(Database!$F:$F,2,Database!$D:$D,$A1156,Database!$I:$I,$B1156)</f>
        <v>2</v>
      </c>
      <c r="G1156" s="9">
        <f>COUNTIFS(Database!$E:$E,1,Database!$C:$C,$A1156,Database!$I:$I,$B1156)+COUNTIFS(Database!$F:$F,1,Database!$D:$D,$A1156,Database!$I:$I,$B1156)</f>
        <v>0</v>
      </c>
      <c r="H1156" s="9">
        <f>COUNTIFS(Database!$E:$E,0,Database!$C:$C,$A1156,Database!$I:$I,$B1156)+COUNTIFS(Database!$F:$F,0,Database!$D:$D,$A1156,Database!$I:$I,$B1156)</f>
        <v>1</v>
      </c>
      <c r="I1156" s="9">
        <f>VLOOKUP(B1156,Database!$I:$AB,14,FALSE)</f>
        <v>1500</v>
      </c>
      <c r="J1156" s="9">
        <f>VLOOKUP(B1156,Database!$I:$AC,15,FALSE)</f>
        <v>3</v>
      </c>
      <c r="K1156" s="9" t="str">
        <f>VLOOKUP(B1156,Database!$I:$AD,16,FALSE)</f>
        <v>v1.2</v>
      </c>
      <c r="L1156" s="9">
        <f>VLOOKUP(B1156,Database!$I:$AB,19,FALSE)</f>
        <v>8</v>
      </c>
      <c r="M1156" s="9" t="str">
        <f>VLOOKUP(B1156,Database!$I:$AB,20,FALSE)</f>
        <v>Y</v>
      </c>
    </row>
    <row r="1157" spans="1:13" ht="15" customHeight="1" x14ac:dyDescent="0.25">
      <c r="A1157" t="s">
        <v>1164</v>
      </c>
      <c r="B1157" t="s">
        <v>2355</v>
      </c>
      <c r="C1157" t="s">
        <v>769</v>
      </c>
      <c r="D1157" s="1" t="s">
        <v>2366</v>
      </c>
      <c r="E1157" s="9">
        <f t="shared" si="20"/>
        <v>3</v>
      </c>
      <c r="F1157" s="9">
        <f>COUNTIFS(Database!$E:$E,2,Database!$C:$C,$A1157,Database!$I:$I,$B1157)+COUNTIFS(Database!$F:$F,2,Database!$D:$D,$A1157,Database!$I:$I,$B1157)</f>
        <v>1</v>
      </c>
      <c r="G1157" s="9">
        <f>COUNTIFS(Database!$E:$E,1,Database!$C:$C,$A1157,Database!$I:$I,$B1157)+COUNTIFS(Database!$F:$F,1,Database!$D:$D,$A1157,Database!$I:$I,$B1157)</f>
        <v>1</v>
      </c>
      <c r="H1157" s="9">
        <f>COUNTIFS(Database!$E:$E,0,Database!$C:$C,$A1157,Database!$I:$I,$B1157)+COUNTIFS(Database!$F:$F,0,Database!$D:$D,$A1157,Database!$I:$I,$B1157)</f>
        <v>1</v>
      </c>
      <c r="I1157" s="9">
        <f>VLOOKUP(B1157,Database!$I:$AB,14,FALSE)</f>
        <v>1500</v>
      </c>
      <c r="J1157" s="9">
        <f>VLOOKUP(B1157,Database!$I:$AC,15,FALSE)</f>
        <v>3</v>
      </c>
      <c r="K1157" s="9" t="str">
        <f>VLOOKUP(B1157,Database!$I:$AD,16,FALSE)</f>
        <v>v1.2</v>
      </c>
      <c r="L1157" s="9">
        <f>VLOOKUP(B1157,Database!$I:$AB,19,FALSE)</f>
        <v>8</v>
      </c>
      <c r="M1157" s="9" t="str">
        <f>VLOOKUP(B1157,Database!$I:$AB,20,FALSE)</f>
        <v>Y</v>
      </c>
    </row>
    <row r="1158" spans="1:13" ht="15" customHeight="1" x14ac:dyDescent="0.25">
      <c r="A1158" t="s">
        <v>1194</v>
      </c>
      <c r="B1158" t="s">
        <v>2368</v>
      </c>
      <c r="C1158" t="s">
        <v>769</v>
      </c>
      <c r="D1158" s="1" t="s">
        <v>2369</v>
      </c>
      <c r="E1158" s="9">
        <f t="shared" si="20"/>
        <v>3</v>
      </c>
      <c r="F1158" s="9">
        <f>COUNTIFS(Database!$E:$E,2,Database!$C:$C,$A1158,Database!$I:$I,$B1158)+COUNTIFS(Database!$F:$F,2,Database!$D:$D,$A1158,Database!$I:$I,$B1158)</f>
        <v>2</v>
      </c>
      <c r="G1158" s="9">
        <f>COUNTIFS(Database!$E:$E,1,Database!$C:$C,$A1158,Database!$I:$I,$B1158)+COUNTIFS(Database!$F:$F,1,Database!$D:$D,$A1158,Database!$I:$I,$B1158)</f>
        <v>1</v>
      </c>
      <c r="H1158" s="9">
        <f>COUNTIFS(Database!$E:$E,0,Database!$C:$C,$A1158,Database!$I:$I,$B1158)+COUNTIFS(Database!$F:$F,0,Database!$D:$D,$A1158,Database!$I:$I,$B1158)</f>
        <v>0</v>
      </c>
      <c r="I1158" s="9">
        <f>VLOOKUP(B1158,Database!$I:$AB,14,FALSE)</f>
        <v>1500</v>
      </c>
      <c r="J1158" s="9">
        <f>VLOOKUP(B1158,Database!$I:$AC,15,FALSE)</f>
        <v>3</v>
      </c>
      <c r="K1158" s="9" t="str">
        <f>VLOOKUP(B1158,Database!$I:$AD,16,FALSE)</f>
        <v>v1.2</v>
      </c>
      <c r="L1158" s="9">
        <f>VLOOKUP(B1158,Database!$I:$AB,19,FALSE)</f>
        <v>8</v>
      </c>
      <c r="M1158" s="9" t="str">
        <f>VLOOKUP(B1158,Database!$I:$AB,20,FALSE)</f>
        <v>Y</v>
      </c>
    </row>
    <row r="1159" spans="1:13" ht="15" customHeight="1" x14ac:dyDescent="0.25">
      <c r="A1159" t="s">
        <v>2424</v>
      </c>
      <c r="B1159" t="s">
        <v>2420</v>
      </c>
      <c r="C1159" t="s">
        <v>765</v>
      </c>
      <c r="D1159" s="1" t="s">
        <v>2426</v>
      </c>
      <c r="E1159" s="9">
        <f t="shared" si="20"/>
        <v>3</v>
      </c>
      <c r="F1159" s="9">
        <f>COUNTIFS(Database!$E:$E,2,Database!$C:$C,$A1159,Database!$I:$I,$B1159)+COUNTIFS(Database!$F:$F,2,Database!$D:$D,$A1159,Database!$I:$I,$B1159)</f>
        <v>3</v>
      </c>
      <c r="G1159" s="9">
        <f>COUNTIFS(Database!$E:$E,1,Database!$C:$C,$A1159,Database!$I:$I,$B1159)+COUNTIFS(Database!$F:$F,1,Database!$D:$D,$A1159,Database!$I:$I,$B1159)</f>
        <v>0</v>
      </c>
      <c r="H1159" s="9">
        <f>COUNTIFS(Database!$E:$E,0,Database!$C:$C,$A1159,Database!$I:$I,$B1159)+COUNTIFS(Database!$F:$F,0,Database!$D:$D,$A1159,Database!$I:$I,$B1159)</f>
        <v>0</v>
      </c>
      <c r="I1159" s="9">
        <f>VLOOKUP(B1159,Database!$I:$AB,14,FALSE)</f>
        <v>2000</v>
      </c>
      <c r="J1159" s="9">
        <f>VLOOKUP(B1159,Database!$I:$AC,15,FALSE)</f>
        <v>3</v>
      </c>
      <c r="K1159" s="9" t="str">
        <f>VLOOKUP(B1159,Database!$I:$AD,16,FALSE)</f>
        <v>v1.2</v>
      </c>
      <c r="L1159" s="9">
        <f>VLOOKUP(B1159,Database!$I:$AB,19,FALSE)</f>
        <v>24</v>
      </c>
      <c r="M1159" s="9" t="str">
        <f>VLOOKUP(B1159,Database!$I:$AB,20,FALSE)</f>
        <v>Y</v>
      </c>
    </row>
    <row r="1160" spans="1:13" ht="15" customHeight="1" x14ac:dyDescent="0.25">
      <c r="A1160" t="s">
        <v>2428</v>
      </c>
      <c r="B1160" t="s">
        <v>2420</v>
      </c>
      <c r="C1160" t="s">
        <v>758</v>
      </c>
      <c r="D1160" s="1" t="s">
        <v>2430</v>
      </c>
      <c r="E1160" s="9">
        <f t="shared" si="20"/>
        <v>3</v>
      </c>
      <c r="F1160" s="9">
        <f>COUNTIFS(Database!$E:$E,2,Database!$C:$C,$A1160,Database!$I:$I,$B1160)+COUNTIFS(Database!$F:$F,2,Database!$D:$D,$A1160,Database!$I:$I,$B1160)</f>
        <v>2</v>
      </c>
      <c r="G1160" s="9">
        <f>COUNTIFS(Database!$E:$E,1,Database!$C:$C,$A1160,Database!$I:$I,$B1160)+COUNTIFS(Database!$F:$F,1,Database!$D:$D,$A1160,Database!$I:$I,$B1160)</f>
        <v>0</v>
      </c>
      <c r="H1160" s="9">
        <f>COUNTIFS(Database!$E:$E,0,Database!$C:$C,$A1160,Database!$I:$I,$B1160)+COUNTIFS(Database!$F:$F,0,Database!$D:$D,$A1160,Database!$I:$I,$B1160)</f>
        <v>1</v>
      </c>
      <c r="I1160" s="9">
        <f>VLOOKUP(B1160,Database!$I:$AB,14,FALSE)</f>
        <v>2000</v>
      </c>
      <c r="J1160" s="9">
        <f>VLOOKUP(B1160,Database!$I:$AC,15,FALSE)</f>
        <v>3</v>
      </c>
      <c r="K1160" s="9" t="str">
        <f>VLOOKUP(B1160,Database!$I:$AD,16,FALSE)</f>
        <v>v1.2</v>
      </c>
      <c r="L1160" s="9">
        <f>VLOOKUP(B1160,Database!$I:$AB,19,FALSE)</f>
        <v>24</v>
      </c>
      <c r="M1160" s="9" t="str">
        <f>VLOOKUP(B1160,Database!$I:$AB,20,FALSE)</f>
        <v>Y</v>
      </c>
    </row>
    <row r="1161" spans="1:13" ht="15" customHeight="1" x14ac:dyDescent="0.25">
      <c r="A1161" t="s">
        <v>2444</v>
      </c>
      <c r="B1161" t="s">
        <v>2420</v>
      </c>
      <c r="C1161" t="s">
        <v>764</v>
      </c>
      <c r="D1161" s="1" t="s">
        <v>2446</v>
      </c>
      <c r="E1161" s="9">
        <f t="shared" si="20"/>
        <v>3</v>
      </c>
      <c r="F1161" s="9">
        <f>COUNTIFS(Database!$E:$E,2,Database!$C:$C,$A1161,Database!$I:$I,$B1161)+COUNTIFS(Database!$F:$F,2,Database!$D:$D,$A1161,Database!$I:$I,$B1161)</f>
        <v>3</v>
      </c>
      <c r="G1161" s="9">
        <f>COUNTIFS(Database!$E:$E,1,Database!$C:$C,$A1161,Database!$I:$I,$B1161)+COUNTIFS(Database!$F:$F,1,Database!$D:$D,$A1161,Database!$I:$I,$B1161)</f>
        <v>0</v>
      </c>
      <c r="H1161" s="9">
        <f>COUNTIFS(Database!$E:$E,0,Database!$C:$C,$A1161,Database!$I:$I,$B1161)+COUNTIFS(Database!$F:$F,0,Database!$D:$D,$A1161,Database!$I:$I,$B1161)</f>
        <v>0</v>
      </c>
      <c r="I1161" s="9">
        <f>VLOOKUP(B1161,Database!$I:$AB,14,FALSE)</f>
        <v>2000</v>
      </c>
      <c r="J1161" s="9">
        <f>VLOOKUP(B1161,Database!$I:$AC,15,FALSE)</f>
        <v>3</v>
      </c>
      <c r="K1161" s="9" t="str">
        <f>VLOOKUP(B1161,Database!$I:$AD,16,FALSE)</f>
        <v>v1.2</v>
      </c>
      <c r="L1161" s="9">
        <f>VLOOKUP(B1161,Database!$I:$AB,19,FALSE)</f>
        <v>24</v>
      </c>
      <c r="M1161" s="9" t="str">
        <f>VLOOKUP(B1161,Database!$I:$AB,20,FALSE)</f>
        <v>Y</v>
      </c>
    </row>
    <row r="1162" spans="1:13" ht="15" customHeight="1" x14ac:dyDescent="0.25">
      <c r="A1162" t="s">
        <v>2452</v>
      </c>
      <c r="B1162" t="s">
        <v>2420</v>
      </c>
      <c r="C1162" t="s">
        <v>767</v>
      </c>
      <c r="D1162" s="1" t="s">
        <v>2454</v>
      </c>
      <c r="E1162" s="9">
        <f t="shared" si="20"/>
        <v>3</v>
      </c>
      <c r="F1162" s="9">
        <f>COUNTIFS(Database!$E:$E,2,Database!$C:$C,$A1162,Database!$I:$I,$B1162)+COUNTIFS(Database!$F:$F,2,Database!$D:$D,$A1162,Database!$I:$I,$B1162)</f>
        <v>2</v>
      </c>
      <c r="G1162" s="9">
        <f>COUNTIFS(Database!$E:$E,1,Database!$C:$C,$A1162,Database!$I:$I,$B1162)+COUNTIFS(Database!$F:$F,1,Database!$D:$D,$A1162,Database!$I:$I,$B1162)</f>
        <v>0</v>
      </c>
      <c r="H1162" s="9">
        <f>COUNTIFS(Database!$E:$E,0,Database!$C:$C,$A1162,Database!$I:$I,$B1162)+COUNTIFS(Database!$F:$F,0,Database!$D:$D,$A1162,Database!$I:$I,$B1162)</f>
        <v>1</v>
      </c>
      <c r="I1162" s="9">
        <f>VLOOKUP(B1162,Database!$I:$AB,14,FALSE)</f>
        <v>2000</v>
      </c>
      <c r="J1162" s="9">
        <f>VLOOKUP(B1162,Database!$I:$AC,15,FALSE)</f>
        <v>3</v>
      </c>
      <c r="K1162" s="9" t="str">
        <f>VLOOKUP(B1162,Database!$I:$AD,16,FALSE)</f>
        <v>v1.2</v>
      </c>
      <c r="L1162" s="9">
        <f>VLOOKUP(B1162,Database!$I:$AB,19,FALSE)</f>
        <v>24</v>
      </c>
      <c r="M1162" s="9" t="str">
        <f>VLOOKUP(B1162,Database!$I:$AB,20,FALSE)</f>
        <v>Y</v>
      </c>
    </row>
    <row r="1163" spans="1:13" ht="15" customHeight="1" x14ac:dyDescent="0.25">
      <c r="A1163" t="s">
        <v>2456</v>
      </c>
      <c r="B1163" t="s">
        <v>2420</v>
      </c>
      <c r="C1163" t="s">
        <v>761</v>
      </c>
      <c r="D1163" s="1" t="s">
        <v>2458</v>
      </c>
      <c r="E1163" s="9">
        <f t="shared" ref="E1163:E1167" si="21">SUM(F1163:H1163)</f>
        <v>3</v>
      </c>
      <c r="F1163" s="9">
        <f>COUNTIFS(Database!$E:$E,2,Database!$C:$C,$A1163,Database!$I:$I,$B1163)+COUNTIFS(Database!$F:$F,2,Database!$D:$D,$A1163,Database!$I:$I,$B1163)</f>
        <v>1</v>
      </c>
      <c r="G1163" s="9">
        <f>COUNTIFS(Database!$E:$E,1,Database!$C:$C,$A1163,Database!$I:$I,$B1163)+COUNTIFS(Database!$F:$F,1,Database!$D:$D,$A1163,Database!$I:$I,$B1163)</f>
        <v>0</v>
      </c>
      <c r="H1163" s="9">
        <f>COUNTIFS(Database!$E:$E,0,Database!$C:$C,$A1163,Database!$I:$I,$B1163)+COUNTIFS(Database!$F:$F,0,Database!$D:$D,$A1163,Database!$I:$I,$B1163)</f>
        <v>2</v>
      </c>
      <c r="I1163" s="9">
        <f>VLOOKUP(B1163,Database!$I:$AB,14,FALSE)</f>
        <v>2000</v>
      </c>
      <c r="J1163" s="9">
        <f>VLOOKUP(B1163,Database!$I:$AC,15,FALSE)</f>
        <v>3</v>
      </c>
      <c r="K1163" s="9" t="str">
        <f>VLOOKUP(B1163,Database!$I:$AD,16,FALSE)</f>
        <v>v1.2</v>
      </c>
      <c r="L1163" s="9">
        <f>VLOOKUP(B1163,Database!$I:$AB,19,FALSE)</f>
        <v>24</v>
      </c>
      <c r="M1163" s="9" t="str">
        <f>VLOOKUP(B1163,Database!$I:$AB,20,FALSE)</f>
        <v>Y</v>
      </c>
    </row>
    <row r="1164" spans="1:13" ht="15" customHeight="1" x14ac:dyDescent="0.25">
      <c r="A1164" t="s">
        <v>2460</v>
      </c>
      <c r="B1164" t="s">
        <v>2420</v>
      </c>
      <c r="C1164" t="s">
        <v>766</v>
      </c>
      <c r="D1164" s="1" t="s">
        <v>2461</v>
      </c>
      <c r="E1164" s="9">
        <f t="shared" si="21"/>
        <v>3</v>
      </c>
      <c r="F1164" s="9">
        <f>COUNTIFS(Database!$E:$E,2,Database!$C:$C,$A1164,Database!$I:$I,$B1164)+COUNTIFS(Database!$F:$F,2,Database!$D:$D,$A1164,Database!$I:$I,$B1164)</f>
        <v>1</v>
      </c>
      <c r="G1164" s="9">
        <f>COUNTIFS(Database!$E:$E,1,Database!$C:$C,$A1164,Database!$I:$I,$B1164)+COUNTIFS(Database!$F:$F,1,Database!$D:$D,$A1164,Database!$I:$I,$B1164)</f>
        <v>0</v>
      </c>
      <c r="H1164" s="9">
        <f>COUNTIFS(Database!$E:$E,0,Database!$C:$C,$A1164,Database!$I:$I,$B1164)+COUNTIFS(Database!$F:$F,0,Database!$D:$D,$A1164,Database!$I:$I,$B1164)</f>
        <v>2</v>
      </c>
      <c r="I1164" s="9">
        <f>VLOOKUP(B1164,Database!$I:$AB,14,FALSE)</f>
        <v>2000</v>
      </c>
      <c r="J1164" s="9">
        <f>VLOOKUP(B1164,Database!$I:$AC,15,FALSE)</f>
        <v>3</v>
      </c>
      <c r="K1164" s="9" t="str">
        <f>VLOOKUP(B1164,Database!$I:$AD,16,FALSE)</f>
        <v>v1.2</v>
      </c>
      <c r="L1164" s="9">
        <f>VLOOKUP(B1164,Database!$I:$AB,19,FALSE)</f>
        <v>24</v>
      </c>
      <c r="M1164" s="9" t="str">
        <f>VLOOKUP(B1164,Database!$I:$AB,20,FALSE)</f>
        <v>Y</v>
      </c>
    </row>
    <row r="1165" spans="1:13" ht="15" customHeight="1" x14ac:dyDescent="0.25">
      <c r="A1165" t="s">
        <v>2463</v>
      </c>
      <c r="B1165" t="s">
        <v>2420</v>
      </c>
      <c r="C1165" t="s">
        <v>774</v>
      </c>
      <c r="D1165" s="1" t="s">
        <v>2465</v>
      </c>
      <c r="E1165" s="9">
        <f t="shared" si="21"/>
        <v>3</v>
      </c>
      <c r="F1165" s="9">
        <f>COUNTIFS(Database!$E:$E,2,Database!$C:$C,$A1165,Database!$I:$I,$B1165)+COUNTIFS(Database!$F:$F,2,Database!$D:$D,$A1165,Database!$I:$I,$B1165)</f>
        <v>2</v>
      </c>
      <c r="G1165" s="9">
        <f>COUNTIFS(Database!$E:$E,1,Database!$C:$C,$A1165,Database!$I:$I,$B1165)+COUNTIFS(Database!$F:$F,1,Database!$D:$D,$A1165,Database!$I:$I,$B1165)</f>
        <v>0</v>
      </c>
      <c r="H1165" s="9">
        <f>COUNTIFS(Database!$E:$E,0,Database!$C:$C,$A1165,Database!$I:$I,$B1165)+COUNTIFS(Database!$F:$F,0,Database!$D:$D,$A1165,Database!$I:$I,$B1165)</f>
        <v>1</v>
      </c>
      <c r="I1165" s="9">
        <f>VLOOKUP(B1165,Database!$I:$AB,14,FALSE)</f>
        <v>2000</v>
      </c>
      <c r="J1165" s="9">
        <f>VLOOKUP(B1165,Database!$I:$AC,15,FALSE)</f>
        <v>3</v>
      </c>
      <c r="K1165" s="9" t="str">
        <f>VLOOKUP(B1165,Database!$I:$AD,16,FALSE)</f>
        <v>v1.2</v>
      </c>
      <c r="L1165" s="9">
        <f>VLOOKUP(B1165,Database!$I:$AB,19,FALSE)</f>
        <v>24</v>
      </c>
      <c r="M1165" s="9" t="str">
        <f>VLOOKUP(B1165,Database!$I:$AB,20,FALSE)</f>
        <v>Y</v>
      </c>
    </row>
    <row r="1166" spans="1:13" ht="15" customHeight="1" x14ac:dyDescent="0.25">
      <c r="A1166" t="s">
        <v>2467</v>
      </c>
      <c r="B1166" t="s">
        <v>2468</v>
      </c>
      <c r="C1166" t="s">
        <v>758</v>
      </c>
      <c r="D1166" s="1" t="s">
        <v>2470</v>
      </c>
      <c r="E1166" s="9">
        <f t="shared" si="21"/>
        <v>3</v>
      </c>
      <c r="F1166" s="9">
        <f>COUNTIFS(Database!$E:$E,2,Database!$C:$C,$A1166,Database!$I:$I,$B1166)+COUNTIFS(Database!$F:$F,2,Database!$D:$D,$A1166,Database!$I:$I,$B1166)</f>
        <v>1</v>
      </c>
      <c r="G1166" s="9">
        <f>COUNTIFS(Database!$E:$E,1,Database!$C:$C,$A1166,Database!$I:$I,$B1166)+COUNTIFS(Database!$F:$F,1,Database!$D:$D,$A1166,Database!$I:$I,$B1166)</f>
        <v>0</v>
      </c>
      <c r="H1166" s="9">
        <f>COUNTIFS(Database!$E:$E,0,Database!$C:$C,$A1166,Database!$I:$I,$B1166)+COUNTIFS(Database!$F:$F,0,Database!$D:$D,$A1166,Database!$I:$I,$B1166)</f>
        <v>2</v>
      </c>
      <c r="I1166" s="9">
        <f>VLOOKUP(B1166,Database!$I:$AB,14,FALSE)</f>
        <v>1250</v>
      </c>
      <c r="J1166" s="9">
        <f>VLOOKUP(B1166,Database!$I:$AC,15,FALSE)</f>
        <v>3</v>
      </c>
      <c r="K1166" s="9" t="str">
        <f>VLOOKUP(B1166,Database!$I:$AD,16,FALSE)</f>
        <v>v1.2</v>
      </c>
      <c r="L1166" s="9">
        <f>VLOOKUP(B1166,Database!$I:$AB,19,FALSE)</f>
        <v>10</v>
      </c>
      <c r="M1166" s="9" t="str">
        <f>VLOOKUP(B1166,Database!$I:$AB,20,FALSE)</f>
        <v>Y</v>
      </c>
    </row>
    <row r="1167" spans="1:13" ht="15" customHeight="1" x14ac:dyDescent="0.25">
      <c r="A1167" t="s">
        <v>2476</v>
      </c>
      <c r="B1167" t="s">
        <v>2468</v>
      </c>
      <c r="C1167" t="s">
        <v>758</v>
      </c>
      <c r="D1167" s="1" t="s">
        <v>2478</v>
      </c>
      <c r="E1167" s="9">
        <f t="shared" si="21"/>
        <v>3</v>
      </c>
      <c r="F1167" s="9">
        <f>COUNTIFS(Database!$E:$E,2,Database!$C:$C,$A1167,Database!$I:$I,$B1167)+COUNTIFS(Database!$F:$F,2,Database!$D:$D,$A1167,Database!$I:$I,$B1167)</f>
        <v>1</v>
      </c>
      <c r="G1167" s="9">
        <f>COUNTIFS(Database!$E:$E,1,Database!$C:$C,$A1167,Database!$I:$I,$B1167)+COUNTIFS(Database!$F:$F,1,Database!$D:$D,$A1167,Database!$I:$I,$B1167)</f>
        <v>0</v>
      </c>
      <c r="H1167" s="9">
        <f>COUNTIFS(Database!$E:$E,0,Database!$C:$C,$A1167,Database!$I:$I,$B1167)+COUNTIFS(Database!$F:$F,0,Database!$D:$D,$A1167,Database!$I:$I,$B1167)</f>
        <v>2</v>
      </c>
      <c r="I1167" s="9">
        <f>VLOOKUP(B1167,Database!$I:$AB,14,FALSE)</f>
        <v>1250</v>
      </c>
      <c r="J1167" s="9">
        <f>VLOOKUP(B1167,Database!$I:$AC,15,FALSE)</f>
        <v>3</v>
      </c>
      <c r="K1167" s="9" t="str">
        <f>VLOOKUP(B1167,Database!$I:$AD,16,FALSE)</f>
        <v>v1.2</v>
      </c>
      <c r="L1167" s="9">
        <f>VLOOKUP(B1167,Database!$I:$AB,19,FALSE)</f>
        <v>10</v>
      </c>
      <c r="M1167" s="9" t="str">
        <f>VLOOKUP(B1167,Database!$I:$AB,20,FALSE)</f>
        <v>Y</v>
      </c>
    </row>
  </sheetData>
  <sheetProtection algorithmName="SHA-512" hashValue="d2W6SJ53EILU8dZ2GWkmw1PZUeuQt8Yq6InJ90MmV2p92rtzV5qboi1xnDtA4S+EDSfLAAz/eaVqphTsdUVd/g==" saltValue="TY3qmedcXwWuB8TRz4DpnA==" spinCount="100000" sheet="1" objects="1" scenarios="1"/>
  <autoFilter ref="A1:M842" xr:uid="{C5338AD6-8182-4083-B96A-A42C6BA1611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0BE6C-A124-478E-944F-7617712F91AE}">
  <dimension ref="A1:C4"/>
  <sheetViews>
    <sheetView workbookViewId="0">
      <selection activeCell="F5" sqref="F5"/>
    </sheetView>
  </sheetViews>
  <sheetFormatPr defaultRowHeight="15" x14ac:dyDescent="0.25"/>
  <cols>
    <col min="2" max="2" width="14.7109375" customWidth="1"/>
  </cols>
  <sheetData>
    <row r="1" spans="1:3" x14ac:dyDescent="0.25">
      <c r="A1" t="s">
        <v>1880</v>
      </c>
      <c r="B1" t="s">
        <v>2487</v>
      </c>
      <c r="C1" t="s">
        <v>1395</v>
      </c>
    </row>
    <row r="2" spans="1:3" x14ac:dyDescent="0.25">
      <c r="A2" t="s">
        <v>1881</v>
      </c>
      <c r="B2" t="s">
        <v>1882</v>
      </c>
      <c r="C2">
        <f>COUNTIFS(Database!X:X,Rulesets!A2)</f>
        <v>0</v>
      </c>
    </row>
    <row r="3" spans="1:3" x14ac:dyDescent="0.25">
      <c r="A3" t="s">
        <v>1883</v>
      </c>
      <c r="B3" t="s">
        <v>1884</v>
      </c>
      <c r="C3">
        <f>COUNTIFS(Database!X:X,Rulesets!A3)</f>
        <v>1461</v>
      </c>
    </row>
    <row r="4" spans="1:3" x14ac:dyDescent="0.25">
      <c r="A4" t="s">
        <v>1885</v>
      </c>
      <c r="B4" t="s">
        <v>1886</v>
      </c>
      <c r="C4">
        <f>COUNTIFS(Database!X:X,Rulesets!A4)</f>
        <v>569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112"/>
  <sheetViews>
    <sheetView showGridLines="0" workbookViewId="0">
      <selection activeCell="D9" sqref="D9"/>
    </sheetView>
  </sheetViews>
  <sheetFormatPr defaultRowHeight="15" x14ac:dyDescent="0.25"/>
  <cols>
    <col min="1" max="1" width="67.140625" bestFit="1" customWidth="1"/>
    <col min="2" max="3" width="9.140625" style="9"/>
    <col min="4" max="9" width="9.140625" style="2"/>
    <col min="10" max="10" width="3.85546875" style="9" customWidth="1"/>
    <col min="11" max="11" width="15.5703125" style="13" bestFit="1" customWidth="1"/>
    <col min="14" max="61" width="0" hidden="1" customWidth="1"/>
  </cols>
  <sheetData>
    <row r="1" spans="1:61" x14ac:dyDescent="0.25">
      <c r="N1" s="26" t="s">
        <v>1404</v>
      </c>
      <c r="O1" s="26"/>
      <c r="P1" s="26"/>
      <c r="Q1" s="26"/>
      <c r="R1" s="26"/>
      <c r="S1" s="26"/>
      <c r="T1" s="26"/>
      <c r="U1" s="26"/>
      <c r="V1" s="26"/>
      <c r="W1" s="26"/>
      <c r="X1" s="26"/>
      <c r="Y1" s="26"/>
      <c r="Z1" s="26"/>
      <c r="AA1" s="26"/>
      <c r="AB1" s="26"/>
      <c r="AC1" s="26"/>
      <c r="AD1" s="26" t="s">
        <v>1405</v>
      </c>
      <c r="AE1" s="26"/>
      <c r="AF1" s="26"/>
      <c r="AG1" s="26"/>
      <c r="AH1" s="26"/>
      <c r="AI1" s="26"/>
      <c r="AJ1" s="26"/>
      <c r="AK1" s="26"/>
      <c r="AL1" s="26"/>
      <c r="AM1" s="26"/>
      <c r="AN1" s="26"/>
      <c r="AO1" s="26"/>
      <c r="AP1" s="26"/>
      <c r="AQ1" s="26"/>
      <c r="AR1" s="26"/>
      <c r="AS1" s="26"/>
      <c r="AT1" s="26" t="s">
        <v>779</v>
      </c>
      <c r="AU1" s="26"/>
      <c r="AV1" s="26"/>
      <c r="AW1" s="26"/>
      <c r="AX1" s="26"/>
      <c r="AY1" s="26"/>
      <c r="AZ1" s="26"/>
      <c r="BA1" s="26"/>
      <c r="BB1" s="26"/>
      <c r="BC1" s="26"/>
      <c r="BD1" s="26"/>
      <c r="BE1" s="26"/>
      <c r="BF1" s="26"/>
      <c r="BG1" s="26"/>
      <c r="BH1" s="26"/>
      <c r="BI1" s="26"/>
    </row>
    <row r="2" spans="1:61" x14ac:dyDescent="0.25">
      <c r="A2" s="3" t="s">
        <v>1169</v>
      </c>
      <c r="B2" s="10" t="s">
        <v>775</v>
      </c>
      <c r="C2" s="10" t="s">
        <v>772</v>
      </c>
      <c r="D2" s="10" t="s">
        <v>776</v>
      </c>
      <c r="E2" s="10" t="s">
        <v>1410</v>
      </c>
      <c r="F2" s="10" t="s">
        <v>1395</v>
      </c>
      <c r="G2" s="10" t="s">
        <v>1397</v>
      </c>
      <c r="H2" s="10" t="s">
        <v>1400</v>
      </c>
      <c r="I2" s="10" t="s">
        <v>1401</v>
      </c>
      <c r="J2" s="11"/>
      <c r="K2" s="12" t="s">
        <v>1402</v>
      </c>
      <c r="N2" t="s">
        <v>759</v>
      </c>
      <c r="O2" t="s">
        <v>762</v>
      </c>
      <c r="P2" t="s">
        <v>764</v>
      </c>
      <c r="Q2" t="s">
        <v>758</v>
      </c>
      <c r="R2" t="s">
        <v>773</v>
      </c>
      <c r="S2" t="s">
        <v>763</v>
      </c>
      <c r="T2" t="s">
        <v>769</v>
      </c>
      <c r="U2" t="s">
        <v>760</v>
      </c>
      <c r="V2" t="s">
        <v>761</v>
      </c>
      <c r="W2" t="s">
        <v>765</v>
      </c>
      <c r="X2" t="s">
        <v>774</v>
      </c>
      <c r="Y2" t="s">
        <v>771</v>
      </c>
      <c r="Z2" t="s">
        <v>766</v>
      </c>
      <c r="AA2" t="s">
        <v>770</v>
      </c>
      <c r="AB2" t="s">
        <v>767</v>
      </c>
      <c r="AC2" t="s">
        <v>768</v>
      </c>
      <c r="AD2" t="s">
        <v>759</v>
      </c>
      <c r="AE2" t="s">
        <v>762</v>
      </c>
      <c r="AF2" t="s">
        <v>764</v>
      </c>
      <c r="AG2" t="s">
        <v>758</v>
      </c>
      <c r="AH2" t="s">
        <v>773</v>
      </c>
      <c r="AI2" t="s">
        <v>763</v>
      </c>
      <c r="AJ2" t="s">
        <v>769</v>
      </c>
      <c r="AK2" t="s">
        <v>760</v>
      </c>
      <c r="AL2" t="s">
        <v>761</v>
      </c>
      <c r="AM2" t="s">
        <v>765</v>
      </c>
      <c r="AN2" t="s">
        <v>774</v>
      </c>
      <c r="AO2" t="s">
        <v>771</v>
      </c>
      <c r="AP2" t="s">
        <v>766</v>
      </c>
      <c r="AQ2" t="s">
        <v>770</v>
      </c>
      <c r="AR2" t="s">
        <v>767</v>
      </c>
      <c r="AS2" t="s">
        <v>768</v>
      </c>
      <c r="AT2" t="s">
        <v>759</v>
      </c>
      <c r="AU2" t="s">
        <v>762</v>
      </c>
      <c r="AV2" t="s">
        <v>764</v>
      </c>
      <c r="AW2" t="s">
        <v>758</v>
      </c>
      <c r="AX2" t="s">
        <v>773</v>
      </c>
      <c r="AY2" t="s">
        <v>763</v>
      </c>
      <c r="AZ2" t="s">
        <v>769</v>
      </c>
      <c r="BA2" t="s">
        <v>760</v>
      </c>
      <c r="BB2" t="s">
        <v>761</v>
      </c>
      <c r="BC2" t="s">
        <v>765</v>
      </c>
      <c r="BD2" t="s">
        <v>774</v>
      </c>
      <c r="BE2" t="s">
        <v>771</v>
      </c>
      <c r="BF2" t="s">
        <v>766</v>
      </c>
      <c r="BG2" t="s">
        <v>770</v>
      </c>
      <c r="BH2" t="s">
        <v>767</v>
      </c>
      <c r="BI2" t="s">
        <v>768</v>
      </c>
    </row>
    <row r="3" spans="1:61" x14ac:dyDescent="0.25">
      <c r="A3" t="s">
        <v>506</v>
      </c>
      <c r="B3" s="2" t="str">
        <f>VLOOKUP(A3,Database!I:U,13,FALSE)</f>
        <v>bcp</v>
      </c>
      <c r="C3" s="2">
        <f>VLOOKUP(A3,Database!I:V,14,FALSE)</f>
        <v>2000</v>
      </c>
      <c r="D3" s="2">
        <f>_xlfn.MAXIFS(Database!B:B,Database!I:I,'Tournaments Included'!A3)</f>
        <v>3</v>
      </c>
      <c r="E3" s="2" t="str">
        <f>VLOOKUP(A3,Database!I:AA,16,FALSE)</f>
        <v>v1.1</v>
      </c>
      <c r="F3" s="2">
        <f>VLOOKUP(A3,Database!I:AB,19,FALSE)</f>
        <v>12</v>
      </c>
      <c r="G3" s="2" t="str">
        <f>VLOOKUP(A3,Database!I:AC,20,FALSE)</f>
        <v>Y</v>
      </c>
      <c r="H3" s="2" t="str">
        <f>IF(VLOOKUP(A3,Database!I:AD,21,FALSE)=0,"Unknown",VLOOKUP(A3,Database!I:AD,21,FALSE))</f>
        <v>Unknown</v>
      </c>
      <c r="I3" s="2" t="str">
        <f>IF(VLOOKUP(A3,Database!I:AE,22,FALSE)=0,"Unknown",VLOOKUP(A3,Database!I:AE,22,FALSE))</f>
        <v>Unknown</v>
      </c>
      <c r="K3" s="19" t="s">
        <v>1398</v>
      </c>
      <c r="N3" s="9">
        <f>IF($K3="N",0,COUNTIFS(Database!$E:$E,2,Database!$O:$O,N$2,Database!$I:$I,$A3,Database!$Z:$Z,"N",Database!$Y:$Y,"Y")+COUNTIFS(Database!$F:$F,2,Database!$Q:$Q,N$2,Database!$I:$I,$A3,Database!$Z:$Z,"N",Database!$Y:$Y,"Y"))</f>
        <v>2</v>
      </c>
      <c r="O3" s="9">
        <f>IF($K3="N",0,COUNTIFS(Database!$E:$E,2,Database!$O:$O,O$2,Database!$I:$I,$A3,Database!$Z:$Z,"N",Database!$Y:$Y,"Y")+COUNTIFS(Database!$F:$F,2,Database!$Q:$Q,O$2,Database!$I:$I,$A3,Database!$Z:$Z,"N",Database!$Y:$Y,"Y"))</f>
        <v>0</v>
      </c>
      <c r="P3" s="9">
        <f>IF($K3="N",0,COUNTIFS(Database!$E:$E,2,Database!$O:$O,P$2,Database!$I:$I,$A3,Database!$Z:$Z,"N",Database!$Y:$Y,"Y")+COUNTIFS(Database!$F:$F,2,Database!$Q:$Q,P$2,Database!$I:$I,$A3,Database!$Z:$Z,"N",Database!$Y:$Y,"Y"))</f>
        <v>3</v>
      </c>
      <c r="Q3" s="9">
        <f>IF($K3="N",0,COUNTIFS(Database!$E:$E,2,Database!$O:$O,Q$2,Database!$I:$I,$A3,Database!$Z:$Z,"N",Database!$Y:$Y,"Y")+COUNTIFS(Database!$F:$F,2,Database!$Q:$Q,Q$2,Database!$I:$I,$A3,Database!$Z:$Z,"N",Database!$Y:$Y,"Y"))</f>
        <v>0</v>
      </c>
      <c r="R3" s="9">
        <f>IF($K3="N",0,COUNTIFS(Database!$E:$E,2,Database!$O:$O,R$2,Database!$I:$I,$A3,Database!$Z:$Z,"N",Database!$Y:$Y,"Y")+COUNTIFS(Database!$F:$F,2,Database!$Q:$Q,R$2,Database!$I:$I,$A3,Database!$Z:$Z,"N",Database!$Y:$Y,"Y"))</f>
        <v>1</v>
      </c>
      <c r="S3" s="9">
        <f>IF($K3="N",0,COUNTIFS(Database!$E:$E,2,Database!$O:$O,S$2,Database!$I:$I,$A3,Database!$Z:$Z,"N",Database!$Y:$Y,"Y")+COUNTIFS(Database!$F:$F,2,Database!$Q:$Q,S$2,Database!$I:$I,$A3,Database!$Z:$Z,"N",Database!$Y:$Y,"Y"))</f>
        <v>1</v>
      </c>
      <c r="T3" s="9">
        <f>IF($K3="N",0,COUNTIFS(Database!$E:$E,2,Database!$O:$O,T$2,Database!$I:$I,$A3,Database!$Z:$Z,"N",Database!$Y:$Y,"Y")+COUNTIFS(Database!$F:$F,2,Database!$Q:$Q,T$2,Database!$I:$I,$A3,Database!$Z:$Z,"N",Database!$Y:$Y,"Y"))</f>
        <v>2</v>
      </c>
      <c r="U3" s="9">
        <f>IF($K3="N",0,COUNTIFS(Database!$E:$E,2,Database!$O:$O,U$2,Database!$I:$I,$A3,Database!$Z:$Z,"N",Database!$Y:$Y,"Y")+COUNTIFS(Database!$F:$F,2,Database!$Q:$Q,U$2,Database!$I:$I,$A3,Database!$Z:$Z,"N",Database!$Y:$Y,"Y"))</f>
        <v>0</v>
      </c>
      <c r="V3" s="9">
        <f>IF($K3="N",0,COUNTIFS(Database!$E:$E,2,Database!$O:$O,V$2,Database!$I:$I,$A3,Database!$Z:$Z,"N",Database!$Y:$Y,"Y")+COUNTIFS(Database!$F:$F,2,Database!$Q:$Q,V$2,Database!$I:$I,$A3,Database!$Z:$Z,"N",Database!$Y:$Y,"Y"))</f>
        <v>0</v>
      </c>
      <c r="W3" s="9">
        <f>IF($K3="N",0,COUNTIFS(Database!$E:$E,2,Database!$O:$O,W$2,Database!$I:$I,$A3,Database!$Z:$Z,"N",Database!$Y:$Y,"Y")+COUNTIFS(Database!$F:$F,2,Database!$Q:$Q,W$2,Database!$I:$I,$A3,Database!$Z:$Z,"N",Database!$Y:$Y,"Y"))</f>
        <v>0</v>
      </c>
      <c r="X3" s="9">
        <f>IF($K3="N",0,COUNTIFS(Database!$E:$E,2,Database!$O:$O,X$2,Database!$I:$I,$A3,Database!$Z:$Z,"N",Database!$Y:$Y,"Y")+COUNTIFS(Database!$F:$F,2,Database!$Q:$Q,X$2,Database!$I:$I,$A3,Database!$Z:$Z,"N",Database!$Y:$Y,"Y"))</f>
        <v>0</v>
      </c>
      <c r="Y3" s="9">
        <f>IF($K3="N",0,COUNTIFS(Database!$E:$E,2,Database!$O:$O,Y$2,Database!$I:$I,$A3,Database!$Z:$Z,"N",Database!$Y:$Y,"Y")+COUNTIFS(Database!$F:$F,2,Database!$Q:$Q,Y$2,Database!$I:$I,$A3,Database!$Z:$Z,"N",Database!$Y:$Y,"Y"))</f>
        <v>0</v>
      </c>
      <c r="Z3" s="9">
        <f>IF($K3="N",0,COUNTIFS(Database!$E:$E,2,Database!$O:$O,Z$2,Database!$I:$I,$A3,Database!$Z:$Z,"N",Database!$Y:$Y,"Y")+COUNTIFS(Database!$F:$F,2,Database!$Q:$Q,Z$2,Database!$I:$I,$A3,Database!$Z:$Z,"N",Database!$Y:$Y,"Y"))</f>
        <v>0</v>
      </c>
      <c r="AA3" s="9">
        <f>IF($K3="N",0,COUNTIFS(Database!$E:$E,2,Database!$O:$O,AA$2,Database!$I:$I,$A3,Database!$Z:$Z,"N",Database!$Y:$Y,"Y")+COUNTIFS(Database!$F:$F,2,Database!$Q:$Q,AA$2,Database!$I:$I,$A3,Database!$Z:$Z,"N",Database!$Y:$Y,"Y"))</f>
        <v>0</v>
      </c>
      <c r="AB3" s="9">
        <f>IF($K3="N",0,COUNTIFS(Database!$E:$E,2,Database!$O:$O,AB$2,Database!$I:$I,$A3,Database!$Z:$Z,"N",Database!$Y:$Y,"Y")+COUNTIFS(Database!$F:$F,2,Database!$Q:$Q,AB$2,Database!$I:$I,$A3,Database!$Z:$Z,"N",Database!$Y:$Y,"Y"))</f>
        <v>0</v>
      </c>
      <c r="AC3" s="9">
        <f>IF($K3="N",0,COUNTIFS(Database!$E:$E,2,Database!$O:$O,AC$2,Database!$I:$I,$A3,Database!$Z:$Z,"N",Database!$Y:$Y,"Y")+COUNTIFS(Database!$F:$F,2,Database!$Q:$Q,AC$2,Database!$I:$I,$A3,Database!$Z:$Z,"N",Database!$Y:$Y,"Y"))</f>
        <v>0</v>
      </c>
      <c r="AD3" s="9">
        <f>IF($K3="N",0,COUNTIFS(Database!$E:$E,1,Database!$O:$O,AD$2,Database!$I:$I,$A3,Database!$Z:$Z,"N",Database!$Y:$Y,"Y")+COUNTIFS(Database!$F:$F,1,Database!$Q:$Q,AD$2,Database!$I:$I,$A3,Database!$Z:$Z,"N",Database!$Y:$Y,"Y"))</f>
        <v>0</v>
      </c>
      <c r="AE3" s="9">
        <f>IF($K3="N",0,COUNTIFS(Database!$E:$E,1,Database!$O:$O,AE$2,Database!$I:$I,$A3,Database!$Z:$Z,"N",Database!$Y:$Y,"Y")+COUNTIFS(Database!$F:$F,1,Database!$Q:$Q,AE$2,Database!$I:$I,$A3,Database!$Z:$Z,"N",Database!$Y:$Y,"Y"))</f>
        <v>0</v>
      </c>
      <c r="AF3" s="9">
        <f>IF($K3="N",0,COUNTIFS(Database!$E:$E,1,Database!$O:$O,AF$2,Database!$I:$I,$A3,Database!$Z:$Z,"N",Database!$Y:$Y,"Y")+COUNTIFS(Database!$F:$F,1,Database!$Q:$Q,AF$2,Database!$I:$I,$A3,Database!$Z:$Z,"N",Database!$Y:$Y,"Y"))</f>
        <v>0</v>
      </c>
      <c r="AG3" s="9">
        <f>IF($K3="N",0,COUNTIFS(Database!$E:$E,1,Database!$O:$O,AG$2,Database!$I:$I,$A3,Database!$Z:$Z,"N",Database!$Y:$Y,"Y")+COUNTIFS(Database!$F:$F,1,Database!$Q:$Q,AG$2,Database!$I:$I,$A3,Database!$Z:$Z,"N",Database!$Y:$Y,"Y"))</f>
        <v>0</v>
      </c>
      <c r="AH3" s="9">
        <f>IF($K3="N",0,COUNTIFS(Database!$E:$E,1,Database!$O:$O,AH$2,Database!$I:$I,$A3,Database!$Z:$Z,"N",Database!$Y:$Y,"Y")+COUNTIFS(Database!$F:$F,1,Database!$Q:$Q,AH$2,Database!$I:$I,$A3,Database!$Z:$Z,"N",Database!$Y:$Y,"Y"))</f>
        <v>0</v>
      </c>
      <c r="AI3" s="9">
        <f>IF($K3="N",0,COUNTIFS(Database!$E:$E,1,Database!$O:$O,AI$2,Database!$I:$I,$A3,Database!$Z:$Z,"N",Database!$Y:$Y,"Y")+COUNTIFS(Database!$F:$F,1,Database!$Q:$Q,AI$2,Database!$I:$I,$A3,Database!$Z:$Z,"N",Database!$Y:$Y,"Y"))</f>
        <v>0</v>
      </c>
      <c r="AJ3" s="9">
        <f>IF($K3="N",0,COUNTIFS(Database!$E:$E,1,Database!$O:$O,AJ$2,Database!$I:$I,$A3,Database!$Z:$Z,"N",Database!$Y:$Y,"Y")+COUNTIFS(Database!$F:$F,1,Database!$Q:$Q,AJ$2,Database!$I:$I,$A3,Database!$Z:$Z,"N",Database!$Y:$Y,"Y"))</f>
        <v>0</v>
      </c>
      <c r="AK3" s="9">
        <f>IF($K3="N",0,COUNTIFS(Database!$E:$E,1,Database!$O:$O,AK$2,Database!$I:$I,$A3,Database!$Z:$Z,"N",Database!$Y:$Y,"Y")+COUNTIFS(Database!$F:$F,1,Database!$Q:$Q,AK$2,Database!$I:$I,$A3,Database!$Z:$Z,"N",Database!$Y:$Y,"Y"))</f>
        <v>0</v>
      </c>
      <c r="AL3" s="9">
        <f>IF($K3="N",0,COUNTIFS(Database!$E:$E,1,Database!$O:$O,AL$2,Database!$I:$I,$A3,Database!$Z:$Z,"N",Database!$Y:$Y,"Y")+COUNTIFS(Database!$F:$F,1,Database!$Q:$Q,AL$2,Database!$I:$I,$A3,Database!$Z:$Z,"N",Database!$Y:$Y,"Y"))</f>
        <v>0</v>
      </c>
      <c r="AM3" s="9">
        <f>IF($K3="N",0,COUNTIFS(Database!$E:$E,1,Database!$O:$O,AM$2,Database!$I:$I,$A3,Database!$Z:$Z,"N",Database!$Y:$Y,"Y")+COUNTIFS(Database!$F:$F,1,Database!$Q:$Q,AM$2,Database!$I:$I,$A3,Database!$Z:$Z,"N",Database!$Y:$Y,"Y"))</f>
        <v>0</v>
      </c>
      <c r="AN3" s="9">
        <f>IF($K3="N",0,COUNTIFS(Database!$E:$E,1,Database!$O:$O,AN$2,Database!$I:$I,$A3,Database!$Z:$Z,"N",Database!$Y:$Y,"Y")+COUNTIFS(Database!$F:$F,1,Database!$Q:$Q,AN$2,Database!$I:$I,$A3,Database!$Z:$Z,"N",Database!$Y:$Y,"Y"))</f>
        <v>0</v>
      </c>
      <c r="AO3" s="9">
        <f>IF($K3="N",0,COUNTIFS(Database!$E:$E,1,Database!$O:$O,AO$2,Database!$I:$I,$A3,Database!$Z:$Z,"N",Database!$Y:$Y,"Y")+COUNTIFS(Database!$F:$F,1,Database!$Q:$Q,AO$2,Database!$I:$I,$A3,Database!$Z:$Z,"N",Database!$Y:$Y,"Y"))</f>
        <v>0</v>
      </c>
      <c r="AP3" s="9">
        <f>IF($K3="N",0,COUNTIFS(Database!$E:$E,1,Database!$O:$O,AP$2,Database!$I:$I,$A3,Database!$Z:$Z,"N",Database!$Y:$Y,"Y")+COUNTIFS(Database!$F:$F,1,Database!$Q:$Q,AP$2,Database!$I:$I,$A3,Database!$Z:$Z,"N",Database!$Y:$Y,"Y"))</f>
        <v>0</v>
      </c>
      <c r="AQ3" s="9">
        <f>IF($K3="N",0,COUNTIFS(Database!$E:$E,1,Database!$O:$O,AQ$2,Database!$I:$I,$A3,Database!$Z:$Z,"N",Database!$Y:$Y,"Y")+COUNTIFS(Database!$F:$F,1,Database!$Q:$Q,AQ$2,Database!$I:$I,$A3,Database!$Z:$Z,"N",Database!$Y:$Y,"Y"))</f>
        <v>0</v>
      </c>
      <c r="AR3" s="9">
        <f>IF($K3="N",0,COUNTIFS(Database!$E:$E,1,Database!$O:$O,AR$2,Database!$I:$I,$A3,Database!$Z:$Z,"N",Database!$Y:$Y,"Y")+COUNTIFS(Database!$F:$F,1,Database!$Q:$Q,AR$2,Database!$I:$I,$A3,Database!$Z:$Z,"N",Database!$Y:$Y,"Y"))</f>
        <v>0</v>
      </c>
      <c r="AS3" s="9">
        <f>IF($K3="N",0,COUNTIFS(Database!$E:$E,1,Database!$O:$O,AS$2,Database!$I:$I,$A3,Database!$Z:$Z,"N",Database!$Y:$Y,"Y")+COUNTIFS(Database!$F:$F,1,Database!$Q:$Q,AS$2,Database!$I:$I,$A3,Database!$Z:$Z,"N",Database!$Y:$Y,"Y"))</f>
        <v>0</v>
      </c>
      <c r="AT3" s="9">
        <f>IF($K3="N",0,COUNTIFS(Database!$E:$E,0,Database!$O:$O,AT$2,Database!$I:$I,$A3,Database!$Z:$Z,"N",Database!$Y:$Y,"Y")+COUNTIFS(Database!$F:$F,0,Database!$Q:$Q,AT$2,Database!$I:$I,$A3,Database!$Z:$Z,"N",Database!$Y:$Y,"Y"))</f>
        <v>1</v>
      </c>
      <c r="AU3" s="9">
        <f>IF($K3="N",0,COUNTIFS(Database!$E:$E,0,Database!$O:$O,AU$2,Database!$I:$I,$A3,Database!$Z:$Z,"N",Database!$Y:$Y,"Y")+COUNTIFS(Database!$F:$F,0,Database!$Q:$Q,AU$2,Database!$I:$I,$A3,Database!$Z:$Z,"N",Database!$Y:$Y,"Y"))</f>
        <v>3</v>
      </c>
      <c r="AV3" s="9">
        <f>IF($K3="N",0,COUNTIFS(Database!$E:$E,0,Database!$O:$O,AV$2,Database!$I:$I,$A3,Database!$Z:$Z,"N",Database!$Y:$Y,"Y")+COUNTIFS(Database!$F:$F,0,Database!$Q:$Q,AV$2,Database!$I:$I,$A3,Database!$Z:$Z,"N",Database!$Y:$Y,"Y"))</f>
        <v>1</v>
      </c>
      <c r="AW3" s="9">
        <f>IF($K3="N",0,COUNTIFS(Database!$E:$E,0,Database!$O:$O,AW$2,Database!$I:$I,$A3,Database!$Z:$Z,"N",Database!$Y:$Y,"Y")+COUNTIFS(Database!$F:$F,0,Database!$Q:$Q,AW$2,Database!$I:$I,$A3,Database!$Z:$Z,"N",Database!$Y:$Y,"Y"))</f>
        <v>1</v>
      </c>
      <c r="AX3" s="9">
        <f>IF($K3="N",0,COUNTIFS(Database!$E:$E,0,Database!$O:$O,AX$2,Database!$I:$I,$A3,Database!$Z:$Z,"N",Database!$Y:$Y,"Y")+COUNTIFS(Database!$F:$F,0,Database!$Q:$Q,AX$2,Database!$I:$I,$A3,Database!$Z:$Z,"N",Database!$Y:$Y,"Y"))</f>
        <v>1</v>
      </c>
      <c r="AY3" s="9">
        <f>IF($K3="N",0,COUNTIFS(Database!$E:$E,0,Database!$O:$O,AY$2,Database!$I:$I,$A3,Database!$Z:$Z,"N",Database!$Y:$Y,"Y")+COUNTIFS(Database!$F:$F,0,Database!$Q:$Q,AY$2,Database!$I:$I,$A3,Database!$Z:$Z,"N",Database!$Y:$Y,"Y"))</f>
        <v>1</v>
      </c>
      <c r="AZ3" s="9">
        <f>IF($K3="N",0,COUNTIFS(Database!$E:$E,0,Database!$O:$O,AZ$2,Database!$I:$I,$A3,Database!$Z:$Z,"N",Database!$Y:$Y,"Y")+COUNTIFS(Database!$F:$F,0,Database!$Q:$Q,AZ$2,Database!$I:$I,$A3,Database!$Z:$Z,"N",Database!$Y:$Y,"Y"))</f>
        <v>1</v>
      </c>
      <c r="BA3" s="9">
        <f>IF($K3="N",0,COUNTIFS(Database!$E:$E,0,Database!$O:$O,BA$2,Database!$I:$I,$A3,Database!$Z:$Z,"N",Database!$Y:$Y,"Y")+COUNTIFS(Database!$F:$F,0,Database!$Q:$Q,BA$2,Database!$I:$I,$A3,Database!$Z:$Z,"N",Database!$Y:$Y,"Y"))</f>
        <v>0</v>
      </c>
      <c r="BB3" s="9">
        <f>IF($K3="N",0,COUNTIFS(Database!$E:$E,0,Database!$O:$O,BB$2,Database!$I:$I,$A3,Database!$Z:$Z,"N",Database!$Y:$Y,"Y")+COUNTIFS(Database!$F:$F,0,Database!$Q:$Q,BB$2,Database!$I:$I,$A3,Database!$Z:$Z,"N",Database!$Y:$Y,"Y"))</f>
        <v>0</v>
      </c>
      <c r="BC3" s="9">
        <f>IF($K3="N",0,COUNTIFS(Database!$E:$E,0,Database!$O:$O,BC$2,Database!$I:$I,$A3,Database!$Z:$Z,"N",Database!$Y:$Y,"Y")+COUNTIFS(Database!$F:$F,0,Database!$Q:$Q,BC$2,Database!$I:$I,$A3,Database!$Z:$Z,"N",Database!$Y:$Y,"Y"))</f>
        <v>0</v>
      </c>
      <c r="BD3" s="9">
        <f>IF($K3="N",0,COUNTIFS(Database!$E:$E,0,Database!$O:$O,BD$2,Database!$I:$I,$A3,Database!$Z:$Z,"N",Database!$Y:$Y,"Y")+COUNTIFS(Database!$F:$F,0,Database!$Q:$Q,BD$2,Database!$I:$I,$A3,Database!$Z:$Z,"N",Database!$Y:$Y,"Y"))</f>
        <v>0</v>
      </c>
      <c r="BE3" s="9">
        <f>IF($K3="N",0,COUNTIFS(Database!$E:$E,0,Database!$O:$O,BE$2,Database!$I:$I,$A3,Database!$Z:$Z,"N",Database!$Y:$Y,"Y")+COUNTIFS(Database!$F:$F,0,Database!$Q:$Q,BE$2,Database!$I:$I,$A3,Database!$Z:$Z,"N",Database!$Y:$Y,"Y"))</f>
        <v>0</v>
      </c>
      <c r="BF3" s="9">
        <f>IF($K3="N",0,COUNTIFS(Database!$E:$E,0,Database!$O:$O,BF$2,Database!$I:$I,$A3,Database!$Z:$Z,"N",Database!$Y:$Y,"Y")+COUNTIFS(Database!$F:$F,0,Database!$Q:$Q,BF$2,Database!$I:$I,$A3,Database!$Z:$Z,"N",Database!$Y:$Y,"Y"))</f>
        <v>0</v>
      </c>
      <c r="BG3" s="9">
        <f>IF($K3="N",0,COUNTIFS(Database!$E:$E,0,Database!$O:$O,BG$2,Database!$I:$I,$A3,Database!$Z:$Z,"N",Database!$Y:$Y,"Y")+COUNTIFS(Database!$F:$F,0,Database!$Q:$Q,BG$2,Database!$I:$I,$A3,Database!$Z:$Z,"N",Database!$Y:$Y,"Y"))</f>
        <v>0</v>
      </c>
      <c r="BH3" s="9">
        <f>IF($K3="N",0,COUNTIFS(Database!$E:$E,0,Database!$O:$O,BH$2,Database!$I:$I,$A3,Database!$Z:$Z,"N",Database!$Y:$Y,"Y")+COUNTIFS(Database!$F:$F,0,Database!$Q:$Q,BH$2,Database!$I:$I,$A3,Database!$Z:$Z,"N",Database!$Y:$Y,"Y"))</f>
        <v>0</v>
      </c>
      <c r="BI3" s="9">
        <f>IF($K3="N",0,COUNTIFS(Database!$E:$E,0,Database!$O:$O,BI$2,Database!$I:$I,$A3,Database!$Z:$Z,"N",Database!$Y:$Y,"Y")+COUNTIFS(Database!$F:$F,0,Database!$Q:$Q,BI$2,Database!$I:$I,$A3,Database!$Z:$Z,"N",Database!$Y:$Y,"Y"))</f>
        <v>0</v>
      </c>
    </row>
    <row r="4" spans="1:61" x14ac:dyDescent="0.25">
      <c r="A4" t="s">
        <v>23</v>
      </c>
      <c r="B4" s="2" t="str">
        <f>VLOOKUP(A4,Database!I:U,13,FALSE)</f>
        <v>bcp</v>
      </c>
      <c r="C4" s="2">
        <f>VLOOKUP(A4,Database!I:V,14,FALSE)</f>
        <v>1999</v>
      </c>
      <c r="D4" s="2">
        <f>_xlfn.MAXIFS(Database!B:B,Database!I:I,'Tournaments Included'!A4)</f>
        <v>3</v>
      </c>
      <c r="E4" s="2" t="str">
        <f>VLOOKUP(A4,Database!I:AA,16,FALSE)</f>
        <v>v1.1</v>
      </c>
      <c r="F4" s="2">
        <f>VLOOKUP(A4,Database!I:AB,19,FALSE)</f>
        <v>6</v>
      </c>
      <c r="G4" s="2" t="str">
        <f>VLOOKUP(A4,Database!I:AC,20,FALSE)</f>
        <v>Y</v>
      </c>
      <c r="H4" s="2" t="str">
        <f>IF(VLOOKUP(A4,Database!I:AD,21,FALSE)=0,"Unknown",VLOOKUP(A4,Database!I:AD,21,FALSE))</f>
        <v>Unknown</v>
      </c>
      <c r="I4" s="2" t="str">
        <f>IF(VLOOKUP(A4,Database!I:AE,22,FALSE)=0,"Unknown",VLOOKUP(A4,Database!I:AE,22,FALSE))</f>
        <v>Unknown</v>
      </c>
      <c r="K4" s="19" t="s">
        <v>1399</v>
      </c>
      <c r="N4" s="9">
        <f>IF($K4="N",0,COUNTIFS(Database!$E:$E,2,Database!$O:$O,N$2,Database!$I:$I,$A4,Database!$Z:$Z,"N",Database!$Y:$Y,"Y")+COUNTIFS(Database!$F:$F,2,Database!$Q:$Q,N$2,Database!$I:$I,$A4,Database!$Z:$Z,"N",Database!$Y:$Y,"Y"))</f>
        <v>0</v>
      </c>
      <c r="O4" s="9">
        <f>IF($K4="N",0,COUNTIFS(Database!$E:$E,2,Database!$O:$O,O$2,Database!$I:$I,$A4,Database!$Z:$Z,"N",Database!$Y:$Y,"Y")+COUNTIFS(Database!$F:$F,2,Database!$Q:$Q,O$2,Database!$I:$I,$A4,Database!$Z:$Z,"N",Database!$Y:$Y,"Y"))</f>
        <v>0</v>
      </c>
      <c r="P4" s="9">
        <f>IF($K4="N",0,COUNTIFS(Database!$E:$E,2,Database!$O:$O,P$2,Database!$I:$I,$A4,Database!$Z:$Z,"N",Database!$Y:$Y,"Y")+COUNTIFS(Database!$F:$F,2,Database!$Q:$Q,P$2,Database!$I:$I,$A4,Database!$Z:$Z,"N",Database!$Y:$Y,"Y"))</f>
        <v>0</v>
      </c>
      <c r="Q4" s="9">
        <f>IF($K4="N",0,COUNTIFS(Database!$E:$E,2,Database!$O:$O,Q$2,Database!$I:$I,$A4,Database!$Z:$Z,"N",Database!$Y:$Y,"Y")+COUNTIFS(Database!$F:$F,2,Database!$Q:$Q,Q$2,Database!$I:$I,$A4,Database!$Z:$Z,"N",Database!$Y:$Y,"Y"))</f>
        <v>0</v>
      </c>
      <c r="R4" s="9">
        <f>IF($K4="N",0,COUNTIFS(Database!$E:$E,2,Database!$O:$O,R$2,Database!$I:$I,$A4,Database!$Z:$Z,"N",Database!$Y:$Y,"Y")+COUNTIFS(Database!$F:$F,2,Database!$Q:$Q,R$2,Database!$I:$I,$A4,Database!$Z:$Z,"N",Database!$Y:$Y,"Y"))</f>
        <v>0</v>
      </c>
      <c r="S4" s="9">
        <f>IF($K4="N",0,COUNTIFS(Database!$E:$E,2,Database!$O:$O,S$2,Database!$I:$I,$A4,Database!$Z:$Z,"N",Database!$Y:$Y,"Y")+COUNTIFS(Database!$F:$F,2,Database!$Q:$Q,S$2,Database!$I:$I,$A4,Database!$Z:$Z,"N",Database!$Y:$Y,"Y"))</f>
        <v>0</v>
      </c>
      <c r="T4" s="9">
        <f>IF($K4="N",0,COUNTIFS(Database!$E:$E,2,Database!$O:$O,T$2,Database!$I:$I,$A4,Database!$Z:$Z,"N",Database!$Y:$Y,"Y")+COUNTIFS(Database!$F:$F,2,Database!$Q:$Q,T$2,Database!$I:$I,$A4,Database!$Z:$Z,"N",Database!$Y:$Y,"Y"))</f>
        <v>0</v>
      </c>
      <c r="U4" s="9">
        <f>IF($K4="N",0,COUNTIFS(Database!$E:$E,2,Database!$O:$O,U$2,Database!$I:$I,$A4,Database!$Z:$Z,"N",Database!$Y:$Y,"Y")+COUNTIFS(Database!$F:$F,2,Database!$Q:$Q,U$2,Database!$I:$I,$A4,Database!$Z:$Z,"N",Database!$Y:$Y,"Y"))</f>
        <v>0</v>
      </c>
      <c r="V4" s="9">
        <f>IF($K4="N",0,COUNTIFS(Database!$E:$E,2,Database!$O:$O,V$2,Database!$I:$I,$A4,Database!$Z:$Z,"N",Database!$Y:$Y,"Y")+COUNTIFS(Database!$F:$F,2,Database!$Q:$Q,V$2,Database!$I:$I,$A4,Database!$Z:$Z,"N",Database!$Y:$Y,"Y"))</f>
        <v>0</v>
      </c>
      <c r="W4" s="9">
        <f>IF($K4="N",0,COUNTIFS(Database!$E:$E,2,Database!$O:$O,W$2,Database!$I:$I,$A4,Database!$Z:$Z,"N",Database!$Y:$Y,"Y")+COUNTIFS(Database!$F:$F,2,Database!$Q:$Q,W$2,Database!$I:$I,$A4,Database!$Z:$Z,"N",Database!$Y:$Y,"Y"))</f>
        <v>0</v>
      </c>
      <c r="X4" s="9">
        <f>IF($K4="N",0,COUNTIFS(Database!$E:$E,2,Database!$O:$O,X$2,Database!$I:$I,$A4,Database!$Z:$Z,"N",Database!$Y:$Y,"Y")+COUNTIFS(Database!$F:$F,2,Database!$Q:$Q,X$2,Database!$I:$I,$A4,Database!$Z:$Z,"N",Database!$Y:$Y,"Y"))</f>
        <v>0</v>
      </c>
      <c r="Y4" s="9">
        <f>IF($K4="N",0,COUNTIFS(Database!$E:$E,2,Database!$O:$O,Y$2,Database!$I:$I,$A4,Database!$Z:$Z,"N",Database!$Y:$Y,"Y")+COUNTIFS(Database!$F:$F,2,Database!$Q:$Q,Y$2,Database!$I:$I,$A4,Database!$Z:$Z,"N",Database!$Y:$Y,"Y"))</f>
        <v>0</v>
      </c>
      <c r="Z4" s="9">
        <f>IF($K4="N",0,COUNTIFS(Database!$E:$E,2,Database!$O:$O,Z$2,Database!$I:$I,$A4,Database!$Z:$Z,"N",Database!$Y:$Y,"Y")+COUNTIFS(Database!$F:$F,2,Database!$Q:$Q,Z$2,Database!$I:$I,$A4,Database!$Z:$Z,"N",Database!$Y:$Y,"Y"))</f>
        <v>0</v>
      </c>
      <c r="AA4" s="9">
        <f>IF($K4="N",0,COUNTIFS(Database!$E:$E,2,Database!$O:$O,AA$2,Database!$I:$I,$A4,Database!$Z:$Z,"N",Database!$Y:$Y,"Y")+COUNTIFS(Database!$F:$F,2,Database!$Q:$Q,AA$2,Database!$I:$I,$A4,Database!$Z:$Z,"N",Database!$Y:$Y,"Y"))</f>
        <v>0</v>
      </c>
      <c r="AB4" s="9">
        <f>IF($K4="N",0,COUNTIFS(Database!$E:$E,2,Database!$O:$O,AB$2,Database!$I:$I,$A4,Database!$Z:$Z,"N",Database!$Y:$Y,"Y")+COUNTIFS(Database!$F:$F,2,Database!$Q:$Q,AB$2,Database!$I:$I,$A4,Database!$Z:$Z,"N",Database!$Y:$Y,"Y"))</f>
        <v>0</v>
      </c>
      <c r="AC4" s="9">
        <f>IF($K4="N",0,COUNTIFS(Database!$E:$E,2,Database!$O:$O,AC$2,Database!$I:$I,$A4,Database!$Z:$Z,"N",Database!$Y:$Y,"Y")+COUNTIFS(Database!$F:$F,2,Database!$Q:$Q,AC$2,Database!$I:$I,$A4,Database!$Z:$Z,"N",Database!$Y:$Y,"Y"))</f>
        <v>0</v>
      </c>
      <c r="AD4" s="9">
        <f>IF($K4="N",0,COUNTIFS(Database!$E:$E,1,Database!$O:$O,AD$2,Database!$I:$I,$A4,Database!$Z:$Z,"N",Database!$Y:$Y,"Y")+COUNTIFS(Database!$F:$F,1,Database!$Q:$Q,AD$2,Database!$I:$I,$A4,Database!$Z:$Z,"N",Database!$Y:$Y,"Y"))</f>
        <v>0</v>
      </c>
      <c r="AE4" s="9">
        <f>IF($K4="N",0,COUNTIFS(Database!$E:$E,1,Database!$O:$O,AE$2,Database!$I:$I,$A4,Database!$Z:$Z,"N",Database!$Y:$Y,"Y")+COUNTIFS(Database!$F:$F,1,Database!$Q:$Q,AE$2,Database!$I:$I,$A4,Database!$Z:$Z,"N",Database!$Y:$Y,"Y"))</f>
        <v>0</v>
      </c>
      <c r="AF4" s="9">
        <f>IF($K4="N",0,COUNTIFS(Database!$E:$E,1,Database!$O:$O,AF$2,Database!$I:$I,$A4,Database!$Z:$Z,"N",Database!$Y:$Y,"Y")+COUNTIFS(Database!$F:$F,1,Database!$Q:$Q,AF$2,Database!$I:$I,$A4,Database!$Z:$Z,"N",Database!$Y:$Y,"Y"))</f>
        <v>0</v>
      </c>
      <c r="AG4" s="9">
        <f>IF($K4="N",0,COUNTIFS(Database!$E:$E,1,Database!$O:$O,AG$2,Database!$I:$I,$A4,Database!$Z:$Z,"N",Database!$Y:$Y,"Y")+COUNTIFS(Database!$F:$F,1,Database!$Q:$Q,AG$2,Database!$I:$I,$A4,Database!$Z:$Z,"N",Database!$Y:$Y,"Y"))</f>
        <v>0</v>
      </c>
      <c r="AH4" s="9">
        <f>IF($K4="N",0,COUNTIFS(Database!$E:$E,1,Database!$O:$O,AH$2,Database!$I:$I,$A4,Database!$Z:$Z,"N",Database!$Y:$Y,"Y")+COUNTIFS(Database!$F:$F,1,Database!$Q:$Q,AH$2,Database!$I:$I,$A4,Database!$Z:$Z,"N",Database!$Y:$Y,"Y"))</f>
        <v>0</v>
      </c>
      <c r="AI4" s="9">
        <f>IF($K4="N",0,COUNTIFS(Database!$E:$E,1,Database!$O:$O,AI$2,Database!$I:$I,$A4,Database!$Z:$Z,"N",Database!$Y:$Y,"Y")+COUNTIFS(Database!$F:$F,1,Database!$Q:$Q,AI$2,Database!$I:$I,$A4,Database!$Z:$Z,"N",Database!$Y:$Y,"Y"))</f>
        <v>0</v>
      </c>
      <c r="AJ4" s="9">
        <f>IF($K4="N",0,COUNTIFS(Database!$E:$E,1,Database!$O:$O,AJ$2,Database!$I:$I,$A4,Database!$Z:$Z,"N",Database!$Y:$Y,"Y")+COUNTIFS(Database!$F:$F,1,Database!$Q:$Q,AJ$2,Database!$I:$I,$A4,Database!$Z:$Z,"N",Database!$Y:$Y,"Y"))</f>
        <v>0</v>
      </c>
      <c r="AK4" s="9">
        <f>IF($K4="N",0,COUNTIFS(Database!$E:$E,1,Database!$O:$O,AK$2,Database!$I:$I,$A4,Database!$Z:$Z,"N",Database!$Y:$Y,"Y")+COUNTIFS(Database!$F:$F,1,Database!$Q:$Q,AK$2,Database!$I:$I,$A4,Database!$Z:$Z,"N",Database!$Y:$Y,"Y"))</f>
        <v>0</v>
      </c>
      <c r="AL4" s="9">
        <f>IF($K4="N",0,COUNTIFS(Database!$E:$E,1,Database!$O:$O,AL$2,Database!$I:$I,$A4,Database!$Z:$Z,"N",Database!$Y:$Y,"Y")+COUNTIFS(Database!$F:$F,1,Database!$Q:$Q,AL$2,Database!$I:$I,$A4,Database!$Z:$Z,"N",Database!$Y:$Y,"Y"))</f>
        <v>0</v>
      </c>
      <c r="AM4" s="9">
        <f>IF($K4="N",0,COUNTIFS(Database!$E:$E,1,Database!$O:$O,AM$2,Database!$I:$I,$A4,Database!$Z:$Z,"N",Database!$Y:$Y,"Y")+COUNTIFS(Database!$F:$F,1,Database!$Q:$Q,AM$2,Database!$I:$I,$A4,Database!$Z:$Z,"N",Database!$Y:$Y,"Y"))</f>
        <v>0</v>
      </c>
      <c r="AN4" s="9">
        <f>IF($K4="N",0,COUNTIFS(Database!$E:$E,1,Database!$O:$O,AN$2,Database!$I:$I,$A4,Database!$Z:$Z,"N",Database!$Y:$Y,"Y")+COUNTIFS(Database!$F:$F,1,Database!$Q:$Q,AN$2,Database!$I:$I,$A4,Database!$Z:$Z,"N",Database!$Y:$Y,"Y"))</f>
        <v>0</v>
      </c>
      <c r="AO4" s="9">
        <f>IF($K4="N",0,COUNTIFS(Database!$E:$E,1,Database!$O:$O,AO$2,Database!$I:$I,$A4,Database!$Z:$Z,"N",Database!$Y:$Y,"Y")+COUNTIFS(Database!$F:$F,1,Database!$Q:$Q,AO$2,Database!$I:$I,$A4,Database!$Z:$Z,"N",Database!$Y:$Y,"Y"))</f>
        <v>0</v>
      </c>
      <c r="AP4" s="9">
        <f>IF($K4="N",0,COUNTIFS(Database!$E:$E,1,Database!$O:$O,AP$2,Database!$I:$I,$A4,Database!$Z:$Z,"N",Database!$Y:$Y,"Y")+COUNTIFS(Database!$F:$F,1,Database!$Q:$Q,AP$2,Database!$I:$I,$A4,Database!$Z:$Z,"N",Database!$Y:$Y,"Y"))</f>
        <v>0</v>
      </c>
      <c r="AQ4" s="9">
        <f>IF($K4="N",0,COUNTIFS(Database!$E:$E,1,Database!$O:$O,AQ$2,Database!$I:$I,$A4,Database!$Z:$Z,"N",Database!$Y:$Y,"Y")+COUNTIFS(Database!$F:$F,1,Database!$Q:$Q,AQ$2,Database!$I:$I,$A4,Database!$Z:$Z,"N",Database!$Y:$Y,"Y"))</f>
        <v>0</v>
      </c>
      <c r="AR4" s="9">
        <f>IF($K4="N",0,COUNTIFS(Database!$E:$E,1,Database!$O:$O,AR$2,Database!$I:$I,$A4,Database!$Z:$Z,"N",Database!$Y:$Y,"Y")+COUNTIFS(Database!$F:$F,1,Database!$Q:$Q,AR$2,Database!$I:$I,$A4,Database!$Z:$Z,"N",Database!$Y:$Y,"Y"))</f>
        <v>0</v>
      </c>
      <c r="AS4" s="9">
        <f>IF($K4="N",0,COUNTIFS(Database!$E:$E,1,Database!$O:$O,AS$2,Database!$I:$I,$A4,Database!$Z:$Z,"N",Database!$Y:$Y,"Y")+COUNTIFS(Database!$F:$F,1,Database!$Q:$Q,AS$2,Database!$I:$I,$A4,Database!$Z:$Z,"N",Database!$Y:$Y,"Y"))</f>
        <v>0</v>
      </c>
      <c r="AT4" s="9">
        <f>IF($K4="N",0,COUNTIFS(Database!$E:$E,0,Database!$O:$O,AT$2,Database!$I:$I,$A4,Database!$Z:$Z,"N",Database!$Y:$Y,"Y")+COUNTIFS(Database!$F:$F,0,Database!$Q:$Q,AT$2,Database!$I:$I,$A4,Database!$Z:$Z,"N",Database!$Y:$Y,"Y"))</f>
        <v>0</v>
      </c>
      <c r="AU4" s="9">
        <f>IF($K4="N",0,COUNTIFS(Database!$E:$E,0,Database!$O:$O,AU$2,Database!$I:$I,$A4,Database!$Z:$Z,"N",Database!$Y:$Y,"Y")+COUNTIFS(Database!$F:$F,0,Database!$Q:$Q,AU$2,Database!$I:$I,$A4,Database!$Z:$Z,"N",Database!$Y:$Y,"Y"))</f>
        <v>0</v>
      </c>
      <c r="AV4" s="9">
        <f>IF($K4="N",0,COUNTIFS(Database!$E:$E,0,Database!$O:$O,AV$2,Database!$I:$I,$A4,Database!$Z:$Z,"N",Database!$Y:$Y,"Y")+COUNTIFS(Database!$F:$F,0,Database!$Q:$Q,AV$2,Database!$I:$I,$A4,Database!$Z:$Z,"N",Database!$Y:$Y,"Y"))</f>
        <v>0</v>
      </c>
      <c r="AW4" s="9">
        <f>IF($K4="N",0,COUNTIFS(Database!$E:$E,0,Database!$O:$O,AW$2,Database!$I:$I,$A4,Database!$Z:$Z,"N",Database!$Y:$Y,"Y")+COUNTIFS(Database!$F:$F,0,Database!$Q:$Q,AW$2,Database!$I:$I,$A4,Database!$Z:$Z,"N",Database!$Y:$Y,"Y"))</f>
        <v>0</v>
      </c>
      <c r="AX4" s="9">
        <f>IF($K4="N",0,COUNTIFS(Database!$E:$E,0,Database!$O:$O,AX$2,Database!$I:$I,$A4,Database!$Z:$Z,"N",Database!$Y:$Y,"Y")+COUNTIFS(Database!$F:$F,0,Database!$Q:$Q,AX$2,Database!$I:$I,$A4,Database!$Z:$Z,"N",Database!$Y:$Y,"Y"))</f>
        <v>0</v>
      </c>
      <c r="AY4" s="9">
        <f>IF($K4="N",0,COUNTIFS(Database!$E:$E,0,Database!$O:$O,AY$2,Database!$I:$I,$A4,Database!$Z:$Z,"N",Database!$Y:$Y,"Y")+COUNTIFS(Database!$F:$F,0,Database!$Q:$Q,AY$2,Database!$I:$I,$A4,Database!$Z:$Z,"N",Database!$Y:$Y,"Y"))</f>
        <v>0</v>
      </c>
      <c r="AZ4" s="9">
        <f>IF($K4="N",0,COUNTIFS(Database!$E:$E,0,Database!$O:$O,AZ$2,Database!$I:$I,$A4,Database!$Z:$Z,"N",Database!$Y:$Y,"Y")+COUNTIFS(Database!$F:$F,0,Database!$Q:$Q,AZ$2,Database!$I:$I,$A4,Database!$Z:$Z,"N",Database!$Y:$Y,"Y"))</f>
        <v>0</v>
      </c>
      <c r="BA4" s="9">
        <f>IF($K4="N",0,COUNTIFS(Database!$E:$E,0,Database!$O:$O,BA$2,Database!$I:$I,$A4,Database!$Z:$Z,"N",Database!$Y:$Y,"Y")+COUNTIFS(Database!$F:$F,0,Database!$Q:$Q,BA$2,Database!$I:$I,$A4,Database!$Z:$Z,"N",Database!$Y:$Y,"Y"))</f>
        <v>0</v>
      </c>
      <c r="BB4" s="9">
        <f>IF($K4="N",0,COUNTIFS(Database!$E:$E,0,Database!$O:$O,BB$2,Database!$I:$I,$A4,Database!$Z:$Z,"N",Database!$Y:$Y,"Y")+COUNTIFS(Database!$F:$F,0,Database!$Q:$Q,BB$2,Database!$I:$I,$A4,Database!$Z:$Z,"N",Database!$Y:$Y,"Y"))</f>
        <v>0</v>
      </c>
      <c r="BC4" s="9">
        <f>IF($K4="N",0,COUNTIFS(Database!$E:$E,0,Database!$O:$O,BC$2,Database!$I:$I,$A4,Database!$Z:$Z,"N",Database!$Y:$Y,"Y")+COUNTIFS(Database!$F:$F,0,Database!$Q:$Q,BC$2,Database!$I:$I,$A4,Database!$Z:$Z,"N",Database!$Y:$Y,"Y"))</f>
        <v>0</v>
      </c>
      <c r="BD4" s="9">
        <f>IF($K4="N",0,COUNTIFS(Database!$E:$E,0,Database!$O:$O,BD$2,Database!$I:$I,$A4,Database!$Z:$Z,"N",Database!$Y:$Y,"Y")+COUNTIFS(Database!$F:$F,0,Database!$Q:$Q,BD$2,Database!$I:$I,$A4,Database!$Z:$Z,"N",Database!$Y:$Y,"Y"))</f>
        <v>0</v>
      </c>
      <c r="BE4" s="9">
        <f>IF($K4="N",0,COUNTIFS(Database!$E:$E,0,Database!$O:$O,BE$2,Database!$I:$I,$A4,Database!$Z:$Z,"N",Database!$Y:$Y,"Y")+COUNTIFS(Database!$F:$F,0,Database!$Q:$Q,BE$2,Database!$I:$I,$A4,Database!$Z:$Z,"N",Database!$Y:$Y,"Y"))</f>
        <v>0</v>
      </c>
      <c r="BF4" s="9">
        <f>IF($K4="N",0,COUNTIFS(Database!$E:$E,0,Database!$O:$O,BF$2,Database!$I:$I,$A4,Database!$Z:$Z,"N",Database!$Y:$Y,"Y")+COUNTIFS(Database!$F:$F,0,Database!$Q:$Q,BF$2,Database!$I:$I,$A4,Database!$Z:$Z,"N",Database!$Y:$Y,"Y"))</f>
        <v>0</v>
      </c>
      <c r="BG4" s="9">
        <f>IF($K4="N",0,COUNTIFS(Database!$E:$E,0,Database!$O:$O,BG$2,Database!$I:$I,$A4,Database!$Z:$Z,"N",Database!$Y:$Y,"Y")+COUNTIFS(Database!$F:$F,0,Database!$Q:$Q,BG$2,Database!$I:$I,$A4,Database!$Z:$Z,"N",Database!$Y:$Y,"Y"))</f>
        <v>0</v>
      </c>
      <c r="BH4" s="9">
        <f>IF($K4="N",0,COUNTIFS(Database!$E:$E,0,Database!$O:$O,BH$2,Database!$I:$I,$A4,Database!$Z:$Z,"N",Database!$Y:$Y,"Y")+COUNTIFS(Database!$F:$F,0,Database!$Q:$Q,BH$2,Database!$I:$I,$A4,Database!$Z:$Z,"N",Database!$Y:$Y,"Y"))</f>
        <v>0</v>
      </c>
      <c r="BI4" s="9">
        <f>IF($K4="N",0,COUNTIFS(Database!$E:$E,0,Database!$O:$O,BI$2,Database!$I:$I,$A4,Database!$Z:$Z,"N",Database!$Y:$Y,"Y")+COUNTIFS(Database!$F:$F,0,Database!$Q:$Q,BI$2,Database!$I:$I,$A4,Database!$Z:$Z,"N",Database!$Y:$Y,"Y"))</f>
        <v>0</v>
      </c>
    </row>
    <row r="5" spans="1:61" x14ac:dyDescent="0.25">
      <c r="A5" t="s">
        <v>255</v>
      </c>
      <c r="B5" s="2" t="str">
        <f>VLOOKUP(A5,Database!I:U,13,FALSE)</f>
        <v>bcp</v>
      </c>
      <c r="C5" s="2">
        <f>VLOOKUP(A5,Database!I:V,14,FALSE)</f>
        <v>1250</v>
      </c>
      <c r="D5" s="2">
        <f>_xlfn.MAXIFS(Database!B:B,Database!I:I,'Tournaments Included'!A5)</f>
        <v>3</v>
      </c>
      <c r="E5" s="2" t="str">
        <f>VLOOKUP(A5,Database!I:AA,16,FALSE)</f>
        <v>v1.1</v>
      </c>
      <c r="F5" s="2">
        <f>VLOOKUP(A5,Database!I:AB,19,FALSE)</f>
        <v>14</v>
      </c>
      <c r="G5" s="2" t="str">
        <f>VLOOKUP(A5,Database!I:AC,20,FALSE)</f>
        <v>Y</v>
      </c>
      <c r="H5" s="2" t="str">
        <f>IF(VLOOKUP(A5,Database!I:AD,21,FALSE)=0,"Unknown",VLOOKUP(A5,Database!I:AD,21,FALSE))</f>
        <v>Unknown</v>
      </c>
      <c r="I5" s="2" t="str">
        <f>IF(VLOOKUP(A5,Database!I:AE,22,FALSE)=0,"Unknown",VLOOKUP(A5,Database!I:AE,22,FALSE))</f>
        <v>Unknown</v>
      </c>
      <c r="K5" s="19" t="s">
        <v>1399</v>
      </c>
      <c r="N5" s="9">
        <f>IF($K5="N",0,COUNTIFS(Database!$E:$E,2,Database!$O:$O,N$2,Database!$I:$I,$A5,Database!$Z:$Z,"N",Database!$Y:$Y,"Y")+COUNTIFS(Database!$F:$F,2,Database!$Q:$Q,N$2,Database!$I:$I,$A5,Database!$Z:$Z,"N",Database!$Y:$Y,"Y"))</f>
        <v>0</v>
      </c>
      <c r="O5" s="9">
        <f>IF($K5="N",0,COUNTIFS(Database!$E:$E,2,Database!$O:$O,O$2,Database!$I:$I,$A5,Database!$Z:$Z,"N",Database!$Y:$Y,"Y")+COUNTIFS(Database!$F:$F,2,Database!$Q:$Q,O$2,Database!$I:$I,$A5,Database!$Z:$Z,"N",Database!$Y:$Y,"Y"))</f>
        <v>0</v>
      </c>
      <c r="P5" s="9">
        <f>IF($K5="N",0,COUNTIFS(Database!$E:$E,2,Database!$O:$O,P$2,Database!$I:$I,$A5,Database!$Z:$Z,"N",Database!$Y:$Y,"Y")+COUNTIFS(Database!$F:$F,2,Database!$Q:$Q,P$2,Database!$I:$I,$A5,Database!$Z:$Z,"N",Database!$Y:$Y,"Y"))</f>
        <v>0</v>
      </c>
      <c r="Q5" s="9">
        <f>IF($K5="N",0,COUNTIFS(Database!$E:$E,2,Database!$O:$O,Q$2,Database!$I:$I,$A5,Database!$Z:$Z,"N",Database!$Y:$Y,"Y")+COUNTIFS(Database!$F:$F,2,Database!$Q:$Q,Q$2,Database!$I:$I,$A5,Database!$Z:$Z,"N",Database!$Y:$Y,"Y"))</f>
        <v>0</v>
      </c>
      <c r="R5" s="9">
        <f>IF($K5="N",0,COUNTIFS(Database!$E:$E,2,Database!$O:$O,R$2,Database!$I:$I,$A5,Database!$Z:$Z,"N",Database!$Y:$Y,"Y")+COUNTIFS(Database!$F:$F,2,Database!$Q:$Q,R$2,Database!$I:$I,$A5,Database!$Z:$Z,"N",Database!$Y:$Y,"Y"))</f>
        <v>0</v>
      </c>
      <c r="S5" s="9">
        <f>IF($K5="N",0,COUNTIFS(Database!$E:$E,2,Database!$O:$O,S$2,Database!$I:$I,$A5,Database!$Z:$Z,"N",Database!$Y:$Y,"Y")+COUNTIFS(Database!$F:$F,2,Database!$Q:$Q,S$2,Database!$I:$I,$A5,Database!$Z:$Z,"N",Database!$Y:$Y,"Y"))</f>
        <v>0</v>
      </c>
      <c r="T5" s="9">
        <f>IF($K5="N",0,COUNTIFS(Database!$E:$E,2,Database!$O:$O,T$2,Database!$I:$I,$A5,Database!$Z:$Z,"N",Database!$Y:$Y,"Y")+COUNTIFS(Database!$F:$F,2,Database!$Q:$Q,T$2,Database!$I:$I,$A5,Database!$Z:$Z,"N",Database!$Y:$Y,"Y"))</f>
        <v>0</v>
      </c>
      <c r="U5" s="9">
        <f>IF($K5="N",0,COUNTIFS(Database!$E:$E,2,Database!$O:$O,U$2,Database!$I:$I,$A5,Database!$Z:$Z,"N",Database!$Y:$Y,"Y")+COUNTIFS(Database!$F:$F,2,Database!$Q:$Q,U$2,Database!$I:$I,$A5,Database!$Z:$Z,"N",Database!$Y:$Y,"Y"))</f>
        <v>0</v>
      </c>
      <c r="V5" s="9">
        <f>IF($K5="N",0,COUNTIFS(Database!$E:$E,2,Database!$O:$O,V$2,Database!$I:$I,$A5,Database!$Z:$Z,"N",Database!$Y:$Y,"Y")+COUNTIFS(Database!$F:$F,2,Database!$Q:$Q,V$2,Database!$I:$I,$A5,Database!$Z:$Z,"N",Database!$Y:$Y,"Y"))</f>
        <v>0</v>
      </c>
      <c r="W5" s="9">
        <f>IF($K5="N",0,COUNTIFS(Database!$E:$E,2,Database!$O:$O,W$2,Database!$I:$I,$A5,Database!$Z:$Z,"N",Database!$Y:$Y,"Y")+COUNTIFS(Database!$F:$F,2,Database!$Q:$Q,W$2,Database!$I:$I,$A5,Database!$Z:$Z,"N",Database!$Y:$Y,"Y"))</f>
        <v>0</v>
      </c>
      <c r="X5" s="9">
        <f>IF($K5="N",0,COUNTIFS(Database!$E:$E,2,Database!$O:$O,X$2,Database!$I:$I,$A5,Database!$Z:$Z,"N",Database!$Y:$Y,"Y")+COUNTIFS(Database!$F:$F,2,Database!$Q:$Q,X$2,Database!$I:$I,$A5,Database!$Z:$Z,"N",Database!$Y:$Y,"Y"))</f>
        <v>0</v>
      </c>
      <c r="Y5" s="9">
        <f>IF($K5="N",0,COUNTIFS(Database!$E:$E,2,Database!$O:$O,Y$2,Database!$I:$I,$A5,Database!$Z:$Z,"N",Database!$Y:$Y,"Y")+COUNTIFS(Database!$F:$F,2,Database!$Q:$Q,Y$2,Database!$I:$I,$A5,Database!$Z:$Z,"N",Database!$Y:$Y,"Y"))</f>
        <v>0</v>
      </c>
      <c r="Z5" s="9">
        <f>IF($K5="N",0,COUNTIFS(Database!$E:$E,2,Database!$O:$O,Z$2,Database!$I:$I,$A5,Database!$Z:$Z,"N",Database!$Y:$Y,"Y")+COUNTIFS(Database!$F:$F,2,Database!$Q:$Q,Z$2,Database!$I:$I,$A5,Database!$Z:$Z,"N",Database!$Y:$Y,"Y"))</f>
        <v>0</v>
      </c>
      <c r="AA5" s="9">
        <f>IF($K5="N",0,COUNTIFS(Database!$E:$E,2,Database!$O:$O,AA$2,Database!$I:$I,$A5,Database!$Z:$Z,"N",Database!$Y:$Y,"Y")+COUNTIFS(Database!$F:$F,2,Database!$Q:$Q,AA$2,Database!$I:$I,$A5,Database!$Z:$Z,"N",Database!$Y:$Y,"Y"))</f>
        <v>0</v>
      </c>
      <c r="AB5" s="9">
        <f>IF($K5="N",0,COUNTIFS(Database!$E:$E,2,Database!$O:$O,AB$2,Database!$I:$I,$A5,Database!$Z:$Z,"N",Database!$Y:$Y,"Y")+COUNTIFS(Database!$F:$F,2,Database!$Q:$Q,AB$2,Database!$I:$I,$A5,Database!$Z:$Z,"N",Database!$Y:$Y,"Y"))</f>
        <v>0</v>
      </c>
      <c r="AC5" s="9">
        <f>IF($K5="N",0,COUNTIFS(Database!$E:$E,2,Database!$O:$O,AC$2,Database!$I:$I,$A5,Database!$Z:$Z,"N",Database!$Y:$Y,"Y")+COUNTIFS(Database!$F:$F,2,Database!$Q:$Q,AC$2,Database!$I:$I,$A5,Database!$Z:$Z,"N",Database!$Y:$Y,"Y"))</f>
        <v>0</v>
      </c>
      <c r="AD5" s="9">
        <f>IF($K5="N",0,COUNTIFS(Database!$E:$E,1,Database!$O:$O,AD$2,Database!$I:$I,$A5,Database!$Z:$Z,"N",Database!$Y:$Y,"Y")+COUNTIFS(Database!$F:$F,1,Database!$Q:$Q,AD$2,Database!$I:$I,$A5,Database!$Z:$Z,"N",Database!$Y:$Y,"Y"))</f>
        <v>0</v>
      </c>
      <c r="AE5" s="9">
        <f>IF($K5="N",0,COUNTIFS(Database!$E:$E,1,Database!$O:$O,AE$2,Database!$I:$I,$A5,Database!$Z:$Z,"N",Database!$Y:$Y,"Y")+COUNTIFS(Database!$F:$F,1,Database!$Q:$Q,AE$2,Database!$I:$I,$A5,Database!$Z:$Z,"N",Database!$Y:$Y,"Y"))</f>
        <v>0</v>
      </c>
      <c r="AF5" s="9">
        <f>IF($K5="N",0,COUNTIFS(Database!$E:$E,1,Database!$O:$O,AF$2,Database!$I:$I,$A5,Database!$Z:$Z,"N",Database!$Y:$Y,"Y")+COUNTIFS(Database!$F:$F,1,Database!$Q:$Q,AF$2,Database!$I:$I,$A5,Database!$Z:$Z,"N",Database!$Y:$Y,"Y"))</f>
        <v>0</v>
      </c>
      <c r="AG5" s="9">
        <f>IF($K5="N",0,COUNTIFS(Database!$E:$E,1,Database!$O:$O,AG$2,Database!$I:$I,$A5,Database!$Z:$Z,"N",Database!$Y:$Y,"Y")+COUNTIFS(Database!$F:$F,1,Database!$Q:$Q,AG$2,Database!$I:$I,$A5,Database!$Z:$Z,"N",Database!$Y:$Y,"Y"))</f>
        <v>0</v>
      </c>
      <c r="AH5" s="9">
        <f>IF($K5="N",0,COUNTIFS(Database!$E:$E,1,Database!$O:$O,AH$2,Database!$I:$I,$A5,Database!$Z:$Z,"N",Database!$Y:$Y,"Y")+COUNTIFS(Database!$F:$F,1,Database!$Q:$Q,AH$2,Database!$I:$I,$A5,Database!$Z:$Z,"N",Database!$Y:$Y,"Y"))</f>
        <v>0</v>
      </c>
      <c r="AI5" s="9">
        <f>IF($K5="N",0,COUNTIFS(Database!$E:$E,1,Database!$O:$O,AI$2,Database!$I:$I,$A5,Database!$Z:$Z,"N",Database!$Y:$Y,"Y")+COUNTIFS(Database!$F:$F,1,Database!$Q:$Q,AI$2,Database!$I:$I,$A5,Database!$Z:$Z,"N",Database!$Y:$Y,"Y"))</f>
        <v>0</v>
      </c>
      <c r="AJ5" s="9">
        <f>IF($K5="N",0,COUNTIFS(Database!$E:$E,1,Database!$O:$O,AJ$2,Database!$I:$I,$A5,Database!$Z:$Z,"N",Database!$Y:$Y,"Y")+COUNTIFS(Database!$F:$F,1,Database!$Q:$Q,AJ$2,Database!$I:$I,$A5,Database!$Z:$Z,"N",Database!$Y:$Y,"Y"))</f>
        <v>0</v>
      </c>
      <c r="AK5" s="9">
        <f>IF($K5="N",0,COUNTIFS(Database!$E:$E,1,Database!$O:$O,AK$2,Database!$I:$I,$A5,Database!$Z:$Z,"N",Database!$Y:$Y,"Y")+COUNTIFS(Database!$F:$F,1,Database!$Q:$Q,AK$2,Database!$I:$I,$A5,Database!$Z:$Z,"N",Database!$Y:$Y,"Y"))</f>
        <v>0</v>
      </c>
      <c r="AL5" s="9">
        <f>IF($K5="N",0,COUNTIFS(Database!$E:$E,1,Database!$O:$O,AL$2,Database!$I:$I,$A5,Database!$Z:$Z,"N",Database!$Y:$Y,"Y")+COUNTIFS(Database!$F:$F,1,Database!$Q:$Q,AL$2,Database!$I:$I,$A5,Database!$Z:$Z,"N",Database!$Y:$Y,"Y"))</f>
        <v>0</v>
      </c>
      <c r="AM5" s="9">
        <f>IF($K5="N",0,COUNTIFS(Database!$E:$E,1,Database!$O:$O,AM$2,Database!$I:$I,$A5,Database!$Z:$Z,"N",Database!$Y:$Y,"Y")+COUNTIFS(Database!$F:$F,1,Database!$Q:$Q,AM$2,Database!$I:$I,$A5,Database!$Z:$Z,"N",Database!$Y:$Y,"Y"))</f>
        <v>0</v>
      </c>
      <c r="AN5" s="9">
        <f>IF($K5="N",0,COUNTIFS(Database!$E:$E,1,Database!$O:$O,AN$2,Database!$I:$I,$A5,Database!$Z:$Z,"N",Database!$Y:$Y,"Y")+COUNTIFS(Database!$F:$F,1,Database!$Q:$Q,AN$2,Database!$I:$I,$A5,Database!$Z:$Z,"N",Database!$Y:$Y,"Y"))</f>
        <v>0</v>
      </c>
      <c r="AO5" s="9">
        <f>IF($K5="N",0,COUNTIFS(Database!$E:$E,1,Database!$O:$O,AO$2,Database!$I:$I,$A5,Database!$Z:$Z,"N",Database!$Y:$Y,"Y")+COUNTIFS(Database!$F:$F,1,Database!$Q:$Q,AO$2,Database!$I:$I,$A5,Database!$Z:$Z,"N",Database!$Y:$Y,"Y"))</f>
        <v>0</v>
      </c>
      <c r="AP5" s="9">
        <f>IF($K5="N",0,COUNTIFS(Database!$E:$E,1,Database!$O:$O,AP$2,Database!$I:$I,$A5,Database!$Z:$Z,"N",Database!$Y:$Y,"Y")+COUNTIFS(Database!$F:$F,1,Database!$Q:$Q,AP$2,Database!$I:$I,$A5,Database!$Z:$Z,"N",Database!$Y:$Y,"Y"))</f>
        <v>0</v>
      </c>
      <c r="AQ5" s="9">
        <f>IF($K5="N",0,COUNTIFS(Database!$E:$E,1,Database!$O:$O,AQ$2,Database!$I:$I,$A5,Database!$Z:$Z,"N",Database!$Y:$Y,"Y")+COUNTIFS(Database!$F:$F,1,Database!$Q:$Q,AQ$2,Database!$I:$I,$A5,Database!$Z:$Z,"N",Database!$Y:$Y,"Y"))</f>
        <v>0</v>
      </c>
      <c r="AR5" s="9">
        <f>IF($K5="N",0,COUNTIFS(Database!$E:$E,1,Database!$O:$O,AR$2,Database!$I:$I,$A5,Database!$Z:$Z,"N",Database!$Y:$Y,"Y")+COUNTIFS(Database!$F:$F,1,Database!$Q:$Q,AR$2,Database!$I:$I,$A5,Database!$Z:$Z,"N",Database!$Y:$Y,"Y"))</f>
        <v>0</v>
      </c>
      <c r="AS5" s="9">
        <f>IF($K5="N",0,COUNTIFS(Database!$E:$E,1,Database!$O:$O,AS$2,Database!$I:$I,$A5,Database!$Z:$Z,"N",Database!$Y:$Y,"Y")+COUNTIFS(Database!$F:$F,1,Database!$Q:$Q,AS$2,Database!$I:$I,$A5,Database!$Z:$Z,"N",Database!$Y:$Y,"Y"))</f>
        <v>0</v>
      </c>
      <c r="AT5" s="9">
        <f>IF($K5="N",0,COUNTIFS(Database!$E:$E,0,Database!$O:$O,AT$2,Database!$I:$I,$A5,Database!$Z:$Z,"N",Database!$Y:$Y,"Y")+COUNTIFS(Database!$F:$F,0,Database!$Q:$Q,AT$2,Database!$I:$I,$A5,Database!$Z:$Z,"N",Database!$Y:$Y,"Y"))</f>
        <v>0</v>
      </c>
      <c r="AU5" s="9">
        <f>IF($K5="N",0,COUNTIFS(Database!$E:$E,0,Database!$O:$O,AU$2,Database!$I:$I,$A5,Database!$Z:$Z,"N",Database!$Y:$Y,"Y")+COUNTIFS(Database!$F:$F,0,Database!$Q:$Q,AU$2,Database!$I:$I,$A5,Database!$Z:$Z,"N",Database!$Y:$Y,"Y"))</f>
        <v>0</v>
      </c>
      <c r="AV5" s="9">
        <f>IF($K5="N",0,COUNTIFS(Database!$E:$E,0,Database!$O:$O,AV$2,Database!$I:$I,$A5,Database!$Z:$Z,"N",Database!$Y:$Y,"Y")+COUNTIFS(Database!$F:$F,0,Database!$Q:$Q,AV$2,Database!$I:$I,$A5,Database!$Z:$Z,"N",Database!$Y:$Y,"Y"))</f>
        <v>0</v>
      </c>
      <c r="AW5" s="9">
        <f>IF($K5="N",0,COUNTIFS(Database!$E:$E,0,Database!$O:$O,AW$2,Database!$I:$I,$A5,Database!$Z:$Z,"N",Database!$Y:$Y,"Y")+COUNTIFS(Database!$F:$F,0,Database!$Q:$Q,AW$2,Database!$I:$I,$A5,Database!$Z:$Z,"N",Database!$Y:$Y,"Y"))</f>
        <v>0</v>
      </c>
      <c r="AX5" s="9">
        <f>IF($K5="N",0,COUNTIFS(Database!$E:$E,0,Database!$O:$O,AX$2,Database!$I:$I,$A5,Database!$Z:$Z,"N",Database!$Y:$Y,"Y")+COUNTIFS(Database!$F:$F,0,Database!$Q:$Q,AX$2,Database!$I:$I,$A5,Database!$Z:$Z,"N",Database!$Y:$Y,"Y"))</f>
        <v>0</v>
      </c>
      <c r="AY5" s="9">
        <f>IF($K5="N",0,COUNTIFS(Database!$E:$E,0,Database!$O:$O,AY$2,Database!$I:$I,$A5,Database!$Z:$Z,"N",Database!$Y:$Y,"Y")+COUNTIFS(Database!$F:$F,0,Database!$Q:$Q,AY$2,Database!$I:$I,$A5,Database!$Z:$Z,"N",Database!$Y:$Y,"Y"))</f>
        <v>0</v>
      </c>
      <c r="AZ5" s="9">
        <f>IF($K5="N",0,COUNTIFS(Database!$E:$E,0,Database!$O:$O,AZ$2,Database!$I:$I,$A5,Database!$Z:$Z,"N",Database!$Y:$Y,"Y")+COUNTIFS(Database!$F:$F,0,Database!$Q:$Q,AZ$2,Database!$I:$I,$A5,Database!$Z:$Z,"N",Database!$Y:$Y,"Y"))</f>
        <v>0</v>
      </c>
      <c r="BA5" s="9">
        <f>IF($K5="N",0,COUNTIFS(Database!$E:$E,0,Database!$O:$O,BA$2,Database!$I:$I,$A5,Database!$Z:$Z,"N",Database!$Y:$Y,"Y")+COUNTIFS(Database!$F:$F,0,Database!$Q:$Q,BA$2,Database!$I:$I,$A5,Database!$Z:$Z,"N",Database!$Y:$Y,"Y"))</f>
        <v>0</v>
      </c>
      <c r="BB5" s="9">
        <f>IF($K5="N",0,COUNTIFS(Database!$E:$E,0,Database!$O:$O,BB$2,Database!$I:$I,$A5,Database!$Z:$Z,"N",Database!$Y:$Y,"Y")+COUNTIFS(Database!$F:$F,0,Database!$Q:$Q,BB$2,Database!$I:$I,$A5,Database!$Z:$Z,"N",Database!$Y:$Y,"Y"))</f>
        <v>0</v>
      </c>
      <c r="BC5" s="9">
        <f>IF($K5="N",0,COUNTIFS(Database!$E:$E,0,Database!$O:$O,BC$2,Database!$I:$I,$A5,Database!$Z:$Z,"N",Database!$Y:$Y,"Y")+COUNTIFS(Database!$F:$F,0,Database!$Q:$Q,BC$2,Database!$I:$I,$A5,Database!$Z:$Z,"N",Database!$Y:$Y,"Y"))</f>
        <v>0</v>
      </c>
      <c r="BD5" s="9">
        <f>IF($K5="N",0,COUNTIFS(Database!$E:$E,0,Database!$O:$O,BD$2,Database!$I:$I,$A5,Database!$Z:$Z,"N",Database!$Y:$Y,"Y")+COUNTIFS(Database!$F:$F,0,Database!$Q:$Q,BD$2,Database!$I:$I,$A5,Database!$Z:$Z,"N",Database!$Y:$Y,"Y"))</f>
        <v>0</v>
      </c>
      <c r="BE5" s="9">
        <f>IF($K5="N",0,COUNTIFS(Database!$E:$E,0,Database!$O:$O,BE$2,Database!$I:$I,$A5,Database!$Z:$Z,"N",Database!$Y:$Y,"Y")+COUNTIFS(Database!$F:$F,0,Database!$Q:$Q,BE$2,Database!$I:$I,$A5,Database!$Z:$Z,"N",Database!$Y:$Y,"Y"))</f>
        <v>0</v>
      </c>
      <c r="BF5" s="9">
        <f>IF($K5="N",0,COUNTIFS(Database!$E:$E,0,Database!$O:$O,BF$2,Database!$I:$I,$A5,Database!$Z:$Z,"N",Database!$Y:$Y,"Y")+COUNTIFS(Database!$F:$F,0,Database!$Q:$Q,BF$2,Database!$I:$I,$A5,Database!$Z:$Z,"N",Database!$Y:$Y,"Y"))</f>
        <v>0</v>
      </c>
      <c r="BG5" s="9">
        <f>IF($K5="N",0,COUNTIFS(Database!$E:$E,0,Database!$O:$O,BG$2,Database!$I:$I,$A5,Database!$Z:$Z,"N",Database!$Y:$Y,"Y")+COUNTIFS(Database!$F:$F,0,Database!$Q:$Q,BG$2,Database!$I:$I,$A5,Database!$Z:$Z,"N",Database!$Y:$Y,"Y"))</f>
        <v>0</v>
      </c>
      <c r="BH5" s="9">
        <f>IF($K5="N",0,COUNTIFS(Database!$E:$E,0,Database!$O:$O,BH$2,Database!$I:$I,$A5,Database!$Z:$Z,"N",Database!$Y:$Y,"Y")+COUNTIFS(Database!$F:$F,0,Database!$Q:$Q,BH$2,Database!$I:$I,$A5,Database!$Z:$Z,"N",Database!$Y:$Y,"Y"))</f>
        <v>0</v>
      </c>
      <c r="BI5" s="9">
        <f>IF($K5="N",0,COUNTIFS(Database!$E:$E,0,Database!$O:$O,BI$2,Database!$I:$I,$A5,Database!$Z:$Z,"N",Database!$Y:$Y,"Y")+COUNTIFS(Database!$F:$F,0,Database!$Q:$Q,BI$2,Database!$I:$I,$A5,Database!$Z:$Z,"N",Database!$Y:$Y,"Y"))</f>
        <v>0</v>
      </c>
    </row>
    <row r="6" spans="1:61" x14ac:dyDescent="0.25">
      <c r="A6" t="s">
        <v>718</v>
      </c>
      <c r="B6" s="2" t="str">
        <f>VLOOKUP(A6,Database!I:U,13,FALSE)</f>
        <v>bcp</v>
      </c>
      <c r="C6" s="2">
        <f>VLOOKUP(A6,Database!I:V,14,FALSE)</f>
        <v>1250</v>
      </c>
      <c r="D6" s="2">
        <f>_xlfn.MAXIFS(Database!B:B,Database!I:I,'Tournaments Included'!A6)</f>
        <v>3</v>
      </c>
      <c r="E6" s="2" t="str">
        <f>VLOOKUP(A6,Database!I:AA,16,FALSE)</f>
        <v>v1.1</v>
      </c>
      <c r="F6" s="2">
        <f>VLOOKUP(A6,Database!I:AB,19,FALSE)</f>
        <v>22</v>
      </c>
      <c r="G6" s="2" t="str">
        <f>VLOOKUP(A6,Database!I:AC,20,FALSE)</f>
        <v>Y</v>
      </c>
      <c r="H6" s="2" t="str">
        <f>IF(VLOOKUP(A6,Database!I:AD,21,FALSE)=0,"Unknown",VLOOKUP(A6,Database!I:AD,21,FALSE))</f>
        <v>Unknown</v>
      </c>
      <c r="I6" s="2" t="str">
        <f>IF(VLOOKUP(A6,Database!I:AE,22,FALSE)=0,"Unknown",VLOOKUP(A6,Database!I:AE,22,FALSE))</f>
        <v>Unknown</v>
      </c>
      <c r="K6" s="19" t="s">
        <v>1399</v>
      </c>
      <c r="N6" s="9">
        <f>IF($K6="N",0,COUNTIFS(Database!$E:$E,2,Database!$O:$O,N$2,Database!$I:$I,$A6,Database!$Z:$Z,"N",Database!$Y:$Y,"Y")+COUNTIFS(Database!$F:$F,2,Database!$Q:$Q,N$2,Database!$I:$I,$A6,Database!$Z:$Z,"N",Database!$Y:$Y,"Y"))</f>
        <v>0</v>
      </c>
      <c r="O6" s="9">
        <f>IF($K6="N",0,COUNTIFS(Database!$E:$E,2,Database!$O:$O,O$2,Database!$I:$I,$A6,Database!$Z:$Z,"N",Database!$Y:$Y,"Y")+COUNTIFS(Database!$F:$F,2,Database!$Q:$Q,O$2,Database!$I:$I,$A6,Database!$Z:$Z,"N",Database!$Y:$Y,"Y"))</f>
        <v>0</v>
      </c>
      <c r="P6" s="9">
        <f>IF($K6="N",0,COUNTIFS(Database!$E:$E,2,Database!$O:$O,P$2,Database!$I:$I,$A6,Database!$Z:$Z,"N",Database!$Y:$Y,"Y")+COUNTIFS(Database!$F:$F,2,Database!$Q:$Q,P$2,Database!$I:$I,$A6,Database!$Z:$Z,"N",Database!$Y:$Y,"Y"))</f>
        <v>0</v>
      </c>
      <c r="Q6" s="9">
        <f>IF($K6="N",0,COUNTIFS(Database!$E:$E,2,Database!$O:$O,Q$2,Database!$I:$I,$A6,Database!$Z:$Z,"N",Database!$Y:$Y,"Y")+COUNTIFS(Database!$F:$F,2,Database!$Q:$Q,Q$2,Database!$I:$I,$A6,Database!$Z:$Z,"N",Database!$Y:$Y,"Y"))</f>
        <v>0</v>
      </c>
      <c r="R6" s="9">
        <f>IF($K6="N",0,COUNTIFS(Database!$E:$E,2,Database!$O:$O,R$2,Database!$I:$I,$A6,Database!$Z:$Z,"N",Database!$Y:$Y,"Y")+COUNTIFS(Database!$F:$F,2,Database!$Q:$Q,R$2,Database!$I:$I,$A6,Database!$Z:$Z,"N",Database!$Y:$Y,"Y"))</f>
        <v>0</v>
      </c>
      <c r="S6" s="9">
        <f>IF($K6="N",0,COUNTIFS(Database!$E:$E,2,Database!$O:$O,S$2,Database!$I:$I,$A6,Database!$Z:$Z,"N",Database!$Y:$Y,"Y")+COUNTIFS(Database!$F:$F,2,Database!$Q:$Q,S$2,Database!$I:$I,$A6,Database!$Z:$Z,"N",Database!$Y:$Y,"Y"))</f>
        <v>0</v>
      </c>
      <c r="T6" s="9">
        <f>IF($K6="N",0,COUNTIFS(Database!$E:$E,2,Database!$O:$O,T$2,Database!$I:$I,$A6,Database!$Z:$Z,"N",Database!$Y:$Y,"Y")+COUNTIFS(Database!$F:$F,2,Database!$Q:$Q,T$2,Database!$I:$I,$A6,Database!$Z:$Z,"N",Database!$Y:$Y,"Y"))</f>
        <v>0</v>
      </c>
      <c r="U6" s="9">
        <f>IF($K6="N",0,COUNTIFS(Database!$E:$E,2,Database!$O:$O,U$2,Database!$I:$I,$A6,Database!$Z:$Z,"N",Database!$Y:$Y,"Y")+COUNTIFS(Database!$F:$F,2,Database!$Q:$Q,U$2,Database!$I:$I,$A6,Database!$Z:$Z,"N",Database!$Y:$Y,"Y"))</f>
        <v>0</v>
      </c>
      <c r="V6" s="9">
        <f>IF($K6="N",0,COUNTIFS(Database!$E:$E,2,Database!$O:$O,V$2,Database!$I:$I,$A6,Database!$Z:$Z,"N",Database!$Y:$Y,"Y")+COUNTIFS(Database!$F:$F,2,Database!$Q:$Q,V$2,Database!$I:$I,$A6,Database!$Z:$Z,"N",Database!$Y:$Y,"Y"))</f>
        <v>0</v>
      </c>
      <c r="W6" s="9">
        <f>IF($K6="N",0,COUNTIFS(Database!$E:$E,2,Database!$O:$O,W$2,Database!$I:$I,$A6,Database!$Z:$Z,"N",Database!$Y:$Y,"Y")+COUNTIFS(Database!$F:$F,2,Database!$Q:$Q,W$2,Database!$I:$I,$A6,Database!$Z:$Z,"N",Database!$Y:$Y,"Y"))</f>
        <v>0</v>
      </c>
      <c r="X6" s="9">
        <f>IF($K6="N",0,COUNTIFS(Database!$E:$E,2,Database!$O:$O,X$2,Database!$I:$I,$A6,Database!$Z:$Z,"N",Database!$Y:$Y,"Y")+COUNTIFS(Database!$F:$F,2,Database!$Q:$Q,X$2,Database!$I:$I,$A6,Database!$Z:$Z,"N",Database!$Y:$Y,"Y"))</f>
        <v>0</v>
      </c>
      <c r="Y6" s="9">
        <f>IF($K6="N",0,COUNTIFS(Database!$E:$E,2,Database!$O:$O,Y$2,Database!$I:$I,$A6,Database!$Z:$Z,"N",Database!$Y:$Y,"Y")+COUNTIFS(Database!$F:$F,2,Database!$Q:$Q,Y$2,Database!$I:$I,$A6,Database!$Z:$Z,"N",Database!$Y:$Y,"Y"))</f>
        <v>0</v>
      </c>
      <c r="Z6" s="9">
        <f>IF($K6="N",0,COUNTIFS(Database!$E:$E,2,Database!$O:$O,Z$2,Database!$I:$I,$A6,Database!$Z:$Z,"N",Database!$Y:$Y,"Y")+COUNTIFS(Database!$F:$F,2,Database!$Q:$Q,Z$2,Database!$I:$I,$A6,Database!$Z:$Z,"N",Database!$Y:$Y,"Y"))</f>
        <v>0</v>
      </c>
      <c r="AA6" s="9">
        <f>IF($K6="N",0,COUNTIFS(Database!$E:$E,2,Database!$O:$O,AA$2,Database!$I:$I,$A6,Database!$Z:$Z,"N",Database!$Y:$Y,"Y")+COUNTIFS(Database!$F:$F,2,Database!$Q:$Q,AA$2,Database!$I:$I,$A6,Database!$Z:$Z,"N",Database!$Y:$Y,"Y"))</f>
        <v>0</v>
      </c>
      <c r="AB6" s="9">
        <f>IF($K6="N",0,COUNTIFS(Database!$E:$E,2,Database!$O:$O,AB$2,Database!$I:$I,$A6,Database!$Z:$Z,"N",Database!$Y:$Y,"Y")+COUNTIFS(Database!$F:$F,2,Database!$Q:$Q,AB$2,Database!$I:$I,$A6,Database!$Z:$Z,"N",Database!$Y:$Y,"Y"))</f>
        <v>0</v>
      </c>
      <c r="AC6" s="9">
        <f>IF($K6="N",0,COUNTIFS(Database!$E:$E,2,Database!$O:$O,AC$2,Database!$I:$I,$A6,Database!$Z:$Z,"N",Database!$Y:$Y,"Y")+COUNTIFS(Database!$F:$F,2,Database!$Q:$Q,AC$2,Database!$I:$I,$A6,Database!$Z:$Z,"N",Database!$Y:$Y,"Y"))</f>
        <v>0</v>
      </c>
      <c r="AD6" s="9">
        <f>IF($K6="N",0,COUNTIFS(Database!$E:$E,1,Database!$O:$O,AD$2,Database!$I:$I,$A6,Database!$Z:$Z,"N",Database!$Y:$Y,"Y")+COUNTIFS(Database!$F:$F,1,Database!$Q:$Q,AD$2,Database!$I:$I,$A6,Database!$Z:$Z,"N",Database!$Y:$Y,"Y"))</f>
        <v>0</v>
      </c>
      <c r="AE6" s="9">
        <f>IF($K6="N",0,COUNTIFS(Database!$E:$E,1,Database!$O:$O,AE$2,Database!$I:$I,$A6,Database!$Z:$Z,"N",Database!$Y:$Y,"Y")+COUNTIFS(Database!$F:$F,1,Database!$Q:$Q,AE$2,Database!$I:$I,$A6,Database!$Z:$Z,"N",Database!$Y:$Y,"Y"))</f>
        <v>0</v>
      </c>
      <c r="AF6" s="9">
        <f>IF($K6="N",0,COUNTIFS(Database!$E:$E,1,Database!$O:$O,AF$2,Database!$I:$I,$A6,Database!$Z:$Z,"N",Database!$Y:$Y,"Y")+COUNTIFS(Database!$F:$F,1,Database!$Q:$Q,AF$2,Database!$I:$I,$A6,Database!$Z:$Z,"N",Database!$Y:$Y,"Y"))</f>
        <v>0</v>
      </c>
      <c r="AG6" s="9">
        <f>IF($K6="N",0,COUNTIFS(Database!$E:$E,1,Database!$O:$O,AG$2,Database!$I:$I,$A6,Database!$Z:$Z,"N",Database!$Y:$Y,"Y")+COUNTIFS(Database!$F:$F,1,Database!$Q:$Q,AG$2,Database!$I:$I,$A6,Database!$Z:$Z,"N",Database!$Y:$Y,"Y"))</f>
        <v>0</v>
      </c>
      <c r="AH6" s="9">
        <f>IF($K6="N",0,COUNTIFS(Database!$E:$E,1,Database!$O:$O,AH$2,Database!$I:$I,$A6,Database!$Z:$Z,"N",Database!$Y:$Y,"Y")+COUNTIFS(Database!$F:$F,1,Database!$Q:$Q,AH$2,Database!$I:$I,$A6,Database!$Z:$Z,"N",Database!$Y:$Y,"Y"))</f>
        <v>0</v>
      </c>
      <c r="AI6" s="9">
        <f>IF($K6="N",0,COUNTIFS(Database!$E:$E,1,Database!$O:$O,AI$2,Database!$I:$I,$A6,Database!$Z:$Z,"N",Database!$Y:$Y,"Y")+COUNTIFS(Database!$F:$F,1,Database!$Q:$Q,AI$2,Database!$I:$I,$A6,Database!$Z:$Z,"N",Database!$Y:$Y,"Y"))</f>
        <v>0</v>
      </c>
      <c r="AJ6" s="9">
        <f>IF($K6="N",0,COUNTIFS(Database!$E:$E,1,Database!$O:$O,AJ$2,Database!$I:$I,$A6,Database!$Z:$Z,"N",Database!$Y:$Y,"Y")+COUNTIFS(Database!$F:$F,1,Database!$Q:$Q,AJ$2,Database!$I:$I,$A6,Database!$Z:$Z,"N",Database!$Y:$Y,"Y"))</f>
        <v>0</v>
      </c>
      <c r="AK6" s="9">
        <f>IF($K6="N",0,COUNTIFS(Database!$E:$E,1,Database!$O:$O,AK$2,Database!$I:$I,$A6,Database!$Z:$Z,"N",Database!$Y:$Y,"Y")+COUNTIFS(Database!$F:$F,1,Database!$Q:$Q,AK$2,Database!$I:$I,$A6,Database!$Z:$Z,"N",Database!$Y:$Y,"Y"))</f>
        <v>0</v>
      </c>
      <c r="AL6" s="9">
        <f>IF($K6="N",0,COUNTIFS(Database!$E:$E,1,Database!$O:$O,AL$2,Database!$I:$I,$A6,Database!$Z:$Z,"N",Database!$Y:$Y,"Y")+COUNTIFS(Database!$F:$F,1,Database!$Q:$Q,AL$2,Database!$I:$I,$A6,Database!$Z:$Z,"N",Database!$Y:$Y,"Y"))</f>
        <v>0</v>
      </c>
      <c r="AM6" s="9">
        <f>IF($K6="N",0,COUNTIFS(Database!$E:$E,1,Database!$O:$O,AM$2,Database!$I:$I,$A6,Database!$Z:$Z,"N",Database!$Y:$Y,"Y")+COUNTIFS(Database!$F:$F,1,Database!$Q:$Q,AM$2,Database!$I:$I,$A6,Database!$Z:$Z,"N",Database!$Y:$Y,"Y"))</f>
        <v>0</v>
      </c>
      <c r="AN6" s="9">
        <f>IF($K6="N",0,COUNTIFS(Database!$E:$E,1,Database!$O:$O,AN$2,Database!$I:$I,$A6,Database!$Z:$Z,"N",Database!$Y:$Y,"Y")+COUNTIFS(Database!$F:$F,1,Database!$Q:$Q,AN$2,Database!$I:$I,$A6,Database!$Z:$Z,"N",Database!$Y:$Y,"Y"))</f>
        <v>0</v>
      </c>
      <c r="AO6" s="9">
        <f>IF($K6="N",0,COUNTIFS(Database!$E:$E,1,Database!$O:$O,AO$2,Database!$I:$I,$A6,Database!$Z:$Z,"N",Database!$Y:$Y,"Y")+COUNTIFS(Database!$F:$F,1,Database!$Q:$Q,AO$2,Database!$I:$I,$A6,Database!$Z:$Z,"N",Database!$Y:$Y,"Y"))</f>
        <v>0</v>
      </c>
      <c r="AP6" s="9">
        <f>IF($K6="N",0,COUNTIFS(Database!$E:$E,1,Database!$O:$O,AP$2,Database!$I:$I,$A6,Database!$Z:$Z,"N",Database!$Y:$Y,"Y")+COUNTIFS(Database!$F:$F,1,Database!$Q:$Q,AP$2,Database!$I:$I,$A6,Database!$Z:$Z,"N",Database!$Y:$Y,"Y"))</f>
        <v>0</v>
      </c>
      <c r="AQ6" s="9">
        <f>IF($K6="N",0,COUNTIFS(Database!$E:$E,1,Database!$O:$O,AQ$2,Database!$I:$I,$A6,Database!$Z:$Z,"N",Database!$Y:$Y,"Y")+COUNTIFS(Database!$F:$F,1,Database!$Q:$Q,AQ$2,Database!$I:$I,$A6,Database!$Z:$Z,"N",Database!$Y:$Y,"Y"))</f>
        <v>0</v>
      </c>
      <c r="AR6" s="9">
        <f>IF($K6="N",0,COUNTIFS(Database!$E:$E,1,Database!$O:$O,AR$2,Database!$I:$I,$A6,Database!$Z:$Z,"N",Database!$Y:$Y,"Y")+COUNTIFS(Database!$F:$F,1,Database!$Q:$Q,AR$2,Database!$I:$I,$A6,Database!$Z:$Z,"N",Database!$Y:$Y,"Y"))</f>
        <v>0</v>
      </c>
      <c r="AS6" s="9">
        <f>IF($K6="N",0,COUNTIFS(Database!$E:$E,1,Database!$O:$O,AS$2,Database!$I:$I,$A6,Database!$Z:$Z,"N",Database!$Y:$Y,"Y")+COUNTIFS(Database!$F:$F,1,Database!$Q:$Q,AS$2,Database!$I:$I,$A6,Database!$Z:$Z,"N",Database!$Y:$Y,"Y"))</f>
        <v>0</v>
      </c>
      <c r="AT6" s="9">
        <f>IF($K6="N",0,COUNTIFS(Database!$E:$E,0,Database!$O:$O,AT$2,Database!$I:$I,$A6,Database!$Z:$Z,"N",Database!$Y:$Y,"Y")+COUNTIFS(Database!$F:$F,0,Database!$Q:$Q,AT$2,Database!$I:$I,$A6,Database!$Z:$Z,"N",Database!$Y:$Y,"Y"))</f>
        <v>0</v>
      </c>
      <c r="AU6" s="9">
        <f>IF($K6="N",0,COUNTIFS(Database!$E:$E,0,Database!$O:$O,AU$2,Database!$I:$I,$A6,Database!$Z:$Z,"N",Database!$Y:$Y,"Y")+COUNTIFS(Database!$F:$F,0,Database!$Q:$Q,AU$2,Database!$I:$I,$A6,Database!$Z:$Z,"N",Database!$Y:$Y,"Y"))</f>
        <v>0</v>
      </c>
      <c r="AV6" s="9">
        <f>IF($K6="N",0,COUNTIFS(Database!$E:$E,0,Database!$O:$O,AV$2,Database!$I:$I,$A6,Database!$Z:$Z,"N",Database!$Y:$Y,"Y")+COUNTIFS(Database!$F:$F,0,Database!$Q:$Q,AV$2,Database!$I:$I,$A6,Database!$Z:$Z,"N",Database!$Y:$Y,"Y"))</f>
        <v>0</v>
      </c>
      <c r="AW6" s="9">
        <f>IF($K6="N",0,COUNTIFS(Database!$E:$E,0,Database!$O:$O,AW$2,Database!$I:$I,$A6,Database!$Z:$Z,"N",Database!$Y:$Y,"Y")+COUNTIFS(Database!$F:$F,0,Database!$Q:$Q,AW$2,Database!$I:$I,$A6,Database!$Z:$Z,"N",Database!$Y:$Y,"Y"))</f>
        <v>0</v>
      </c>
      <c r="AX6" s="9">
        <f>IF($K6="N",0,COUNTIFS(Database!$E:$E,0,Database!$O:$O,AX$2,Database!$I:$I,$A6,Database!$Z:$Z,"N",Database!$Y:$Y,"Y")+COUNTIFS(Database!$F:$F,0,Database!$Q:$Q,AX$2,Database!$I:$I,$A6,Database!$Z:$Z,"N",Database!$Y:$Y,"Y"))</f>
        <v>0</v>
      </c>
      <c r="AY6" s="9">
        <f>IF($K6="N",0,COUNTIFS(Database!$E:$E,0,Database!$O:$O,AY$2,Database!$I:$I,$A6,Database!$Z:$Z,"N",Database!$Y:$Y,"Y")+COUNTIFS(Database!$F:$F,0,Database!$Q:$Q,AY$2,Database!$I:$I,$A6,Database!$Z:$Z,"N",Database!$Y:$Y,"Y"))</f>
        <v>0</v>
      </c>
      <c r="AZ6" s="9">
        <f>IF($K6="N",0,COUNTIFS(Database!$E:$E,0,Database!$O:$O,AZ$2,Database!$I:$I,$A6,Database!$Z:$Z,"N",Database!$Y:$Y,"Y")+COUNTIFS(Database!$F:$F,0,Database!$Q:$Q,AZ$2,Database!$I:$I,$A6,Database!$Z:$Z,"N",Database!$Y:$Y,"Y"))</f>
        <v>0</v>
      </c>
      <c r="BA6" s="9">
        <f>IF($K6="N",0,COUNTIFS(Database!$E:$E,0,Database!$O:$O,BA$2,Database!$I:$I,$A6,Database!$Z:$Z,"N",Database!$Y:$Y,"Y")+COUNTIFS(Database!$F:$F,0,Database!$Q:$Q,BA$2,Database!$I:$I,$A6,Database!$Z:$Z,"N",Database!$Y:$Y,"Y"))</f>
        <v>0</v>
      </c>
      <c r="BB6" s="9">
        <f>IF($K6="N",0,COUNTIFS(Database!$E:$E,0,Database!$O:$O,BB$2,Database!$I:$I,$A6,Database!$Z:$Z,"N",Database!$Y:$Y,"Y")+COUNTIFS(Database!$F:$F,0,Database!$Q:$Q,BB$2,Database!$I:$I,$A6,Database!$Z:$Z,"N",Database!$Y:$Y,"Y"))</f>
        <v>0</v>
      </c>
      <c r="BC6" s="9">
        <f>IF($K6="N",0,COUNTIFS(Database!$E:$E,0,Database!$O:$O,BC$2,Database!$I:$I,$A6,Database!$Z:$Z,"N",Database!$Y:$Y,"Y")+COUNTIFS(Database!$F:$F,0,Database!$Q:$Q,BC$2,Database!$I:$I,$A6,Database!$Z:$Z,"N",Database!$Y:$Y,"Y"))</f>
        <v>0</v>
      </c>
      <c r="BD6" s="9">
        <f>IF($K6="N",0,COUNTIFS(Database!$E:$E,0,Database!$O:$O,BD$2,Database!$I:$I,$A6,Database!$Z:$Z,"N",Database!$Y:$Y,"Y")+COUNTIFS(Database!$F:$F,0,Database!$Q:$Q,BD$2,Database!$I:$I,$A6,Database!$Z:$Z,"N",Database!$Y:$Y,"Y"))</f>
        <v>0</v>
      </c>
      <c r="BE6" s="9">
        <f>IF($K6="N",0,COUNTIFS(Database!$E:$E,0,Database!$O:$O,BE$2,Database!$I:$I,$A6,Database!$Z:$Z,"N",Database!$Y:$Y,"Y")+COUNTIFS(Database!$F:$F,0,Database!$Q:$Q,BE$2,Database!$I:$I,$A6,Database!$Z:$Z,"N",Database!$Y:$Y,"Y"))</f>
        <v>0</v>
      </c>
      <c r="BF6" s="9">
        <f>IF($K6="N",0,COUNTIFS(Database!$E:$E,0,Database!$O:$O,BF$2,Database!$I:$I,$A6,Database!$Z:$Z,"N",Database!$Y:$Y,"Y")+COUNTIFS(Database!$F:$F,0,Database!$Q:$Q,BF$2,Database!$I:$I,$A6,Database!$Z:$Z,"N",Database!$Y:$Y,"Y"))</f>
        <v>0</v>
      </c>
      <c r="BG6" s="9">
        <f>IF($K6="N",0,COUNTIFS(Database!$E:$E,0,Database!$O:$O,BG$2,Database!$I:$I,$A6,Database!$Z:$Z,"N",Database!$Y:$Y,"Y")+COUNTIFS(Database!$F:$F,0,Database!$Q:$Q,BG$2,Database!$I:$I,$A6,Database!$Z:$Z,"N",Database!$Y:$Y,"Y"))</f>
        <v>0</v>
      </c>
      <c r="BH6" s="9">
        <f>IF($K6="N",0,COUNTIFS(Database!$E:$E,0,Database!$O:$O,BH$2,Database!$I:$I,$A6,Database!$Z:$Z,"N",Database!$Y:$Y,"Y")+COUNTIFS(Database!$F:$F,0,Database!$Q:$Q,BH$2,Database!$I:$I,$A6,Database!$Z:$Z,"N",Database!$Y:$Y,"Y"))</f>
        <v>0</v>
      </c>
      <c r="BI6" s="9">
        <f>IF($K6="N",0,COUNTIFS(Database!$E:$E,0,Database!$O:$O,BI$2,Database!$I:$I,$A6,Database!$Z:$Z,"N",Database!$Y:$Y,"Y")+COUNTIFS(Database!$F:$F,0,Database!$Q:$Q,BI$2,Database!$I:$I,$A6,Database!$Z:$Z,"N",Database!$Y:$Y,"Y"))</f>
        <v>0</v>
      </c>
    </row>
    <row r="7" spans="1:61" x14ac:dyDescent="0.25">
      <c r="A7" t="s">
        <v>146</v>
      </c>
      <c r="B7" s="2" t="str">
        <f>VLOOKUP(A7,Database!I:U,13,FALSE)</f>
        <v>bcp</v>
      </c>
      <c r="C7" s="2">
        <f>VLOOKUP(A7,Database!I:V,14,FALSE)</f>
        <v>1500</v>
      </c>
      <c r="D7" s="2">
        <f>_xlfn.MAXIFS(Database!B:B,Database!I:I,'Tournaments Included'!A7)</f>
        <v>3</v>
      </c>
      <c r="E7" s="2" t="str">
        <f>VLOOKUP(A7,Database!I:AA,16,FALSE)</f>
        <v>v1.1</v>
      </c>
      <c r="F7" s="2">
        <f>VLOOKUP(A7,Database!I:AB,19,FALSE)</f>
        <v>16</v>
      </c>
      <c r="G7" s="2" t="str">
        <f>VLOOKUP(A7,Database!I:AC,20,FALSE)</f>
        <v>Y</v>
      </c>
      <c r="H7" s="2" t="str">
        <f>IF(VLOOKUP(A7,Database!I:AD,21,FALSE)=0,"Unknown",VLOOKUP(A7,Database!I:AD,21,FALSE))</f>
        <v>Unknown</v>
      </c>
      <c r="I7" s="2" t="str">
        <f>IF(VLOOKUP(A7,Database!I:AE,22,FALSE)=0,"Unknown",VLOOKUP(A7,Database!I:AE,22,FALSE))</f>
        <v>Unknown</v>
      </c>
      <c r="K7" s="19" t="s">
        <v>1399</v>
      </c>
      <c r="N7" s="9">
        <f>IF($K7="N",0,COUNTIFS(Database!$E:$E,2,Database!$O:$O,N$2,Database!$I:$I,$A7,Database!$Z:$Z,"N",Database!$Y:$Y,"Y")+COUNTIFS(Database!$F:$F,2,Database!$Q:$Q,N$2,Database!$I:$I,$A7,Database!$Z:$Z,"N",Database!$Y:$Y,"Y"))</f>
        <v>0</v>
      </c>
      <c r="O7" s="9">
        <f>IF($K7="N",0,COUNTIFS(Database!$E:$E,2,Database!$O:$O,O$2,Database!$I:$I,$A7,Database!$Z:$Z,"N",Database!$Y:$Y,"Y")+COUNTIFS(Database!$F:$F,2,Database!$Q:$Q,O$2,Database!$I:$I,$A7,Database!$Z:$Z,"N",Database!$Y:$Y,"Y"))</f>
        <v>0</v>
      </c>
      <c r="P7" s="9">
        <f>IF($K7="N",0,COUNTIFS(Database!$E:$E,2,Database!$O:$O,P$2,Database!$I:$I,$A7,Database!$Z:$Z,"N",Database!$Y:$Y,"Y")+COUNTIFS(Database!$F:$F,2,Database!$Q:$Q,P$2,Database!$I:$I,$A7,Database!$Z:$Z,"N",Database!$Y:$Y,"Y"))</f>
        <v>0</v>
      </c>
      <c r="Q7" s="9">
        <f>IF($K7="N",0,COUNTIFS(Database!$E:$E,2,Database!$O:$O,Q$2,Database!$I:$I,$A7,Database!$Z:$Z,"N",Database!$Y:$Y,"Y")+COUNTIFS(Database!$F:$F,2,Database!$Q:$Q,Q$2,Database!$I:$I,$A7,Database!$Z:$Z,"N",Database!$Y:$Y,"Y"))</f>
        <v>0</v>
      </c>
      <c r="R7" s="9">
        <f>IF($K7="N",0,COUNTIFS(Database!$E:$E,2,Database!$O:$O,R$2,Database!$I:$I,$A7,Database!$Z:$Z,"N",Database!$Y:$Y,"Y")+COUNTIFS(Database!$F:$F,2,Database!$Q:$Q,R$2,Database!$I:$I,$A7,Database!$Z:$Z,"N",Database!$Y:$Y,"Y"))</f>
        <v>0</v>
      </c>
      <c r="S7" s="9">
        <f>IF($K7="N",0,COUNTIFS(Database!$E:$E,2,Database!$O:$O,S$2,Database!$I:$I,$A7,Database!$Z:$Z,"N",Database!$Y:$Y,"Y")+COUNTIFS(Database!$F:$F,2,Database!$Q:$Q,S$2,Database!$I:$I,$A7,Database!$Z:$Z,"N",Database!$Y:$Y,"Y"))</f>
        <v>0</v>
      </c>
      <c r="T7" s="9">
        <f>IF($K7="N",0,COUNTIFS(Database!$E:$E,2,Database!$O:$O,T$2,Database!$I:$I,$A7,Database!$Z:$Z,"N",Database!$Y:$Y,"Y")+COUNTIFS(Database!$F:$F,2,Database!$Q:$Q,T$2,Database!$I:$I,$A7,Database!$Z:$Z,"N",Database!$Y:$Y,"Y"))</f>
        <v>0</v>
      </c>
      <c r="U7" s="9">
        <f>IF($K7="N",0,COUNTIFS(Database!$E:$E,2,Database!$O:$O,U$2,Database!$I:$I,$A7,Database!$Z:$Z,"N",Database!$Y:$Y,"Y")+COUNTIFS(Database!$F:$F,2,Database!$Q:$Q,U$2,Database!$I:$I,$A7,Database!$Z:$Z,"N",Database!$Y:$Y,"Y"))</f>
        <v>0</v>
      </c>
      <c r="V7" s="9">
        <f>IF($K7="N",0,COUNTIFS(Database!$E:$E,2,Database!$O:$O,V$2,Database!$I:$I,$A7,Database!$Z:$Z,"N",Database!$Y:$Y,"Y")+COUNTIFS(Database!$F:$F,2,Database!$Q:$Q,V$2,Database!$I:$I,$A7,Database!$Z:$Z,"N",Database!$Y:$Y,"Y"))</f>
        <v>0</v>
      </c>
      <c r="W7" s="9">
        <f>IF($K7="N",0,COUNTIFS(Database!$E:$E,2,Database!$O:$O,W$2,Database!$I:$I,$A7,Database!$Z:$Z,"N",Database!$Y:$Y,"Y")+COUNTIFS(Database!$F:$F,2,Database!$Q:$Q,W$2,Database!$I:$I,$A7,Database!$Z:$Z,"N",Database!$Y:$Y,"Y"))</f>
        <v>0</v>
      </c>
      <c r="X7" s="9">
        <f>IF($K7="N",0,COUNTIFS(Database!$E:$E,2,Database!$O:$O,X$2,Database!$I:$I,$A7,Database!$Z:$Z,"N",Database!$Y:$Y,"Y")+COUNTIFS(Database!$F:$F,2,Database!$Q:$Q,X$2,Database!$I:$I,$A7,Database!$Z:$Z,"N",Database!$Y:$Y,"Y"))</f>
        <v>0</v>
      </c>
      <c r="Y7" s="9">
        <f>IF($K7="N",0,COUNTIFS(Database!$E:$E,2,Database!$O:$O,Y$2,Database!$I:$I,$A7,Database!$Z:$Z,"N",Database!$Y:$Y,"Y")+COUNTIFS(Database!$F:$F,2,Database!$Q:$Q,Y$2,Database!$I:$I,$A7,Database!$Z:$Z,"N",Database!$Y:$Y,"Y"))</f>
        <v>0</v>
      </c>
      <c r="Z7" s="9">
        <f>IF($K7="N",0,COUNTIFS(Database!$E:$E,2,Database!$O:$O,Z$2,Database!$I:$I,$A7,Database!$Z:$Z,"N",Database!$Y:$Y,"Y")+COUNTIFS(Database!$F:$F,2,Database!$Q:$Q,Z$2,Database!$I:$I,$A7,Database!$Z:$Z,"N",Database!$Y:$Y,"Y"))</f>
        <v>0</v>
      </c>
      <c r="AA7" s="9">
        <f>IF($K7="N",0,COUNTIFS(Database!$E:$E,2,Database!$O:$O,AA$2,Database!$I:$I,$A7,Database!$Z:$Z,"N",Database!$Y:$Y,"Y")+COUNTIFS(Database!$F:$F,2,Database!$Q:$Q,AA$2,Database!$I:$I,$A7,Database!$Z:$Z,"N",Database!$Y:$Y,"Y"))</f>
        <v>0</v>
      </c>
      <c r="AB7" s="9">
        <f>IF($K7="N",0,COUNTIFS(Database!$E:$E,2,Database!$O:$O,AB$2,Database!$I:$I,$A7,Database!$Z:$Z,"N",Database!$Y:$Y,"Y")+COUNTIFS(Database!$F:$F,2,Database!$Q:$Q,AB$2,Database!$I:$I,$A7,Database!$Z:$Z,"N",Database!$Y:$Y,"Y"))</f>
        <v>0</v>
      </c>
      <c r="AC7" s="9">
        <f>IF($K7="N",0,COUNTIFS(Database!$E:$E,2,Database!$O:$O,AC$2,Database!$I:$I,$A7,Database!$Z:$Z,"N",Database!$Y:$Y,"Y")+COUNTIFS(Database!$F:$F,2,Database!$Q:$Q,AC$2,Database!$I:$I,$A7,Database!$Z:$Z,"N",Database!$Y:$Y,"Y"))</f>
        <v>0</v>
      </c>
      <c r="AD7" s="9">
        <f>IF($K7="N",0,COUNTIFS(Database!$E:$E,1,Database!$O:$O,AD$2,Database!$I:$I,$A7,Database!$Z:$Z,"N",Database!$Y:$Y,"Y")+COUNTIFS(Database!$F:$F,1,Database!$Q:$Q,AD$2,Database!$I:$I,$A7,Database!$Z:$Z,"N",Database!$Y:$Y,"Y"))</f>
        <v>0</v>
      </c>
      <c r="AE7" s="9">
        <f>IF($K7="N",0,COUNTIFS(Database!$E:$E,1,Database!$O:$O,AE$2,Database!$I:$I,$A7,Database!$Z:$Z,"N",Database!$Y:$Y,"Y")+COUNTIFS(Database!$F:$F,1,Database!$Q:$Q,AE$2,Database!$I:$I,$A7,Database!$Z:$Z,"N",Database!$Y:$Y,"Y"))</f>
        <v>0</v>
      </c>
      <c r="AF7" s="9">
        <f>IF($K7="N",0,COUNTIFS(Database!$E:$E,1,Database!$O:$O,AF$2,Database!$I:$I,$A7,Database!$Z:$Z,"N",Database!$Y:$Y,"Y")+COUNTIFS(Database!$F:$F,1,Database!$Q:$Q,AF$2,Database!$I:$I,$A7,Database!$Z:$Z,"N",Database!$Y:$Y,"Y"))</f>
        <v>0</v>
      </c>
      <c r="AG7" s="9">
        <f>IF($K7="N",0,COUNTIFS(Database!$E:$E,1,Database!$O:$O,AG$2,Database!$I:$I,$A7,Database!$Z:$Z,"N",Database!$Y:$Y,"Y")+COUNTIFS(Database!$F:$F,1,Database!$Q:$Q,AG$2,Database!$I:$I,$A7,Database!$Z:$Z,"N",Database!$Y:$Y,"Y"))</f>
        <v>0</v>
      </c>
      <c r="AH7" s="9">
        <f>IF($K7="N",0,COUNTIFS(Database!$E:$E,1,Database!$O:$O,AH$2,Database!$I:$I,$A7,Database!$Z:$Z,"N",Database!$Y:$Y,"Y")+COUNTIFS(Database!$F:$F,1,Database!$Q:$Q,AH$2,Database!$I:$I,$A7,Database!$Z:$Z,"N",Database!$Y:$Y,"Y"))</f>
        <v>0</v>
      </c>
      <c r="AI7" s="9">
        <f>IF($K7="N",0,COUNTIFS(Database!$E:$E,1,Database!$O:$O,AI$2,Database!$I:$I,$A7,Database!$Z:$Z,"N",Database!$Y:$Y,"Y")+COUNTIFS(Database!$F:$F,1,Database!$Q:$Q,AI$2,Database!$I:$I,$A7,Database!$Z:$Z,"N",Database!$Y:$Y,"Y"))</f>
        <v>0</v>
      </c>
      <c r="AJ7" s="9">
        <f>IF($K7="N",0,COUNTIFS(Database!$E:$E,1,Database!$O:$O,AJ$2,Database!$I:$I,$A7,Database!$Z:$Z,"N",Database!$Y:$Y,"Y")+COUNTIFS(Database!$F:$F,1,Database!$Q:$Q,AJ$2,Database!$I:$I,$A7,Database!$Z:$Z,"N",Database!$Y:$Y,"Y"))</f>
        <v>0</v>
      </c>
      <c r="AK7" s="9">
        <f>IF($K7="N",0,COUNTIFS(Database!$E:$E,1,Database!$O:$O,AK$2,Database!$I:$I,$A7,Database!$Z:$Z,"N",Database!$Y:$Y,"Y")+COUNTIFS(Database!$F:$F,1,Database!$Q:$Q,AK$2,Database!$I:$I,$A7,Database!$Z:$Z,"N",Database!$Y:$Y,"Y"))</f>
        <v>0</v>
      </c>
      <c r="AL7" s="9">
        <f>IF($K7="N",0,COUNTIFS(Database!$E:$E,1,Database!$O:$O,AL$2,Database!$I:$I,$A7,Database!$Z:$Z,"N",Database!$Y:$Y,"Y")+COUNTIFS(Database!$F:$F,1,Database!$Q:$Q,AL$2,Database!$I:$I,$A7,Database!$Z:$Z,"N",Database!$Y:$Y,"Y"))</f>
        <v>0</v>
      </c>
      <c r="AM7" s="9">
        <f>IF($K7="N",0,COUNTIFS(Database!$E:$E,1,Database!$O:$O,AM$2,Database!$I:$I,$A7,Database!$Z:$Z,"N",Database!$Y:$Y,"Y")+COUNTIFS(Database!$F:$F,1,Database!$Q:$Q,AM$2,Database!$I:$I,$A7,Database!$Z:$Z,"N",Database!$Y:$Y,"Y"))</f>
        <v>0</v>
      </c>
      <c r="AN7" s="9">
        <f>IF($K7="N",0,COUNTIFS(Database!$E:$E,1,Database!$O:$O,AN$2,Database!$I:$I,$A7,Database!$Z:$Z,"N",Database!$Y:$Y,"Y")+COUNTIFS(Database!$F:$F,1,Database!$Q:$Q,AN$2,Database!$I:$I,$A7,Database!$Z:$Z,"N",Database!$Y:$Y,"Y"))</f>
        <v>0</v>
      </c>
      <c r="AO7" s="9">
        <f>IF($K7="N",0,COUNTIFS(Database!$E:$E,1,Database!$O:$O,AO$2,Database!$I:$I,$A7,Database!$Z:$Z,"N",Database!$Y:$Y,"Y")+COUNTIFS(Database!$F:$F,1,Database!$Q:$Q,AO$2,Database!$I:$I,$A7,Database!$Z:$Z,"N",Database!$Y:$Y,"Y"))</f>
        <v>0</v>
      </c>
      <c r="AP7" s="9">
        <f>IF($K7="N",0,COUNTIFS(Database!$E:$E,1,Database!$O:$O,AP$2,Database!$I:$I,$A7,Database!$Z:$Z,"N",Database!$Y:$Y,"Y")+COUNTIFS(Database!$F:$F,1,Database!$Q:$Q,AP$2,Database!$I:$I,$A7,Database!$Z:$Z,"N",Database!$Y:$Y,"Y"))</f>
        <v>0</v>
      </c>
      <c r="AQ7" s="9">
        <f>IF($K7="N",0,COUNTIFS(Database!$E:$E,1,Database!$O:$O,AQ$2,Database!$I:$I,$A7,Database!$Z:$Z,"N",Database!$Y:$Y,"Y")+COUNTIFS(Database!$F:$F,1,Database!$Q:$Q,AQ$2,Database!$I:$I,$A7,Database!$Z:$Z,"N",Database!$Y:$Y,"Y"))</f>
        <v>0</v>
      </c>
      <c r="AR7" s="9">
        <f>IF($K7="N",0,COUNTIFS(Database!$E:$E,1,Database!$O:$O,AR$2,Database!$I:$I,$A7,Database!$Z:$Z,"N",Database!$Y:$Y,"Y")+COUNTIFS(Database!$F:$F,1,Database!$Q:$Q,AR$2,Database!$I:$I,$A7,Database!$Z:$Z,"N",Database!$Y:$Y,"Y"))</f>
        <v>0</v>
      </c>
      <c r="AS7" s="9">
        <f>IF($K7="N",0,COUNTIFS(Database!$E:$E,1,Database!$O:$O,AS$2,Database!$I:$I,$A7,Database!$Z:$Z,"N",Database!$Y:$Y,"Y")+COUNTIFS(Database!$F:$F,1,Database!$Q:$Q,AS$2,Database!$I:$I,$A7,Database!$Z:$Z,"N",Database!$Y:$Y,"Y"))</f>
        <v>0</v>
      </c>
      <c r="AT7" s="9">
        <f>IF($K7="N",0,COUNTIFS(Database!$E:$E,0,Database!$O:$O,AT$2,Database!$I:$I,$A7,Database!$Z:$Z,"N",Database!$Y:$Y,"Y")+COUNTIFS(Database!$F:$F,0,Database!$Q:$Q,AT$2,Database!$I:$I,$A7,Database!$Z:$Z,"N",Database!$Y:$Y,"Y"))</f>
        <v>0</v>
      </c>
      <c r="AU7" s="9">
        <f>IF($K7="N",0,COUNTIFS(Database!$E:$E,0,Database!$O:$O,AU$2,Database!$I:$I,$A7,Database!$Z:$Z,"N",Database!$Y:$Y,"Y")+COUNTIFS(Database!$F:$F,0,Database!$Q:$Q,AU$2,Database!$I:$I,$A7,Database!$Z:$Z,"N",Database!$Y:$Y,"Y"))</f>
        <v>0</v>
      </c>
      <c r="AV7" s="9">
        <f>IF($K7="N",0,COUNTIFS(Database!$E:$E,0,Database!$O:$O,AV$2,Database!$I:$I,$A7,Database!$Z:$Z,"N",Database!$Y:$Y,"Y")+COUNTIFS(Database!$F:$F,0,Database!$Q:$Q,AV$2,Database!$I:$I,$A7,Database!$Z:$Z,"N",Database!$Y:$Y,"Y"))</f>
        <v>0</v>
      </c>
      <c r="AW7" s="9">
        <f>IF($K7="N",0,COUNTIFS(Database!$E:$E,0,Database!$O:$O,AW$2,Database!$I:$I,$A7,Database!$Z:$Z,"N",Database!$Y:$Y,"Y")+COUNTIFS(Database!$F:$F,0,Database!$Q:$Q,AW$2,Database!$I:$I,$A7,Database!$Z:$Z,"N",Database!$Y:$Y,"Y"))</f>
        <v>0</v>
      </c>
      <c r="AX7" s="9">
        <f>IF($K7="N",0,COUNTIFS(Database!$E:$E,0,Database!$O:$O,AX$2,Database!$I:$I,$A7,Database!$Z:$Z,"N",Database!$Y:$Y,"Y")+COUNTIFS(Database!$F:$F,0,Database!$Q:$Q,AX$2,Database!$I:$I,$A7,Database!$Z:$Z,"N",Database!$Y:$Y,"Y"))</f>
        <v>0</v>
      </c>
      <c r="AY7" s="9">
        <f>IF($K7="N",0,COUNTIFS(Database!$E:$E,0,Database!$O:$O,AY$2,Database!$I:$I,$A7,Database!$Z:$Z,"N",Database!$Y:$Y,"Y")+COUNTIFS(Database!$F:$F,0,Database!$Q:$Q,AY$2,Database!$I:$I,$A7,Database!$Z:$Z,"N",Database!$Y:$Y,"Y"))</f>
        <v>0</v>
      </c>
      <c r="AZ7" s="9">
        <f>IF($K7="N",0,COUNTIFS(Database!$E:$E,0,Database!$O:$O,AZ$2,Database!$I:$I,$A7,Database!$Z:$Z,"N",Database!$Y:$Y,"Y")+COUNTIFS(Database!$F:$F,0,Database!$Q:$Q,AZ$2,Database!$I:$I,$A7,Database!$Z:$Z,"N",Database!$Y:$Y,"Y"))</f>
        <v>0</v>
      </c>
      <c r="BA7" s="9">
        <f>IF($K7="N",0,COUNTIFS(Database!$E:$E,0,Database!$O:$O,BA$2,Database!$I:$I,$A7,Database!$Z:$Z,"N",Database!$Y:$Y,"Y")+COUNTIFS(Database!$F:$F,0,Database!$Q:$Q,BA$2,Database!$I:$I,$A7,Database!$Z:$Z,"N",Database!$Y:$Y,"Y"))</f>
        <v>0</v>
      </c>
      <c r="BB7" s="9">
        <f>IF($K7="N",0,COUNTIFS(Database!$E:$E,0,Database!$O:$O,BB$2,Database!$I:$I,$A7,Database!$Z:$Z,"N",Database!$Y:$Y,"Y")+COUNTIFS(Database!$F:$F,0,Database!$Q:$Q,BB$2,Database!$I:$I,$A7,Database!$Z:$Z,"N",Database!$Y:$Y,"Y"))</f>
        <v>0</v>
      </c>
      <c r="BC7" s="9">
        <f>IF($K7="N",0,COUNTIFS(Database!$E:$E,0,Database!$O:$O,BC$2,Database!$I:$I,$A7,Database!$Z:$Z,"N",Database!$Y:$Y,"Y")+COUNTIFS(Database!$F:$F,0,Database!$Q:$Q,BC$2,Database!$I:$I,$A7,Database!$Z:$Z,"N",Database!$Y:$Y,"Y"))</f>
        <v>0</v>
      </c>
      <c r="BD7" s="9">
        <f>IF($K7="N",0,COUNTIFS(Database!$E:$E,0,Database!$O:$O,BD$2,Database!$I:$I,$A7,Database!$Z:$Z,"N",Database!$Y:$Y,"Y")+COUNTIFS(Database!$F:$F,0,Database!$Q:$Q,BD$2,Database!$I:$I,$A7,Database!$Z:$Z,"N",Database!$Y:$Y,"Y"))</f>
        <v>0</v>
      </c>
      <c r="BE7" s="9">
        <f>IF($K7="N",0,COUNTIFS(Database!$E:$E,0,Database!$O:$O,BE$2,Database!$I:$I,$A7,Database!$Z:$Z,"N",Database!$Y:$Y,"Y")+COUNTIFS(Database!$F:$F,0,Database!$Q:$Q,BE$2,Database!$I:$I,$A7,Database!$Z:$Z,"N",Database!$Y:$Y,"Y"))</f>
        <v>0</v>
      </c>
      <c r="BF7" s="9">
        <f>IF($K7="N",0,COUNTIFS(Database!$E:$E,0,Database!$O:$O,BF$2,Database!$I:$I,$A7,Database!$Z:$Z,"N",Database!$Y:$Y,"Y")+COUNTIFS(Database!$F:$F,0,Database!$Q:$Q,BF$2,Database!$I:$I,$A7,Database!$Z:$Z,"N",Database!$Y:$Y,"Y"))</f>
        <v>0</v>
      </c>
      <c r="BG7" s="9">
        <f>IF($K7="N",0,COUNTIFS(Database!$E:$E,0,Database!$O:$O,BG$2,Database!$I:$I,$A7,Database!$Z:$Z,"N",Database!$Y:$Y,"Y")+COUNTIFS(Database!$F:$F,0,Database!$Q:$Q,BG$2,Database!$I:$I,$A7,Database!$Z:$Z,"N",Database!$Y:$Y,"Y"))</f>
        <v>0</v>
      </c>
      <c r="BH7" s="9">
        <f>IF($K7="N",0,COUNTIFS(Database!$E:$E,0,Database!$O:$O,BH$2,Database!$I:$I,$A7,Database!$Z:$Z,"N",Database!$Y:$Y,"Y")+COUNTIFS(Database!$F:$F,0,Database!$Q:$Q,BH$2,Database!$I:$I,$A7,Database!$Z:$Z,"N",Database!$Y:$Y,"Y"))</f>
        <v>0</v>
      </c>
      <c r="BI7" s="9">
        <f>IF($K7="N",0,COUNTIFS(Database!$E:$E,0,Database!$O:$O,BI$2,Database!$I:$I,$A7,Database!$Z:$Z,"N",Database!$Y:$Y,"Y")+COUNTIFS(Database!$F:$F,0,Database!$Q:$Q,BI$2,Database!$I:$I,$A7,Database!$Z:$Z,"N",Database!$Y:$Y,"Y"))</f>
        <v>0</v>
      </c>
    </row>
    <row r="8" spans="1:61" x14ac:dyDescent="0.25">
      <c r="A8" t="s">
        <v>597</v>
      </c>
      <c r="B8" s="2" t="str">
        <f>VLOOKUP(A8,Database!I:U,13,FALSE)</f>
        <v>bcp</v>
      </c>
      <c r="C8" s="2">
        <f>VLOOKUP(A8,Database!I:V,14,FALSE)</f>
        <v>1000</v>
      </c>
      <c r="D8" s="2">
        <f>_xlfn.MAXIFS(Database!B:B,Database!I:I,'Tournaments Included'!A8)</f>
        <v>3</v>
      </c>
      <c r="E8" s="2" t="str">
        <f>VLOOKUP(A8,Database!I:AA,16,FALSE)</f>
        <v>v1.1</v>
      </c>
      <c r="F8" s="2">
        <f>VLOOKUP(A8,Database!I:AB,19,FALSE)</f>
        <v>12</v>
      </c>
      <c r="G8" s="2" t="str">
        <f>VLOOKUP(A8,Database!I:AC,20,FALSE)</f>
        <v>Y</v>
      </c>
      <c r="H8" s="2" t="str">
        <f>IF(VLOOKUP(A8,Database!I:AD,21,FALSE)=0,"Unknown",VLOOKUP(A8,Database!I:AD,21,FALSE))</f>
        <v>Unknown</v>
      </c>
      <c r="I8" s="2" t="str">
        <f>IF(VLOOKUP(A8,Database!I:AE,22,FALSE)=0,"Unknown",VLOOKUP(A8,Database!I:AE,22,FALSE))</f>
        <v>Unknown</v>
      </c>
      <c r="K8" s="19" t="s">
        <v>1399</v>
      </c>
      <c r="N8" s="9">
        <f>IF($K8="N",0,COUNTIFS(Database!$E:$E,2,Database!$O:$O,N$2,Database!$I:$I,$A8,Database!$Z:$Z,"N",Database!$Y:$Y,"Y")+COUNTIFS(Database!$F:$F,2,Database!$Q:$Q,N$2,Database!$I:$I,$A8,Database!$Z:$Z,"N",Database!$Y:$Y,"Y"))</f>
        <v>0</v>
      </c>
      <c r="O8" s="9">
        <f>IF($K8="N",0,COUNTIFS(Database!$E:$E,2,Database!$O:$O,O$2,Database!$I:$I,$A8,Database!$Z:$Z,"N",Database!$Y:$Y,"Y")+COUNTIFS(Database!$F:$F,2,Database!$Q:$Q,O$2,Database!$I:$I,$A8,Database!$Z:$Z,"N",Database!$Y:$Y,"Y"))</f>
        <v>0</v>
      </c>
      <c r="P8" s="9">
        <f>IF($K8="N",0,COUNTIFS(Database!$E:$E,2,Database!$O:$O,P$2,Database!$I:$I,$A8,Database!$Z:$Z,"N",Database!$Y:$Y,"Y")+COUNTIFS(Database!$F:$F,2,Database!$Q:$Q,P$2,Database!$I:$I,$A8,Database!$Z:$Z,"N",Database!$Y:$Y,"Y"))</f>
        <v>0</v>
      </c>
      <c r="Q8" s="9">
        <f>IF($K8="N",0,COUNTIFS(Database!$E:$E,2,Database!$O:$O,Q$2,Database!$I:$I,$A8,Database!$Z:$Z,"N",Database!$Y:$Y,"Y")+COUNTIFS(Database!$F:$F,2,Database!$Q:$Q,Q$2,Database!$I:$I,$A8,Database!$Z:$Z,"N",Database!$Y:$Y,"Y"))</f>
        <v>0</v>
      </c>
      <c r="R8" s="9">
        <f>IF($K8="N",0,COUNTIFS(Database!$E:$E,2,Database!$O:$O,R$2,Database!$I:$I,$A8,Database!$Z:$Z,"N",Database!$Y:$Y,"Y")+COUNTIFS(Database!$F:$F,2,Database!$Q:$Q,R$2,Database!$I:$I,$A8,Database!$Z:$Z,"N",Database!$Y:$Y,"Y"))</f>
        <v>0</v>
      </c>
      <c r="S8" s="9">
        <f>IF($K8="N",0,COUNTIFS(Database!$E:$E,2,Database!$O:$O,S$2,Database!$I:$I,$A8,Database!$Z:$Z,"N",Database!$Y:$Y,"Y")+COUNTIFS(Database!$F:$F,2,Database!$Q:$Q,S$2,Database!$I:$I,$A8,Database!$Z:$Z,"N",Database!$Y:$Y,"Y"))</f>
        <v>0</v>
      </c>
      <c r="T8" s="9">
        <f>IF($K8="N",0,COUNTIFS(Database!$E:$E,2,Database!$O:$O,T$2,Database!$I:$I,$A8,Database!$Z:$Z,"N",Database!$Y:$Y,"Y")+COUNTIFS(Database!$F:$F,2,Database!$Q:$Q,T$2,Database!$I:$I,$A8,Database!$Z:$Z,"N",Database!$Y:$Y,"Y"))</f>
        <v>0</v>
      </c>
      <c r="U8" s="9">
        <f>IF($K8="N",0,COUNTIFS(Database!$E:$E,2,Database!$O:$O,U$2,Database!$I:$I,$A8,Database!$Z:$Z,"N",Database!$Y:$Y,"Y")+COUNTIFS(Database!$F:$F,2,Database!$Q:$Q,U$2,Database!$I:$I,$A8,Database!$Z:$Z,"N",Database!$Y:$Y,"Y"))</f>
        <v>0</v>
      </c>
      <c r="V8" s="9">
        <f>IF($K8="N",0,COUNTIFS(Database!$E:$E,2,Database!$O:$O,V$2,Database!$I:$I,$A8,Database!$Z:$Z,"N",Database!$Y:$Y,"Y")+COUNTIFS(Database!$F:$F,2,Database!$Q:$Q,V$2,Database!$I:$I,$A8,Database!$Z:$Z,"N",Database!$Y:$Y,"Y"))</f>
        <v>0</v>
      </c>
      <c r="W8" s="9">
        <f>IF($K8="N",0,COUNTIFS(Database!$E:$E,2,Database!$O:$O,W$2,Database!$I:$I,$A8,Database!$Z:$Z,"N",Database!$Y:$Y,"Y")+COUNTIFS(Database!$F:$F,2,Database!$Q:$Q,W$2,Database!$I:$I,$A8,Database!$Z:$Z,"N",Database!$Y:$Y,"Y"))</f>
        <v>0</v>
      </c>
      <c r="X8" s="9">
        <f>IF($K8="N",0,COUNTIFS(Database!$E:$E,2,Database!$O:$O,X$2,Database!$I:$I,$A8,Database!$Z:$Z,"N",Database!$Y:$Y,"Y")+COUNTIFS(Database!$F:$F,2,Database!$Q:$Q,X$2,Database!$I:$I,$A8,Database!$Z:$Z,"N",Database!$Y:$Y,"Y"))</f>
        <v>0</v>
      </c>
      <c r="Y8" s="9">
        <f>IF($K8="N",0,COUNTIFS(Database!$E:$E,2,Database!$O:$O,Y$2,Database!$I:$I,$A8,Database!$Z:$Z,"N",Database!$Y:$Y,"Y")+COUNTIFS(Database!$F:$F,2,Database!$Q:$Q,Y$2,Database!$I:$I,$A8,Database!$Z:$Z,"N",Database!$Y:$Y,"Y"))</f>
        <v>0</v>
      </c>
      <c r="Z8" s="9">
        <f>IF($K8="N",0,COUNTIFS(Database!$E:$E,2,Database!$O:$O,Z$2,Database!$I:$I,$A8,Database!$Z:$Z,"N",Database!$Y:$Y,"Y")+COUNTIFS(Database!$F:$F,2,Database!$Q:$Q,Z$2,Database!$I:$I,$A8,Database!$Z:$Z,"N",Database!$Y:$Y,"Y"))</f>
        <v>0</v>
      </c>
      <c r="AA8" s="9">
        <f>IF($K8="N",0,COUNTIFS(Database!$E:$E,2,Database!$O:$O,AA$2,Database!$I:$I,$A8,Database!$Z:$Z,"N",Database!$Y:$Y,"Y")+COUNTIFS(Database!$F:$F,2,Database!$Q:$Q,AA$2,Database!$I:$I,$A8,Database!$Z:$Z,"N",Database!$Y:$Y,"Y"))</f>
        <v>0</v>
      </c>
      <c r="AB8" s="9">
        <f>IF($K8="N",0,COUNTIFS(Database!$E:$E,2,Database!$O:$O,AB$2,Database!$I:$I,$A8,Database!$Z:$Z,"N",Database!$Y:$Y,"Y")+COUNTIFS(Database!$F:$F,2,Database!$Q:$Q,AB$2,Database!$I:$I,$A8,Database!$Z:$Z,"N",Database!$Y:$Y,"Y"))</f>
        <v>0</v>
      </c>
      <c r="AC8" s="9">
        <f>IF($K8="N",0,COUNTIFS(Database!$E:$E,2,Database!$O:$O,AC$2,Database!$I:$I,$A8,Database!$Z:$Z,"N",Database!$Y:$Y,"Y")+COUNTIFS(Database!$F:$F,2,Database!$Q:$Q,AC$2,Database!$I:$I,$A8,Database!$Z:$Z,"N",Database!$Y:$Y,"Y"))</f>
        <v>0</v>
      </c>
      <c r="AD8" s="9">
        <f>IF($K8="N",0,COUNTIFS(Database!$E:$E,1,Database!$O:$O,AD$2,Database!$I:$I,$A8,Database!$Z:$Z,"N",Database!$Y:$Y,"Y")+COUNTIFS(Database!$F:$F,1,Database!$Q:$Q,AD$2,Database!$I:$I,$A8,Database!$Z:$Z,"N",Database!$Y:$Y,"Y"))</f>
        <v>0</v>
      </c>
      <c r="AE8" s="9">
        <f>IF($K8="N",0,COUNTIFS(Database!$E:$E,1,Database!$O:$O,AE$2,Database!$I:$I,$A8,Database!$Z:$Z,"N",Database!$Y:$Y,"Y")+COUNTIFS(Database!$F:$F,1,Database!$Q:$Q,AE$2,Database!$I:$I,$A8,Database!$Z:$Z,"N",Database!$Y:$Y,"Y"))</f>
        <v>0</v>
      </c>
      <c r="AF8" s="9">
        <f>IF($K8="N",0,COUNTIFS(Database!$E:$E,1,Database!$O:$O,AF$2,Database!$I:$I,$A8,Database!$Z:$Z,"N",Database!$Y:$Y,"Y")+COUNTIFS(Database!$F:$F,1,Database!$Q:$Q,AF$2,Database!$I:$I,$A8,Database!$Z:$Z,"N",Database!$Y:$Y,"Y"))</f>
        <v>0</v>
      </c>
      <c r="AG8" s="9">
        <f>IF($K8="N",0,COUNTIFS(Database!$E:$E,1,Database!$O:$O,AG$2,Database!$I:$I,$A8,Database!$Z:$Z,"N",Database!$Y:$Y,"Y")+COUNTIFS(Database!$F:$F,1,Database!$Q:$Q,AG$2,Database!$I:$I,$A8,Database!$Z:$Z,"N",Database!$Y:$Y,"Y"))</f>
        <v>0</v>
      </c>
      <c r="AH8" s="9">
        <f>IF($K8="N",0,COUNTIFS(Database!$E:$E,1,Database!$O:$O,AH$2,Database!$I:$I,$A8,Database!$Z:$Z,"N",Database!$Y:$Y,"Y")+COUNTIFS(Database!$F:$F,1,Database!$Q:$Q,AH$2,Database!$I:$I,$A8,Database!$Z:$Z,"N",Database!$Y:$Y,"Y"))</f>
        <v>0</v>
      </c>
      <c r="AI8" s="9">
        <f>IF($K8="N",0,COUNTIFS(Database!$E:$E,1,Database!$O:$O,AI$2,Database!$I:$I,$A8,Database!$Z:$Z,"N",Database!$Y:$Y,"Y")+COUNTIFS(Database!$F:$F,1,Database!$Q:$Q,AI$2,Database!$I:$I,$A8,Database!$Z:$Z,"N",Database!$Y:$Y,"Y"))</f>
        <v>0</v>
      </c>
      <c r="AJ8" s="9">
        <f>IF($K8="N",0,COUNTIFS(Database!$E:$E,1,Database!$O:$O,AJ$2,Database!$I:$I,$A8,Database!$Z:$Z,"N",Database!$Y:$Y,"Y")+COUNTIFS(Database!$F:$F,1,Database!$Q:$Q,AJ$2,Database!$I:$I,$A8,Database!$Z:$Z,"N",Database!$Y:$Y,"Y"))</f>
        <v>0</v>
      </c>
      <c r="AK8" s="9">
        <f>IF($K8="N",0,COUNTIFS(Database!$E:$E,1,Database!$O:$O,AK$2,Database!$I:$I,$A8,Database!$Z:$Z,"N",Database!$Y:$Y,"Y")+COUNTIFS(Database!$F:$F,1,Database!$Q:$Q,AK$2,Database!$I:$I,$A8,Database!$Z:$Z,"N",Database!$Y:$Y,"Y"))</f>
        <v>0</v>
      </c>
      <c r="AL8" s="9">
        <f>IF($K8="N",0,COUNTIFS(Database!$E:$E,1,Database!$O:$O,AL$2,Database!$I:$I,$A8,Database!$Z:$Z,"N",Database!$Y:$Y,"Y")+COUNTIFS(Database!$F:$F,1,Database!$Q:$Q,AL$2,Database!$I:$I,$A8,Database!$Z:$Z,"N",Database!$Y:$Y,"Y"))</f>
        <v>0</v>
      </c>
      <c r="AM8" s="9">
        <f>IF($K8="N",0,COUNTIFS(Database!$E:$E,1,Database!$O:$O,AM$2,Database!$I:$I,$A8,Database!$Z:$Z,"N",Database!$Y:$Y,"Y")+COUNTIFS(Database!$F:$F,1,Database!$Q:$Q,AM$2,Database!$I:$I,$A8,Database!$Z:$Z,"N",Database!$Y:$Y,"Y"))</f>
        <v>0</v>
      </c>
      <c r="AN8" s="9">
        <f>IF($K8="N",0,COUNTIFS(Database!$E:$E,1,Database!$O:$O,AN$2,Database!$I:$I,$A8,Database!$Z:$Z,"N",Database!$Y:$Y,"Y")+COUNTIFS(Database!$F:$F,1,Database!$Q:$Q,AN$2,Database!$I:$I,$A8,Database!$Z:$Z,"N",Database!$Y:$Y,"Y"))</f>
        <v>0</v>
      </c>
      <c r="AO8" s="9">
        <f>IF($K8="N",0,COUNTIFS(Database!$E:$E,1,Database!$O:$O,AO$2,Database!$I:$I,$A8,Database!$Z:$Z,"N",Database!$Y:$Y,"Y")+COUNTIFS(Database!$F:$F,1,Database!$Q:$Q,AO$2,Database!$I:$I,$A8,Database!$Z:$Z,"N",Database!$Y:$Y,"Y"))</f>
        <v>0</v>
      </c>
      <c r="AP8" s="9">
        <f>IF($K8="N",0,COUNTIFS(Database!$E:$E,1,Database!$O:$O,AP$2,Database!$I:$I,$A8,Database!$Z:$Z,"N",Database!$Y:$Y,"Y")+COUNTIFS(Database!$F:$F,1,Database!$Q:$Q,AP$2,Database!$I:$I,$A8,Database!$Z:$Z,"N",Database!$Y:$Y,"Y"))</f>
        <v>0</v>
      </c>
      <c r="AQ8" s="9">
        <f>IF($K8="N",0,COUNTIFS(Database!$E:$E,1,Database!$O:$O,AQ$2,Database!$I:$I,$A8,Database!$Z:$Z,"N",Database!$Y:$Y,"Y")+COUNTIFS(Database!$F:$F,1,Database!$Q:$Q,AQ$2,Database!$I:$I,$A8,Database!$Z:$Z,"N",Database!$Y:$Y,"Y"))</f>
        <v>0</v>
      </c>
      <c r="AR8" s="9">
        <f>IF($K8="N",0,COUNTIFS(Database!$E:$E,1,Database!$O:$O,AR$2,Database!$I:$I,$A8,Database!$Z:$Z,"N",Database!$Y:$Y,"Y")+COUNTIFS(Database!$F:$F,1,Database!$Q:$Q,AR$2,Database!$I:$I,$A8,Database!$Z:$Z,"N",Database!$Y:$Y,"Y"))</f>
        <v>0</v>
      </c>
      <c r="AS8" s="9">
        <f>IF($K8="N",0,COUNTIFS(Database!$E:$E,1,Database!$O:$O,AS$2,Database!$I:$I,$A8,Database!$Z:$Z,"N",Database!$Y:$Y,"Y")+COUNTIFS(Database!$F:$F,1,Database!$Q:$Q,AS$2,Database!$I:$I,$A8,Database!$Z:$Z,"N",Database!$Y:$Y,"Y"))</f>
        <v>0</v>
      </c>
      <c r="AT8" s="9">
        <f>IF($K8="N",0,COUNTIFS(Database!$E:$E,0,Database!$O:$O,AT$2,Database!$I:$I,$A8,Database!$Z:$Z,"N",Database!$Y:$Y,"Y")+COUNTIFS(Database!$F:$F,0,Database!$Q:$Q,AT$2,Database!$I:$I,$A8,Database!$Z:$Z,"N",Database!$Y:$Y,"Y"))</f>
        <v>0</v>
      </c>
      <c r="AU8" s="9">
        <f>IF($K8="N",0,COUNTIFS(Database!$E:$E,0,Database!$O:$O,AU$2,Database!$I:$I,$A8,Database!$Z:$Z,"N",Database!$Y:$Y,"Y")+COUNTIFS(Database!$F:$F,0,Database!$Q:$Q,AU$2,Database!$I:$I,$A8,Database!$Z:$Z,"N",Database!$Y:$Y,"Y"))</f>
        <v>0</v>
      </c>
      <c r="AV8" s="9">
        <f>IF($K8="N",0,COUNTIFS(Database!$E:$E,0,Database!$O:$O,AV$2,Database!$I:$I,$A8,Database!$Z:$Z,"N",Database!$Y:$Y,"Y")+COUNTIFS(Database!$F:$F,0,Database!$Q:$Q,AV$2,Database!$I:$I,$A8,Database!$Z:$Z,"N",Database!$Y:$Y,"Y"))</f>
        <v>0</v>
      </c>
      <c r="AW8" s="9">
        <f>IF($K8="N",0,COUNTIFS(Database!$E:$E,0,Database!$O:$O,AW$2,Database!$I:$I,$A8,Database!$Z:$Z,"N",Database!$Y:$Y,"Y")+COUNTIFS(Database!$F:$F,0,Database!$Q:$Q,AW$2,Database!$I:$I,$A8,Database!$Z:$Z,"N",Database!$Y:$Y,"Y"))</f>
        <v>0</v>
      </c>
      <c r="AX8" s="9">
        <f>IF($K8="N",0,COUNTIFS(Database!$E:$E,0,Database!$O:$O,AX$2,Database!$I:$I,$A8,Database!$Z:$Z,"N",Database!$Y:$Y,"Y")+COUNTIFS(Database!$F:$F,0,Database!$Q:$Q,AX$2,Database!$I:$I,$A8,Database!$Z:$Z,"N",Database!$Y:$Y,"Y"))</f>
        <v>0</v>
      </c>
      <c r="AY8" s="9">
        <f>IF($K8="N",0,COUNTIFS(Database!$E:$E,0,Database!$O:$O,AY$2,Database!$I:$I,$A8,Database!$Z:$Z,"N",Database!$Y:$Y,"Y")+COUNTIFS(Database!$F:$F,0,Database!$Q:$Q,AY$2,Database!$I:$I,$A8,Database!$Z:$Z,"N",Database!$Y:$Y,"Y"))</f>
        <v>0</v>
      </c>
      <c r="AZ8" s="9">
        <f>IF($K8="N",0,COUNTIFS(Database!$E:$E,0,Database!$O:$O,AZ$2,Database!$I:$I,$A8,Database!$Z:$Z,"N",Database!$Y:$Y,"Y")+COUNTIFS(Database!$F:$F,0,Database!$Q:$Q,AZ$2,Database!$I:$I,$A8,Database!$Z:$Z,"N",Database!$Y:$Y,"Y"))</f>
        <v>0</v>
      </c>
      <c r="BA8" s="9">
        <f>IF($K8="N",0,COUNTIFS(Database!$E:$E,0,Database!$O:$O,BA$2,Database!$I:$I,$A8,Database!$Z:$Z,"N",Database!$Y:$Y,"Y")+COUNTIFS(Database!$F:$F,0,Database!$Q:$Q,BA$2,Database!$I:$I,$A8,Database!$Z:$Z,"N",Database!$Y:$Y,"Y"))</f>
        <v>0</v>
      </c>
      <c r="BB8" s="9">
        <f>IF($K8="N",0,COUNTIFS(Database!$E:$E,0,Database!$O:$O,BB$2,Database!$I:$I,$A8,Database!$Z:$Z,"N",Database!$Y:$Y,"Y")+COUNTIFS(Database!$F:$F,0,Database!$Q:$Q,BB$2,Database!$I:$I,$A8,Database!$Z:$Z,"N",Database!$Y:$Y,"Y"))</f>
        <v>0</v>
      </c>
      <c r="BC8" s="9">
        <f>IF($K8="N",0,COUNTIFS(Database!$E:$E,0,Database!$O:$O,BC$2,Database!$I:$I,$A8,Database!$Z:$Z,"N",Database!$Y:$Y,"Y")+COUNTIFS(Database!$F:$F,0,Database!$Q:$Q,BC$2,Database!$I:$I,$A8,Database!$Z:$Z,"N",Database!$Y:$Y,"Y"))</f>
        <v>0</v>
      </c>
      <c r="BD8" s="9">
        <f>IF($K8="N",0,COUNTIFS(Database!$E:$E,0,Database!$O:$O,BD$2,Database!$I:$I,$A8,Database!$Z:$Z,"N",Database!$Y:$Y,"Y")+COUNTIFS(Database!$F:$F,0,Database!$Q:$Q,BD$2,Database!$I:$I,$A8,Database!$Z:$Z,"N",Database!$Y:$Y,"Y"))</f>
        <v>0</v>
      </c>
      <c r="BE8" s="9">
        <f>IF($K8="N",0,COUNTIFS(Database!$E:$E,0,Database!$O:$O,BE$2,Database!$I:$I,$A8,Database!$Z:$Z,"N",Database!$Y:$Y,"Y")+COUNTIFS(Database!$F:$F,0,Database!$Q:$Q,BE$2,Database!$I:$I,$A8,Database!$Z:$Z,"N",Database!$Y:$Y,"Y"))</f>
        <v>0</v>
      </c>
      <c r="BF8" s="9">
        <f>IF($K8="N",0,COUNTIFS(Database!$E:$E,0,Database!$O:$O,BF$2,Database!$I:$I,$A8,Database!$Z:$Z,"N",Database!$Y:$Y,"Y")+COUNTIFS(Database!$F:$F,0,Database!$Q:$Q,BF$2,Database!$I:$I,$A8,Database!$Z:$Z,"N",Database!$Y:$Y,"Y"))</f>
        <v>0</v>
      </c>
      <c r="BG8" s="9">
        <f>IF($K8="N",0,COUNTIFS(Database!$E:$E,0,Database!$O:$O,BG$2,Database!$I:$I,$A8,Database!$Z:$Z,"N",Database!$Y:$Y,"Y")+COUNTIFS(Database!$F:$F,0,Database!$Q:$Q,BG$2,Database!$I:$I,$A8,Database!$Z:$Z,"N",Database!$Y:$Y,"Y"))</f>
        <v>0</v>
      </c>
      <c r="BH8" s="9">
        <f>IF($K8="N",0,COUNTIFS(Database!$E:$E,0,Database!$O:$O,BH$2,Database!$I:$I,$A8,Database!$Z:$Z,"N",Database!$Y:$Y,"Y")+COUNTIFS(Database!$F:$F,0,Database!$Q:$Q,BH$2,Database!$I:$I,$A8,Database!$Z:$Z,"N",Database!$Y:$Y,"Y"))</f>
        <v>0</v>
      </c>
      <c r="BI8" s="9">
        <f>IF($K8="N",0,COUNTIFS(Database!$E:$E,0,Database!$O:$O,BI$2,Database!$I:$I,$A8,Database!$Z:$Z,"N",Database!$Y:$Y,"Y")+COUNTIFS(Database!$F:$F,0,Database!$Q:$Q,BI$2,Database!$I:$I,$A8,Database!$Z:$Z,"N",Database!$Y:$Y,"Y"))</f>
        <v>0</v>
      </c>
    </row>
    <row r="9" spans="1:61" x14ac:dyDescent="0.25">
      <c r="A9" t="s">
        <v>696</v>
      </c>
      <c r="B9" s="2" t="str">
        <f>VLOOKUP(A9,Database!I:U,13,FALSE)</f>
        <v>bcp</v>
      </c>
      <c r="C9" s="2">
        <f>VLOOKUP(A9,Database!I:V,14,FALSE)</f>
        <v>1500</v>
      </c>
      <c r="D9" s="2">
        <f>_xlfn.MAXIFS(Database!B:B,Database!I:I,'Tournaments Included'!A9)</f>
        <v>3</v>
      </c>
      <c r="E9" s="2" t="str">
        <f>VLOOKUP(A9,Database!I:AA,16,FALSE)</f>
        <v>v1.1</v>
      </c>
      <c r="F9" s="2">
        <f>VLOOKUP(A9,Database!I:AB,19,FALSE)</f>
        <v>6</v>
      </c>
      <c r="G9" s="2" t="str">
        <f>VLOOKUP(A9,Database!I:AC,20,FALSE)</f>
        <v>Y</v>
      </c>
      <c r="H9" s="2" t="str">
        <f>IF(VLOOKUP(A9,Database!I:AD,21,FALSE)=0,"Unknown",VLOOKUP(A9,Database!I:AD,21,FALSE))</f>
        <v>Unknown</v>
      </c>
      <c r="I9" s="2" t="str">
        <f>IF(VLOOKUP(A9,Database!I:AE,22,FALSE)=0,"Unknown",VLOOKUP(A9,Database!I:AE,22,FALSE))</f>
        <v>Unknown</v>
      </c>
      <c r="K9" s="19" t="s">
        <v>1399</v>
      </c>
      <c r="N9" s="9">
        <f>IF($K9="N",0,COUNTIFS(Database!$E:$E,2,Database!$O:$O,N$2,Database!$I:$I,$A9,Database!$Z:$Z,"N",Database!$Y:$Y,"Y")+COUNTIFS(Database!$F:$F,2,Database!$Q:$Q,N$2,Database!$I:$I,$A9,Database!$Z:$Z,"N",Database!$Y:$Y,"Y"))</f>
        <v>0</v>
      </c>
      <c r="O9" s="9">
        <f>IF($K9="N",0,COUNTIFS(Database!$E:$E,2,Database!$O:$O,O$2,Database!$I:$I,$A9,Database!$Z:$Z,"N",Database!$Y:$Y,"Y")+COUNTIFS(Database!$F:$F,2,Database!$Q:$Q,O$2,Database!$I:$I,$A9,Database!$Z:$Z,"N",Database!$Y:$Y,"Y"))</f>
        <v>0</v>
      </c>
      <c r="P9" s="9">
        <f>IF($K9="N",0,COUNTIFS(Database!$E:$E,2,Database!$O:$O,P$2,Database!$I:$I,$A9,Database!$Z:$Z,"N",Database!$Y:$Y,"Y")+COUNTIFS(Database!$F:$F,2,Database!$Q:$Q,P$2,Database!$I:$I,$A9,Database!$Z:$Z,"N",Database!$Y:$Y,"Y"))</f>
        <v>0</v>
      </c>
      <c r="Q9" s="9">
        <f>IF($K9="N",0,COUNTIFS(Database!$E:$E,2,Database!$O:$O,Q$2,Database!$I:$I,$A9,Database!$Z:$Z,"N",Database!$Y:$Y,"Y")+COUNTIFS(Database!$F:$F,2,Database!$Q:$Q,Q$2,Database!$I:$I,$A9,Database!$Z:$Z,"N",Database!$Y:$Y,"Y"))</f>
        <v>0</v>
      </c>
      <c r="R9" s="9">
        <f>IF($K9="N",0,COUNTIFS(Database!$E:$E,2,Database!$O:$O,R$2,Database!$I:$I,$A9,Database!$Z:$Z,"N",Database!$Y:$Y,"Y")+COUNTIFS(Database!$F:$F,2,Database!$Q:$Q,R$2,Database!$I:$I,$A9,Database!$Z:$Z,"N",Database!$Y:$Y,"Y"))</f>
        <v>0</v>
      </c>
      <c r="S9" s="9">
        <f>IF($K9="N",0,COUNTIFS(Database!$E:$E,2,Database!$O:$O,S$2,Database!$I:$I,$A9,Database!$Z:$Z,"N",Database!$Y:$Y,"Y")+COUNTIFS(Database!$F:$F,2,Database!$Q:$Q,S$2,Database!$I:$I,$A9,Database!$Z:$Z,"N",Database!$Y:$Y,"Y"))</f>
        <v>0</v>
      </c>
      <c r="T9" s="9">
        <f>IF($K9="N",0,COUNTIFS(Database!$E:$E,2,Database!$O:$O,T$2,Database!$I:$I,$A9,Database!$Z:$Z,"N",Database!$Y:$Y,"Y")+COUNTIFS(Database!$F:$F,2,Database!$Q:$Q,T$2,Database!$I:$I,$A9,Database!$Z:$Z,"N",Database!$Y:$Y,"Y"))</f>
        <v>0</v>
      </c>
      <c r="U9" s="9">
        <f>IF($K9="N",0,COUNTIFS(Database!$E:$E,2,Database!$O:$O,U$2,Database!$I:$I,$A9,Database!$Z:$Z,"N",Database!$Y:$Y,"Y")+COUNTIFS(Database!$F:$F,2,Database!$Q:$Q,U$2,Database!$I:$I,$A9,Database!$Z:$Z,"N",Database!$Y:$Y,"Y"))</f>
        <v>0</v>
      </c>
      <c r="V9" s="9">
        <f>IF($K9="N",0,COUNTIFS(Database!$E:$E,2,Database!$O:$O,V$2,Database!$I:$I,$A9,Database!$Z:$Z,"N",Database!$Y:$Y,"Y")+COUNTIFS(Database!$F:$F,2,Database!$Q:$Q,V$2,Database!$I:$I,$A9,Database!$Z:$Z,"N",Database!$Y:$Y,"Y"))</f>
        <v>0</v>
      </c>
      <c r="W9" s="9">
        <f>IF($K9="N",0,COUNTIFS(Database!$E:$E,2,Database!$O:$O,W$2,Database!$I:$I,$A9,Database!$Z:$Z,"N",Database!$Y:$Y,"Y")+COUNTIFS(Database!$F:$F,2,Database!$Q:$Q,W$2,Database!$I:$I,$A9,Database!$Z:$Z,"N",Database!$Y:$Y,"Y"))</f>
        <v>0</v>
      </c>
      <c r="X9" s="9">
        <f>IF($K9="N",0,COUNTIFS(Database!$E:$E,2,Database!$O:$O,X$2,Database!$I:$I,$A9,Database!$Z:$Z,"N",Database!$Y:$Y,"Y")+COUNTIFS(Database!$F:$F,2,Database!$Q:$Q,X$2,Database!$I:$I,$A9,Database!$Z:$Z,"N",Database!$Y:$Y,"Y"))</f>
        <v>0</v>
      </c>
      <c r="Y9" s="9">
        <f>IF($K9="N",0,COUNTIFS(Database!$E:$E,2,Database!$O:$O,Y$2,Database!$I:$I,$A9,Database!$Z:$Z,"N",Database!$Y:$Y,"Y")+COUNTIFS(Database!$F:$F,2,Database!$Q:$Q,Y$2,Database!$I:$I,$A9,Database!$Z:$Z,"N",Database!$Y:$Y,"Y"))</f>
        <v>0</v>
      </c>
      <c r="Z9" s="9">
        <f>IF($K9="N",0,COUNTIFS(Database!$E:$E,2,Database!$O:$O,Z$2,Database!$I:$I,$A9,Database!$Z:$Z,"N",Database!$Y:$Y,"Y")+COUNTIFS(Database!$F:$F,2,Database!$Q:$Q,Z$2,Database!$I:$I,$A9,Database!$Z:$Z,"N",Database!$Y:$Y,"Y"))</f>
        <v>0</v>
      </c>
      <c r="AA9" s="9">
        <f>IF($K9="N",0,COUNTIFS(Database!$E:$E,2,Database!$O:$O,AA$2,Database!$I:$I,$A9,Database!$Z:$Z,"N",Database!$Y:$Y,"Y")+COUNTIFS(Database!$F:$F,2,Database!$Q:$Q,AA$2,Database!$I:$I,$A9,Database!$Z:$Z,"N",Database!$Y:$Y,"Y"))</f>
        <v>0</v>
      </c>
      <c r="AB9" s="9">
        <f>IF($K9="N",0,COUNTIFS(Database!$E:$E,2,Database!$O:$O,AB$2,Database!$I:$I,$A9,Database!$Z:$Z,"N",Database!$Y:$Y,"Y")+COUNTIFS(Database!$F:$F,2,Database!$Q:$Q,AB$2,Database!$I:$I,$A9,Database!$Z:$Z,"N",Database!$Y:$Y,"Y"))</f>
        <v>0</v>
      </c>
      <c r="AC9" s="9">
        <f>IF($K9="N",0,COUNTIFS(Database!$E:$E,2,Database!$O:$O,AC$2,Database!$I:$I,$A9,Database!$Z:$Z,"N",Database!$Y:$Y,"Y")+COUNTIFS(Database!$F:$F,2,Database!$Q:$Q,AC$2,Database!$I:$I,$A9,Database!$Z:$Z,"N",Database!$Y:$Y,"Y"))</f>
        <v>0</v>
      </c>
      <c r="AD9" s="9">
        <f>IF($K9="N",0,COUNTIFS(Database!$E:$E,1,Database!$O:$O,AD$2,Database!$I:$I,$A9,Database!$Z:$Z,"N",Database!$Y:$Y,"Y")+COUNTIFS(Database!$F:$F,1,Database!$Q:$Q,AD$2,Database!$I:$I,$A9,Database!$Z:$Z,"N",Database!$Y:$Y,"Y"))</f>
        <v>0</v>
      </c>
      <c r="AE9" s="9">
        <f>IF($K9="N",0,COUNTIFS(Database!$E:$E,1,Database!$O:$O,AE$2,Database!$I:$I,$A9,Database!$Z:$Z,"N",Database!$Y:$Y,"Y")+COUNTIFS(Database!$F:$F,1,Database!$Q:$Q,AE$2,Database!$I:$I,$A9,Database!$Z:$Z,"N",Database!$Y:$Y,"Y"))</f>
        <v>0</v>
      </c>
      <c r="AF9" s="9">
        <f>IF($K9="N",0,COUNTIFS(Database!$E:$E,1,Database!$O:$O,AF$2,Database!$I:$I,$A9,Database!$Z:$Z,"N",Database!$Y:$Y,"Y")+COUNTIFS(Database!$F:$F,1,Database!$Q:$Q,AF$2,Database!$I:$I,$A9,Database!$Z:$Z,"N",Database!$Y:$Y,"Y"))</f>
        <v>0</v>
      </c>
      <c r="AG9" s="9">
        <f>IF($K9="N",0,COUNTIFS(Database!$E:$E,1,Database!$O:$O,AG$2,Database!$I:$I,$A9,Database!$Z:$Z,"N",Database!$Y:$Y,"Y")+COUNTIFS(Database!$F:$F,1,Database!$Q:$Q,AG$2,Database!$I:$I,$A9,Database!$Z:$Z,"N",Database!$Y:$Y,"Y"))</f>
        <v>0</v>
      </c>
      <c r="AH9" s="9">
        <f>IF($K9="N",0,COUNTIFS(Database!$E:$E,1,Database!$O:$O,AH$2,Database!$I:$I,$A9,Database!$Z:$Z,"N",Database!$Y:$Y,"Y")+COUNTIFS(Database!$F:$F,1,Database!$Q:$Q,AH$2,Database!$I:$I,$A9,Database!$Z:$Z,"N",Database!$Y:$Y,"Y"))</f>
        <v>0</v>
      </c>
      <c r="AI9" s="9">
        <f>IF($K9="N",0,COUNTIFS(Database!$E:$E,1,Database!$O:$O,AI$2,Database!$I:$I,$A9,Database!$Z:$Z,"N",Database!$Y:$Y,"Y")+COUNTIFS(Database!$F:$F,1,Database!$Q:$Q,AI$2,Database!$I:$I,$A9,Database!$Z:$Z,"N",Database!$Y:$Y,"Y"))</f>
        <v>0</v>
      </c>
      <c r="AJ9" s="9">
        <f>IF($K9="N",0,COUNTIFS(Database!$E:$E,1,Database!$O:$O,AJ$2,Database!$I:$I,$A9,Database!$Z:$Z,"N",Database!$Y:$Y,"Y")+COUNTIFS(Database!$F:$F,1,Database!$Q:$Q,AJ$2,Database!$I:$I,$A9,Database!$Z:$Z,"N",Database!$Y:$Y,"Y"))</f>
        <v>0</v>
      </c>
      <c r="AK9" s="9">
        <f>IF($K9="N",0,COUNTIFS(Database!$E:$E,1,Database!$O:$O,AK$2,Database!$I:$I,$A9,Database!$Z:$Z,"N",Database!$Y:$Y,"Y")+COUNTIFS(Database!$F:$F,1,Database!$Q:$Q,AK$2,Database!$I:$I,$A9,Database!$Z:$Z,"N",Database!$Y:$Y,"Y"))</f>
        <v>0</v>
      </c>
      <c r="AL9" s="9">
        <f>IF($K9="N",0,COUNTIFS(Database!$E:$E,1,Database!$O:$O,AL$2,Database!$I:$I,$A9,Database!$Z:$Z,"N",Database!$Y:$Y,"Y")+COUNTIFS(Database!$F:$F,1,Database!$Q:$Q,AL$2,Database!$I:$I,$A9,Database!$Z:$Z,"N",Database!$Y:$Y,"Y"))</f>
        <v>0</v>
      </c>
      <c r="AM9" s="9">
        <f>IF($K9="N",0,COUNTIFS(Database!$E:$E,1,Database!$O:$O,AM$2,Database!$I:$I,$A9,Database!$Z:$Z,"N",Database!$Y:$Y,"Y")+COUNTIFS(Database!$F:$F,1,Database!$Q:$Q,AM$2,Database!$I:$I,$A9,Database!$Z:$Z,"N",Database!$Y:$Y,"Y"))</f>
        <v>0</v>
      </c>
      <c r="AN9" s="9">
        <f>IF($K9="N",0,COUNTIFS(Database!$E:$E,1,Database!$O:$O,AN$2,Database!$I:$I,$A9,Database!$Z:$Z,"N",Database!$Y:$Y,"Y")+COUNTIFS(Database!$F:$F,1,Database!$Q:$Q,AN$2,Database!$I:$I,$A9,Database!$Z:$Z,"N",Database!$Y:$Y,"Y"))</f>
        <v>0</v>
      </c>
      <c r="AO9" s="9">
        <f>IF($K9="N",0,COUNTIFS(Database!$E:$E,1,Database!$O:$O,AO$2,Database!$I:$I,$A9,Database!$Z:$Z,"N",Database!$Y:$Y,"Y")+COUNTIFS(Database!$F:$F,1,Database!$Q:$Q,AO$2,Database!$I:$I,$A9,Database!$Z:$Z,"N",Database!$Y:$Y,"Y"))</f>
        <v>0</v>
      </c>
      <c r="AP9" s="9">
        <f>IF($K9="N",0,COUNTIFS(Database!$E:$E,1,Database!$O:$O,AP$2,Database!$I:$I,$A9,Database!$Z:$Z,"N",Database!$Y:$Y,"Y")+COUNTIFS(Database!$F:$F,1,Database!$Q:$Q,AP$2,Database!$I:$I,$A9,Database!$Z:$Z,"N",Database!$Y:$Y,"Y"))</f>
        <v>0</v>
      </c>
      <c r="AQ9" s="9">
        <f>IF($K9="N",0,COUNTIFS(Database!$E:$E,1,Database!$O:$O,AQ$2,Database!$I:$I,$A9,Database!$Z:$Z,"N",Database!$Y:$Y,"Y")+COUNTIFS(Database!$F:$F,1,Database!$Q:$Q,AQ$2,Database!$I:$I,$A9,Database!$Z:$Z,"N",Database!$Y:$Y,"Y"))</f>
        <v>0</v>
      </c>
      <c r="AR9" s="9">
        <f>IF($K9="N",0,COUNTIFS(Database!$E:$E,1,Database!$O:$O,AR$2,Database!$I:$I,$A9,Database!$Z:$Z,"N",Database!$Y:$Y,"Y")+COUNTIFS(Database!$F:$F,1,Database!$Q:$Q,AR$2,Database!$I:$I,$A9,Database!$Z:$Z,"N",Database!$Y:$Y,"Y"))</f>
        <v>0</v>
      </c>
      <c r="AS9" s="9">
        <f>IF($K9="N",0,COUNTIFS(Database!$E:$E,1,Database!$O:$O,AS$2,Database!$I:$I,$A9,Database!$Z:$Z,"N",Database!$Y:$Y,"Y")+COUNTIFS(Database!$F:$F,1,Database!$Q:$Q,AS$2,Database!$I:$I,$A9,Database!$Z:$Z,"N",Database!$Y:$Y,"Y"))</f>
        <v>0</v>
      </c>
      <c r="AT9" s="9">
        <f>IF($K9="N",0,COUNTIFS(Database!$E:$E,0,Database!$O:$O,AT$2,Database!$I:$I,$A9,Database!$Z:$Z,"N",Database!$Y:$Y,"Y")+COUNTIFS(Database!$F:$F,0,Database!$Q:$Q,AT$2,Database!$I:$I,$A9,Database!$Z:$Z,"N",Database!$Y:$Y,"Y"))</f>
        <v>0</v>
      </c>
      <c r="AU9" s="9">
        <f>IF($K9="N",0,COUNTIFS(Database!$E:$E,0,Database!$O:$O,AU$2,Database!$I:$I,$A9,Database!$Z:$Z,"N",Database!$Y:$Y,"Y")+COUNTIFS(Database!$F:$F,0,Database!$Q:$Q,AU$2,Database!$I:$I,$A9,Database!$Z:$Z,"N",Database!$Y:$Y,"Y"))</f>
        <v>0</v>
      </c>
      <c r="AV9" s="9">
        <f>IF($K9="N",0,COUNTIFS(Database!$E:$E,0,Database!$O:$O,AV$2,Database!$I:$I,$A9,Database!$Z:$Z,"N",Database!$Y:$Y,"Y")+COUNTIFS(Database!$F:$F,0,Database!$Q:$Q,AV$2,Database!$I:$I,$A9,Database!$Z:$Z,"N",Database!$Y:$Y,"Y"))</f>
        <v>0</v>
      </c>
      <c r="AW9" s="9">
        <f>IF($K9="N",0,COUNTIFS(Database!$E:$E,0,Database!$O:$O,AW$2,Database!$I:$I,$A9,Database!$Z:$Z,"N",Database!$Y:$Y,"Y")+COUNTIFS(Database!$F:$F,0,Database!$Q:$Q,AW$2,Database!$I:$I,$A9,Database!$Z:$Z,"N",Database!$Y:$Y,"Y"))</f>
        <v>0</v>
      </c>
      <c r="AX9" s="9">
        <f>IF($K9="N",0,COUNTIFS(Database!$E:$E,0,Database!$O:$O,AX$2,Database!$I:$I,$A9,Database!$Z:$Z,"N",Database!$Y:$Y,"Y")+COUNTIFS(Database!$F:$F,0,Database!$Q:$Q,AX$2,Database!$I:$I,$A9,Database!$Z:$Z,"N",Database!$Y:$Y,"Y"))</f>
        <v>0</v>
      </c>
      <c r="AY9" s="9">
        <f>IF($K9="N",0,COUNTIFS(Database!$E:$E,0,Database!$O:$O,AY$2,Database!$I:$I,$A9,Database!$Z:$Z,"N",Database!$Y:$Y,"Y")+COUNTIFS(Database!$F:$F,0,Database!$Q:$Q,AY$2,Database!$I:$I,$A9,Database!$Z:$Z,"N",Database!$Y:$Y,"Y"))</f>
        <v>0</v>
      </c>
      <c r="AZ9" s="9">
        <f>IF($K9="N",0,COUNTIFS(Database!$E:$E,0,Database!$O:$O,AZ$2,Database!$I:$I,$A9,Database!$Z:$Z,"N",Database!$Y:$Y,"Y")+COUNTIFS(Database!$F:$F,0,Database!$Q:$Q,AZ$2,Database!$I:$I,$A9,Database!$Z:$Z,"N",Database!$Y:$Y,"Y"))</f>
        <v>0</v>
      </c>
      <c r="BA9" s="9">
        <f>IF($K9="N",0,COUNTIFS(Database!$E:$E,0,Database!$O:$O,BA$2,Database!$I:$I,$A9,Database!$Z:$Z,"N",Database!$Y:$Y,"Y")+COUNTIFS(Database!$F:$F,0,Database!$Q:$Q,BA$2,Database!$I:$I,$A9,Database!$Z:$Z,"N",Database!$Y:$Y,"Y"))</f>
        <v>0</v>
      </c>
      <c r="BB9" s="9">
        <f>IF($K9="N",0,COUNTIFS(Database!$E:$E,0,Database!$O:$O,BB$2,Database!$I:$I,$A9,Database!$Z:$Z,"N",Database!$Y:$Y,"Y")+COUNTIFS(Database!$F:$F,0,Database!$Q:$Q,BB$2,Database!$I:$I,$A9,Database!$Z:$Z,"N",Database!$Y:$Y,"Y"))</f>
        <v>0</v>
      </c>
      <c r="BC9" s="9">
        <f>IF($K9="N",0,COUNTIFS(Database!$E:$E,0,Database!$O:$O,BC$2,Database!$I:$I,$A9,Database!$Z:$Z,"N",Database!$Y:$Y,"Y")+COUNTIFS(Database!$F:$F,0,Database!$Q:$Q,BC$2,Database!$I:$I,$A9,Database!$Z:$Z,"N",Database!$Y:$Y,"Y"))</f>
        <v>0</v>
      </c>
      <c r="BD9" s="9">
        <f>IF($K9="N",0,COUNTIFS(Database!$E:$E,0,Database!$O:$O,BD$2,Database!$I:$I,$A9,Database!$Z:$Z,"N",Database!$Y:$Y,"Y")+COUNTIFS(Database!$F:$F,0,Database!$Q:$Q,BD$2,Database!$I:$I,$A9,Database!$Z:$Z,"N",Database!$Y:$Y,"Y"))</f>
        <v>0</v>
      </c>
      <c r="BE9" s="9">
        <f>IF($K9="N",0,COUNTIFS(Database!$E:$E,0,Database!$O:$O,BE$2,Database!$I:$I,$A9,Database!$Z:$Z,"N",Database!$Y:$Y,"Y")+COUNTIFS(Database!$F:$F,0,Database!$Q:$Q,BE$2,Database!$I:$I,$A9,Database!$Z:$Z,"N",Database!$Y:$Y,"Y"))</f>
        <v>0</v>
      </c>
      <c r="BF9" s="9">
        <f>IF($K9="N",0,COUNTIFS(Database!$E:$E,0,Database!$O:$O,BF$2,Database!$I:$I,$A9,Database!$Z:$Z,"N",Database!$Y:$Y,"Y")+COUNTIFS(Database!$F:$F,0,Database!$Q:$Q,BF$2,Database!$I:$I,$A9,Database!$Z:$Z,"N",Database!$Y:$Y,"Y"))</f>
        <v>0</v>
      </c>
      <c r="BG9" s="9">
        <f>IF($K9="N",0,COUNTIFS(Database!$E:$E,0,Database!$O:$O,BG$2,Database!$I:$I,$A9,Database!$Z:$Z,"N",Database!$Y:$Y,"Y")+COUNTIFS(Database!$F:$F,0,Database!$Q:$Q,BG$2,Database!$I:$I,$A9,Database!$Z:$Z,"N",Database!$Y:$Y,"Y"))</f>
        <v>0</v>
      </c>
      <c r="BH9" s="9">
        <f>IF($K9="N",0,COUNTIFS(Database!$E:$E,0,Database!$O:$O,BH$2,Database!$I:$I,$A9,Database!$Z:$Z,"N",Database!$Y:$Y,"Y")+COUNTIFS(Database!$F:$F,0,Database!$Q:$Q,BH$2,Database!$I:$I,$A9,Database!$Z:$Z,"N",Database!$Y:$Y,"Y"))</f>
        <v>0</v>
      </c>
      <c r="BI9" s="9">
        <f>IF($K9="N",0,COUNTIFS(Database!$E:$E,0,Database!$O:$O,BI$2,Database!$I:$I,$A9,Database!$Z:$Z,"N",Database!$Y:$Y,"Y")+COUNTIFS(Database!$F:$F,0,Database!$Q:$Q,BI$2,Database!$I:$I,$A9,Database!$Z:$Z,"N",Database!$Y:$Y,"Y"))</f>
        <v>0</v>
      </c>
    </row>
    <row r="10" spans="1:61" x14ac:dyDescent="0.25">
      <c r="A10" t="s">
        <v>493</v>
      </c>
      <c r="B10" s="2" t="str">
        <f>VLOOKUP(A10,Database!I:U,13,FALSE)</f>
        <v>bcp</v>
      </c>
      <c r="C10" s="2">
        <f>VLOOKUP(A10,Database!I:V,14,FALSE)</f>
        <v>2000</v>
      </c>
      <c r="D10" s="2">
        <f>_xlfn.MAXIFS(Database!B:B,Database!I:I,'Tournaments Included'!A10)</f>
        <v>3</v>
      </c>
      <c r="E10" s="2" t="str">
        <f>VLOOKUP(A10,Database!I:AA,16,FALSE)</f>
        <v>v1.1</v>
      </c>
      <c r="F10" s="2">
        <f>VLOOKUP(A10,Database!I:AB,19,FALSE)</f>
        <v>8</v>
      </c>
      <c r="G10" s="2" t="str">
        <f>VLOOKUP(A10,Database!I:AC,20,FALSE)</f>
        <v>Y</v>
      </c>
      <c r="H10" s="2" t="str">
        <f>IF(VLOOKUP(A10,Database!I:AD,21,FALSE)=0,"Unknown",VLOOKUP(A10,Database!I:AD,21,FALSE))</f>
        <v>Unknown</v>
      </c>
      <c r="I10" s="2" t="str">
        <f>IF(VLOOKUP(A10,Database!I:AE,22,FALSE)=0,"Unknown",VLOOKUP(A10,Database!I:AE,22,FALSE))</f>
        <v>Unknown</v>
      </c>
      <c r="K10" s="19" t="s">
        <v>1399</v>
      </c>
      <c r="N10" s="9">
        <f>IF($K10="N",0,COUNTIFS(Database!$E:$E,2,Database!$O:$O,N$2,Database!$I:$I,$A10,Database!$Z:$Z,"N",Database!$Y:$Y,"Y")+COUNTIFS(Database!$F:$F,2,Database!$Q:$Q,N$2,Database!$I:$I,$A10,Database!$Z:$Z,"N",Database!$Y:$Y,"Y"))</f>
        <v>0</v>
      </c>
      <c r="O10" s="9">
        <f>IF($K10="N",0,COUNTIFS(Database!$E:$E,2,Database!$O:$O,O$2,Database!$I:$I,$A10,Database!$Z:$Z,"N",Database!$Y:$Y,"Y")+COUNTIFS(Database!$F:$F,2,Database!$Q:$Q,O$2,Database!$I:$I,$A10,Database!$Z:$Z,"N",Database!$Y:$Y,"Y"))</f>
        <v>0</v>
      </c>
      <c r="P10" s="9">
        <f>IF($K10="N",0,COUNTIFS(Database!$E:$E,2,Database!$O:$O,P$2,Database!$I:$I,$A10,Database!$Z:$Z,"N",Database!$Y:$Y,"Y")+COUNTIFS(Database!$F:$F,2,Database!$Q:$Q,P$2,Database!$I:$I,$A10,Database!$Z:$Z,"N",Database!$Y:$Y,"Y"))</f>
        <v>0</v>
      </c>
      <c r="Q10" s="9">
        <f>IF($K10="N",0,COUNTIFS(Database!$E:$E,2,Database!$O:$O,Q$2,Database!$I:$I,$A10,Database!$Z:$Z,"N",Database!$Y:$Y,"Y")+COUNTIFS(Database!$F:$F,2,Database!$Q:$Q,Q$2,Database!$I:$I,$A10,Database!$Z:$Z,"N",Database!$Y:$Y,"Y"))</f>
        <v>0</v>
      </c>
      <c r="R10" s="9">
        <f>IF($K10="N",0,COUNTIFS(Database!$E:$E,2,Database!$O:$O,R$2,Database!$I:$I,$A10,Database!$Z:$Z,"N",Database!$Y:$Y,"Y")+COUNTIFS(Database!$F:$F,2,Database!$Q:$Q,R$2,Database!$I:$I,$A10,Database!$Z:$Z,"N",Database!$Y:$Y,"Y"))</f>
        <v>0</v>
      </c>
      <c r="S10" s="9">
        <f>IF($K10="N",0,COUNTIFS(Database!$E:$E,2,Database!$O:$O,S$2,Database!$I:$I,$A10,Database!$Z:$Z,"N",Database!$Y:$Y,"Y")+COUNTIFS(Database!$F:$F,2,Database!$Q:$Q,S$2,Database!$I:$I,$A10,Database!$Z:$Z,"N",Database!$Y:$Y,"Y"))</f>
        <v>0</v>
      </c>
      <c r="T10" s="9">
        <f>IF($K10="N",0,COUNTIFS(Database!$E:$E,2,Database!$O:$O,T$2,Database!$I:$I,$A10,Database!$Z:$Z,"N",Database!$Y:$Y,"Y")+COUNTIFS(Database!$F:$F,2,Database!$Q:$Q,T$2,Database!$I:$I,$A10,Database!$Z:$Z,"N",Database!$Y:$Y,"Y"))</f>
        <v>0</v>
      </c>
      <c r="U10" s="9">
        <f>IF($K10="N",0,COUNTIFS(Database!$E:$E,2,Database!$O:$O,U$2,Database!$I:$I,$A10,Database!$Z:$Z,"N",Database!$Y:$Y,"Y")+COUNTIFS(Database!$F:$F,2,Database!$Q:$Q,U$2,Database!$I:$I,$A10,Database!$Z:$Z,"N",Database!$Y:$Y,"Y"))</f>
        <v>0</v>
      </c>
      <c r="V10" s="9">
        <f>IF($K10="N",0,COUNTIFS(Database!$E:$E,2,Database!$O:$O,V$2,Database!$I:$I,$A10,Database!$Z:$Z,"N",Database!$Y:$Y,"Y")+COUNTIFS(Database!$F:$F,2,Database!$Q:$Q,V$2,Database!$I:$I,$A10,Database!$Z:$Z,"N",Database!$Y:$Y,"Y"))</f>
        <v>0</v>
      </c>
      <c r="W10" s="9">
        <f>IF($K10="N",0,COUNTIFS(Database!$E:$E,2,Database!$O:$O,W$2,Database!$I:$I,$A10,Database!$Z:$Z,"N",Database!$Y:$Y,"Y")+COUNTIFS(Database!$F:$F,2,Database!$Q:$Q,W$2,Database!$I:$I,$A10,Database!$Z:$Z,"N",Database!$Y:$Y,"Y"))</f>
        <v>0</v>
      </c>
      <c r="X10" s="9">
        <f>IF($K10="N",0,COUNTIFS(Database!$E:$E,2,Database!$O:$O,X$2,Database!$I:$I,$A10,Database!$Z:$Z,"N",Database!$Y:$Y,"Y")+COUNTIFS(Database!$F:$F,2,Database!$Q:$Q,X$2,Database!$I:$I,$A10,Database!$Z:$Z,"N",Database!$Y:$Y,"Y"))</f>
        <v>0</v>
      </c>
      <c r="Y10" s="9">
        <f>IF($K10="N",0,COUNTIFS(Database!$E:$E,2,Database!$O:$O,Y$2,Database!$I:$I,$A10,Database!$Z:$Z,"N",Database!$Y:$Y,"Y")+COUNTIFS(Database!$F:$F,2,Database!$Q:$Q,Y$2,Database!$I:$I,$A10,Database!$Z:$Z,"N",Database!$Y:$Y,"Y"))</f>
        <v>0</v>
      </c>
      <c r="Z10" s="9">
        <f>IF($K10="N",0,COUNTIFS(Database!$E:$E,2,Database!$O:$O,Z$2,Database!$I:$I,$A10,Database!$Z:$Z,"N",Database!$Y:$Y,"Y")+COUNTIFS(Database!$F:$F,2,Database!$Q:$Q,Z$2,Database!$I:$I,$A10,Database!$Z:$Z,"N",Database!$Y:$Y,"Y"))</f>
        <v>0</v>
      </c>
      <c r="AA10" s="9">
        <f>IF($K10="N",0,COUNTIFS(Database!$E:$E,2,Database!$O:$O,AA$2,Database!$I:$I,$A10,Database!$Z:$Z,"N",Database!$Y:$Y,"Y")+COUNTIFS(Database!$F:$F,2,Database!$Q:$Q,AA$2,Database!$I:$I,$A10,Database!$Z:$Z,"N",Database!$Y:$Y,"Y"))</f>
        <v>0</v>
      </c>
      <c r="AB10" s="9">
        <f>IF($K10="N",0,COUNTIFS(Database!$E:$E,2,Database!$O:$O,AB$2,Database!$I:$I,$A10,Database!$Z:$Z,"N",Database!$Y:$Y,"Y")+COUNTIFS(Database!$F:$F,2,Database!$Q:$Q,AB$2,Database!$I:$I,$A10,Database!$Z:$Z,"N",Database!$Y:$Y,"Y"))</f>
        <v>0</v>
      </c>
      <c r="AC10" s="9">
        <f>IF($K10="N",0,COUNTIFS(Database!$E:$E,2,Database!$O:$O,AC$2,Database!$I:$I,$A10,Database!$Z:$Z,"N",Database!$Y:$Y,"Y")+COUNTIFS(Database!$F:$F,2,Database!$Q:$Q,AC$2,Database!$I:$I,$A10,Database!$Z:$Z,"N",Database!$Y:$Y,"Y"))</f>
        <v>0</v>
      </c>
      <c r="AD10" s="9">
        <f>IF($K10="N",0,COUNTIFS(Database!$E:$E,1,Database!$O:$O,AD$2,Database!$I:$I,$A10,Database!$Z:$Z,"N",Database!$Y:$Y,"Y")+COUNTIFS(Database!$F:$F,1,Database!$Q:$Q,AD$2,Database!$I:$I,$A10,Database!$Z:$Z,"N",Database!$Y:$Y,"Y"))</f>
        <v>0</v>
      </c>
      <c r="AE10" s="9">
        <f>IF($K10="N",0,COUNTIFS(Database!$E:$E,1,Database!$O:$O,AE$2,Database!$I:$I,$A10,Database!$Z:$Z,"N",Database!$Y:$Y,"Y")+COUNTIFS(Database!$F:$F,1,Database!$Q:$Q,AE$2,Database!$I:$I,$A10,Database!$Z:$Z,"N",Database!$Y:$Y,"Y"))</f>
        <v>0</v>
      </c>
      <c r="AF10" s="9">
        <f>IF($K10="N",0,COUNTIFS(Database!$E:$E,1,Database!$O:$O,AF$2,Database!$I:$I,$A10,Database!$Z:$Z,"N",Database!$Y:$Y,"Y")+COUNTIFS(Database!$F:$F,1,Database!$Q:$Q,AF$2,Database!$I:$I,$A10,Database!$Z:$Z,"N",Database!$Y:$Y,"Y"))</f>
        <v>0</v>
      </c>
      <c r="AG10" s="9">
        <f>IF($K10="N",0,COUNTIFS(Database!$E:$E,1,Database!$O:$O,AG$2,Database!$I:$I,$A10,Database!$Z:$Z,"N",Database!$Y:$Y,"Y")+COUNTIFS(Database!$F:$F,1,Database!$Q:$Q,AG$2,Database!$I:$I,$A10,Database!$Z:$Z,"N",Database!$Y:$Y,"Y"))</f>
        <v>0</v>
      </c>
      <c r="AH10" s="9">
        <f>IF($K10="N",0,COUNTIFS(Database!$E:$E,1,Database!$O:$O,AH$2,Database!$I:$I,$A10,Database!$Z:$Z,"N",Database!$Y:$Y,"Y")+COUNTIFS(Database!$F:$F,1,Database!$Q:$Q,AH$2,Database!$I:$I,$A10,Database!$Z:$Z,"N",Database!$Y:$Y,"Y"))</f>
        <v>0</v>
      </c>
      <c r="AI10" s="9">
        <f>IF($K10="N",0,COUNTIFS(Database!$E:$E,1,Database!$O:$O,AI$2,Database!$I:$I,$A10,Database!$Z:$Z,"N",Database!$Y:$Y,"Y")+COUNTIFS(Database!$F:$F,1,Database!$Q:$Q,AI$2,Database!$I:$I,$A10,Database!$Z:$Z,"N",Database!$Y:$Y,"Y"))</f>
        <v>0</v>
      </c>
      <c r="AJ10" s="9">
        <f>IF($K10="N",0,COUNTIFS(Database!$E:$E,1,Database!$O:$O,AJ$2,Database!$I:$I,$A10,Database!$Z:$Z,"N",Database!$Y:$Y,"Y")+COUNTIFS(Database!$F:$F,1,Database!$Q:$Q,AJ$2,Database!$I:$I,$A10,Database!$Z:$Z,"N",Database!$Y:$Y,"Y"))</f>
        <v>0</v>
      </c>
      <c r="AK10" s="9">
        <f>IF($K10="N",0,COUNTIFS(Database!$E:$E,1,Database!$O:$O,AK$2,Database!$I:$I,$A10,Database!$Z:$Z,"N",Database!$Y:$Y,"Y")+COUNTIFS(Database!$F:$F,1,Database!$Q:$Q,AK$2,Database!$I:$I,$A10,Database!$Z:$Z,"N",Database!$Y:$Y,"Y"))</f>
        <v>0</v>
      </c>
      <c r="AL10" s="9">
        <f>IF($K10="N",0,COUNTIFS(Database!$E:$E,1,Database!$O:$O,AL$2,Database!$I:$I,$A10,Database!$Z:$Z,"N",Database!$Y:$Y,"Y")+COUNTIFS(Database!$F:$F,1,Database!$Q:$Q,AL$2,Database!$I:$I,$A10,Database!$Z:$Z,"N",Database!$Y:$Y,"Y"))</f>
        <v>0</v>
      </c>
      <c r="AM10" s="9">
        <f>IF($K10="N",0,COUNTIFS(Database!$E:$E,1,Database!$O:$O,AM$2,Database!$I:$I,$A10,Database!$Z:$Z,"N",Database!$Y:$Y,"Y")+COUNTIFS(Database!$F:$F,1,Database!$Q:$Q,AM$2,Database!$I:$I,$A10,Database!$Z:$Z,"N",Database!$Y:$Y,"Y"))</f>
        <v>0</v>
      </c>
      <c r="AN10" s="9">
        <f>IF($K10="N",0,COUNTIFS(Database!$E:$E,1,Database!$O:$O,AN$2,Database!$I:$I,$A10,Database!$Z:$Z,"N",Database!$Y:$Y,"Y")+COUNTIFS(Database!$F:$F,1,Database!$Q:$Q,AN$2,Database!$I:$I,$A10,Database!$Z:$Z,"N",Database!$Y:$Y,"Y"))</f>
        <v>0</v>
      </c>
      <c r="AO10" s="9">
        <f>IF($K10="N",0,COUNTIFS(Database!$E:$E,1,Database!$O:$O,AO$2,Database!$I:$I,$A10,Database!$Z:$Z,"N",Database!$Y:$Y,"Y")+COUNTIFS(Database!$F:$F,1,Database!$Q:$Q,AO$2,Database!$I:$I,$A10,Database!$Z:$Z,"N",Database!$Y:$Y,"Y"))</f>
        <v>0</v>
      </c>
      <c r="AP10" s="9">
        <f>IF($K10="N",0,COUNTIFS(Database!$E:$E,1,Database!$O:$O,AP$2,Database!$I:$I,$A10,Database!$Z:$Z,"N",Database!$Y:$Y,"Y")+COUNTIFS(Database!$F:$F,1,Database!$Q:$Q,AP$2,Database!$I:$I,$A10,Database!$Z:$Z,"N",Database!$Y:$Y,"Y"))</f>
        <v>0</v>
      </c>
      <c r="AQ10" s="9">
        <f>IF($K10="N",0,COUNTIFS(Database!$E:$E,1,Database!$O:$O,AQ$2,Database!$I:$I,$A10,Database!$Z:$Z,"N",Database!$Y:$Y,"Y")+COUNTIFS(Database!$F:$F,1,Database!$Q:$Q,AQ$2,Database!$I:$I,$A10,Database!$Z:$Z,"N",Database!$Y:$Y,"Y"))</f>
        <v>0</v>
      </c>
      <c r="AR10" s="9">
        <f>IF($K10="N",0,COUNTIFS(Database!$E:$E,1,Database!$O:$O,AR$2,Database!$I:$I,$A10,Database!$Z:$Z,"N",Database!$Y:$Y,"Y")+COUNTIFS(Database!$F:$F,1,Database!$Q:$Q,AR$2,Database!$I:$I,$A10,Database!$Z:$Z,"N",Database!$Y:$Y,"Y"))</f>
        <v>0</v>
      </c>
      <c r="AS10" s="9">
        <f>IF($K10="N",0,COUNTIFS(Database!$E:$E,1,Database!$O:$O,AS$2,Database!$I:$I,$A10,Database!$Z:$Z,"N",Database!$Y:$Y,"Y")+COUNTIFS(Database!$F:$F,1,Database!$Q:$Q,AS$2,Database!$I:$I,$A10,Database!$Z:$Z,"N",Database!$Y:$Y,"Y"))</f>
        <v>0</v>
      </c>
      <c r="AT10" s="9">
        <f>IF($K10="N",0,COUNTIFS(Database!$E:$E,0,Database!$O:$O,AT$2,Database!$I:$I,$A10,Database!$Z:$Z,"N",Database!$Y:$Y,"Y")+COUNTIFS(Database!$F:$F,0,Database!$Q:$Q,AT$2,Database!$I:$I,$A10,Database!$Z:$Z,"N",Database!$Y:$Y,"Y"))</f>
        <v>0</v>
      </c>
      <c r="AU10" s="9">
        <f>IF($K10="N",0,COUNTIFS(Database!$E:$E,0,Database!$O:$O,AU$2,Database!$I:$I,$A10,Database!$Z:$Z,"N",Database!$Y:$Y,"Y")+COUNTIFS(Database!$F:$F,0,Database!$Q:$Q,AU$2,Database!$I:$I,$A10,Database!$Z:$Z,"N",Database!$Y:$Y,"Y"))</f>
        <v>0</v>
      </c>
      <c r="AV10" s="9">
        <f>IF($K10="N",0,COUNTIFS(Database!$E:$E,0,Database!$O:$O,AV$2,Database!$I:$I,$A10,Database!$Z:$Z,"N",Database!$Y:$Y,"Y")+COUNTIFS(Database!$F:$F,0,Database!$Q:$Q,AV$2,Database!$I:$I,$A10,Database!$Z:$Z,"N",Database!$Y:$Y,"Y"))</f>
        <v>0</v>
      </c>
      <c r="AW10" s="9">
        <f>IF($K10="N",0,COUNTIFS(Database!$E:$E,0,Database!$O:$O,AW$2,Database!$I:$I,$A10,Database!$Z:$Z,"N",Database!$Y:$Y,"Y")+COUNTIFS(Database!$F:$F,0,Database!$Q:$Q,AW$2,Database!$I:$I,$A10,Database!$Z:$Z,"N",Database!$Y:$Y,"Y"))</f>
        <v>0</v>
      </c>
      <c r="AX10" s="9">
        <f>IF($K10="N",0,COUNTIFS(Database!$E:$E,0,Database!$O:$O,AX$2,Database!$I:$I,$A10,Database!$Z:$Z,"N",Database!$Y:$Y,"Y")+COUNTIFS(Database!$F:$F,0,Database!$Q:$Q,AX$2,Database!$I:$I,$A10,Database!$Z:$Z,"N",Database!$Y:$Y,"Y"))</f>
        <v>0</v>
      </c>
      <c r="AY10" s="9">
        <f>IF($K10="N",0,COUNTIFS(Database!$E:$E,0,Database!$O:$O,AY$2,Database!$I:$I,$A10,Database!$Z:$Z,"N",Database!$Y:$Y,"Y")+COUNTIFS(Database!$F:$F,0,Database!$Q:$Q,AY$2,Database!$I:$I,$A10,Database!$Z:$Z,"N",Database!$Y:$Y,"Y"))</f>
        <v>0</v>
      </c>
      <c r="AZ10" s="9">
        <f>IF($K10="N",0,COUNTIFS(Database!$E:$E,0,Database!$O:$O,AZ$2,Database!$I:$I,$A10,Database!$Z:$Z,"N",Database!$Y:$Y,"Y")+COUNTIFS(Database!$F:$F,0,Database!$Q:$Q,AZ$2,Database!$I:$I,$A10,Database!$Z:$Z,"N",Database!$Y:$Y,"Y"))</f>
        <v>0</v>
      </c>
      <c r="BA10" s="9">
        <f>IF($K10="N",0,COUNTIFS(Database!$E:$E,0,Database!$O:$O,BA$2,Database!$I:$I,$A10,Database!$Z:$Z,"N",Database!$Y:$Y,"Y")+COUNTIFS(Database!$F:$F,0,Database!$Q:$Q,BA$2,Database!$I:$I,$A10,Database!$Z:$Z,"N",Database!$Y:$Y,"Y"))</f>
        <v>0</v>
      </c>
      <c r="BB10" s="9">
        <f>IF($K10="N",0,COUNTIFS(Database!$E:$E,0,Database!$O:$O,BB$2,Database!$I:$I,$A10,Database!$Z:$Z,"N",Database!$Y:$Y,"Y")+COUNTIFS(Database!$F:$F,0,Database!$Q:$Q,BB$2,Database!$I:$I,$A10,Database!$Z:$Z,"N",Database!$Y:$Y,"Y"))</f>
        <v>0</v>
      </c>
      <c r="BC10" s="9">
        <f>IF($K10="N",0,COUNTIFS(Database!$E:$E,0,Database!$O:$O,BC$2,Database!$I:$I,$A10,Database!$Z:$Z,"N",Database!$Y:$Y,"Y")+COUNTIFS(Database!$F:$F,0,Database!$Q:$Q,BC$2,Database!$I:$I,$A10,Database!$Z:$Z,"N",Database!$Y:$Y,"Y"))</f>
        <v>0</v>
      </c>
      <c r="BD10" s="9">
        <f>IF($K10="N",0,COUNTIFS(Database!$E:$E,0,Database!$O:$O,BD$2,Database!$I:$I,$A10,Database!$Z:$Z,"N",Database!$Y:$Y,"Y")+COUNTIFS(Database!$F:$F,0,Database!$Q:$Q,BD$2,Database!$I:$I,$A10,Database!$Z:$Z,"N",Database!$Y:$Y,"Y"))</f>
        <v>0</v>
      </c>
      <c r="BE10" s="9">
        <f>IF($K10="N",0,COUNTIFS(Database!$E:$E,0,Database!$O:$O,BE$2,Database!$I:$I,$A10,Database!$Z:$Z,"N",Database!$Y:$Y,"Y")+COUNTIFS(Database!$F:$F,0,Database!$Q:$Q,BE$2,Database!$I:$I,$A10,Database!$Z:$Z,"N",Database!$Y:$Y,"Y"))</f>
        <v>0</v>
      </c>
      <c r="BF10" s="9">
        <f>IF($K10="N",0,COUNTIFS(Database!$E:$E,0,Database!$O:$O,BF$2,Database!$I:$I,$A10,Database!$Z:$Z,"N",Database!$Y:$Y,"Y")+COUNTIFS(Database!$F:$F,0,Database!$Q:$Q,BF$2,Database!$I:$I,$A10,Database!$Z:$Z,"N",Database!$Y:$Y,"Y"))</f>
        <v>0</v>
      </c>
      <c r="BG10" s="9">
        <f>IF($K10="N",0,COUNTIFS(Database!$E:$E,0,Database!$O:$O,BG$2,Database!$I:$I,$A10,Database!$Z:$Z,"N",Database!$Y:$Y,"Y")+COUNTIFS(Database!$F:$F,0,Database!$Q:$Q,BG$2,Database!$I:$I,$A10,Database!$Z:$Z,"N",Database!$Y:$Y,"Y"))</f>
        <v>0</v>
      </c>
      <c r="BH10" s="9">
        <f>IF($K10="N",0,COUNTIFS(Database!$E:$E,0,Database!$O:$O,BH$2,Database!$I:$I,$A10,Database!$Z:$Z,"N",Database!$Y:$Y,"Y")+COUNTIFS(Database!$F:$F,0,Database!$Q:$Q,BH$2,Database!$I:$I,$A10,Database!$Z:$Z,"N",Database!$Y:$Y,"Y"))</f>
        <v>0</v>
      </c>
      <c r="BI10" s="9">
        <f>IF($K10="N",0,COUNTIFS(Database!$E:$E,0,Database!$O:$O,BI$2,Database!$I:$I,$A10,Database!$Z:$Z,"N",Database!$Y:$Y,"Y")+COUNTIFS(Database!$F:$F,0,Database!$Q:$Q,BI$2,Database!$I:$I,$A10,Database!$Z:$Z,"N",Database!$Y:$Y,"Y"))</f>
        <v>0</v>
      </c>
    </row>
    <row r="11" spans="1:61" x14ac:dyDescent="0.25">
      <c r="A11" t="s">
        <v>40</v>
      </c>
      <c r="B11" s="2" t="str">
        <f>VLOOKUP(A11,Database!I:U,13,FALSE)</f>
        <v>bcp</v>
      </c>
      <c r="C11" s="2">
        <f>VLOOKUP(A11,Database!I:V,14,FALSE)</f>
        <v>2000</v>
      </c>
      <c r="D11" s="2">
        <f>_xlfn.MAXIFS(Database!B:B,Database!I:I,'Tournaments Included'!A11)</f>
        <v>3</v>
      </c>
      <c r="E11" s="2" t="str">
        <f>VLOOKUP(A11,Database!I:AA,16,FALSE)</f>
        <v>v1.1</v>
      </c>
      <c r="F11" s="2">
        <f>VLOOKUP(A11,Database!I:AB,19,FALSE)</f>
        <v>10</v>
      </c>
      <c r="G11" s="2" t="str">
        <f>VLOOKUP(A11,Database!I:AC,20,FALSE)</f>
        <v>Y</v>
      </c>
      <c r="H11" s="2" t="str">
        <f>IF(VLOOKUP(A11,Database!I:AD,21,FALSE)=0,"Unknown",VLOOKUP(A11,Database!I:AD,21,FALSE))</f>
        <v>Unknown</v>
      </c>
      <c r="I11" s="2" t="str">
        <f>IF(VLOOKUP(A11,Database!I:AE,22,FALSE)=0,"Unknown",VLOOKUP(A11,Database!I:AE,22,FALSE))</f>
        <v>Unknown</v>
      </c>
      <c r="K11" s="19" t="s">
        <v>1398</v>
      </c>
      <c r="N11" s="9">
        <f>IF($K11="N",0,COUNTIFS(Database!$E:$E,2,Database!$O:$O,N$2,Database!$I:$I,$A11,Database!$Z:$Z,"N",Database!$Y:$Y,"Y")+COUNTIFS(Database!$F:$F,2,Database!$Q:$Q,N$2,Database!$I:$I,$A11,Database!$Z:$Z,"N",Database!$Y:$Y,"Y"))</f>
        <v>0</v>
      </c>
      <c r="O11" s="9">
        <f>IF($K11="N",0,COUNTIFS(Database!$E:$E,2,Database!$O:$O,O$2,Database!$I:$I,$A11,Database!$Z:$Z,"N",Database!$Y:$Y,"Y")+COUNTIFS(Database!$F:$F,2,Database!$Q:$Q,O$2,Database!$I:$I,$A11,Database!$Z:$Z,"N",Database!$Y:$Y,"Y"))</f>
        <v>5</v>
      </c>
      <c r="P11" s="9">
        <f>IF($K11="N",0,COUNTIFS(Database!$E:$E,2,Database!$O:$O,P$2,Database!$I:$I,$A11,Database!$Z:$Z,"N",Database!$Y:$Y,"Y")+COUNTIFS(Database!$F:$F,2,Database!$Q:$Q,P$2,Database!$I:$I,$A11,Database!$Z:$Z,"N",Database!$Y:$Y,"Y"))</f>
        <v>2</v>
      </c>
      <c r="Q11" s="9">
        <f>IF($K11="N",0,COUNTIFS(Database!$E:$E,2,Database!$O:$O,Q$2,Database!$I:$I,$A11,Database!$Z:$Z,"N",Database!$Y:$Y,"Y")+COUNTIFS(Database!$F:$F,2,Database!$Q:$Q,Q$2,Database!$I:$I,$A11,Database!$Z:$Z,"N",Database!$Y:$Y,"Y"))</f>
        <v>2</v>
      </c>
      <c r="R11" s="9">
        <f>IF($K11="N",0,COUNTIFS(Database!$E:$E,2,Database!$O:$O,R$2,Database!$I:$I,$A11,Database!$Z:$Z,"N",Database!$Y:$Y,"Y")+COUNTIFS(Database!$F:$F,2,Database!$Q:$Q,R$2,Database!$I:$I,$A11,Database!$Z:$Z,"N",Database!$Y:$Y,"Y"))</f>
        <v>0</v>
      </c>
      <c r="S11" s="9">
        <f>IF($K11="N",0,COUNTIFS(Database!$E:$E,2,Database!$O:$O,S$2,Database!$I:$I,$A11,Database!$Z:$Z,"N",Database!$Y:$Y,"Y")+COUNTIFS(Database!$F:$F,2,Database!$Q:$Q,S$2,Database!$I:$I,$A11,Database!$Z:$Z,"N",Database!$Y:$Y,"Y"))</f>
        <v>2</v>
      </c>
      <c r="T11" s="9">
        <f>IF($K11="N",0,COUNTIFS(Database!$E:$E,2,Database!$O:$O,T$2,Database!$I:$I,$A11,Database!$Z:$Z,"N",Database!$Y:$Y,"Y")+COUNTIFS(Database!$F:$F,2,Database!$Q:$Q,T$2,Database!$I:$I,$A11,Database!$Z:$Z,"N",Database!$Y:$Y,"Y"))</f>
        <v>0</v>
      </c>
      <c r="U11" s="9">
        <f>IF($K11="N",0,COUNTIFS(Database!$E:$E,2,Database!$O:$O,U$2,Database!$I:$I,$A11,Database!$Z:$Z,"N",Database!$Y:$Y,"Y")+COUNTIFS(Database!$F:$F,2,Database!$Q:$Q,U$2,Database!$I:$I,$A11,Database!$Z:$Z,"N",Database!$Y:$Y,"Y"))</f>
        <v>0</v>
      </c>
      <c r="V11" s="9">
        <f>IF($K11="N",0,COUNTIFS(Database!$E:$E,2,Database!$O:$O,V$2,Database!$I:$I,$A11,Database!$Z:$Z,"N",Database!$Y:$Y,"Y")+COUNTIFS(Database!$F:$F,2,Database!$Q:$Q,V$2,Database!$I:$I,$A11,Database!$Z:$Z,"N",Database!$Y:$Y,"Y"))</f>
        <v>2</v>
      </c>
      <c r="W11" s="9">
        <f>IF($K11="N",0,COUNTIFS(Database!$E:$E,2,Database!$O:$O,W$2,Database!$I:$I,$A11,Database!$Z:$Z,"N",Database!$Y:$Y,"Y")+COUNTIFS(Database!$F:$F,2,Database!$Q:$Q,W$2,Database!$I:$I,$A11,Database!$Z:$Z,"N",Database!$Y:$Y,"Y"))</f>
        <v>1</v>
      </c>
      <c r="X11" s="9">
        <f>IF($K11="N",0,COUNTIFS(Database!$E:$E,2,Database!$O:$O,X$2,Database!$I:$I,$A11,Database!$Z:$Z,"N",Database!$Y:$Y,"Y")+COUNTIFS(Database!$F:$F,2,Database!$Q:$Q,X$2,Database!$I:$I,$A11,Database!$Z:$Z,"N",Database!$Y:$Y,"Y"))</f>
        <v>0</v>
      </c>
      <c r="Y11" s="9">
        <f>IF($K11="N",0,COUNTIFS(Database!$E:$E,2,Database!$O:$O,Y$2,Database!$I:$I,$A11,Database!$Z:$Z,"N",Database!$Y:$Y,"Y")+COUNTIFS(Database!$F:$F,2,Database!$Q:$Q,Y$2,Database!$I:$I,$A11,Database!$Z:$Z,"N",Database!$Y:$Y,"Y"))</f>
        <v>0</v>
      </c>
      <c r="Z11" s="9">
        <f>IF($K11="N",0,COUNTIFS(Database!$E:$E,2,Database!$O:$O,Z$2,Database!$I:$I,$A11,Database!$Z:$Z,"N",Database!$Y:$Y,"Y")+COUNTIFS(Database!$F:$F,2,Database!$Q:$Q,Z$2,Database!$I:$I,$A11,Database!$Z:$Z,"N",Database!$Y:$Y,"Y"))</f>
        <v>0</v>
      </c>
      <c r="AA11" s="9">
        <f>IF($K11="N",0,COUNTIFS(Database!$E:$E,2,Database!$O:$O,AA$2,Database!$I:$I,$A11,Database!$Z:$Z,"N",Database!$Y:$Y,"Y")+COUNTIFS(Database!$F:$F,2,Database!$Q:$Q,AA$2,Database!$I:$I,$A11,Database!$Z:$Z,"N",Database!$Y:$Y,"Y"))</f>
        <v>0</v>
      </c>
      <c r="AB11" s="9">
        <f>IF($K11="N",0,COUNTIFS(Database!$E:$E,2,Database!$O:$O,AB$2,Database!$I:$I,$A11,Database!$Z:$Z,"N",Database!$Y:$Y,"Y")+COUNTIFS(Database!$F:$F,2,Database!$Q:$Q,AB$2,Database!$I:$I,$A11,Database!$Z:$Z,"N",Database!$Y:$Y,"Y"))</f>
        <v>0</v>
      </c>
      <c r="AC11" s="9">
        <f>IF($K11="N",0,COUNTIFS(Database!$E:$E,2,Database!$O:$O,AC$2,Database!$I:$I,$A11,Database!$Z:$Z,"N",Database!$Y:$Y,"Y")+COUNTIFS(Database!$F:$F,2,Database!$Q:$Q,AC$2,Database!$I:$I,$A11,Database!$Z:$Z,"N",Database!$Y:$Y,"Y"))</f>
        <v>0</v>
      </c>
      <c r="AD11" s="9">
        <f>IF($K11="N",0,COUNTIFS(Database!$E:$E,1,Database!$O:$O,AD$2,Database!$I:$I,$A11,Database!$Z:$Z,"N",Database!$Y:$Y,"Y")+COUNTIFS(Database!$F:$F,1,Database!$Q:$Q,AD$2,Database!$I:$I,$A11,Database!$Z:$Z,"N",Database!$Y:$Y,"Y"))</f>
        <v>0</v>
      </c>
      <c r="AE11" s="9">
        <f>IF($K11="N",0,COUNTIFS(Database!$E:$E,1,Database!$O:$O,AE$2,Database!$I:$I,$A11,Database!$Z:$Z,"N",Database!$Y:$Y,"Y")+COUNTIFS(Database!$F:$F,1,Database!$Q:$Q,AE$2,Database!$I:$I,$A11,Database!$Z:$Z,"N",Database!$Y:$Y,"Y"))</f>
        <v>0</v>
      </c>
      <c r="AF11" s="9">
        <f>IF($K11="N",0,COUNTIFS(Database!$E:$E,1,Database!$O:$O,AF$2,Database!$I:$I,$A11,Database!$Z:$Z,"N",Database!$Y:$Y,"Y")+COUNTIFS(Database!$F:$F,1,Database!$Q:$Q,AF$2,Database!$I:$I,$A11,Database!$Z:$Z,"N",Database!$Y:$Y,"Y"))</f>
        <v>0</v>
      </c>
      <c r="AG11" s="9">
        <f>IF($K11="N",0,COUNTIFS(Database!$E:$E,1,Database!$O:$O,AG$2,Database!$I:$I,$A11,Database!$Z:$Z,"N",Database!$Y:$Y,"Y")+COUNTIFS(Database!$F:$F,1,Database!$Q:$Q,AG$2,Database!$I:$I,$A11,Database!$Z:$Z,"N",Database!$Y:$Y,"Y"))</f>
        <v>0</v>
      </c>
      <c r="AH11" s="9">
        <f>IF($K11="N",0,COUNTIFS(Database!$E:$E,1,Database!$O:$O,AH$2,Database!$I:$I,$A11,Database!$Z:$Z,"N",Database!$Y:$Y,"Y")+COUNTIFS(Database!$F:$F,1,Database!$Q:$Q,AH$2,Database!$I:$I,$A11,Database!$Z:$Z,"N",Database!$Y:$Y,"Y"))</f>
        <v>0</v>
      </c>
      <c r="AI11" s="9">
        <f>IF($K11="N",0,COUNTIFS(Database!$E:$E,1,Database!$O:$O,AI$2,Database!$I:$I,$A11,Database!$Z:$Z,"N",Database!$Y:$Y,"Y")+COUNTIFS(Database!$F:$F,1,Database!$Q:$Q,AI$2,Database!$I:$I,$A11,Database!$Z:$Z,"N",Database!$Y:$Y,"Y"))</f>
        <v>0</v>
      </c>
      <c r="AJ11" s="9">
        <f>IF($K11="N",0,COUNTIFS(Database!$E:$E,1,Database!$O:$O,AJ$2,Database!$I:$I,$A11,Database!$Z:$Z,"N",Database!$Y:$Y,"Y")+COUNTIFS(Database!$F:$F,1,Database!$Q:$Q,AJ$2,Database!$I:$I,$A11,Database!$Z:$Z,"N",Database!$Y:$Y,"Y"))</f>
        <v>0</v>
      </c>
      <c r="AK11" s="9">
        <f>IF($K11="N",0,COUNTIFS(Database!$E:$E,1,Database!$O:$O,AK$2,Database!$I:$I,$A11,Database!$Z:$Z,"N",Database!$Y:$Y,"Y")+COUNTIFS(Database!$F:$F,1,Database!$Q:$Q,AK$2,Database!$I:$I,$A11,Database!$Z:$Z,"N",Database!$Y:$Y,"Y"))</f>
        <v>0</v>
      </c>
      <c r="AL11" s="9">
        <f>IF($K11="N",0,COUNTIFS(Database!$E:$E,1,Database!$O:$O,AL$2,Database!$I:$I,$A11,Database!$Z:$Z,"N",Database!$Y:$Y,"Y")+COUNTIFS(Database!$F:$F,1,Database!$Q:$Q,AL$2,Database!$I:$I,$A11,Database!$Z:$Z,"N",Database!$Y:$Y,"Y"))</f>
        <v>0</v>
      </c>
      <c r="AM11" s="9">
        <f>IF($K11="N",0,COUNTIFS(Database!$E:$E,1,Database!$O:$O,AM$2,Database!$I:$I,$A11,Database!$Z:$Z,"N",Database!$Y:$Y,"Y")+COUNTIFS(Database!$F:$F,1,Database!$Q:$Q,AM$2,Database!$I:$I,$A11,Database!$Z:$Z,"N",Database!$Y:$Y,"Y"))</f>
        <v>0</v>
      </c>
      <c r="AN11" s="9">
        <f>IF($K11="N",0,COUNTIFS(Database!$E:$E,1,Database!$O:$O,AN$2,Database!$I:$I,$A11,Database!$Z:$Z,"N",Database!$Y:$Y,"Y")+COUNTIFS(Database!$F:$F,1,Database!$Q:$Q,AN$2,Database!$I:$I,$A11,Database!$Z:$Z,"N",Database!$Y:$Y,"Y"))</f>
        <v>0</v>
      </c>
      <c r="AO11" s="9">
        <f>IF($K11="N",0,COUNTIFS(Database!$E:$E,1,Database!$O:$O,AO$2,Database!$I:$I,$A11,Database!$Z:$Z,"N",Database!$Y:$Y,"Y")+COUNTIFS(Database!$F:$F,1,Database!$Q:$Q,AO$2,Database!$I:$I,$A11,Database!$Z:$Z,"N",Database!$Y:$Y,"Y"))</f>
        <v>0</v>
      </c>
      <c r="AP11" s="9">
        <f>IF($K11="N",0,COUNTIFS(Database!$E:$E,1,Database!$O:$O,AP$2,Database!$I:$I,$A11,Database!$Z:$Z,"N",Database!$Y:$Y,"Y")+COUNTIFS(Database!$F:$F,1,Database!$Q:$Q,AP$2,Database!$I:$I,$A11,Database!$Z:$Z,"N",Database!$Y:$Y,"Y"))</f>
        <v>0</v>
      </c>
      <c r="AQ11" s="9">
        <f>IF($K11="N",0,COUNTIFS(Database!$E:$E,1,Database!$O:$O,AQ$2,Database!$I:$I,$A11,Database!$Z:$Z,"N",Database!$Y:$Y,"Y")+COUNTIFS(Database!$F:$F,1,Database!$Q:$Q,AQ$2,Database!$I:$I,$A11,Database!$Z:$Z,"N",Database!$Y:$Y,"Y"))</f>
        <v>0</v>
      </c>
      <c r="AR11" s="9">
        <f>IF($K11="N",0,COUNTIFS(Database!$E:$E,1,Database!$O:$O,AR$2,Database!$I:$I,$A11,Database!$Z:$Z,"N",Database!$Y:$Y,"Y")+COUNTIFS(Database!$F:$F,1,Database!$Q:$Q,AR$2,Database!$I:$I,$A11,Database!$Z:$Z,"N",Database!$Y:$Y,"Y"))</f>
        <v>0</v>
      </c>
      <c r="AS11" s="9">
        <f>IF($K11="N",0,COUNTIFS(Database!$E:$E,1,Database!$O:$O,AS$2,Database!$I:$I,$A11,Database!$Z:$Z,"N",Database!$Y:$Y,"Y")+COUNTIFS(Database!$F:$F,1,Database!$Q:$Q,AS$2,Database!$I:$I,$A11,Database!$Z:$Z,"N",Database!$Y:$Y,"Y"))</f>
        <v>0</v>
      </c>
      <c r="AT11" s="9">
        <f>IF($K11="N",0,COUNTIFS(Database!$E:$E,0,Database!$O:$O,AT$2,Database!$I:$I,$A11,Database!$Z:$Z,"N",Database!$Y:$Y,"Y")+COUNTIFS(Database!$F:$F,0,Database!$Q:$Q,AT$2,Database!$I:$I,$A11,Database!$Z:$Z,"N",Database!$Y:$Y,"Y"))</f>
        <v>0</v>
      </c>
      <c r="AU11" s="9">
        <f>IF($K11="N",0,COUNTIFS(Database!$E:$E,0,Database!$O:$O,AU$2,Database!$I:$I,$A11,Database!$Z:$Z,"N",Database!$Y:$Y,"Y")+COUNTIFS(Database!$F:$F,0,Database!$Q:$Q,AU$2,Database!$I:$I,$A11,Database!$Z:$Z,"N",Database!$Y:$Y,"Y"))</f>
        <v>1</v>
      </c>
      <c r="AV11" s="9">
        <f>IF($K11="N",0,COUNTIFS(Database!$E:$E,0,Database!$O:$O,AV$2,Database!$I:$I,$A11,Database!$Z:$Z,"N",Database!$Y:$Y,"Y")+COUNTIFS(Database!$F:$F,0,Database!$Q:$Q,AV$2,Database!$I:$I,$A11,Database!$Z:$Z,"N",Database!$Y:$Y,"Y"))</f>
        <v>1</v>
      </c>
      <c r="AW11" s="9">
        <f>IF($K11="N",0,COUNTIFS(Database!$E:$E,0,Database!$O:$O,AW$2,Database!$I:$I,$A11,Database!$Z:$Z,"N",Database!$Y:$Y,"Y")+COUNTIFS(Database!$F:$F,0,Database!$Q:$Q,AW$2,Database!$I:$I,$A11,Database!$Z:$Z,"N",Database!$Y:$Y,"Y"))</f>
        <v>1</v>
      </c>
      <c r="AX11" s="9">
        <f>IF($K11="N",0,COUNTIFS(Database!$E:$E,0,Database!$O:$O,AX$2,Database!$I:$I,$A11,Database!$Z:$Z,"N",Database!$Y:$Y,"Y")+COUNTIFS(Database!$F:$F,0,Database!$Q:$Q,AX$2,Database!$I:$I,$A11,Database!$Z:$Z,"N",Database!$Y:$Y,"Y"))</f>
        <v>0</v>
      </c>
      <c r="AY11" s="9">
        <f>IF($K11="N",0,COUNTIFS(Database!$E:$E,0,Database!$O:$O,AY$2,Database!$I:$I,$A11,Database!$Z:$Z,"N",Database!$Y:$Y,"Y")+COUNTIFS(Database!$F:$F,0,Database!$Q:$Q,AY$2,Database!$I:$I,$A11,Database!$Z:$Z,"N",Database!$Y:$Y,"Y"))</f>
        <v>1</v>
      </c>
      <c r="AZ11" s="9">
        <f>IF($K11="N",0,COUNTIFS(Database!$E:$E,0,Database!$O:$O,AZ$2,Database!$I:$I,$A11,Database!$Z:$Z,"N",Database!$Y:$Y,"Y")+COUNTIFS(Database!$F:$F,0,Database!$Q:$Q,AZ$2,Database!$I:$I,$A11,Database!$Z:$Z,"N",Database!$Y:$Y,"Y"))</f>
        <v>0</v>
      </c>
      <c r="BA11" s="9">
        <f>IF($K11="N",0,COUNTIFS(Database!$E:$E,0,Database!$O:$O,BA$2,Database!$I:$I,$A11,Database!$Z:$Z,"N",Database!$Y:$Y,"Y")+COUNTIFS(Database!$F:$F,0,Database!$Q:$Q,BA$2,Database!$I:$I,$A11,Database!$Z:$Z,"N",Database!$Y:$Y,"Y"))</f>
        <v>0</v>
      </c>
      <c r="BB11" s="9">
        <f>IF($K11="N",0,COUNTIFS(Database!$E:$E,0,Database!$O:$O,BB$2,Database!$I:$I,$A11,Database!$Z:$Z,"N",Database!$Y:$Y,"Y")+COUNTIFS(Database!$F:$F,0,Database!$Q:$Q,BB$2,Database!$I:$I,$A11,Database!$Z:$Z,"N",Database!$Y:$Y,"Y"))</f>
        <v>1</v>
      </c>
      <c r="BC11" s="9">
        <f>IF($K11="N",0,COUNTIFS(Database!$E:$E,0,Database!$O:$O,BC$2,Database!$I:$I,$A11,Database!$Z:$Z,"N",Database!$Y:$Y,"Y")+COUNTIFS(Database!$F:$F,0,Database!$Q:$Q,BC$2,Database!$I:$I,$A11,Database!$Z:$Z,"N",Database!$Y:$Y,"Y"))</f>
        <v>6</v>
      </c>
      <c r="BD11" s="9">
        <f>IF($K11="N",0,COUNTIFS(Database!$E:$E,0,Database!$O:$O,BD$2,Database!$I:$I,$A11,Database!$Z:$Z,"N",Database!$Y:$Y,"Y")+COUNTIFS(Database!$F:$F,0,Database!$Q:$Q,BD$2,Database!$I:$I,$A11,Database!$Z:$Z,"N",Database!$Y:$Y,"Y"))</f>
        <v>0</v>
      </c>
      <c r="BE11" s="9">
        <f>IF($K11="N",0,COUNTIFS(Database!$E:$E,0,Database!$O:$O,BE$2,Database!$I:$I,$A11,Database!$Z:$Z,"N",Database!$Y:$Y,"Y")+COUNTIFS(Database!$F:$F,0,Database!$Q:$Q,BE$2,Database!$I:$I,$A11,Database!$Z:$Z,"N",Database!$Y:$Y,"Y"))</f>
        <v>0</v>
      </c>
      <c r="BF11" s="9">
        <f>IF($K11="N",0,COUNTIFS(Database!$E:$E,0,Database!$O:$O,BF$2,Database!$I:$I,$A11,Database!$Z:$Z,"N",Database!$Y:$Y,"Y")+COUNTIFS(Database!$F:$F,0,Database!$Q:$Q,BF$2,Database!$I:$I,$A11,Database!$Z:$Z,"N",Database!$Y:$Y,"Y"))</f>
        <v>3</v>
      </c>
      <c r="BG11" s="9">
        <f>IF($K11="N",0,COUNTIFS(Database!$E:$E,0,Database!$O:$O,BG$2,Database!$I:$I,$A11,Database!$Z:$Z,"N",Database!$Y:$Y,"Y")+COUNTIFS(Database!$F:$F,0,Database!$Q:$Q,BG$2,Database!$I:$I,$A11,Database!$Z:$Z,"N",Database!$Y:$Y,"Y"))</f>
        <v>0</v>
      </c>
      <c r="BH11" s="9">
        <f>IF($K11="N",0,COUNTIFS(Database!$E:$E,0,Database!$O:$O,BH$2,Database!$I:$I,$A11,Database!$Z:$Z,"N",Database!$Y:$Y,"Y")+COUNTIFS(Database!$F:$F,0,Database!$Q:$Q,BH$2,Database!$I:$I,$A11,Database!$Z:$Z,"N",Database!$Y:$Y,"Y"))</f>
        <v>0</v>
      </c>
      <c r="BI11" s="9">
        <f>IF($K11="N",0,COUNTIFS(Database!$E:$E,0,Database!$O:$O,BI$2,Database!$I:$I,$A11,Database!$Z:$Z,"N",Database!$Y:$Y,"Y")+COUNTIFS(Database!$F:$F,0,Database!$Q:$Q,BI$2,Database!$I:$I,$A11,Database!$Z:$Z,"N",Database!$Y:$Y,"Y"))</f>
        <v>0</v>
      </c>
    </row>
    <row r="12" spans="1:61" x14ac:dyDescent="0.25">
      <c r="A12" t="s">
        <v>180</v>
      </c>
      <c r="B12" s="2" t="str">
        <f>VLOOKUP(A12,Database!I:U,13,FALSE)</f>
        <v>bcp</v>
      </c>
      <c r="C12" s="2">
        <f>VLOOKUP(A12,Database!I:V,14,FALSE)</f>
        <v>1500</v>
      </c>
      <c r="D12" s="2">
        <f>_xlfn.MAXIFS(Database!B:B,Database!I:I,'Tournaments Included'!A12)</f>
        <v>3</v>
      </c>
      <c r="E12" s="2" t="str">
        <f>VLOOKUP(A12,Database!I:AA,16,FALSE)</f>
        <v>v1.1</v>
      </c>
      <c r="F12" s="2">
        <f>VLOOKUP(A12,Database!I:AB,19,FALSE)</f>
        <v>12</v>
      </c>
      <c r="G12" s="2" t="str">
        <f>VLOOKUP(A12,Database!I:AC,20,FALSE)</f>
        <v>Y</v>
      </c>
      <c r="H12" s="2" t="str">
        <f>IF(VLOOKUP(A12,Database!I:AD,21,FALSE)=0,"Unknown",VLOOKUP(A12,Database!I:AD,21,FALSE))</f>
        <v>Unknown</v>
      </c>
      <c r="I12" s="2" t="str">
        <f>IF(VLOOKUP(A12,Database!I:AE,22,FALSE)=0,"Unknown",VLOOKUP(A12,Database!I:AE,22,FALSE))</f>
        <v>Unknown</v>
      </c>
      <c r="K12" s="19" t="s">
        <v>1399</v>
      </c>
      <c r="N12" s="9">
        <f>IF($K12="N",0,COUNTIFS(Database!$E:$E,2,Database!$O:$O,N$2,Database!$I:$I,$A12,Database!$Z:$Z,"N",Database!$Y:$Y,"Y")+COUNTIFS(Database!$F:$F,2,Database!$Q:$Q,N$2,Database!$I:$I,$A12,Database!$Z:$Z,"N",Database!$Y:$Y,"Y"))</f>
        <v>0</v>
      </c>
      <c r="O12" s="9">
        <f>IF($K12="N",0,COUNTIFS(Database!$E:$E,2,Database!$O:$O,O$2,Database!$I:$I,$A12,Database!$Z:$Z,"N",Database!$Y:$Y,"Y")+COUNTIFS(Database!$F:$F,2,Database!$Q:$Q,O$2,Database!$I:$I,$A12,Database!$Z:$Z,"N",Database!$Y:$Y,"Y"))</f>
        <v>0</v>
      </c>
      <c r="P12" s="9">
        <f>IF($K12="N",0,COUNTIFS(Database!$E:$E,2,Database!$O:$O,P$2,Database!$I:$I,$A12,Database!$Z:$Z,"N",Database!$Y:$Y,"Y")+COUNTIFS(Database!$F:$F,2,Database!$Q:$Q,P$2,Database!$I:$I,$A12,Database!$Z:$Z,"N",Database!$Y:$Y,"Y"))</f>
        <v>0</v>
      </c>
      <c r="Q12" s="9">
        <f>IF($K12="N",0,COUNTIFS(Database!$E:$E,2,Database!$O:$O,Q$2,Database!$I:$I,$A12,Database!$Z:$Z,"N",Database!$Y:$Y,"Y")+COUNTIFS(Database!$F:$F,2,Database!$Q:$Q,Q$2,Database!$I:$I,$A12,Database!$Z:$Z,"N",Database!$Y:$Y,"Y"))</f>
        <v>0</v>
      </c>
      <c r="R12" s="9">
        <f>IF($K12="N",0,COUNTIFS(Database!$E:$E,2,Database!$O:$O,R$2,Database!$I:$I,$A12,Database!$Z:$Z,"N",Database!$Y:$Y,"Y")+COUNTIFS(Database!$F:$F,2,Database!$Q:$Q,R$2,Database!$I:$I,$A12,Database!$Z:$Z,"N",Database!$Y:$Y,"Y"))</f>
        <v>0</v>
      </c>
      <c r="S12" s="9">
        <f>IF($K12="N",0,COUNTIFS(Database!$E:$E,2,Database!$O:$O,S$2,Database!$I:$I,$A12,Database!$Z:$Z,"N",Database!$Y:$Y,"Y")+COUNTIFS(Database!$F:$F,2,Database!$Q:$Q,S$2,Database!$I:$I,$A12,Database!$Z:$Z,"N",Database!$Y:$Y,"Y"))</f>
        <v>0</v>
      </c>
      <c r="T12" s="9">
        <f>IF($K12="N",0,COUNTIFS(Database!$E:$E,2,Database!$O:$O,T$2,Database!$I:$I,$A12,Database!$Z:$Z,"N",Database!$Y:$Y,"Y")+COUNTIFS(Database!$F:$F,2,Database!$Q:$Q,T$2,Database!$I:$I,$A12,Database!$Z:$Z,"N",Database!$Y:$Y,"Y"))</f>
        <v>0</v>
      </c>
      <c r="U12" s="9">
        <f>IF($K12="N",0,COUNTIFS(Database!$E:$E,2,Database!$O:$O,U$2,Database!$I:$I,$A12,Database!$Z:$Z,"N",Database!$Y:$Y,"Y")+COUNTIFS(Database!$F:$F,2,Database!$Q:$Q,U$2,Database!$I:$I,$A12,Database!$Z:$Z,"N",Database!$Y:$Y,"Y"))</f>
        <v>0</v>
      </c>
      <c r="V12" s="9">
        <f>IF($K12="N",0,COUNTIFS(Database!$E:$E,2,Database!$O:$O,V$2,Database!$I:$I,$A12,Database!$Z:$Z,"N",Database!$Y:$Y,"Y")+COUNTIFS(Database!$F:$F,2,Database!$Q:$Q,V$2,Database!$I:$I,$A12,Database!$Z:$Z,"N",Database!$Y:$Y,"Y"))</f>
        <v>0</v>
      </c>
      <c r="W12" s="9">
        <f>IF($K12="N",0,COUNTIFS(Database!$E:$E,2,Database!$O:$O,W$2,Database!$I:$I,$A12,Database!$Z:$Z,"N",Database!$Y:$Y,"Y")+COUNTIFS(Database!$F:$F,2,Database!$Q:$Q,W$2,Database!$I:$I,$A12,Database!$Z:$Z,"N",Database!$Y:$Y,"Y"))</f>
        <v>0</v>
      </c>
      <c r="X12" s="9">
        <f>IF($K12="N",0,COUNTIFS(Database!$E:$E,2,Database!$O:$O,X$2,Database!$I:$I,$A12,Database!$Z:$Z,"N",Database!$Y:$Y,"Y")+COUNTIFS(Database!$F:$F,2,Database!$Q:$Q,X$2,Database!$I:$I,$A12,Database!$Z:$Z,"N",Database!$Y:$Y,"Y"))</f>
        <v>0</v>
      </c>
      <c r="Y12" s="9">
        <f>IF($K12="N",0,COUNTIFS(Database!$E:$E,2,Database!$O:$O,Y$2,Database!$I:$I,$A12,Database!$Z:$Z,"N",Database!$Y:$Y,"Y")+COUNTIFS(Database!$F:$F,2,Database!$Q:$Q,Y$2,Database!$I:$I,$A12,Database!$Z:$Z,"N",Database!$Y:$Y,"Y"))</f>
        <v>0</v>
      </c>
      <c r="Z12" s="9">
        <f>IF($K12="N",0,COUNTIFS(Database!$E:$E,2,Database!$O:$O,Z$2,Database!$I:$I,$A12,Database!$Z:$Z,"N",Database!$Y:$Y,"Y")+COUNTIFS(Database!$F:$F,2,Database!$Q:$Q,Z$2,Database!$I:$I,$A12,Database!$Z:$Z,"N",Database!$Y:$Y,"Y"))</f>
        <v>0</v>
      </c>
      <c r="AA12" s="9">
        <f>IF($K12="N",0,COUNTIFS(Database!$E:$E,2,Database!$O:$O,AA$2,Database!$I:$I,$A12,Database!$Z:$Z,"N",Database!$Y:$Y,"Y")+COUNTIFS(Database!$F:$F,2,Database!$Q:$Q,AA$2,Database!$I:$I,$A12,Database!$Z:$Z,"N",Database!$Y:$Y,"Y"))</f>
        <v>0</v>
      </c>
      <c r="AB12" s="9">
        <f>IF($K12="N",0,COUNTIFS(Database!$E:$E,2,Database!$O:$O,AB$2,Database!$I:$I,$A12,Database!$Z:$Z,"N",Database!$Y:$Y,"Y")+COUNTIFS(Database!$F:$F,2,Database!$Q:$Q,AB$2,Database!$I:$I,$A12,Database!$Z:$Z,"N",Database!$Y:$Y,"Y"))</f>
        <v>0</v>
      </c>
      <c r="AC12" s="9">
        <f>IF($K12="N",0,COUNTIFS(Database!$E:$E,2,Database!$O:$O,AC$2,Database!$I:$I,$A12,Database!$Z:$Z,"N",Database!$Y:$Y,"Y")+COUNTIFS(Database!$F:$F,2,Database!$Q:$Q,AC$2,Database!$I:$I,$A12,Database!$Z:$Z,"N",Database!$Y:$Y,"Y"))</f>
        <v>0</v>
      </c>
      <c r="AD12" s="9">
        <f>IF($K12="N",0,COUNTIFS(Database!$E:$E,1,Database!$O:$O,AD$2,Database!$I:$I,$A12,Database!$Z:$Z,"N",Database!$Y:$Y,"Y")+COUNTIFS(Database!$F:$F,1,Database!$Q:$Q,AD$2,Database!$I:$I,$A12,Database!$Z:$Z,"N",Database!$Y:$Y,"Y"))</f>
        <v>0</v>
      </c>
      <c r="AE12" s="9">
        <f>IF($K12="N",0,COUNTIFS(Database!$E:$E,1,Database!$O:$O,AE$2,Database!$I:$I,$A12,Database!$Z:$Z,"N",Database!$Y:$Y,"Y")+COUNTIFS(Database!$F:$F,1,Database!$Q:$Q,AE$2,Database!$I:$I,$A12,Database!$Z:$Z,"N",Database!$Y:$Y,"Y"))</f>
        <v>0</v>
      </c>
      <c r="AF12" s="9">
        <f>IF($K12="N",0,COUNTIFS(Database!$E:$E,1,Database!$O:$O,AF$2,Database!$I:$I,$A12,Database!$Z:$Z,"N",Database!$Y:$Y,"Y")+COUNTIFS(Database!$F:$F,1,Database!$Q:$Q,AF$2,Database!$I:$I,$A12,Database!$Z:$Z,"N",Database!$Y:$Y,"Y"))</f>
        <v>0</v>
      </c>
      <c r="AG12" s="9">
        <f>IF($K12="N",0,COUNTIFS(Database!$E:$E,1,Database!$O:$O,AG$2,Database!$I:$I,$A12,Database!$Z:$Z,"N",Database!$Y:$Y,"Y")+COUNTIFS(Database!$F:$F,1,Database!$Q:$Q,AG$2,Database!$I:$I,$A12,Database!$Z:$Z,"N",Database!$Y:$Y,"Y"))</f>
        <v>0</v>
      </c>
      <c r="AH12" s="9">
        <f>IF($K12="N",0,COUNTIFS(Database!$E:$E,1,Database!$O:$O,AH$2,Database!$I:$I,$A12,Database!$Z:$Z,"N",Database!$Y:$Y,"Y")+COUNTIFS(Database!$F:$F,1,Database!$Q:$Q,AH$2,Database!$I:$I,$A12,Database!$Z:$Z,"N",Database!$Y:$Y,"Y"))</f>
        <v>0</v>
      </c>
      <c r="AI12" s="9">
        <f>IF($K12="N",0,COUNTIFS(Database!$E:$E,1,Database!$O:$O,AI$2,Database!$I:$I,$A12,Database!$Z:$Z,"N",Database!$Y:$Y,"Y")+COUNTIFS(Database!$F:$F,1,Database!$Q:$Q,AI$2,Database!$I:$I,$A12,Database!$Z:$Z,"N",Database!$Y:$Y,"Y"))</f>
        <v>0</v>
      </c>
      <c r="AJ12" s="9">
        <f>IF($K12="N",0,COUNTIFS(Database!$E:$E,1,Database!$O:$O,AJ$2,Database!$I:$I,$A12,Database!$Z:$Z,"N",Database!$Y:$Y,"Y")+COUNTIFS(Database!$F:$F,1,Database!$Q:$Q,AJ$2,Database!$I:$I,$A12,Database!$Z:$Z,"N",Database!$Y:$Y,"Y"))</f>
        <v>0</v>
      </c>
      <c r="AK12" s="9">
        <f>IF($K12="N",0,COUNTIFS(Database!$E:$E,1,Database!$O:$O,AK$2,Database!$I:$I,$A12,Database!$Z:$Z,"N",Database!$Y:$Y,"Y")+COUNTIFS(Database!$F:$F,1,Database!$Q:$Q,AK$2,Database!$I:$I,$A12,Database!$Z:$Z,"N",Database!$Y:$Y,"Y"))</f>
        <v>0</v>
      </c>
      <c r="AL12" s="9">
        <f>IF($K12="N",0,COUNTIFS(Database!$E:$E,1,Database!$O:$O,AL$2,Database!$I:$I,$A12,Database!$Z:$Z,"N",Database!$Y:$Y,"Y")+COUNTIFS(Database!$F:$F,1,Database!$Q:$Q,AL$2,Database!$I:$I,$A12,Database!$Z:$Z,"N",Database!$Y:$Y,"Y"))</f>
        <v>0</v>
      </c>
      <c r="AM12" s="9">
        <f>IF($K12="N",0,COUNTIFS(Database!$E:$E,1,Database!$O:$O,AM$2,Database!$I:$I,$A12,Database!$Z:$Z,"N",Database!$Y:$Y,"Y")+COUNTIFS(Database!$F:$F,1,Database!$Q:$Q,AM$2,Database!$I:$I,$A12,Database!$Z:$Z,"N",Database!$Y:$Y,"Y"))</f>
        <v>0</v>
      </c>
      <c r="AN12" s="9">
        <f>IF($K12="N",0,COUNTIFS(Database!$E:$E,1,Database!$O:$O,AN$2,Database!$I:$I,$A12,Database!$Z:$Z,"N",Database!$Y:$Y,"Y")+COUNTIFS(Database!$F:$F,1,Database!$Q:$Q,AN$2,Database!$I:$I,$A12,Database!$Z:$Z,"N",Database!$Y:$Y,"Y"))</f>
        <v>0</v>
      </c>
      <c r="AO12" s="9">
        <f>IF($K12="N",0,COUNTIFS(Database!$E:$E,1,Database!$O:$O,AO$2,Database!$I:$I,$A12,Database!$Z:$Z,"N",Database!$Y:$Y,"Y")+COUNTIFS(Database!$F:$F,1,Database!$Q:$Q,AO$2,Database!$I:$I,$A12,Database!$Z:$Z,"N",Database!$Y:$Y,"Y"))</f>
        <v>0</v>
      </c>
      <c r="AP12" s="9">
        <f>IF($K12="N",0,COUNTIFS(Database!$E:$E,1,Database!$O:$O,AP$2,Database!$I:$I,$A12,Database!$Z:$Z,"N",Database!$Y:$Y,"Y")+COUNTIFS(Database!$F:$F,1,Database!$Q:$Q,AP$2,Database!$I:$I,$A12,Database!$Z:$Z,"N",Database!$Y:$Y,"Y"))</f>
        <v>0</v>
      </c>
      <c r="AQ12" s="9">
        <f>IF($K12="N",0,COUNTIFS(Database!$E:$E,1,Database!$O:$O,AQ$2,Database!$I:$I,$A12,Database!$Z:$Z,"N",Database!$Y:$Y,"Y")+COUNTIFS(Database!$F:$F,1,Database!$Q:$Q,AQ$2,Database!$I:$I,$A12,Database!$Z:$Z,"N",Database!$Y:$Y,"Y"))</f>
        <v>0</v>
      </c>
      <c r="AR12" s="9">
        <f>IF($K12="N",0,COUNTIFS(Database!$E:$E,1,Database!$O:$O,AR$2,Database!$I:$I,$A12,Database!$Z:$Z,"N",Database!$Y:$Y,"Y")+COUNTIFS(Database!$F:$F,1,Database!$Q:$Q,AR$2,Database!$I:$I,$A12,Database!$Z:$Z,"N",Database!$Y:$Y,"Y"))</f>
        <v>0</v>
      </c>
      <c r="AS12" s="9">
        <f>IF($K12="N",0,COUNTIFS(Database!$E:$E,1,Database!$O:$O,AS$2,Database!$I:$I,$A12,Database!$Z:$Z,"N",Database!$Y:$Y,"Y")+COUNTIFS(Database!$F:$F,1,Database!$Q:$Q,AS$2,Database!$I:$I,$A12,Database!$Z:$Z,"N",Database!$Y:$Y,"Y"))</f>
        <v>0</v>
      </c>
      <c r="AT12" s="9">
        <f>IF($K12="N",0,COUNTIFS(Database!$E:$E,0,Database!$O:$O,AT$2,Database!$I:$I,$A12,Database!$Z:$Z,"N",Database!$Y:$Y,"Y")+COUNTIFS(Database!$F:$F,0,Database!$Q:$Q,AT$2,Database!$I:$I,$A12,Database!$Z:$Z,"N",Database!$Y:$Y,"Y"))</f>
        <v>0</v>
      </c>
      <c r="AU12" s="9">
        <f>IF($K12="N",0,COUNTIFS(Database!$E:$E,0,Database!$O:$O,AU$2,Database!$I:$I,$A12,Database!$Z:$Z,"N",Database!$Y:$Y,"Y")+COUNTIFS(Database!$F:$F,0,Database!$Q:$Q,AU$2,Database!$I:$I,$A12,Database!$Z:$Z,"N",Database!$Y:$Y,"Y"))</f>
        <v>0</v>
      </c>
      <c r="AV12" s="9">
        <f>IF($K12="N",0,COUNTIFS(Database!$E:$E,0,Database!$O:$O,AV$2,Database!$I:$I,$A12,Database!$Z:$Z,"N",Database!$Y:$Y,"Y")+COUNTIFS(Database!$F:$F,0,Database!$Q:$Q,AV$2,Database!$I:$I,$A12,Database!$Z:$Z,"N",Database!$Y:$Y,"Y"))</f>
        <v>0</v>
      </c>
      <c r="AW12" s="9">
        <f>IF($K12="N",0,COUNTIFS(Database!$E:$E,0,Database!$O:$O,AW$2,Database!$I:$I,$A12,Database!$Z:$Z,"N",Database!$Y:$Y,"Y")+COUNTIFS(Database!$F:$F,0,Database!$Q:$Q,AW$2,Database!$I:$I,$A12,Database!$Z:$Z,"N",Database!$Y:$Y,"Y"))</f>
        <v>0</v>
      </c>
      <c r="AX12" s="9">
        <f>IF($K12="N",0,COUNTIFS(Database!$E:$E,0,Database!$O:$O,AX$2,Database!$I:$I,$A12,Database!$Z:$Z,"N",Database!$Y:$Y,"Y")+COUNTIFS(Database!$F:$F,0,Database!$Q:$Q,AX$2,Database!$I:$I,$A12,Database!$Z:$Z,"N",Database!$Y:$Y,"Y"))</f>
        <v>0</v>
      </c>
      <c r="AY12" s="9">
        <f>IF($K12="N",0,COUNTIFS(Database!$E:$E,0,Database!$O:$O,AY$2,Database!$I:$I,$A12,Database!$Z:$Z,"N",Database!$Y:$Y,"Y")+COUNTIFS(Database!$F:$F,0,Database!$Q:$Q,AY$2,Database!$I:$I,$A12,Database!$Z:$Z,"N",Database!$Y:$Y,"Y"))</f>
        <v>0</v>
      </c>
      <c r="AZ12" s="9">
        <f>IF($K12="N",0,COUNTIFS(Database!$E:$E,0,Database!$O:$O,AZ$2,Database!$I:$I,$A12,Database!$Z:$Z,"N",Database!$Y:$Y,"Y")+COUNTIFS(Database!$F:$F,0,Database!$Q:$Q,AZ$2,Database!$I:$I,$A12,Database!$Z:$Z,"N",Database!$Y:$Y,"Y"))</f>
        <v>0</v>
      </c>
      <c r="BA12" s="9">
        <f>IF($K12="N",0,COUNTIFS(Database!$E:$E,0,Database!$O:$O,BA$2,Database!$I:$I,$A12,Database!$Z:$Z,"N",Database!$Y:$Y,"Y")+COUNTIFS(Database!$F:$F,0,Database!$Q:$Q,BA$2,Database!$I:$I,$A12,Database!$Z:$Z,"N",Database!$Y:$Y,"Y"))</f>
        <v>0</v>
      </c>
      <c r="BB12" s="9">
        <f>IF($K12="N",0,COUNTIFS(Database!$E:$E,0,Database!$O:$O,BB$2,Database!$I:$I,$A12,Database!$Z:$Z,"N",Database!$Y:$Y,"Y")+COUNTIFS(Database!$F:$F,0,Database!$Q:$Q,BB$2,Database!$I:$I,$A12,Database!$Z:$Z,"N",Database!$Y:$Y,"Y"))</f>
        <v>0</v>
      </c>
      <c r="BC12" s="9">
        <f>IF($K12="N",0,COUNTIFS(Database!$E:$E,0,Database!$O:$O,BC$2,Database!$I:$I,$A12,Database!$Z:$Z,"N",Database!$Y:$Y,"Y")+COUNTIFS(Database!$F:$F,0,Database!$Q:$Q,BC$2,Database!$I:$I,$A12,Database!$Z:$Z,"N",Database!$Y:$Y,"Y"))</f>
        <v>0</v>
      </c>
      <c r="BD12" s="9">
        <f>IF($K12="N",0,COUNTIFS(Database!$E:$E,0,Database!$O:$O,BD$2,Database!$I:$I,$A12,Database!$Z:$Z,"N",Database!$Y:$Y,"Y")+COUNTIFS(Database!$F:$F,0,Database!$Q:$Q,BD$2,Database!$I:$I,$A12,Database!$Z:$Z,"N",Database!$Y:$Y,"Y"))</f>
        <v>0</v>
      </c>
      <c r="BE12" s="9">
        <f>IF($K12="N",0,COUNTIFS(Database!$E:$E,0,Database!$O:$O,BE$2,Database!$I:$I,$A12,Database!$Z:$Z,"N",Database!$Y:$Y,"Y")+COUNTIFS(Database!$F:$F,0,Database!$Q:$Q,BE$2,Database!$I:$I,$A12,Database!$Z:$Z,"N",Database!$Y:$Y,"Y"))</f>
        <v>0</v>
      </c>
      <c r="BF12" s="9">
        <f>IF($K12="N",0,COUNTIFS(Database!$E:$E,0,Database!$O:$O,BF$2,Database!$I:$I,$A12,Database!$Z:$Z,"N",Database!$Y:$Y,"Y")+COUNTIFS(Database!$F:$F,0,Database!$Q:$Q,BF$2,Database!$I:$I,$A12,Database!$Z:$Z,"N",Database!$Y:$Y,"Y"))</f>
        <v>0</v>
      </c>
      <c r="BG12" s="9">
        <f>IF($K12="N",0,COUNTIFS(Database!$E:$E,0,Database!$O:$O,BG$2,Database!$I:$I,$A12,Database!$Z:$Z,"N",Database!$Y:$Y,"Y")+COUNTIFS(Database!$F:$F,0,Database!$Q:$Q,BG$2,Database!$I:$I,$A12,Database!$Z:$Z,"N",Database!$Y:$Y,"Y"))</f>
        <v>0</v>
      </c>
      <c r="BH12" s="9">
        <f>IF($K12="N",0,COUNTIFS(Database!$E:$E,0,Database!$O:$O,BH$2,Database!$I:$I,$A12,Database!$Z:$Z,"N",Database!$Y:$Y,"Y")+COUNTIFS(Database!$F:$F,0,Database!$Q:$Q,BH$2,Database!$I:$I,$A12,Database!$Z:$Z,"N",Database!$Y:$Y,"Y"))</f>
        <v>0</v>
      </c>
      <c r="BI12" s="9">
        <f>IF($K12="N",0,COUNTIFS(Database!$E:$E,0,Database!$O:$O,BI$2,Database!$I:$I,$A12,Database!$Z:$Z,"N",Database!$Y:$Y,"Y")+COUNTIFS(Database!$F:$F,0,Database!$Q:$Q,BI$2,Database!$I:$I,$A12,Database!$Z:$Z,"N",Database!$Y:$Y,"Y"))</f>
        <v>0</v>
      </c>
    </row>
    <row r="13" spans="1:61" x14ac:dyDescent="0.25">
      <c r="A13" t="s">
        <v>659</v>
      </c>
      <c r="B13" s="2" t="str">
        <f>VLOOKUP(A13,Database!I:U,13,FALSE)</f>
        <v>bcp</v>
      </c>
      <c r="C13" s="2">
        <f>VLOOKUP(A13,Database!I:V,14,FALSE)</f>
        <v>1500</v>
      </c>
      <c r="D13" s="2">
        <f>_xlfn.MAXIFS(Database!B:B,Database!I:I,'Tournaments Included'!A13)</f>
        <v>3</v>
      </c>
      <c r="E13" s="2" t="str">
        <f>VLOOKUP(A13,Database!I:AA,16,FALSE)</f>
        <v>v1.1</v>
      </c>
      <c r="F13" s="2">
        <f>VLOOKUP(A13,Database!I:AB,19,FALSE)</f>
        <v>10</v>
      </c>
      <c r="G13" s="2" t="str">
        <f>VLOOKUP(A13,Database!I:AC,20,FALSE)</f>
        <v>Y</v>
      </c>
      <c r="H13" s="2" t="str">
        <f>IF(VLOOKUP(A13,Database!I:AD,21,FALSE)=0,"Unknown",VLOOKUP(A13,Database!I:AD,21,FALSE))</f>
        <v>Unknown</v>
      </c>
      <c r="I13" s="2" t="str">
        <f>IF(VLOOKUP(A13,Database!I:AE,22,FALSE)=0,"Unknown",VLOOKUP(A13,Database!I:AE,22,FALSE))</f>
        <v>Unknown</v>
      </c>
      <c r="K13" s="19" t="s">
        <v>1399</v>
      </c>
      <c r="N13" s="9">
        <f>IF($K13="N",0,COUNTIFS(Database!$E:$E,2,Database!$O:$O,N$2,Database!$I:$I,$A13,Database!$Z:$Z,"N",Database!$Y:$Y,"Y")+COUNTIFS(Database!$F:$F,2,Database!$Q:$Q,N$2,Database!$I:$I,$A13,Database!$Z:$Z,"N",Database!$Y:$Y,"Y"))</f>
        <v>0</v>
      </c>
      <c r="O13" s="9">
        <f>IF($K13="N",0,COUNTIFS(Database!$E:$E,2,Database!$O:$O,O$2,Database!$I:$I,$A13,Database!$Z:$Z,"N",Database!$Y:$Y,"Y")+COUNTIFS(Database!$F:$F,2,Database!$Q:$Q,O$2,Database!$I:$I,$A13,Database!$Z:$Z,"N",Database!$Y:$Y,"Y"))</f>
        <v>0</v>
      </c>
      <c r="P13" s="9">
        <f>IF($K13="N",0,COUNTIFS(Database!$E:$E,2,Database!$O:$O,P$2,Database!$I:$I,$A13,Database!$Z:$Z,"N",Database!$Y:$Y,"Y")+COUNTIFS(Database!$F:$F,2,Database!$Q:$Q,P$2,Database!$I:$I,$A13,Database!$Z:$Z,"N",Database!$Y:$Y,"Y"))</f>
        <v>0</v>
      </c>
      <c r="Q13" s="9">
        <f>IF($K13="N",0,COUNTIFS(Database!$E:$E,2,Database!$O:$O,Q$2,Database!$I:$I,$A13,Database!$Z:$Z,"N",Database!$Y:$Y,"Y")+COUNTIFS(Database!$F:$F,2,Database!$Q:$Q,Q$2,Database!$I:$I,$A13,Database!$Z:$Z,"N",Database!$Y:$Y,"Y"))</f>
        <v>0</v>
      </c>
      <c r="R13" s="9">
        <f>IF($K13="N",0,COUNTIFS(Database!$E:$E,2,Database!$O:$O,R$2,Database!$I:$I,$A13,Database!$Z:$Z,"N",Database!$Y:$Y,"Y")+COUNTIFS(Database!$F:$F,2,Database!$Q:$Q,R$2,Database!$I:$I,$A13,Database!$Z:$Z,"N",Database!$Y:$Y,"Y"))</f>
        <v>0</v>
      </c>
      <c r="S13" s="9">
        <f>IF($K13="N",0,COUNTIFS(Database!$E:$E,2,Database!$O:$O,S$2,Database!$I:$I,$A13,Database!$Z:$Z,"N",Database!$Y:$Y,"Y")+COUNTIFS(Database!$F:$F,2,Database!$Q:$Q,S$2,Database!$I:$I,$A13,Database!$Z:$Z,"N",Database!$Y:$Y,"Y"))</f>
        <v>0</v>
      </c>
      <c r="T13" s="9">
        <f>IF($K13="N",0,COUNTIFS(Database!$E:$E,2,Database!$O:$O,T$2,Database!$I:$I,$A13,Database!$Z:$Z,"N",Database!$Y:$Y,"Y")+COUNTIFS(Database!$F:$F,2,Database!$Q:$Q,T$2,Database!$I:$I,$A13,Database!$Z:$Z,"N",Database!$Y:$Y,"Y"))</f>
        <v>0</v>
      </c>
      <c r="U13" s="9">
        <f>IF($K13="N",0,COUNTIFS(Database!$E:$E,2,Database!$O:$O,U$2,Database!$I:$I,$A13,Database!$Z:$Z,"N",Database!$Y:$Y,"Y")+COUNTIFS(Database!$F:$F,2,Database!$Q:$Q,U$2,Database!$I:$I,$A13,Database!$Z:$Z,"N",Database!$Y:$Y,"Y"))</f>
        <v>0</v>
      </c>
      <c r="V13" s="9">
        <f>IF($K13="N",0,COUNTIFS(Database!$E:$E,2,Database!$O:$O,V$2,Database!$I:$I,$A13,Database!$Z:$Z,"N",Database!$Y:$Y,"Y")+COUNTIFS(Database!$F:$F,2,Database!$Q:$Q,V$2,Database!$I:$I,$A13,Database!$Z:$Z,"N",Database!$Y:$Y,"Y"))</f>
        <v>0</v>
      </c>
      <c r="W13" s="9">
        <f>IF($K13="N",0,COUNTIFS(Database!$E:$E,2,Database!$O:$O,W$2,Database!$I:$I,$A13,Database!$Z:$Z,"N",Database!$Y:$Y,"Y")+COUNTIFS(Database!$F:$F,2,Database!$Q:$Q,W$2,Database!$I:$I,$A13,Database!$Z:$Z,"N",Database!$Y:$Y,"Y"))</f>
        <v>0</v>
      </c>
      <c r="X13" s="9">
        <f>IF($K13="N",0,COUNTIFS(Database!$E:$E,2,Database!$O:$O,X$2,Database!$I:$I,$A13,Database!$Z:$Z,"N",Database!$Y:$Y,"Y")+COUNTIFS(Database!$F:$F,2,Database!$Q:$Q,X$2,Database!$I:$I,$A13,Database!$Z:$Z,"N",Database!$Y:$Y,"Y"))</f>
        <v>0</v>
      </c>
      <c r="Y13" s="9">
        <f>IF($K13="N",0,COUNTIFS(Database!$E:$E,2,Database!$O:$O,Y$2,Database!$I:$I,$A13,Database!$Z:$Z,"N",Database!$Y:$Y,"Y")+COUNTIFS(Database!$F:$F,2,Database!$Q:$Q,Y$2,Database!$I:$I,$A13,Database!$Z:$Z,"N",Database!$Y:$Y,"Y"))</f>
        <v>0</v>
      </c>
      <c r="Z13" s="9">
        <f>IF($K13="N",0,COUNTIFS(Database!$E:$E,2,Database!$O:$O,Z$2,Database!$I:$I,$A13,Database!$Z:$Z,"N",Database!$Y:$Y,"Y")+COUNTIFS(Database!$F:$F,2,Database!$Q:$Q,Z$2,Database!$I:$I,$A13,Database!$Z:$Z,"N",Database!$Y:$Y,"Y"))</f>
        <v>0</v>
      </c>
      <c r="AA13" s="9">
        <f>IF($K13="N",0,COUNTIFS(Database!$E:$E,2,Database!$O:$O,AA$2,Database!$I:$I,$A13,Database!$Z:$Z,"N",Database!$Y:$Y,"Y")+COUNTIFS(Database!$F:$F,2,Database!$Q:$Q,AA$2,Database!$I:$I,$A13,Database!$Z:$Z,"N",Database!$Y:$Y,"Y"))</f>
        <v>0</v>
      </c>
      <c r="AB13" s="9">
        <f>IF($K13="N",0,COUNTIFS(Database!$E:$E,2,Database!$O:$O,AB$2,Database!$I:$I,$A13,Database!$Z:$Z,"N",Database!$Y:$Y,"Y")+COUNTIFS(Database!$F:$F,2,Database!$Q:$Q,AB$2,Database!$I:$I,$A13,Database!$Z:$Z,"N",Database!$Y:$Y,"Y"))</f>
        <v>0</v>
      </c>
      <c r="AC13" s="9">
        <f>IF($K13="N",0,COUNTIFS(Database!$E:$E,2,Database!$O:$O,AC$2,Database!$I:$I,$A13,Database!$Z:$Z,"N",Database!$Y:$Y,"Y")+COUNTIFS(Database!$F:$F,2,Database!$Q:$Q,AC$2,Database!$I:$I,$A13,Database!$Z:$Z,"N",Database!$Y:$Y,"Y"))</f>
        <v>0</v>
      </c>
      <c r="AD13" s="9">
        <f>IF($K13="N",0,COUNTIFS(Database!$E:$E,1,Database!$O:$O,AD$2,Database!$I:$I,$A13,Database!$Z:$Z,"N",Database!$Y:$Y,"Y")+COUNTIFS(Database!$F:$F,1,Database!$Q:$Q,AD$2,Database!$I:$I,$A13,Database!$Z:$Z,"N",Database!$Y:$Y,"Y"))</f>
        <v>0</v>
      </c>
      <c r="AE13" s="9">
        <f>IF($K13="N",0,COUNTIFS(Database!$E:$E,1,Database!$O:$O,AE$2,Database!$I:$I,$A13,Database!$Z:$Z,"N",Database!$Y:$Y,"Y")+COUNTIFS(Database!$F:$F,1,Database!$Q:$Q,AE$2,Database!$I:$I,$A13,Database!$Z:$Z,"N",Database!$Y:$Y,"Y"))</f>
        <v>0</v>
      </c>
      <c r="AF13" s="9">
        <f>IF($K13="N",0,COUNTIFS(Database!$E:$E,1,Database!$O:$O,AF$2,Database!$I:$I,$A13,Database!$Z:$Z,"N",Database!$Y:$Y,"Y")+COUNTIFS(Database!$F:$F,1,Database!$Q:$Q,AF$2,Database!$I:$I,$A13,Database!$Z:$Z,"N",Database!$Y:$Y,"Y"))</f>
        <v>0</v>
      </c>
      <c r="AG13" s="9">
        <f>IF($K13="N",0,COUNTIFS(Database!$E:$E,1,Database!$O:$O,AG$2,Database!$I:$I,$A13,Database!$Z:$Z,"N",Database!$Y:$Y,"Y")+COUNTIFS(Database!$F:$F,1,Database!$Q:$Q,AG$2,Database!$I:$I,$A13,Database!$Z:$Z,"N",Database!$Y:$Y,"Y"))</f>
        <v>0</v>
      </c>
      <c r="AH13" s="9">
        <f>IF($K13="N",0,COUNTIFS(Database!$E:$E,1,Database!$O:$O,AH$2,Database!$I:$I,$A13,Database!$Z:$Z,"N",Database!$Y:$Y,"Y")+COUNTIFS(Database!$F:$F,1,Database!$Q:$Q,AH$2,Database!$I:$I,$A13,Database!$Z:$Z,"N",Database!$Y:$Y,"Y"))</f>
        <v>0</v>
      </c>
      <c r="AI13" s="9">
        <f>IF($K13="N",0,COUNTIFS(Database!$E:$E,1,Database!$O:$O,AI$2,Database!$I:$I,$A13,Database!$Z:$Z,"N",Database!$Y:$Y,"Y")+COUNTIFS(Database!$F:$F,1,Database!$Q:$Q,AI$2,Database!$I:$I,$A13,Database!$Z:$Z,"N",Database!$Y:$Y,"Y"))</f>
        <v>0</v>
      </c>
      <c r="AJ13" s="9">
        <f>IF($K13="N",0,COUNTIFS(Database!$E:$E,1,Database!$O:$O,AJ$2,Database!$I:$I,$A13,Database!$Z:$Z,"N",Database!$Y:$Y,"Y")+COUNTIFS(Database!$F:$F,1,Database!$Q:$Q,AJ$2,Database!$I:$I,$A13,Database!$Z:$Z,"N",Database!$Y:$Y,"Y"))</f>
        <v>0</v>
      </c>
      <c r="AK13" s="9">
        <f>IF($K13="N",0,COUNTIFS(Database!$E:$E,1,Database!$O:$O,AK$2,Database!$I:$I,$A13,Database!$Z:$Z,"N",Database!$Y:$Y,"Y")+COUNTIFS(Database!$F:$F,1,Database!$Q:$Q,AK$2,Database!$I:$I,$A13,Database!$Z:$Z,"N",Database!$Y:$Y,"Y"))</f>
        <v>0</v>
      </c>
      <c r="AL13" s="9">
        <f>IF($K13="N",0,COUNTIFS(Database!$E:$E,1,Database!$O:$O,AL$2,Database!$I:$I,$A13,Database!$Z:$Z,"N",Database!$Y:$Y,"Y")+COUNTIFS(Database!$F:$F,1,Database!$Q:$Q,AL$2,Database!$I:$I,$A13,Database!$Z:$Z,"N",Database!$Y:$Y,"Y"))</f>
        <v>0</v>
      </c>
      <c r="AM13" s="9">
        <f>IF($K13="N",0,COUNTIFS(Database!$E:$E,1,Database!$O:$O,AM$2,Database!$I:$I,$A13,Database!$Z:$Z,"N",Database!$Y:$Y,"Y")+COUNTIFS(Database!$F:$F,1,Database!$Q:$Q,AM$2,Database!$I:$I,$A13,Database!$Z:$Z,"N",Database!$Y:$Y,"Y"))</f>
        <v>0</v>
      </c>
      <c r="AN13" s="9">
        <f>IF($K13="N",0,COUNTIFS(Database!$E:$E,1,Database!$O:$O,AN$2,Database!$I:$I,$A13,Database!$Z:$Z,"N",Database!$Y:$Y,"Y")+COUNTIFS(Database!$F:$F,1,Database!$Q:$Q,AN$2,Database!$I:$I,$A13,Database!$Z:$Z,"N",Database!$Y:$Y,"Y"))</f>
        <v>0</v>
      </c>
      <c r="AO13" s="9">
        <f>IF($K13="N",0,COUNTIFS(Database!$E:$E,1,Database!$O:$O,AO$2,Database!$I:$I,$A13,Database!$Z:$Z,"N",Database!$Y:$Y,"Y")+COUNTIFS(Database!$F:$F,1,Database!$Q:$Q,AO$2,Database!$I:$I,$A13,Database!$Z:$Z,"N",Database!$Y:$Y,"Y"))</f>
        <v>0</v>
      </c>
      <c r="AP13" s="9">
        <f>IF($K13="N",0,COUNTIFS(Database!$E:$E,1,Database!$O:$O,AP$2,Database!$I:$I,$A13,Database!$Z:$Z,"N",Database!$Y:$Y,"Y")+COUNTIFS(Database!$F:$F,1,Database!$Q:$Q,AP$2,Database!$I:$I,$A13,Database!$Z:$Z,"N",Database!$Y:$Y,"Y"))</f>
        <v>0</v>
      </c>
      <c r="AQ13" s="9">
        <f>IF($K13="N",0,COUNTIFS(Database!$E:$E,1,Database!$O:$O,AQ$2,Database!$I:$I,$A13,Database!$Z:$Z,"N",Database!$Y:$Y,"Y")+COUNTIFS(Database!$F:$F,1,Database!$Q:$Q,AQ$2,Database!$I:$I,$A13,Database!$Z:$Z,"N",Database!$Y:$Y,"Y"))</f>
        <v>0</v>
      </c>
      <c r="AR13" s="9">
        <f>IF($K13="N",0,COUNTIFS(Database!$E:$E,1,Database!$O:$O,AR$2,Database!$I:$I,$A13,Database!$Z:$Z,"N",Database!$Y:$Y,"Y")+COUNTIFS(Database!$F:$F,1,Database!$Q:$Q,AR$2,Database!$I:$I,$A13,Database!$Z:$Z,"N",Database!$Y:$Y,"Y"))</f>
        <v>0</v>
      </c>
      <c r="AS13" s="9">
        <f>IF($K13="N",0,COUNTIFS(Database!$E:$E,1,Database!$O:$O,AS$2,Database!$I:$I,$A13,Database!$Z:$Z,"N",Database!$Y:$Y,"Y")+COUNTIFS(Database!$F:$F,1,Database!$Q:$Q,AS$2,Database!$I:$I,$A13,Database!$Z:$Z,"N",Database!$Y:$Y,"Y"))</f>
        <v>0</v>
      </c>
      <c r="AT13" s="9">
        <f>IF($K13="N",0,COUNTIFS(Database!$E:$E,0,Database!$O:$O,AT$2,Database!$I:$I,$A13,Database!$Z:$Z,"N",Database!$Y:$Y,"Y")+COUNTIFS(Database!$F:$F,0,Database!$Q:$Q,AT$2,Database!$I:$I,$A13,Database!$Z:$Z,"N",Database!$Y:$Y,"Y"))</f>
        <v>0</v>
      </c>
      <c r="AU13" s="9">
        <f>IF($K13="N",0,COUNTIFS(Database!$E:$E,0,Database!$O:$O,AU$2,Database!$I:$I,$A13,Database!$Z:$Z,"N",Database!$Y:$Y,"Y")+COUNTIFS(Database!$F:$F,0,Database!$Q:$Q,AU$2,Database!$I:$I,$A13,Database!$Z:$Z,"N",Database!$Y:$Y,"Y"))</f>
        <v>0</v>
      </c>
      <c r="AV13" s="9">
        <f>IF($K13="N",0,COUNTIFS(Database!$E:$E,0,Database!$O:$O,AV$2,Database!$I:$I,$A13,Database!$Z:$Z,"N",Database!$Y:$Y,"Y")+COUNTIFS(Database!$F:$F,0,Database!$Q:$Q,AV$2,Database!$I:$I,$A13,Database!$Z:$Z,"N",Database!$Y:$Y,"Y"))</f>
        <v>0</v>
      </c>
      <c r="AW13" s="9">
        <f>IF($K13="N",0,COUNTIFS(Database!$E:$E,0,Database!$O:$O,AW$2,Database!$I:$I,$A13,Database!$Z:$Z,"N",Database!$Y:$Y,"Y")+COUNTIFS(Database!$F:$F,0,Database!$Q:$Q,AW$2,Database!$I:$I,$A13,Database!$Z:$Z,"N",Database!$Y:$Y,"Y"))</f>
        <v>0</v>
      </c>
      <c r="AX13" s="9">
        <f>IF($K13="N",0,COUNTIFS(Database!$E:$E,0,Database!$O:$O,AX$2,Database!$I:$I,$A13,Database!$Z:$Z,"N",Database!$Y:$Y,"Y")+COUNTIFS(Database!$F:$F,0,Database!$Q:$Q,AX$2,Database!$I:$I,$A13,Database!$Z:$Z,"N",Database!$Y:$Y,"Y"))</f>
        <v>0</v>
      </c>
      <c r="AY13" s="9">
        <f>IF($K13="N",0,COUNTIFS(Database!$E:$E,0,Database!$O:$O,AY$2,Database!$I:$I,$A13,Database!$Z:$Z,"N",Database!$Y:$Y,"Y")+COUNTIFS(Database!$F:$F,0,Database!$Q:$Q,AY$2,Database!$I:$I,$A13,Database!$Z:$Z,"N",Database!$Y:$Y,"Y"))</f>
        <v>0</v>
      </c>
      <c r="AZ13" s="9">
        <f>IF($K13="N",0,COUNTIFS(Database!$E:$E,0,Database!$O:$O,AZ$2,Database!$I:$I,$A13,Database!$Z:$Z,"N",Database!$Y:$Y,"Y")+COUNTIFS(Database!$F:$F,0,Database!$Q:$Q,AZ$2,Database!$I:$I,$A13,Database!$Z:$Z,"N",Database!$Y:$Y,"Y"))</f>
        <v>0</v>
      </c>
      <c r="BA13" s="9">
        <f>IF($K13="N",0,COUNTIFS(Database!$E:$E,0,Database!$O:$O,BA$2,Database!$I:$I,$A13,Database!$Z:$Z,"N",Database!$Y:$Y,"Y")+COUNTIFS(Database!$F:$F,0,Database!$Q:$Q,BA$2,Database!$I:$I,$A13,Database!$Z:$Z,"N",Database!$Y:$Y,"Y"))</f>
        <v>0</v>
      </c>
      <c r="BB13" s="9">
        <f>IF($K13="N",0,COUNTIFS(Database!$E:$E,0,Database!$O:$O,BB$2,Database!$I:$I,$A13,Database!$Z:$Z,"N",Database!$Y:$Y,"Y")+COUNTIFS(Database!$F:$F,0,Database!$Q:$Q,BB$2,Database!$I:$I,$A13,Database!$Z:$Z,"N",Database!$Y:$Y,"Y"))</f>
        <v>0</v>
      </c>
      <c r="BC13" s="9">
        <f>IF($K13="N",0,COUNTIFS(Database!$E:$E,0,Database!$O:$O,BC$2,Database!$I:$I,$A13,Database!$Z:$Z,"N",Database!$Y:$Y,"Y")+COUNTIFS(Database!$F:$F,0,Database!$Q:$Q,BC$2,Database!$I:$I,$A13,Database!$Z:$Z,"N",Database!$Y:$Y,"Y"))</f>
        <v>0</v>
      </c>
      <c r="BD13" s="9">
        <f>IF($K13="N",0,COUNTIFS(Database!$E:$E,0,Database!$O:$O,BD$2,Database!$I:$I,$A13,Database!$Z:$Z,"N",Database!$Y:$Y,"Y")+COUNTIFS(Database!$F:$F,0,Database!$Q:$Q,BD$2,Database!$I:$I,$A13,Database!$Z:$Z,"N",Database!$Y:$Y,"Y"))</f>
        <v>0</v>
      </c>
      <c r="BE13" s="9">
        <f>IF($K13="N",0,COUNTIFS(Database!$E:$E,0,Database!$O:$O,BE$2,Database!$I:$I,$A13,Database!$Z:$Z,"N",Database!$Y:$Y,"Y")+COUNTIFS(Database!$F:$F,0,Database!$Q:$Q,BE$2,Database!$I:$I,$A13,Database!$Z:$Z,"N",Database!$Y:$Y,"Y"))</f>
        <v>0</v>
      </c>
      <c r="BF13" s="9">
        <f>IF($K13="N",0,COUNTIFS(Database!$E:$E,0,Database!$O:$O,BF$2,Database!$I:$I,$A13,Database!$Z:$Z,"N",Database!$Y:$Y,"Y")+COUNTIFS(Database!$F:$F,0,Database!$Q:$Q,BF$2,Database!$I:$I,$A13,Database!$Z:$Z,"N",Database!$Y:$Y,"Y"))</f>
        <v>0</v>
      </c>
      <c r="BG13" s="9">
        <f>IF($K13="N",0,COUNTIFS(Database!$E:$E,0,Database!$O:$O,BG$2,Database!$I:$I,$A13,Database!$Z:$Z,"N",Database!$Y:$Y,"Y")+COUNTIFS(Database!$F:$F,0,Database!$Q:$Q,BG$2,Database!$I:$I,$A13,Database!$Z:$Z,"N",Database!$Y:$Y,"Y"))</f>
        <v>0</v>
      </c>
      <c r="BH13" s="9">
        <f>IF($K13="N",0,COUNTIFS(Database!$E:$E,0,Database!$O:$O,BH$2,Database!$I:$I,$A13,Database!$Z:$Z,"N",Database!$Y:$Y,"Y")+COUNTIFS(Database!$F:$F,0,Database!$Q:$Q,BH$2,Database!$I:$I,$A13,Database!$Z:$Z,"N",Database!$Y:$Y,"Y"))</f>
        <v>0</v>
      </c>
      <c r="BI13" s="9">
        <f>IF($K13="N",0,COUNTIFS(Database!$E:$E,0,Database!$O:$O,BI$2,Database!$I:$I,$A13,Database!$Z:$Z,"N",Database!$Y:$Y,"Y")+COUNTIFS(Database!$F:$F,0,Database!$Q:$Q,BI$2,Database!$I:$I,$A13,Database!$Z:$Z,"N",Database!$Y:$Y,"Y"))</f>
        <v>0</v>
      </c>
    </row>
    <row r="14" spans="1:61" x14ac:dyDescent="0.25">
      <c r="A14" t="s">
        <v>318</v>
      </c>
      <c r="B14" s="2" t="str">
        <f>VLOOKUP(A14,Database!I:U,13,FALSE)</f>
        <v>bcp</v>
      </c>
      <c r="C14" s="2">
        <f>VLOOKUP(A14,Database!I:V,14,FALSE)</f>
        <v>1000</v>
      </c>
      <c r="D14" s="2">
        <f>_xlfn.MAXIFS(Database!B:B,Database!I:I,'Tournaments Included'!A14)</f>
        <v>3</v>
      </c>
      <c r="E14" s="2" t="str">
        <f>VLOOKUP(A14,Database!I:AA,16,FALSE)</f>
        <v>v1.1</v>
      </c>
      <c r="F14" s="2">
        <f>VLOOKUP(A14,Database!I:AB,19,FALSE)</f>
        <v>10</v>
      </c>
      <c r="G14" s="2" t="str">
        <f>VLOOKUP(A14,Database!I:AC,20,FALSE)</f>
        <v>N</v>
      </c>
      <c r="H14" s="2" t="str">
        <f>IF(VLOOKUP(A14,Database!I:AD,21,FALSE)=0,"Unknown",VLOOKUP(A14,Database!I:AD,21,FALSE))</f>
        <v>Unknown</v>
      </c>
      <c r="I14" s="2" t="str">
        <f>IF(VLOOKUP(A14,Database!I:AE,22,FALSE)=0,"Unknown",VLOOKUP(A14,Database!I:AE,22,FALSE))</f>
        <v>Unknown</v>
      </c>
      <c r="K14" s="19" t="s">
        <v>1399</v>
      </c>
      <c r="N14" s="9">
        <f>IF($K14="N",0,COUNTIFS(Database!$E:$E,2,Database!$O:$O,N$2,Database!$I:$I,$A14,Database!$Z:$Z,"N",Database!$Y:$Y,"Y")+COUNTIFS(Database!$F:$F,2,Database!$Q:$Q,N$2,Database!$I:$I,$A14,Database!$Z:$Z,"N",Database!$Y:$Y,"Y"))</f>
        <v>0</v>
      </c>
      <c r="O14" s="9">
        <f>IF($K14="N",0,COUNTIFS(Database!$E:$E,2,Database!$O:$O,O$2,Database!$I:$I,$A14,Database!$Z:$Z,"N",Database!$Y:$Y,"Y")+COUNTIFS(Database!$F:$F,2,Database!$Q:$Q,O$2,Database!$I:$I,$A14,Database!$Z:$Z,"N",Database!$Y:$Y,"Y"))</f>
        <v>0</v>
      </c>
      <c r="P14" s="9">
        <f>IF($K14="N",0,COUNTIFS(Database!$E:$E,2,Database!$O:$O,P$2,Database!$I:$I,$A14,Database!$Z:$Z,"N",Database!$Y:$Y,"Y")+COUNTIFS(Database!$F:$F,2,Database!$Q:$Q,P$2,Database!$I:$I,$A14,Database!$Z:$Z,"N",Database!$Y:$Y,"Y"))</f>
        <v>0</v>
      </c>
      <c r="Q14" s="9">
        <f>IF($K14="N",0,COUNTIFS(Database!$E:$E,2,Database!$O:$O,Q$2,Database!$I:$I,$A14,Database!$Z:$Z,"N",Database!$Y:$Y,"Y")+COUNTIFS(Database!$F:$F,2,Database!$Q:$Q,Q$2,Database!$I:$I,$A14,Database!$Z:$Z,"N",Database!$Y:$Y,"Y"))</f>
        <v>0</v>
      </c>
      <c r="R14" s="9">
        <f>IF($K14="N",0,COUNTIFS(Database!$E:$E,2,Database!$O:$O,R$2,Database!$I:$I,$A14,Database!$Z:$Z,"N",Database!$Y:$Y,"Y")+COUNTIFS(Database!$F:$F,2,Database!$Q:$Q,R$2,Database!$I:$I,$A14,Database!$Z:$Z,"N",Database!$Y:$Y,"Y"))</f>
        <v>0</v>
      </c>
      <c r="S14" s="9">
        <f>IF($K14="N",0,COUNTIFS(Database!$E:$E,2,Database!$O:$O,S$2,Database!$I:$I,$A14,Database!$Z:$Z,"N",Database!$Y:$Y,"Y")+COUNTIFS(Database!$F:$F,2,Database!$Q:$Q,S$2,Database!$I:$I,$A14,Database!$Z:$Z,"N",Database!$Y:$Y,"Y"))</f>
        <v>0</v>
      </c>
      <c r="T14" s="9">
        <f>IF($K14="N",0,COUNTIFS(Database!$E:$E,2,Database!$O:$O,T$2,Database!$I:$I,$A14,Database!$Z:$Z,"N",Database!$Y:$Y,"Y")+COUNTIFS(Database!$F:$F,2,Database!$Q:$Q,T$2,Database!$I:$I,$A14,Database!$Z:$Z,"N",Database!$Y:$Y,"Y"))</f>
        <v>0</v>
      </c>
      <c r="U14" s="9">
        <f>IF($K14="N",0,COUNTIFS(Database!$E:$E,2,Database!$O:$O,U$2,Database!$I:$I,$A14,Database!$Z:$Z,"N",Database!$Y:$Y,"Y")+COUNTIFS(Database!$F:$F,2,Database!$Q:$Q,U$2,Database!$I:$I,$A14,Database!$Z:$Z,"N",Database!$Y:$Y,"Y"))</f>
        <v>0</v>
      </c>
      <c r="V14" s="9">
        <f>IF($K14="N",0,COUNTIFS(Database!$E:$E,2,Database!$O:$O,V$2,Database!$I:$I,$A14,Database!$Z:$Z,"N",Database!$Y:$Y,"Y")+COUNTIFS(Database!$F:$F,2,Database!$Q:$Q,V$2,Database!$I:$I,$A14,Database!$Z:$Z,"N",Database!$Y:$Y,"Y"))</f>
        <v>0</v>
      </c>
      <c r="W14" s="9">
        <f>IF($K14="N",0,COUNTIFS(Database!$E:$E,2,Database!$O:$O,W$2,Database!$I:$I,$A14,Database!$Z:$Z,"N",Database!$Y:$Y,"Y")+COUNTIFS(Database!$F:$F,2,Database!$Q:$Q,W$2,Database!$I:$I,$A14,Database!$Z:$Z,"N",Database!$Y:$Y,"Y"))</f>
        <v>0</v>
      </c>
      <c r="X14" s="9">
        <f>IF($K14="N",0,COUNTIFS(Database!$E:$E,2,Database!$O:$O,X$2,Database!$I:$I,$A14,Database!$Z:$Z,"N",Database!$Y:$Y,"Y")+COUNTIFS(Database!$F:$F,2,Database!$Q:$Q,X$2,Database!$I:$I,$A14,Database!$Z:$Z,"N",Database!$Y:$Y,"Y"))</f>
        <v>0</v>
      </c>
      <c r="Y14" s="9">
        <f>IF($K14="N",0,COUNTIFS(Database!$E:$E,2,Database!$O:$O,Y$2,Database!$I:$I,$A14,Database!$Z:$Z,"N",Database!$Y:$Y,"Y")+COUNTIFS(Database!$F:$F,2,Database!$Q:$Q,Y$2,Database!$I:$I,$A14,Database!$Z:$Z,"N",Database!$Y:$Y,"Y"))</f>
        <v>0</v>
      </c>
      <c r="Z14" s="9">
        <f>IF($K14="N",0,COUNTIFS(Database!$E:$E,2,Database!$O:$O,Z$2,Database!$I:$I,$A14,Database!$Z:$Z,"N",Database!$Y:$Y,"Y")+COUNTIFS(Database!$F:$F,2,Database!$Q:$Q,Z$2,Database!$I:$I,$A14,Database!$Z:$Z,"N",Database!$Y:$Y,"Y"))</f>
        <v>0</v>
      </c>
      <c r="AA14" s="9">
        <f>IF($K14="N",0,COUNTIFS(Database!$E:$E,2,Database!$O:$O,AA$2,Database!$I:$I,$A14,Database!$Z:$Z,"N",Database!$Y:$Y,"Y")+COUNTIFS(Database!$F:$F,2,Database!$Q:$Q,AA$2,Database!$I:$I,$A14,Database!$Z:$Z,"N",Database!$Y:$Y,"Y"))</f>
        <v>0</v>
      </c>
      <c r="AB14" s="9">
        <f>IF($K14="N",0,COUNTIFS(Database!$E:$E,2,Database!$O:$O,AB$2,Database!$I:$I,$A14,Database!$Z:$Z,"N",Database!$Y:$Y,"Y")+COUNTIFS(Database!$F:$F,2,Database!$Q:$Q,AB$2,Database!$I:$I,$A14,Database!$Z:$Z,"N",Database!$Y:$Y,"Y"))</f>
        <v>0</v>
      </c>
      <c r="AC14" s="9">
        <f>IF($K14="N",0,COUNTIFS(Database!$E:$E,2,Database!$O:$O,AC$2,Database!$I:$I,$A14,Database!$Z:$Z,"N",Database!$Y:$Y,"Y")+COUNTIFS(Database!$F:$F,2,Database!$Q:$Q,AC$2,Database!$I:$I,$A14,Database!$Z:$Z,"N",Database!$Y:$Y,"Y"))</f>
        <v>0</v>
      </c>
      <c r="AD14" s="9">
        <f>IF($K14="N",0,COUNTIFS(Database!$E:$E,1,Database!$O:$O,AD$2,Database!$I:$I,$A14,Database!$Z:$Z,"N",Database!$Y:$Y,"Y")+COUNTIFS(Database!$F:$F,1,Database!$Q:$Q,AD$2,Database!$I:$I,$A14,Database!$Z:$Z,"N",Database!$Y:$Y,"Y"))</f>
        <v>0</v>
      </c>
      <c r="AE14" s="9">
        <f>IF($K14="N",0,COUNTIFS(Database!$E:$E,1,Database!$O:$O,AE$2,Database!$I:$I,$A14,Database!$Z:$Z,"N",Database!$Y:$Y,"Y")+COUNTIFS(Database!$F:$F,1,Database!$Q:$Q,AE$2,Database!$I:$I,$A14,Database!$Z:$Z,"N",Database!$Y:$Y,"Y"))</f>
        <v>0</v>
      </c>
      <c r="AF14" s="9">
        <f>IF($K14="N",0,COUNTIFS(Database!$E:$E,1,Database!$O:$O,AF$2,Database!$I:$I,$A14,Database!$Z:$Z,"N",Database!$Y:$Y,"Y")+COUNTIFS(Database!$F:$F,1,Database!$Q:$Q,AF$2,Database!$I:$I,$A14,Database!$Z:$Z,"N",Database!$Y:$Y,"Y"))</f>
        <v>0</v>
      </c>
      <c r="AG14" s="9">
        <f>IF($K14="N",0,COUNTIFS(Database!$E:$E,1,Database!$O:$O,AG$2,Database!$I:$I,$A14,Database!$Z:$Z,"N",Database!$Y:$Y,"Y")+COUNTIFS(Database!$F:$F,1,Database!$Q:$Q,AG$2,Database!$I:$I,$A14,Database!$Z:$Z,"N",Database!$Y:$Y,"Y"))</f>
        <v>0</v>
      </c>
      <c r="AH14" s="9">
        <f>IF($K14="N",0,COUNTIFS(Database!$E:$E,1,Database!$O:$O,AH$2,Database!$I:$I,$A14,Database!$Z:$Z,"N",Database!$Y:$Y,"Y")+COUNTIFS(Database!$F:$F,1,Database!$Q:$Q,AH$2,Database!$I:$I,$A14,Database!$Z:$Z,"N",Database!$Y:$Y,"Y"))</f>
        <v>0</v>
      </c>
      <c r="AI14" s="9">
        <f>IF($K14="N",0,COUNTIFS(Database!$E:$E,1,Database!$O:$O,AI$2,Database!$I:$I,$A14,Database!$Z:$Z,"N",Database!$Y:$Y,"Y")+COUNTIFS(Database!$F:$F,1,Database!$Q:$Q,AI$2,Database!$I:$I,$A14,Database!$Z:$Z,"N",Database!$Y:$Y,"Y"))</f>
        <v>0</v>
      </c>
      <c r="AJ14" s="9">
        <f>IF($K14="N",0,COUNTIFS(Database!$E:$E,1,Database!$O:$O,AJ$2,Database!$I:$I,$A14,Database!$Z:$Z,"N",Database!$Y:$Y,"Y")+COUNTIFS(Database!$F:$F,1,Database!$Q:$Q,AJ$2,Database!$I:$I,$A14,Database!$Z:$Z,"N",Database!$Y:$Y,"Y"))</f>
        <v>0</v>
      </c>
      <c r="AK14" s="9">
        <f>IF($K14="N",0,COUNTIFS(Database!$E:$E,1,Database!$O:$O,AK$2,Database!$I:$I,$A14,Database!$Z:$Z,"N",Database!$Y:$Y,"Y")+COUNTIFS(Database!$F:$F,1,Database!$Q:$Q,AK$2,Database!$I:$I,$A14,Database!$Z:$Z,"N",Database!$Y:$Y,"Y"))</f>
        <v>0</v>
      </c>
      <c r="AL14" s="9">
        <f>IF($K14="N",0,COUNTIFS(Database!$E:$E,1,Database!$O:$O,AL$2,Database!$I:$I,$A14,Database!$Z:$Z,"N",Database!$Y:$Y,"Y")+COUNTIFS(Database!$F:$F,1,Database!$Q:$Q,AL$2,Database!$I:$I,$A14,Database!$Z:$Z,"N",Database!$Y:$Y,"Y"))</f>
        <v>0</v>
      </c>
      <c r="AM14" s="9">
        <f>IF($K14="N",0,COUNTIFS(Database!$E:$E,1,Database!$O:$O,AM$2,Database!$I:$I,$A14,Database!$Z:$Z,"N",Database!$Y:$Y,"Y")+COUNTIFS(Database!$F:$F,1,Database!$Q:$Q,AM$2,Database!$I:$I,$A14,Database!$Z:$Z,"N",Database!$Y:$Y,"Y"))</f>
        <v>0</v>
      </c>
      <c r="AN14" s="9">
        <f>IF($K14="N",0,COUNTIFS(Database!$E:$E,1,Database!$O:$O,AN$2,Database!$I:$I,$A14,Database!$Z:$Z,"N",Database!$Y:$Y,"Y")+COUNTIFS(Database!$F:$F,1,Database!$Q:$Q,AN$2,Database!$I:$I,$A14,Database!$Z:$Z,"N",Database!$Y:$Y,"Y"))</f>
        <v>0</v>
      </c>
      <c r="AO14" s="9">
        <f>IF($K14="N",0,COUNTIFS(Database!$E:$E,1,Database!$O:$O,AO$2,Database!$I:$I,$A14,Database!$Z:$Z,"N",Database!$Y:$Y,"Y")+COUNTIFS(Database!$F:$F,1,Database!$Q:$Q,AO$2,Database!$I:$I,$A14,Database!$Z:$Z,"N",Database!$Y:$Y,"Y"))</f>
        <v>0</v>
      </c>
      <c r="AP14" s="9">
        <f>IF($K14="N",0,COUNTIFS(Database!$E:$E,1,Database!$O:$O,AP$2,Database!$I:$I,$A14,Database!$Z:$Z,"N",Database!$Y:$Y,"Y")+COUNTIFS(Database!$F:$F,1,Database!$Q:$Q,AP$2,Database!$I:$I,$A14,Database!$Z:$Z,"N",Database!$Y:$Y,"Y"))</f>
        <v>0</v>
      </c>
      <c r="AQ14" s="9">
        <f>IF($K14="N",0,COUNTIFS(Database!$E:$E,1,Database!$O:$O,AQ$2,Database!$I:$I,$A14,Database!$Z:$Z,"N",Database!$Y:$Y,"Y")+COUNTIFS(Database!$F:$F,1,Database!$Q:$Q,AQ$2,Database!$I:$I,$A14,Database!$Z:$Z,"N",Database!$Y:$Y,"Y"))</f>
        <v>0</v>
      </c>
      <c r="AR14" s="9">
        <f>IF($K14="N",0,COUNTIFS(Database!$E:$E,1,Database!$O:$O,AR$2,Database!$I:$I,$A14,Database!$Z:$Z,"N",Database!$Y:$Y,"Y")+COUNTIFS(Database!$F:$F,1,Database!$Q:$Q,AR$2,Database!$I:$I,$A14,Database!$Z:$Z,"N",Database!$Y:$Y,"Y"))</f>
        <v>0</v>
      </c>
      <c r="AS14" s="9">
        <f>IF($K14="N",0,COUNTIFS(Database!$E:$E,1,Database!$O:$O,AS$2,Database!$I:$I,$A14,Database!$Z:$Z,"N",Database!$Y:$Y,"Y")+COUNTIFS(Database!$F:$F,1,Database!$Q:$Q,AS$2,Database!$I:$I,$A14,Database!$Z:$Z,"N",Database!$Y:$Y,"Y"))</f>
        <v>0</v>
      </c>
      <c r="AT14" s="9">
        <f>IF($K14="N",0,COUNTIFS(Database!$E:$E,0,Database!$O:$O,AT$2,Database!$I:$I,$A14,Database!$Z:$Z,"N",Database!$Y:$Y,"Y")+COUNTIFS(Database!$F:$F,0,Database!$Q:$Q,AT$2,Database!$I:$I,$A14,Database!$Z:$Z,"N",Database!$Y:$Y,"Y"))</f>
        <v>0</v>
      </c>
      <c r="AU14" s="9">
        <f>IF($K14="N",0,COUNTIFS(Database!$E:$E,0,Database!$O:$O,AU$2,Database!$I:$I,$A14,Database!$Z:$Z,"N",Database!$Y:$Y,"Y")+COUNTIFS(Database!$F:$F,0,Database!$Q:$Q,AU$2,Database!$I:$I,$A14,Database!$Z:$Z,"N",Database!$Y:$Y,"Y"))</f>
        <v>0</v>
      </c>
      <c r="AV14" s="9">
        <f>IF($K14="N",0,COUNTIFS(Database!$E:$E,0,Database!$O:$O,AV$2,Database!$I:$I,$A14,Database!$Z:$Z,"N",Database!$Y:$Y,"Y")+COUNTIFS(Database!$F:$F,0,Database!$Q:$Q,AV$2,Database!$I:$I,$A14,Database!$Z:$Z,"N",Database!$Y:$Y,"Y"))</f>
        <v>0</v>
      </c>
      <c r="AW14" s="9">
        <f>IF($K14="N",0,COUNTIFS(Database!$E:$E,0,Database!$O:$O,AW$2,Database!$I:$I,$A14,Database!$Z:$Z,"N",Database!$Y:$Y,"Y")+COUNTIFS(Database!$F:$F,0,Database!$Q:$Q,AW$2,Database!$I:$I,$A14,Database!$Z:$Z,"N",Database!$Y:$Y,"Y"))</f>
        <v>0</v>
      </c>
      <c r="AX14" s="9">
        <f>IF($K14="N",0,COUNTIFS(Database!$E:$E,0,Database!$O:$O,AX$2,Database!$I:$I,$A14,Database!$Z:$Z,"N",Database!$Y:$Y,"Y")+COUNTIFS(Database!$F:$F,0,Database!$Q:$Q,AX$2,Database!$I:$I,$A14,Database!$Z:$Z,"N",Database!$Y:$Y,"Y"))</f>
        <v>0</v>
      </c>
      <c r="AY14" s="9">
        <f>IF($K14="N",0,COUNTIFS(Database!$E:$E,0,Database!$O:$O,AY$2,Database!$I:$I,$A14,Database!$Z:$Z,"N",Database!$Y:$Y,"Y")+COUNTIFS(Database!$F:$F,0,Database!$Q:$Q,AY$2,Database!$I:$I,$A14,Database!$Z:$Z,"N",Database!$Y:$Y,"Y"))</f>
        <v>0</v>
      </c>
      <c r="AZ14" s="9">
        <f>IF($K14="N",0,COUNTIFS(Database!$E:$E,0,Database!$O:$O,AZ$2,Database!$I:$I,$A14,Database!$Z:$Z,"N",Database!$Y:$Y,"Y")+COUNTIFS(Database!$F:$F,0,Database!$Q:$Q,AZ$2,Database!$I:$I,$A14,Database!$Z:$Z,"N",Database!$Y:$Y,"Y"))</f>
        <v>0</v>
      </c>
      <c r="BA14" s="9">
        <f>IF($K14="N",0,COUNTIFS(Database!$E:$E,0,Database!$O:$O,BA$2,Database!$I:$I,$A14,Database!$Z:$Z,"N",Database!$Y:$Y,"Y")+COUNTIFS(Database!$F:$F,0,Database!$Q:$Q,BA$2,Database!$I:$I,$A14,Database!$Z:$Z,"N",Database!$Y:$Y,"Y"))</f>
        <v>0</v>
      </c>
      <c r="BB14" s="9">
        <f>IF($K14="N",0,COUNTIFS(Database!$E:$E,0,Database!$O:$O,BB$2,Database!$I:$I,$A14,Database!$Z:$Z,"N",Database!$Y:$Y,"Y")+COUNTIFS(Database!$F:$F,0,Database!$Q:$Q,BB$2,Database!$I:$I,$A14,Database!$Z:$Z,"N",Database!$Y:$Y,"Y"))</f>
        <v>0</v>
      </c>
      <c r="BC14" s="9">
        <f>IF($K14="N",0,COUNTIFS(Database!$E:$E,0,Database!$O:$O,BC$2,Database!$I:$I,$A14,Database!$Z:$Z,"N",Database!$Y:$Y,"Y")+COUNTIFS(Database!$F:$F,0,Database!$Q:$Q,BC$2,Database!$I:$I,$A14,Database!$Z:$Z,"N",Database!$Y:$Y,"Y"))</f>
        <v>0</v>
      </c>
      <c r="BD14" s="9">
        <f>IF($K14="N",0,COUNTIFS(Database!$E:$E,0,Database!$O:$O,BD$2,Database!$I:$I,$A14,Database!$Z:$Z,"N",Database!$Y:$Y,"Y")+COUNTIFS(Database!$F:$F,0,Database!$Q:$Q,BD$2,Database!$I:$I,$A14,Database!$Z:$Z,"N",Database!$Y:$Y,"Y"))</f>
        <v>0</v>
      </c>
      <c r="BE14" s="9">
        <f>IF($K14="N",0,COUNTIFS(Database!$E:$E,0,Database!$O:$O,BE$2,Database!$I:$I,$A14,Database!$Z:$Z,"N",Database!$Y:$Y,"Y")+COUNTIFS(Database!$F:$F,0,Database!$Q:$Q,BE$2,Database!$I:$I,$A14,Database!$Z:$Z,"N",Database!$Y:$Y,"Y"))</f>
        <v>0</v>
      </c>
      <c r="BF14" s="9">
        <f>IF($K14="N",0,COUNTIFS(Database!$E:$E,0,Database!$O:$O,BF$2,Database!$I:$I,$A14,Database!$Z:$Z,"N",Database!$Y:$Y,"Y")+COUNTIFS(Database!$F:$F,0,Database!$Q:$Q,BF$2,Database!$I:$I,$A14,Database!$Z:$Z,"N",Database!$Y:$Y,"Y"))</f>
        <v>0</v>
      </c>
      <c r="BG14" s="9">
        <f>IF($K14="N",0,COUNTIFS(Database!$E:$E,0,Database!$O:$O,BG$2,Database!$I:$I,$A14,Database!$Z:$Z,"N",Database!$Y:$Y,"Y")+COUNTIFS(Database!$F:$F,0,Database!$Q:$Q,BG$2,Database!$I:$I,$A14,Database!$Z:$Z,"N",Database!$Y:$Y,"Y"))</f>
        <v>0</v>
      </c>
      <c r="BH14" s="9">
        <f>IF($K14="N",0,COUNTIFS(Database!$E:$E,0,Database!$O:$O,BH$2,Database!$I:$I,$A14,Database!$Z:$Z,"N",Database!$Y:$Y,"Y")+COUNTIFS(Database!$F:$F,0,Database!$Q:$Q,BH$2,Database!$I:$I,$A14,Database!$Z:$Z,"N",Database!$Y:$Y,"Y"))</f>
        <v>0</v>
      </c>
      <c r="BI14" s="9">
        <f>IF($K14="N",0,COUNTIFS(Database!$E:$E,0,Database!$O:$O,BI$2,Database!$I:$I,$A14,Database!$Z:$Z,"N",Database!$Y:$Y,"Y")+COUNTIFS(Database!$F:$F,0,Database!$Q:$Q,BI$2,Database!$I:$I,$A14,Database!$Z:$Z,"N",Database!$Y:$Y,"Y"))</f>
        <v>0</v>
      </c>
    </row>
    <row r="15" spans="1:61" x14ac:dyDescent="0.25">
      <c r="A15" t="s">
        <v>366</v>
      </c>
      <c r="B15" s="2" t="str">
        <f>VLOOKUP(A15,Database!I:U,13,FALSE)</f>
        <v>bcp</v>
      </c>
      <c r="C15" s="2">
        <f>VLOOKUP(A15,Database!I:V,14,FALSE)</f>
        <v>2000</v>
      </c>
      <c r="D15" s="2">
        <f>_xlfn.MAXIFS(Database!B:B,Database!I:I,'Tournaments Included'!A15)</f>
        <v>1</v>
      </c>
      <c r="E15" s="2" t="str">
        <f>VLOOKUP(A15,Database!I:AA,16,FALSE)</f>
        <v>v1.1</v>
      </c>
      <c r="F15" s="2">
        <f>VLOOKUP(A15,Database!I:AB,19,FALSE)</f>
        <v>16</v>
      </c>
      <c r="G15" s="2" t="str">
        <f>VLOOKUP(A15,Database!I:AC,20,FALSE)</f>
        <v>Y</v>
      </c>
      <c r="H15" s="2" t="str">
        <f>IF(VLOOKUP(A15,Database!I:AD,21,FALSE)=0,"Unknown",VLOOKUP(A15,Database!I:AD,21,FALSE))</f>
        <v>Unknown</v>
      </c>
      <c r="I15" s="2" t="str">
        <f>IF(VLOOKUP(A15,Database!I:AE,22,FALSE)=0,"Unknown",VLOOKUP(A15,Database!I:AE,22,FALSE))</f>
        <v>Unknown</v>
      </c>
      <c r="K15" s="19" t="s">
        <v>1398</v>
      </c>
      <c r="N15" s="9">
        <f>IF($K15="N",0,COUNTIFS(Database!$E:$E,2,Database!$O:$O,N$2,Database!$I:$I,$A15,Database!$Z:$Z,"N",Database!$Y:$Y,"Y")+COUNTIFS(Database!$F:$F,2,Database!$Q:$Q,N$2,Database!$I:$I,$A15,Database!$Z:$Z,"N",Database!$Y:$Y,"Y"))</f>
        <v>0</v>
      </c>
      <c r="O15" s="9">
        <f>IF($K15="N",0,COUNTIFS(Database!$E:$E,2,Database!$O:$O,O$2,Database!$I:$I,$A15,Database!$Z:$Z,"N",Database!$Y:$Y,"Y")+COUNTIFS(Database!$F:$F,2,Database!$Q:$Q,O$2,Database!$I:$I,$A15,Database!$Z:$Z,"N",Database!$Y:$Y,"Y"))</f>
        <v>0</v>
      </c>
      <c r="P15" s="9">
        <f>IF($K15="N",0,COUNTIFS(Database!$E:$E,2,Database!$O:$O,P$2,Database!$I:$I,$A15,Database!$Z:$Z,"N",Database!$Y:$Y,"Y")+COUNTIFS(Database!$F:$F,2,Database!$Q:$Q,P$2,Database!$I:$I,$A15,Database!$Z:$Z,"N",Database!$Y:$Y,"Y"))</f>
        <v>0</v>
      </c>
      <c r="Q15" s="9">
        <f>IF($K15="N",0,COUNTIFS(Database!$E:$E,2,Database!$O:$O,Q$2,Database!$I:$I,$A15,Database!$Z:$Z,"N",Database!$Y:$Y,"Y")+COUNTIFS(Database!$F:$F,2,Database!$Q:$Q,Q$2,Database!$I:$I,$A15,Database!$Z:$Z,"N",Database!$Y:$Y,"Y"))</f>
        <v>0</v>
      </c>
      <c r="R15" s="9">
        <f>IF($K15="N",0,COUNTIFS(Database!$E:$E,2,Database!$O:$O,R$2,Database!$I:$I,$A15,Database!$Z:$Z,"N",Database!$Y:$Y,"Y")+COUNTIFS(Database!$F:$F,2,Database!$Q:$Q,R$2,Database!$I:$I,$A15,Database!$Z:$Z,"N",Database!$Y:$Y,"Y"))</f>
        <v>0</v>
      </c>
      <c r="S15" s="9">
        <f>IF($K15="N",0,COUNTIFS(Database!$E:$E,2,Database!$O:$O,S$2,Database!$I:$I,$A15,Database!$Z:$Z,"N",Database!$Y:$Y,"Y")+COUNTIFS(Database!$F:$F,2,Database!$Q:$Q,S$2,Database!$I:$I,$A15,Database!$Z:$Z,"N",Database!$Y:$Y,"Y"))</f>
        <v>1</v>
      </c>
      <c r="T15" s="9">
        <f>IF($K15="N",0,COUNTIFS(Database!$E:$E,2,Database!$O:$O,T$2,Database!$I:$I,$A15,Database!$Z:$Z,"N",Database!$Y:$Y,"Y")+COUNTIFS(Database!$F:$F,2,Database!$Q:$Q,T$2,Database!$I:$I,$A15,Database!$Z:$Z,"N",Database!$Y:$Y,"Y"))</f>
        <v>0</v>
      </c>
      <c r="U15" s="9">
        <f>IF($K15="N",0,COUNTIFS(Database!$E:$E,2,Database!$O:$O,U$2,Database!$I:$I,$A15,Database!$Z:$Z,"N",Database!$Y:$Y,"Y")+COUNTIFS(Database!$F:$F,2,Database!$Q:$Q,U$2,Database!$I:$I,$A15,Database!$Z:$Z,"N",Database!$Y:$Y,"Y"))</f>
        <v>1</v>
      </c>
      <c r="V15" s="9">
        <f>IF($K15="N",0,COUNTIFS(Database!$E:$E,2,Database!$O:$O,V$2,Database!$I:$I,$A15,Database!$Z:$Z,"N",Database!$Y:$Y,"Y")+COUNTIFS(Database!$F:$F,2,Database!$Q:$Q,V$2,Database!$I:$I,$A15,Database!$Z:$Z,"N",Database!$Y:$Y,"Y"))</f>
        <v>0</v>
      </c>
      <c r="W15" s="9">
        <f>IF($K15="N",0,COUNTIFS(Database!$E:$E,2,Database!$O:$O,W$2,Database!$I:$I,$A15,Database!$Z:$Z,"N",Database!$Y:$Y,"Y")+COUNTIFS(Database!$F:$F,2,Database!$Q:$Q,W$2,Database!$I:$I,$A15,Database!$Z:$Z,"N",Database!$Y:$Y,"Y"))</f>
        <v>0</v>
      </c>
      <c r="X15" s="9">
        <f>IF($K15="N",0,COUNTIFS(Database!$E:$E,2,Database!$O:$O,X$2,Database!$I:$I,$A15,Database!$Z:$Z,"N",Database!$Y:$Y,"Y")+COUNTIFS(Database!$F:$F,2,Database!$Q:$Q,X$2,Database!$I:$I,$A15,Database!$Z:$Z,"N",Database!$Y:$Y,"Y"))</f>
        <v>0</v>
      </c>
      <c r="Y15" s="9">
        <f>IF($K15="N",0,COUNTIFS(Database!$E:$E,2,Database!$O:$O,Y$2,Database!$I:$I,$A15,Database!$Z:$Z,"N",Database!$Y:$Y,"Y")+COUNTIFS(Database!$F:$F,2,Database!$Q:$Q,Y$2,Database!$I:$I,$A15,Database!$Z:$Z,"N",Database!$Y:$Y,"Y"))</f>
        <v>0</v>
      </c>
      <c r="Z15" s="9">
        <f>IF($K15="N",0,COUNTIFS(Database!$E:$E,2,Database!$O:$O,Z$2,Database!$I:$I,$A15,Database!$Z:$Z,"N",Database!$Y:$Y,"Y")+COUNTIFS(Database!$F:$F,2,Database!$Q:$Q,Z$2,Database!$I:$I,$A15,Database!$Z:$Z,"N",Database!$Y:$Y,"Y"))</f>
        <v>0</v>
      </c>
      <c r="AA15" s="9">
        <f>IF($K15="N",0,COUNTIFS(Database!$E:$E,2,Database!$O:$O,AA$2,Database!$I:$I,$A15,Database!$Z:$Z,"N",Database!$Y:$Y,"Y")+COUNTIFS(Database!$F:$F,2,Database!$Q:$Q,AA$2,Database!$I:$I,$A15,Database!$Z:$Z,"N",Database!$Y:$Y,"Y"))</f>
        <v>0</v>
      </c>
      <c r="AB15" s="9">
        <f>IF($K15="N",0,COUNTIFS(Database!$E:$E,2,Database!$O:$O,AB$2,Database!$I:$I,$A15,Database!$Z:$Z,"N",Database!$Y:$Y,"Y")+COUNTIFS(Database!$F:$F,2,Database!$Q:$Q,AB$2,Database!$I:$I,$A15,Database!$Z:$Z,"N",Database!$Y:$Y,"Y"))</f>
        <v>0</v>
      </c>
      <c r="AC15" s="9">
        <f>IF($K15="N",0,COUNTIFS(Database!$E:$E,2,Database!$O:$O,AC$2,Database!$I:$I,$A15,Database!$Z:$Z,"N",Database!$Y:$Y,"Y")+COUNTIFS(Database!$F:$F,2,Database!$Q:$Q,AC$2,Database!$I:$I,$A15,Database!$Z:$Z,"N",Database!$Y:$Y,"Y"))</f>
        <v>0</v>
      </c>
      <c r="AD15" s="9">
        <f>IF($K15="N",0,COUNTIFS(Database!$E:$E,1,Database!$O:$O,AD$2,Database!$I:$I,$A15,Database!$Z:$Z,"N",Database!$Y:$Y,"Y")+COUNTIFS(Database!$F:$F,1,Database!$Q:$Q,AD$2,Database!$I:$I,$A15,Database!$Z:$Z,"N",Database!$Y:$Y,"Y"))</f>
        <v>0</v>
      </c>
      <c r="AE15" s="9">
        <f>IF($K15="N",0,COUNTIFS(Database!$E:$E,1,Database!$O:$O,AE$2,Database!$I:$I,$A15,Database!$Z:$Z,"N",Database!$Y:$Y,"Y")+COUNTIFS(Database!$F:$F,1,Database!$Q:$Q,AE$2,Database!$I:$I,$A15,Database!$Z:$Z,"N",Database!$Y:$Y,"Y"))</f>
        <v>0</v>
      </c>
      <c r="AF15" s="9">
        <f>IF($K15="N",0,COUNTIFS(Database!$E:$E,1,Database!$O:$O,AF$2,Database!$I:$I,$A15,Database!$Z:$Z,"N",Database!$Y:$Y,"Y")+COUNTIFS(Database!$F:$F,1,Database!$Q:$Q,AF$2,Database!$I:$I,$A15,Database!$Z:$Z,"N",Database!$Y:$Y,"Y"))</f>
        <v>0</v>
      </c>
      <c r="AG15" s="9">
        <f>IF($K15="N",0,COUNTIFS(Database!$E:$E,1,Database!$O:$O,AG$2,Database!$I:$I,$A15,Database!$Z:$Z,"N",Database!$Y:$Y,"Y")+COUNTIFS(Database!$F:$F,1,Database!$Q:$Q,AG$2,Database!$I:$I,$A15,Database!$Z:$Z,"N",Database!$Y:$Y,"Y"))</f>
        <v>0</v>
      </c>
      <c r="AH15" s="9">
        <f>IF($K15="N",0,COUNTIFS(Database!$E:$E,1,Database!$O:$O,AH$2,Database!$I:$I,$A15,Database!$Z:$Z,"N",Database!$Y:$Y,"Y")+COUNTIFS(Database!$F:$F,1,Database!$Q:$Q,AH$2,Database!$I:$I,$A15,Database!$Z:$Z,"N",Database!$Y:$Y,"Y"))</f>
        <v>0</v>
      </c>
      <c r="AI15" s="9">
        <f>IF($K15="N",0,COUNTIFS(Database!$E:$E,1,Database!$O:$O,AI$2,Database!$I:$I,$A15,Database!$Z:$Z,"N",Database!$Y:$Y,"Y")+COUNTIFS(Database!$F:$F,1,Database!$Q:$Q,AI$2,Database!$I:$I,$A15,Database!$Z:$Z,"N",Database!$Y:$Y,"Y"))</f>
        <v>0</v>
      </c>
      <c r="AJ15" s="9">
        <f>IF($K15="N",0,COUNTIFS(Database!$E:$E,1,Database!$O:$O,AJ$2,Database!$I:$I,$A15,Database!$Z:$Z,"N",Database!$Y:$Y,"Y")+COUNTIFS(Database!$F:$F,1,Database!$Q:$Q,AJ$2,Database!$I:$I,$A15,Database!$Z:$Z,"N",Database!$Y:$Y,"Y"))</f>
        <v>0</v>
      </c>
      <c r="AK15" s="9">
        <f>IF($K15="N",0,COUNTIFS(Database!$E:$E,1,Database!$O:$O,AK$2,Database!$I:$I,$A15,Database!$Z:$Z,"N",Database!$Y:$Y,"Y")+COUNTIFS(Database!$F:$F,1,Database!$Q:$Q,AK$2,Database!$I:$I,$A15,Database!$Z:$Z,"N",Database!$Y:$Y,"Y"))</f>
        <v>0</v>
      </c>
      <c r="AL15" s="9">
        <f>IF($K15="N",0,COUNTIFS(Database!$E:$E,1,Database!$O:$O,AL$2,Database!$I:$I,$A15,Database!$Z:$Z,"N",Database!$Y:$Y,"Y")+COUNTIFS(Database!$F:$F,1,Database!$Q:$Q,AL$2,Database!$I:$I,$A15,Database!$Z:$Z,"N",Database!$Y:$Y,"Y"))</f>
        <v>0</v>
      </c>
      <c r="AM15" s="9">
        <f>IF($K15="N",0,COUNTIFS(Database!$E:$E,1,Database!$O:$O,AM$2,Database!$I:$I,$A15,Database!$Z:$Z,"N",Database!$Y:$Y,"Y")+COUNTIFS(Database!$F:$F,1,Database!$Q:$Q,AM$2,Database!$I:$I,$A15,Database!$Z:$Z,"N",Database!$Y:$Y,"Y"))</f>
        <v>0</v>
      </c>
      <c r="AN15" s="9">
        <f>IF($K15="N",0,COUNTIFS(Database!$E:$E,1,Database!$O:$O,AN$2,Database!$I:$I,$A15,Database!$Z:$Z,"N",Database!$Y:$Y,"Y")+COUNTIFS(Database!$F:$F,1,Database!$Q:$Q,AN$2,Database!$I:$I,$A15,Database!$Z:$Z,"N",Database!$Y:$Y,"Y"))</f>
        <v>0</v>
      </c>
      <c r="AO15" s="9">
        <f>IF($K15="N",0,COUNTIFS(Database!$E:$E,1,Database!$O:$O,AO$2,Database!$I:$I,$A15,Database!$Z:$Z,"N",Database!$Y:$Y,"Y")+COUNTIFS(Database!$F:$F,1,Database!$Q:$Q,AO$2,Database!$I:$I,$A15,Database!$Z:$Z,"N",Database!$Y:$Y,"Y"))</f>
        <v>0</v>
      </c>
      <c r="AP15" s="9">
        <f>IF($K15="N",0,COUNTIFS(Database!$E:$E,1,Database!$O:$O,AP$2,Database!$I:$I,$A15,Database!$Z:$Z,"N",Database!$Y:$Y,"Y")+COUNTIFS(Database!$F:$F,1,Database!$Q:$Q,AP$2,Database!$I:$I,$A15,Database!$Z:$Z,"N",Database!$Y:$Y,"Y"))</f>
        <v>0</v>
      </c>
      <c r="AQ15" s="9">
        <f>IF($K15="N",0,COUNTIFS(Database!$E:$E,1,Database!$O:$O,AQ$2,Database!$I:$I,$A15,Database!$Z:$Z,"N",Database!$Y:$Y,"Y")+COUNTIFS(Database!$F:$F,1,Database!$Q:$Q,AQ$2,Database!$I:$I,$A15,Database!$Z:$Z,"N",Database!$Y:$Y,"Y"))</f>
        <v>0</v>
      </c>
      <c r="AR15" s="9">
        <f>IF($K15="N",0,COUNTIFS(Database!$E:$E,1,Database!$O:$O,AR$2,Database!$I:$I,$A15,Database!$Z:$Z,"N",Database!$Y:$Y,"Y")+COUNTIFS(Database!$F:$F,1,Database!$Q:$Q,AR$2,Database!$I:$I,$A15,Database!$Z:$Z,"N",Database!$Y:$Y,"Y"))</f>
        <v>0</v>
      </c>
      <c r="AS15" s="9">
        <f>IF($K15="N",0,COUNTIFS(Database!$E:$E,1,Database!$O:$O,AS$2,Database!$I:$I,$A15,Database!$Z:$Z,"N",Database!$Y:$Y,"Y")+COUNTIFS(Database!$F:$F,1,Database!$Q:$Q,AS$2,Database!$I:$I,$A15,Database!$Z:$Z,"N",Database!$Y:$Y,"Y"))</f>
        <v>0</v>
      </c>
      <c r="AT15" s="9">
        <f>IF($K15="N",0,COUNTIFS(Database!$E:$E,0,Database!$O:$O,AT$2,Database!$I:$I,$A15,Database!$Z:$Z,"N",Database!$Y:$Y,"Y")+COUNTIFS(Database!$F:$F,0,Database!$Q:$Q,AT$2,Database!$I:$I,$A15,Database!$Z:$Z,"N",Database!$Y:$Y,"Y"))</f>
        <v>0</v>
      </c>
      <c r="AU15" s="9">
        <f>IF($K15="N",0,COUNTIFS(Database!$E:$E,0,Database!$O:$O,AU$2,Database!$I:$I,$A15,Database!$Z:$Z,"N",Database!$Y:$Y,"Y")+COUNTIFS(Database!$F:$F,0,Database!$Q:$Q,AU$2,Database!$I:$I,$A15,Database!$Z:$Z,"N",Database!$Y:$Y,"Y"))</f>
        <v>0</v>
      </c>
      <c r="AV15" s="9">
        <f>IF($K15="N",0,COUNTIFS(Database!$E:$E,0,Database!$O:$O,AV$2,Database!$I:$I,$A15,Database!$Z:$Z,"N",Database!$Y:$Y,"Y")+COUNTIFS(Database!$F:$F,0,Database!$Q:$Q,AV$2,Database!$I:$I,$A15,Database!$Z:$Z,"N",Database!$Y:$Y,"Y"))</f>
        <v>0</v>
      </c>
      <c r="AW15" s="9">
        <f>IF($K15="N",0,COUNTIFS(Database!$E:$E,0,Database!$O:$O,AW$2,Database!$I:$I,$A15,Database!$Z:$Z,"N",Database!$Y:$Y,"Y")+COUNTIFS(Database!$F:$F,0,Database!$Q:$Q,AW$2,Database!$I:$I,$A15,Database!$Z:$Z,"N",Database!$Y:$Y,"Y"))</f>
        <v>0</v>
      </c>
      <c r="AX15" s="9">
        <f>IF($K15="N",0,COUNTIFS(Database!$E:$E,0,Database!$O:$O,AX$2,Database!$I:$I,$A15,Database!$Z:$Z,"N",Database!$Y:$Y,"Y")+COUNTIFS(Database!$F:$F,0,Database!$Q:$Q,AX$2,Database!$I:$I,$A15,Database!$Z:$Z,"N",Database!$Y:$Y,"Y"))</f>
        <v>0</v>
      </c>
      <c r="AY15" s="9">
        <f>IF($K15="N",0,COUNTIFS(Database!$E:$E,0,Database!$O:$O,AY$2,Database!$I:$I,$A15,Database!$Z:$Z,"N",Database!$Y:$Y,"Y")+COUNTIFS(Database!$F:$F,0,Database!$Q:$Q,AY$2,Database!$I:$I,$A15,Database!$Z:$Z,"N",Database!$Y:$Y,"Y"))</f>
        <v>0</v>
      </c>
      <c r="AZ15" s="9">
        <f>IF($K15="N",0,COUNTIFS(Database!$E:$E,0,Database!$O:$O,AZ$2,Database!$I:$I,$A15,Database!$Z:$Z,"N",Database!$Y:$Y,"Y")+COUNTIFS(Database!$F:$F,0,Database!$Q:$Q,AZ$2,Database!$I:$I,$A15,Database!$Z:$Z,"N",Database!$Y:$Y,"Y"))</f>
        <v>1</v>
      </c>
      <c r="BA15" s="9">
        <f>IF($K15="N",0,COUNTIFS(Database!$E:$E,0,Database!$O:$O,BA$2,Database!$I:$I,$A15,Database!$Z:$Z,"N",Database!$Y:$Y,"Y")+COUNTIFS(Database!$F:$F,0,Database!$Q:$Q,BA$2,Database!$I:$I,$A15,Database!$Z:$Z,"N",Database!$Y:$Y,"Y"))</f>
        <v>0</v>
      </c>
      <c r="BB15" s="9">
        <f>IF($K15="N",0,COUNTIFS(Database!$E:$E,0,Database!$O:$O,BB$2,Database!$I:$I,$A15,Database!$Z:$Z,"N",Database!$Y:$Y,"Y")+COUNTIFS(Database!$F:$F,0,Database!$Q:$Q,BB$2,Database!$I:$I,$A15,Database!$Z:$Z,"N",Database!$Y:$Y,"Y"))</f>
        <v>1</v>
      </c>
      <c r="BC15" s="9">
        <f>IF($K15="N",0,COUNTIFS(Database!$E:$E,0,Database!$O:$O,BC$2,Database!$I:$I,$A15,Database!$Z:$Z,"N",Database!$Y:$Y,"Y")+COUNTIFS(Database!$F:$F,0,Database!$Q:$Q,BC$2,Database!$I:$I,$A15,Database!$Z:$Z,"N",Database!$Y:$Y,"Y"))</f>
        <v>0</v>
      </c>
      <c r="BD15" s="9">
        <f>IF($K15="N",0,COUNTIFS(Database!$E:$E,0,Database!$O:$O,BD$2,Database!$I:$I,$A15,Database!$Z:$Z,"N",Database!$Y:$Y,"Y")+COUNTIFS(Database!$F:$F,0,Database!$Q:$Q,BD$2,Database!$I:$I,$A15,Database!$Z:$Z,"N",Database!$Y:$Y,"Y"))</f>
        <v>0</v>
      </c>
      <c r="BE15" s="9">
        <f>IF($K15="N",0,COUNTIFS(Database!$E:$E,0,Database!$O:$O,BE$2,Database!$I:$I,$A15,Database!$Z:$Z,"N",Database!$Y:$Y,"Y")+COUNTIFS(Database!$F:$F,0,Database!$Q:$Q,BE$2,Database!$I:$I,$A15,Database!$Z:$Z,"N",Database!$Y:$Y,"Y"))</f>
        <v>0</v>
      </c>
      <c r="BF15" s="9">
        <f>IF($K15="N",0,COUNTIFS(Database!$E:$E,0,Database!$O:$O,BF$2,Database!$I:$I,$A15,Database!$Z:$Z,"N",Database!$Y:$Y,"Y")+COUNTIFS(Database!$F:$F,0,Database!$Q:$Q,BF$2,Database!$I:$I,$A15,Database!$Z:$Z,"N",Database!$Y:$Y,"Y"))</f>
        <v>0</v>
      </c>
      <c r="BG15" s="9">
        <f>IF($K15="N",0,COUNTIFS(Database!$E:$E,0,Database!$O:$O,BG$2,Database!$I:$I,$A15,Database!$Z:$Z,"N",Database!$Y:$Y,"Y")+COUNTIFS(Database!$F:$F,0,Database!$Q:$Q,BG$2,Database!$I:$I,$A15,Database!$Z:$Z,"N",Database!$Y:$Y,"Y"))</f>
        <v>0</v>
      </c>
      <c r="BH15" s="9">
        <f>IF($K15="N",0,COUNTIFS(Database!$E:$E,0,Database!$O:$O,BH$2,Database!$I:$I,$A15,Database!$Z:$Z,"N",Database!$Y:$Y,"Y")+COUNTIFS(Database!$F:$F,0,Database!$Q:$Q,BH$2,Database!$I:$I,$A15,Database!$Z:$Z,"N",Database!$Y:$Y,"Y"))</f>
        <v>0</v>
      </c>
      <c r="BI15" s="9">
        <f>IF($K15="N",0,COUNTIFS(Database!$E:$E,0,Database!$O:$O,BI$2,Database!$I:$I,$A15,Database!$Z:$Z,"N",Database!$Y:$Y,"Y")+COUNTIFS(Database!$F:$F,0,Database!$Q:$Q,BI$2,Database!$I:$I,$A15,Database!$Z:$Z,"N",Database!$Y:$Y,"Y"))</f>
        <v>0</v>
      </c>
    </row>
    <row r="16" spans="1:61" x14ac:dyDescent="0.25">
      <c r="A16" t="s">
        <v>679</v>
      </c>
      <c r="B16" s="2" t="str">
        <f>VLOOKUP(A16,Database!I:U,13,FALSE)</f>
        <v>bcp</v>
      </c>
      <c r="C16" s="2">
        <f>VLOOKUP(A16,Database!I:V,14,FALSE)</f>
        <v>2000</v>
      </c>
      <c r="D16" s="2">
        <f>_xlfn.MAXIFS(Database!B:B,Database!I:I,'Tournaments Included'!A16)</f>
        <v>3</v>
      </c>
      <c r="E16" s="2" t="str">
        <f>VLOOKUP(A16,Database!I:AA,16,FALSE)</f>
        <v>v1.1</v>
      </c>
      <c r="F16" s="2">
        <f>VLOOKUP(A16,Database!I:AB,19,FALSE)</f>
        <v>8</v>
      </c>
      <c r="G16" s="2" t="str">
        <f>VLOOKUP(A16,Database!I:AC,20,FALSE)</f>
        <v>Y</v>
      </c>
      <c r="H16" s="2" t="str">
        <f>IF(VLOOKUP(A16,Database!I:AD,21,FALSE)=0,"Unknown",VLOOKUP(A16,Database!I:AD,21,FALSE))</f>
        <v>N</v>
      </c>
      <c r="I16" s="2" t="str">
        <f>IF(VLOOKUP(A16,Database!I:AE,22,FALSE)=0,"Unknown",VLOOKUP(A16,Database!I:AE,22,FALSE))</f>
        <v>Y</v>
      </c>
      <c r="K16" s="19" t="s">
        <v>1399</v>
      </c>
      <c r="N16" s="9">
        <f>IF($K16="N",0,COUNTIFS(Database!$E:$E,2,Database!$O:$O,N$2,Database!$I:$I,$A16,Database!$Z:$Z,"N",Database!$Y:$Y,"Y")+COUNTIFS(Database!$F:$F,2,Database!$Q:$Q,N$2,Database!$I:$I,$A16,Database!$Z:$Z,"N",Database!$Y:$Y,"Y"))</f>
        <v>0</v>
      </c>
      <c r="O16" s="9">
        <f>IF($K16="N",0,COUNTIFS(Database!$E:$E,2,Database!$O:$O,O$2,Database!$I:$I,$A16,Database!$Z:$Z,"N",Database!$Y:$Y,"Y")+COUNTIFS(Database!$F:$F,2,Database!$Q:$Q,O$2,Database!$I:$I,$A16,Database!$Z:$Z,"N",Database!$Y:$Y,"Y"))</f>
        <v>0</v>
      </c>
      <c r="P16" s="9">
        <f>IF($K16="N",0,COUNTIFS(Database!$E:$E,2,Database!$O:$O,P$2,Database!$I:$I,$A16,Database!$Z:$Z,"N",Database!$Y:$Y,"Y")+COUNTIFS(Database!$F:$F,2,Database!$Q:$Q,P$2,Database!$I:$I,$A16,Database!$Z:$Z,"N",Database!$Y:$Y,"Y"))</f>
        <v>0</v>
      </c>
      <c r="Q16" s="9">
        <f>IF($K16="N",0,COUNTIFS(Database!$E:$E,2,Database!$O:$O,Q$2,Database!$I:$I,$A16,Database!$Z:$Z,"N",Database!$Y:$Y,"Y")+COUNTIFS(Database!$F:$F,2,Database!$Q:$Q,Q$2,Database!$I:$I,$A16,Database!$Z:$Z,"N",Database!$Y:$Y,"Y"))</f>
        <v>0</v>
      </c>
      <c r="R16" s="9">
        <f>IF($K16="N",0,COUNTIFS(Database!$E:$E,2,Database!$O:$O,R$2,Database!$I:$I,$A16,Database!$Z:$Z,"N",Database!$Y:$Y,"Y")+COUNTIFS(Database!$F:$F,2,Database!$Q:$Q,R$2,Database!$I:$I,$A16,Database!$Z:$Z,"N",Database!$Y:$Y,"Y"))</f>
        <v>0</v>
      </c>
      <c r="S16" s="9">
        <f>IF($K16="N",0,COUNTIFS(Database!$E:$E,2,Database!$O:$O,S$2,Database!$I:$I,$A16,Database!$Z:$Z,"N",Database!$Y:$Y,"Y")+COUNTIFS(Database!$F:$F,2,Database!$Q:$Q,S$2,Database!$I:$I,$A16,Database!$Z:$Z,"N",Database!$Y:$Y,"Y"))</f>
        <v>0</v>
      </c>
      <c r="T16" s="9">
        <f>IF($K16="N",0,COUNTIFS(Database!$E:$E,2,Database!$O:$O,T$2,Database!$I:$I,$A16,Database!$Z:$Z,"N",Database!$Y:$Y,"Y")+COUNTIFS(Database!$F:$F,2,Database!$Q:$Q,T$2,Database!$I:$I,$A16,Database!$Z:$Z,"N",Database!$Y:$Y,"Y"))</f>
        <v>0</v>
      </c>
      <c r="U16" s="9">
        <f>IF($K16="N",0,COUNTIFS(Database!$E:$E,2,Database!$O:$O,U$2,Database!$I:$I,$A16,Database!$Z:$Z,"N",Database!$Y:$Y,"Y")+COUNTIFS(Database!$F:$F,2,Database!$Q:$Q,U$2,Database!$I:$I,$A16,Database!$Z:$Z,"N",Database!$Y:$Y,"Y"))</f>
        <v>0</v>
      </c>
      <c r="V16" s="9">
        <f>IF($K16="N",0,COUNTIFS(Database!$E:$E,2,Database!$O:$O,V$2,Database!$I:$I,$A16,Database!$Z:$Z,"N",Database!$Y:$Y,"Y")+COUNTIFS(Database!$F:$F,2,Database!$Q:$Q,V$2,Database!$I:$I,$A16,Database!$Z:$Z,"N",Database!$Y:$Y,"Y"))</f>
        <v>0</v>
      </c>
      <c r="W16" s="9">
        <f>IF($K16="N",0,COUNTIFS(Database!$E:$E,2,Database!$O:$O,W$2,Database!$I:$I,$A16,Database!$Z:$Z,"N",Database!$Y:$Y,"Y")+COUNTIFS(Database!$F:$F,2,Database!$Q:$Q,W$2,Database!$I:$I,$A16,Database!$Z:$Z,"N",Database!$Y:$Y,"Y"))</f>
        <v>0</v>
      </c>
      <c r="X16" s="9">
        <f>IF($K16="N",0,COUNTIFS(Database!$E:$E,2,Database!$O:$O,X$2,Database!$I:$I,$A16,Database!$Z:$Z,"N",Database!$Y:$Y,"Y")+COUNTIFS(Database!$F:$F,2,Database!$Q:$Q,X$2,Database!$I:$I,$A16,Database!$Z:$Z,"N",Database!$Y:$Y,"Y"))</f>
        <v>0</v>
      </c>
      <c r="Y16" s="9">
        <f>IF($K16="N",0,COUNTIFS(Database!$E:$E,2,Database!$O:$O,Y$2,Database!$I:$I,$A16,Database!$Z:$Z,"N",Database!$Y:$Y,"Y")+COUNTIFS(Database!$F:$F,2,Database!$Q:$Q,Y$2,Database!$I:$I,$A16,Database!$Z:$Z,"N",Database!$Y:$Y,"Y"))</f>
        <v>0</v>
      </c>
      <c r="Z16" s="9">
        <f>IF($K16="N",0,COUNTIFS(Database!$E:$E,2,Database!$O:$O,Z$2,Database!$I:$I,$A16,Database!$Z:$Z,"N",Database!$Y:$Y,"Y")+COUNTIFS(Database!$F:$F,2,Database!$Q:$Q,Z$2,Database!$I:$I,$A16,Database!$Z:$Z,"N",Database!$Y:$Y,"Y"))</f>
        <v>0</v>
      </c>
      <c r="AA16" s="9">
        <f>IF($K16="N",0,COUNTIFS(Database!$E:$E,2,Database!$O:$O,AA$2,Database!$I:$I,$A16,Database!$Z:$Z,"N",Database!$Y:$Y,"Y")+COUNTIFS(Database!$F:$F,2,Database!$Q:$Q,AA$2,Database!$I:$I,$A16,Database!$Z:$Z,"N",Database!$Y:$Y,"Y"))</f>
        <v>0</v>
      </c>
      <c r="AB16" s="9">
        <f>IF($K16="N",0,COUNTIFS(Database!$E:$E,2,Database!$O:$O,AB$2,Database!$I:$I,$A16,Database!$Z:$Z,"N",Database!$Y:$Y,"Y")+COUNTIFS(Database!$F:$F,2,Database!$Q:$Q,AB$2,Database!$I:$I,$A16,Database!$Z:$Z,"N",Database!$Y:$Y,"Y"))</f>
        <v>0</v>
      </c>
      <c r="AC16" s="9">
        <f>IF($K16="N",0,COUNTIFS(Database!$E:$E,2,Database!$O:$O,AC$2,Database!$I:$I,$A16,Database!$Z:$Z,"N",Database!$Y:$Y,"Y")+COUNTIFS(Database!$F:$F,2,Database!$Q:$Q,AC$2,Database!$I:$I,$A16,Database!$Z:$Z,"N",Database!$Y:$Y,"Y"))</f>
        <v>0</v>
      </c>
      <c r="AD16" s="9">
        <f>IF($K16="N",0,COUNTIFS(Database!$E:$E,1,Database!$O:$O,AD$2,Database!$I:$I,$A16,Database!$Z:$Z,"N",Database!$Y:$Y,"Y")+COUNTIFS(Database!$F:$F,1,Database!$Q:$Q,AD$2,Database!$I:$I,$A16,Database!$Z:$Z,"N",Database!$Y:$Y,"Y"))</f>
        <v>0</v>
      </c>
      <c r="AE16" s="9">
        <f>IF($K16="N",0,COUNTIFS(Database!$E:$E,1,Database!$O:$O,AE$2,Database!$I:$I,$A16,Database!$Z:$Z,"N",Database!$Y:$Y,"Y")+COUNTIFS(Database!$F:$F,1,Database!$Q:$Q,AE$2,Database!$I:$I,$A16,Database!$Z:$Z,"N",Database!$Y:$Y,"Y"))</f>
        <v>0</v>
      </c>
      <c r="AF16" s="9">
        <f>IF($K16="N",0,COUNTIFS(Database!$E:$E,1,Database!$O:$O,AF$2,Database!$I:$I,$A16,Database!$Z:$Z,"N",Database!$Y:$Y,"Y")+COUNTIFS(Database!$F:$F,1,Database!$Q:$Q,AF$2,Database!$I:$I,$A16,Database!$Z:$Z,"N",Database!$Y:$Y,"Y"))</f>
        <v>0</v>
      </c>
      <c r="AG16" s="9">
        <f>IF($K16="N",0,COUNTIFS(Database!$E:$E,1,Database!$O:$O,AG$2,Database!$I:$I,$A16,Database!$Z:$Z,"N",Database!$Y:$Y,"Y")+COUNTIFS(Database!$F:$F,1,Database!$Q:$Q,AG$2,Database!$I:$I,$A16,Database!$Z:$Z,"N",Database!$Y:$Y,"Y"))</f>
        <v>0</v>
      </c>
      <c r="AH16" s="9">
        <f>IF($K16="N",0,COUNTIFS(Database!$E:$E,1,Database!$O:$O,AH$2,Database!$I:$I,$A16,Database!$Z:$Z,"N",Database!$Y:$Y,"Y")+COUNTIFS(Database!$F:$F,1,Database!$Q:$Q,AH$2,Database!$I:$I,$A16,Database!$Z:$Z,"N",Database!$Y:$Y,"Y"))</f>
        <v>0</v>
      </c>
      <c r="AI16" s="9">
        <f>IF($K16="N",0,COUNTIFS(Database!$E:$E,1,Database!$O:$O,AI$2,Database!$I:$I,$A16,Database!$Z:$Z,"N",Database!$Y:$Y,"Y")+COUNTIFS(Database!$F:$F,1,Database!$Q:$Q,AI$2,Database!$I:$I,$A16,Database!$Z:$Z,"N",Database!$Y:$Y,"Y"))</f>
        <v>0</v>
      </c>
      <c r="AJ16" s="9">
        <f>IF($K16="N",0,COUNTIFS(Database!$E:$E,1,Database!$O:$O,AJ$2,Database!$I:$I,$A16,Database!$Z:$Z,"N",Database!$Y:$Y,"Y")+COUNTIFS(Database!$F:$F,1,Database!$Q:$Q,AJ$2,Database!$I:$I,$A16,Database!$Z:$Z,"N",Database!$Y:$Y,"Y"))</f>
        <v>0</v>
      </c>
      <c r="AK16" s="9">
        <f>IF($K16="N",0,COUNTIFS(Database!$E:$E,1,Database!$O:$O,AK$2,Database!$I:$I,$A16,Database!$Z:$Z,"N",Database!$Y:$Y,"Y")+COUNTIFS(Database!$F:$F,1,Database!$Q:$Q,AK$2,Database!$I:$I,$A16,Database!$Z:$Z,"N",Database!$Y:$Y,"Y"))</f>
        <v>0</v>
      </c>
      <c r="AL16" s="9">
        <f>IF($K16="N",0,COUNTIFS(Database!$E:$E,1,Database!$O:$O,AL$2,Database!$I:$I,$A16,Database!$Z:$Z,"N",Database!$Y:$Y,"Y")+COUNTIFS(Database!$F:$F,1,Database!$Q:$Q,AL$2,Database!$I:$I,$A16,Database!$Z:$Z,"N",Database!$Y:$Y,"Y"))</f>
        <v>0</v>
      </c>
      <c r="AM16" s="9">
        <f>IF($K16="N",0,COUNTIFS(Database!$E:$E,1,Database!$O:$O,AM$2,Database!$I:$I,$A16,Database!$Z:$Z,"N",Database!$Y:$Y,"Y")+COUNTIFS(Database!$F:$F,1,Database!$Q:$Q,AM$2,Database!$I:$I,$A16,Database!$Z:$Z,"N",Database!$Y:$Y,"Y"))</f>
        <v>0</v>
      </c>
      <c r="AN16" s="9">
        <f>IF($K16="N",0,COUNTIFS(Database!$E:$E,1,Database!$O:$O,AN$2,Database!$I:$I,$A16,Database!$Z:$Z,"N",Database!$Y:$Y,"Y")+COUNTIFS(Database!$F:$F,1,Database!$Q:$Q,AN$2,Database!$I:$I,$A16,Database!$Z:$Z,"N",Database!$Y:$Y,"Y"))</f>
        <v>0</v>
      </c>
      <c r="AO16" s="9">
        <f>IF($K16="N",0,COUNTIFS(Database!$E:$E,1,Database!$O:$O,AO$2,Database!$I:$I,$A16,Database!$Z:$Z,"N",Database!$Y:$Y,"Y")+COUNTIFS(Database!$F:$F,1,Database!$Q:$Q,AO$2,Database!$I:$I,$A16,Database!$Z:$Z,"N",Database!$Y:$Y,"Y"))</f>
        <v>0</v>
      </c>
      <c r="AP16" s="9">
        <f>IF($K16="N",0,COUNTIFS(Database!$E:$E,1,Database!$O:$O,AP$2,Database!$I:$I,$A16,Database!$Z:$Z,"N",Database!$Y:$Y,"Y")+COUNTIFS(Database!$F:$F,1,Database!$Q:$Q,AP$2,Database!$I:$I,$A16,Database!$Z:$Z,"N",Database!$Y:$Y,"Y"))</f>
        <v>0</v>
      </c>
      <c r="AQ16" s="9">
        <f>IF($K16="N",0,COUNTIFS(Database!$E:$E,1,Database!$O:$O,AQ$2,Database!$I:$I,$A16,Database!$Z:$Z,"N",Database!$Y:$Y,"Y")+COUNTIFS(Database!$F:$F,1,Database!$Q:$Q,AQ$2,Database!$I:$I,$A16,Database!$Z:$Z,"N",Database!$Y:$Y,"Y"))</f>
        <v>0</v>
      </c>
      <c r="AR16" s="9">
        <f>IF($K16="N",0,COUNTIFS(Database!$E:$E,1,Database!$O:$O,AR$2,Database!$I:$I,$A16,Database!$Z:$Z,"N",Database!$Y:$Y,"Y")+COUNTIFS(Database!$F:$F,1,Database!$Q:$Q,AR$2,Database!$I:$I,$A16,Database!$Z:$Z,"N",Database!$Y:$Y,"Y"))</f>
        <v>0</v>
      </c>
      <c r="AS16" s="9">
        <f>IF($K16="N",0,COUNTIFS(Database!$E:$E,1,Database!$O:$O,AS$2,Database!$I:$I,$A16,Database!$Z:$Z,"N",Database!$Y:$Y,"Y")+COUNTIFS(Database!$F:$F,1,Database!$Q:$Q,AS$2,Database!$I:$I,$A16,Database!$Z:$Z,"N",Database!$Y:$Y,"Y"))</f>
        <v>0</v>
      </c>
      <c r="AT16" s="9">
        <f>IF($K16="N",0,COUNTIFS(Database!$E:$E,0,Database!$O:$O,AT$2,Database!$I:$I,$A16,Database!$Z:$Z,"N",Database!$Y:$Y,"Y")+COUNTIFS(Database!$F:$F,0,Database!$Q:$Q,AT$2,Database!$I:$I,$A16,Database!$Z:$Z,"N",Database!$Y:$Y,"Y"))</f>
        <v>0</v>
      </c>
      <c r="AU16" s="9">
        <f>IF($K16="N",0,COUNTIFS(Database!$E:$E,0,Database!$O:$O,AU$2,Database!$I:$I,$A16,Database!$Z:$Z,"N",Database!$Y:$Y,"Y")+COUNTIFS(Database!$F:$F,0,Database!$Q:$Q,AU$2,Database!$I:$I,$A16,Database!$Z:$Z,"N",Database!$Y:$Y,"Y"))</f>
        <v>0</v>
      </c>
      <c r="AV16" s="9">
        <f>IF($K16="N",0,COUNTIFS(Database!$E:$E,0,Database!$O:$O,AV$2,Database!$I:$I,$A16,Database!$Z:$Z,"N",Database!$Y:$Y,"Y")+COUNTIFS(Database!$F:$F,0,Database!$Q:$Q,AV$2,Database!$I:$I,$A16,Database!$Z:$Z,"N",Database!$Y:$Y,"Y"))</f>
        <v>0</v>
      </c>
      <c r="AW16" s="9">
        <f>IF($K16="N",0,COUNTIFS(Database!$E:$E,0,Database!$O:$O,AW$2,Database!$I:$I,$A16,Database!$Z:$Z,"N",Database!$Y:$Y,"Y")+COUNTIFS(Database!$F:$F,0,Database!$Q:$Q,AW$2,Database!$I:$I,$A16,Database!$Z:$Z,"N",Database!$Y:$Y,"Y"))</f>
        <v>0</v>
      </c>
      <c r="AX16" s="9">
        <f>IF($K16="N",0,COUNTIFS(Database!$E:$E,0,Database!$O:$O,AX$2,Database!$I:$I,$A16,Database!$Z:$Z,"N",Database!$Y:$Y,"Y")+COUNTIFS(Database!$F:$F,0,Database!$Q:$Q,AX$2,Database!$I:$I,$A16,Database!$Z:$Z,"N",Database!$Y:$Y,"Y"))</f>
        <v>0</v>
      </c>
      <c r="AY16" s="9">
        <f>IF($K16="N",0,COUNTIFS(Database!$E:$E,0,Database!$O:$O,AY$2,Database!$I:$I,$A16,Database!$Z:$Z,"N",Database!$Y:$Y,"Y")+COUNTIFS(Database!$F:$F,0,Database!$Q:$Q,AY$2,Database!$I:$I,$A16,Database!$Z:$Z,"N",Database!$Y:$Y,"Y"))</f>
        <v>0</v>
      </c>
      <c r="AZ16" s="9">
        <f>IF($K16="N",0,COUNTIFS(Database!$E:$E,0,Database!$O:$O,AZ$2,Database!$I:$I,$A16,Database!$Z:$Z,"N",Database!$Y:$Y,"Y")+COUNTIFS(Database!$F:$F,0,Database!$Q:$Q,AZ$2,Database!$I:$I,$A16,Database!$Z:$Z,"N",Database!$Y:$Y,"Y"))</f>
        <v>0</v>
      </c>
      <c r="BA16" s="9">
        <f>IF($K16="N",0,COUNTIFS(Database!$E:$E,0,Database!$O:$O,BA$2,Database!$I:$I,$A16,Database!$Z:$Z,"N",Database!$Y:$Y,"Y")+COUNTIFS(Database!$F:$F,0,Database!$Q:$Q,BA$2,Database!$I:$I,$A16,Database!$Z:$Z,"N",Database!$Y:$Y,"Y"))</f>
        <v>0</v>
      </c>
      <c r="BB16" s="9">
        <f>IF($K16="N",0,COUNTIFS(Database!$E:$E,0,Database!$O:$O,BB$2,Database!$I:$I,$A16,Database!$Z:$Z,"N",Database!$Y:$Y,"Y")+COUNTIFS(Database!$F:$F,0,Database!$Q:$Q,BB$2,Database!$I:$I,$A16,Database!$Z:$Z,"N",Database!$Y:$Y,"Y"))</f>
        <v>0</v>
      </c>
      <c r="BC16" s="9">
        <f>IF($K16="N",0,COUNTIFS(Database!$E:$E,0,Database!$O:$O,BC$2,Database!$I:$I,$A16,Database!$Z:$Z,"N",Database!$Y:$Y,"Y")+COUNTIFS(Database!$F:$F,0,Database!$Q:$Q,BC$2,Database!$I:$I,$A16,Database!$Z:$Z,"N",Database!$Y:$Y,"Y"))</f>
        <v>0</v>
      </c>
      <c r="BD16" s="9">
        <f>IF($K16="N",0,COUNTIFS(Database!$E:$E,0,Database!$O:$O,BD$2,Database!$I:$I,$A16,Database!$Z:$Z,"N",Database!$Y:$Y,"Y")+COUNTIFS(Database!$F:$F,0,Database!$Q:$Q,BD$2,Database!$I:$I,$A16,Database!$Z:$Z,"N",Database!$Y:$Y,"Y"))</f>
        <v>0</v>
      </c>
      <c r="BE16" s="9">
        <f>IF($K16="N",0,COUNTIFS(Database!$E:$E,0,Database!$O:$O,BE$2,Database!$I:$I,$A16,Database!$Z:$Z,"N",Database!$Y:$Y,"Y")+COUNTIFS(Database!$F:$F,0,Database!$Q:$Q,BE$2,Database!$I:$I,$A16,Database!$Z:$Z,"N",Database!$Y:$Y,"Y"))</f>
        <v>0</v>
      </c>
      <c r="BF16" s="9">
        <f>IF($K16="N",0,COUNTIFS(Database!$E:$E,0,Database!$O:$O,BF$2,Database!$I:$I,$A16,Database!$Z:$Z,"N",Database!$Y:$Y,"Y")+COUNTIFS(Database!$F:$F,0,Database!$Q:$Q,BF$2,Database!$I:$I,$A16,Database!$Z:$Z,"N",Database!$Y:$Y,"Y"))</f>
        <v>0</v>
      </c>
      <c r="BG16" s="9">
        <f>IF($K16="N",0,COUNTIFS(Database!$E:$E,0,Database!$O:$O,BG$2,Database!$I:$I,$A16,Database!$Z:$Z,"N",Database!$Y:$Y,"Y")+COUNTIFS(Database!$F:$F,0,Database!$Q:$Q,BG$2,Database!$I:$I,$A16,Database!$Z:$Z,"N",Database!$Y:$Y,"Y"))</f>
        <v>0</v>
      </c>
      <c r="BH16" s="9">
        <f>IF($K16="N",0,COUNTIFS(Database!$E:$E,0,Database!$O:$O,BH$2,Database!$I:$I,$A16,Database!$Z:$Z,"N",Database!$Y:$Y,"Y")+COUNTIFS(Database!$F:$F,0,Database!$Q:$Q,BH$2,Database!$I:$I,$A16,Database!$Z:$Z,"N",Database!$Y:$Y,"Y"))</f>
        <v>0</v>
      </c>
      <c r="BI16" s="9">
        <f>IF($K16="N",0,COUNTIFS(Database!$E:$E,0,Database!$O:$O,BI$2,Database!$I:$I,$A16,Database!$Z:$Z,"N",Database!$Y:$Y,"Y")+COUNTIFS(Database!$F:$F,0,Database!$Q:$Q,BI$2,Database!$I:$I,$A16,Database!$Z:$Z,"N",Database!$Y:$Y,"Y"))</f>
        <v>0</v>
      </c>
    </row>
    <row r="17" spans="1:61" x14ac:dyDescent="0.25">
      <c r="A17" t="s">
        <v>708</v>
      </c>
      <c r="B17" s="2" t="str">
        <f>VLOOKUP(A17,Database!I:U,13,FALSE)</f>
        <v>bcp</v>
      </c>
      <c r="C17" s="2">
        <f>VLOOKUP(A17,Database!I:V,14,FALSE)</f>
        <v>2000</v>
      </c>
      <c r="D17" s="2">
        <f>_xlfn.MAXIFS(Database!B:B,Database!I:I,'Tournaments Included'!A17)</f>
        <v>3</v>
      </c>
      <c r="E17" s="2" t="str">
        <f>VLOOKUP(A17,Database!I:AA,16,FALSE)</f>
        <v>v1.1</v>
      </c>
      <c r="F17" s="2">
        <f>VLOOKUP(A17,Database!I:AB,19,FALSE)</f>
        <v>8</v>
      </c>
      <c r="G17" s="2" t="str">
        <f>VLOOKUP(A17,Database!I:AC,20,FALSE)</f>
        <v>N</v>
      </c>
      <c r="H17" s="2" t="str">
        <f>IF(VLOOKUP(A17,Database!I:AD,21,FALSE)=0,"Unknown",VLOOKUP(A17,Database!I:AD,21,FALSE))</f>
        <v>Unknown</v>
      </c>
      <c r="I17" s="2" t="str">
        <f>IF(VLOOKUP(A17,Database!I:AE,22,FALSE)=0,"Unknown",VLOOKUP(A17,Database!I:AE,22,FALSE))</f>
        <v>Unknown</v>
      </c>
      <c r="K17" s="19" t="s">
        <v>1399</v>
      </c>
      <c r="N17" s="9">
        <f>IF($K17="N",0,COUNTIFS(Database!$E:$E,2,Database!$O:$O,N$2,Database!$I:$I,$A17,Database!$Z:$Z,"N",Database!$Y:$Y,"Y")+COUNTIFS(Database!$F:$F,2,Database!$Q:$Q,N$2,Database!$I:$I,$A17,Database!$Z:$Z,"N",Database!$Y:$Y,"Y"))</f>
        <v>0</v>
      </c>
      <c r="O17" s="9">
        <f>IF($K17="N",0,COUNTIFS(Database!$E:$E,2,Database!$O:$O,O$2,Database!$I:$I,$A17,Database!$Z:$Z,"N",Database!$Y:$Y,"Y")+COUNTIFS(Database!$F:$F,2,Database!$Q:$Q,O$2,Database!$I:$I,$A17,Database!$Z:$Z,"N",Database!$Y:$Y,"Y"))</f>
        <v>0</v>
      </c>
      <c r="P17" s="9">
        <f>IF($K17="N",0,COUNTIFS(Database!$E:$E,2,Database!$O:$O,P$2,Database!$I:$I,$A17,Database!$Z:$Z,"N",Database!$Y:$Y,"Y")+COUNTIFS(Database!$F:$F,2,Database!$Q:$Q,P$2,Database!$I:$I,$A17,Database!$Z:$Z,"N",Database!$Y:$Y,"Y"))</f>
        <v>0</v>
      </c>
      <c r="Q17" s="9">
        <f>IF($K17="N",0,COUNTIFS(Database!$E:$E,2,Database!$O:$O,Q$2,Database!$I:$I,$A17,Database!$Z:$Z,"N",Database!$Y:$Y,"Y")+COUNTIFS(Database!$F:$F,2,Database!$Q:$Q,Q$2,Database!$I:$I,$A17,Database!$Z:$Z,"N",Database!$Y:$Y,"Y"))</f>
        <v>0</v>
      </c>
      <c r="R17" s="9">
        <f>IF($K17="N",0,COUNTIFS(Database!$E:$E,2,Database!$O:$O,R$2,Database!$I:$I,$A17,Database!$Z:$Z,"N",Database!$Y:$Y,"Y")+COUNTIFS(Database!$F:$F,2,Database!$Q:$Q,R$2,Database!$I:$I,$A17,Database!$Z:$Z,"N",Database!$Y:$Y,"Y"))</f>
        <v>0</v>
      </c>
      <c r="S17" s="9">
        <f>IF($K17="N",0,COUNTIFS(Database!$E:$E,2,Database!$O:$O,S$2,Database!$I:$I,$A17,Database!$Z:$Z,"N",Database!$Y:$Y,"Y")+COUNTIFS(Database!$F:$F,2,Database!$Q:$Q,S$2,Database!$I:$I,$A17,Database!$Z:$Z,"N",Database!$Y:$Y,"Y"))</f>
        <v>0</v>
      </c>
      <c r="T17" s="9">
        <f>IF($K17="N",0,COUNTIFS(Database!$E:$E,2,Database!$O:$O,T$2,Database!$I:$I,$A17,Database!$Z:$Z,"N",Database!$Y:$Y,"Y")+COUNTIFS(Database!$F:$F,2,Database!$Q:$Q,T$2,Database!$I:$I,$A17,Database!$Z:$Z,"N",Database!$Y:$Y,"Y"))</f>
        <v>0</v>
      </c>
      <c r="U17" s="9">
        <f>IF($K17="N",0,COUNTIFS(Database!$E:$E,2,Database!$O:$O,U$2,Database!$I:$I,$A17,Database!$Z:$Z,"N",Database!$Y:$Y,"Y")+COUNTIFS(Database!$F:$F,2,Database!$Q:$Q,U$2,Database!$I:$I,$A17,Database!$Z:$Z,"N",Database!$Y:$Y,"Y"))</f>
        <v>0</v>
      </c>
      <c r="V17" s="9">
        <f>IF($K17="N",0,COUNTIFS(Database!$E:$E,2,Database!$O:$O,V$2,Database!$I:$I,$A17,Database!$Z:$Z,"N",Database!$Y:$Y,"Y")+COUNTIFS(Database!$F:$F,2,Database!$Q:$Q,V$2,Database!$I:$I,$A17,Database!$Z:$Z,"N",Database!$Y:$Y,"Y"))</f>
        <v>0</v>
      </c>
      <c r="W17" s="9">
        <f>IF($K17="N",0,COUNTIFS(Database!$E:$E,2,Database!$O:$O,W$2,Database!$I:$I,$A17,Database!$Z:$Z,"N",Database!$Y:$Y,"Y")+COUNTIFS(Database!$F:$F,2,Database!$Q:$Q,W$2,Database!$I:$I,$A17,Database!$Z:$Z,"N",Database!$Y:$Y,"Y"))</f>
        <v>0</v>
      </c>
      <c r="X17" s="9">
        <f>IF($K17="N",0,COUNTIFS(Database!$E:$E,2,Database!$O:$O,X$2,Database!$I:$I,$A17,Database!$Z:$Z,"N",Database!$Y:$Y,"Y")+COUNTIFS(Database!$F:$F,2,Database!$Q:$Q,X$2,Database!$I:$I,$A17,Database!$Z:$Z,"N",Database!$Y:$Y,"Y"))</f>
        <v>0</v>
      </c>
      <c r="Y17" s="9">
        <f>IF($K17="N",0,COUNTIFS(Database!$E:$E,2,Database!$O:$O,Y$2,Database!$I:$I,$A17,Database!$Z:$Z,"N",Database!$Y:$Y,"Y")+COUNTIFS(Database!$F:$F,2,Database!$Q:$Q,Y$2,Database!$I:$I,$A17,Database!$Z:$Z,"N",Database!$Y:$Y,"Y"))</f>
        <v>0</v>
      </c>
      <c r="Z17" s="9">
        <f>IF($K17="N",0,COUNTIFS(Database!$E:$E,2,Database!$O:$O,Z$2,Database!$I:$I,$A17,Database!$Z:$Z,"N",Database!$Y:$Y,"Y")+COUNTIFS(Database!$F:$F,2,Database!$Q:$Q,Z$2,Database!$I:$I,$A17,Database!$Z:$Z,"N",Database!$Y:$Y,"Y"))</f>
        <v>0</v>
      </c>
      <c r="AA17" s="9">
        <f>IF($K17="N",0,COUNTIFS(Database!$E:$E,2,Database!$O:$O,AA$2,Database!$I:$I,$A17,Database!$Z:$Z,"N",Database!$Y:$Y,"Y")+COUNTIFS(Database!$F:$F,2,Database!$Q:$Q,AA$2,Database!$I:$I,$A17,Database!$Z:$Z,"N",Database!$Y:$Y,"Y"))</f>
        <v>0</v>
      </c>
      <c r="AB17" s="9">
        <f>IF($K17="N",0,COUNTIFS(Database!$E:$E,2,Database!$O:$O,AB$2,Database!$I:$I,$A17,Database!$Z:$Z,"N",Database!$Y:$Y,"Y")+COUNTIFS(Database!$F:$F,2,Database!$Q:$Q,AB$2,Database!$I:$I,$A17,Database!$Z:$Z,"N",Database!$Y:$Y,"Y"))</f>
        <v>0</v>
      </c>
      <c r="AC17" s="9">
        <f>IF($K17="N",0,COUNTIFS(Database!$E:$E,2,Database!$O:$O,AC$2,Database!$I:$I,$A17,Database!$Z:$Z,"N",Database!$Y:$Y,"Y")+COUNTIFS(Database!$F:$F,2,Database!$Q:$Q,AC$2,Database!$I:$I,$A17,Database!$Z:$Z,"N",Database!$Y:$Y,"Y"))</f>
        <v>0</v>
      </c>
      <c r="AD17" s="9">
        <f>IF($K17="N",0,COUNTIFS(Database!$E:$E,1,Database!$O:$O,AD$2,Database!$I:$I,$A17,Database!$Z:$Z,"N",Database!$Y:$Y,"Y")+COUNTIFS(Database!$F:$F,1,Database!$Q:$Q,AD$2,Database!$I:$I,$A17,Database!$Z:$Z,"N",Database!$Y:$Y,"Y"))</f>
        <v>0</v>
      </c>
      <c r="AE17" s="9">
        <f>IF($K17="N",0,COUNTIFS(Database!$E:$E,1,Database!$O:$O,AE$2,Database!$I:$I,$A17,Database!$Z:$Z,"N",Database!$Y:$Y,"Y")+COUNTIFS(Database!$F:$F,1,Database!$Q:$Q,AE$2,Database!$I:$I,$A17,Database!$Z:$Z,"N",Database!$Y:$Y,"Y"))</f>
        <v>0</v>
      </c>
      <c r="AF17" s="9">
        <f>IF($K17="N",0,COUNTIFS(Database!$E:$E,1,Database!$O:$O,AF$2,Database!$I:$I,$A17,Database!$Z:$Z,"N",Database!$Y:$Y,"Y")+COUNTIFS(Database!$F:$F,1,Database!$Q:$Q,AF$2,Database!$I:$I,$A17,Database!$Z:$Z,"N",Database!$Y:$Y,"Y"))</f>
        <v>0</v>
      </c>
      <c r="AG17" s="9">
        <f>IF($K17="N",0,COUNTIFS(Database!$E:$E,1,Database!$O:$O,AG$2,Database!$I:$I,$A17,Database!$Z:$Z,"N",Database!$Y:$Y,"Y")+COUNTIFS(Database!$F:$F,1,Database!$Q:$Q,AG$2,Database!$I:$I,$A17,Database!$Z:$Z,"N",Database!$Y:$Y,"Y"))</f>
        <v>0</v>
      </c>
      <c r="AH17" s="9">
        <f>IF($K17="N",0,COUNTIFS(Database!$E:$E,1,Database!$O:$O,AH$2,Database!$I:$I,$A17,Database!$Z:$Z,"N",Database!$Y:$Y,"Y")+COUNTIFS(Database!$F:$F,1,Database!$Q:$Q,AH$2,Database!$I:$I,$A17,Database!$Z:$Z,"N",Database!$Y:$Y,"Y"))</f>
        <v>0</v>
      </c>
      <c r="AI17" s="9">
        <f>IF($K17="N",0,COUNTIFS(Database!$E:$E,1,Database!$O:$O,AI$2,Database!$I:$I,$A17,Database!$Z:$Z,"N",Database!$Y:$Y,"Y")+COUNTIFS(Database!$F:$F,1,Database!$Q:$Q,AI$2,Database!$I:$I,$A17,Database!$Z:$Z,"N",Database!$Y:$Y,"Y"))</f>
        <v>0</v>
      </c>
      <c r="AJ17" s="9">
        <f>IF($K17="N",0,COUNTIFS(Database!$E:$E,1,Database!$O:$O,AJ$2,Database!$I:$I,$A17,Database!$Z:$Z,"N",Database!$Y:$Y,"Y")+COUNTIFS(Database!$F:$F,1,Database!$Q:$Q,AJ$2,Database!$I:$I,$A17,Database!$Z:$Z,"N",Database!$Y:$Y,"Y"))</f>
        <v>0</v>
      </c>
      <c r="AK17" s="9">
        <f>IF($K17="N",0,COUNTIFS(Database!$E:$E,1,Database!$O:$O,AK$2,Database!$I:$I,$A17,Database!$Z:$Z,"N",Database!$Y:$Y,"Y")+COUNTIFS(Database!$F:$F,1,Database!$Q:$Q,AK$2,Database!$I:$I,$A17,Database!$Z:$Z,"N",Database!$Y:$Y,"Y"))</f>
        <v>0</v>
      </c>
      <c r="AL17" s="9">
        <f>IF($K17="N",0,COUNTIFS(Database!$E:$E,1,Database!$O:$O,AL$2,Database!$I:$I,$A17,Database!$Z:$Z,"N",Database!$Y:$Y,"Y")+COUNTIFS(Database!$F:$F,1,Database!$Q:$Q,AL$2,Database!$I:$I,$A17,Database!$Z:$Z,"N",Database!$Y:$Y,"Y"))</f>
        <v>0</v>
      </c>
      <c r="AM17" s="9">
        <f>IF($K17="N",0,COUNTIFS(Database!$E:$E,1,Database!$O:$O,AM$2,Database!$I:$I,$A17,Database!$Z:$Z,"N",Database!$Y:$Y,"Y")+COUNTIFS(Database!$F:$F,1,Database!$Q:$Q,AM$2,Database!$I:$I,$A17,Database!$Z:$Z,"N",Database!$Y:$Y,"Y"))</f>
        <v>0</v>
      </c>
      <c r="AN17" s="9">
        <f>IF($K17="N",0,COUNTIFS(Database!$E:$E,1,Database!$O:$O,AN$2,Database!$I:$I,$A17,Database!$Z:$Z,"N",Database!$Y:$Y,"Y")+COUNTIFS(Database!$F:$F,1,Database!$Q:$Q,AN$2,Database!$I:$I,$A17,Database!$Z:$Z,"N",Database!$Y:$Y,"Y"))</f>
        <v>0</v>
      </c>
      <c r="AO17" s="9">
        <f>IF($K17="N",0,COUNTIFS(Database!$E:$E,1,Database!$O:$O,AO$2,Database!$I:$I,$A17,Database!$Z:$Z,"N",Database!$Y:$Y,"Y")+COUNTIFS(Database!$F:$F,1,Database!$Q:$Q,AO$2,Database!$I:$I,$A17,Database!$Z:$Z,"N",Database!$Y:$Y,"Y"))</f>
        <v>0</v>
      </c>
      <c r="AP17" s="9">
        <f>IF($K17="N",0,COUNTIFS(Database!$E:$E,1,Database!$O:$O,AP$2,Database!$I:$I,$A17,Database!$Z:$Z,"N",Database!$Y:$Y,"Y")+COUNTIFS(Database!$F:$F,1,Database!$Q:$Q,AP$2,Database!$I:$I,$A17,Database!$Z:$Z,"N",Database!$Y:$Y,"Y"))</f>
        <v>0</v>
      </c>
      <c r="AQ17" s="9">
        <f>IF($K17="N",0,COUNTIFS(Database!$E:$E,1,Database!$O:$O,AQ$2,Database!$I:$I,$A17,Database!$Z:$Z,"N",Database!$Y:$Y,"Y")+COUNTIFS(Database!$F:$F,1,Database!$Q:$Q,AQ$2,Database!$I:$I,$A17,Database!$Z:$Z,"N",Database!$Y:$Y,"Y"))</f>
        <v>0</v>
      </c>
      <c r="AR17" s="9">
        <f>IF($K17="N",0,COUNTIFS(Database!$E:$E,1,Database!$O:$O,AR$2,Database!$I:$I,$A17,Database!$Z:$Z,"N",Database!$Y:$Y,"Y")+COUNTIFS(Database!$F:$F,1,Database!$Q:$Q,AR$2,Database!$I:$I,$A17,Database!$Z:$Z,"N",Database!$Y:$Y,"Y"))</f>
        <v>0</v>
      </c>
      <c r="AS17" s="9">
        <f>IF($K17="N",0,COUNTIFS(Database!$E:$E,1,Database!$O:$O,AS$2,Database!$I:$I,$A17,Database!$Z:$Z,"N",Database!$Y:$Y,"Y")+COUNTIFS(Database!$F:$F,1,Database!$Q:$Q,AS$2,Database!$I:$I,$A17,Database!$Z:$Z,"N",Database!$Y:$Y,"Y"))</f>
        <v>0</v>
      </c>
      <c r="AT17" s="9">
        <f>IF($K17="N",0,COUNTIFS(Database!$E:$E,0,Database!$O:$O,AT$2,Database!$I:$I,$A17,Database!$Z:$Z,"N",Database!$Y:$Y,"Y")+COUNTIFS(Database!$F:$F,0,Database!$Q:$Q,AT$2,Database!$I:$I,$A17,Database!$Z:$Z,"N",Database!$Y:$Y,"Y"))</f>
        <v>0</v>
      </c>
      <c r="AU17" s="9">
        <f>IF($K17="N",0,COUNTIFS(Database!$E:$E,0,Database!$O:$O,AU$2,Database!$I:$I,$A17,Database!$Z:$Z,"N",Database!$Y:$Y,"Y")+COUNTIFS(Database!$F:$F,0,Database!$Q:$Q,AU$2,Database!$I:$I,$A17,Database!$Z:$Z,"N",Database!$Y:$Y,"Y"))</f>
        <v>0</v>
      </c>
      <c r="AV17" s="9">
        <f>IF($K17="N",0,COUNTIFS(Database!$E:$E,0,Database!$O:$O,AV$2,Database!$I:$I,$A17,Database!$Z:$Z,"N",Database!$Y:$Y,"Y")+COUNTIFS(Database!$F:$F,0,Database!$Q:$Q,AV$2,Database!$I:$I,$A17,Database!$Z:$Z,"N",Database!$Y:$Y,"Y"))</f>
        <v>0</v>
      </c>
      <c r="AW17" s="9">
        <f>IF($K17="N",0,COUNTIFS(Database!$E:$E,0,Database!$O:$O,AW$2,Database!$I:$I,$A17,Database!$Z:$Z,"N",Database!$Y:$Y,"Y")+COUNTIFS(Database!$F:$F,0,Database!$Q:$Q,AW$2,Database!$I:$I,$A17,Database!$Z:$Z,"N",Database!$Y:$Y,"Y"))</f>
        <v>0</v>
      </c>
      <c r="AX17" s="9">
        <f>IF($K17="N",0,COUNTIFS(Database!$E:$E,0,Database!$O:$O,AX$2,Database!$I:$I,$A17,Database!$Z:$Z,"N",Database!$Y:$Y,"Y")+COUNTIFS(Database!$F:$F,0,Database!$Q:$Q,AX$2,Database!$I:$I,$A17,Database!$Z:$Z,"N",Database!$Y:$Y,"Y"))</f>
        <v>0</v>
      </c>
      <c r="AY17" s="9">
        <f>IF($K17="N",0,COUNTIFS(Database!$E:$E,0,Database!$O:$O,AY$2,Database!$I:$I,$A17,Database!$Z:$Z,"N",Database!$Y:$Y,"Y")+COUNTIFS(Database!$F:$F,0,Database!$Q:$Q,AY$2,Database!$I:$I,$A17,Database!$Z:$Z,"N",Database!$Y:$Y,"Y"))</f>
        <v>0</v>
      </c>
      <c r="AZ17" s="9">
        <f>IF($K17="N",0,COUNTIFS(Database!$E:$E,0,Database!$O:$O,AZ$2,Database!$I:$I,$A17,Database!$Z:$Z,"N",Database!$Y:$Y,"Y")+COUNTIFS(Database!$F:$F,0,Database!$Q:$Q,AZ$2,Database!$I:$I,$A17,Database!$Z:$Z,"N",Database!$Y:$Y,"Y"))</f>
        <v>0</v>
      </c>
      <c r="BA17" s="9">
        <f>IF($K17="N",0,COUNTIFS(Database!$E:$E,0,Database!$O:$O,BA$2,Database!$I:$I,$A17,Database!$Z:$Z,"N",Database!$Y:$Y,"Y")+COUNTIFS(Database!$F:$F,0,Database!$Q:$Q,BA$2,Database!$I:$I,$A17,Database!$Z:$Z,"N",Database!$Y:$Y,"Y"))</f>
        <v>0</v>
      </c>
      <c r="BB17" s="9">
        <f>IF($K17="N",0,COUNTIFS(Database!$E:$E,0,Database!$O:$O,BB$2,Database!$I:$I,$A17,Database!$Z:$Z,"N",Database!$Y:$Y,"Y")+COUNTIFS(Database!$F:$F,0,Database!$Q:$Q,BB$2,Database!$I:$I,$A17,Database!$Z:$Z,"N",Database!$Y:$Y,"Y"))</f>
        <v>0</v>
      </c>
      <c r="BC17" s="9">
        <f>IF($K17="N",0,COUNTIFS(Database!$E:$E,0,Database!$O:$O,BC$2,Database!$I:$I,$A17,Database!$Z:$Z,"N",Database!$Y:$Y,"Y")+COUNTIFS(Database!$F:$F,0,Database!$Q:$Q,BC$2,Database!$I:$I,$A17,Database!$Z:$Z,"N",Database!$Y:$Y,"Y"))</f>
        <v>0</v>
      </c>
      <c r="BD17" s="9">
        <f>IF($K17="N",0,COUNTIFS(Database!$E:$E,0,Database!$O:$O,BD$2,Database!$I:$I,$A17,Database!$Z:$Z,"N",Database!$Y:$Y,"Y")+COUNTIFS(Database!$F:$F,0,Database!$Q:$Q,BD$2,Database!$I:$I,$A17,Database!$Z:$Z,"N",Database!$Y:$Y,"Y"))</f>
        <v>0</v>
      </c>
      <c r="BE17" s="9">
        <f>IF($K17="N",0,COUNTIFS(Database!$E:$E,0,Database!$O:$O,BE$2,Database!$I:$I,$A17,Database!$Z:$Z,"N",Database!$Y:$Y,"Y")+COUNTIFS(Database!$F:$F,0,Database!$Q:$Q,BE$2,Database!$I:$I,$A17,Database!$Z:$Z,"N",Database!$Y:$Y,"Y"))</f>
        <v>0</v>
      </c>
      <c r="BF17" s="9">
        <f>IF($K17="N",0,COUNTIFS(Database!$E:$E,0,Database!$O:$O,BF$2,Database!$I:$I,$A17,Database!$Z:$Z,"N",Database!$Y:$Y,"Y")+COUNTIFS(Database!$F:$F,0,Database!$Q:$Q,BF$2,Database!$I:$I,$A17,Database!$Z:$Z,"N",Database!$Y:$Y,"Y"))</f>
        <v>0</v>
      </c>
      <c r="BG17" s="9">
        <f>IF($K17="N",0,COUNTIFS(Database!$E:$E,0,Database!$O:$O,BG$2,Database!$I:$I,$A17,Database!$Z:$Z,"N",Database!$Y:$Y,"Y")+COUNTIFS(Database!$F:$F,0,Database!$Q:$Q,BG$2,Database!$I:$I,$A17,Database!$Z:$Z,"N",Database!$Y:$Y,"Y"))</f>
        <v>0</v>
      </c>
      <c r="BH17" s="9">
        <f>IF($K17="N",0,COUNTIFS(Database!$E:$E,0,Database!$O:$O,BH$2,Database!$I:$I,$A17,Database!$Z:$Z,"N",Database!$Y:$Y,"Y")+COUNTIFS(Database!$F:$F,0,Database!$Q:$Q,BH$2,Database!$I:$I,$A17,Database!$Z:$Z,"N",Database!$Y:$Y,"Y"))</f>
        <v>0</v>
      </c>
      <c r="BI17" s="9">
        <f>IF($K17="N",0,COUNTIFS(Database!$E:$E,0,Database!$O:$O,BI$2,Database!$I:$I,$A17,Database!$Z:$Z,"N",Database!$Y:$Y,"Y")+COUNTIFS(Database!$F:$F,0,Database!$Q:$Q,BI$2,Database!$I:$I,$A17,Database!$Z:$Z,"N",Database!$Y:$Y,"Y"))</f>
        <v>0</v>
      </c>
    </row>
    <row r="18" spans="1:61" x14ac:dyDescent="0.25">
      <c r="A18" t="s">
        <v>303</v>
      </c>
      <c r="B18" s="2" t="str">
        <f>VLOOKUP(A18,Database!I:U,13,FALSE)</f>
        <v>bcp</v>
      </c>
      <c r="C18" s="2">
        <f>VLOOKUP(A18,Database!I:V,14,FALSE)</f>
        <v>2000</v>
      </c>
      <c r="D18" s="2">
        <f>_xlfn.MAXIFS(Database!B:B,Database!I:I,'Tournaments Included'!A18)</f>
        <v>3</v>
      </c>
      <c r="E18" s="2" t="str">
        <f>VLOOKUP(A18,Database!I:AA,16,FALSE)</f>
        <v>v1.1</v>
      </c>
      <c r="F18" s="2">
        <f>VLOOKUP(A18,Database!I:AB,19,FALSE)</f>
        <v>8</v>
      </c>
      <c r="G18" s="2" t="str">
        <f>VLOOKUP(A18,Database!I:AC,20,FALSE)</f>
        <v>Y</v>
      </c>
      <c r="H18" s="2" t="str">
        <f>IF(VLOOKUP(A18,Database!I:AD,21,FALSE)=0,"Unknown",VLOOKUP(A18,Database!I:AD,21,FALSE))</f>
        <v>Unknown</v>
      </c>
      <c r="I18" s="2" t="str">
        <f>IF(VLOOKUP(A18,Database!I:AE,22,FALSE)=0,"Unknown",VLOOKUP(A18,Database!I:AE,22,FALSE))</f>
        <v>Unknown</v>
      </c>
      <c r="K18" s="19" t="s">
        <v>1399</v>
      </c>
      <c r="N18" s="9">
        <f>IF($K18="N",0,COUNTIFS(Database!$E:$E,2,Database!$O:$O,N$2,Database!$I:$I,$A18,Database!$Z:$Z,"N",Database!$Y:$Y,"Y")+COUNTIFS(Database!$F:$F,2,Database!$Q:$Q,N$2,Database!$I:$I,$A18,Database!$Z:$Z,"N",Database!$Y:$Y,"Y"))</f>
        <v>0</v>
      </c>
      <c r="O18" s="9">
        <f>IF($K18="N",0,COUNTIFS(Database!$E:$E,2,Database!$O:$O,O$2,Database!$I:$I,$A18,Database!$Z:$Z,"N",Database!$Y:$Y,"Y")+COUNTIFS(Database!$F:$F,2,Database!$Q:$Q,O$2,Database!$I:$I,$A18,Database!$Z:$Z,"N",Database!$Y:$Y,"Y"))</f>
        <v>0</v>
      </c>
      <c r="P18" s="9">
        <f>IF($K18="N",0,COUNTIFS(Database!$E:$E,2,Database!$O:$O,P$2,Database!$I:$I,$A18,Database!$Z:$Z,"N",Database!$Y:$Y,"Y")+COUNTIFS(Database!$F:$F,2,Database!$Q:$Q,P$2,Database!$I:$I,$A18,Database!$Z:$Z,"N",Database!$Y:$Y,"Y"))</f>
        <v>0</v>
      </c>
      <c r="Q18" s="9">
        <f>IF($K18="N",0,COUNTIFS(Database!$E:$E,2,Database!$O:$O,Q$2,Database!$I:$I,$A18,Database!$Z:$Z,"N",Database!$Y:$Y,"Y")+COUNTIFS(Database!$F:$F,2,Database!$Q:$Q,Q$2,Database!$I:$I,$A18,Database!$Z:$Z,"N",Database!$Y:$Y,"Y"))</f>
        <v>0</v>
      </c>
      <c r="R18" s="9">
        <f>IF($K18="N",0,COUNTIFS(Database!$E:$E,2,Database!$O:$O,R$2,Database!$I:$I,$A18,Database!$Z:$Z,"N",Database!$Y:$Y,"Y")+COUNTIFS(Database!$F:$F,2,Database!$Q:$Q,R$2,Database!$I:$I,$A18,Database!$Z:$Z,"N",Database!$Y:$Y,"Y"))</f>
        <v>0</v>
      </c>
      <c r="S18" s="9">
        <f>IF($K18="N",0,COUNTIFS(Database!$E:$E,2,Database!$O:$O,S$2,Database!$I:$I,$A18,Database!$Z:$Z,"N",Database!$Y:$Y,"Y")+COUNTIFS(Database!$F:$F,2,Database!$Q:$Q,S$2,Database!$I:$I,$A18,Database!$Z:$Z,"N",Database!$Y:$Y,"Y"))</f>
        <v>0</v>
      </c>
      <c r="T18" s="9">
        <f>IF($K18="N",0,COUNTIFS(Database!$E:$E,2,Database!$O:$O,T$2,Database!$I:$I,$A18,Database!$Z:$Z,"N",Database!$Y:$Y,"Y")+COUNTIFS(Database!$F:$F,2,Database!$Q:$Q,T$2,Database!$I:$I,$A18,Database!$Z:$Z,"N",Database!$Y:$Y,"Y"))</f>
        <v>0</v>
      </c>
      <c r="U18" s="9">
        <f>IF($K18="N",0,COUNTIFS(Database!$E:$E,2,Database!$O:$O,U$2,Database!$I:$I,$A18,Database!$Z:$Z,"N",Database!$Y:$Y,"Y")+COUNTIFS(Database!$F:$F,2,Database!$Q:$Q,U$2,Database!$I:$I,$A18,Database!$Z:$Z,"N",Database!$Y:$Y,"Y"))</f>
        <v>0</v>
      </c>
      <c r="V18" s="9">
        <f>IF($K18="N",0,COUNTIFS(Database!$E:$E,2,Database!$O:$O,V$2,Database!$I:$I,$A18,Database!$Z:$Z,"N",Database!$Y:$Y,"Y")+COUNTIFS(Database!$F:$F,2,Database!$Q:$Q,V$2,Database!$I:$I,$A18,Database!$Z:$Z,"N",Database!$Y:$Y,"Y"))</f>
        <v>0</v>
      </c>
      <c r="W18" s="9">
        <f>IF($K18="N",0,COUNTIFS(Database!$E:$E,2,Database!$O:$O,W$2,Database!$I:$I,$A18,Database!$Z:$Z,"N",Database!$Y:$Y,"Y")+COUNTIFS(Database!$F:$F,2,Database!$Q:$Q,W$2,Database!$I:$I,$A18,Database!$Z:$Z,"N",Database!$Y:$Y,"Y"))</f>
        <v>0</v>
      </c>
      <c r="X18" s="9">
        <f>IF($K18="N",0,COUNTIFS(Database!$E:$E,2,Database!$O:$O,X$2,Database!$I:$I,$A18,Database!$Z:$Z,"N",Database!$Y:$Y,"Y")+COUNTIFS(Database!$F:$F,2,Database!$Q:$Q,X$2,Database!$I:$I,$A18,Database!$Z:$Z,"N",Database!$Y:$Y,"Y"))</f>
        <v>0</v>
      </c>
      <c r="Y18" s="9">
        <f>IF($K18="N",0,COUNTIFS(Database!$E:$E,2,Database!$O:$O,Y$2,Database!$I:$I,$A18,Database!$Z:$Z,"N",Database!$Y:$Y,"Y")+COUNTIFS(Database!$F:$F,2,Database!$Q:$Q,Y$2,Database!$I:$I,$A18,Database!$Z:$Z,"N",Database!$Y:$Y,"Y"))</f>
        <v>0</v>
      </c>
      <c r="Z18" s="9">
        <f>IF($K18="N",0,COUNTIFS(Database!$E:$E,2,Database!$O:$O,Z$2,Database!$I:$I,$A18,Database!$Z:$Z,"N",Database!$Y:$Y,"Y")+COUNTIFS(Database!$F:$F,2,Database!$Q:$Q,Z$2,Database!$I:$I,$A18,Database!$Z:$Z,"N",Database!$Y:$Y,"Y"))</f>
        <v>0</v>
      </c>
      <c r="AA18" s="9">
        <f>IF($K18="N",0,COUNTIFS(Database!$E:$E,2,Database!$O:$O,AA$2,Database!$I:$I,$A18,Database!$Z:$Z,"N",Database!$Y:$Y,"Y")+COUNTIFS(Database!$F:$F,2,Database!$Q:$Q,AA$2,Database!$I:$I,$A18,Database!$Z:$Z,"N",Database!$Y:$Y,"Y"))</f>
        <v>0</v>
      </c>
      <c r="AB18" s="9">
        <f>IF($K18="N",0,COUNTIFS(Database!$E:$E,2,Database!$O:$O,AB$2,Database!$I:$I,$A18,Database!$Z:$Z,"N",Database!$Y:$Y,"Y")+COUNTIFS(Database!$F:$F,2,Database!$Q:$Q,AB$2,Database!$I:$I,$A18,Database!$Z:$Z,"N",Database!$Y:$Y,"Y"))</f>
        <v>0</v>
      </c>
      <c r="AC18" s="9">
        <f>IF($K18="N",0,COUNTIFS(Database!$E:$E,2,Database!$O:$O,AC$2,Database!$I:$I,$A18,Database!$Z:$Z,"N",Database!$Y:$Y,"Y")+COUNTIFS(Database!$F:$F,2,Database!$Q:$Q,AC$2,Database!$I:$I,$A18,Database!$Z:$Z,"N",Database!$Y:$Y,"Y"))</f>
        <v>0</v>
      </c>
      <c r="AD18" s="9">
        <f>IF($K18="N",0,COUNTIFS(Database!$E:$E,1,Database!$O:$O,AD$2,Database!$I:$I,$A18,Database!$Z:$Z,"N",Database!$Y:$Y,"Y")+COUNTIFS(Database!$F:$F,1,Database!$Q:$Q,AD$2,Database!$I:$I,$A18,Database!$Z:$Z,"N",Database!$Y:$Y,"Y"))</f>
        <v>0</v>
      </c>
      <c r="AE18" s="9">
        <f>IF($K18="N",0,COUNTIFS(Database!$E:$E,1,Database!$O:$O,AE$2,Database!$I:$I,$A18,Database!$Z:$Z,"N",Database!$Y:$Y,"Y")+COUNTIFS(Database!$F:$F,1,Database!$Q:$Q,AE$2,Database!$I:$I,$A18,Database!$Z:$Z,"N",Database!$Y:$Y,"Y"))</f>
        <v>0</v>
      </c>
      <c r="AF18" s="9">
        <f>IF($K18="N",0,COUNTIFS(Database!$E:$E,1,Database!$O:$O,AF$2,Database!$I:$I,$A18,Database!$Z:$Z,"N",Database!$Y:$Y,"Y")+COUNTIFS(Database!$F:$F,1,Database!$Q:$Q,AF$2,Database!$I:$I,$A18,Database!$Z:$Z,"N",Database!$Y:$Y,"Y"))</f>
        <v>0</v>
      </c>
      <c r="AG18" s="9">
        <f>IF($K18="N",0,COUNTIFS(Database!$E:$E,1,Database!$O:$O,AG$2,Database!$I:$I,$A18,Database!$Z:$Z,"N",Database!$Y:$Y,"Y")+COUNTIFS(Database!$F:$F,1,Database!$Q:$Q,AG$2,Database!$I:$I,$A18,Database!$Z:$Z,"N",Database!$Y:$Y,"Y"))</f>
        <v>0</v>
      </c>
      <c r="AH18" s="9">
        <f>IF($K18="N",0,COUNTIFS(Database!$E:$E,1,Database!$O:$O,AH$2,Database!$I:$I,$A18,Database!$Z:$Z,"N",Database!$Y:$Y,"Y")+COUNTIFS(Database!$F:$F,1,Database!$Q:$Q,AH$2,Database!$I:$I,$A18,Database!$Z:$Z,"N",Database!$Y:$Y,"Y"))</f>
        <v>0</v>
      </c>
      <c r="AI18" s="9">
        <f>IF($K18="N",0,COUNTIFS(Database!$E:$E,1,Database!$O:$O,AI$2,Database!$I:$I,$A18,Database!$Z:$Z,"N",Database!$Y:$Y,"Y")+COUNTIFS(Database!$F:$F,1,Database!$Q:$Q,AI$2,Database!$I:$I,$A18,Database!$Z:$Z,"N",Database!$Y:$Y,"Y"))</f>
        <v>0</v>
      </c>
      <c r="AJ18" s="9">
        <f>IF($K18="N",0,COUNTIFS(Database!$E:$E,1,Database!$O:$O,AJ$2,Database!$I:$I,$A18,Database!$Z:$Z,"N",Database!$Y:$Y,"Y")+COUNTIFS(Database!$F:$F,1,Database!$Q:$Q,AJ$2,Database!$I:$I,$A18,Database!$Z:$Z,"N",Database!$Y:$Y,"Y"))</f>
        <v>0</v>
      </c>
      <c r="AK18" s="9">
        <f>IF($K18="N",0,COUNTIFS(Database!$E:$E,1,Database!$O:$O,AK$2,Database!$I:$I,$A18,Database!$Z:$Z,"N",Database!$Y:$Y,"Y")+COUNTIFS(Database!$F:$F,1,Database!$Q:$Q,AK$2,Database!$I:$I,$A18,Database!$Z:$Z,"N",Database!$Y:$Y,"Y"))</f>
        <v>0</v>
      </c>
      <c r="AL18" s="9">
        <f>IF($K18="N",0,COUNTIFS(Database!$E:$E,1,Database!$O:$O,AL$2,Database!$I:$I,$A18,Database!$Z:$Z,"N",Database!$Y:$Y,"Y")+COUNTIFS(Database!$F:$F,1,Database!$Q:$Q,AL$2,Database!$I:$I,$A18,Database!$Z:$Z,"N",Database!$Y:$Y,"Y"))</f>
        <v>0</v>
      </c>
      <c r="AM18" s="9">
        <f>IF($K18="N",0,COUNTIFS(Database!$E:$E,1,Database!$O:$O,AM$2,Database!$I:$I,$A18,Database!$Z:$Z,"N",Database!$Y:$Y,"Y")+COUNTIFS(Database!$F:$F,1,Database!$Q:$Q,AM$2,Database!$I:$I,$A18,Database!$Z:$Z,"N",Database!$Y:$Y,"Y"))</f>
        <v>0</v>
      </c>
      <c r="AN18" s="9">
        <f>IF($K18="N",0,COUNTIFS(Database!$E:$E,1,Database!$O:$O,AN$2,Database!$I:$I,$A18,Database!$Z:$Z,"N",Database!$Y:$Y,"Y")+COUNTIFS(Database!$F:$F,1,Database!$Q:$Q,AN$2,Database!$I:$I,$A18,Database!$Z:$Z,"N",Database!$Y:$Y,"Y"))</f>
        <v>0</v>
      </c>
      <c r="AO18" s="9">
        <f>IF($K18="N",0,COUNTIFS(Database!$E:$E,1,Database!$O:$O,AO$2,Database!$I:$I,$A18,Database!$Z:$Z,"N",Database!$Y:$Y,"Y")+COUNTIFS(Database!$F:$F,1,Database!$Q:$Q,AO$2,Database!$I:$I,$A18,Database!$Z:$Z,"N",Database!$Y:$Y,"Y"))</f>
        <v>0</v>
      </c>
      <c r="AP18" s="9">
        <f>IF($K18="N",0,COUNTIFS(Database!$E:$E,1,Database!$O:$O,AP$2,Database!$I:$I,$A18,Database!$Z:$Z,"N",Database!$Y:$Y,"Y")+COUNTIFS(Database!$F:$F,1,Database!$Q:$Q,AP$2,Database!$I:$I,$A18,Database!$Z:$Z,"N",Database!$Y:$Y,"Y"))</f>
        <v>0</v>
      </c>
      <c r="AQ18" s="9">
        <f>IF($K18="N",0,COUNTIFS(Database!$E:$E,1,Database!$O:$O,AQ$2,Database!$I:$I,$A18,Database!$Z:$Z,"N",Database!$Y:$Y,"Y")+COUNTIFS(Database!$F:$F,1,Database!$Q:$Q,AQ$2,Database!$I:$I,$A18,Database!$Z:$Z,"N",Database!$Y:$Y,"Y"))</f>
        <v>0</v>
      </c>
      <c r="AR18" s="9">
        <f>IF($K18="N",0,COUNTIFS(Database!$E:$E,1,Database!$O:$O,AR$2,Database!$I:$I,$A18,Database!$Z:$Z,"N",Database!$Y:$Y,"Y")+COUNTIFS(Database!$F:$F,1,Database!$Q:$Q,AR$2,Database!$I:$I,$A18,Database!$Z:$Z,"N",Database!$Y:$Y,"Y"))</f>
        <v>0</v>
      </c>
      <c r="AS18" s="9">
        <f>IF($K18="N",0,COUNTIFS(Database!$E:$E,1,Database!$O:$O,AS$2,Database!$I:$I,$A18,Database!$Z:$Z,"N",Database!$Y:$Y,"Y")+COUNTIFS(Database!$F:$F,1,Database!$Q:$Q,AS$2,Database!$I:$I,$A18,Database!$Z:$Z,"N",Database!$Y:$Y,"Y"))</f>
        <v>0</v>
      </c>
      <c r="AT18" s="9">
        <f>IF($K18="N",0,COUNTIFS(Database!$E:$E,0,Database!$O:$O,AT$2,Database!$I:$I,$A18,Database!$Z:$Z,"N",Database!$Y:$Y,"Y")+COUNTIFS(Database!$F:$F,0,Database!$Q:$Q,AT$2,Database!$I:$I,$A18,Database!$Z:$Z,"N",Database!$Y:$Y,"Y"))</f>
        <v>0</v>
      </c>
      <c r="AU18" s="9">
        <f>IF($K18="N",0,COUNTIFS(Database!$E:$E,0,Database!$O:$O,AU$2,Database!$I:$I,$A18,Database!$Z:$Z,"N",Database!$Y:$Y,"Y")+COUNTIFS(Database!$F:$F,0,Database!$Q:$Q,AU$2,Database!$I:$I,$A18,Database!$Z:$Z,"N",Database!$Y:$Y,"Y"))</f>
        <v>0</v>
      </c>
      <c r="AV18" s="9">
        <f>IF($K18="N",0,COUNTIFS(Database!$E:$E,0,Database!$O:$O,AV$2,Database!$I:$I,$A18,Database!$Z:$Z,"N",Database!$Y:$Y,"Y")+COUNTIFS(Database!$F:$F,0,Database!$Q:$Q,AV$2,Database!$I:$I,$A18,Database!$Z:$Z,"N",Database!$Y:$Y,"Y"))</f>
        <v>0</v>
      </c>
      <c r="AW18" s="9">
        <f>IF($K18="N",0,COUNTIFS(Database!$E:$E,0,Database!$O:$O,AW$2,Database!$I:$I,$A18,Database!$Z:$Z,"N",Database!$Y:$Y,"Y")+COUNTIFS(Database!$F:$F,0,Database!$Q:$Q,AW$2,Database!$I:$I,$A18,Database!$Z:$Z,"N",Database!$Y:$Y,"Y"))</f>
        <v>0</v>
      </c>
      <c r="AX18" s="9">
        <f>IF($K18="N",0,COUNTIFS(Database!$E:$E,0,Database!$O:$O,AX$2,Database!$I:$I,$A18,Database!$Z:$Z,"N",Database!$Y:$Y,"Y")+COUNTIFS(Database!$F:$F,0,Database!$Q:$Q,AX$2,Database!$I:$I,$A18,Database!$Z:$Z,"N",Database!$Y:$Y,"Y"))</f>
        <v>0</v>
      </c>
      <c r="AY18" s="9">
        <f>IF($K18="N",0,COUNTIFS(Database!$E:$E,0,Database!$O:$O,AY$2,Database!$I:$I,$A18,Database!$Z:$Z,"N",Database!$Y:$Y,"Y")+COUNTIFS(Database!$F:$F,0,Database!$Q:$Q,AY$2,Database!$I:$I,$A18,Database!$Z:$Z,"N",Database!$Y:$Y,"Y"))</f>
        <v>0</v>
      </c>
      <c r="AZ18" s="9">
        <f>IF($K18="N",0,COUNTIFS(Database!$E:$E,0,Database!$O:$O,AZ$2,Database!$I:$I,$A18,Database!$Z:$Z,"N",Database!$Y:$Y,"Y")+COUNTIFS(Database!$F:$F,0,Database!$Q:$Q,AZ$2,Database!$I:$I,$A18,Database!$Z:$Z,"N",Database!$Y:$Y,"Y"))</f>
        <v>0</v>
      </c>
      <c r="BA18" s="9">
        <f>IF($K18="N",0,COUNTIFS(Database!$E:$E,0,Database!$O:$O,BA$2,Database!$I:$I,$A18,Database!$Z:$Z,"N",Database!$Y:$Y,"Y")+COUNTIFS(Database!$F:$F,0,Database!$Q:$Q,BA$2,Database!$I:$I,$A18,Database!$Z:$Z,"N",Database!$Y:$Y,"Y"))</f>
        <v>0</v>
      </c>
      <c r="BB18" s="9">
        <f>IF($K18="N",0,COUNTIFS(Database!$E:$E,0,Database!$O:$O,BB$2,Database!$I:$I,$A18,Database!$Z:$Z,"N",Database!$Y:$Y,"Y")+COUNTIFS(Database!$F:$F,0,Database!$Q:$Q,BB$2,Database!$I:$I,$A18,Database!$Z:$Z,"N",Database!$Y:$Y,"Y"))</f>
        <v>0</v>
      </c>
      <c r="BC18" s="9">
        <f>IF($K18="N",0,COUNTIFS(Database!$E:$E,0,Database!$O:$O,BC$2,Database!$I:$I,$A18,Database!$Z:$Z,"N",Database!$Y:$Y,"Y")+COUNTIFS(Database!$F:$F,0,Database!$Q:$Q,BC$2,Database!$I:$I,$A18,Database!$Z:$Z,"N",Database!$Y:$Y,"Y"))</f>
        <v>0</v>
      </c>
      <c r="BD18" s="9">
        <f>IF($K18="N",0,COUNTIFS(Database!$E:$E,0,Database!$O:$O,BD$2,Database!$I:$I,$A18,Database!$Z:$Z,"N",Database!$Y:$Y,"Y")+COUNTIFS(Database!$F:$F,0,Database!$Q:$Q,BD$2,Database!$I:$I,$A18,Database!$Z:$Z,"N",Database!$Y:$Y,"Y"))</f>
        <v>0</v>
      </c>
      <c r="BE18" s="9">
        <f>IF($K18="N",0,COUNTIFS(Database!$E:$E,0,Database!$O:$O,BE$2,Database!$I:$I,$A18,Database!$Z:$Z,"N",Database!$Y:$Y,"Y")+COUNTIFS(Database!$F:$F,0,Database!$Q:$Q,BE$2,Database!$I:$I,$A18,Database!$Z:$Z,"N",Database!$Y:$Y,"Y"))</f>
        <v>0</v>
      </c>
      <c r="BF18" s="9">
        <f>IF($K18="N",0,COUNTIFS(Database!$E:$E,0,Database!$O:$O,BF$2,Database!$I:$I,$A18,Database!$Z:$Z,"N",Database!$Y:$Y,"Y")+COUNTIFS(Database!$F:$F,0,Database!$Q:$Q,BF$2,Database!$I:$I,$A18,Database!$Z:$Z,"N",Database!$Y:$Y,"Y"))</f>
        <v>0</v>
      </c>
      <c r="BG18" s="9">
        <f>IF($K18="N",0,COUNTIFS(Database!$E:$E,0,Database!$O:$O,BG$2,Database!$I:$I,$A18,Database!$Z:$Z,"N",Database!$Y:$Y,"Y")+COUNTIFS(Database!$F:$F,0,Database!$Q:$Q,BG$2,Database!$I:$I,$A18,Database!$Z:$Z,"N",Database!$Y:$Y,"Y"))</f>
        <v>0</v>
      </c>
      <c r="BH18" s="9">
        <f>IF($K18="N",0,COUNTIFS(Database!$E:$E,0,Database!$O:$O,BH$2,Database!$I:$I,$A18,Database!$Z:$Z,"N",Database!$Y:$Y,"Y")+COUNTIFS(Database!$F:$F,0,Database!$Q:$Q,BH$2,Database!$I:$I,$A18,Database!$Z:$Z,"N",Database!$Y:$Y,"Y"))</f>
        <v>0</v>
      </c>
      <c r="BI18" s="9">
        <f>IF($K18="N",0,COUNTIFS(Database!$E:$E,0,Database!$O:$O,BI$2,Database!$I:$I,$A18,Database!$Z:$Z,"N",Database!$Y:$Y,"Y")+COUNTIFS(Database!$F:$F,0,Database!$Q:$Q,BI$2,Database!$I:$I,$A18,Database!$Z:$Z,"N",Database!$Y:$Y,"Y"))</f>
        <v>0</v>
      </c>
    </row>
    <row r="19" spans="1:61" x14ac:dyDescent="0.25">
      <c r="A19" t="s">
        <v>344</v>
      </c>
      <c r="B19" s="2" t="str">
        <f>VLOOKUP(A19,Database!I:U,13,FALSE)</f>
        <v>bcp</v>
      </c>
      <c r="C19" s="2">
        <f>VLOOKUP(A19,Database!I:V,14,FALSE)</f>
        <v>2000</v>
      </c>
      <c r="D19" s="2">
        <f>_xlfn.MAXIFS(Database!B:B,Database!I:I,'Tournaments Included'!A19)</f>
        <v>1</v>
      </c>
      <c r="E19" s="2" t="str">
        <f>VLOOKUP(A19,Database!I:AA,16,FALSE)</f>
        <v>v1.1</v>
      </c>
      <c r="F19" s="2">
        <f>VLOOKUP(A19,Database!I:AB,19,FALSE)</f>
        <v>10</v>
      </c>
      <c r="G19" s="2" t="str">
        <f>VLOOKUP(A19,Database!I:AC,20,FALSE)</f>
        <v>N</v>
      </c>
      <c r="H19" s="2" t="str">
        <f>IF(VLOOKUP(A19,Database!I:AD,21,FALSE)=0,"Unknown",VLOOKUP(A19,Database!I:AD,21,FALSE))</f>
        <v>Unknown</v>
      </c>
      <c r="I19" s="2" t="str">
        <f>IF(VLOOKUP(A19,Database!I:AE,22,FALSE)=0,"Unknown",VLOOKUP(A19,Database!I:AE,22,FALSE))</f>
        <v>Unknown</v>
      </c>
      <c r="K19" s="19" t="s">
        <v>1399</v>
      </c>
      <c r="N19" s="9">
        <f>IF($K19="N",0,COUNTIFS(Database!$E:$E,2,Database!$O:$O,N$2,Database!$I:$I,$A19,Database!$Z:$Z,"N",Database!$Y:$Y,"Y")+COUNTIFS(Database!$F:$F,2,Database!$Q:$Q,N$2,Database!$I:$I,$A19,Database!$Z:$Z,"N",Database!$Y:$Y,"Y"))</f>
        <v>0</v>
      </c>
      <c r="O19" s="9">
        <f>IF($K19="N",0,COUNTIFS(Database!$E:$E,2,Database!$O:$O,O$2,Database!$I:$I,$A19,Database!$Z:$Z,"N",Database!$Y:$Y,"Y")+COUNTIFS(Database!$F:$F,2,Database!$Q:$Q,O$2,Database!$I:$I,$A19,Database!$Z:$Z,"N",Database!$Y:$Y,"Y"))</f>
        <v>0</v>
      </c>
      <c r="P19" s="9">
        <f>IF($K19="N",0,COUNTIFS(Database!$E:$E,2,Database!$O:$O,P$2,Database!$I:$I,$A19,Database!$Z:$Z,"N",Database!$Y:$Y,"Y")+COUNTIFS(Database!$F:$F,2,Database!$Q:$Q,P$2,Database!$I:$I,$A19,Database!$Z:$Z,"N",Database!$Y:$Y,"Y"))</f>
        <v>0</v>
      </c>
      <c r="Q19" s="9">
        <f>IF($K19="N",0,COUNTIFS(Database!$E:$E,2,Database!$O:$O,Q$2,Database!$I:$I,$A19,Database!$Z:$Z,"N",Database!$Y:$Y,"Y")+COUNTIFS(Database!$F:$F,2,Database!$Q:$Q,Q$2,Database!$I:$I,$A19,Database!$Z:$Z,"N",Database!$Y:$Y,"Y"))</f>
        <v>0</v>
      </c>
      <c r="R19" s="9">
        <f>IF($K19="N",0,COUNTIFS(Database!$E:$E,2,Database!$O:$O,R$2,Database!$I:$I,$A19,Database!$Z:$Z,"N",Database!$Y:$Y,"Y")+COUNTIFS(Database!$F:$F,2,Database!$Q:$Q,R$2,Database!$I:$I,$A19,Database!$Z:$Z,"N",Database!$Y:$Y,"Y"))</f>
        <v>0</v>
      </c>
      <c r="S19" s="9">
        <f>IF($K19="N",0,COUNTIFS(Database!$E:$E,2,Database!$O:$O,S$2,Database!$I:$I,$A19,Database!$Z:$Z,"N",Database!$Y:$Y,"Y")+COUNTIFS(Database!$F:$F,2,Database!$Q:$Q,S$2,Database!$I:$I,$A19,Database!$Z:$Z,"N",Database!$Y:$Y,"Y"))</f>
        <v>0</v>
      </c>
      <c r="T19" s="9">
        <f>IF($K19="N",0,COUNTIFS(Database!$E:$E,2,Database!$O:$O,T$2,Database!$I:$I,$A19,Database!$Z:$Z,"N",Database!$Y:$Y,"Y")+COUNTIFS(Database!$F:$F,2,Database!$Q:$Q,T$2,Database!$I:$I,$A19,Database!$Z:$Z,"N",Database!$Y:$Y,"Y"))</f>
        <v>0</v>
      </c>
      <c r="U19" s="9">
        <f>IF($K19="N",0,COUNTIFS(Database!$E:$E,2,Database!$O:$O,U$2,Database!$I:$I,$A19,Database!$Z:$Z,"N",Database!$Y:$Y,"Y")+COUNTIFS(Database!$F:$F,2,Database!$Q:$Q,U$2,Database!$I:$I,$A19,Database!$Z:$Z,"N",Database!$Y:$Y,"Y"))</f>
        <v>0</v>
      </c>
      <c r="V19" s="9">
        <f>IF($K19="N",0,COUNTIFS(Database!$E:$E,2,Database!$O:$O,V$2,Database!$I:$I,$A19,Database!$Z:$Z,"N",Database!$Y:$Y,"Y")+COUNTIFS(Database!$F:$F,2,Database!$Q:$Q,V$2,Database!$I:$I,$A19,Database!$Z:$Z,"N",Database!$Y:$Y,"Y"))</f>
        <v>0</v>
      </c>
      <c r="W19" s="9">
        <f>IF($K19="N",0,COUNTIFS(Database!$E:$E,2,Database!$O:$O,W$2,Database!$I:$I,$A19,Database!$Z:$Z,"N",Database!$Y:$Y,"Y")+COUNTIFS(Database!$F:$F,2,Database!$Q:$Q,W$2,Database!$I:$I,$A19,Database!$Z:$Z,"N",Database!$Y:$Y,"Y"))</f>
        <v>0</v>
      </c>
      <c r="X19" s="9">
        <f>IF($K19="N",0,COUNTIFS(Database!$E:$E,2,Database!$O:$O,X$2,Database!$I:$I,$A19,Database!$Z:$Z,"N",Database!$Y:$Y,"Y")+COUNTIFS(Database!$F:$F,2,Database!$Q:$Q,X$2,Database!$I:$I,$A19,Database!$Z:$Z,"N",Database!$Y:$Y,"Y"))</f>
        <v>0</v>
      </c>
      <c r="Y19" s="9">
        <f>IF($K19="N",0,COUNTIFS(Database!$E:$E,2,Database!$O:$O,Y$2,Database!$I:$I,$A19,Database!$Z:$Z,"N",Database!$Y:$Y,"Y")+COUNTIFS(Database!$F:$F,2,Database!$Q:$Q,Y$2,Database!$I:$I,$A19,Database!$Z:$Z,"N",Database!$Y:$Y,"Y"))</f>
        <v>0</v>
      </c>
      <c r="Z19" s="9">
        <f>IF($K19="N",0,COUNTIFS(Database!$E:$E,2,Database!$O:$O,Z$2,Database!$I:$I,$A19,Database!$Z:$Z,"N",Database!$Y:$Y,"Y")+COUNTIFS(Database!$F:$F,2,Database!$Q:$Q,Z$2,Database!$I:$I,$A19,Database!$Z:$Z,"N",Database!$Y:$Y,"Y"))</f>
        <v>0</v>
      </c>
      <c r="AA19" s="9">
        <f>IF($K19="N",0,COUNTIFS(Database!$E:$E,2,Database!$O:$O,AA$2,Database!$I:$I,$A19,Database!$Z:$Z,"N",Database!$Y:$Y,"Y")+COUNTIFS(Database!$F:$F,2,Database!$Q:$Q,AA$2,Database!$I:$I,$A19,Database!$Z:$Z,"N",Database!$Y:$Y,"Y"))</f>
        <v>0</v>
      </c>
      <c r="AB19" s="9">
        <f>IF($K19="N",0,COUNTIFS(Database!$E:$E,2,Database!$O:$O,AB$2,Database!$I:$I,$A19,Database!$Z:$Z,"N",Database!$Y:$Y,"Y")+COUNTIFS(Database!$F:$F,2,Database!$Q:$Q,AB$2,Database!$I:$I,$A19,Database!$Z:$Z,"N",Database!$Y:$Y,"Y"))</f>
        <v>0</v>
      </c>
      <c r="AC19" s="9">
        <f>IF($K19="N",0,COUNTIFS(Database!$E:$E,2,Database!$O:$O,AC$2,Database!$I:$I,$A19,Database!$Z:$Z,"N",Database!$Y:$Y,"Y")+COUNTIFS(Database!$F:$F,2,Database!$Q:$Q,AC$2,Database!$I:$I,$A19,Database!$Z:$Z,"N",Database!$Y:$Y,"Y"))</f>
        <v>0</v>
      </c>
      <c r="AD19" s="9">
        <f>IF($K19="N",0,COUNTIFS(Database!$E:$E,1,Database!$O:$O,AD$2,Database!$I:$I,$A19,Database!$Z:$Z,"N",Database!$Y:$Y,"Y")+COUNTIFS(Database!$F:$F,1,Database!$Q:$Q,AD$2,Database!$I:$I,$A19,Database!$Z:$Z,"N",Database!$Y:$Y,"Y"))</f>
        <v>0</v>
      </c>
      <c r="AE19" s="9">
        <f>IF($K19="N",0,COUNTIFS(Database!$E:$E,1,Database!$O:$O,AE$2,Database!$I:$I,$A19,Database!$Z:$Z,"N",Database!$Y:$Y,"Y")+COUNTIFS(Database!$F:$F,1,Database!$Q:$Q,AE$2,Database!$I:$I,$A19,Database!$Z:$Z,"N",Database!$Y:$Y,"Y"))</f>
        <v>0</v>
      </c>
      <c r="AF19" s="9">
        <f>IF($K19="N",0,COUNTIFS(Database!$E:$E,1,Database!$O:$O,AF$2,Database!$I:$I,$A19,Database!$Z:$Z,"N",Database!$Y:$Y,"Y")+COUNTIFS(Database!$F:$F,1,Database!$Q:$Q,AF$2,Database!$I:$I,$A19,Database!$Z:$Z,"N",Database!$Y:$Y,"Y"))</f>
        <v>0</v>
      </c>
      <c r="AG19" s="9">
        <f>IF($K19="N",0,COUNTIFS(Database!$E:$E,1,Database!$O:$O,AG$2,Database!$I:$I,$A19,Database!$Z:$Z,"N",Database!$Y:$Y,"Y")+COUNTIFS(Database!$F:$F,1,Database!$Q:$Q,AG$2,Database!$I:$I,$A19,Database!$Z:$Z,"N",Database!$Y:$Y,"Y"))</f>
        <v>0</v>
      </c>
      <c r="AH19" s="9">
        <f>IF($K19="N",0,COUNTIFS(Database!$E:$E,1,Database!$O:$O,AH$2,Database!$I:$I,$A19,Database!$Z:$Z,"N",Database!$Y:$Y,"Y")+COUNTIFS(Database!$F:$F,1,Database!$Q:$Q,AH$2,Database!$I:$I,$A19,Database!$Z:$Z,"N",Database!$Y:$Y,"Y"))</f>
        <v>0</v>
      </c>
      <c r="AI19" s="9">
        <f>IF($K19="N",0,COUNTIFS(Database!$E:$E,1,Database!$O:$O,AI$2,Database!$I:$I,$A19,Database!$Z:$Z,"N",Database!$Y:$Y,"Y")+COUNTIFS(Database!$F:$F,1,Database!$Q:$Q,AI$2,Database!$I:$I,$A19,Database!$Z:$Z,"N",Database!$Y:$Y,"Y"))</f>
        <v>0</v>
      </c>
      <c r="AJ19" s="9">
        <f>IF($K19="N",0,COUNTIFS(Database!$E:$E,1,Database!$O:$O,AJ$2,Database!$I:$I,$A19,Database!$Z:$Z,"N",Database!$Y:$Y,"Y")+COUNTIFS(Database!$F:$F,1,Database!$Q:$Q,AJ$2,Database!$I:$I,$A19,Database!$Z:$Z,"N",Database!$Y:$Y,"Y"))</f>
        <v>0</v>
      </c>
      <c r="AK19" s="9">
        <f>IF($K19="N",0,COUNTIFS(Database!$E:$E,1,Database!$O:$O,AK$2,Database!$I:$I,$A19,Database!$Z:$Z,"N",Database!$Y:$Y,"Y")+COUNTIFS(Database!$F:$F,1,Database!$Q:$Q,AK$2,Database!$I:$I,$A19,Database!$Z:$Z,"N",Database!$Y:$Y,"Y"))</f>
        <v>0</v>
      </c>
      <c r="AL19" s="9">
        <f>IF($K19="N",0,COUNTIFS(Database!$E:$E,1,Database!$O:$O,AL$2,Database!$I:$I,$A19,Database!$Z:$Z,"N",Database!$Y:$Y,"Y")+COUNTIFS(Database!$F:$F,1,Database!$Q:$Q,AL$2,Database!$I:$I,$A19,Database!$Z:$Z,"N",Database!$Y:$Y,"Y"))</f>
        <v>0</v>
      </c>
      <c r="AM19" s="9">
        <f>IF($K19="N",0,COUNTIFS(Database!$E:$E,1,Database!$O:$O,AM$2,Database!$I:$I,$A19,Database!$Z:$Z,"N",Database!$Y:$Y,"Y")+COUNTIFS(Database!$F:$F,1,Database!$Q:$Q,AM$2,Database!$I:$I,$A19,Database!$Z:$Z,"N",Database!$Y:$Y,"Y"))</f>
        <v>0</v>
      </c>
      <c r="AN19" s="9">
        <f>IF($K19="N",0,COUNTIFS(Database!$E:$E,1,Database!$O:$O,AN$2,Database!$I:$I,$A19,Database!$Z:$Z,"N",Database!$Y:$Y,"Y")+COUNTIFS(Database!$F:$F,1,Database!$Q:$Q,AN$2,Database!$I:$I,$A19,Database!$Z:$Z,"N",Database!$Y:$Y,"Y"))</f>
        <v>0</v>
      </c>
      <c r="AO19" s="9">
        <f>IF($K19="N",0,COUNTIFS(Database!$E:$E,1,Database!$O:$O,AO$2,Database!$I:$I,$A19,Database!$Z:$Z,"N",Database!$Y:$Y,"Y")+COUNTIFS(Database!$F:$F,1,Database!$Q:$Q,AO$2,Database!$I:$I,$A19,Database!$Z:$Z,"N",Database!$Y:$Y,"Y"))</f>
        <v>0</v>
      </c>
      <c r="AP19" s="9">
        <f>IF($K19="N",0,COUNTIFS(Database!$E:$E,1,Database!$O:$O,AP$2,Database!$I:$I,$A19,Database!$Z:$Z,"N",Database!$Y:$Y,"Y")+COUNTIFS(Database!$F:$F,1,Database!$Q:$Q,AP$2,Database!$I:$I,$A19,Database!$Z:$Z,"N",Database!$Y:$Y,"Y"))</f>
        <v>0</v>
      </c>
      <c r="AQ19" s="9">
        <f>IF($K19="N",0,COUNTIFS(Database!$E:$E,1,Database!$O:$O,AQ$2,Database!$I:$I,$A19,Database!$Z:$Z,"N",Database!$Y:$Y,"Y")+COUNTIFS(Database!$F:$F,1,Database!$Q:$Q,AQ$2,Database!$I:$I,$A19,Database!$Z:$Z,"N",Database!$Y:$Y,"Y"))</f>
        <v>0</v>
      </c>
      <c r="AR19" s="9">
        <f>IF($K19="N",0,COUNTIFS(Database!$E:$E,1,Database!$O:$O,AR$2,Database!$I:$I,$A19,Database!$Z:$Z,"N",Database!$Y:$Y,"Y")+COUNTIFS(Database!$F:$F,1,Database!$Q:$Q,AR$2,Database!$I:$I,$A19,Database!$Z:$Z,"N",Database!$Y:$Y,"Y"))</f>
        <v>0</v>
      </c>
      <c r="AS19" s="9">
        <f>IF($K19="N",0,COUNTIFS(Database!$E:$E,1,Database!$O:$O,AS$2,Database!$I:$I,$A19,Database!$Z:$Z,"N",Database!$Y:$Y,"Y")+COUNTIFS(Database!$F:$F,1,Database!$Q:$Q,AS$2,Database!$I:$I,$A19,Database!$Z:$Z,"N",Database!$Y:$Y,"Y"))</f>
        <v>0</v>
      </c>
      <c r="AT19" s="9">
        <f>IF($K19="N",0,COUNTIFS(Database!$E:$E,0,Database!$O:$O,AT$2,Database!$I:$I,$A19,Database!$Z:$Z,"N",Database!$Y:$Y,"Y")+COUNTIFS(Database!$F:$F,0,Database!$Q:$Q,AT$2,Database!$I:$I,$A19,Database!$Z:$Z,"N",Database!$Y:$Y,"Y"))</f>
        <v>0</v>
      </c>
      <c r="AU19" s="9">
        <f>IF($K19="N",0,COUNTIFS(Database!$E:$E,0,Database!$O:$O,AU$2,Database!$I:$I,$A19,Database!$Z:$Z,"N",Database!$Y:$Y,"Y")+COUNTIFS(Database!$F:$F,0,Database!$Q:$Q,AU$2,Database!$I:$I,$A19,Database!$Z:$Z,"N",Database!$Y:$Y,"Y"))</f>
        <v>0</v>
      </c>
      <c r="AV19" s="9">
        <f>IF($K19="N",0,COUNTIFS(Database!$E:$E,0,Database!$O:$O,AV$2,Database!$I:$I,$A19,Database!$Z:$Z,"N",Database!$Y:$Y,"Y")+COUNTIFS(Database!$F:$F,0,Database!$Q:$Q,AV$2,Database!$I:$I,$A19,Database!$Z:$Z,"N",Database!$Y:$Y,"Y"))</f>
        <v>0</v>
      </c>
      <c r="AW19" s="9">
        <f>IF($K19="N",0,COUNTIFS(Database!$E:$E,0,Database!$O:$O,AW$2,Database!$I:$I,$A19,Database!$Z:$Z,"N",Database!$Y:$Y,"Y")+COUNTIFS(Database!$F:$F,0,Database!$Q:$Q,AW$2,Database!$I:$I,$A19,Database!$Z:$Z,"N",Database!$Y:$Y,"Y"))</f>
        <v>0</v>
      </c>
      <c r="AX19" s="9">
        <f>IF($K19="N",0,COUNTIFS(Database!$E:$E,0,Database!$O:$O,AX$2,Database!$I:$I,$A19,Database!$Z:$Z,"N",Database!$Y:$Y,"Y")+COUNTIFS(Database!$F:$F,0,Database!$Q:$Q,AX$2,Database!$I:$I,$A19,Database!$Z:$Z,"N",Database!$Y:$Y,"Y"))</f>
        <v>0</v>
      </c>
      <c r="AY19" s="9">
        <f>IF($K19="N",0,COUNTIFS(Database!$E:$E,0,Database!$O:$O,AY$2,Database!$I:$I,$A19,Database!$Z:$Z,"N",Database!$Y:$Y,"Y")+COUNTIFS(Database!$F:$F,0,Database!$Q:$Q,AY$2,Database!$I:$I,$A19,Database!$Z:$Z,"N",Database!$Y:$Y,"Y"))</f>
        <v>0</v>
      </c>
      <c r="AZ19" s="9">
        <f>IF($K19="N",0,COUNTIFS(Database!$E:$E,0,Database!$O:$O,AZ$2,Database!$I:$I,$A19,Database!$Z:$Z,"N",Database!$Y:$Y,"Y")+COUNTIFS(Database!$F:$F,0,Database!$Q:$Q,AZ$2,Database!$I:$I,$A19,Database!$Z:$Z,"N",Database!$Y:$Y,"Y"))</f>
        <v>0</v>
      </c>
      <c r="BA19" s="9">
        <f>IF($K19="N",0,COUNTIFS(Database!$E:$E,0,Database!$O:$O,BA$2,Database!$I:$I,$A19,Database!$Z:$Z,"N",Database!$Y:$Y,"Y")+COUNTIFS(Database!$F:$F,0,Database!$Q:$Q,BA$2,Database!$I:$I,$A19,Database!$Z:$Z,"N",Database!$Y:$Y,"Y"))</f>
        <v>0</v>
      </c>
      <c r="BB19" s="9">
        <f>IF($K19="N",0,COUNTIFS(Database!$E:$E,0,Database!$O:$O,BB$2,Database!$I:$I,$A19,Database!$Z:$Z,"N",Database!$Y:$Y,"Y")+COUNTIFS(Database!$F:$F,0,Database!$Q:$Q,BB$2,Database!$I:$I,$A19,Database!$Z:$Z,"N",Database!$Y:$Y,"Y"))</f>
        <v>0</v>
      </c>
      <c r="BC19" s="9">
        <f>IF($K19="N",0,COUNTIFS(Database!$E:$E,0,Database!$O:$O,BC$2,Database!$I:$I,$A19,Database!$Z:$Z,"N",Database!$Y:$Y,"Y")+COUNTIFS(Database!$F:$F,0,Database!$Q:$Q,BC$2,Database!$I:$I,$A19,Database!$Z:$Z,"N",Database!$Y:$Y,"Y"))</f>
        <v>0</v>
      </c>
      <c r="BD19" s="9">
        <f>IF($K19="N",0,COUNTIFS(Database!$E:$E,0,Database!$O:$O,BD$2,Database!$I:$I,$A19,Database!$Z:$Z,"N",Database!$Y:$Y,"Y")+COUNTIFS(Database!$F:$F,0,Database!$Q:$Q,BD$2,Database!$I:$I,$A19,Database!$Z:$Z,"N",Database!$Y:$Y,"Y"))</f>
        <v>0</v>
      </c>
      <c r="BE19" s="9">
        <f>IF($K19="N",0,COUNTIFS(Database!$E:$E,0,Database!$O:$O,BE$2,Database!$I:$I,$A19,Database!$Z:$Z,"N",Database!$Y:$Y,"Y")+COUNTIFS(Database!$F:$F,0,Database!$Q:$Q,BE$2,Database!$I:$I,$A19,Database!$Z:$Z,"N",Database!$Y:$Y,"Y"))</f>
        <v>0</v>
      </c>
      <c r="BF19" s="9">
        <f>IF($K19="N",0,COUNTIFS(Database!$E:$E,0,Database!$O:$O,BF$2,Database!$I:$I,$A19,Database!$Z:$Z,"N",Database!$Y:$Y,"Y")+COUNTIFS(Database!$F:$F,0,Database!$Q:$Q,BF$2,Database!$I:$I,$A19,Database!$Z:$Z,"N",Database!$Y:$Y,"Y"))</f>
        <v>0</v>
      </c>
      <c r="BG19" s="9">
        <f>IF($K19="N",0,COUNTIFS(Database!$E:$E,0,Database!$O:$O,BG$2,Database!$I:$I,$A19,Database!$Z:$Z,"N",Database!$Y:$Y,"Y")+COUNTIFS(Database!$F:$F,0,Database!$Q:$Q,BG$2,Database!$I:$I,$A19,Database!$Z:$Z,"N",Database!$Y:$Y,"Y"))</f>
        <v>0</v>
      </c>
      <c r="BH19" s="9">
        <f>IF($K19="N",0,COUNTIFS(Database!$E:$E,0,Database!$O:$O,BH$2,Database!$I:$I,$A19,Database!$Z:$Z,"N",Database!$Y:$Y,"Y")+COUNTIFS(Database!$F:$F,0,Database!$Q:$Q,BH$2,Database!$I:$I,$A19,Database!$Z:$Z,"N",Database!$Y:$Y,"Y"))</f>
        <v>0</v>
      </c>
      <c r="BI19" s="9">
        <f>IF($K19="N",0,COUNTIFS(Database!$E:$E,0,Database!$O:$O,BI$2,Database!$I:$I,$A19,Database!$Z:$Z,"N",Database!$Y:$Y,"Y")+COUNTIFS(Database!$F:$F,0,Database!$Q:$Q,BI$2,Database!$I:$I,$A19,Database!$Z:$Z,"N",Database!$Y:$Y,"Y"))</f>
        <v>0</v>
      </c>
    </row>
    <row r="20" spans="1:61" x14ac:dyDescent="0.25">
      <c r="A20" t="s">
        <v>282</v>
      </c>
      <c r="B20" s="2" t="str">
        <f>VLOOKUP(A20,Database!I:U,13,FALSE)</f>
        <v>bcp</v>
      </c>
      <c r="C20" s="2">
        <f>VLOOKUP(A20,Database!I:V,14,FALSE)</f>
        <v>1500</v>
      </c>
      <c r="D20" s="2">
        <f>_xlfn.MAXIFS(Database!B:B,Database!I:I,'Tournaments Included'!A20)</f>
        <v>3</v>
      </c>
      <c r="E20" s="2" t="str">
        <f>VLOOKUP(A20,Database!I:AA,16,FALSE)</f>
        <v>v1.1</v>
      </c>
      <c r="F20" s="2">
        <f>VLOOKUP(A20,Database!I:AB,19,FALSE)</f>
        <v>12</v>
      </c>
      <c r="G20" s="2" t="str">
        <f>VLOOKUP(A20,Database!I:AC,20,FALSE)</f>
        <v>N</v>
      </c>
      <c r="H20" s="2" t="str">
        <f>IF(VLOOKUP(A20,Database!I:AD,21,FALSE)=0,"Unknown",VLOOKUP(A20,Database!I:AD,21,FALSE))</f>
        <v>Unknown</v>
      </c>
      <c r="I20" s="2" t="str">
        <f>IF(VLOOKUP(A20,Database!I:AE,22,FALSE)=0,"Unknown",VLOOKUP(A20,Database!I:AE,22,FALSE))</f>
        <v>Unknown</v>
      </c>
      <c r="K20" s="19" t="s">
        <v>1399</v>
      </c>
      <c r="N20" s="9">
        <f>IF($K20="N",0,COUNTIFS(Database!$E:$E,2,Database!$O:$O,N$2,Database!$I:$I,$A20,Database!$Z:$Z,"N",Database!$Y:$Y,"Y")+COUNTIFS(Database!$F:$F,2,Database!$Q:$Q,N$2,Database!$I:$I,$A20,Database!$Z:$Z,"N",Database!$Y:$Y,"Y"))</f>
        <v>0</v>
      </c>
      <c r="O20" s="9">
        <f>IF($K20="N",0,COUNTIFS(Database!$E:$E,2,Database!$O:$O,O$2,Database!$I:$I,$A20,Database!$Z:$Z,"N",Database!$Y:$Y,"Y")+COUNTIFS(Database!$F:$F,2,Database!$Q:$Q,O$2,Database!$I:$I,$A20,Database!$Z:$Z,"N",Database!$Y:$Y,"Y"))</f>
        <v>0</v>
      </c>
      <c r="P20" s="9">
        <f>IF($K20="N",0,COUNTIFS(Database!$E:$E,2,Database!$O:$O,P$2,Database!$I:$I,$A20,Database!$Z:$Z,"N",Database!$Y:$Y,"Y")+COUNTIFS(Database!$F:$F,2,Database!$Q:$Q,P$2,Database!$I:$I,$A20,Database!$Z:$Z,"N",Database!$Y:$Y,"Y"))</f>
        <v>0</v>
      </c>
      <c r="Q20" s="9">
        <f>IF($K20="N",0,COUNTIFS(Database!$E:$E,2,Database!$O:$O,Q$2,Database!$I:$I,$A20,Database!$Z:$Z,"N",Database!$Y:$Y,"Y")+COUNTIFS(Database!$F:$F,2,Database!$Q:$Q,Q$2,Database!$I:$I,$A20,Database!$Z:$Z,"N",Database!$Y:$Y,"Y"))</f>
        <v>0</v>
      </c>
      <c r="R20" s="9">
        <f>IF($K20="N",0,COUNTIFS(Database!$E:$E,2,Database!$O:$O,R$2,Database!$I:$I,$A20,Database!$Z:$Z,"N",Database!$Y:$Y,"Y")+COUNTIFS(Database!$F:$F,2,Database!$Q:$Q,R$2,Database!$I:$I,$A20,Database!$Z:$Z,"N",Database!$Y:$Y,"Y"))</f>
        <v>0</v>
      </c>
      <c r="S20" s="9">
        <f>IF($K20="N",0,COUNTIFS(Database!$E:$E,2,Database!$O:$O,S$2,Database!$I:$I,$A20,Database!$Z:$Z,"N",Database!$Y:$Y,"Y")+COUNTIFS(Database!$F:$F,2,Database!$Q:$Q,S$2,Database!$I:$I,$A20,Database!$Z:$Z,"N",Database!$Y:$Y,"Y"))</f>
        <v>0</v>
      </c>
      <c r="T20" s="9">
        <f>IF($K20="N",0,COUNTIFS(Database!$E:$E,2,Database!$O:$O,T$2,Database!$I:$I,$A20,Database!$Z:$Z,"N",Database!$Y:$Y,"Y")+COUNTIFS(Database!$F:$F,2,Database!$Q:$Q,T$2,Database!$I:$I,$A20,Database!$Z:$Z,"N",Database!$Y:$Y,"Y"))</f>
        <v>0</v>
      </c>
      <c r="U20" s="9">
        <f>IF($K20="N",0,COUNTIFS(Database!$E:$E,2,Database!$O:$O,U$2,Database!$I:$I,$A20,Database!$Z:$Z,"N",Database!$Y:$Y,"Y")+COUNTIFS(Database!$F:$F,2,Database!$Q:$Q,U$2,Database!$I:$I,$A20,Database!$Z:$Z,"N",Database!$Y:$Y,"Y"))</f>
        <v>0</v>
      </c>
      <c r="V20" s="9">
        <f>IF($K20="N",0,COUNTIFS(Database!$E:$E,2,Database!$O:$O,V$2,Database!$I:$I,$A20,Database!$Z:$Z,"N",Database!$Y:$Y,"Y")+COUNTIFS(Database!$F:$F,2,Database!$Q:$Q,V$2,Database!$I:$I,$A20,Database!$Z:$Z,"N",Database!$Y:$Y,"Y"))</f>
        <v>0</v>
      </c>
      <c r="W20" s="9">
        <f>IF($K20="N",0,COUNTIFS(Database!$E:$E,2,Database!$O:$O,W$2,Database!$I:$I,$A20,Database!$Z:$Z,"N",Database!$Y:$Y,"Y")+COUNTIFS(Database!$F:$F,2,Database!$Q:$Q,W$2,Database!$I:$I,$A20,Database!$Z:$Z,"N",Database!$Y:$Y,"Y"))</f>
        <v>0</v>
      </c>
      <c r="X20" s="9">
        <f>IF($K20="N",0,COUNTIFS(Database!$E:$E,2,Database!$O:$O,X$2,Database!$I:$I,$A20,Database!$Z:$Z,"N",Database!$Y:$Y,"Y")+COUNTIFS(Database!$F:$F,2,Database!$Q:$Q,X$2,Database!$I:$I,$A20,Database!$Z:$Z,"N",Database!$Y:$Y,"Y"))</f>
        <v>0</v>
      </c>
      <c r="Y20" s="9">
        <f>IF($K20="N",0,COUNTIFS(Database!$E:$E,2,Database!$O:$O,Y$2,Database!$I:$I,$A20,Database!$Z:$Z,"N",Database!$Y:$Y,"Y")+COUNTIFS(Database!$F:$F,2,Database!$Q:$Q,Y$2,Database!$I:$I,$A20,Database!$Z:$Z,"N",Database!$Y:$Y,"Y"))</f>
        <v>0</v>
      </c>
      <c r="Z20" s="9">
        <f>IF($K20="N",0,COUNTIFS(Database!$E:$E,2,Database!$O:$O,Z$2,Database!$I:$I,$A20,Database!$Z:$Z,"N",Database!$Y:$Y,"Y")+COUNTIFS(Database!$F:$F,2,Database!$Q:$Q,Z$2,Database!$I:$I,$A20,Database!$Z:$Z,"N",Database!$Y:$Y,"Y"))</f>
        <v>0</v>
      </c>
      <c r="AA20" s="9">
        <f>IF($K20="N",0,COUNTIFS(Database!$E:$E,2,Database!$O:$O,AA$2,Database!$I:$I,$A20,Database!$Z:$Z,"N",Database!$Y:$Y,"Y")+COUNTIFS(Database!$F:$F,2,Database!$Q:$Q,AA$2,Database!$I:$I,$A20,Database!$Z:$Z,"N",Database!$Y:$Y,"Y"))</f>
        <v>0</v>
      </c>
      <c r="AB20" s="9">
        <f>IF($K20="N",0,COUNTIFS(Database!$E:$E,2,Database!$O:$O,AB$2,Database!$I:$I,$A20,Database!$Z:$Z,"N",Database!$Y:$Y,"Y")+COUNTIFS(Database!$F:$F,2,Database!$Q:$Q,AB$2,Database!$I:$I,$A20,Database!$Z:$Z,"N",Database!$Y:$Y,"Y"))</f>
        <v>0</v>
      </c>
      <c r="AC20" s="9">
        <f>IF($K20="N",0,COUNTIFS(Database!$E:$E,2,Database!$O:$O,AC$2,Database!$I:$I,$A20,Database!$Z:$Z,"N",Database!$Y:$Y,"Y")+COUNTIFS(Database!$F:$F,2,Database!$Q:$Q,AC$2,Database!$I:$I,$A20,Database!$Z:$Z,"N",Database!$Y:$Y,"Y"))</f>
        <v>0</v>
      </c>
      <c r="AD20" s="9">
        <f>IF($K20="N",0,COUNTIFS(Database!$E:$E,1,Database!$O:$O,AD$2,Database!$I:$I,$A20,Database!$Z:$Z,"N",Database!$Y:$Y,"Y")+COUNTIFS(Database!$F:$F,1,Database!$Q:$Q,AD$2,Database!$I:$I,$A20,Database!$Z:$Z,"N",Database!$Y:$Y,"Y"))</f>
        <v>0</v>
      </c>
      <c r="AE20" s="9">
        <f>IF($K20="N",0,COUNTIFS(Database!$E:$E,1,Database!$O:$O,AE$2,Database!$I:$I,$A20,Database!$Z:$Z,"N",Database!$Y:$Y,"Y")+COUNTIFS(Database!$F:$F,1,Database!$Q:$Q,AE$2,Database!$I:$I,$A20,Database!$Z:$Z,"N",Database!$Y:$Y,"Y"))</f>
        <v>0</v>
      </c>
      <c r="AF20" s="9">
        <f>IF($K20="N",0,COUNTIFS(Database!$E:$E,1,Database!$O:$O,AF$2,Database!$I:$I,$A20,Database!$Z:$Z,"N",Database!$Y:$Y,"Y")+COUNTIFS(Database!$F:$F,1,Database!$Q:$Q,AF$2,Database!$I:$I,$A20,Database!$Z:$Z,"N",Database!$Y:$Y,"Y"))</f>
        <v>0</v>
      </c>
      <c r="AG20" s="9">
        <f>IF($K20="N",0,COUNTIFS(Database!$E:$E,1,Database!$O:$O,AG$2,Database!$I:$I,$A20,Database!$Z:$Z,"N",Database!$Y:$Y,"Y")+COUNTIFS(Database!$F:$F,1,Database!$Q:$Q,AG$2,Database!$I:$I,$A20,Database!$Z:$Z,"N",Database!$Y:$Y,"Y"))</f>
        <v>0</v>
      </c>
      <c r="AH20" s="9">
        <f>IF($K20="N",0,COUNTIFS(Database!$E:$E,1,Database!$O:$O,AH$2,Database!$I:$I,$A20,Database!$Z:$Z,"N",Database!$Y:$Y,"Y")+COUNTIFS(Database!$F:$F,1,Database!$Q:$Q,AH$2,Database!$I:$I,$A20,Database!$Z:$Z,"N",Database!$Y:$Y,"Y"))</f>
        <v>0</v>
      </c>
      <c r="AI20" s="9">
        <f>IF($K20="N",0,COUNTIFS(Database!$E:$E,1,Database!$O:$O,AI$2,Database!$I:$I,$A20,Database!$Z:$Z,"N",Database!$Y:$Y,"Y")+COUNTIFS(Database!$F:$F,1,Database!$Q:$Q,AI$2,Database!$I:$I,$A20,Database!$Z:$Z,"N",Database!$Y:$Y,"Y"))</f>
        <v>0</v>
      </c>
      <c r="AJ20" s="9">
        <f>IF($K20="N",0,COUNTIFS(Database!$E:$E,1,Database!$O:$O,AJ$2,Database!$I:$I,$A20,Database!$Z:$Z,"N",Database!$Y:$Y,"Y")+COUNTIFS(Database!$F:$F,1,Database!$Q:$Q,AJ$2,Database!$I:$I,$A20,Database!$Z:$Z,"N",Database!$Y:$Y,"Y"))</f>
        <v>0</v>
      </c>
      <c r="AK20" s="9">
        <f>IF($K20="N",0,COUNTIFS(Database!$E:$E,1,Database!$O:$O,AK$2,Database!$I:$I,$A20,Database!$Z:$Z,"N",Database!$Y:$Y,"Y")+COUNTIFS(Database!$F:$F,1,Database!$Q:$Q,AK$2,Database!$I:$I,$A20,Database!$Z:$Z,"N",Database!$Y:$Y,"Y"))</f>
        <v>0</v>
      </c>
      <c r="AL20" s="9">
        <f>IF($K20="N",0,COUNTIFS(Database!$E:$E,1,Database!$O:$O,AL$2,Database!$I:$I,$A20,Database!$Z:$Z,"N",Database!$Y:$Y,"Y")+COUNTIFS(Database!$F:$F,1,Database!$Q:$Q,AL$2,Database!$I:$I,$A20,Database!$Z:$Z,"N",Database!$Y:$Y,"Y"))</f>
        <v>0</v>
      </c>
      <c r="AM20" s="9">
        <f>IF($K20="N",0,COUNTIFS(Database!$E:$E,1,Database!$O:$O,AM$2,Database!$I:$I,$A20,Database!$Z:$Z,"N",Database!$Y:$Y,"Y")+COUNTIFS(Database!$F:$F,1,Database!$Q:$Q,AM$2,Database!$I:$I,$A20,Database!$Z:$Z,"N",Database!$Y:$Y,"Y"))</f>
        <v>0</v>
      </c>
      <c r="AN20" s="9">
        <f>IF($K20="N",0,COUNTIFS(Database!$E:$E,1,Database!$O:$O,AN$2,Database!$I:$I,$A20,Database!$Z:$Z,"N",Database!$Y:$Y,"Y")+COUNTIFS(Database!$F:$F,1,Database!$Q:$Q,AN$2,Database!$I:$I,$A20,Database!$Z:$Z,"N",Database!$Y:$Y,"Y"))</f>
        <v>0</v>
      </c>
      <c r="AO20" s="9">
        <f>IF($K20="N",0,COUNTIFS(Database!$E:$E,1,Database!$O:$O,AO$2,Database!$I:$I,$A20,Database!$Z:$Z,"N",Database!$Y:$Y,"Y")+COUNTIFS(Database!$F:$F,1,Database!$Q:$Q,AO$2,Database!$I:$I,$A20,Database!$Z:$Z,"N",Database!$Y:$Y,"Y"))</f>
        <v>0</v>
      </c>
      <c r="AP20" s="9">
        <f>IF($K20="N",0,COUNTIFS(Database!$E:$E,1,Database!$O:$O,AP$2,Database!$I:$I,$A20,Database!$Z:$Z,"N",Database!$Y:$Y,"Y")+COUNTIFS(Database!$F:$F,1,Database!$Q:$Q,AP$2,Database!$I:$I,$A20,Database!$Z:$Z,"N",Database!$Y:$Y,"Y"))</f>
        <v>0</v>
      </c>
      <c r="AQ20" s="9">
        <f>IF($K20="N",0,COUNTIFS(Database!$E:$E,1,Database!$O:$O,AQ$2,Database!$I:$I,$A20,Database!$Z:$Z,"N",Database!$Y:$Y,"Y")+COUNTIFS(Database!$F:$F,1,Database!$Q:$Q,AQ$2,Database!$I:$I,$A20,Database!$Z:$Z,"N",Database!$Y:$Y,"Y"))</f>
        <v>0</v>
      </c>
      <c r="AR20" s="9">
        <f>IF($K20="N",0,COUNTIFS(Database!$E:$E,1,Database!$O:$O,AR$2,Database!$I:$I,$A20,Database!$Z:$Z,"N",Database!$Y:$Y,"Y")+COUNTIFS(Database!$F:$F,1,Database!$Q:$Q,AR$2,Database!$I:$I,$A20,Database!$Z:$Z,"N",Database!$Y:$Y,"Y"))</f>
        <v>0</v>
      </c>
      <c r="AS20" s="9">
        <f>IF($K20="N",0,COUNTIFS(Database!$E:$E,1,Database!$O:$O,AS$2,Database!$I:$I,$A20,Database!$Z:$Z,"N",Database!$Y:$Y,"Y")+COUNTIFS(Database!$F:$F,1,Database!$Q:$Q,AS$2,Database!$I:$I,$A20,Database!$Z:$Z,"N",Database!$Y:$Y,"Y"))</f>
        <v>0</v>
      </c>
      <c r="AT20" s="9">
        <f>IF($K20="N",0,COUNTIFS(Database!$E:$E,0,Database!$O:$O,AT$2,Database!$I:$I,$A20,Database!$Z:$Z,"N",Database!$Y:$Y,"Y")+COUNTIFS(Database!$F:$F,0,Database!$Q:$Q,AT$2,Database!$I:$I,$A20,Database!$Z:$Z,"N",Database!$Y:$Y,"Y"))</f>
        <v>0</v>
      </c>
      <c r="AU20" s="9">
        <f>IF($K20="N",0,COUNTIFS(Database!$E:$E,0,Database!$O:$O,AU$2,Database!$I:$I,$A20,Database!$Z:$Z,"N",Database!$Y:$Y,"Y")+COUNTIFS(Database!$F:$F,0,Database!$Q:$Q,AU$2,Database!$I:$I,$A20,Database!$Z:$Z,"N",Database!$Y:$Y,"Y"))</f>
        <v>0</v>
      </c>
      <c r="AV20" s="9">
        <f>IF($K20="N",0,COUNTIFS(Database!$E:$E,0,Database!$O:$O,AV$2,Database!$I:$I,$A20,Database!$Z:$Z,"N",Database!$Y:$Y,"Y")+COUNTIFS(Database!$F:$F,0,Database!$Q:$Q,AV$2,Database!$I:$I,$A20,Database!$Z:$Z,"N",Database!$Y:$Y,"Y"))</f>
        <v>0</v>
      </c>
      <c r="AW20" s="9">
        <f>IF($K20="N",0,COUNTIFS(Database!$E:$E,0,Database!$O:$O,AW$2,Database!$I:$I,$A20,Database!$Z:$Z,"N",Database!$Y:$Y,"Y")+COUNTIFS(Database!$F:$F,0,Database!$Q:$Q,AW$2,Database!$I:$I,$A20,Database!$Z:$Z,"N",Database!$Y:$Y,"Y"))</f>
        <v>0</v>
      </c>
      <c r="AX20" s="9">
        <f>IF($K20="N",0,COUNTIFS(Database!$E:$E,0,Database!$O:$O,AX$2,Database!$I:$I,$A20,Database!$Z:$Z,"N",Database!$Y:$Y,"Y")+COUNTIFS(Database!$F:$F,0,Database!$Q:$Q,AX$2,Database!$I:$I,$A20,Database!$Z:$Z,"N",Database!$Y:$Y,"Y"))</f>
        <v>0</v>
      </c>
      <c r="AY20" s="9">
        <f>IF($K20="N",0,COUNTIFS(Database!$E:$E,0,Database!$O:$O,AY$2,Database!$I:$I,$A20,Database!$Z:$Z,"N",Database!$Y:$Y,"Y")+COUNTIFS(Database!$F:$F,0,Database!$Q:$Q,AY$2,Database!$I:$I,$A20,Database!$Z:$Z,"N",Database!$Y:$Y,"Y"))</f>
        <v>0</v>
      </c>
      <c r="AZ20" s="9">
        <f>IF($K20="N",0,COUNTIFS(Database!$E:$E,0,Database!$O:$O,AZ$2,Database!$I:$I,$A20,Database!$Z:$Z,"N",Database!$Y:$Y,"Y")+COUNTIFS(Database!$F:$F,0,Database!$Q:$Q,AZ$2,Database!$I:$I,$A20,Database!$Z:$Z,"N",Database!$Y:$Y,"Y"))</f>
        <v>0</v>
      </c>
      <c r="BA20" s="9">
        <f>IF($K20="N",0,COUNTIFS(Database!$E:$E,0,Database!$O:$O,BA$2,Database!$I:$I,$A20,Database!$Z:$Z,"N",Database!$Y:$Y,"Y")+COUNTIFS(Database!$F:$F,0,Database!$Q:$Q,BA$2,Database!$I:$I,$A20,Database!$Z:$Z,"N",Database!$Y:$Y,"Y"))</f>
        <v>0</v>
      </c>
      <c r="BB20" s="9">
        <f>IF($K20="N",0,COUNTIFS(Database!$E:$E,0,Database!$O:$O,BB$2,Database!$I:$I,$A20,Database!$Z:$Z,"N",Database!$Y:$Y,"Y")+COUNTIFS(Database!$F:$F,0,Database!$Q:$Q,BB$2,Database!$I:$I,$A20,Database!$Z:$Z,"N",Database!$Y:$Y,"Y"))</f>
        <v>0</v>
      </c>
      <c r="BC20" s="9">
        <f>IF($K20="N",0,COUNTIFS(Database!$E:$E,0,Database!$O:$O,BC$2,Database!$I:$I,$A20,Database!$Z:$Z,"N",Database!$Y:$Y,"Y")+COUNTIFS(Database!$F:$F,0,Database!$Q:$Q,BC$2,Database!$I:$I,$A20,Database!$Z:$Z,"N",Database!$Y:$Y,"Y"))</f>
        <v>0</v>
      </c>
      <c r="BD20" s="9">
        <f>IF($K20="N",0,COUNTIFS(Database!$E:$E,0,Database!$O:$O,BD$2,Database!$I:$I,$A20,Database!$Z:$Z,"N",Database!$Y:$Y,"Y")+COUNTIFS(Database!$F:$F,0,Database!$Q:$Q,BD$2,Database!$I:$I,$A20,Database!$Z:$Z,"N",Database!$Y:$Y,"Y"))</f>
        <v>0</v>
      </c>
      <c r="BE20" s="9">
        <f>IF($K20="N",0,COUNTIFS(Database!$E:$E,0,Database!$O:$O,BE$2,Database!$I:$I,$A20,Database!$Z:$Z,"N",Database!$Y:$Y,"Y")+COUNTIFS(Database!$F:$F,0,Database!$Q:$Q,BE$2,Database!$I:$I,$A20,Database!$Z:$Z,"N",Database!$Y:$Y,"Y"))</f>
        <v>0</v>
      </c>
      <c r="BF20" s="9">
        <f>IF($K20="N",0,COUNTIFS(Database!$E:$E,0,Database!$O:$O,BF$2,Database!$I:$I,$A20,Database!$Z:$Z,"N",Database!$Y:$Y,"Y")+COUNTIFS(Database!$F:$F,0,Database!$Q:$Q,BF$2,Database!$I:$I,$A20,Database!$Z:$Z,"N",Database!$Y:$Y,"Y"))</f>
        <v>0</v>
      </c>
      <c r="BG20" s="9">
        <f>IF($K20="N",0,COUNTIFS(Database!$E:$E,0,Database!$O:$O,BG$2,Database!$I:$I,$A20,Database!$Z:$Z,"N",Database!$Y:$Y,"Y")+COUNTIFS(Database!$F:$F,0,Database!$Q:$Q,BG$2,Database!$I:$I,$A20,Database!$Z:$Z,"N",Database!$Y:$Y,"Y"))</f>
        <v>0</v>
      </c>
      <c r="BH20" s="9">
        <f>IF($K20="N",0,COUNTIFS(Database!$E:$E,0,Database!$O:$O,BH$2,Database!$I:$I,$A20,Database!$Z:$Z,"N",Database!$Y:$Y,"Y")+COUNTIFS(Database!$F:$F,0,Database!$Q:$Q,BH$2,Database!$I:$I,$A20,Database!$Z:$Z,"N",Database!$Y:$Y,"Y"))</f>
        <v>0</v>
      </c>
      <c r="BI20" s="9">
        <f>IF($K20="N",0,COUNTIFS(Database!$E:$E,0,Database!$O:$O,BI$2,Database!$I:$I,$A20,Database!$Z:$Z,"N",Database!$Y:$Y,"Y")+COUNTIFS(Database!$F:$F,0,Database!$Q:$Q,BI$2,Database!$I:$I,$A20,Database!$Z:$Z,"N",Database!$Y:$Y,"Y"))</f>
        <v>0</v>
      </c>
    </row>
    <row r="21" spans="1:61" x14ac:dyDescent="0.25">
      <c r="A21" t="s">
        <v>124</v>
      </c>
      <c r="B21" s="2" t="str">
        <f>VLOOKUP(A21,Database!I:U,13,FALSE)</f>
        <v>bcp</v>
      </c>
      <c r="C21" s="2">
        <f>VLOOKUP(A21,Database!I:V,14,FALSE)</f>
        <v>2000</v>
      </c>
      <c r="D21" s="2">
        <f>_xlfn.MAXIFS(Database!B:B,Database!I:I,'Tournaments Included'!A21)</f>
        <v>3</v>
      </c>
      <c r="E21" s="2" t="str">
        <f>VLOOKUP(A21,Database!I:AA,16,FALSE)</f>
        <v>v1.1</v>
      </c>
      <c r="F21" s="2">
        <f>VLOOKUP(A21,Database!I:AB,19,FALSE)</f>
        <v>10</v>
      </c>
      <c r="G21" s="2" t="str">
        <f>VLOOKUP(A21,Database!I:AC,20,FALSE)</f>
        <v>Y</v>
      </c>
      <c r="H21" s="2" t="str">
        <f>IF(VLOOKUP(A21,Database!I:AD,21,FALSE)=0,"Unknown",VLOOKUP(A21,Database!I:AD,21,FALSE))</f>
        <v>Unknown</v>
      </c>
      <c r="I21" s="2" t="str">
        <f>IF(VLOOKUP(A21,Database!I:AE,22,FALSE)=0,"Unknown",VLOOKUP(A21,Database!I:AE,22,FALSE))</f>
        <v>Unknown</v>
      </c>
      <c r="K21" s="19" t="s">
        <v>1398</v>
      </c>
      <c r="N21" s="9">
        <f>IF($K21="N",0,COUNTIFS(Database!$E:$E,2,Database!$O:$O,N$2,Database!$I:$I,$A21,Database!$Z:$Z,"N",Database!$Y:$Y,"Y")+COUNTIFS(Database!$F:$F,2,Database!$Q:$Q,N$2,Database!$I:$I,$A21,Database!$Z:$Z,"N",Database!$Y:$Y,"Y"))</f>
        <v>0</v>
      </c>
      <c r="O21" s="9">
        <f>IF($K21="N",0,COUNTIFS(Database!$E:$E,2,Database!$O:$O,O$2,Database!$I:$I,$A21,Database!$Z:$Z,"N",Database!$Y:$Y,"Y")+COUNTIFS(Database!$F:$F,2,Database!$Q:$Q,O$2,Database!$I:$I,$A21,Database!$Z:$Z,"N",Database!$Y:$Y,"Y"))</f>
        <v>0</v>
      </c>
      <c r="P21" s="9">
        <f>IF($K21="N",0,COUNTIFS(Database!$E:$E,2,Database!$O:$O,P$2,Database!$I:$I,$A21,Database!$Z:$Z,"N",Database!$Y:$Y,"Y")+COUNTIFS(Database!$F:$F,2,Database!$Q:$Q,P$2,Database!$I:$I,$A21,Database!$Z:$Z,"N",Database!$Y:$Y,"Y"))</f>
        <v>0</v>
      </c>
      <c r="Q21" s="9">
        <f>IF($K21="N",0,COUNTIFS(Database!$E:$E,2,Database!$O:$O,Q$2,Database!$I:$I,$A21,Database!$Z:$Z,"N",Database!$Y:$Y,"Y")+COUNTIFS(Database!$F:$F,2,Database!$Q:$Q,Q$2,Database!$I:$I,$A21,Database!$Z:$Z,"N",Database!$Y:$Y,"Y"))</f>
        <v>0</v>
      </c>
      <c r="R21" s="9">
        <f>IF($K21="N",0,COUNTIFS(Database!$E:$E,2,Database!$O:$O,R$2,Database!$I:$I,$A21,Database!$Z:$Z,"N",Database!$Y:$Y,"Y")+COUNTIFS(Database!$F:$F,2,Database!$Q:$Q,R$2,Database!$I:$I,$A21,Database!$Z:$Z,"N",Database!$Y:$Y,"Y"))</f>
        <v>3</v>
      </c>
      <c r="S21" s="9">
        <f>IF($K21="N",0,COUNTIFS(Database!$E:$E,2,Database!$O:$O,S$2,Database!$I:$I,$A21,Database!$Z:$Z,"N",Database!$Y:$Y,"Y")+COUNTIFS(Database!$F:$F,2,Database!$Q:$Q,S$2,Database!$I:$I,$A21,Database!$Z:$Z,"N",Database!$Y:$Y,"Y"))</f>
        <v>3</v>
      </c>
      <c r="T21" s="9">
        <f>IF($K21="N",0,COUNTIFS(Database!$E:$E,2,Database!$O:$O,T$2,Database!$I:$I,$A21,Database!$Z:$Z,"N",Database!$Y:$Y,"Y")+COUNTIFS(Database!$F:$F,2,Database!$Q:$Q,T$2,Database!$I:$I,$A21,Database!$Z:$Z,"N",Database!$Y:$Y,"Y"))</f>
        <v>0</v>
      </c>
      <c r="U21" s="9">
        <f>IF($K21="N",0,COUNTIFS(Database!$E:$E,2,Database!$O:$O,U$2,Database!$I:$I,$A21,Database!$Z:$Z,"N",Database!$Y:$Y,"Y")+COUNTIFS(Database!$F:$F,2,Database!$Q:$Q,U$2,Database!$I:$I,$A21,Database!$Z:$Z,"N",Database!$Y:$Y,"Y"))</f>
        <v>0</v>
      </c>
      <c r="V21" s="9">
        <f>IF($K21="N",0,COUNTIFS(Database!$E:$E,2,Database!$O:$O,V$2,Database!$I:$I,$A21,Database!$Z:$Z,"N",Database!$Y:$Y,"Y")+COUNTIFS(Database!$F:$F,2,Database!$Q:$Q,V$2,Database!$I:$I,$A21,Database!$Z:$Z,"N",Database!$Y:$Y,"Y"))</f>
        <v>0</v>
      </c>
      <c r="W21" s="9">
        <f>IF($K21="N",0,COUNTIFS(Database!$E:$E,2,Database!$O:$O,W$2,Database!$I:$I,$A21,Database!$Z:$Z,"N",Database!$Y:$Y,"Y")+COUNTIFS(Database!$F:$F,2,Database!$Q:$Q,W$2,Database!$I:$I,$A21,Database!$Z:$Z,"N",Database!$Y:$Y,"Y"))</f>
        <v>3</v>
      </c>
      <c r="X21" s="9">
        <f>IF($K21="N",0,COUNTIFS(Database!$E:$E,2,Database!$O:$O,X$2,Database!$I:$I,$A21,Database!$Z:$Z,"N",Database!$Y:$Y,"Y")+COUNTIFS(Database!$F:$F,2,Database!$Q:$Q,X$2,Database!$I:$I,$A21,Database!$Z:$Z,"N",Database!$Y:$Y,"Y"))</f>
        <v>0</v>
      </c>
      <c r="Y21" s="9">
        <f>IF($K21="N",0,COUNTIFS(Database!$E:$E,2,Database!$O:$O,Y$2,Database!$I:$I,$A21,Database!$Z:$Z,"N",Database!$Y:$Y,"Y")+COUNTIFS(Database!$F:$F,2,Database!$Q:$Q,Y$2,Database!$I:$I,$A21,Database!$Z:$Z,"N",Database!$Y:$Y,"Y"))</f>
        <v>0</v>
      </c>
      <c r="Z21" s="9">
        <f>IF($K21="N",0,COUNTIFS(Database!$E:$E,2,Database!$O:$O,Z$2,Database!$I:$I,$A21,Database!$Z:$Z,"N",Database!$Y:$Y,"Y")+COUNTIFS(Database!$F:$F,2,Database!$Q:$Q,Z$2,Database!$I:$I,$A21,Database!$Z:$Z,"N",Database!$Y:$Y,"Y"))</f>
        <v>0</v>
      </c>
      <c r="AA21" s="9">
        <f>IF($K21="N",0,COUNTIFS(Database!$E:$E,2,Database!$O:$O,AA$2,Database!$I:$I,$A21,Database!$Z:$Z,"N",Database!$Y:$Y,"Y")+COUNTIFS(Database!$F:$F,2,Database!$Q:$Q,AA$2,Database!$I:$I,$A21,Database!$Z:$Z,"N",Database!$Y:$Y,"Y"))</f>
        <v>0</v>
      </c>
      <c r="AB21" s="9">
        <f>IF($K21="N",0,COUNTIFS(Database!$E:$E,2,Database!$O:$O,AB$2,Database!$I:$I,$A21,Database!$Z:$Z,"N",Database!$Y:$Y,"Y")+COUNTIFS(Database!$F:$F,2,Database!$Q:$Q,AB$2,Database!$I:$I,$A21,Database!$Z:$Z,"N",Database!$Y:$Y,"Y"))</f>
        <v>0</v>
      </c>
      <c r="AC21" s="9">
        <f>IF($K21="N",0,COUNTIFS(Database!$E:$E,2,Database!$O:$O,AC$2,Database!$I:$I,$A21,Database!$Z:$Z,"N",Database!$Y:$Y,"Y")+COUNTIFS(Database!$F:$F,2,Database!$Q:$Q,AC$2,Database!$I:$I,$A21,Database!$Z:$Z,"N",Database!$Y:$Y,"Y"))</f>
        <v>1</v>
      </c>
      <c r="AD21" s="9">
        <f>IF($K21="N",0,COUNTIFS(Database!$E:$E,1,Database!$O:$O,AD$2,Database!$I:$I,$A21,Database!$Z:$Z,"N",Database!$Y:$Y,"Y")+COUNTIFS(Database!$F:$F,1,Database!$Q:$Q,AD$2,Database!$I:$I,$A21,Database!$Z:$Z,"N",Database!$Y:$Y,"Y"))</f>
        <v>1</v>
      </c>
      <c r="AE21" s="9">
        <f>IF($K21="N",0,COUNTIFS(Database!$E:$E,1,Database!$O:$O,AE$2,Database!$I:$I,$A21,Database!$Z:$Z,"N",Database!$Y:$Y,"Y")+COUNTIFS(Database!$F:$F,1,Database!$Q:$Q,AE$2,Database!$I:$I,$A21,Database!$Z:$Z,"N",Database!$Y:$Y,"Y"))</f>
        <v>0</v>
      </c>
      <c r="AF21" s="9">
        <f>IF($K21="N",0,COUNTIFS(Database!$E:$E,1,Database!$O:$O,AF$2,Database!$I:$I,$A21,Database!$Z:$Z,"N",Database!$Y:$Y,"Y")+COUNTIFS(Database!$F:$F,1,Database!$Q:$Q,AF$2,Database!$I:$I,$A21,Database!$Z:$Z,"N",Database!$Y:$Y,"Y"))</f>
        <v>0</v>
      </c>
      <c r="AG21" s="9">
        <f>IF($K21="N",0,COUNTIFS(Database!$E:$E,1,Database!$O:$O,AG$2,Database!$I:$I,$A21,Database!$Z:$Z,"N",Database!$Y:$Y,"Y")+COUNTIFS(Database!$F:$F,1,Database!$Q:$Q,AG$2,Database!$I:$I,$A21,Database!$Z:$Z,"N",Database!$Y:$Y,"Y"))</f>
        <v>0</v>
      </c>
      <c r="AH21" s="9">
        <f>IF($K21="N",0,COUNTIFS(Database!$E:$E,1,Database!$O:$O,AH$2,Database!$I:$I,$A21,Database!$Z:$Z,"N",Database!$Y:$Y,"Y")+COUNTIFS(Database!$F:$F,1,Database!$Q:$Q,AH$2,Database!$I:$I,$A21,Database!$Z:$Z,"N",Database!$Y:$Y,"Y"))</f>
        <v>2</v>
      </c>
      <c r="AI21" s="9">
        <f>IF($K21="N",0,COUNTIFS(Database!$E:$E,1,Database!$O:$O,AI$2,Database!$I:$I,$A21,Database!$Z:$Z,"N",Database!$Y:$Y,"Y")+COUNTIFS(Database!$F:$F,1,Database!$Q:$Q,AI$2,Database!$I:$I,$A21,Database!$Z:$Z,"N",Database!$Y:$Y,"Y"))</f>
        <v>2</v>
      </c>
      <c r="AJ21" s="9">
        <f>IF($K21="N",0,COUNTIFS(Database!$E:$E,1,Database!$O:$O,AJ$2,Database!$I:$I,$A21,Database!$Z:$Z,"N",Database!$Y:$Y,"Y")+COUNTIFS(Database!$F:$F,1,Database!$Q:$Q,AJ$2,Database!$I:$I,$A21,Database!$Z:$Z,"N",Database!$Y:$Y,"Y"))</f>
        <v>1</v>
      </c>
      <c r="AK21" s="9">
        <f>IF($K21="N",0,COUNTIFS(Database!$E:$E,1,Database!$O:$O,AK$2,Database!$I:$I,$A21,Database!$Z:$Z,"N",Database!$Y:$Y,"Y")+COUNTIFS(Database!$F:$F,1,Database!$Q:$Q,AK$2,Database!$I:$I,$A21,Database!$Z:$Z,"N",Database!$Y:$Y,"Y"))</f>
        <v>0</v>
      </c>
      <c r="AL21" s="9">
        <f>IF($K21="N",0,COUNTIFS(Database!$E:$E,1,Database!$O:$O,AL$2,Database!$I:$I,$A21,Database!$Z:$Z,"N",Database!$Y:$Y,"Y")+COUNTIFS(Database!$F:$F,1,Database!$Q:$Q,AL$2,Database!$I:$I,$A21,Database!$Z:$Z,"N",Database!$Y:$Y,"Y"))</f>
        <v>0</v>
      </c>
      <c r="AM21" s="9">
        <f>IF($K21="N",0,COUNTIFS(Database!$E:$E,1,Database!$O:$O,AM$2,Database!$I:$I,$A21,Database!$Z:$Z,"N",Database!$Y:$Y,"Y")+COUNTIFS(Database!$F:$F,1,Database!$Q:$Q,AM$2,Database!$I:$I,$A21,Database!$Z:$Z,"N",Database!$Y:$Y,"Y"))</f>
        <v>0</v>
      </c>
      <c r="AN21" s="9">
        <f>IF($K21="N",0,COUNTIFS(Database!$E:$E,1,Database!$O:$O,AN$2,Database!$I:$I,$A21,Database!$Z:$Z,"N",Database!$Y:$Y,"Y")+COUNTIFS(Database!$F:$F,1,Database!$Q:$Q,AN$2,Database!$I:$I,$A21,Database!$Z:$Z,"N",Database!$Y:$Y,"Y"))</f>
        <v>0</v>
      </c>
      <c r="AO21" s="9">
        <f>IF($K21="N",0,COUNTIFS(Database!$E:$E,1,Database!$O:$O,AO$2,Database!$I:$I,$A21,Database!$Z:$Z,"N",Database!$Y:$Y,"Y")+COUNTIFS(Database!$F:$F,1,Database!$Q:$Q,AO$2,Database!$I:$I,$A21,Database!$Z:$Z,"N",Database!$Y:$Y,"Y"))</f>
        <v>0</v>
      </c>
      <c r="AP21" s="9">
        <f>IF($K21="N",0,COUNTIFS(Database!$E:$E,1,Database!$O:$O,AP$2,Database!$I:$I,$A21,Database!$Z:$Z,"N",Database!$Y:$Y,"Y")+COUNTIFS(Database!$F:$F,1,Database!$Q:$Q,AP$2,Database!$I:$I,$A21,Database!$Z:$Z,"N",Database!$Y:$Y,"Y"))</f>
        <v>0</v>
      </c>
      <c r="AQ21" s="9">
        <f>IF($K21="N",0,COUNTIFS(Database!$E:$E,1,Database!$O:$O,AQ$2,Database!$I:$I,$A21,Database!$Z:$Z,"N",Database!$Y:$Y,"Y")+COUNTIFS(Database!$F:$F,1,Database!$Q:$Q,AQ$2,Database!$I:$I,$A21,Database!$Z:$Z,"N",Database!$Y:$Y,"Y"))</f>
        <v>0</v>
      </c>
      <c r="AR21" s="9">
        <f>IF($K21="N",0,COUNTIFS(Database!$E:$E,1,Database!$O:$O,AR$2,Database!$I:$I,$A21,Database!$Z:$Z,"N",Database!$Y:$Y,"Y")+COUNTIFS(Database!$F:$F,1,Database!$Q:$Q,AR$2,Database!$I:$I,$A21,Database!$Z:$Z,"N",Database!$Y:$Y,"Y"))</f>
        <v>0</v>
      </c>
      <c r="AS21" s="9">
        <f>IF($K21="N",0,COUNTIFS(Database!$E:$E,1,Database!$O:$O,AS$2,Database!$I:$I,$A21,Database!$Z:$Z,"N",Database!$Y:$Y,"Y")+COUNTIFS(Database!$F:$F,1,Database!$Q:$Q,AS$2,Database!$I:$I,$A21,Database!$Z:$Z,"N",Database!$Y:$Y,"Y"))</f>
        <v>2</v>
      </c>
      <c r="AT21" s="9">
        <f>IF($K21="N",0,COUNTIFS(Database!$E:$E,0,Database!$O:$O,AT$2,Database!$I:$I,$A21,Database!$Z:$Z,"N",Database!$Y:$Y,"Y")+COUNTIFS(Database!$F:$F,0,Database!$Q:$Q,AT$2,Database!$I:$I,$A21,Database!$Z:$Z,"N",Database!$Y:$Y,"Y"))</f>
        <v>1</v>
      </c>
      <c r="AU21" s="9">
        <f>IF($K21="N",0,COUNTIFS(Database!$E:$E,0,Database!$O:$O,AU$2,Database!$I:$I,$A21,Database!$Z:$Z,"N",Database!$Y:$Y,"Y")+COUNTIFS(Database!$F:$F,0,Database!$Q:$Q,AU$2,Database!$I:$I,$A21,Database!$Z:$Z,"N",Database!$Y:$Y,"Y"))</f>
        <v>0</v>
      </c>
      <c r="AV21" s="9">
        <f>IF($K21="N",0,COUNTIFS(Database!$E:$E,0,Database!$O:$O,AV$2,Database!$I:$I,$A21,Database!$Z:$Z,"N",Database!$Y:$Y,"Y")+COUNTIFS(Database!$F:$F,0,Database!$Q:$Q,AV$2,Database!$I:$I,$A21,Database!$Z:$Z,"N",Database!$Y:$Y,"Y"))</f>
        <v>0</v>
      </c>
      <c r="AW21" s="9">
        <f>IF($K21="N",0,COUNTIFS(Database!$E:$E,0,Database!$O:$O,AW$2,Database!$I:$I,$A21,Database!$Z:$Z,"N",Database!$Y:$Y,"Y")+COUNTIFS(Database!$F:$F,0,Database!$Q:$Q,AW$2,Database!$I:$I,$A21,Database!$Z:$Z,"N",Database!$Y:$Y,"Y"))</f>
        <v>0</v>
      </c>
      <c r="AX21" s="9">
        <f>IF($K21="N",0,COUNTIFS(Database!$E:$E,0,Database!$O:$O,AX$2,Database!$I:$I,$A21,Database!$Z:$Z,"N",Database!$Y:$Y,"Y")+COUNTIFS(Database!$F:$F,0,Database!$Q:$Q,AX$2,Database!$I:$I,$A21,Database!$Z:$Z,"N",Database!$Y:$Y,"Y"))</f>
        <v>1</v>
      </c>
      <c r="AY21" s="9">
        <f>IF($K21="N",0,COUNTIFS(Database!$E:$E,0,Database!$O:$O,AY$2,Database!$I:$I,$A21,Database!$Z:$Z,"N",Database!$Y:$Y,"Y")+COUNTIFS(Database!$F:$F,0,Database!$Q:$Q,AY$2,Database!$I:$I,$A21,Database!$Z:$Z,"N",Database!$Y:$Y,"Y"))</f>
        <v>0</v>
      </c>
      <c r="AZ21" s="9">
        <f>IF($K21="N",0,COUNTIFS(Database!$E:$E,0,Database!$O:$O,AZ$2,Database!$I:$I,$A21,Database!$Z:$Z,"N",Database!$Y:$Y,"Y")+COUNTIFS(Database!$F:$F,0,Database!$Q:$Q,AZ$2,Database!$I:$I,$A21,Database!$Z:$Z,"N",Database!$Y:$Y,"Y"))</f>
        <v>2</v>
      </c>
      <c r="BA21" s="9">
        <f>IF($K21="N",0,COUNTIFS(Database!$E:$E,0,Database!$O:$O,BA$2,Database!$I:$I,$A21,Database!$Z:$Z,"N",Database!$Y:$Y,"Y")+COUNTIFS(Database!$F:$F,0,Database!$Q:$Q,BA$2,Database!$I:$I,$A21,Database!$Z:$Z,"N",Database!$Y:$Y,"Y"))</f>
        <v>0</v>
      </c>
      <c r="BB21" s="9">
        <f>IF($K21="N",0,COUNTIFS(Database!$E:$E,0,Database!$O:$O,BB$2,Database!$I:$I,$A21,Database!$Z:$Z,"N",Database!$Y:$Y,"Y")+COUNTIFS(Database!$F:$F,0,Database!$Q:$Q,BB$2,Database!$I:$I,$A21,Database!$Z:$Z,"N",Database!$Y:$Y,"Y"))</f>
        <v>0</v>
      </c>
      <c r="BC21" s="9">
        <f>IF($K21="N",0,COUNTIFS(Database!$E:$E,0,Database!$O:$O,BC$2,Database!$I:$I,$A21,Database!$Z:$Z,"N",Database!$Y:$Y,"Y")+COUNTIFS(Database!$F:$F,0,Database!$Q:$Q,BC$2,Database!$I:$I,$A21,Database!$Z:$Z,"N",Database!$Y:$Y,"Y"))</f>
        <v>0</v>
      </c>
      <c r="BD21" s="9">
        <f>IF($K21="N",0,COUNTIFS(Database!$E:$E,0,Database!$O:$O,BD$2,Database!$I:$I,$A21,Database!$Z:$Z,"N",Database!$Y:$Y,"Y")+COUNTIFS(Database!$F:$F,0,Database!$Q:$Q,BD$2,Database!$I:$I,$A21,Database!$Z:$Z,"N",Database!$Y:$Y,"Y"))</f>
        <v>3</v>
      </c>
      <c r="BE21" s="9">
        <f>IF($K21="N",0,COUNTIFS(Database!$E:$E,0,Database!$O:$O,BE$2,Database!$I:$I,$A21,Database!$Z:$Z,"N",Database!$Y:$Y,"Y")+COUNTIFS(Database!$F:$F,0,Database!$Q:$Q,BE$2,Database!$I:$I,$A21,Database!$Z:$Z,"N",Database!$Y:$Y,"Y"))</f>
        <v>0</v>
      </c>
      <c r="BF21" s="9">
        <f>IF($K21="N",0,COUNTIFS(Database!$E:$E,0,Database!$O:$O,BF$2,Database!$I:$I,$A21,Database!$Z:$Z,"N",Database!$Y:$Y,"Y")+COUNTIFS(Database!$F:$F,0,Database!$Q:$Q,BF$2,Database!$I:$I,$A21,Database!$Z:$Z,"N",Database!$Y:$Y,"Y"))</f>
        <v>0</v>
      </c>
      <c r="BG21" s="9">
        <f>IF($K21="N",0,COUNTIFS(Database!$E:$E,0,Database!$O:$O,BG$2,Database!$I:$I,$A21,Database!$Z:$Z,"N",Database!$Y:$Y,"Y")+COUNTIFS(Database!$F:$F,0,Database!$Q:$Q,BG$2,Database!$I:$I,$A21,Database!$Z:$Z,"N",Database!$Y:$Y,"Y"))</f>
        <v>0</v>
      </c>
      <c r="BH21" s="9">
        <f>IF($K21="N",0,COUNTIFS(Database!$E:$E,0,Database!$O:$O,BH$2,Database!$I:$I,$A21,Database!$Z:$Z,"N",Database!$Y:$Y,"Y")+COUNTIFS(Database!$F:$F,0,Database!$Q:$Q,BH$2,Database!$I:$I,$A21,Database!$Z:$Z,"N",Database!$Y:$Y,"Y"))</f>
        <v>0</v>
      </c>
      <c r="BI21" s="9">
        <f>IF($K21="N",0,COUNTIFS(Database!$E:$E,0,Database!$O:$O,BI$2,Database!$I:$I,$A21,Database!$Z:$Z,"N",Database!$Y:$Y,"Y")+COUNTIFS(Database!$F:$F,0,Database!$Q:$Q,BI$2,Database!$I:$I,$A21,Database!$Z:$Z,"N",Database!$Y:$Y,"Y"))</f>
        <v>3</v>
      </c>
    </row>
    <row r="22" spans="1:61" x14ac:dyDescent="0.25">
      <c r="A22" t="s">
        <v>62</v>
      </c>
      <c r="B22" s="2" t="str">
        <f>VLOOKUP(A22,Database!I:U,13,FALSE)</f>
        <v>bcp</v>
      </c>
      <c r="C22" s="2">
        <f>VLOOKUP(A22,Database!I:V,14,FALSE)</f>
        <v>2000</v>
      </c>
      <c r="D22" s="2">
        <f>_xlfn.MAXIFS(Database!B:B,Database!I:I,'Tournaments Included'!A22)</f>
        <v>3</v>
      </c>
      <c r="E22" s="2" t="str">
        <f>VLOOKUP(A22,Database!I:AA,16,FALSE)</f>
        <v>v1.1</v>
      </c>
      <c r="F22" s="2">
        <f>VLOOKUP(A22,Database!I:AB,19,FALSE)</f>
        <v>28</v>
      </c>
      <c r="G22" s="2" t="str">
        <f>VLOOKUP(A22,Database!I:AC,20,FALSE)</f>
        <v>Y</v>
      </c>
      <c r="H22" s="2" t="str">
        <f>IF(VLOOKUP(A22,Database!I:AD,21,FALSE)=0,"Unknown",VLOOKUP(A22,Database!I:AD,21,FALSE))</f>
        <v>Unknown</v>
      </c>
      <c r="I22" s="2" t="str">
        <f>IF(VLOOKUP(A22,Database!I:AE,22,FALSE)=0,"Unknown",VLOOKUP(A22,Database!I:AE,22,FALSE))</f>
        <v>Unknown</v>
      </c>
      <c r="K22" s="19" t="s">
        <v>1398</v>
      </c>
      <c r="N22" s="9">
        <f>IF($K22="N",0,COUNTIFS(Database!$E:$E,2,Database!$O:$O,N$2,Database!$I:$I,$A22,Database!$Z:$Z,"N",Database!$Y:$Y,"Y")+COUNTIFS(Database!$F:$F,2,Database!$Q:$Q,N$2,Database!$I:$I,$A22,Database!$Z:$Z,"N",Database!$Y:$Y,"Y"))</f>
        <v>6</v>
      </c>
      <c r="O22" s="9">
        <f>IF($K22="N",0,COUNTIFS(Database!$E:$E,2,Database!$O:$O,O$2,Database!$I:$I,$A22,Database!$Z:$Z,"N",Database!$Y:$Y,"Y")+COUNTIFS(Database!$F:$F,2,Database!$Q:$Q,O$2,Database!$I:$I,$A22,Database!$Z:$Z,"N",Database!$Y:$Y,"Y"))</f>
        <v>5</v>
      </c>
      <c r="P22" s="9">
        <f>IF($K22="N",0,COUNTIFS(Database!$E:$E,2,Database!$O:$O,P$2,Database!$I:$I,$A22,Database!$Z:$Z,"N",Database!$Y:$Y,"Y")+COUNTIFS(Database!$F:$F,2,Database!$Q:$Q,P$2,Database!$I:$I,$A22,Database!$Z:$Z,"N",Database!$Y:$Y,"Y"))</f>
        <v>2</v>
      </c>
      <c r="Q22" s="9">
        <f>IF($K22="N",0,COUNTIFS(Database!$E:$E,2,Database!$O:$O,Q$2,Database!$I:$I,$A22,Database!$Z:$Z,"N",Database!$Y:$Y,"Y")+COUNTIFS(Database!$F:$F,2,Database!$Q:$Q,Q$2,Database!$I:$I,$A22,Database!$Z:$Z,"N",Database!$Y:$Y,"Y"))</f>
        <v>4</v>
      </c>
      <c r="R22" s="9">
        <f>IF($K22="N",0,COUNTIFS(Database!$E:$E,2,Database!$O:$O,R$2,Database!$I:$I,$A22,Database!$Z:$Z,"N",Database!$Y:$Y,"Y")+COUNTIFS(Database!$F:$F,2,Database!$Q:$Q,R$2,Database!$I:$I,$A22,Database!$Z:$Z,"N",Database!$Y:$Y,"Y"))</f>
        <v>0</v>
      </c>
      <c r="S22" s="9">
        <f>IF($K22="N",0,COUNTIFS(Database!$E:$E,2,Database!$O:$O,S$2,Database!$I:$I,$A22,Database!$Z:$Z,"N",Database!$Y:$Y,"Y")+COUNTIFS(Database!$F:$F,2,Database!$Q:$Q,S$2,Database!$I:$I,$A22,Database!$Z:$Z,"N",Database!$Y:$Y,"Y"))</f>
        <v>4</v>
      </c>
      <c r="T22" s="9">
        <f>IF($K22="N",0,COUNTIFS(Database!$E:$E,2,Database!$O:$O,T$2,Database!$I:$I,$A22,Database!$Z:$Z,"N",Database!$Y:$Y,"Y")+COUNTIFS(Database!$F:$F,2,Database!$Q:$Q,T$2,Database!$I:$I,$A22,Database!$Z:$Z,"N",Database!$Y:$Y,"Y"))</f>
        <v>0</v>
      </c>
      <c r="U22" s="9">
        <f>IF($K22="N",0,COUNTIFS(Database!$E:$E,2,Database!$O:$O,U$2,Database!$I:$I,$A22,Database!$Z:$Z,"N",Database!$Y:$Y,"Y")+COUNTIFS(Database!$F:$F,2,Database!$Q:$Q,U$2,Database!$I:$I,$A22,Database!$Z:$Z,"N",Database!$Y:$Y,"Y"))</f>
        <v>2</v>
      </c>
      <c r="V22" s="9">
        <f>IF($K22="N",0,COUNTIFS(Database!$E:$E,2,Database!$O:$O,V$2,Database!$I:$I,$A22,Database!$Z:$Z,"N",Database!$Y:$Y,"Y")+COUNTIFS(Database!$F:$F,2,Database!$Q:$Q,V$2,Database!$I:$I,$A22,Database!$Z:$Z,"N",Database!$Y:$Y,"Y"))</f>
        <v>2</v>
      </c>
      <c r="W22" s="9">
        <f>IF($K22="N",0,COUNTIFS(Database!$E:$E,2,Database!$O:$O,W$2,Database!$I:$I,$A22,Database!$Z:$Z,"N",Database!$Y:$Y,"Y")+COUNTIFS(Database!$F:$F,2,Database!$Q:$Q,W$2,Database!$I:$I,$A22,Database!$Z:$Z,"N",Database!$Y:$Y,"Y"))</f>
        <v>2</v>
      </c>
      <c r="X22" s="9">
        <f>IF($K22="N",0,COUNTIFS(Database!$E:$E,2,Database!$O:$O,X$2,Database!$I:$I,$A22,Database!$Z:$Z,"N",Database!$Y:$Y,"Y")+COUNTIFS(Database!$F:$F,2,Database!$Q:$Q,X$2,Database!$I:$I,$A22,Database!$Z:$Z,"N",Database!$Y:$Y,"Y"))</f>
        <v>0</v>
      </c>
      <c r="Y22" s="9">
        <f>IF($K22="N",0,COUNTIFS(Database!$E:$E,2,Database!$O:$O,Y$2,Database!$I:$I,$A22,Database!$Z:$Z,"N",Database!$Y:$Y,"Y")+COUNTIFS(Database!$F:$F,2,Database!$Q:$Q,Y$2,Database!$I:$I,$A22,Database!$Z:$Z,"N",Database!$Y:$Y,"Y"))</f>
        <v>0</v>
      </c>
      <c r="Z22" s="9">
        <f>IF($K22="N",0,COUNTIFS(Database!$E:$E,2,Database!$O:$O,Z$2,Database!$I:$I,$A22,Database!$Z:$Z,"N",Database!$Y:$Y,"Y")+COUNTIFS(Database!$F:$F,2,Database!$Q:$Q,Z$2,Database!$I:$I,$A22,Database!$Z:$Z,"N",Database!$Y:$Y,"Y"))</f>
        <v>0</v>
      </c>
      <c r="AA22" s="9">
        <f>IF($K22="N",0,COUNTIFS(Database!$E:$E,2,Database!$O:$O,AA$2,Database!$I:$I,$A22,Database!$Z:$Z,"N",Database!$Y:$Y,"Y")+COUNTIFS(Database!$F:$F,2,Database!$Q:$Q,AA$2,Database!$I:$I,$A22,Database!$Z:$Z,"N",Database!$Y:$Y,"Y"))</f>
        <v>3</v>
      </c>
      <c r="AB22" s="9">
        <f>IF($K22="N",0,COUNTIFS(Database!$E:$E,2,Database!$O:$O,AB$2,Database!$I:$I,$A22,Database!$Z:$Z,"N",Database!$Y:$Y,"Y")+COUNTIFS(Database!$F:$F,2,Database!$Q:$Q,AB$2,Database!$I:$I,$A22,Database!$Z:$Z,"N",Database!$Y:$Y,"Y"))</f>
        <v>2</v>
      </c>
      <c r="AC22" s="9">
        <f>IF($K22="N",0,COUNTIFS(Database!$E:$E,2,Database!$O:$O,AC$2,Database!$I:$I,$A22,Database!$Z:$Z,"N",Database!$Y:$Y,"Y")+COUNTIFS(Database!$F:$F,2,Database!$Q:$Q,AC$2,Database!$I:$I,$A22,Database!$Z:$Z,"N",Database!$Y:$Y,"Y"))</f>
        <v>3</v>
      </c>
      <c r="AD22" s="9">
        <f>IF($K22="N",0,COUNTIFS(Database!$E:$E,1,Database!$O:$O,AD$2,Database!$I:$I,$A22,Database!$Z:$Z,"N",Database!$Y:$Y,"Y")+COUNTIFS(Database!$F:$F,1,Database!$Q:$Q,AD$2,Database!$I:$I,$A22,Database!$Z:$Z,"N",Database!$Y:$Y,"Y"))</f>
        <v>0</v>
      </c>
      <c r="AE22" s="9">
        <f>IF($K22="N",0,COUNTIFS(Database!$E:$E,1,Database!$O:$O,AE$2,Database!$I:$I,$A22,Database!$Z:$Z,"N",Database!$Y:$Y,"Y")+COUNTIFS(Database!$F:$F,1,Database!$Q:$Q,AE$2,Database!$I:$I,$A22,Database!$Z:$Z,"N",Database!$Y:$Y,"Y"))</f>
        <v>1</v>
      </c>
      <c r="AF22" s="9">
        <f>IF($K22="N",0,COUNTIFS(Database!$E:$E,1,Database!$O:$O,AF$2,Database!$I:$I,$A22,Database!$Z:$Z,"N",Database!$Y:$Y,"Y")+COUNTIFS(Database!$F:$F,1,Database!$Q:$Q,AF$2,Database!$I:$I,$A22,Database!$Z:$Z,"N",Database!$Y:$Y,"Y"))</f>
        <v>0</v>
      </c>
      <c r="AG22" s="9">
        <f>IF($K22="N",0,COUNTIFS(Database!$E:$E,1,Database!$O:$O,AG$2,Database!$I:$I,$A22,Database!$Z:$Z,"N",Database!$Y:$Y,"Y")+COUNTIFS(Database!$F:$F,1,Database!$Q:$Q,AG$2,Database!$I:$I,$A22,Database!$Z:$Z,"N",Database!$Y:$Y,"Y"))</f>
        <v>0</v>
      </c>
      <c r="AH22" s="9">
        <f>IF($K22="N",0,COUNTIFS(Database!$E:$E,1,Database!$O:$O,AH$2,Database!$I:$I,$A22,Database!$Z:$Z,"N",Database!$Y:$Y,"Y")+COUNTIFS(Database!$F:$F,1,Database!$Q:$Q,AH$2,Database!$I:$I,$A22,Database!$Z:$Z,"N",Database!$Y:$Y,"Y"))</f>
        <v>1</v>
      </c>
      <c r="AI22" s="9">
        <f>IF($K22="N",0,COUNTIFS(Database!$E:$E,1,Database!$O:$O,AI$2,Database!$I:$I,$A22,Database!$Z:$Z,"N",Database!$Y:$Y,"Y")+COUNTIFS(Database!$F:$F,1,Database!$Q:$Q,AI$2,Database!$I:$I,$A22,Database!$Z:$Z,"N",Database!$Y:$Y,"Y"))</f>
        <v>0</v>
      </c>
      <c r="AJ22" s="9">
        <f>IF($K22="N",0,COUNTIFS(Database!$E:$E,1,Database!$O:$O,AJ$2,Database!$I:$I,$A22,Database!$Z:$Z,"N",Database!$Y:$Y,"Y")+COUNTIFS(Database!$F:$F,1,Database!$Q:$Q,AJ$2,Database!$I:$I,$A22,Database!$Z:$Z,"N",Database!$Y:$Y,"Y"))</f>
        <v>0</v>
      </c>
      <c r="AK22" s="9">
        <f>IF($K22="N",0,COUNTIFS(Database!$E:$E,1,Database!$O:$O,AK$2,Database!$I:$I,$A22,Database!$Z:$Z,"N",Database!$Y:$Y,"Y")+COUNTIFS(Database!$F:$F,1,Database!$Q:$Q,AK$2,Database!$I:$I,$A22,Database!$Z:$Z,"N",Database!$Y:$Y,"Y"))</f>
        <v>1</v>
      </c>
      <c r="AL22" s="9">
        <f>IF($K22="N",0,COUNTIFS(Database!$E:$E,1,Database!$O:$O,AL$2,Database!$I:$I,$A22,Database!$Z:$Z,"N",Database!$Y:$Y,"Y")+COUNTIFS(Database!$F:$F,1,Database!$Q:$Q,AL$2,Database!$I:$I,$A22,Database!$Z:$Z,"N",Database!$Y:$Y,"Y"))</f>
        <v>0</v>
      </c>
      <c r="AM22" s="9">
        <f>IF($K22="N",0,COUNTIFS(Database!$E:$E,1,Database!$O:$O,AM$2,Database!$I:$I,$A22,Database!$Z:$Z,"N",Database!$Y:$Y,"Y")+COUNTIFS(Database!$F:$F,1,Database!$Q:$Q,AM$2,Database!$I:$I,$A22,Database!$Z:$Z,"N",Database!$Y:$Y,"Y"))</f>
        <v>1</v>
      </c>
      <c r="AN22" s="9">
        <f>IF($K22="N",0,COUNTIFS(Database!$E:$E,1,Database!$O:$O,AN$2,Database!$I:$I,$A22,Database!$Z:$Z,"N",Database!$Y:$Y,"Y")+COUNTIFS(Database!$F:$F,1,Database!$Q:$Q,AN$2,Database!$I:$I,$A22,Database!$Z:$Z,"N",Database!$Y:$Y,"Y"))</f>
        <v>0</v>
      </c>
      <c r="AO22" s="9">
        <f>IF($K22="N",0,COUNTIFS(Database!$E:$E,1,Database!$O:$O,AO$2,Database!$I:$I,$A22,Database!$Z:$Z,"N",Database!$Y:$Y,"Y")+COUNTIFS(Database!$F:$F,1,Database!$Q:$Q,AO$2,Database!$I:$I,$A22,Database!$Z:$Z,"N",Database!$Y:$Y,"Y"))</f>
        <v>2</v>
      </c>
      <c r="AP22" s="9">
        <f>IF($K22="N",0,COUNTIFS(Database!$E:$E,1,Database!$O:$O,AP$2,Database!$I:$I,$A22,Database!$Z:$Z,"N",Database!$Y:$Y,"Y")+COUNTIFS(Database!$F:$F,1,Database!$Q:$Q,AP$2,Database!$I:$I,$A22,Database!$Z:$Z,"N",Database!$Y:$Y,"Y"))</f>
        <v>0</v>
      </c>
      <c r="AQ22" s="9">
        <f>IF($K22="N",0,COUNTIFS(Database!$E:$E,1,Database!$O:$O,AQ$2,Database!$I:$I,$A22,Database!$Z:$Z,"N",Database!$Y:$Y,"Y")+COUNTIFS(Database!$F:$F,1,Database!$Q:$Q,AQ$2,Database!$I:$I,$A22,Database!$Z:$Z,"N",Database!$Y:$Y,"Y"))</f>
        <v>0</v>
      </c>
      <c r="AR22" s="9">
        <f>IF($K22="N",0,COUNTIFS(Database!$E:$E,1,Database!$O:$O,AR$2,Database!$I:$I,$A22,Database!$Z:$Z,"N",Database!$Y:$Y,"Y")+COUNTIFS(Database!$F:$F,1,Database!$Q:$Q,AR$2,Database!$I:$I,$A22,Database!$Z:$Z,"N",Database!$Y:$Y,"Y"))</f>
        <v>0</v>
      </c>
      <c r="AS22" s="9">
        <f>IF($K22="N",0,COUNTIFS(Database!$E:$E,1,Database!$O:$O,AS$2,Database!$I:$I,$A22,Database!$Z:$Z,"N",Database!$Y:$Y,"Y")+COUNTIFS(Database!$F:$F,1,Database!$Q:$Q,AS$2,Database!$I:$I,$A22,Database!$Z:$Z,"N",Database!$Y:$Y,"Y"))</f>
        <v>0</v>
      </c>
      <c r="AT22" s="9">
        <f>IF($K22="N",0,COUNTIFS(Database!$E:$E,0,Database!$O:$O,AT$2,Database!$I:$I,$A22,Database!$Z:$Z,"N",Database!$Y:$Y,"Y")+COUNTIFS(Database!$F:$F,0,Database!$Q:$Q,AT$2,Database!$I:$I,$A22,Database!$Z:$Z,"N",Database!$Y:$Y,"Y"))</f>
        <v>3</v>
      </c>
      <c r="AU22" s="9">
        <f>IF($K22="N",0,COUNTIFS(Database!$E:$E,0,Database!$O:$O,AU$2,Database!$I:$I,$A22,Database!$Z:$Z,"N",Database!$Y:$Y,"Y")+COUNTIFS(Database!$F:$F,0,Database!$Q:$Q,AU$2,Database!$I:$I,$A22,Database!$Z:$Z,"N",Database!$Y:$Y,"Y"))</f>
        <v>1</v>
      </c>
      <c r="AV22" s="9">
        <f>IF($K22="N",0,COUNTIFS(Database!$E:$E,0,Database!$O:$O,AV$2,Database!$I:$I,$A22,Database!$Z:$Z,"N",Database!$Y:$Y,"Y")+COUNTIFS(Database!$F:$F,0,Database!$Q:$Q,AV$2,Database!$I:$I,$A22,Database!$Z:$Z,"N",Database!$Y:$Y,"Y"))</f>
        <v>1</v>
      </c>
      <c r="AW22" s="9">
        <f>IF($K22="N",0,COUNTIFS(Database!$E:$E,0,Database!$O:$O,AW$2,Database!$I:$I,$A22,Database!$Z:$Z,"N",Database!$Y:$Y,"Y")+COUNTIFS(Database!$F:$F,0,Database!$Q:$Q,AW$2,Database!$I:$I,$A22,Database!$Z:$Z,"N",Database!$Y:$Y,"Y"))</f>
        <v>2</v>
      </c>
      <c r="AX22" s="9">
        <f>IF($K22="N",0,COUNTIFS(Database!$E:$E,0,Database!$O:$O,AX$2,Database!$I:$I,$A22,Database!$Z:$Z,"N",Database!$Y:$Y,"Y")+COUNTIFS(Database!$F:$F,0,Database!$Q:$Q,AX$2,Database!$I:$I,$A22,Database!$Z:$Z,"N",Database!$Y:$Y,"Y"))</f>
        <v>0</v>
      </c>
      <c r="AY22" s="9">
        <f>IF($K22="N",0,COUNTIFS(Database!$E:$E,0,Database!$O:$O,AY$2,Database!$I:$I,$A22,Database!$Z:$Z,"N",Database!$Y:$Y,"Y")+COUNTIFS(Database!$F:$F,0,Database!$Q:$Q,AY$2,Database!$I:$I,$A22,Database!$Z:$Z,"N",Database!$Y:$Y,"Y"))</f>
        <v>5</v>
      </c>
      <c r="AZ22" s="9">
        <f>IF($K22="N",0,COUNTIFS(Database!$E:$E,0,Database!$O:$O,AZ$2,Database!$I:$I,$A22,Database!$Z:$Z,"N",Database!$Y:$Y,"Y")+COUNTIFS(Database!$F:$F,0,Database!$Q:$Q,AZ$2,Database!$I:$I,$A22,Database!$Z:$Z,"N",Database!$Y:$Y,"Y"))</f>
        <v>3</v>
      </c>
      <c r="BA22" s="9">
        <f>IF($K22="N",0,COUNTIFS(Database!$E:$E,0,Database!$O:$O,BA$2,Database!$I:$I,$A22,Database!$Z:$Z,"N",Database!$Y:$Y,"Y")+COUNTIFS(Database!$F:$F,0,Database!$Q:$Q,BA$2,Database!$I:$I,$A22,Database!$Z:$Z,"N",Database!$Y:$Y,"Y"))</f>
        <v>3</v>
      </c>
      <c r="BB22" s="9">
        <f>IF($K22="N",0,COUNTIFS(Database!$E:$E,0,Database!$O:$O,BB$2,Database!$I:$I,$A22,Database!$Z:$Z,"N",Database!$Y:$Y,"Y")+COUNTIFS(Database!$F:$F,0,Database!$Q:$Q,BB$2,Database!$I:$I,$A22,Database!$Z:$Z,"N",Database!$Y:$Y,"Y"))</f>
        <v>4</v>
      </c>
      <c r="BC22" s="9">
        <f>IF($K22="N",0,COUNTIFS(Database!$E:$E,0,Database!$O:$O,BC$2,Database!$I:$I,$A22,Database!$Z:$Z,"N",Database!$Y:$Y,"Y")+COUNTIFS(Database!$F:$F,0,Database!$Q:$Q,BC$2,Database!$I:$I,$A22,Database!$Z:$Z,"N",Database!$Y:$Y,"Y"))</f>
        <v>8</v>
      </c>
      <c r="BD22" s="9">
        <f>IF($K22="N",0,COUNTIFS(Database!$E:$E,0,Database!$O:$O,BD$2,Database!$I:$I,$A22,Database!$Z:$Z,"N",Database!$Y:$Y,"Y")+COUNTIFS(Database!$F:$F,0,Database!$Q:$Q,BD$2,Database!$I:$I,$A22,Database!$Z:$Z,"N",Database!$Y:$Y,"Y"))</f>
        <v>0</v>
      </c>
      <c r="BE22" s="9">
        <f>IF($K22="N",0,COUNTIFS(Database!$E:$E,0,Database!$O:$O,BE$2,Database!$I:$I,$A22,Database!$Z:$Z,"N",Database!$Y:$Y,"Y")+COUNTIFS(Database!$F:$F,0,Database!$Q:$Q,BE$2,Database!$I:$I,$A22,Database!$Z:$Z,"N",Database!$Y:$Y,"Y"))</f>
        <v>1</v>
      </c>
      <c r="BF22" s="9">
        <f>IF($K22="N",0,COUNTIFS(Database!$E:$E,0,Database!$O:$O,BF$2,Database!$I:$I,$A22,Database!$Z:$Z,"N",Database!$Y:$Y,"Y")+COUNTIFS(Database!$F:$F,0,Database!$Q:$Q,BF$2,Database!$I:$I,$A22,Database!$Z:$Z,"N",Database!$Y:$Y,"Y"))</f>
        <v>0</v>
      </c>
      <c r="BG22" s="9">
        <f>IF($K22="N",0,COUNTIFS(Database!$E:$E,0,Database!$O:$O,BG$2,Database!$I:$I,$A22,Database!$Z:$Z,"N",Database!$Y:$Y,"Y")+COUNTIFS(Database!$F:$F,0,Database!$Q:$Q,BG$2,Database!$I:$I,$A22,Database!$Z:$Z,"N",Database!$Y:$Y,"Y"))</f>
        <v>0</v>
      </c>
      <c r="BH22" s="9">
        <f>IF($K22="N",0,COUNTIFS(Database!$E:$E,0,Database!$O:$O,BH$2,Database!$I:$I,$A22,Database!$Z:$Z,"N",Database!$Y:$Y,"Y")+COUNTIFS(Database!$F:$F,0,Database!$Q:$Q,BH$2,Database!$I:$I,$A22,Database!$Z:$Z,"N",Database!$Y:$Y,"Y"))</f>
        <v>1</v>
      </c>
      <c r="BI22" s="9">
        <f>IF($K22="N",0,COUNTIFS(Database!$E:$E,0,Database!$O:$O,BI$2,Database!$I:$I,$A22,Database!$Z:$Z,"N",Database!$Y:$Y,"Y")+COUNTIFS(Database!$F:$F,0,Database!$Q:$Q,BI$2,Database!$I:$I,$A22,Database!$Z:$Z,"N",Database!$Y:$Y,"Y"))</f>
        <v>3</v>
      </c>
    </row>
    <row r="23" spans="1:61" x14ac:dyDescent="0.25">
      <c r="A23" t="s">
        <v>528</v>
      </c>
      <c r="B23" s="2" t="str">
        <f>VLOOKUP(A23,Database!I:U,13,FALSE)</f>
        <v>bcp</v>
      </c>
      <c r="C23" s="2">
        <f>VLOOKUP(A23,Database!I:V,14,FALSE)</f>
        <v>2000</v>
      </c>
      <c r="D23" s="2">
        <f>_xlfn.MAXIFS(Database!B:B,Database!I:I,'Tournaments Included'!A23)</f>
        <v>5</v>
      </c>
      <c r="E23" s="2" t="str">
        <f>VLOOKUP(A23,Database!I:AA,16,FALSE)</f>
        <v>v1.1</v>
      </c>
      <c r="F23" s="2">
        <f>VLOOKUP(A23,Database!I:AB,19,FALSE)</f>
        <v>34</v>
      </c>
      <c r="G23" s="2" t="str">
        <f>VLOOKUP(A23,Database!I:AC,20,FALSE)</f>
        <v>Y</v>
      </c>
      <c r="H23" s="2" t="str">
        <f>IF(VLOOKUP(A23,Database!I:AD,21,FALSE)=0,"Unknown",VLOOKUP(A23,Database!I:AD,21,FALSE))</f>
        <v>Unknown</v>
      </c>
      <c r="I23" s="2" t="str">
        <f>IF(VLOOKUP(A23,Database!I:AE,22,FALSE)=0,"Unknown",VLOOKUP(A23,Database!I:AE,22,FALSE))</f>
        <v>Unknown</v>
      </c>
      <c r="K23" s="19" t="s">
        <v>1398</v>
      </c>
      <c r="N23" s="9">
        <f>IF($K23="N",0,COUNTIFS(Database!$E:$E,2,Database!$O:$O,N$2,Database!$I:$I,$A23,Database!$Z:$Z,"N",Database!$Y:$Y,"Y")+COUNTIFS(Database!$F:$F,2,Database!$Q:$Q,N$2,Database!$I:$I,$A23,Database!$Z:$Z,"N",Database!$Y:$Y,"Y"))</f>
        <v>8</v>
      </c>
      <c r="O23" s="9">
        <f>IF($K23="N",0,COUNTIFS(Database!$E:$E,2,Database!$O:$O,O$2,Database!$I:$I,$A23,Database!$Z:$Z,"N",Database!$Y:$Y,"Y")+COUNTIFS(Database!$F:$F,2,Database!$Q:$Q,O$2,Database!$I:$I,$A23,Database!$Z:$Z,"N",Database!$Y:$Y,"Y"))</f>
        <v>6</v>
      </c>
      <c r="P23" s="9">
        <f>IF($K23="N",0,COUNTIFS(Database!$E:$E,2,Database!$O:$O,P$2,Database!$I:$I,$A23,Database!$Z:$Z,"N",Database!$Y:$Y,"Y")+COUNTIFS(Database!$F:$F,2,Database!$Q:$Q,P$2,Database!$I:$I,$A23,Database!$Z:$Z,"N",Database!$Y:$Y,"Y"))</f>
        <v>4</v>
      </c>
      <c r="Q23" s="9">
        <f>IF($K23="N",0,COUNTIFS(Database!$E:$E,2,Database!$O:$O,Q$2,Database!$I:$I,$A23,Database!$Z:$Z,"N",Database!$Y:$Y,"Y")+COUNTIFS(Database!$F:$F,2,Database!$Q:$Q,Q$2,Database!$I:$I,$A23,Database!$Z:$Z,"N",Database!$Y:$Y,"Y"))</f>
        <v>13</v>
      </c>
      <c r="R23" s="9">
        <f>IF($K23="N",0,COUNTIFS(Database!$E:$E,2,Database!$O:$O,R$2,Database!$I:$I,$A23,Database!$Z:$Z,"N",Database!$Y:$Y,"Y")+COUNTIFS(Database!$F:$F,2,Database!$Q:$Q,R$2,Database!$I:$I,$A23,Database!$Z:$Z,"N",Database!$Y:$Y,"Y"))</f>
        <v>2</v>
      </c>
      <c r="S23" s="9">
        <f>IF($K23="N",0,COUNTIFS(Database!$E:$E,2,Database!$O:$O,S$2,Database!$I:$I,$A23,Database!$Z:$Z,"N",Database!$Y:$Y,"Y")+COUNTIFS(Database!$F:$F,2,Database!$Q:$Q,S$2,Database!$I:$I,$A23,Database!$Z:$Z,"N",Database!$Y:$Y,"Y"))</f>
        <v>3</v>
      </c>
      <c r="T23" s="9">
        <f>IF($K23="N",0,COUNTIFS(Database!$E:$E,2,Database!$O:$O,T$2,Database!$I:$I,$A23,Database!$Z:$Z,"N",Database!$Y:$Y,"Y")+COUNTIFS(Database!$F:$F,2,Database!$Q:$Q,T$2,Database!$I:$I,$A23,Database!$Z:$Z,"N",Database!$Y:$Y,"Y"))</f>
        <v>5</v>
      </c>
      <c r="U23" s="9">
        <f>IF($K23="N",0,COUNTIFS(Database!$E:$E,2,Database!$O:$O,U$2,Database!$I:$I,$A23,Database!$Z:$Z,"N",Database!$Y:$Y,"Y")+COUNTIFS(Database!$F:$F,2,Database!$Q:$Q,U$2,Database!$I:$I,$A23,Database!$Z:$Z,"N",Database!$Y:$Y,"Y"))</f>
        <v>2</v>
      </c>
      <c r="V23" s="9">
        <f>IF($K23="N",0,COUNTIFS(Database!$E:$E,2,Database!$O:$O,V$2,Database!$I:$I,$A23,Database!$Z:$Z,"N",Database!$Y:$Y,"Y")+COUNTIFS(Database!$F:$F,2,Database!$Q:$Q,V$2,Database!$I:$I,$A23,Database!$Z:$Z,"N",Database!$Y:$Y,"Y"))</f>
        <v>8</v>
      </c>
      <c r="W23" s="9">
        <f>IF($K23="N",0,COUNTIFS(Database!$E:$E,2,Database!$O:$O,W$2,Database!$I:$I,$A23,Database!$Z:$Z,"N",Database!$Y:$Y,"Y")+COUNTIFS(Database!$F:$F,2,Database!$Q:$Q,W$2,Database!$I:$I,$A23,Database!$Z:$Z,"N",Database!$Y:$Y,"Y"))</f>
        <v>0</v>
      </c>
      <c r="X23" s="9">
        <f>IF($K23="N",0,COUNTIFS(Database!$E:$E,2,Database!$O:$O,X$2,Database!$I:$I,$A23,Database!$Z:$Z,"N",Database!$Y:$Y,"Y")+COUNTIFS(Database!$F:$F,2,Database!$Q:$Q,X$2,Database!$I:$I,$A23,Database!$Z:$Z,"N",Database!$Y:$Y,"Y"))</f>
        <v>5</v>
      </c>
      <c r="Y23" s="9">
        <f>IF($K23="N",0,COUNTIFS(Database!$E:$E,2,Database!$O:$O,Y$2,Database!$I:$I,$A23,Database!$Z:$Z,"N",Database!$Y:$Y,"Y")+COUNTIFS(Database!$F:$F,2,Database!$Q:$Q,Y$2,Database!$I:$I,$A23,Database!$Z:$Z,"N",Database!$Y:$Y,"Y"))</f>
        <v>0</v>
      </c>
      <c r="Z23" s="9">
        <f>IF($K23="N",0,COUNTIFS(Database!$E:$E,2,Database!$O:$O,Z$2,Database!$I:$I,$A23,Database!$Z:$Z,"N",Database!$Y:$Y,"Y")+COUNTIFS(Database!$F:$F,2,Database!$Q:$Q,Z$2,Database!$I:$I,$A23,Database!$Z:$Z,"N",Database!$Y:$Y,"Y"))</f>
        <v>4</v>
      </c>
      <c r="AA23" s="9">
        <f>IF($K23="N",0,COUNTIFS(Database!$E:$E,2,Database!$O:$O,AA$2,Database!$I:$I,$A23,Database!$Z:$Z,"N",Database!$Y:$Y,"Y")+COUNTIFS(Database!$F:$F,2,Database!$Q:$Q,AA$2,Database!$I:$I,$A23,Database!$Z:$Z,"N",Database!$Y:$Y,"Y"))</f>
        <v>2</v>
      </c>
      <c r="AB23" s="9">
        <f>IF($K23="N",0,COUNTIFS(Database!$E:$E,2,Database!$O:$O,AB$2,Database!$I:$I,$A23,Database!$Z:$Z,"N",Database!$Y:$Y,"Y")+COUNTIFS(Database!$F:$F,2,Database!$Q:$Q,AB$2,Database!$I:$I,$A23,Database!$Z:$Z,"N",Database!$Y:$Y,"Y"))</f>
        <v>6</v>
      </c>
      <c r="AC23" s="9">
        <f>IF($K23="N",0,COUNTIFS(Database!$E:$E,2,Database!$O:$O,AC$2,Database!$I:$I,$A23,Database!$Z:$Z,"N",Database!$Y:$Y,"Y")+COUNTIFS(Database!$F:$F,2,Database!$Q:$Q,AC$2,Database!$I:$I,$A23,Database!$Z:$Z,"N",Database!$Y:$Y,"Y"))</f>
        <v>1</v>
      </c>
      <c r="AD23" s="9">
        <f>IF($K23="N",0,COUNTIFS(Database!$E:$E,1,Database!$O:$O,AD$2,Database!$I:$I,$A23,Database!$Z:$Z,"N",Database!$Y:$Y,"Y")+COUNTIFS(Database!$F:$F,1,Database!$Q:$Q,AD$2,Database!$I:$I,$A23,Database!$Z:$Z,"N",Database!$Y:$Y,"Y"))</f>
        <v>0</v>
      </c>
      <c r="AE23" s="9">
        <f>IF($K23="N",0,COUNTIFS(Database!$E:$E,1,Database!$O:$O,AE$2,Database!$I:$I,$A23,Database!$Z:$Z,"N",Database!$Y:$Y,"Y")+COUNTIFS(Database!$F:$F,1,Database!$Q:$Q,AE$2,Database!$I:$I,$A23,Database!$Z:$Z,"N",Database!$Y:$Y,"Y"))</f>
        <v>3</v>
      </c>
      <c r="AF23" s="9">
        <f>IF($K23="N",0,COUNTIFS(Database!$E:$E,1,Database!$O:$O,AF$2,Database!$I:$I,$A23,Database!$Z:$Z,"N",Database!$Y:$Y,"Y")+COUNTIFS(Database!$F:$F,1,Database!$Q:$Q,AF$2,Database!$I:$I,$A23,Database!$Z:$Z,"N",Database!$Y:$Y,"Y"))</f>
        <v>0</v>
      </c>
      <c r="AG23" s="9">
        <f>IF($K23="N",0,COUNTIFS(Database!$E:$E,1,Database!$O:$O,AG$2,Database!$I:$I,$A23,Database!$Z:$Z,"N",Database!$Y:$Y,"Y")+COUNTIFS(Database!$F:$F,1,Database!$Q:$Q,AG$2,Database!$I:$I,$A23,Database!$Z:$Z,"N",Database!$Y:$Y,"Y"))</f>
        <v>2</v>
      </c>
      <c r="AH23" s="9">
        <f>IF($K23="N",0,COUNTIFS(Database!$E:$E,1,Database!$O:$O,AH$2,Database!$I:$I,$A23,Database!$Z:$Z,"N",Database!$Y:$Y,"Y")+COUNTIFS(Database!$F:$F,1,Database!$Q:$Q,AH$2,Database!$I:$I,$A23,Database!$Z:$Z,"N",Database!$Y:$Y,"Y"))</f>
        <v>2</v>
      </c>
      <c r="AI23" s="9">
        <f>IF($K23="N",0,COUNTIFS(Database!$E:$E,1,Database!$O:$O,AI$2,Database!$I:$I,$A23,Database!$Z:$Z,"N",Database!$Y:$Y,"Y")+COUNTIFS(Database!$F:$F,1,Database!$Q:$Q,AI$2,Database!$I:$I,$A23,Database!$Z:$Z,"N",Database!$Y:$Y,"Y"))</f>
        <v>0</v>
      </c>
      <c r="AJ23" s="9">
        <f>IF($K23="N",0,COUNTIFS(Database!$E:$E,1,Database!$O:$O,AJ$2,Database!$I:$I,$A23,Database!$Z:$Z,"N",Database!$Y:$Y,"Y")+COUNTIFS(Database!$F:$F,1,Database!$Q:$Q,AJ$2,Database!$I:$I,$A23,Database!$Z:$Z,"N",Database!$Y:$Y,"Y"))</f>
        <v>1</v>
      </c>
      <c r="AK23" s="9">
        <f>IF($K23="N",0,COUNTIFS(Database!$E:$E,1,Database!$O:$O,AK$2,Database!$I:$I,$A23,Database!$Z:$Z,"N",Database!$Y:$Y,"Y")+COUNTIFS(Database!$F:$F,1,Database!$Q:$Q,AK$2,Database!$I:$I,$A23,Database!$Z:$Z,"N",Database!$Y:$Y,"Y"))</f>
        <v>4</v>
      </c>
      <c r="AL23" s="9">
        <f>IF($K23="N",0,COUNTIFS(Database!$E:$E,1,Database!$O:$O,AL$2,Database!$I:$I,$A23,Database!$Z:$Z,"N",Database!$Y:$Y,"Y")+COUNTIFS(Database!$F:$F,1,Database!$Q:$Q,AL$2,Database!$I:$I,$A23,Database!$Z:$Z,"N",Database!$Y:$Y,"Y"))</f>
        <v>5</v>
      </c>
      <c r="AM23" s="9">
        <f>IF($K23="N",0,COUNTIFS(Database!$E:$E,1,Database!$O:$O,AM$2,Database!$I:$I,$A23,Database!$Z:$Z,"N",Database!$Y:$Y,"Y")+COUNTIFS(Database!$F:$F,1,Database!$Q:$Q,AM$2,Database!$I:$I,$A23,Database!$Z:$Z,"N",Database!$Y:$Y,"Y"))</f>
        <v>0</v>
      </c>
      <c r="AN23" s="9">
        <f>IF($K23="N",0,COUNTIFS(Database!$E:$E,1,Database!$O:$O,AN$2,Database!$I:$I,$A23,Database!$Z:$Z,"N",Database!$Y:$Y,"Y")+COUNTIFS(Database!$F:$F,1,Database!$Q:$Q,AN$2,Database!$I:$I,$A23,Database!$Z:$Z,"N",Database!$Y:$Y,"Y"))</f>
        <v>0</v>
      </c>
      <c r="AO23" s="9">
        <f>IF($K23="N",0,COUNTIFS(Database!$E:$E,1,Database!$O:$O,AO$2,Database!$I:$I,$A23,Database!$Z:$Z,"N",Database!$Y:$Y,"Y")+COUNTIFS(Database!$F:$F,1,Database!$Q:$Q,AO$2,Database!$I:$I,$A23,Database!$Z:$Z,"N",Database!$Y:$Y,"Y"))</f>
        <v>0</v>
      </c>
      <c r="AP23" s="9">
        <f>IF($K23="N",0,COUNTIFS(Database!$E:$E,1,Database!$O:$O,AP$2,Database!$I:$I,$A23,Database!$Z:$Z,"N",Database!$Y:$Y,"Y")+COUNTIFS(Database!$F:$F,1,Database!$Q:$Q,AP$2,Database!$I:$I,$A23,Database!$Z:$Z,"N",Database!$Y:$Y,"Y"))</f>
        <v>1</v>
      </c>
      <c r="AQ23" s="9">
        <f>IF($K23="N",0,COUNTIFS(Database!$E:$E,1,Database!$O:$O,AQ$2,Database!$I:$I,$A23,Database!$Z:$Z,"N",Database!$Y:$Y,"Y")+COUNTIFS(Database!$F:$F,1,Database!$Q:$Q,AQ$2,Database!$I:$I,$A23,Database!$Z:$Z,"N",Database!$Y:$Y,"Y"))</f>
        <v>0</v>
      </c>
      <c r="AR23" s="9">
        <f>IF($K23="N",0,COUNTIFS(Database!$E:$E,1,Database!$O:$O,AR$2,Database!$I:$I,$A23,Database!$Z:$Z,"N",Database!$Y:$Y,"Y")+COUNTIFS(Database!$F:$F,1,Database!$Q:$Q,AR$2,Database!$I:$I,$A23,Database!$Z:$Z,"N",Database!$Y:$Y,"Y"))</f>
        <v>0</v>
      </c>
      <c r="AS23" s="9">
        <f>IF($K23="N",0,COUNTIFS(Database!$E:$E,1,Database!$O:$O,AS$2,Database!$I:$I,$A23,Database!$Z:$Z,"N",Database!$Y:$Y,"Y")+COUNTIFS(Database!$F:$F,1,Database!$Q:$Q,AS$2,Database!$I:$I,$A23,Database!$Z:$Z,"N",Database!$Y:$Y,"Y"))</f>
        <v>0</v>
      </c>
      <c r="AT23" s="9">
        <f>IF($K23="N",0,COUNTIFS(Database!$E:$E,0,Database!$O:$O,AT$2,Database!$I:$I,$A23,Database!$Z:$Z,"N",Database!$Y:$Y,"Y")+COUNTIFS(Database!$F:$F,0,Database!$Q:$Q,AT$2,Database!$I:$I,$A23,Database!$Z:$Z,"N",Database!$Y:$Y,"Y"))</f>
        <v>7</v>
      </c>
      <c r="AU23" s="9">
        <f>IF($K23="N",0,COUNTIFS(Database!$E:$E,0,Database!$O:$O,AU$2,Database!$I:$I,$A23,Database!$Z:$Z,"N",Database!$Y:$Y,"Y")+COUNTIFS(Database!$F:$F,0,Database!$Q:$Q,AU$2,Database!$I:$I,$A23,Database!$Z:$Z,"N",Database!$Y:$Y,"Y"))</f>
        <v>6</v>
      </c>
      <c r="AV23" s="9">
        <f>IF($K23="N",0,COUNTIFS(Database!$E:$E,0,Database!$O:$O,AV$2,Database!$I:$I,$A23,Database!$Z:$Z,"N",Database!$Y:$Y,"Y")+COUNTIFS(Database!$F:$F,0,Database!$Q:$Q,AV$2,Database!$I:$I,$A23,Database!$Z:$Z,"N",Database!$Y:$Y,"Y"))</f>
        <v>1</v>
      </c>
      <c r="AW23" s="9">
        <f>IF($K23="N",0,COUNTIFS(Database!$E:$E,0,Database!$O:$O,AW$2,Database!$I:$I,$A23,Database!$Z:$Z,"N",Database!$Y:$Y,"Y")+COUNTIFS(Database!$F:$F,0,Database!$Q:$Q,AW$2,Database!$I:$I,$A23,Database!$Z:$Z,"N",Database!$Y:$Y,"Y"))</f>
        <v>9</v>
      </c>
      <c r="AX23" s="9">
        <f>IF($K23="N",0,COUNTIFS(Database!$E:$E,0,Database!$O:$O,AX$2,Database!$I:$I,$A23,Database!$Z:$Z,"N",Database!$Y:$Y,"Y")+COUNTIFS(Database!$F:$F,0,Database!$Q:$Q,AX$2,Database!$I:$I,$A23,Database!$Z:$Z,"N",Database!$Y:$Y,"Y"))</f>
        <v>6</v>
      </c>
      <c r="AY23" s="9">
        <f>IF($K23="N",0,COUNTIFS(Database!$E:$E,0,Database!$O:$O,AY$2,Database!$I:$I,$A23,Database!$Z:$Z,"N",Database!$Y:$Y,"Y")+COUNTIFS(Database!$F:$F,0,Database!$Q:$Q,AY$2,Database!$I:$I,$A23,Database!$Z:$Z,"N",Database!$Y:$Y,"Y"))</f>
        <v>2</v>
      </c>
      <c r="AZ23" s="9">
        <f>IF($K23="N",0,COUNTIFS(Database!$E:$E,0,Database!$O:$O,AZ$2,Database!$I:$I,$A23,Database!$Z:$Z,"N",Database!$Y:$Y,"Y")+COUNTIFS(Database!$F:$F,0,Database!$Q:$Q,AZ$2,Database!$I:$I,$A23,Database!$Z:$Z,"N",Database!$Y:$Y,"Y"))</f>
        <v>8</v>
      </c>
      <c r="BA23" s="9">
        <f>IF($K23="N",0,COUNTIFS(Database!$E:$E,0,Database!$O:$O,BA$2,Database!$I:$I,$A23,Database!$Z:$Z,"N",Database!$Y:$Y,"Y")+COUNTIFS(Database!$F:$F,0,Database!$Q:$Q,BA$2,Database!$I:$I,$A23,Database!$Z:$Z,"N",Database!$Y:$Y,"Y"))</f>
        <v>4</v>
      </c>
      <c r="BB23" s="9">
        <f>IF($K23="N",0,COUNTIFS(Database!$E:$E,0,Database!$O:$O,BB$2,Database!$I:$I,$A23,Database!$Z:$Z,"N",Database!$Y:$Y,"Y")+COUNTIFS(Database!$F:$F,0,Database!$Q:$Q,BB$2,Database!$I:$I,$A23,Database!$Z:$Z,"N",Database!$Y:$Y,"Y"))</f>
        <v>3</v>
      </c>
      <c r="BC23" s="9">
        <f>IF($K23="N",0,COUNTIFS(Database!$E:$E,0,Database!$O:$O,BC$2,Database!$I:$I,$A23,Database!$Z:$Z,"N",Database!$Y:$Y,"Y")+COUNTIFS(Database!$F:$F,0,Database!$Q:$Q,BC$2,Database!$I:$I,$A23,Database!$Z:$Z,"N",Database!$Y:$Y,"Y"))</f>
        <v>0</v>
      </c>
      <c r="BD23" s="9">
        <f>IF($K23="N",0,COUNTIFS(Database!$E:$E,0,Database!$O:$O,BD$2,Database!$I:$I,$A23,Database!$Z:$Z,"N",Database!$Y:$Y,"Y")+COUNTIFS(Database!$F:$F,0,Database!$Q:$Q,BD$2,Database!$I:$I,$A23,Database!$Z:$Z,"N",Database!$Y:$Y,"Y"))</f>
        <v>3</v>
      </c>
      <c r="BE23" s="9">
        <f>IF($K23="N",0,COUNTIFS(Database!$E:$E,0,Database!$O:$O,BE$2,Database!$I:$I,$A23,Database!$Z:$Z,"N",Database!$Y:$Y,"Y")+COUNTIFS(Database!$F:$F,0,Database!$Q:$Q,BE$2,Database!$I:$I,$A23,Database!$Z:$Z,"N",Database!$Y:$Y,"Y"))</f>
        <v>5</v>
      </c>
      <c r="BF23" s="9">
        <f>IF($K23="N",0,COUNTIFS(Database!$E:$E,0,Database!$O:$O,BF$2,Database!$I:$I,$A23,Database!$Z:$Z,"N",Database!$Y:$Y,"Y")+COUNTIFS(Database!$F:$F,0,Database!$Q:$Q,BF$2,Database!$I:$I,$A23,Database!$Z:$Z,"N",Database!$Y:$Y,"Y"))</f>
        <v>5</v>
      </c>
      <c r="BG23" s="9">
        <f>IF($K23="N",0,COUNTIFS(Database!$E:$E,0,Database!$O:$O,BG$2,Database!$I:$I,$A23,Database!$Z:$Z,"N",Database!$Y:$Y,"Y")+COUNTIFS(Database!$F:$F,0,Database!$Q:$Q,BG$2,Database!$I:$I,$A23,Database!$Z:$Z,"N",Database!$Y:$Y,"Y"))</f>
        <v>3</v>
      </c>
      <c r="BH23" s="9">
        <f>IF($K23="N",0,COUNTIFS(Database!$E:$E,0,Database!$O:$O,BH$2,Database!$I:$I,$A23,Database!$Z:$Z,"N",Database!$Y:$Y,"Y")+COUNTIFS(Database!$F:$F,0,Database!$Q:$Q,BH$2,Database!$I:$I,$A23,Database!$Z:$Z,"N",Database!$Y:$Y,"Y"))</f>
        <v>4</v>
      </c>
      <c r="BI23" s="9">
        <f>IF($K23="N",0,COUNTIFS(Database!$E:$E,0,Database!$O:$O,BI$2,Database!$I:$I,$A23,Database!$Z:$Z,"N",Database!$Y:$Y,"Y")+COUNTIFS(Database!$F:$F,0,Database!$Q:$Q,BI$2,Database!$I:$I,$A23,Database!$Z:$Z,"N",Database!$Y:$Y,"Y"))</f>
        <v>3</v>
      </c>
    </row>
    <row r="24" spans="1:61" x14ac:dyDescent="0.25">
      <c r="A24" t="s">
        <v>910</v>
      </c>
      <c r="B24" s="2" t="str">
        <f>VLOOKUP(A24,Database!I:U,13,FALSE)</f>
        <v>bcp</v>
      </c>
      <c r="C24" s="2">
        <f>VLOOKUP(A24,Database!I:V,14,FALSE)</f>
        <v>1500</v>
      </c>
      <c r="D24" s="2">
        <f>_xlfn.MAXIFS(Database!B:B,Database!I:I,'Tournaments Included'!A24)</f>
        <v>1</v>
      </c>
      <c r="E24" s="2" t="str">
        <f>VLOOKUP(A24,Database!I:AA,16,FALSE)</f>
        <v>v1.1</v>
      </c>
      <c r="F24" s="2">
        <f>VLOOKUP(A24,Database!I:AB,19,FALSE)</f>
        <v>22</v>
      </c>
      <c r="G24" s="2" t="str">
        <f>VLOOKUP(A24,Database!I:AC,20,FALSE)</f>
        <v>Y</v>
      </c>
      <c r="H24" s="2" t="str">
        <f>IF(VLOOKUP(A24,Database!I:AD,21,FALSE)=0,"Unknown",VLOOKUP(A24,Database!I:AD,21,FALSE))</f>
        <v>Unknown</v>
      </c>
      <c r="I24" s="2" t="str">
        <f>IF(VLOOKUP(A24,Database!I:AE,22,FALSE)=0,"Unknown",VLOOKUP(A24,Database!I:AE,22,FALSE))</f>
        <v>Unknown</v>
      </c>
      <c r="K24" s="19" t="s">
        <v>1399</v>
      </c>
      <c r="N24" s="9">
        <f>IF($K24="N",0,COUNTIFS(Database!$E:$E,2,Database!$O:$O,N$2,Database!$I:$I,$A24,Database!$Z:$Z,"N",Database!$Y:$Y,"Y")+COUNTIFS(Database!$F:$F,2,Database!$Q:$Q,N$2,Database!$I:$I,$A24,Database!$Z:$Z,"N",Database!$Y:$Y,"Y"))</f>
        <v>0</v>
      </c>
      <c r="O24" s="9">
        <f>IF($K24="N",0,COUNTIFS(Database!$E:$E,2,Database!$O:$O,O$2,Database!$I:$I,$A24,Database!$Z:$Z,"N",Database!$Y:$Y,"Y")+COUNTIFS(Database!$F:$F,2,Database!$Q:$Q,O$2,Database!$I:$I,$A24,Database!$Z:$Z,"N",Database!$Y:$Y,"Y"))</f>
        <v>0</v>
      </c>
      <c r="P24" s="9">
        <f>IF($K24="N",0,COUNTIFS(Database!$E:$E,2,Database!$O:$O,P$2,Database!$I:$I,$A24,Database!$Z:$Z,"N",Database!$Y:$Y,"Y")+COUNTIFS(Database!$F:$F,2,Database!$Q:$Q,P$2,Database!$I:$I,$A24,Database!$Z:$Z,"N",Database!$Y:$Y,"Y"))</f>
        <v>0</v>
      </c>
      <c r="Q24" s="9">
        <f>IF($K24="N",0,COUNTIFS(Database!$E:$E,2,Database!$O:$O,Q$2,Database!$I:$I,$A24,Database!$Z:$Z,"N",Database!$Y:$Y,"Y")+COUNTIFS(Database!$F:$F,2,Database!$Q:$Q,Q$2,Database!$I:$I,$A24,Database!$Z:$Z,"N",Database!$Y:$Y,"Y"))</f>
        <v>0</v>
      </c>
      <c r="R24" s="9">
        <f>IF($K24="N",0,COUNTIFS(Database!$E:$E,2,Database!$O:$O,R$2,Database!$I:$I,$A24,Database!$Z:$Z,"N",Database!$Y:$Y,"Y")+COUNTIFS(Database!$F:$F,2,Database!$Q:$Q,R$2,Database!$I:$I,$A24,Database!$Z:$Z,"N",Database!$Y:$Y,"Y"))</f>
        <v>0</v>
      </c>
      <c r="S24" s="9">
        <f>IF($K24="N",0,COUNTIFS(Database!$E:$E,2,Database!$O:$O,S$2,Database!$I:$I,$A24,Database!$Z:$Z,"N",Database!$Y:$Y,"Y")+COUNTIFS(Database!$F:$F,2,Database!$Q:$Q,S$2,Database!$I:$I,$A24,Database!$Z:$Z,"N",Database!$Y:$Y,"Y"))</f>
        <v>0</v>
      </c>
      <c r="T24" s="9">
        <f>IF($K24="N",0,COUNTIFS(Database!$E:$E,2,Database!$O:$O,T$2,Database!$I:$I,$A24,Database!$Z:$Z,"N",Database!$Y:$Y,"Y")+COUNTIFS(Database!$F:$F,2,Database!$Q:$Q,T$2,Database!$I:$I,$A24,Database!$Z:$Z,"N",Database!$Y:$Y,"Y"))</f>
        <v>0</v>
      </c>
      <c r="U24" s="9">
        <f>IF($K24="N",0,COUNTIFS(Database!$E:$E,2,Database!$O:$O,U$2,Database!$I:$I,$A24,Database!$Z:$Z,"N",Database!$Y:$Y,"Y")+COUNTIFS(Database!$F:$F,2,Database!$Q:$Q,U$2,Database!$I:$I,$A24,Database!$Z:$Z,"N",Database!$Y:$Y,"Y"))</f>
        <v>0</v>
      </c>
      <c r="V24" s="9">
        <f>IF($K24="N",0,COUNTIFS(Database!$E:$E,2,Database!$O:$O,V$2,Database!$I:$I,$A24,Database!$Z:$Z,"N",Database!$Y:$Y,"Y")+COUNTIFS(Database!$F:$F,2,Database!$Q:$Q,V$2,Database!$I:$I,$A24,Database!$Z:$Z,"N",Database!$Y:$Y,"Y"))</f>
        <v>0</v>
      </c>
      <c r="W24" s="9">
        <f>IF($K24="N",0,COUNTIFS(Database!$E:$E,2,Database!$O:$O,W$2,Database!$I:$I,$A24,Database!$Z:$Z,"N",Database!$Y:$Y,"Y")+COUNTIFS(Database!$F:$F,2,Database!$Q:$Q,W$2,Database!$I:$I,$A24,Database!$Z:$Z,"N",Database!$Y:$Y,"Y"))</f>
        <v>0</v>
      </c>
      <c r="X24" s="9">
        <f>IF($K24="N",0,COUNTIFS(Database!$E:$E,2,Database!$O:$O,X$2,Database!$I:$I,$A24,Database!$Z:$Z,"N",Database!$Y:$Y,"Y")+COUNTIFS(Database!$F:$F,2,Database!$Q:$Q,X$2,Database!$I:$I,$A24,Database!$Z:$Z,"N",Database!$Y:$Y,"Y"))</f>
        <v>0</v>
      </c>
      <c r="Y24" s="9">
        <f>IF($K24="N",0,COUNTIFS(Database!$E:$E,2,Database!$O:$O,Y$2,Database!$I:$I,$A24,Database!$Z:$Z,"N",Database!$Y:$Y,"Y")+COUNTIFS(Database!$F:$F,2,Database!$Q:$Q,Y$2,Database!$I:$I,$A24,Database!$Z:$Z,"N",Database!$Y:$Y,"Y"))</f>
        <v>0</v>
      </c>
      <c r="Z24" s="9">
        <f>IF($K24="N",0,COUNTIFS(Database!$E:$E,2,Database!$O:$O,Z$2,Database!$I:$I,$A24,Database!$Z:$Z,"N",Database!$Y:$Y,"Y")+COUNTIFS(Database!$F:$F,2,Database!$Q:$Q,Z$2,Database!$I:$I,$A24,Database!$Z:$Z,"N",Database!$Y:$Y,"Y"))</f>
        <v>0</v>
      </c>
      <c r="AA24" s="9">
        <f>IF($K24="N",0,COUNTIFS(Database!$E:$E,2,Database!$O:$O,AA$2,Database!$I:$I,$A24,Database!$Z:$Z,"N",Database!$Y:$Y,"Y")+COUNTIFS(Database!$F:$F,2,Database!$Q:$Q,AA$2,Database!$I:$I,$A24,Database!$Z:$Z,"N",Database!$Y:$Y,"Y"))</f>
        <v>0</v>
      </c>
      <c r="AB24" s="9">
        <f>IF($K24="N",0,COUNTIFS(Database!$E:$E,2,Database!$O:$O,AB$2,Database!$I:$I,$A24,Database!$Z:$Z,"N",Database!$Y:$Y,"Y")+COUNTIFS(Database!$F:$F,2,Database!$Q:$Q,AB$2,Database!$I:$I,$A24,Database!$Z:$Z,"N",Database!$Y:$Y,"Y"))</f>
        <v>0</v>
      </c>
      <c r="AC24" s="9">
        <f>IF($K24="N",0,COUNTIFS(Database!$E:$E,2,Database!$O:$O,AC$2,Database!$I:$I,$A24,Database!$Z:$Z,"N",Database!$Y:$Y,"Y")+COUNTIFS(Database!$F:$F,2,Database!$Q:$Q,AC$2,Database!$I:$I,$A24,Database!$Z:$Z,"N",Database!$Y:$Y,"Y"))</f>
        <v>0</v>
      </c>
      <c r="AD24" s="9">
        <f>IF($K24="N",0,COUNTIFS(Database!$E:$E,1,Database!$O:$O,AD$2,Database!$I:$I,$A24,Database!$Z:$Z,"N",Database!$Y:$Y,"Y")+COUNTIFS(Database!$F:$F,1,Database!$Q:$Q,AD$2,Database!$I:$I,$A24,Database!$Z:$Z,"N",Database!$Y:$Y,"Y"))</f>
        <v>0</v>
      </c>
      <c r="AE24" s="9">
        <f>IF($K24="N",0,COUNTIFS(Database!$E:$E,1,Database!$O:$O,AE$2,Database!$I:$I,$A24,Database!$Z:$Z,"N",Database!$Y:$Y,"Y")+COUNTIFS(Database!$F:$F,1,Database!$Q:$Q,AE$2,Database!$I:$I,$A24,Database!$Z:$Z,"N",Database!$Y:$Y,"Y"))</f>
        <v>0</v>
      </c>
      <c r="AF24" s="9">
        <f>IF($K24="N",0,COUNTIFS(Database!$E:$E,1,Database!$O:$O,AF$2,Database!$I:$I,$A24,Database!$Z:$Z,"N",Database!$Y:$Y,"Y")+COUNTIFS(Database!$F:$F,1,Database!$Q:$Q,AF$2,Database!$I:$I,$A24,Database!$Z:$Z,"N",Database!$Y:$Y,"Y"))</f>
        <v>0</v>
      </c>
      <c r="AG24" s="9">
        <f>IF($K24="N",0,COUNTIFS(Database!$E:$E,1,Database!$O:$O,AG$2,Database!$I:$I,$A24,Database!$Z:$Z,"N",Database!$Y:$Y,"Y")+COUNTIFS(Database!$F:$F,1,Database!$Q:$Q,AG$2,Database!$I:$I,$A24,Database!$Z:$Z,"N",Database!$Y:$Y,"Y"))</f>
        <v>0</v>
      </c>
      <c r="AH24" s="9">
        <f>IF($K24="N",0,COUNTIFS(Database!$E:$E,1,Database!$O:$O,AH$2,Database!$I:$I,$A24,Database!$Z:$Z,"N",Database!$Y:$Y,"Y")+COUNTIFS(Database!$F:$F,1,Database!$Q:$Q,AH$2,Database!$I:$I,$A24,Database!$Z:$Z,"N",Database!$Y:$Y,"Y"))</f>
        <v>0</v>
      </c>
      <c r="AI24" s="9">
        <f>IF($K24="N",0,COUNTIFS(Database!$E:$E,1,Database!$O:$O,AI$2,Database!$I:$I,$A24,Database!$Z:$Z,"N",Database!$Y:$Y,"Y")+COUNTIFS(Database!$F:$F,1,Database!$Q:$Q,AI$2,Database!$I:$I,$A24,Database!$Z:$Z,"N",Database!$Y:$Y,"Y"))</f>
        <v>0</v>
      </c>
      <c r="AJ24" s="9">
        <f>IF($K24="N",0,COUNTIFS(Database!$E:$E,1,Database!$O:$O,AJ$2,Database!$I:$I,$A24,Database!$Z:$Z,"N",Database!$Y:$Y,"Y")+COUNTIFS(Database!$F:$F,1,Database!$Q:$Q,AJ$2,Database!$I:$I,$A24,Database!$Z:$Z,"N",Database!$Y:$Y,"Y"))</f>
        <v>0</v>
      </c>
      <c r="AK24" s="9">
        <f>IF($K24="N",0,COUNTIFS(Database!$E:$E,1,Database!$O:$O,AK$2,Database!$I:$I,$A24,Database!$Z:$Z,"N",Database!$Y:$Y,"Y")+COUNTIFS(Database!$F:$F,1,Database!$Q:$Q,AK$2,Database!$I:$I,$A24,Database!$Z:$Z,"N",Database!$Y:$Y,"Y"))</f>
        <v>0</v>
      </c>
      <c r="AL24" s="9">
        <f>IF($K24="N",0,COUNTIFS(Database!$E:$E,1,Database!$O:$O,AL$2,Database!$I:$I,$A24,Database!$Z:$Z,"N",Database!$Y:$Y,"Y")+COUNTIFS(Database!$F:$F,1,Database!$Q:$Q,AL$2,Database!$I:$I,$A24,Database!$Z:$Z,"N",Database!$Y:$Y,"Y"))</f>
        <v>0</v>
      </c>
      <c r="AM24" s="9">
        <f>IF($K24="N",0,COUNTIFS(Database!$E:$E,1,Database!$O:$O,AM$2,Database!$I:$I,$A24,Database!$Z:$Z,"N",Database!$Y:$Y,"Y")+COUNTIFS(Database!$F:$F,1,Database!$Q:$Q,AM$2,Database!$I:$I,$A24,Database!$Z:$Z,"N",Database!$Y:$Y,"Y"))</f>
        <v>0</v>
      </c>
      <c r="AN24" s="9">
        <f>IF($K24="N",0,COUNTIFS(Database!$E:$E,1,Database!$O:$O,AN$2,Database!$I:$I,$A24,Database!$Z:$Z,"N",Database!$Y:$Y,"Y")+COUNTIFS(Database!$F:$F,1,Database!$Q:$Q,AN$2,Database!$I:$I,$A24,Database!$Z:$Z,"N",Database!$Y:$Y,"Y"))</f>
        <v>0</v>
      </c>
      <c r="AO24" s="9">
        <f>IF($K24="N",0,COUNTIFS(Database!$E:$E,1,Database!$O:$O,AO$2,Database!$I:$I,$A24,Database!$Z:$Z,"N",Database!$Y:$Y,"Y")+COUNTIFS(Database!$F:$F,1,Database!$Q:$Q,AO$2,Database!$I:$I,$A24,Database!$Z:$Z,"N",Database!$Y:$Y,"Y"))</f>
        <v>0</v>
      </c>
      <c r="AP24" s="9">
        <f>IF($K24="N",0,COUNTIFS(Database!$E:$E,1,Database!$O:$O,AP$2,Database!$I:$I,$A24,Database!$Z:$Z,"N",Database!$Y:$Y,"Y")+COUNTIFS(Database!$F:$F,1,Database!$Q:$Q,AP$2,Database!$I:$I,$A24,Database!$Z:$Z,"N",Database!$Y:$Y,"Y"))</f>
        <v>0</v>
      </c>
      <c r="AQ24" s="9">
        <f>IF($K24="N",0,COUNTIFS(Database!$E:$E,1,Database!$O:$O,AQ$2,Database!$I:$I,$A24,Database!$Z:$Z,"N",Database!$Y:$Y,"Y")+COUNTIFS(Database!$F:$F,1,Database!$Q:$Q,AQ$2,Database!$I:$I,$A24,Database!$Z:$Z,"N",Database!$Y:$Y,"Y"))</f>
        <v>0</v>
      </c>
      <c r="AR24" s="9">
        <f>IF($K24="N",0,COUNTIFS(Database!$E:$E,1,Database!$O:$O,AR$2,Database!$I:$I,$A24,Database!$Z:$Z,"N",Database!$Y:$Y,"Y")+COUNTIFS(Database!$F:$F,1,Database!$Q:$Q,AR$2,Database!$I:$I,$A24,Database!$Z:$Z,"N",Database!$Y:$Y,"Y"))</f>
        <v>0</v>
      </c>
      <c r="AS24" s="9">
        <f>IF($K24="N",0,COUNTIFS(Database!$E:$E,1,Database!$O:$O,AS$2,Database!$I:$I,$A24,Database!$Z:$Z,"N",Database!$Y:$Y,"Y")+COUNTIFS(Database!$F:$F,1,Database!$Q:$Q,AS$2,Database!$I:$I,$A24,Database!$Z:$Z,"N",Database!$Y:$Y,"Y"))</f>
        <v>0</v>
      </c>
      <c r="AT24" s="9">
        <f>IF($K24="N",0,COUNTIFS(Database!$E:$E,0,Database!$O:$O,AT$2,Database!$I:$I,$A24,Database!$Z:$Z,"N",Database!$Y:$Y,"Y")+COUNTIFS(Database!$F:$F,0,Database!$Q:$Q,AT$2,Database!$I:$I,$A24,Database!$Z:$Z,"N",Database!$Y:$Y,"Y"))</f>
        <v>0</v>
      </c>
      <c r="AU24" s="9">
        <f>IF($K24="N",0,COUNTIFS(Database!$E:$E,0,Database!$O:$O,AU$2,Database!$I:$I,$A24,Database!$Z:$Z,"N",Database!$Y:$Y,"Y")+COUNTIFS(Database!$F:$F,0,Database!$Q:$Q,AU$2,Database!$I:$I,$A24,Database!$Z:$Z,"N",Database!$Y:$Y,"Y"))</f>
        <v>0</v>
      </c>
      <c r="AV24" s="9">
        <f>IF($K24="N",0,COUNTIFS(Database!$E:$E,0,Database!$O:$O,AV$2,Database!$I:$I,$A24,Database!$Z:$Z,"N",Database!$Y:$Y,"Y")+COUNTIFS(Database!$F:$F,0,Database!$Q:$Q,AV$2,Database!$I:$I,$A24,Database!$Z:$Z,"N",Database!$Y:$Y,"Y"))</f>
        <v>0</v>
      </c>
      <c r="AW24" s="9">
        <f>IF($K24="N",0,COUNTIFS(Database!$E:$E,0,Database!$O:$O,AW$2,Database!$I:$I,$A24,Database!$Z:$Z,"N",Database!$Y:$Y,"Y")+COUNTIFS(Database!$F:$F,0,Database!$Q:$Q,AW$2,Database!$I:$I,$A24,Database!$Z:$Z,"N",Database!$Y:$Y,"Y"))</f>
        <v>0</v>
      </c>
      <c r="AX24" s="9">
        <f>IF($K24="N",0,COUNTIFS(Database!$E:$E,0,Database!$O:$O,AX$2,Database!$I:$I,$A24,Database!$Z:$Z,"N",Database!$Y:$Y,"Y")+COUNTIFS(Database!$F:$F,0,Database!$Q:$Q,AX$2,Database!$I:$I,$A24,Database!$Z:$Z,"N",Database!$Y:$Y,"Y"))</f>
        <v>0</v>
      </c>
      <c r="AY24" s="9">
        <f>IF($K24="N",0,COUNTIFS(Database!$E:$E,0,Database!$O:$O,AY$2,Database!$I:$I,$A24,Database!$Z:$Z,"N",Database!$Y:$Y,"Y")+COUNTIFS(Database!$F:$F,0,Database!$Q:$Q,AY$2,Database!$I:$I,$A24,Database!$Z:$Z,"N",Database!$Y:$Y,"Y"))</f>
        <v>0</v>
      </c>
      <c r="AZ24" s="9">
        <f>IF($K24="N",0,COUNTIFS(Database!$E:$E,0,Database!$O:$O,AZ$2,Database!$I:$I,$A24,Database!$Z:$Z,"N",Database!$Y:$Y,"Y")+COUNTIFS(Database!$F:$F,0,Database!$Q:$Q,AZ$2,Database!$I:$I,$A24,Database!$Z:$Z,"N",Database!$Y:$Y,"Y"))</f>
        <v>0</v>
      </c>
      <c r="BA24" s="9">
        <f>IF($K24="N",0,COUNTIFS(Database!$E:$E,0,Database!$O:$O,BA$2,Database!$I:$I,$A24,Database!$Z:$Z,"N",Database!$Y:$Y,"Y")+COUNTIFS(Database!$F:$F,0,Database!$Q:$Q,BA$2,Database!$I:$I,$A24,Database!$Z:$Z,"N",Database!$Y:$Y,"Y"))</f>
        <v>0</v>
      </c>
      <c r="BB24" s="9">
        <f>IF($K24="N",0,COUNTIFS(Database!$E:$E,0,Database!$O:$O,BB$2,Database!$I:$I,$A24,Database!$Z:$Z,"N",Database!$Y:$Y,"Y")+COUNTIFS(Database!$F:$F,0,Database!$Q:$Q,BB$2,Database!$I:$I,$A24,Database!$Z:$Z,"N",Database!$Y:$Y,"Y"))</f>
        <v>0</v>
      </c>
      <c r="BC24" s="9">
        <f>IF($K24="N",0,COUNTIFS(Database!$E:$E,0,Database!$O:$O,BC$2,Database!$I:$I,$A24,Database!$Z:$Z,"N",Database!$Y:$Y,"Y")+COUNTIFS(Database!$F:$F,0,Database!$Q:$Q,BC$2,Database!$I:$I,$A24,Database!$Z:$Z,"N",Database!$Y:$Y,"Y"))</f>
        <v>0</v>
      </c>
      <c r="BD24" s="9">
        <f>IF($K24="N",0,COUNTIFS(Database!$E:$E,0,Database!$O:$O,BD$2,Database!$I:$I,$A24,Database!$Z:$Z,"N",Database!$Y:$Y,"Y")+COUNTIFS(Database!$F:$F,0,Database!$Q:$Q,BD$2,Database!$I:$I,$A24,Database!$Z:$Z,"N",Database!$Y:$Y,"Y"))</f>
        <v>0</v>
      </c>
      <c r="BE24" s="9">
        <f>IF($K24="N",0,COUNTIFS(Database!$E:$E,0,Database!$O:$O,BE$2,Database!$I:$I,$A24,Database!$Z:$Z,"N",Database!$Y:$Y,"Y")+COUNTIFS(Database!$F:$F,0,Database!$Q:$Q,BE$2,Database!$I:$I,$A24,Database!$Z:$Z,"N",Database!$Y:$Y,"Y"))</f>
        <v>0</v>
      </c>
      <c r="BF24" s="9">
        <f>IF($K24="N",0,COUNTIFS(Database!$E:$E,0,Database!$O:$O,BF$2,Database!$I:$I,$A24,Database!$Z:$Z,"N",Database!$Y:$Y,"Y")+COUNTIFS(Database!$F:$F,0,Database!$Q:$Q,BF$2,Database!$I:$I,$A24,Database!$Z:$Z,"N",Database!$Y:$Y,"Y"))</f>
        <v>0</v>
      </c>
      <c r="BG24" s="9">
        <f>IF($K24="N",0,COUNTIFS(Database!$E:$E,0,Database!$O:$O,BG$2,Database!$I:$I,$A24,Database!$Z:$Z,"N",Database!$Y:$Y,"Y")+COUNTIFS(Database!$F:$F,0,Database!$Q:$Q,BG$2,Database!$I:$I,$A24,Database!$Z:$Z,"N",Database!$Y:$Y,"Y"))</f>
        <v>0</v>
      </c>
      <c r="BH24" s="9">
        <f>IF($K24="N",0,COUNTIFS(Database!$E:$E,0,Database!$O:$O,BH$2,Database!$I:$I,$A24,Database!$Z:$Z,"N",Database!$Y:$Y,"Y")+COUNTIFS(Database!$F:$F,0,Database!$Q:$Q,BH$2,Database!$I:$I,$A24,Database!$Z:$Z,"N",Database!$Y:$Y,"Y"))</f>
        <v>0</v>
      </c>
      <c r="BI24" s="9">
        <f>IF($K24="N",0,COUNTIFS(Database!$E:$E,0,Database!$O:$O,BI$2,Database!$I:$I,$A24,Database!$Z:$Z,"N",Database!$Y:$Y,"Y")+COUNTIFS(Database!$F:$F,0,Database!$Q:$Q,BI$2,Database!$I:$I,$A24,Database!$Z:$Z,"N",Database!$Y:$Y,"Y"))</f>
        <v>0</v>
      </c>
    </row>
    <row r="25" spans="1:61" x14ac:dyDescent="0.25">
      <c r="A25" t="s">
        <v>621</v>
      </c>
      <c r="B25" s="2" t="str">
        <f>VLOOKUP(A25,Database!I:U,13,FALSE)</f>
        <v>bcp</v>
      </c>
      <c r="C25" s="2">
        <f>VLOOKUP(A25,Database!I:V,14,FALSE)</f>
        <v>2000</v>
      </c>
      <c r="D25" s="2">
        <f>_xlfn.MAXIFS(Database!B:B,Database!I:I,'Tournaments Included'!A25)</f>
        <v>3</v>
      </c>
      <c r="E25" s="2" t="str">
        <f>VLOOKUP(A25,Database!I:AA,16,FALSE)</f>
        <v>v1.1</v>
      </c>
      <c r="F25" s="2">
        <f>VLOOKUP(A25,Database!I:AB,19,FALSE)</f>
        <v>20</v>
      </c>
      <c r="G25" s="2" t="str">
        <f>VLOOKUP(A25,Database!I:AC,20,FALSE)</f>
        <v>Y</v>
      </c>
      <c r="H25" s="2" t="str">
        <f>IF(VLOOKUP(A25,Database!I:AD,21,FALSE)=0,"Unknown",VLOOKUP(A25,Database!I:AD,21,FALSE))</f>
        <v>N</v>
      </c>
      <c r="I25" s="2" t="str">
        <f>IF(VLOOKUP(A25,Database!I:AE,22,FALSE)=0,"Unknown",VLOOKUP(A25,Database!I:AE,22,FALSE))</f>
        <v>Y</v>
      </c>
      <c r="K25" s="19" t="s">
        <v>1398</v>
      </c>
      <c r="N25" s="9">
        <f>IF($K25="N",0,COUNTIFS(Database!$E:$E,2,Database!$O:$O,N$2,Database!$I:$I,$A25,Database!$Z:$Z,"N",Database!$Y:$Y,"Y")+COUNTIFS(Database!$F:$F,2,Database!$Q:$Q,N$2,Database!$I:$I,$A25,Database!$Z:$Z,"N",Database!$Y:$Y,"Y"))</f>
        <v>0</v>
      </c>
      <c r="O25" s="9">
        <f>IF($K25="N",0,COUNTIFS(Database!$E:$E,2,Database!$O:$O,O$2,Database!$I:$I,$A25,Database!$Z:$Z,"N",Database!$Y:$Y,"Y")+COUNTIFS(Database!$F:$F,2,Database!$Q:$Q,O$2,Database!$I:$I,$A25,Database!$Z:$Z,"N",Database!$Y:$Y,"Y"))</f>
        <v>4</v>
      </c>
      <c r="P25" s="9">
        <f>IF($K25="N",0,COUNTIFS(Database!$E:$E,2,Database!$O:$O,P$2,Database!$I:$I,$A25,Database!$Z:$Z,"N",Database!$Y:$Y,"Y")+COUNTIFS(Database!$F:$F,2,Database!$Q:$Q,P$2,Database!$I:$I,$A25,Database!$Z:$Z,"N",Database!$Y:$Y,"Y"))</f>
        <v>3</v>
      </c>
      <c r="Q25" s="9">
        <f>IF($K25="N",0,COUNTIFS(Database!$E:$E,2,Database!$O:$O,Q$2,Database!$I:$I,$A25,Database!$Z:$Z,"N",Database!$Y:$Y,"Y")+COUNTIFS(Database!$F:$F,2,Database!$Q:$Q,Q$2,Database!$I:$I,$A25,Database!$Z:$Z,"N",Database!$Y:$Y,"Y"))</f>
        <v>3</v>
      </c>
      <c r="R25" s="9">
        <f>IF($K25="N",0,COUNTIFS(Database!$E:$E,2,Database!$O:$O,R$2,Database!$I:$I,$A25,Database!$Z:$Z,"N",Database!$Y:$Y,"Y")+COUNTIFS(Database!$F:$F,2,Database!$Q:$Q,R$2,Database!$I:$I,$A25,Database!$Z:$Z,"N",Database!$Y:$Y,"Y"))</f>
        <v>2</v>
      </c>
      <c r="S25" s="9">
        <f>IF($K25="N",0,COUNTIFS(Database!$E:$E,2,Database!$O:$O,S$2,Database!$I:$I,$A25,Database!$Z:$Z,"N",Database!$Y:$Y,"Y")+COUNTIFS(Database!$F:$F,2,Database!$Q:$Q,S$2,Database!$I:$I,$A25,Database!$Z:$Z,"N",Database!$Y:$Y,"Y"))</f>
        <v>0</v>
      </c>
      <c r="T25" s="9">
        <f>IF($K25="N",0,COUNTIFS(Database!$E:$E,2,Database!$O:$O,T$2,Database!$I:$I,$A25,Database!$Z:$Z,"N",Database!$Y:$Y,"Y")+COUNTIFS(Database!$F:$F,2,Database!$Q:$Q,T$2,Database!$I:$I,$A25,Database!$Z:$Z,"N",Database!$Y:$Y,"Y"))</f>
        <v>4</v>
      </c>
      <c r="U25" s="9">
        <f>IF($K25="N",0,COUNTIFS(Database!$E:$E,2,Database!$O:$O,U$2,Database!$I:$I,$A25,Database!$Z:$Z,"N",Database!$Y:$Y,"Y")+COUNTIFS(Database!$F:$F,2,Database!$Q:$Q,U$2,Database!$I:$I,$A25,Database!$Z:$Z,"N",Database!$Y:$Y,"Y"))</f>
        <v>6</v>
      </c>
      <c r="V25" s="9">
        <f>IF($K25="N",0,COUNTIFS(Database!$E:$E,2,Database!$O:$O,V$2,Database!$I:$I,$A25,Database!$Z:$Z,"N",Database!$Y:$Y,"Y")+COUNTIFS(Database!$F:$F,2,Database!$Q:$Q,V$2,Database!$I:$I,$A25,Database!$Z:$Z,"N",Database!$Y:$Y,"Y"))</f>
        <v>3</v>
      </c>
      <c r="W25" s="9">
        <f>IF($K25="N",0,COUNTIFS(Database!$E:$E,2,Database!$O:$O,W$2,Database!$I:$I,$A25,Database!$Z:$Z,"N",Database!$Y:$Y,"Y")+COUNTIFS(Database!$F:$F,2,Database!$Q:$Q,W$2,Database!$I:$I,$A25,Database!$Z:$Z,"N",Database!$Y:$Y,"Y"))</f>
        <v>0</v>
      </c>
      <c r="X25" s="9">
        <f>IF($K25="N",0,COUNTIFS(Database!$E:$E,2,Database!$O:$O,X$2,Database!$I:$I,$A25,Database!$Z:$Z,"N",Database!$Y:$Y,"Y")+COUNTIFS(Database!$F:$F,2,Database!$Q:$Q,X$2,Database!$I:$I,$A25,Database!$Z:$Z,"N",Database!$Y:$Y,"Y"))</f>
        <v>0</v>
      </c>
      <c r="Y25" s="9">
        <f>IF($K25="N",0,COUNTIFS(Database!$E:$E,2,Database!$O:$O,Y$2,Database!$I:$I,$A25,Database!$Z:$Z,"N",Database!$Y:$Y,"Y")+COUNTIFS(Database!$F:$F,2,Database!$Q:$Q,Y$2,Database!$I:$I,$A25,Database!$Z:$Z,"N",Database!$Y:$Y,"Y"))</f>
        <v>3</v>
      </c>
      <c r="Z25" s="9">
        <f>IF($K25="N",0,COUNTIFS(Database!$E:$E,2,Database!$O:$O,Z$2,Database!$I:$I,$A25,Database!$Z:$Z,"N",Database!$Y:$Y,"Y")+COUNTIFS(Database!$F:$F,2,Database!$Q:$Q,Z$2,Database!$I:$I,$A25,Database!$Z:$Z,"N",Database!$Y:$Y,"Y"))</f>
        <v>0</v>
      </c>
      <c r="AA25" s="9">
        <f>IF($K25="N",0,COUNTIFS(Database!$E:$E,2,Database!$O:$O,AA$2,Database!$I:$I,$A25,Database!$Z:$Z,"N",Database!$Y:$Y,"Y")+COUNTIFS(Database!$F:$F,2,Database!$Q:$Q,AA$2,Database!$I:$I,$A25,Database!$Z:$Z,"N",Database!$Y:$Y,"Y"))</f>
        <v>0</v>
      </c>
      <c r="AB25" s="9">
        <f>IF($K25="N",0,COUNTIFS(Database!$E:$E,2,Database!$O:$O,AB$2,Database!$I:$I,$A25,Database!$Z:$Z,"N",Database!$Y:$Y,"Y")+COUNTIFS(Database!$F:$F,2,Database!$Q:$Q,AB$2,Database!$I:$I,$A25,Database!$Z:$Z,"N",Database!$Y:$Y,"Y"))</f>
        <v>0</v>
      </c>
      <c r="AC25" s="9">
        <f>IF($K25="N",0,COUNTIFS(Database!$E:$E,2,Database!$O:$O,AC$2,Database!$I:$I,$A25,Database!$Z:$Z,"N",Database!$Y:$Y,"Y")+COUNTIFS(Database!$F:$F,2,Database!$Q:$Q,AC$2,Database!$I:$I,$A25,Database!$Z:$Z,"N",Database!$Y:$Y,"Y"))</f>
        <v>0</v>
      </c>
      <c r="AD25" s="9">
        <f>IF($K25="N",0,COUNTIFS(Database!$E:$E,1,Database!$O:$O,AD$2,Database!$I:$I,$A25,Database!$Z:$Z,"N",Database!$Y:$Y,"Y")+COUNTIFS(Database!$F:$F,1,Database!$Q:$Q,AD$2,Database!$I:$I,$A25,Database!$Z:$Z,"N",Database!$Y:$Y,"Y"))</f>
        <v>0</v>
      </c>
      <c r="AE25" s="9">
        <f>IF($K25="N",0,COUNTIFS(Database!$E:$E,1,Database!$O:$O,AE$2,Database!$I:$I,$A25,Database!$Z:$Z,"N",Database!$Y:$Y,"Y")+COUNTIFS(Database!$F:$F,1,Database!$Q:$Q,AE$2,Database!$I:$I,$A25,Database!$Z:$Z,"N",Database!$Y:$Y,"Y"))</f>
        <v>0</v>
      </c>
      <c r="AF25" s="9">
        <f>IF($K25="N",0,COUNTIFS(Database!$E:$E,1,Database!$O:$O,AF$2,Database!$I:$I,$A25,Database!$Z:$Z,"N",Database!$Y:$Y,"Y")+COUNTIFS(Database!$F:$F,1,Database!$Q:$Q,AF$2,Database!$I:$I,$A25,Database!$Z:$Z,"N",Database!$Y:$Y,"Y"))</f>
        <v>0</v>
      </c>
      <c r="AG25" s="9">
        <f>IF($K25="N",0,COUNTIFS(Database!$E:$E,1,Database!$O:$O,AG$2,Database!$I:$I,$A25,Database!$Z:$Z,"N",Database!$Y:$Y,"Y")+COUNTIFS(Database!$F:$F,1,Database!$Q:$Q,AG$2,Database!$I:$I,$A25,Database!$Z:$Z,"N",Database!$Y:$Y,"Y"))</f>
        <v>0</v>
      </c>
      <c r="AH25" s="9">
        <f>IF($K25="N",0,COUNTIFS(Database!$E:$E,1,Database!$O:$O,AH$2,Database!$I:$I,$A25,Database!$Z:$Z,"N",Database!$Y:$Y,"Y")+COUNTIFS(Database!$F:$F,1,Database!$Q:$Q,AH$2,Database!$I:$I,$A25,Database!$Z:$Z,"N",Database!$Y:$Y,"Y"))</f>
        <v>0</v>
      </c>
      <c r="AI25" s="9">
        <f>IF($K25="N",0,COUNTIFS(Database!$E:$E,1,Database!$O:$O,AI$2,Database!$I:$I,$A25,Database!$Z:$Z,"N",Database!$Y:$Y,"Y")+COUNTIFS(Database!$F:$F,1,Database!$Q:$Q,AI$2,Database!$I:$I,$A25,Database!$Z:$Z,"N",Database!$Y:$Y,"Y"))</f>
        <v>0</v>
      </c>
      <c r="AJ25" s="9">
        <f>IF($K25="N",0,COUNTIFS(Database!$E:$E,1,Database!$O:$O,AJ$2,Database!$I:$I,$A25,Database!$Z:$Z,"N",Database!$Y:$Y,"Y")+COUNTIFS(Database!$F:$F,1,Database!$Q:$Q,AJ$2,Database!$I:$I,$A25,Database!$Z:$Z,"N",Database!$Y:$Y,"Y"))</f>
        <v>0</v>
      </c>
      <c r="AK25" s="9">
        <f>IF($K25="N",0,COUNTIFS(Database!$E:$E,1,Database!$O:$O,AK$2,Database!$I:$I,$A25,Database!$Z:$Z,"N",Database!$Y:$Y,"Y")+COUNTIFS(Database!$F:$F,1,Database!$Q:$Q,AK$2,Database!$I:$I,$A25,Database!$Z:$Z,"N",Database!$Y:$Y,"Y"))</f>
        <v>0</v>
      </c>
      <c r="AL25" s="9">
        <f>IF($K25="N",0,COUNTIFS(Database!$E:$E,1,Database!$O:$O,AL$2,Database!$I:$I,$A25,Database!$Z:$Z,"N",Database!$Y:$Y,"Y")+COUNTIFS(Database!$F:$F,1,Database!$Q:$Q,AL$2,Database!$I:$I,$A25,Database!$Z:$Z,"N",Database!$Y:$Y,"Y"))</f>
        <v>0</v>
      </c>
      <c r="AM25" s="9">
        <f>IF($K25="N",0,COUNTIFS(Database!$E:$E,1,Database!$O:$O,AM$2,Database!$I:$I,$A25,Database!$Z:$Z,"N",Database!$Y:$Y,"Y")+COUNTIFS(Database!$F:$F,1,Database!$Q:$Q,AM$2,Database!$I:$I,$A25,Database!$Z:$Z,"N",Database!$Y:$Y,"Y"))</f>
        <v>0</v>
      </c>
      <c r="AN25" s="9">
        <f>IF($K25="N",0,COUNTIFS(Database!$E:$E,1,Database!$O:$O,AN$2,Database!$I:$I,$A25,Database!$Z:$Z,"N",Database!$Y:$Y,"Y")+COUNTIFS(Database!$F:$F,1,Database!$Q:$Q,AN$2,Database!$I:$I,$A25,Database!$Z:$Z,"N",Database!$Y:$Y,"Y"))</f>
        <v>0</v>
      </c>
      <c r="AO25" s="9">
        <f>IF($K25="N",0,COUNTIFS(Database!$E:$E,1,Database!$O:$O,AO$2,Database!$I:$I,$A25,Database!$Z:$Z,"N",Database!$Y:$Y,"Y")+COUNTIFS(Database!$F:$F,1,Database!$Q:$Q,AO$2,Database!$I:$I,$A25,Database!$Z:$Z,"N",Database!$Y:$Y,"Y"))</f>
        <v>0</v>
      </c>
      <c r="AP25" s="9">
        <f>IF($K25="N",0,COUNTIFS(Database!$E:$E,1,Database!$O:$O,AP$2,Database!$I:$I,$A25,Database!$Z:$Z,"N",Database!$Y:$Y,"Y")+COUNTIFS(Database!$F:$F,1,Database!$Q:$Q,AP$2,Database!$I:$I,$A25,Database!$Z:$Z,"N",Database!$Y:$Y,"Y"))</f>
        <v>0</v>
      </c>
      <c r="AQ25" s="9">
        <f>IF($K25="N",0,COUNTIFS(Database!$E:$E,1,Database!$O:$O,AQ$2,Database!$I:$I,$A25,Database!$Z:$Z,"N",Database!$Y:$Y,"Y")+COUNTIFS(Database!$F:$F,1,Database!$Q:$Q,AQ$2,Database!$I:$I,$A25,Database!$Z:$Z,"N",Database!$Y:$Y,"Y"))</f>
        <v>0</v>
      </c>
      <c r="AR25" s="9">
        <f>IF($K25="N",0,COUNTIFS(Database!$E:$E,1,Database!$O:$O,AR$2,Database!$I:$I,$A25,Database!$Z:$Z,"N",Database!$Y:$Y,"Y")+COUNTIFS(Database!$F:$F,1,Database!$Q:$Q,AR$2,Database!$I:$I,$A25,Database!$Z:$Z,"N",Database!$Y:$Y,"Y"))</f>
        <v>0</v>
      </c>
      <c r="AS25" s="9">
        <f>IF($K25="N",0,COUNTIFS(Database!$E:$E,1,Database!$O:$O,AS$2,Database!$I:$I,$A25,Database!$Z:$Z,"N",Database!$Y:$Y,"Y")+COUNTIFS(Database!$F:$F,1,Database!$Q:$Q,AS$2,Database!$I:$I,$A25,Database!$Z:$Z,"N",Database!$Y:$Y,"Y"))</f>
        <v>0</v>
      </c>
      <c r="AT25" s="9">
        <f>IF($K25="N",0,COUNTIFS(Database!$E:$E,0,Database!$O:$O,AT$2,Database!$I:$I,$A25,Database!$Z:$Z,"N",Database!$Y:$Y,"Y")+COUNTIFS(Database!$F:$F,0,Database!$Q:$Q,AT$2,Database!$I:$I,$A25,Database!$Z:$Z,"N",Database!$Y:$Y,"Y"))</f>
        <v>0</v>
      </c>
      <c r="AU25" s="9">
        <f>IF($K25="N",0,COUNTIFS(Database!$E:$E,0,Database!$O:$O,AU$2,Database!$I:$I,$A25,Database!$Z:$Z,"N",Database!$Y:$Y,"Y")+COUNTIFS(Database!$F:$F,0,Database!$Q:$Q,AU$2,Database!$I:$I,$A25,Database!$Z:$Z,"N",Database!$Y:$Y,"Y"))</f>
        <v>5</v>
      </c>
      <c r="AV25" s="9">
        <f>IF($K25="N",0,COUNTIFS(Database!$E:$E,0,Database!$O:$O,AV$2,Database!$I:$I,$A25,Database!$Z:$Z,"N",Database!$Y:$Y,"Y")+COUNTIFS(Database!$F:$F,0,Database!$Q:$Q,AV$2,Database!$I:$I,$A25,Database!$Z:$Z,"N",Database!$Y:$Y,"Y"))</f>
        <v>0</v>
      </c>
      <c r="AW25" s="9">
        <f>IF($K25="N",0,COUNTIFS(Database!$E:$E,0,Database!$O:$O,AW$2,Database!$I:$I,$A25,Database!$Z:$Z,"N",Database!$Y:$Y,"Y")+COUNTIFS(Database!$F:$F,0,Database!$Q:$Q,AW$2,Database!$I:$I,$A25,Database!$Z:$Z,"N",Database!$Y:$Y,"Y"))</f>
        <v>3</v>
      </c>
      <c r="AX25" s="9">
        <f>IF($K25="N",0,COUNTIFS(Database!$E:$E,0,Database!$O:$O,AX$2,Database!$I:$I,$A25,Database!$Z:$Z,"N",Database!$Y:$Y,"Y")+COUNTIFS(Database!$F:$F,0,Database!$Q:$Q,AX$2,Database!$I:$I,$A25,Database!$Z:$Z,"N",Database!$Y:$Y,"Y"))</f>
        <v>1</v>
      </c>
      <c r="AY25" s="9">
        <f>IF($K25="N",0,COUNTIFS(Database!$E:$E,0,Database!$O:$O,AY$2,Database!$I:$I,$A25,Database!$Z:$Z,"N",Database!$Y:$Y,"Y")+COUNTIFS(Database!$F:$F,0,Database!$Q:$Q,AY$2,Database!$I:$I,$A25,Database!$Z:$Z,"N",Database!$Y:$Y,"Y"))</f>
        <v>3</v>
      </c>
      <c r="AZ25" s="9">
        <f>IF($K25="N",0,COUNTIFS(Database!$E:$E,0,Database!$O:$O,AZ$2,Database!$I:$I,$A25,Database!$Z:$Z,"N",Database!$Y:$Y,"Y")+COUNTIFS(Database!$F:$F,0,Database!$Q:$Q,AZ$2,Database!$I:$I,$A25,Database!$Z:$Z,"N",Database!$Y:$Y,"Y"))</f>
        <v>2</v>
      </c>
      <c r="BA25" s="9">
        <f>IF($K25="N",0,COUNTIFS(Database!$E:$E,0,Database!$O:$O,BA$2,Database!$I:$I,$A25,Database!$Z:$Z,"N",Database!$Y:$Y,"Y")+COUNTIFS(Database!$F:$F,0,Database!$Q:$Q,BA$2,Database!$I:$I,$A25,Database!$Z:$Z,"N",Database!$Y:$Y,"Y"))</f>
        <v>5</v>
      </c>
      <c r="BB25" s="9">
        <f>IF($K25="N",0,COUNTIFS(Database!$E:$E,0,Database!$O:$O,BB$2,Database!$I:$I,$A25,Database!$Z:$Z,"N",Database!$Y:$Y,"Y")+COUNTIFS(Database!$F:$F,0,Database!$Q:$Q,BB$2,Database!$I:$I,$A25,Database!$Z:$Z,"N",Database!$Y:$Y,"Y"))</f>
        <v>3</v>
      </c>
      <c r="BC25" s="9">
        <f>IF($K25="N",0,COUNTIFS(Database!$E:$E,0,Database!$O:$O,BC$2,Database!$I:$I,$A25,Database!$Z:$Z,"N",Database!$Y:$Y,"Y")+COUNTIFS(Database!$F:$F,0,Database!$Q:$Q,BC$2,Database!$I:$I,$A25,Database!$Z:$Z,"N",Database!$Y:$Y,"Y"))</f>
        <v>3</v>
      </c>
      <c r="BD25" s="9">
        <f>IF($K25="N",0,COUNTIFS(Database!$E:$E,0,Database!$O:$O,BD$2,Database!$I:$I,$A25,Database!$Z:$Z,"N",Database!$Y:$Y,"Y")+COUNTIFS(Database!$F:$F,0,Database!$Q:$Q,BD$2,Database!$I:$I,$A25,Database!$Z:$Z,"N",Database!$Y:$Y,"Y"))</f>
        <v>0</v>
      </c>
      <c r="BE25" s="9">
        <f>IF($K25="N",0,COUNTIFS(Database!$E:$E,0,Database!$O:$O,BE$2,Database!$I:$I,$A25,Database!$Z:$Z,"N",Database!$Y:$Y,"Y")+COUNTIFS(Database!$F:$F,0,Database!$Q:$Q,BE$2,Database!$I:$I,$A25,Database!$Z:$Z,"N",Database!$Y:$Y,"Y"))</f>
        <v>3</v>
      </c>
      <c r="BF25" s="9">
        <f>IF($K25="N",0,COUNTIFS(Database!$E:$E,0,Database!$O:$O,BF$2,Database!$I:$I,$A25,Database!$Z:$Z,"N",Database!$Y:$Y,"Y")+COUNTIFS(Database!$F:$F,0,Database!$Q:$Q,BF$2,Database!$I:$I,$A25,Database!$Z:$Z,"N",Database!$Y:$Y,"Y"))</f>
        <v>0</v>
      </c>
      <c r="BG25" s="9">
        <f>IF($K25="N",0,COUNTIFS(Database!$E:$E,0,Database!$O:$O,BG$2,Database!$I:$I,$A25,Database!$Z:$Z,"N",Database!$Y:$Y,"Y")+COUNTIFS(Database!$F:$F,0,Database!$Q:$Q,BG$2,Database!$I:$I,$A25,Database!$Z:$Z,"N",Database!$Y:$Y,"Y"))</f>
        <v>0</v>
      </c>
      <c r="BH25" s="9">
        <f>IF($K25="N",0,COUNTIFS(Database!$E:$E,0,Database!$O:$O,BH$2,Database!$I:$I,$A25,Database!$Z:$Z,"N",Database!$Y:$Y,"Y")+COUNTIFS(Database!$F:$F,0,Database!$Q:$Q,BH$2,Database!$I:$I,$A25,Database!$Z:$Z,"N",Database!$Y:$Y,"Y"))</f>
        <v>0</v>
      </c>
      <c r="BI25" s="9">
        <f>IF($K25="N",0,COUNTIFS(Database!$E:$E,0,Database!$O:$O,BI$2,Database!$I:$I,$A25,Database!$Z:$Z,"N",Database!$Y:$Y,"Y")+COUNTIFS(Database!$F:$F,0,Database!$Q:$Q,BI$2,Database!$I:$I,$A25,Database!$Z:$Z,"N",Database!$Y:$Y,"Y"))</f>
        <v>0</v>
      </c>
    </row>
    <row r="26" spans="1:61" x14ac:dyDescent="0.25">
      <c r="A26" t="s">
        <v>206</v>
      </c>
      <c r="B26" s="2" t="str">
        <f>VLOOKUP(A26,Database!I:U,13,FALSE)</f>
        <v>bcp</v>
      </c>
      <c r="C26" s="2">
        <f>VLOOKUP(A26,Database!I:V,14,FALSE)</f>
        <v>1000</v>
      </c>
      <c r="D26" s="2">
        <f>_xlfn.MAXIFS(Database!B:B,Database!I:I,'Tournaments Included'!A26)</f>
        <v>3</v>
      </c>
      <c r="E26" s="2" t="str">
        <f>VLOOKUP(A26,Database!I:AA,16,FALSE)</f>
        <v>v1.1</v>
      </c>
      <c r="F26" s="2">
        <f>VLOOKUP(A26,Database!I:AB,19,FALSE)</f>
        <v>18</v>
      </c>
      <c r="G26" s="2" t="str">
        <f>VLOOKUP(A26,Database!I:AC,20,FALSE)</f>
        <v>Y</v>
      </c>
      <c r="H26" s="2" t="str">
        <f>IF(VLOOKUP(A26,Database!I:AD,21,FALSE)=0,"Unknown",VLOOKUP(A26,Database!I:AD,21,FALSE))</f>
        <v>Unknown</v>
      </c>
      <c r="I26" s="2" t="str">
        <f>IF(VLOOKUP(A26,Database!I:AE,22,FALSE)=0,"Unknown",VLOOKUP(A26,Database!I:AE,22,FALSE))</f>
        <v>Unknown</v>
      </c>
      <c r="K26" s="19" t="s">
        <v>1399</v>
      </c>
      <c r="N26" s="9">
        <f>IF($K26="N",0,COUNTIFS(Database!$E:$E,2,Database!$O:$O,N$2,Database!$I:$I,$A26,Database!$Z:$Z,"N",Database!$Y:$Y,"Y")+COUNTIFS(Database!$F:$F,2,Database!$Q:$Q,N$2,Database!$I:$I,$A26,Database!$Z:$Z,"N",Database!$Y:$Y,"Y"))</f>
        <v>0</v>
      </c>
      <c r="O26" s="9">
        <f>IF($K26="N",0,COUNTIFS(Database!$E:$E,2,Database!$O:$O,O$2,Database!$I:$I,$A26,Database!$Z:$Z,"N",Database!$Y:$Y,"Y")+COUNTIFS(Database!$F:$F,2,Database!$Q:$Q,O$2,Database!$I:$I,$A26,Database!$Z:$Z,"N",Database!$Y:$Y,"Y"))</f>
        <v>0</v>
      </c>
      <c r="P26" s="9">
        <f>IF($K26="N",0,COUNTIFS(Database!$E:$E,2,Database!$O:$O,P$2,Database!$I:$I,$A26,Database!$Z:$Z,"N",Database!$Y:$Y,"Y")+COUNTIFS(Database!$F:$F,2,Database!$Q:$Q,P$2,Database!$I:$I,$A26,Database!$Z:$Z,"N",Database!$Y:$Y,"Y"))</f>
        <v>0</v>
      </c>
      <c r="Q26" s="9">
        <f>IF($K26="N",0,COUNTIFS(Database!$E:$E,2,Database!$O:$O,Q$2,Database!$I:$I,$A26,Database!$Z:$Z,"N",Database!$Y:$Y,"Y")+COUNTIFS(Database!$F:$F,2,Database!$Q:$Q,Q$2,Database!$I:$I,$A26,Database!$Z:$Z,"N",Database!$Y:$Y,"Y"))</f>
        <v>0</v>
      </c>
      <c r="R26" s="9">
        <f>IF($K26="N",0,COUNTIFS(Database!$E:$E,2,Database!$O:$O,R$2,Database!$I:$I,$A26,Database!$Z:$Z,"N",Database!$Y:$Y,"Y")+COUNTIFS(Database!$F:$F,2,Database!$Q:$Q,R$2,Database!$I:$I,$A26,Database!$Z:$Z,"N",Database!$Y:$Y,"Y"))</f>
        <v>0</v>
      </c>
      <c r="S26" s="9">
        <f>IF($K26="N",0,COUNTIFS(Database!$E:$E,2,Database!$O:$O,S$2,Database!$I:$I,$A26,Database!$Z:$Z,"N",Database!$Y:$Y,"Y")+COUNTIFS(Database!$F:$F,2,Database!$Q:$Q,S$2,Database!$I:$I,$A26,Database!$Z:$Z,"N",Database!$Y:$Y,"Y"))</f>
        <v>0</v>
      </c>
      <c r="T26" s="9">
        <f>IF($K26="N",0,COUNTIFS(Database!$E:$E,2,Database!$O:$O,T$2,Database!$I:$I,$A26,Database!$Z:$Z,"N",Database!$Y:$Y,"Y")+COUNTIFS(Database!$F:$F,2,Database!$Q:$Q,T$2,Database!$I:$I,$A26,Database!$Z:$Z,"N",Database!$Y:$Y,"Y"))</f>
        <v>0</v>
      </c>
      <c r="U26" s="9">
        <f>IF($K26="N",0,COUNTIFS(Database!$E:$E,2,Database!$O:$O,U$2,Database!$I:$I,$A26,Database!$Z:$Z,"N",Database!$Y:$Y,"Y")+COUNTIFS(Database!$F:$F,2,Database!$Q:$Q,U$2,Database!$I:$I,$A26,Database!$Z:$Z,"N",Database!$Y:$Y,"Y"))</f>
        <v>0</v>
      </c>
      <c r="V26" s="9">
        <f>IF($K26="N",0,COUNTIFS(Database!$E:$E,2,Database!$O:$O,V$2,Database!$I:$I,$A26,Database!$Z:$Z,"N",Database!$Y:$Y,"Y")+COUNTIFS(Database!$F:$F,2,Database!$Q:$Q,V$2,Database!$I:$I,$A26,Database!$Z:$Z,"N",Database!$Y:$Y,"Y"))</f>
        <v>0</v>
      </c>
      <c r="W26" s="9">
        <f>IF($K26="N",0,COUNTIFS(Database!$E:$E,2,Database!$O:$O,W$2,Database!$I:$I,$A26,Database!$Z:$Z,"N",Database!$Y:$Y,"Y")+COUNTIFS(Database!$F:$F,2,Database!$Q:$Q,W$2,Database!$I:$I,$A26,Database!$Z:$Z,"N",Database!$Y:$Y,"Y"))</f>
        <v>0</v>
      </c>
      <c r="X26" s="9">
        <f>IF($K26="N",0,COUNTIFS(Database!$E:$E,2,Database!$O:$O,X$2,Database!$I:$I,$A26,Database!$Z:$Z,"N",Database!$Y:$Y,"Y")+COUNTIFS(Database!$F:$F,2,Database!$Q:$Q,X$2,Database!$I:$I,$A26,Database!$Z:$Z,"N",Database!$Y:$Y,"Y"))</f>
        <v>0</v>
      </c>
      <c r="Y26" s="9">
        <f>IF($K26="N",0,COUNTIFS(Database!$E:$E,2,Database!$O:$O,Y$2,Database!$I:$I,$A26,Database!$Z:$Z,"N",Database!$Y:$Y,"Y")+COUNTIFS(Database!$F:$F,2,Database!$Q:$Q,Y$2,Database!$I:$I,$A26,Database!$Z:$Z,"N",Database!$Y:$Y,"Y"))</f>
        <v>0</v>
      </c>
      <c r="Z26" s="9">
        <f>IF($K26="N",0,COUNTIFS(Database!$E:$E,2,Database!$O:$O,Z$2,Database!$I:$I,$A26,Database!$Z:$Z,"N",Database!$Y:$Y,"Y")+COUNTIFS(Database!$F:$F,2,Database!$Q:$Q,Z$2,Database!$I:$I,$A26,Database!$Z:$Z,"N",Database!$Y:$Y,"Y"))</f>
        <v>0</v>
      </c>
      <c r="AA26" s="9">
        <f>IF($K26="N",0,COUNTIFS(Database!$E:$E,2,Database!$O:$O,AA$2,Database!$I:$I,$A26,Database!$Z:$Z,"N",Database!$Y:$Y,"Y")+COUNTIFS(Database!$F:$F,2,Database!$Q:$Q,AA$2,Database!$I:$I,$A26,Database!$Z:$Z,"N",Database!$Y:$Y,"Y"))</f>
        <v>0</v>
      </c>
      <c r="AB26" s="9">
        <f>IF($K26="N",0,COUNTIFS(Database!$E:$E,2,Database!$O:$O,AB$2,Database!$I:$I,$A26,Database!$Z:$Z,"N",Database!$Y:$Y,"Y")+COUNTIFS(Database!$F:$F,2,Database!$Q:$Q,AB$2,Database!$I:$I,$A26,Database!$Z:$Z,"N",Database!$Y:$Y,"Y"))</f>
        <v>0</v>
      </c>
      <c r="AC26" s="9">
        <f>IF($K26="N",0,COUNTIFS(Database!$E:$E,2,Database!$O:$O,AC$2,Database!$I:$I,$A26,Database!$Z:$Z,"N",Database!$Y:$Y,"Y")+COUNTIFS(Database!$F:$F,2,Database!$Q:$Q,AC$2,Database!$I:$I,$A26,Database!$Z:$Z,"N",Database!$Y:$Y,"Y"))</f>
        <v>0</v>
      </c>
      <c r="AD26" s="9">
        <f>IF($K26="N",0,COUNTIFS(Database!$E:$E,1,Database!$O:$O,AD$2,Database!$I:$I,$A26,Database!$Z:$Z,"N",Database!$Y:$Y,"Y")+COUNTIFS(Database!$F:$F,1,Database!$Q:$Q,AD$2,Database!$I:$I,$A26,Database!$Z:$Z,"N",Database!$Y:$Y,"Y"))</f>
        <v>0</v>
      </c>
      <c r="AE26" s="9">
        <f>IF($K26="N",0,COUNTIFS(Database!$E:$E,1,Database!$O:$O,AE$2,Database!$I:$I,$A26,Database!$Z:$Z,"N",Database!$Y:$Y,"Y")+COUNTIFS(Database!$F:$F,1,Database!$Q:$Q,AE$2,Database!$I:$I,$A26,Database!$Z:$Z,"N",Database!$Y:$Y,"Y"))</f>
        <v>0</v>
      </c>
      <c r="AF26" s="9">
        <f>IF($K26="N",0,COUNTIFS(Database!$E:$E,1,Database!$O:$O,AF$2,Database!$I:$I,$A26,Database!$Z:$Z,"N",Database!$Y:$Y,"Y")+COUNTIFS(Database!$F:$F,1,Database!$Q:$Q,AF$2,Database!$I:$I,$A26,Database!$Z:$Z,"N",Database!$Y:$Y,"Y"))</f>
        <v>0</v>
      </c>
      <c r="AG26" s="9">
        <f>IF($K26="N",0,COUNTIFS(Database!$E:$E,1,Database!$O:$O,AG$2,Database!$I:$I,$A26,Database!$Z:$Z,"N",Database!$Y:$Y,"Y")+COUNTIFS(Database!$F:$F,1,Database!$Q:$Q,AG$2,Database!$I:$I,$A26,Database!$Z:$Z,"N",Database!$Y:$Y,"Y"))</f>
        <v>0</v>
      </c>
      <c r="AH26" s="9">
        <f>IF($K26="N",0,COUNTIFS(Database!$E:$E,1,Database!$O:$O,AH$2,Database!$I:$I,$A26,Database!$Z:$Z,"N",Database!$Y:$Y,"Y")+COUNTIFS(Database!$F:$F,1,Database!$Q:$Q,AH$2,Database!$I:$I,$A26,Database!$Z:$Z,"N",Database!$Y:$Y,"Y"))</f>
        <v>0</v>
      </c>
      <c r="AI26" s="9">
        <f>IF($K26="N",0,COUNTIFS(Database!$E:$E,1,Database!$O:$O,AI$2,Database!$I:$I,$A26,Database!$Z:$Z,"N",Database!$Y:$Y,"Y")+COUNTIFS(Database!$F:$F,1,Database!$Q:$Q,AI$2,Database!$I:$I,$A26,Database!$Z:$Z,"N",Database!$Y:$Y,"Y"))</f>
        <v>0</v>
      </c>
      <c r="AJ26" s="9">
        <f>IF($K26="N",0,COUNTIFS(Database!$E:$E,1,Database!$O:$O,AJ$2,Database!$I:$I,$A26,Database!$Z:$Z,"N",Database!$Y:$Y,"Y")+COUNTIFS(Database!$F:$F,1,Database!$Q:$Q,AJ$2,Database!$I:$I,$A26,Database!$Z:$Z,"N",Database!$Y:$Y,"Y"))</f>
        <v>0</v>
      </c>
      <c r="AK26" s="9">
        <f>IF($K26="N",0,COUNTIFS(Database!$E:$E,1,Database!$O:$O,AK$2,Database!$I:$I,$A26,Database!$Z:$Z,"N",Database!$Y:$Y,"Y")+COUNTIFS(Database!$F:$F,1,Database!$Q:$Q,AK$2,Database!$I:$I,$A26,Database!$Z:$Z,"N",Database!$Y:$Y,"Y"))</f>
        <v>0</v>
      </c>
      <c r="AL26" s="9">
        <f>IF($K26="N",0,COUNTIFS(Database!$E:$E,1,Database!$O:$O,AL$2,Database!$I:$I,$A26,Database!$Z:$Z,"N",Database!$Y:$Y,"Y")+COUNTIFS(Database!$F:$F,1,Database!$Q:$Q,AL$2,Database!$I:$I,$A26,Database!$Z:$Z,"N",Database!$Y:$Y,"Y"))</f>
        <v>0</v>
      </c>
      <c r="AM26" s="9">
        <f>IF($K26="N",0,COUNTIFS(Database!$E:$E,1,Database!$O:$O,AM$2,Database!$I:$I,$A26,Database!$Z:$Z,"N",Database!$Y:$Y,"Y")+COUNTIFS(Database!$F:$F,1,Database!$Q:$Q,AM$2,Database!$I:$I,$A26,Database!$Z:$Z,"N",Database!$Y:$Y,"Y"))</f>
        <v>0</v>
      </c>
      <c r="AN26" s="9">
        <f>IF($K26="N",0,COUNTIFS(Database!$E:$E,1,Database!$O:$O,AN$2,Database!$I:$I,$A26,Database!$Z:$Z,"N",Database!$Y:$Y,"Y")+COUNTIFS(Database!$F:$F,1,Database!$Q:$Q,AN$2,Database!$I:$I,$A26,Database!$Z:$Z,"N",Database!$Y:$Y,"Y"))</f>
        <v>0</v>
      </c>
      <c r="AO26" s="9">
        <f>IF($K26="N",0,COUNTIFS(Database!$E:$E,1,Database!$O:$O,AO$2,Database!$I:$I,$A26,Database!$Z:$Z,"N",Database!$Y:$Y,"Y")+COUNTIFS(Database!$F:$F,1,Database!$Q:$Q,AO$2,Database!$I:$I,$A26,Database!$Z:$Z,"N",Database!$Y:$Y,"Y"))</f>
        <v>0</v>
      </c>
      <c r="AP26" s="9">
        <f>IF($K26="N",0,COUNTIFS(Database!$E:$E,1,Database!$O:$O,AP$2,Database!$I:$I,$A26,Database!$Z:$Z,"N",Database!$Y:$Y,"Y")+COUNTIFS(Database!$F:$F,1,Database!$Q:$Q,AP$2,Database!$I:$I,$A26,Database!$Z:$Z,"N",Database!$Y:$Y,"Y"))</f>
        <v>0</v>
      </c>
      <c r="AQ26" s="9">
        <f>IF($K26="N",0,COUNTIFS(Database!$E:$E,1,Database!$O:$O,AQ$2,Database!$I:$I,$A26,Database!$Z:$Z,"N",Database!$Y:$Y,"Y")+COUNTIFS(Database!$F:$F,1,Database!$Q:$Q,AQ$2,Database!$I:$I,$A26,Database!$Z:$Z,"N",Database!$Y:$Y,"Y"))</f>
        <v>0</v>
      </c>
      <c r="AR26" s="9">
        <f>IF($K26="N",0,COUNTIFS(Database!$E:$E,1,Database!$O:$O,AR$2,Database!$I:$I,$A26,Database!$Z:$Z,"N",Database!$Y:$Y,"Y")+COUNTIFS(Database!$F:$F,1,Database!$Q:$Q,AR$2,Database!$I:$I,$A26,Database!$Z:$Z,"N",Database!$Y:$Y,"Y"))</f>
        <v>0</v>
      </c>
      <c r="AS26" s="9">
        <f>IF($K26="N",0,COUNTIFS(Database!$E:$E,1,Database!$O:$O,AS$2,Database!$I:$I,$A26,Database!$Z:$Z,"N",Database!$Y:$Y,"Y")+COUNTIFS(Database!$F:$F,1,Database!$Q:$Q,AS$2,Database!$I:$I,$A26,Database!$Z:$Z,"N",Database!$Y:$Y,"Y"))</f>
        <v>0</v>
      </c>
      <c r="AT26" s="9">
        <f>IF($K26="N",0,COUNTIFS(Database!$E:$E,0,Database!$O:$O,AT$2,Database!$I:$I,$A26,Database!$Z:$Z,"N",Database!$Y:$Y,"Y")+COUNTIFS(Database!$F:$F,0,Database!$Q:$Q,AT$2,Database!$I:$I,$A26,Database!$Z:$Z,"N",Database!$Y:$Y,"Y"))</f>
        <v>0</v>
      </c>
      <c r="AU26" s="9">
        <f>IF($K26="N",0,COUNTIFS(Database!$E:$E,0,Database!$O:$O,AU$2,Database!$I:$I,$A26,Database!$Z:$Z,"N",Database!$Y:$Y,"Y")+COUNTIFS(Database!$F:$F,0,Database!$Q:$Q,AU$2,Database!$I:$I,$A26,Database!$Z:$Z,"N",Database!$Y:$Y,"Y"))</f>
        <v>0</v>
      </c>
      <c r="AV26" s="9">
        <f>IF($K26="N",0,COUNTIFS(Database!$E:$E,0,Database!$O:$O,AV$2,Database!$I:$I,$A26,Database!$Z:$Z,"N",Database!$Y:$Y,"Y")+COUNTIFS(Database!$F:$F,0,Database!$Q:$Q,AV$2,Database!$I:$I,$A26,Database!$Z:$Z,"N",Database!$Y:$Y,"Y"))</f>
        <v>0</v>
      </c>
      <c r="AW26" s="9">
        <f>IF($K26="N",0,COUNTIFS(Database!$E:$E,0,Database!$O:$O,AW$2,Database!$I:$I,$A26,Database!$Z:$Z,"N",Database!$Y:$Y,"Y")+COUNTIFS(Database!$F:$F,0,Database!$Q:$Q,AW$2,Database!$I:$I,$A26,Database!$Z:$Z,"N",Database!$Y:$Y,"Y"))</f>
        <v>0</v>
      </c>
      <c r="AX26" s="9">
        <f>IF($K26="N",0,COUNTIFS(Database!$E:$E,0,Database!$O:$O,AX$2,Database!$I:$I,$A26,Database!$Z:$Z,"N",Database!$Y:$Y,"Y")+COUNTIFS(Database!$F:$F,0,Database!$Q:$Q,AX$2,Database!$I:$I,$A26,Database!$Z:$Z,"N",Database!$Y:$Y,"Y"))</f>
        <v>0</v>
      </c>
      <c r="AY26" s="9">
        <f>IF($K26="N",0,COUNTIFS(Database!$E:$E,0,Database!$O:$O,AY$2,Database!$I:$I,$A26,Database!$Z:$Z,"N",Database!$Y:$Y,"Y")+COUNTIFS(Database!$F:$F,0,Database!$Q:$Q,AY$2,Database!$I:$I,$A26,Database!$Z:$Z,"N",Database!$Y:$Y,"Y"))</f>
        <v>0</v>
      </c>
      <c r="AZ26" s="9">
        <f>IF($K26="N",0,COUNTIFS(Database!$E:$E,0,Database!$O:$O,AZ$2,Database!$I:$I,$A26,Database!$Z:$Z,"N",Database!$Y:$Y,"Y")+COUNTIFS(Database!$F:$F,0,Database!$Q:$Q,AZ$2,Database!$I:$I,$A26,Database!$Z:$Z,"N",Database!$Y:$Y,"Y"))</f>
        <v>0</v>
      </c>
      <c r="BA26" s="9">
        <f>IF($K26="N",0,COUNTIFS(Database!$E:$E,0,Database!$O:$O,BA$2,Database!$I:$I,$A26,Database!$Z:$Z,"N",Database!$Y:$Y,"Y")+COUNTIFS(Database!$F:$F,0,Database!$Q:$Q,BA$2,Database!$I:$I,$A26,Database!$Z:$Z,"N",Database!$Y:$Y,"Y"))</f>
        <v>0</v>
      </c>
      <c r="BB26" s="9">
        <f>IF($K26="N",0,COUNTIFS(Database!$E:$E,0,Database!$O:$O,BB$2,Database!$I:$I,$A26,Database!$Z:$Z,"N",Database!$Y:$Y,"Y")+COUNTIFS(Database!$F:$F,0,Database!$Q:$Q,BB$2,Database!$I:$I,$A26,Database!$Z:$Z,"N",Database!$Y:$Y,"Y"))</f>
        <v>0</v>
      </c>
      <c r="BC26" s="9">
        <f>IF($K26="N",0,COUNTIFS(Database!$E:$E,0,Database!$O:$O,BC$2,Database!$I:$I,$A26,Database!$Z:$Z,"N",Database!$Y:$Y,"Y")+COUNTIFS(Database!$F:$F,0,Database!$Q:$Q,BC$2,Database!$I:$I,$A26,Database!$Z:$Z,"N",Database!$Y:$Y,"Y"))</f>
        <v>0</v>
      </c>
      <c r="BD26" s="9">
        <f>IF($K26="N",0,COUNTIFS(Database!$E:$E,0,Database!$O:$O,BD$2,Database!$I:$I,$A26,Database!$Z:$Z,"N",Database!$Y:$Y,"Y")+COUNTIFS(Database!$F:$F,0,Database!$Q:$Q,BD$2,Database!$I:$I,$A26,Database!$Z:$Z,"N",Database!$Y:$Y,"Y"))</f>
        <v>0</v>
      </c>
      <c r="BE26" s="9">
        <f>IF($K26="N",0,COUNTIFS(Database!$E:$E,0,Database!$O:$O,BE$2,Database!$I:$I,$A26,Database!$Z:$Z,"N",Database!$Y:$Y,"Y")+COUNTIFS(Database!$F:$F,0,Database!$Q:$Q,BE$2,Database!$I:$I,$A26,Database!$Z:$Z,"N",Database!$Y:$Y,"Y"))</f>
        <v>0</v>
      </c>
      <c r="BF26" s="9">
        <f>IF($K26="N",0,COUNTIFS(Database!$E:$E,0,Database!$O:$O,BF$2,Database!$I:$I,$A26,Database!$Z:$Z,"N",Database!$Y:$Y,"Y")+COUNTIFS(Database!$F:$F,0,Database!$Q:$Q,BF$2,Database!$I:$I,$A26,Database!$Z:$Z,"N",Database!$Y:$Y,"Y"))</f>
        <v>0</v>
      </c>
      <c r="BG26" s="9">
        <f>IF($K26="N",0,COUNTIFS(Database!$E:$E,0,Database!$O:$O,BG$2,Database!$I:$I,$A26,Database!$Z:$Z,"N",Database!$Y:$Y,"Y")+COUNTIFS(Database!$F:$F,0,Database!$Q:$Q,BG$2,Database!$I:$I,$A26,Database!$Z:$Z,"N",Database!$Y:$Y,"Y"))</f>
        <v>0</v>
      </c>
      <c r="BH26" s="9">
        <f>IF($K26="N",0,COUNTIFS(Database!$E:$E,0,Database!$O:$O,BH$2,Database!$I:$I,$A26,Database!$Z:$Z,"N",Database!$Y:$Y,"Y")+COUNTIFS(Database!$F:$F,0,Database!$Q:$Q,BH$2,Database!$I:$I,$A26,Database!$Z:$Z,"N",Database!$Y:$Y,"Y"))</f>
        <v>0</v>
      </c>
      <c r="BI26" s="9">
        <f>IF($K26="N",0,COUNTIFS(Database!$E:$E,0,Database!$O:$O,BI$2,Database!$I:$I,$A26,Database!$Z:$Z,"N",Database!$Y:$Y,"Y")+COUNTIFS(Database!$F:$F,0,Database!$Q:$Q,BI$2,Database!$I:$I,$A26,Database!$Z:$Z,"N",Database!$Y:$Y,"Y"))</f>
        <v>0</v>
      </c>
    </row>
    <row r="27" spans="1:61" x14ac:dyDescent="0.25">
      <c r="A27" t="s">
        <v>399</v>
      </c>
      <c r="B27" s="2" t="str">
        <f>VLOOKUP(A27,Database!I:U,13,FALSE)</f>
        <v>bcp</v>
      </c>
      <c r="C27" s="2">
        <f>VLOOKUP(A27,Database!I:V,14,FALSE)</f>
        <v>2000</v>
      </c>
      <c r="D27" s="2">
        <f>_xlfn.MAXIFS(Database!B:B,Database!I:I,'Tournaments Included'!A27)</f>
        <v>3</v>
      </c>
      <c r="E27" s="2" t="str">
        <f>VLOOKUP(A27,Database!I:AA,16,FALSE)</f>
        <v>v1.1</v>
      </c>
      <c r="F27" s="2">
        <f>VLOOKUP(A27,Database!I:AB,19,FALSE)</f>
        <v>26</v>
      </c>
      <c r="G27" s="2" t="str">
        <f>VLOOKUP(A27,Database!I:AC,20,FALSE)</f>
        <v>Y</v>
      </c>
      <c r="H27" s="2" t="str">
        <f>IF(VLOOKUP(A27,Database!I:AD,21,FALSE)=0,"Unknown",VLOOKUP(A27,Database!I:AD,21,FALSE))</f>
        <v>Unknown</v>
      </c>
      <c r="I27" s="2" t="str">
        <f>IF(VLOOKUP(A27,Database!I:AE,22,FALSE)=0,"Unknown",VLOOKUP(A27,Database!I:AE,22,FALSE))</f>
        <v>Unknown</v>
      </c>
      <c r="K27" s="19" t="s">
        <v>1398</v>
      </c>
      <c r="N27" s="9">
        <f>IF($K27="N",0,COUNTIFS(Database!$E:$E,2,Database!$O:$O,N$2,Database!$I:$I,$A27,Database!$Z:$Z,"N",Database!$Y:$Y,"Y")+COUNTIFS(Database!$F:$F,2,Database!$Q:$Q,N$2,Database!$I:$I,$A27,Database!$Z:$Z,"N",Database!$Y:$Y,"Y"))</f>
        <v>1</v>
      </c>
      <c r="O27" s="9">
        <f>IF($K27="N",0,COUNTIFS(Database!$E:$E,2,Database!$O:$O,O$2,Database!$I:$I,$A27,Database!$Z:$Z,"N",Database!$Y:$Y,"Y")+COUNTIFS(Database!$F:$F,2,Database!$Q:$Q,O$2,Database!$I:$I,$A27,Database!$Z:$Z,"N",Database!$Y:$Y,"Y"))</f>
        <v>3</v>
      </c>
      <c r="P27" s="9">
        <f>IF($K27="N",0,COUNTIFS(Database!$E:$E,2,Database!$O:$O,P$2,Database!$I:$I,$A27,Database!$Z:$Z,"N",Database!$Y:$Y,"Y")+COUNTIFS(Database!$F:$F,2,Database!$Q:$Q,P$2,Database!$I:$I,$A27,Database!$Z:$Z,"N",Database!$Y:$Y,"Y"))</f>
        <v>3</v>
      </c>
      <c r="Q27" s="9">
        <f>IF($K27="N",0,COUNTIFS(Database!$E:$E,2,Database!$O:$O,Q$2,Database!$I:$I,$A27,Database!$Z:$Z,"N",Database!$Y:$Y,"Y")+COUNTIFS(Database!$F:$F,2,Database!$Q:$Q,Q$2,Database!$I:$I,$A27,Database!$Z:$Z,"N",Database!$Y:$Y,"Y"))</f>
        <v>5</v>
      </c>
      <c r="R27" s="9">
        <f>IF($K27="N",0,COUNTIFS(Database!$E:$E,2,Database!$O:$O,R$2,Database!$I:$I,$A27,Database!$Z:$Z,"N",Database!$Y:$Y,"Y")+COUNTIFS(Database!$F:$F,2,Database!$Q:$Q,R$2,Database!$I:$I,$A27,Database!$Z:$Z,"N",Database!$Y:$Y,"Y"))</f>
        <v>0</v>
      </c>
      <c r="S27" s="9">
        <f>IF($K27="N",0,COUNTIFS(Database!$E:$E,2,Database!$O:$O,S$2,Database!$I:$I,$A27,Database!$Z:$Z,"N",Database!$Y:$Y,"Y")+COUNTIFS(Database!$F:$F,2,Database!$Q:$Q,S$2,Database!$I:$I,$A27,Database!$Z:$Z,"N",Database!$Y:$Y,"Y"))</f>
        <v>3</v>
      </c>
      <c r="T27" s="9">
        <f>IF($K27="N",0,COUNTIFS(Database!$E:$E,2,Database!$O:$O,T$2,Database!$I:$I,$A27,Database!$Z:$Z,"N",Database!$Y:$Y,"Y")+COUNTIFS(Database!$F:$F,2,Database!$Q:$Q,T$2,Database!$I:$I,$A27,Database!$Z:$Z,"N",Database!$Y:$Y,"Y"))</f>
        <v>4</v>
      </c>
      <c r="U27" s="9">
        <f>IF($K27="N",0,COUNTIFS(Database!$E:$E,2,Database!$O:$O,U$2,Database!$I:$I,$A27,Database!$Z:$Z,"N",Database!$Y:$Y,"Y")+COUNTIFS(Database!$F:$F,2,Database!$Q:$Q,U$2,Database!$I:$I,$A27,Database!$Z:$Z,"N",Database!$Y:$Y,"Y"))</f>
        <v>2</v>
      </c>
      <c r="V27" s="9">
        <f>IF($K27="N",0,COUNTIFS(Database!$E:$E,2,Database!$O:$O,V$2,Database!$I:$I,$A27,Database!$Z:$Z,"N",Database!$Y:$Y,"Y")+COUNTIFS(Database!$F:$F,2,Database!$Q:$Q,V$2,Database!$I:$I,$A27,Database!$Z:$Z,"N",Database!$Y:$Y,"Y"))</f>
        <v>2</v>
      </c>
      <c r="W27" s="9">
        <f>IF($K27="N",0,COUNTIFS(Database!$E:$E,2,Database!$O:$O,W$2,Database!$I:$I,$A27,Database!$Z:$Z,"N",Database!$Y:$Y,"Y")+COUNTIFS(Database!$F:$F,2,Database!$Q:$Q,W$2,Database!$I:$I,$A27,Database!$Z:$Z,"N",Database!$Y:$Y,"Y"))</f>
        <v>1</v>
      </c>
      <c r="X27" s="9">
        <f>IF($K27="N",0,COUNTIFS(Database!$E:$E,2,Database!$O:$O,X$2,Database!$I:$I,$A27,Database!$Z:$Z,"N",Database!$Y:$Y,"Y")+COUNTIFS(Database!$F:$F,2,Database!$Q:$Q,X$2,Database!$I:$I,$A27,Database!$Z:$Z,"N",Database!$Y:$Y,"Y"))</f>
        <v>0</v>
      </c>
      <c r="Y27" s="9">
        <f>IF($K27="N",0,COUNTIFS(Database!$E:$E,2,Database!$O:$O,Y$2,Database!$I:$I,$A27,Database!$Z:$Z,"N",Database!$Y:$Y,"Y")+COUNTIFS(Database!$F:$F,2,Database!$Q:$Q,Y$2,Database!$I:$I,$A27,Database!$Z:$Z,"N",Database!$Y:$Y,"Y"))</f>
        <v>1</v>
      </c>
      <c r="Z27" s="9">
        <f>IF($K27="N",0,COUNTIFS(Database!$E:$E,2,Database!$O:$O,Z$2,Database!$I:$I,$A27,Database!$Z:$Z,"N",Database!$Y:$Y,"Y")+COUNTIFS(Database!$F:$F,2,Database!$Q:$Q,Z$2,Database!$I:$I,$A27,Database!$Z:$Z,"N",Database!$Y:$Y,"Y"))</f>
        <v>0</v>
      </c>
      <c r="AA27" s="9">
        <f>IF($K27="N",0,COUNTIFS(Database!$E:$E,2,Database!$O:$O,AA$2,Database!$I:$I,$A27,Database!$Z:$Z,"N",Database!$Y:$Y,"Y")+COUNTIFS(Database!$F:$F,2,Database!$Q:$Q,AA$2,Database!$I:$I,$A27,Database!$Z:$Z,"N",Database!$Y:$Y,"Y"))</f>
        <v>4</v>
      </c>
      <c r="AB27" s="9">
        <f>IF($K27="N",0,COUNTIFS(Database!$E:$E,2,Database!$O:$O,AB$2,Database!$I:$I,$A27,Database!$Z:$Z,"N",Database!$Y:$Y,"Y")+COUNTIFS(Database!$F:$F,2,Database!$Q:$Q,AB$2,Database!$I:$I,$A27,Database!$Z:$Z,"N",Database!$Y:$Y,"Y"))</f>
        <v>4</v>
      </c>
      <c r="AC27" s="9">
        <f>IF($K27="N",0,COUNTIFS(Database!$E:$E,2,Database!$O:$O,AC$2,Database!$I:$I,$A27,Database!$Z:$Z,"N",Database!$Y:$Y,"Y")+COUNTIFS(Database!$F:$F,2,Database!$Q:$Q,AC$2,Database!$I:$I,$A27,Database!$Z:$Z,"N",Database!$Y:$Y,"Y"))</f>
        <v>2</v>
      </c>
      <c r="AD27" s="9">
        <f>IF($K27="N",0,COUNTIFS(Database!$E:$E,1,Database!$O:$O,AD$2,Database!$I:$I,$A27,Database!$Z:$Z,"N",Database!$Y:$Y,"Y")+COUNTIFS(Database!$F:$F,1,Database!$Q:$Q,AD$2,Database!$I:$I,$A27,Database!$Z:$Z,"N",Database!$Y:$Y,"Y"))</f>
        <v>0</v>
      </c>
      <c r="AE27" s="9">
        <f>IF($K27="N",0,COUNTIFS(Database!$E:$E,1,Database!$O:$O,AE$2,Database!$I:$I,$A27,Database!$Z:$Z,"N",Database!$Y:$Y,"Y")+COUNTIFS(Database!$F:$F,1,Database!$Q:$Q,AE$2,Database!$I:$I,$A27,Database!$Z:$Z,"N",Database!$Y:$Y,"Y"))</f>
        <v>0</v>
      </c>
      <c r="AF27" s="9">
        <f>IF($K27="N",0,COUNTIFS(Database!$E:$E,1,Database!$O:$O,AF$2,Database!$I:$I,$A27,Database!$Z:$Z,"N",Database!$Y:$Y,"Y")+COUNTIFS(Database!$F:$F,1,Database!$Q:$Q,AF$2,Database!$I:$I,$A27,Database!$Z:$Z,"N",Database!$Y:$Y,"Y"))</f>
        <v>0</v>
      </c>
      <c r="AG27" s="9">
        <f>IF($K27="N",0,COUNTIFS(Database!$E:$E,1,Database!$O:$O,AG$2,Database!$I:$I,$A27,Database!$Z:$Z,"N",Database!$Y:$Y,"Y")+COUNTIFS(Database!$F:$F,1,Database!$Q:$Q,AG$2,Database!$I:$I,$A27,Database!$Z:$Z,"N",Database!$Y:$Y,"Y"))</f>
        <v>0</v>
      </c>
      <c r="AH27" s="9">
        <f>IF($K27="N",0,COUNTIFS(Database!$E:$E,1,Database!$O:$O,AH$2,Database!$I:$I,$A27,Database!$Z:$Z,"N",Database!$Y:$Y,"Y")+COUNTIFS(Database!$F:$F,1,Database!$Q:$Q,AH$2,Database!$I:$I,$A27,Database!$Z:$Z,"N",Database!$Y:$Y,"Y"))</f>
        <v>0</v>
      </c>
      <c r="AI27" s="9">
        <f>IF($K27="N",0,COUNTIFS(Database!$E:$E,1,Database!$O:$O,AI$2,Database!$I:$I,$A27,Database!$Z:$Z,"N",Database!$Y:$Y,"Y")+COUNTIFS(Database!$F:$F,1,Database!$Q:$Q,AI$2,Database!$I:$I,$A27,Database!$Z:$Z,"N",Database!$Y:$Y,"Y"))</f>
        <v>0</v>
      </c>
      <c r="AJ27" s="9">
        <f>IF($K27="N",0,COUNTIFS(Database!$E:$E,1,Database!$O:$O,AJ$2,Database!$I:$I,$A27,Database!$Z:$Z,"N",Database!$Y:$Y,"Y")+COUNTIFS(Database!$F:$F,1,Database!$Q:$Q,AJ$2,Database!$I:$I,$A27,Database!$Z:$Z,"N",Database!$Y:$Y,"Y"))</f>
        <v>0</v>
      </c>
      <c r="AK27" s="9">
        <f>IF($K27="N",0,COUNTIFS(Database!$E:$E,1,Database!$O:$O,AK$2,Database!$I:$I,$A27,Database!$Z:$Z,"N",Database!$Y:$Y,"Y")+COUNTIFS(Database!$F:$F,1,Database!$Q:$Q,AK$2,Database!$I:$I,$A27,Database!$Z:$Z,"N",Database!$Y:$Y,"Y"))</f>
        <v>0</v>
      </c>
      <c r="AL27" s="9">
        <f>IF($K27="N",0,COUNTIFS(Database!$E:$E,1,Database!$O:$O,AL$2,Database!$I:$I,$A27,Database!$Z:$Z,"N",Database!$Y:$Y,"Y")+COUNTIFS(Database!$F:$F,1,Database!$Q:$Q,AL$2,Database!$I:$I,$A27,Database!$Z:$Z,"N",Database!$Y:$Y,"Y"))</f>
        <v>0</v>
      </c>
      <c r="AM27" s="9">
        <f>IF($K27="N",0,COUNTIFS(Database!$E:$E,1,Database!$O:$O,AM$2,Database!$I:$I,$A27,Database!$Z:$Z,"N",Database!$Y:$Y,"Y")+COUNTIFS(Database!$F:$F,1,Database!$Q:$Q,AM$2,Database!$I:$I,$A27,Database!$Z:$Z,"N",Database!$Y:$Y,"Y"))</f>
        <v>0</v>
      </c>
      <c r="AN27" s="9">
        <f>IF($K27="N",0,COUNTIFS(Database!$E:$E,1,Database!$O:$O,AN$2,Database!$I:$I,$A27,Database!$Z:$Z,"N",Database!$Y:$Y,"Y")+COUNTIFS(Database!$F:$F,1,Database!$Q:$Q,AN$2,Database!$I:$I,$A27,Database!$Z:$Z,"N",Database!$Y:$Y,"Y"))</f>
        <v>0</v>
      </c>
      <c r="AO27" s="9">
        <f>IF($K27="N",0,COUNTIFS(Database!$E:$E,1,Database!$O:$O,AO$2,Database!$I:$I,$A27,Database!$Z:$Z,"N",Database!$Y:$Y,"Y")+COUNTIFS(Database!$F:$F,1,Database!$Q:$Q,AO$2,Database!$I:$I,$A27,Database!$Z:$Z,"N",Database!$Y:$Y,"Y"))</f>
        <v>0</v>
      </c>
      <c r="AP27" s="9">
        <f>IF($K27="N",0,COUNTIFS(Database!$E:$E,1,Database!$O:$O,AP$2,Database!$I:$I,$A27,Database!$Z:$Z,"N",Database!$Y:$Y,"Y")+COUNTIFS(Database!$F:$F,1,Database!$Q:$Q,AP$2,Database!$I:$I,$A27,Database!$Z:$Z,"N",Database!$Y:$Y,"Y"))</f>
        <v>0</v>
      </c>
      <c r="AQ27" s="9">
        <f>IF($K27="N",0,COUNTIFS(Database!$E:$E,1,Database!$O:$O,AQ$2,Database!$I:$I,$A27,Database!$Z:$Z,"N",Database!$Y:$Y,"Y")+COUNTIFS(Database!$F:$F,1,Database!$Q:$Q,AQ$2,Database!$I:$I,$A27,Database!$Z:$Z,"N",Database!$Y:$Y,"Y"))</f>
        <v>0</v>
      </c>
      <c r="AR27" s="9">
        <f>IF($K27="N",0,COUNTIFS(Database!$E:$E,1,Database!$O:$O,AR$2,Database!$I:$I,$A27,Database!$Z:$Z,"N",Database!$Y:$Y,"Y")+COUNTIFS(Database!$F:$F,1,Database!$Q:$Q,AR$2,Database!$I:$I,$A27,Database!$Z:$Z,"N",Database!$Y:$Y,"Y"))</f>
        <v>0</v>
      </c>
      <c r="AS27" s="9">
        <f>IF($K27="N",0,COUNTIFS(Database!$E:$E,1,Database!$O:$O,AS$2,Database!$I:$I,$A27,Database!$Z:$Z,"N",Database!$Y:$Y,"Y")+COUNTIFS(Database!$F:$F,1,Database!$Q:$Q,AS$2,Database!$I:$I,$A27,Database!$Z:$Z,"N",Database!$Y:$Y,"Y"))</f>
        <v>0</v>
      </c>
      <c r="AT27" s="9">
        <f>IF($K27="N",0,COUNTIFS(Database!$E:$E,0,Database!$O:$O,AT$2,Database!$I:$I,$A27,Database!$Z:$Z,"N",Database!$Y:$Y,"Y")+COUNTIFS(Database!$F:$F,0,Database!$Q:$Q,AT$2,Database!$I:$I,$A27,Database!$Z:$Z,"N",Database!$Y:$Y,"Y"))</f>
        <v>1</v>
      </c>
      <c r="AU27" s="9">
        <f>IF($K27="N",0,COUNTIFS(Database!$E:$E,0,Database!$O:$O,AU$2,Database!$I:$I,$A27,Database!$Z:$Z,"N",Database!$Y:$Y,"Y")+COUNTIFS(Database!$F:$F,0,Database!$Q:$Q,AU$2,Database!$I:$I,$A27,Database!$Z:$Z,"N",Database!$Y:$Y,"Y"))</f>
        <v>3</v>
      </c>
      <c r="AV27" s="9">
        <f>IF($K27="N",0,COUNTIFS(Database!$E:$E,0,Database!$O:$O,AV$2,Database!$I:$I,$A27,Database!$Z:$Z,"N",Database!$Y:$Y,"Y")+COUNTIFS(Database!$F:$F,0,Database!$Q:$Q,AV$2,Database!$I:$I,$A27,Database!$Z:$Z,"N",Database!$Y:$Y,"Y"))</f>
        <v>3</v>
      </c>
      <c r="AW27" s="9">
        <f>IF($K27="N",0,COUNTIFS(Database!$E:$E,0,Database!$O:$O,AW$2,Database!$I:$I,$A27,Database!$Z:$Z,"N",Database!$Y:$Y,"Y")+COUNTIFS(Database!$F:$F,0,Database!$Q:$Q,AW$2,Database!$I:$I,$A27,Database!$Z:$Z,"N",Database!$Y:$Y,"Y"))</f>
        <v>5</v>
      </c>
      <c r="AX27" s="9">
        <f>IF($K27="N",0,COUNTIFS(Database!$E:$E,0,Database!$O:$O,AX$2,Database!$I:$I,$A27,Database!$Z:$Z,"N",Database!$Y:$Y,"Y")+COUNTIFS(Database!$F:$F,0,Database!$Q:$Q,AX$2,Database!$I:$I,$A27,Database!$Z:$Z,"N",Database!$Y:$Y,"Y"))</f>
        <v>0</v>
      </c>
      <c r="AY27" s="9">
        <f>IF($K27="N",0,COUNTIFS(Database!$E:$E,0,Database!$O:$O,AY$2,Database!$I:$I,$A27,Database!$Z:$Z,"N",Database!$Y:$Y,"Y")+COUNTIFS(Database!$F:$F,0,Database!$Q:$Q,AY$2,Database!$I:$I,$A27,Database!$Z:$Z,"N",Database!$Y:$Y,"Y"))</f>
        <v>3</v>
      </c>
      <c r="AZ27" s="9">
        <f>IF($K27="N",0,COUNTIFS(Database!$E:$E,0,Database!$O:$O,AZ$2,Database!$I:$I,$A27,Database!$Z:$Z,"N",Database!$Y:$Y,"Y")+COUNTIFS(Database!$F:$F,0,Database!$Q:$Q,AZ$2,Database!$I:$I,$A27,Database!$Z:$Z,"N",Database!$Y:$Y,"Y"))</f>
        <v>2</v>
      </c>
      <c r="BA27" s="9">
        <f>IF($K27="N",0,COUNTIFS(Database!$E:$E,0,Database!$O:$O,BA$2,Database!$I:$I,$A27,Database!$Z:$Z,"N",Database!$Y:$Y,"Y")+COUNTIFS(Database!$F:$F,0,Database!$Q:$Q,BA$2,Database!$I:$I,$A27,Database!$Z:$Z,"N",Database!$Y:$Y,"Y"))</f>
        <v>4</v>
      </c>
      <c r="BB27" s="9">
        <f>IF($K27="N",0,COUNTIFS(Database!$E:$E,0,Database!$O:$O,BB$2,Database!$I:$I,$A27,Database!$Z:$Z,"N",Database!$Y:$Y,"Y")+COUNTIFS(Database!$F:$F,0,Database!$Q:$Q,BB$2,Database!$I:$I,$A27,Database!$Z:$Z,"N",Database!$Y:$Y,"Y"))</f>
        <v>5</v>
      </c>
      <c r="BC27" s="9">
        <f>IF($K27="N",0,COUNTIFS(Database!$E:$E,0,Database!$O:$O,BC$2,Database!$I:$I,$A27,Database!$Z:$Z,"N",Database!$Y:$Y,"Y")+COUNTIFS(Database!$F:$F,0,Database!$Q:$Q,BC$2,Database!$I:$I,$A27,Database!$Z:$Z,"N",Database!$Y:$Y,"Y"))</f>
        <v>2</v>
      </c>
      <c r="BD27" s="9">
        <f>IF($K27="N",0,COUNTIFS(Database!$E:$E,0,Database!$O:$O,BD$2,Database!$I:$I,$A27,Database!$Z:$Z,"N",Database!$Y:$Y,"Y")+COUNTIFS(Database!$F:$F,0,Database!$Q:$Q,BD$2,Database!$I:$I,$A27,Database!$Z:$Z,"N",Database!$Y:$Y,"Y"))</f>
        <v>0</v>
      </c>
      <c r="BE27" s="9">
        <f>IF($K27="N",0,COUNTIFS(Database!$E:$E,0,Database!$O:$O,BE$2,Database!$I:$I,$A27,Database!$Z:$Z,"N",Database!$Y:$Y,"Y")+COUNTIFS(Database!$F:$F,0,Database!$Q:$Q,BE$2,Database!$I:$I,$A27,Database!$Z:$Z,"N",Database!$Y:$Y,"Y"))</f>
        <v>2</v>
      </c>
      <c r="BF27" s="9">
        <f>IF($K27="N",0,COUNTIFS(Database!$E:$E,0,Database!$O:$O,BF$2,Database!$I:$I,$A27,Database!$Z:$Z,"N",Database!$Y:$Y,"Y")+COUNTIFS(Database!$F:$F,0,Database!$Q:$Q,BF$2,Database!$I:$I,$A27,Database!$Z:$Z,"N",Database!$Y:$Y,"Y"))</f>
        <v>0</v>
      </c>
      <c r="BG27" s="9">
        <f>IF($K27="N",0,COUNTIFS(Database!$E:$E,0,Database!$O:$O,BG$2,Database!$I:$I,$A27,Database!$Z:$Z,"N",Database!$Y:$Y,"Y")+COUNTIFS(Database!$F:$F,0,Database!$Q:$Q,BG$2,Database!$I:$I,$A27,Database!$Z:$Z,"N",Database!$Y:$Y,"Y"))</f>
        <v>2</v>
      </c>
      <c r="BH27" s="9">
        <f>IF($K27="N",0,COUNTIFS(Database!$E:$E,0,Database!$O:$O,BH$2,Database!$I:$I,$A27,Database!$Z:$Z,"N",Database!$Y:$Y,"Y")+COUNTIFS(Database!$F:$F,0,Database!$Q:$Q,BH$2,Database!$I:$I,$A27,Database!$Z:$Z,"N",Database!$Y:$Y,"Y"))</f>
        <v>2</v>
      </c>
      <c r="BI27" s="9">
        <f>IF($K27="N",0,COUNTIFS(Database!$E:$E,0,Database!$O:$O,BI$2,Database!$I:$I,$A27,Database!$Z:$Z,"N",Database!$Y:$Y,"Y")+COUNTIFS(Database!$F:$F,0,Database!$Q:$Q,BI$2,Database!$I:$I,$A27,Database!$Z:$Z,"N",Database!$Y:$Y,"Y"))</f>
        <v>1</v>
      </c>
    </row>
    <row r="28" spans="1:61" x14ac:dyDescent="0.25">
      <c r="A28" t="s">
        <v>452</v>
      </c>
      <c r="B28" s="2" t="str">
        <f>VLOOKUP(A28,Database!I:U,13,FALSE)</f>
        <v>bcp</v>
      </c>
      <c r="C28" s="2">
        <f>VLOOKUP(A28,Database!I:V,14,FALSE)</f>
        <v>2000</v>
      </c>
      <c r="D28" s="2">
        <f>_xlfn.MAXIFS(Database!B:B,Database!I:I,'Tournaments Included'!A28)</f>
        <v>3</v>
      </c>
      <c r="E28" s="2" t="str">
        <f>VLOOKUP(A28,Database!I:AA,16,FALSE)</f>
        <v>v1.1</v>
      </c>
      <c r="F28" s="2">
        <f>VLOOKUP(A28,Database!I:AB,19,FALSE)</f>
        <v>22</v>
      </c>
      <c r="G28" s="2" t="str">
        <f>VLOOKUP(A28,Database!I:AC,20,FALSE)</f>
        <v>Y</v>
      </c>
      <c r="H28" s="2" t="str">
        <f>IF(VLOOKUP(A28,Database!I:AD,21,FALSE)=0,"Unknown",VLOOKUP(A28,Database!I:AD,21,FALSE))</f>
        <v>Unknown</v>
      </c>
      <c r="I28" s="2" t="str">
        <f>IF(VLOOKUP(A28,Database!I:AE,22,FALSE)=0,"Unknown",VLOOKUP(A28,Database!I:AE,22,FALSE))</f>
        <v>Unknown</v>
      </c>
      <c r="K28" s="19" t="s">
        <v>1398</v>
      </c>
      <c r="N28" s="9">
        <f>IF($K28="N",0,COUNTIFS(Database!$E:$E,2,Database!$O:$O,N$2,Database!$I:$I,$A28,Database!$Z:$Z,"N",Database!$Y:$Y,"Y")+COUNTIFS(Database!$F:$F,2,Database!$Q:$Q,N$2,Database!$I:$I,$A28,Database!$Z:$Z,"N",Database!$Y:$Y,"Y"))</f>
        <v>3</v>
      </c>
      <c r="O28" s="9">
        <f>IF($K28="N",0,COUNTIFS(Database!$E:$E,2,Database!$O:$O,O$2,Database!$I:$I,$A28,Database!$Z:$Z,"N",Database!$Y:$Y,"Y")+COUNTIFS(Database!$F:$F,2,Database!$Q:$Q,O$2,Database!$I:$I,$A28,Database!$Z:$Z,"N",Database!$Y:$Y,"Y"))</f>
        <v>2</v>
      </c>
      <c r="P28" s="9">
        <f>IF($K28="N",0,COUNTIFS(Database!$E:$E,2,Database!$O:$O,P$2,Database!$I:$I,$A28,Database!$Z:$Z,"N",Database!$Y:$Y,"Y")+COUNTIFS(Database!$F:$F,2,Database!$Q:$Q,P$2,Database!$I:$I,$A28,Database!$Z:$Z,"N",Database!$Y:$Y,"Y"))</f>
        <v>2</v>
      </c>
      <c r="Q28" s="9">
        <f>IF($K28="N",0,COUNTIFS(Database!$E:$E,2,Database!$O:$O,Q$2,Database!$I:$I,$A28,Database!$Z:$Z,"N",Database!$Y:$Y,"Y")+COUNTIFS(Database!$F:$F,2,Database!$Q:$Q,Q$2,Database!$I:$I,$A28,Database!$Z:$Z,"N",Database!$Y:$Y,"Y"))</f>
        <v>6</v>
      </c>
      <c r="R28" s="9">
        <f>IF($K28="N",0,COUNTIFS(Database!$E:$E,2,Database!$O:$O,R$2,Database!$I:$I,$A28,Database!$Z:$Z,"N",Database!$Y:$Y,"Y")+COUNTIFS(Database!$F:$F,2,Database!$Q:$Q,R$2,Database!$I:$I,$A28,Database!$Z:$Z,"N",Database!$Y:$Y,"Y"))</f>
        <v>0</v>
      </c>
      <c r="S28" s="9">
        <f>IF($K28="N",0,COUNTIFS(Database!$E:$E,2,Database!$O:$O,S$2,Database!$I:$I,$A28,Database!$Z:$Z,"N",Database!$Y:$Y,"Y")+COUNTIFS(Database!$F:$F,2,Database!$Q:$Q,S$2,Database!$I:$I,$A28,Database!$Z:$Z,"N",Database!$Y:$Y,"Y"))</f>
        <v>3</v>
      </c>
      <c r="T28" s="9">
        <f>IF($K28="N",0,COUNTIFS(Database!$E:$E,2,Database!$O:$O,T$2,Database!$I:$I,$A28,Database!$Z:$Z,"N",Database!$Y:$Y,"Y")+COUNTIFS(Database!$F:$F,2,Database!$Q:$Q,T$2,Database!$I:$I,$A28,Database!$Z:$Z,"N",Database!$Y:$Y,"Y"))</f>
        <v>1</v>
      </c>
      <c r="U28" s="9">
        <f>IF($K28="N",0,COUNTIFS(Database!$E:$E,2,Database!$O:$O,U$2,Database!$I:$I,$A28,Database!$Z:$Z,"N",Database!$Y:$Y,"Y")+COUNTIFS(Database!$F:$F,2,Database!$Q:$Q,U$2,Database!$I:$I,$A28,Database!$Z:$Z,"N",Database!$Y:$Y,"Y"))</f>
        <v>2</v>
      </c>
      <c r="V28" s="9">
        <f>IF($K28="N",0,COUNTIFS(Database!$E:$E,2,Database!$O:$O,V$2,Database!$I:$I,$A28,Database!$Z:$Z,"N",Database!$Y:$Y,"Y")+COUNTIFS(Database!$F:$F,2,Database!$Q:$Q,V$2,Database!$I:$I,$A28,Database!$Z:$Z,"N",Database!$Y:$Y,"Y"))</f>
        <v>1</v>
      </c>
      <c r="W28" s="9">
        <f>IF($K28="N",0,COUNTIFS(Database!$E:$E,2,Database!$O:$O,W$2,Database!$I:$I,$A28,Database!$Z:$Z,"N",Database!$Y:$Y,"Y")+COUNTIFS(Database!$F:$F,2,Database!$Q:$Q,W$2,Database!$I:$I,$A28,Database!$Z:$Z,"N",Database!$Y:$Y,"Y"))</f>
        <v>2</v>
      </c>
      <c r="X28" s="9">
        <f>IF($K28="N",0,COUNTIFS(Database!$E:$E,2,Database!$O:$O,X$2,Database!$I:$I,$A28,Database!$Z:$Z,"N",Database!$Y:$Y,"Y")+COUNTIFS(Database!$F:$F,2,Database!$Q:$Q,X$2,Database!$I:$I,$A28,Database!$Z:$Z,"N",Database!$Y:$Y,"Y"))</f>
        <v>0</v>
      </c>
      <c r="Y28" s="9">
        <f>IF($K28="N",0,COUNTIFS(Database!$E:$E,2,Database!$O:$O,Y$2,Database!$I:$I,$A28,Database!$Z:$Z,"N",Database!$Y:$Y,"Y")+COUNTIFS(Database!$F:$F,2,Database!$Q:$Q,Y$2,Database!$I:$I,$A28,Database!$Z:$Z,"N",Database!$Y:$Y,"Y"))</f>
        <v>0</v>
      </c>
      <c r="Z28" s="9">
        <f>IF($K28="N",0,COUNTIFS(Database!$E:$E,2,Database!$O:$O,Z$2,Database!$I:$I,$A28,Database!$Z:$Z,"N",Database!$Y:$Y,"Y")+COUNTIFS(Database!$F:$F,2,Database!$Q:$Q,Z$2,Database!$I:$I,$A28,Database!$Z:$Z,"N",Database!$Y:$Y,"Y"))</f>
        <v>4</v>
      </c>
      <c r="AA28" s="9">
        <f>IF($K28="N",0,COUNTIFS(Database!$E:$E,2,Database!$O:$O,AA$2,Database!$I:$I,$A28,Database!$Z:$Z,"N",Database!$Y:$Y,"Y")+COUNTIFS(Database!$F:$F,2,Database!$Q:$Q,AA$2,Database!$I:$I,$A28,Database!$Z:$Z,"N",Database!$Y:$Y,"Y"))</f>
        <v>1</v>
      </c>
      <c r="AB28" s="9">
        <f>IF($K28="N",0,COUNTIFS(Database!$E:$E,2,Database!$O:$O,AB$2,Database!$I:$I,$A28,Database!$Z:$Z,"N",Database!$Y:$Y,"Y")+COUNTIFS(Database!$F:$F,2,Database!$Q:$Q,AB$2,Database!$I:$I,$A28,Database!$Z:$Z,"N",Database!$Y:$Y,"Y"))</f>
        <v>2</v>
      </c>
      <c r="AC28" s="9">
        <f>IF($K28="N",0,COUNTIFS(Database!$E:$E,2,Database!$O:$O,AC$2,Database!$I:$I,$A28,Database!$Z:$Z,"N",Database!$Y:$Y,"Y")+COUNTIFS(Database!$F:$F,2,Database!$Q:$Q,AC$2,Database!$I:$I,$A28,Database!$Z:$Z,"N",Database!$Y:$Y,"Y"))</f>
        <v>3</v>
      </c>
      <c r="AD28" s="9">
        <f>IF($K28="N",0,COUNTIFS(Database!$E:$E,1,Database!$O:$O,AD$2,Database!$I:$I,$A28,Database!$Z:$Z,"N",Database!$Y:$Y,"Y")+COUNTIFS(Database!$F:$F,1,Database!$Q:$Q,AD$2,Database!$I:$I,$A28,Database!$Z:$Z,"N",Database!$Y:$Y,"Y"))</f>
        <v>0</v>
      </c>
      <c r="AE28" s="9">
        <f>IF($K28="N",0,COUNTIFS(Database!$E:$E,1,Database!$O:$O,AE$2,Database!$I:$I,$A28,Database!$Z:$Z,"N",Database!$Y:$Y,"Y")+COUNTIFS(Database!$F:$F,1,Database!$Q:$Q,AE$2,Database!$I:$I,$A28,Database!$Z:$Z,"N",Database!$Y:$Y,"Y"))</f>
        <v>0</v>
      </c>
      <c r="AF28" s="9">
        <f>IF($K28="N",0,COUNTIFS(Database!$E:$E,1,Database!$O:$O,AF$2,Database!$I:$I,$A28,Database!$Z:$Z,"N",Database!$Y:$Y,"Y")+COUNTIFS(Database!$F:$F,1,Database!$Q:$Q,AF$2,Database!$I:$I,$A28,Database!$Z:$Z,"N",Database!$Y:$Y,"Y"))</f>
        <v>0</v>
      </c>
      <c r="AG28" s="9">
        <f>IF($K28="N",0,COUNTIFS(Database!$E:$E,1,Database!$O:$O,AG$2,Database!$I:$I,$A28,Database!$Z:$Z,"N",Database!$Y:$Y,"Y")+COUNTIFS(Database!$F:$F,1,Database!$Q:$Q,AG$2,Database!$I:$I,$A28,Database!$Z:$Z,"N",Database!$Y:$Y,"Y"))</f>
        <v>0</v>
      </c>
      <c r="AH28" s="9">
        <f>IF($K28="N",0,COUNTIFS(Database!$E:$E,1,Database!$O:$O,AH$2,Database!$I:$I,$A28,Database!$Z:$Z,"N",Database!$Y:$Y,"Y")+COUNTIFS(Database!$F:$F,1,Database!$Q:$Q,AH$2,Database!$I:$I,$A28,Database!$Z:$Z,"N",Database!$Y:$Y,"Y"))</f>
        <v>0</v>
      </c>
      <c r="AI28" s="9">
        <f>IF($K28="N",0,COUNTIFS(Database!$E:$E,1,Database!$O:$O,AI$2,Database!$I:$I,$A28,Database!$Z:$Z,"N",Database!$Y:$Y,"Y")+COUNTIFS(Database!$F:$F,1,Database!$Q:$Q,AI$2,Database!$I:$I,$A28,Database!$Z:$Z,"N",Database!$Y:$Y,"Y"))</f>
        <v>0</v>
      </c>
      <c r="AJ28" s="9">
        <f>IF($K28="N",0,COUNTIFS(Database!$E:$E,1,Database!$O:$O,AJ$2,Database!$I:$I,$A28,Database!$Z:$Z,"N",Database!$Y:$Y,"Y")+COUNTIFS(Database!$F:$F,1,Database!$Q:$Q,AJ$2,Database!$I:$I,$A28,Database!$Z:$Z,"N",Database!$Y:$Y,"Y"))</f>
        <v>0</v>
      </c>
      <c r="AK28" s="9">
        <f>IF($K28="N",0,COUNTIFS(Database!$E:$E,1,Database!$O:$O,AK$2,Database!$I:$I,$A28,Database!$Z:$Z,"N",Database!$Y:$Y,"Y")+COUNTIFS(Database!$F:$F,1,Database!$Q:$Q,AK$2,Database!$I:$I,$A28,Database!$Z:$Z,"N",Database!$Y:$Y,"Y"))</f>
        <v>0</v>
      </c>
      <c r="AL28" s="9">
        <f>IF($K28="N",0,COUNTIFS(Database!$E:$E,1,Database!$O:$O,AL$2,Database!$I:$I,$A28,Database!$Z:$Z,"N",Database!$Y:$Y,"Y")+COUNTIFS(Database!$F:$F,1,Database!$Q:$Q,AL$2,Database!$I:$I,$A28,Database!$Z:$Z,"N",Database!$Y:$Y,"Y"))</f>
        <v>0</v>
      </c>
      <c r="AM28" s="9">
        <f>IF($K28="N",0,COUNTIFS(Database!$E:$E,1,Database!$O:$O,AM$2,Database!$I:$I,$A28,Database!$Z:$Z,"N",Database!$Y:$Y,"Y")+COUNTIFS(Database!$F:$F,1,Database!$Q:$Q,AM$2,Database!$I:$I,$A28,Database!$Z:$Z,"N",Database!$Y:$Y,"Y"))</f>
        <v>0</v>
      </c>
      <c r="AN28" s="9">
        <f>IF($K28="N",0,COUNTIFS(Database!$E:$E,1,Database!$O:$O,AN$2,Database!$I:$I,$A28,Database!$Z:$Z,"N",Database!$Y:$Y,"Y")+COUNTIFS(Database!$F:$F,1,Database!$Q:$Q,AN$2,Database!$I:$I,$A28,Database!$Z:$Z,"N",Database!$Y:$Y,"Y"))</f>
        <v>0</v>
      </c>
      <c r="AO28" s="9">
        <f>IF($K28="N",0,COUNTIFS(Database!$E:$E,1,Database!$O:$O,AO$2,Database!$I:$I,$A28,Database!$Z:$Z,"N",Database!$Y:$Y,"Y")+COUNTIFS(Database!$F:$F,1,Database!$Q:$Q,AO$2,Database!$I:$I,$A28,Database!$Z:$Z,"N",Database!$Y:$Y,"Y"))</f>
        <v>0</v>
      </c>
      <c r="AP28" s="9">
        <f>IF($K28="N",0,COUNTIFS(Database!$E:$E,1,Database!$O:$O,AP$2,Database!$I:$I,$A28,Database!$Z:$Z,"N",Database!$Y:$Y,"Y")+COUNTIFS(Database!$F:$F,1,Database!$Q:$Q,AP$2,Database!$I:$I,$A28,Database!$Z:$Z,"N",Database!$Y:$Y,"Y"))</f>
        <v>0</v>
      </c>
      <c r="AQ28" s="9">
        <f>IF($K28="N",0,COUNTIFS(Database!$E:$E,1,Database!$O:$O,AQ$2,Database!$I:$I,$A28,Database!$Z:$Z,"N",Database!$Y:$Y,"Y")+COUNTIFS(Database!$F:$F,1,Database!$Q:$Q,AQ$2,Database!$I:$I,$A28,Database!$Z:$Z,"N",Database!$Y:$Y,"Y"))</f>
        <v>0</v>
      </c>
      <c r="AR28" s="9">
        <f>IF($K28="N",0,COUNTIFS(Database!$E:$E,1,Database!$O:$O,AR$2,Database!$I:$I,$A28,Database!$Z:$Z,"N",Database!$Y:$Y,"Y")+COUNTIFS(Database!$F:$F,1,Database!$Q:$Q,AR$2,Database!$I:$I,$A28,Database!$Z:$Z,"N",Database!$Y:$Y,"Y"))</f>
        <v>0</v>
      </c>
      <c r="AS28" s="9">
        <f>IF($K28="N",0,COUNTIFS(Database!$E:$E,1,Database!$O:$O,AS$2,Database!$I:$I,$A28,Database!$Z:$Z,"N",Database!$Y:$Y,"Y")+COUNTIFS(Database!$F:$F,1,Database!$Q:$Q,AS$2,Database!$I:$I,$A28,Database!$Z:$Z,"N",Database!$Y:$Y,"Y"))</f>
        <v>0</v>
      </c>
      <c r="AT28" s="9">
        <f>IF($K28="N",0,COUNTIFS(Database!$E:$E,0,Database!$O:$O,AT$2,Database!$I:$I,$A28,Database!$Z:$Z,"N",Database!$Y:$Y,"Y")+COUNTIFS(Database!$F:$F,0,Database!$Q:$Q,AT$2,Database!$I:$I,$A28,Database!$Z:$Z,"N",Database!$Y:$Y,"Y"))</f>
        <v>3</v>
      </c>
      <c r="AU28" s="9">
        <f>IF($K28="N",0,COUNTIFS(Database!$E:$E,0,Database!$O:$O,AU$2,Database!$I:$I,$A28,Database!$Z:$Z,"N",Database!$Y:$Y,"Y")+COUNTIFS(Database!$F:$F,0,Database!$Q:$Q,AU$2,Database!$I:$I,$A28,Database!$Z:$Z,"N",Database!$Y:$Y,"Y"))</f>
        <v>2</v>
      </c>
      <c r="AV28" s="9">
        <f>IF($K28="N",0,COUNTIFS(Database!$E:$E,0,Database!$O:$O,AV$2,Database!$I:$I,$A28,Database!$Z:$Z,"N",Database!$Y:$Y,"Y")+COUNTIFS(Database!$F:$F,0,Database!$Q:$Q,AV$2,Database!$I:$I,$A28,Database!$Z:$Z,"N",Database!$Y:$Y,"Y"))</f>
        <v>1</v>
      </c>
      <c r="AW28" s="9">
        <f>IF($K28="N",0,COUNTIFS(Database!$E:$E,0,Database!$O:$O,AW$2,Database!$I:$I,$A28,Database!$Z:$Z,"N",Database!$Y:$Y,"Y")+COUNTIFS(Database!$F:$F,0,Database!$Q:$Q,AW$2,Database!$I:$I,$A28,Database!$Z:$Z,"N",Database!$Y:$Y,"Y"))</f>
        <v>6</v>
      </c>
      <c r="AX28" s="9">
        <f>IF($K28="N",0,COUNTIFS(Database!$E:$E,0,Database!$O:$O,AX$2,Database!$I:$I,$A28,Database!$Z:$Z,"N",Database!$Y:$Y,"Y")+COUNTIFS(Database!$F:$F,0,Database!$Q:$Q,AX$2,Database!$I:$I,$A28,Database!$Z:$Z,"N",Database!$Y:$Y,"Y"))</f>
        <v>0</v>
      </c>
      <c r="AY28" s="9">
        <f>IF($K28="N",0,COUNTIFS(Database!$E:$E,0,Database!$O:$O,AY$2,Database!$I:$I,$A28,Database!$Z:$Z,"N",Database!$Y:$Y,"Y")+COUNTIFS(Database!$F:$F,0,Database!$Q:$Q,AY$2,Database!$I:$I,$A28,Database!$Z:$Z,"N",Database!$Y:$Y,"Y"))</f>
        <v>3</v>
      </c>
      <c r="AZ28" s="9">
        <f>IF($K28="N",0,COUNTIFS(Database!$E:$E,0,Database!$O:$O,AZ$2,Database!$I:$I,$A28,Database!$Z:$Z,"N",Database!$Y:$Y,"Y")+COUNTIFS(Database!$F:$F,0,Database!$Q:$Q,AZ$2,Database!$I:$I,$A28,Database!$Z:$Z,"N",Database!$Y:$Y,"Y"))</f>
        <v>2</v>
      </c>
      <c r="BA28" s="9">
        <f>IF($K28="N",0,COUNTIFS(Database!$E:$E,0,Database!$O:$O,BA$2,Database!$I:$I,$A28,Database!$Z:$Z,"N",Database!$Y:$Y,"Y")+COUNTIFS(Database!$F:$F,0,Database!$Q:$Q,BA$2,Database!$I:$I,$A28,Database!$Z:$Z,"N",Database!$Y:$Y,"Y"))</f>
        <v>1</v>
      </c>
      <c r="BB28" s="9">
        <f>IF($K28="N",0,COUNTIFS(Database!$E:$E,0,Database!$O:$O,BB$2,Database!$I:$I,$A28,Database!$Z:$Z,"N",Database!$Y:$Y,"Y")+COUNTIFS(Database!$F:$F,0,Database!$Q:$Q,BB$2,Database!$I:$I,$A28,Database!$Z:$Z,"N",Database!$Y:$Y,"Y"))</f>
        <v>2</v>
      </c>
      <c r="BC28" s="9">
        <f>IF($K28="N",0,COUNTIFS(Database!$E:$E,0,Database!$O:$O,BC$2,Database!$I:$I,$A28,Database!$Z:$Z,"N",Database!$Y:$Y,"Y")+COUNTIFS(Database!$F:$F,0,Database!$Q:$Q,BC$2,Database!$I:$I,$A28,Database!$Z:$Z,"N",Database!$Y:$Y,"Y"))</f>
        <v>1</v>
      </c>
      <c r="BD28" s="9">
        <f>IF($K28="N",0,COUNTIFS(Database!$E:$E,0,Database!$O:$O,BD$2,Database!$I:$I,$A28,Database!$Z:$Z,"N",Database!$Y:$Y,"Y")+COUNTIFS(Database!$F:$F,0,Database!$Q:$Q,BD$2,Database!$I:$I,$A28,Database!$Z:$Z,"N",Database!$Y:$Y,"Y"))</f>
        <v>0</v>
      </c>
      <c r="BE28" s="9">
        <f>IF($K28="N",0,COUNTIFS(Database!$E:$E,0,Database!$O:$O,BE$2,Database!$I:$I,$A28,Database!$Z:$Z,"N",Database!$Y:$Y,"Y")+COUNTIFS(Database!$F:$F,0,Database!$Q:$Q,BE$2,Database!$I:$I,$A28,Database!$Z:$Z,"N",Database!$Y:$Y,"Y"))</f>
        <v>0</v>
      </c>
      <c r="BF28" s="9">
        <f>IF($K28="N",0,COUNTIFS(Database!$E:$E,0,Database!$O:$O,BF$2,Database!$I:$I,$A28,Database!$Z:$Z,"N",Database!$Y:$Y,"Y")+COUNTIFS(Database!$F:$F,0,Database!$Q:$Q,BF$2,Database!$I:$I,$A28,Database!$Z:$Z,"N",Database!$Y:$Y,"Y"))</f>
        <v>2</v>
      </c>
      <c r="BG28" s="9">
        <f>IF($K28="N",0,COUNTIFS(Database!$E:$E,0,Database!$O:$O,BG$2,Database!$I:$I,$A28,Database!$Z:$Z,"N",Database!$Y:$Y,"Y")+COUNTIFS(Database!$F:$F,0,Database!$Q:$Q,BG$2,Database!$I:$I,$A28,Database!$Z:$Z,"N",Database!$Y:$Y,"Y"))</f>
        <v>2</v>
      </c>
      <c r="BH28" s="9">
        <f>IF($K28="N",0,COUNTIFS(Database!$E:$E,0,Database!$O:$O,BH$2,Database!$I:$I,$A28,Database!$Z:$Z,"N",Database!$Y:$Y,"Y")+COUNTIFS(Database!$F:$F,0,Database!$Q:$Q,BH$2,Database!$I:$I,$A28,Database!$Z:$Z,"N",Database!$Y:$Y,"Y"))</f>
        <v>4</v>
      </c>
      <c r="BI28" s="9">
        <f>IF($K28="N",0,COUNTIFS(Database!$E:$E,0,Database!$O:$O,BI$2,Database!$I:$I,$A28,Database!$Z:$Z,"N",Database!$Y:$Y,"Y")+COUNTIFS(Database!$F:$F,0,Database!$Q:$Q,BI$2,Database!$I:$I,$A28,Database!$Z:$Z,"N",Database!$Y:$Y,"Y"))</f>
        <v>3</v>
      </c>
    </row>
    <row r="29" spans="1:61" x14ac:dyDescent="0.25">
      <c r="A29" t="s">
        <v>824</v>
      </c>
      <c r="B29" s="2" t="str">
        <f>VLOOKUP(A29,Database!I:U,13,FALSE)</f>
        <v>bcp</v>
      </c>
      <c r="C29" s="2">
        <f>VLOOKUP(A29,Database!I:V,14,FALSE)</f>
        <v>1250</v>
      </c>
      <c r="D29" s="2">
        <f>_xlfn.MAXIFS(Database!B:B,Database!I:I,'Tournaments Included'!A29)</f>
        <v>3</v>
      </c>
      <c r="E29" s="2" t="str">
        <f>VLOOKUP(A29,Database!I:AA,16,FALSE)</f>
        <v>v1.1</v>
      </c>
      <c r="F29" s="2">
        <f>VLOOKUP(A29,Database!I:AB,19,FALSE)</f>
        <v>12</v>
      </c>
      <c r="G29" s="2" t="str">
        <f>VLOOKUP(A29,Database!I:AC,20,FALSE)</f>
        <v>N</v>
      </c>
      <c r="H29" s="2" t="str">
        <f>IF(VLOOKUP(A29,Database!I:AD,21,FALSE)=0,"Unknown",VLOOKUP(A29,Database!I:AD,21,FALSE))</f>
        <v>Unknown</v>
      </c>
      <c r="I29" s="2" t="str">
        <f>IF(VLOOKUP(A29,Database!I:AE,22,FALSE)=0,"Unknown",VLOOKUP(A29,Database!I:AE,22,FALSE))</f>
        <v>Unknown</v>
      </c>
      <c r="K29" s="19" t="s">
        <v>1399</v>
      </c>
      <c r="N29" s="9">
        <f>IF($K29="N",0,COUNTIFS(Database!$E:$E,2,Database!$O:$O,N$2,Database!$I:$I,$A29,Database!$Z:$Z,"N",Database!$Y:$Y,"Y")+COUNTIFS(Database!$F:$F,2,Database!$Q:$Q,N$2,Database!$I:$I,$A29,Database!$Z:$Z,"N",Database!$Y:$Y,"Y"))</f>
        <v>0</v>
      </c>
      <c r="O29" s="9">
        <f>IF($K29="N",0,COUNTIFS(Database!$E:$E,2,Database!$O:$O,O$2,Database!$I:$I,$A29,Database!$Z:$Z,"N",Database!$Y:$Y,"Y")+COUNTIFS(Database!$F:$F,2,Database!$Q:$Q,O$2,Database!$I:$I,$A29,Database!$Z:$Z,"N",Database!$Y:$Y,"Y"))</f>
        <v>0</v>
      </c>
      <c r="P29" s="9">
        <f>IF($K29="N",0,COUNTIFS(Database!$E:$E,2,Database!$O:$O,P$2,Database!$I:$I,$A29,Database!$Z:$Z,"N",Database!$Y:$Y,"Y")+COUNTIFS(Database!$F:$F,2,Database!$Q:$Q,P$2,Database!$I:$I,$A29,Database!$Z:$Z,"N",Database!$Y:$Y,"Y"))</f>
        <v>0</v>
      </c>
      <c r="Q29" s="9">
        <f>IF($K29="N",0,COUNTIFS(Database!$E:$E,2,Database!$O:$O,Q$2,Database!$I:$I,$A29,Database!$Z:$Z,"N",Database!$Y:$Y,"Y")+COUNTIFS(Database!$F:$F,2,Database!$Q:$Q,Q$2,Database!$I:$I,$A29,Database!$Z:$Z,"N",Database!$Y:$Y,"Y"))</f>
        <v>0</v>
      </c>
      <c r="R29" s="9">
        <f>IF($K29="N",0,COUNTIFS(Database!$E:$E,2,Database!$O:$O,R$2,Database!$I:$I,$A29,Database!$Z:$Z,"N",Database!$Y:$Y,"Y")+COUNTIFS(Database!$F:$F,2,Database!$Q:$Q,R$2,Database!$I:$I,$A29,Database!$Z:$Z,"N",Database!$Y:$Y,"Y"))</f>
        <v>0</v>
      </c>
      <c r="S29" s="9">
        <f>IF($K29="N",0,COUNTIFS(Database!$E:$E,2,Database!$O:$O,S$2,Database!$I:$I,$A29,Database!$Z:$Z,"N",Database!$Y:$Y,"Y")+COUNTIFS(Database!$F:$F,2,Database!$Q:$Q,S$2,Database!$I:$I,$A29,Database!$Z:$Z,"N",Database!$Y:$Y,"Y"))</f>
        <v>0</v>
      </c>
      <c r="T29" s="9">
        <f>IF($K29="N",0,COUNTIFS(Database!$E:$E,2,Database!$O:$O,T$2,Database!$I:$I,$A29,Database!$Z:$Z,"N",Database!$Y:$Y,"Y")+COUNTIFS(Database!$F:$F,2,Database!$Q:$Q,T$2,Database!$I:$I,$A29,Database!$Z:$Z,"N",Database!$Y:$Y,"Y"))</f>
        <v>0</v>
      </c>
      <c r="U29" s="9">
        <f>IF($K29="N",0,COUNTIFS(Database!$E:$E,2,Database!$O:$O,U$2,Database!$I:$I,$A29,Database!$Z:$Z,"N",Database!$Y:$Y,"Y")+COUNTIFS(Database!$F:$F,2,Database!$Q:$Q,U$2,Database!$I:$I,$A29,Database!$Z:$Z,"N",Database!$Y:$Y,"Y"))</f>
        <v>0</v>
      </c>
      <c r="V29" s="9">
        <f>IF($K29="N",0,COUNTIFS(Database!$E:$E,2,Database!$O:$O,V$2,Database!$I:$I,$A29,Database!$Z:$Z,"N",Database!$Y:$Y,"Y")+COUNTIFS(Database!$F:$F,2,Database!$Q:$Q,V$2,Database!$I:$I,$A29,Database!$Z:$Z,"N",Database!$Y:$Y,"Y"))</f>
        <v>0</v>
      </c>
      <c r="W29" s="9">
        <f>IF($K29="N",0,COUNTIFS(Database!$E:$E,2,Database!$O:$O,W$2,Database!$I:$I,$A29,Database!$Z:$Z,"N",Database!$Y:$Y,"Y")+COUNTIFS(Database!$F:$F,2,Database!$Q:$Q,W$2,Database!$I:$I,$A29,Database!$Z:$Z,"N",Database!$Y:$Y,"Y"))</f>
        <v>0</v>
      </c>
      <c r="X29" s="9">
        <f>IF($K29="N",0,COUNTIFS(Database!$E:$E,2,Database!$O:$O,X$2,Database!$I:$I,$A29,Database!$Z:$Z,"N",Database!$Y:$Y,"Y")+COUNTIFS(Database!$F:$F,2,Database!$Q:$Q,X$2,Database!$I:$I,$A29,Database!$Z:$Z,"N",Database!$Y:$Y,"Y"))</f>
        <v>0</v>
      </c>
      <c r="Y29" s="9">
        <f>IF($K29="N",0,COUNTIFS(Database!$E:$E,2,Database!$O:$O,Y$2,Database!$I:$I,$A29,Database!$Z:$Z,"N",Database!$Y:$Y,"Y")+COUNTIFS(Database!$F:$F,2,Database!$Q:$Q,Y$2,Database!$I:$I,$A29,Database!$Z:$Z,"N",Database!$Y:$Y,"Y"))</f>
        <v>0</v>
      </c>
      <c r="Z29" s="9">
        <f>IF($K29="N",0,COUNTIFS(Database!$E:$E,2,Database!$O:$O,Z$2,Database!$I:$I,$A29,Database!$Z:$Z,"N",Database!$Y:$Y,"Y")+COUNTIFS(Database!$F:$F,2,Database!$Q:$Q,Z$2,Database!$I:$I,$A29,Database!$Z:$Z,"N",Database!$Y:$Y,"Y"))</f>
        <v>0</v>
      </c>
      <c r="AA29" s="9">
        <f>IF($K29="N",0,COUNTIFS(Database!$E:$E,2,Database!$O:$O,AA$2,Database!$I:$I,$A29,Database!$Z:$Z,"N",Database!$Y:$Y,"Y")+COUNTIFS(Database!$F:$F,2,Database!$Q:$Q,AA$2,Database!$I:$I,$A29,Database!$Z:$Z,"N",Database!$Y:$Y,"Y"))</f>
        <v>0</v>
      </c>
      <c r="AB29" s="9">
        <f>IF($K29="N",0,COUNTIFS(Database!$E:$E,2,Database!$O:$O,AB$2,Database!$I:$I,$A29,Database!$Z:$Z,"N",Database!$Y:$Y,"Y")+COUNTIFS(Database!$F:$F,2,Database!$Q:$Q,AB$2,Database!$I:$I,$A29,Database!$Z:$Z,"N",Database!$Y:$Y,"Y"))</f>
        <v>0</v>
      </c>
      <c r="AC29" s="9">
        <f>IF($K29="N",0,COUNTIFS(Database!$E:$E,2,Database!$O:$O,AC$2,Database!$I:$I,$A29,Database!$Z:$Z,"N",Database!$Y:$Y,"Y")+COUNTIFS(Database!$F:$F,2,Database!$Q:$Q,AC$2,Database!$I:$I,$A29,Database!$Z:$Z,"N",Database!$Y:$Y,"Y"))</f>
        <v>0</v>
      </c>
      <c r="AD29" s="9">
        <f>IF($K29="N",0,COUNTIFS(Database!$E:$E,1,Database!$O:$O,AD$2,Database!$I:$I,$A29,Database!$Z:$Z,"N",Database!$Y:$Y,"Y")+COUNTIFS(Database!$F:$F,1,Database!$Q:$Q,AD$2,Database!$I:$I,$A29,Database!$Z:$Z,"N",Database!$Y:$Y,"Y"))</f>
        <v>0</v>
      </c>
      <c r="AE29" s="9">
        <f>IF($K29="N",0,COUNTIFS(Database!$E:$E,1,Database!$O:$O,AE$2,Database!$I:$I,$A29,Database!$Z:$Z,"N",Database!$Y:$Y,"Y")+COUNTIFS(Database!$F:$F,1,Database!$Q:$Q,AE$2,Database!$I:$I,$A29,Database!$Z:$Z,"N",Database!$Y:$Y,"Y"))</f>
        <v>0</v>
      </c>
      <c r="AF29" s="9">
        <f>IF($K29="N",0,COUNTIFS(Database!$E:$E,1,Database!$O:$O,AF$2,Database!$I:$I,$A29,Database!$Z:$Z,"N",Database!$Y:$Y,"Y")+COUNTIFS(Database!$F:$F,1,Database!$Q:$Q,AF$2,Database!$I:$I,$A29,Database!$Z:$Z,"N",Database!$Y:$Y,"Y"))</f>
        <v>0</v>
      </c>
      <c r="AG29" s="9">
        <f>IF($K29="N",0,COUNTIFS(Database!$E:$E,1,Database!$O:$O,AG$2,Database!$I:$I,$A29,Database!$Z:$Z,"N",Database!$Y:$Y,"Y")+COUNTIFS(Database!$F:$F,1,Database!$Q:$Q,AG$2,Database!$I:$I,$A29,Database!$Z:$Z,"N",Database!$Y:$Y,"Y"))</f>
        <v>0</v>
      </c>
      <c r="AH29" s="9">
        <f>IF($K29="N",0,COUNTIFS(Database!$E:$E,1,Database!$O:$O,AH$2,Database!$I:$I,$A29,Database!$Z:$Z,"N",Database!$Y:$Y,"Y")+COUNTIFS(Database!$F:$F,1,Database!$Q:$Q,AH$2,Database!$I:$I,$A29,Database!$Z:$Z,"N",Database!$Y:$Y,"Y"))</f>
        <v>0</v>
      </c>
      <c r="AI29" s="9">
        <f>IF($K29="N",0,COUNTIFS(Database!$E:$E,1,Database!$O:$O,AI$2,Database!$I:$I,$A29,Database!$Z:$Z,"N",Database!$Y:$Y,"Y")+COUNTIFS(Database!$F:$F,1,Database!$Q:$Q,AI$2,Database!$I:$I,$A29,Database!$Z:$Z,"N",Database!$Y:$Y,"Y"))</f>
        <v>0</v>
      </c>
      <c r="AJ29" s="9">
        <f>IF($K29="N",0,COUNTIFS(Database!$E:$E,1,Database!$O:$O,AJ$2,Database!$I:$I,$A29,Database!$Z:$Z,"N",Database!$Y:$Y,"Y")+COUNTIFS(Database!$F:$F,1,Database!$Q:$Q,AJ$2,Database!$I:$I,$A29,Database!$Z:$Z,"N",Database!$Y:$Y,"Y"))</f>
        <v>0</v>
      </c>
      <c r="AK29" s="9">
        <f>IF($K29="N",0,COUNTIFS(Database!$E:$E,1,Database!$O:$O,AK$2,Database!$I:$I,$A29,Database!$Z:$Z,"N",Database!$Y:$Y,"Y")+COUNTIFS(Database!$F:$F,1,Database!$Q:$Q,AK$2,Database!$I:$I,$A29,Database!$Z:$Z,"N",Database!$Y:$Y,"Y"))</f>
        <v>0</v>
      </c>
      <c r="AL29" s="9">
        <f>IF($K29="N",0,COUNTIFS(Database!$E:$E,1,Database!$O:$O,AL$2,Database!$I:$I,$A29,Database!$Z:$Z,"N",Database!$Y:$Y,"Y")+COUNTIFS(Database!$F:$F,1,Database!$Q:$Q,AL$2,Database!$I:$I,$A29,Database!$Z:$Z,"N",Database!$Y:$Y,"Y"))</f>
        <v>0</v>
      </c>
      <c r="AM29" s="9">
        <f>IF($K29="N",0,COUNTIFS(Database!$E:$E,1,Database!$O:$O,AM$2,Database!$I:$I,$A29,Database!$Z:$Z,"N",Database!$Y:$Y,"Y")+COUNTIFS(Database!$F:$F,1,Database!$Q:$Q,AM$2,Database!$I:$I,$A29,Database!$Z:$Z,"N",Database!$Y:$Y,"Y"))</f>
        <v>0</v>
      </c>
      <c r="AN29" s="9">
        <f>IF($K29="N",0,COUNTIFS(Database!$E:$E,1,Database!$O:$O,AN$2,Database!$I:$I,$A29,Database!$Z:$Z,"N",Database!$Y:$Y,"Y")+COUNTIFS(Database!$F:$F,1,Database!$Q:$Q,AN$2,Database!$I:$I,$A29,Database!$Z:$Z,"N",Database!$Y:$Y,"Y"))</f>
        <v>0</v>
      </c>
      <c r="AO29" s="9">
        <f>IF($K29="N",0,COUNTIFS(Database!$E:$E,1,Database!$O:$O,AO$2,Database!$I:$I,$A29,Database!$Z:$Z,"N",Database!$Y:$Y,"Y")+COUNTIFS(Database!$F:$F,1,Database!$Q:$Q,AO$2,Database!$I:$I,$A29,Database!$Z:$Z,"N",Database!$Y:$Y,"Y"))</f>
        <v>0</v>
      </c>
      <c r="AP29" s="9">
        <f>IF($K29="N",0,COUNTIFS(Database!$E:$E,1,Database!$O:$O,AP$2,Database!$I:$I,$A29,Database!$Z:$Z,"N",Database!$Y:$Y,"Y")+COUNTIFS(Database!$F:$F,1,Database!$Q:$Q,AP$2,Database!$I:$I,$A29,Database!$Z:$Z,"N",Database!$Y:$Y,"Y"))</f>
        <v>0</v>
      </c>
      <c r="AQ29" s="9">
        <f>IF($K29="N",0,COUNTIFS(Database!$E:$E,1,Database!$O:$O,AQ$2,Database!$I:$I,$A29,Database!$Z:$Z,"N",Database!$Y:$Y,"Y")+COUNTIFS(Database!$F:$F,1,Database!$Q:$Q,AQ$2,Database!$I:$I,$A29,Database!$Z:$Z,"N",Database!$Y:$Y,"Y"))</f>
        <v>0</v>
      </c>
      <c r="AR29" s="9">
        <f>IF($K29="N",0,COUNTIFS(Database!$E:$E,1,Database!$O:$O,AR$2,Database!$I:$I,$A29,Database!$Z:$Z,"N",Database!$Y:$Y,"Y")+COUNTIFS(Database!$F:$F,1,Database!$Q:$Q,AR$2,Database!$I:$I,$A29,Database!$Z:$Z,"N",Database!$Y:$Y,"Y"))</f>
        <v>0</v>
      </c>
      <c r="AS29" s="9">
        <f>IF($K29="N",0,COUNTIFS(Database!$E:$E,1,Database!$O:$O,AS$2,Database!$I:$I,$A29,Database!$Z:$Z,"N",Database!$Y:$Y,"Y")+COUNTIFS(Database!$F:$F,1,Database!$Q:$Q,AS$2,Database!$I:$I,$A29,Database!$Z:$Z,"N",Database!$Y:$Y,"Y"))</f>
        <v>0</v>
      </c>
      <c r="AT29" s="9">
        <f>IF($K29="N",0,COUNTIFS(Database!$E:$E,0,Database!$O:$O,AT$2,Database!$I:$I,$A29,Database!$Z:$Z,"N",Database!$Y:$Y,"Y")+COUNTIFS(Database!$F:$F,0,Database!$Q:$Q,AT$2,Database!$I:$I,$A29,Database!$Z:$Z,"N",Database!$Y:$Y,"Y"))</f>
        <v>0</v>
      </c>
      <c r="AU29" s="9">
        <f>IF($K29="N",0,COUNTIFS(Database!$E:$E,0,Database!$O:$O,AU$2,Database!$I:$I,$A29,Database!$Z:$Z,"N",Database!$Y:$Y,"Y")+COUNTIFS(Database!$F:$F,0,Database!$Q:$Q,AU$2,Database!$I:$I,$A29,Database!$Z:$Z,"N",Database!$Y:$Y,"Y"))</f>
        <v>0</v>
      </c>
      <c r="AV29" s="9">
        <f>IF($K29="N",0,COUNTIFS(Database!$E:$E,0,Database!$O:$O,AV$2,Database!$I:$I,$A29,Database!$Z:$Z,"N",Database!$Y:$Y,"Y")+COUNTIFS(Database!$F:$F,0,Database!$Q:$Q,AV$2,Database!$I:$I,$A29,Database!$Z:$Z,"N",Database!$Y:$Y,"Y"))</f>
        <v>0</v>
      </c>
      <c r="AW29" s="9">
        <f>IF($K29="N",0,COUNTIFS(Database!$E:$E,0,Database!$O:$O,AW$2,Database!$I:$I,$A29,Database!$Z:$Z,"N",Database!$Y:$Y,"Y")+COUNTIFS(Database!$F:$F,0,Database!$Q:$Q,AW$2,Database!$I:$I,$A29,Database!$Z:$Z,"N",Database!$Y:$Y,"Y"))</f>
        <v>0</v>
      </c>
      <c r="AX29" s="9">
        <f>IF($K29="N",0,COUNTIFS(Database!$E:$E,0,Database!$O:$O,AX$2,Database!$I:$I,$A29,Database!$Z:$Z,"N",Database!$Y:$Y,"Y")+COUNTIFS(Database!$F:$F,0,Database!$Q:$Q,AX$2,Database!$I:$I,$A29,Database!$Z:$Z,"N",Database!$Y:$Y,"Y"))</f>
        <v>0</v>
      </c>
      <c r="AY29" s="9">
        <f>IF($K29="N",0,COUNTIFS(Database!$E:$E,0,Database!$O:$O,AY$2,Database!$I:$I,$A29,Database!$Z:$Z,"N",Database!$Y:$Y,"Y")+COUNTIFS(Database!$F:$F,0,Database!$Q:$Q,AY$2,Database!$I:$I,$A29,Database!$Z:$Z,"N",Database!$Y:$Y,"Y"))</f>
        <v>0</v>
      </c>
      <c r="AZ29" s="9">
        <f>IF($K29="N",0,COUNTIFS(Database!$E:$E,0,Database!$O:$O,AZ$2,Database!$I:$I,$A29,Database!$Z:$Z,"N",Database!$Y:$Y,"Y")+COUNTIFS(Database!$F:$F,0,Database!$Q:$Q,AZ$2,Database!$I:$I,$A29,Database!$Z:$Z,"N",Database!$Y:$Y,"Y"))</f>
        <v>0</v>
      </c>
      <c r="BA29" s="9">
        <f>IF($K29="N",0,COUNTIFS(Database!$E:$E,0,Database!$O:$O,BA$2,Database!$I:$I,$A29,Database!$Z:$Z,"N",Database!$Y:$Y,"Y")+COUNTIFS(Database!$F:$F,0,Database!$Q:$Q,BA$2,Database!$I:$I,$A29,Database!$Z:$Z,"N",Database!$Y:$Y,"Y"))</f>
        <v>0</v>
      </c>
      <c r="BB29" s="9">
        <f>IF($K29="N",0,COUNTIFS(Database!$E:$E,0,Database!$O:$O,BB$2,Database!$I:$I,$A29,Database!$Z:$Z,"N",Database!$Y:$Y,"Y")+COUNTIFS(Database!$F:$F,0,Database!$Q:$Q,BB$2,Database!$I:$I,$A29,Database!$Z:$Z,"N",Database!$Y:$Y,"Y"))</f>
        <v>0</v>
      </c>
      <c r="BC29" s="9">
        <f>IF($K29="N",0,COUNTIFS(Database!$E:$E,0,Database!$O:$O,BC$2,Database!$I:$I,$A29,Database!$Z:$Z,"N",Database!$Y:$Y,"Y")+COUNTIFS(Database!$F:$F,0,Database!$Q:$Q,BC$2,Database!$I:$I,$A29,Database!$Z:$Z,"N",Database!$Y:$Y,"Y"))</f>
        <v>0</v>
      </c>
      <c r="BD29" s="9">
        <f>IF($K29="N",0,COUNTIFS(Database!$E:$E,0,Database!$O:$O,BD$2,Database!$I:$I,$A29,Database!$Z:$Z,"N",Database!$Y:$Y,"Y")+COUNTIFS(Database!$F:$F,0,Database!$Q:$Q,BD$2,Database!$I:$I,$A29,Database!$Z:$Z,"N",Database!$Y:$Y,"Y"))</f>
        <v>0</v>
      </c>
      <c r="BE29" s="9">
        <f>IF($K29="N",0,COUNTIFS(Database!$E:$E,0,Database!$O:$O,BE$2,Database!$I:$I,$A29,Database!$Z:$Z,"N",Database!$Y:$Y,"Y")+COUNTIFS(Database!$F:$F,0,Database!$Q:$Q,BE$2,Database!$I:$I,$A29,Database!$Z:$Z,"N",Database!$Y:$Y,"Y"))</f>
        <v>0</v>
      </c>
      <c r="BF29" s="9">
        <f>IF($K29="N",0,COUNTIFS(Database!$E:$E,0,Database!$O:$O,BF$2,Database!$I:$I,$A29,Database!$Z:$Z,"N",Database!$Y:$Y,"Y")+COUNTIFS(Database!$F:$F,0,Database!$Q:$Q,BF$2,Database!$I:$I,$A29,Database!$Z:$Z,"N",Database!$Y:$Y,"Y"))</f>
        <v>0</v>
      </c>
      <c r="BG29" s="9">
        <f>IF($K29="N",0,COUNTIFS(Database!$E:$E,0,Database!$O:$O,BG$2,Database!$I:$I,$A29,Database!$Z:$Z,"N",Database!$Y:$Y,"Y")+COUNTIFS(Database!$F:$F,0,Database!$Q:$Q,BG$2,Database!$I:$I,$A29,Database!$Z:$Z,"N",Database!$Y:$Y,"Y"))</f>
        <v>0</v>
      </c>
      <c r="BH29" s="9">
        <f>IF($K29="N",0,COUNTIFS(Database!$E:$E,0,Database!$O:$O,BH$2,Database!$I:$I,$A29,Database!$Z:$Z,"N",Database!$Y:$Y,"Y")+COUNTIFS(Database!$F:$F,0,Database!$Q:$Q,BH$2,Database!$I:$I,$A29,Database!$Z:$Z,"N",Database!$Y:$Y,"Y"))</f>
        <v>0</v>
      </c>
      <c r="BI29" s="9">
        <f>IF($K29="N",0,COUNTIFS(Database!$E:$E,0,Database!$O:$O,BI$2,Database!$I:$I,$A29,Database!$Z:$Z,"N",Database!$Y:$Y,"Y")+COUNTIFS(Database!$F:$F,0,Database!$Q:$Q,BI$2,Database!$I:$I,$A29,Database!$Z:$Z,"N",Database!$Y:$Y,"Y"))</f>
        <v>0</v>
      </c>
    </row>
    <row r="30" spans="1:61" x14ac:dyDescent="0.25">
      <c r="A30" t="s">
        <v>244</v>
      </c>
      <c r="B30" s="2" t="str">
        <f>VLOOKUP(A30,Database!I:U,13,FALSE)</f>
        <v>bcp</v>
      </c>
      <c r="C30" s="2">
        <f>VLOOKUP(A30,Database!I:V,14,FALSE)</f>
        <v>500</v>
      </c>
      <c r="D30" s="2">
        <f>_xlfn.MAXIFS(Database!B:B,Database!I:I,'Tournaments Included'!A30)</f>
        <v>3</v>
      </c>
      <c r="E30" s="2" t="str">
        <f>VLOOKUP(A30,Database!I:AA,16,FALSE)</f>
        <v>v1.1</v>
      </c>
      <c r="F30" s="2">
        <f>VLOOKUP(A30,Database!I:AB,19,FALSE)</f>
        <v>6</v>
      </c>
      <c r="G30" s="2" t="str">
        <f>VLOOKUP(A30,Database!I:AC,20,FALSE)</f>
        <v>Y</v>
      </c>
      <c r="H30" s="2" t="str">
        <f>IF(VLOOKUP(A30,Database!I:AD,21,FALSE)=0,"Unknown",VLOOKUP(A30,Database!I:AD,21,FALSE))</f>
        <v>Unknown</v>
      </c>
      <c r="I30" s="2" t="str">
        <f>IF(VLOOKUP(A30,Database!I:AE,22,FALSE)=0,"Unknown",VLOOKUP(A30,Database!I:AE,22,FALSE))</f>
        <v>Unknown</v>
      </c>
      <c r="K30" s="19" t="s">
        <v>1399</v>
      </c>
      <c r="N30" s="9">
        <f>IF($K30="N",0,COUNTIFS(Database!$E:$E,2,Database!$O:$O,N$2,Database!$I:$I,$A30,Database!$Z:$Z,"N",Database!$Y:$Y,"Y")+COUNTIFS(Database!$F:$F,2,Database!$Q:$Q,N$2,Database!$I:$I,$A30,Database!$Z:$Z,"N",Database!$Y:$Y,"Y"))</f>
        <v>0</v>
      </c>
      <c r="O30" s="9">
        <f>IF($K30="N",0,COUNTIFS(Database!$E:$E,2,Database!$O:$O,O$2,Database!$I:$I,$A30,Database!$Z:$Z,"N",Database!$Y:$Y,"Y")+COUNTIFS(Database!$F:$F,2,Database!$Q:$Q,O$2,Database!$I:$I,$A30,Database!$Z:$Z,"N",Database!$Y:$Y,"Y"))</f>
        <v>0</v>
      </c>
      <c r="P30" s="9">
        <f>IF($K30="N",0,COUNTIFS(Database!$E:$E,2,Database!$O:$O,P$2,Database!$I:$I,$A30,Database!$Z:$Z,"N",Database!$Y:$Y,"Y")+COUNTIFS(Database!$F:$F,2,Database!$Q:$Q,P$2,Database!$I:$I,$A30,Database!$Z:$Z,"N",Database!$Y:$Y,"Y"))</f>
        <v>0</v>
      </c>
      <c r="Q30" s="9">
        <f>IF($K30="N",0,COUNTIFS(Database!$E:$E,2,Database!$O:$O,Q$2,Database!$I:$I,$A30,Database!$Z:$Z,"N",Database!$Y:$Y,"Y")+COUNTIFS(Database!$F:$F,2,Database!$Q:$Q,Q$2,Database!$I:$I,$A30,Database!$Z:$Z,"N",Database!$Y:$Y,"Y"))</f>
        <v>0</v>
      </c>
      <c r="R30" s="9">
        <f>IF($K30="N",0,COUNTIFS(Database!$E:$E,2,Database!$O:$O,R$2,Database!$I:$I,$A30,Database!$Z:$Z,"N",Database!$Y:$Y,"Y")+COUNTIFS(Database!$F:$F,2,Database!$Q:$Q,R$2,Database!$I:$I,$A30,Database!$Z:$Z,"N",Database!$Y:$Y,"Y"))</f>
        <v>0</v>
      </c>
      <c r="S30" s="9">
        <f>IF($K30="N",0,COUNTIFS(Database!$E:$E,2,Database!$O:$O,S$2,Database!$I:$I,$A30,Database!$Z:$Z,"N",Database!$Y:$Y,"Y")+COUNTIFS(Database!$F:$F,2,Database!$Q:$Q,S$2,Database!$I:$I,$A30,Database!$Z:$Z,"N",Database!$Y:$Y,"Y"))</f>
        <v>0</v>
      </c>
      <c r="T30" s="9">
        <f>IF($K30="N",0,COUNTIFS(Database!$E:$E,2,Database!$O:$O,T$2,Database!$I:$I,$A30,Database!$Z:$Z,"N",Database!$Y:$Y,"Y")+COUNTIFS(Database!$F:$F,2,Database!$Q:$Q,T$2,Database!$I:$I,$A30,Database!$Z:$Z,"N",Database!$Y:$Y,"Y"))</f>
        <v>0</v>
      </c>
      <c r="U30" s="9">
        <f>IF($K30="N",0,COUNTIFS(Database!$E:$E,2,Database!$O:$O,U$2,Database!$I:$I,$A30,Database!$Z:$Z,"N",Database!$Y:$Y,"Y")+COUNTIFS(Database!$F:$F,2,Database!$Q:$Q,U$2,Database!$I:$I,$A30,Database!$Z:$Z,"N",Database!$Y:$Y,"Y"))</f>
        <v>0</v>
      </c>
      <c r="V30" s="9">
        <f>IF($K30="N",0,COUNTIFS(Database!$E:$E,2,Database!$O:$O,V$2,Database!$I:$I,$A30,Database!$Z:$Z,"N",Database!$Y:$Y,"Y")+COUNTIFS(Database!$F:$F,2,Database!$Q:$Q,V$2,Database!$I:$I,$A30,Database!$Z:$Z,"N",Database!$Y:$Y,"Y"))</f>
        <v>0</v>
      </c>
      <c r="W30" s="9">
        <f>IF($K30="N",0,COUNTIFS(Database!$E:$E,2,Database!$O:$O,W$2,Database!$I:$I,$A30,Database!$Z:$Z,"N",Database!$Y:$Y,"Y")+COUNTIFS(Database!$F:$F,2,Database!$Q:$Q,W$2,Database!$I:$I,$A30,Database!$Z:$Z,"N",Database!$Y:$Y,"Y"))</f>
        <v>0</v>
      </c>
      <c r="X30" s="9">
        <f>IF($K30="N",0,COUNTIFS(Database!$E:$E,2,Database!$O:$O,X$2,Database!$I:$I,$A30,Database!$Z:$Z,"N",Database!$Y:$Y,"Y")+COUNTIFS(Database!$F:$F,2,Database!$Q:$Q,X$2,Database!$I:$I,$A30,Database!$Z:$Z,"N",Database!$Y:$Y,"Y"))</f>
        <v>0</v>
      </c>
      <c r="Y30" s="9">
        <f>IF($K30="N",0,COUNTIFS(Database!$E:$E,2,Database!$O:$O,Y$2,Database!$I:$I,$A30,Database!$Z:$Z,"N",Database!$Y:$Y,"Y")+COUNTIFS(Database!$F:$F,2,Database!$Q:$Q,Y$2,Database!$I:$I,$A30,Database!$Z:$Z,"N",Database!$Y:$Y,"Y"))</f>
        <v>0</v>
      </c>
      <c r="Z30" s="9">
        <f>IF($K30="N",0,COUNTIFS(Database!$E:$E,2,Database!$O:$O,Z$2,Database!$I:$I,$A30,Database!$Z:$Z,"N",Database!$Y:$Y,"Y")+COUNTIFS(Database!$F:$F,2,Database!$Q:$Q,Z$2,Database!$I:$I,$A30,Database!$Z:$Z,"N",Database!$Y:$Y,"Y"))</f>
        <v>0</v>
      </c>
      <c r="AA30" s="9">
        <f>IF($K30="N",0,COUNTIFS(Database!$E:$E,2,Database!$O:$O,AA$2,Database!$I:$I,$A30,Database!$Z:$Z,"N",Database!$Y:$Y,"Y")+COUNTIFS(Database!$F:$F,2,Database!$Q:$Q,AA$2,Database!$I:$I,$A30,Database!$Z:$Z,"N",Database!$Y:$Y,"Y"))</f>
        <v>0</v>
      </c>
      <c r="AB30" s="9">
        <f>IF($K30="N",0,COUNTIFS(Database!$E:$E,2,Database!$O:$O,AB$2,Database!$I:$I,$A30,Database!$Z:$Z,"N",Database!$Y:$Y,"Y")+COUNTIFS(Database!$F:$F,2,Database!$Q:$Q,AB$2,Database!$I:$I,$A30,Database!$Z:$Z,"N",Database!$Y:$Y,"Y"))</f>
        <v>0</v>
      </c>
      <c r="AC30" s="9">
        <f>IF($K30="N",0,COUNTIFS(Database!$E:$E,2,Database!$O:$O,AC$2,Database!$I:$I,$A30,Database!$Z:$Z,"N",Database!$Y:$Y,"Y")+COUNTIFS(Database!$F:$F,2,Database!$Q:$Q,AC$2,Database!$I:$I,$A30,Database!$Z:$Z,"N",Database!$Y:$Y,"Y"))</f>
        <v>0</v>
      </c>
      <c r="AD30" s="9">
        <f>IF($K30="N",0,COUNTIFS(Database!$E:$E,1,Database!$O:$O,AD$2,Database!$I:$I,$A30,Database!$Z:$Z,"N",Database!$Y:$Y,"Y")+COUNTIFS(Database!$F:$F,1,Database!$Q:$Q,AD$2,Database!$I:$I,$A30,Database!$Z:$Z,"N",Database!$Y:$Y,"Y"))</f>
        <v>0</v>
      </c>
      <c r="AE30" s="9">
        <f>IF($K30="N",0,COUNTIFS(Database!$E:$E,1,Database!$O:$O,AE$2,Database!$I:$I,$A30,Database!$Z:$Z,"N",Database!$Y:$Y,"Y")+COUNTIFS(Database!$F:$F,1,Database!$Q:$Q,AE$2,Database!$I:$I,$A30,Database!$Z:$Z,"N",Database!$Y:$Y,"Y"))</f>
        <v>0</v>
      </c>
      <c r="AF30" s="9">
        <f>IF($K30="N",0,COUNTIFS(Database!$E:$E,1,Database!$O:$O,AF$2,Database!$I:$I,$A30,Database!$Z:$Z,"N",Database!$Y:$Y,"Y")+COUNTIFS(Database!$F:$F,1,Database!$Q:$Q,AF$2,Database!$I:$I,$A30,Database!$Z:$Z,"N",Database!$Y:$Y,"Y"))</f>
        <v>0</v>
      </c>
      <c r="AG30" s="9">
        <f>IF($K30="N",0,COUNTIFS(Database!$E:$E,1,Database!$O:$O,AG$2,Database!$I:$I,$A30,Database!$Z:$Z,"N",Database!$Y:$Y,"Y")+COUNTIFS(Database!$F:$F,1,Database!$Q:$Q,AG$2,Database!$I:$I,$A30,Database!$Z:$Z,"N",Database!$Y:$Y,"Y"))</f>
        <v>0</v>
      </c>
      <c r="AH30" s="9">
        <f>IF($K30="N",0,COUNTIFS(Database!$E:$E,1,Database!$O:$O,AH$2,Database!$I:$I,$A30,Database!$Z:$Z,"N",Database!$Y:$Y,"Y")+COUNTIFS(Database!$F:$F,1,Database!$Q:$Q,AH$2,Database!$I:$I,$A30,Database!$Z:$Z,"N",Database!$Y:$Y,"Y"))</f>
        <v>0</v>
      </c>
      <c r="AI30" s="9">
        <f>IF($K30="N",0,COUNTIFS(Database!$E:$E,1,Database!$O:$O,AI$2,Database!$I:$I,$A30,Database!$Z:$Z,"N",Database!$Y:$Y,"Y")+COUNTIFS(Database!$F:$F,1,Database!$Q:$Q,AI$2,Database!$I:$I,$A30,Database!$Z:$Z,"N",Database!$Y:$Y,"Y"))</f>
        <v>0</v>
      </c>
      <c r="AJ30" s="9">
        <f>IF($K30="N",0,COUNTIFS(Database!$E:$E,1,Database!$O:$O,AJ$2,Database!$I:$I,$A30,Database!$Z:$Z,"N",Database!$Y:$Y,"Y")+COUNTIFS(Database!$F:$F,1,Database!$Q:$Q,AJ$2,Database!$I:$I,$A30,Database!$Z:$Z,"N",Database!$Y:$Y,"Y"))</f>
        <v>0</v>
      </c>
      <c r="AK30" s="9">
        <f>IF($K30="N",0,COUNTIFS(Database!$E:$E,1,Database!$O:$O,AK$2,Database!$I:$I,$A30,Database!$Z:$Z,"N",Database!$Y:$Y,"Y")+COUNTIFS(Database!$F:$F,1,Database!$Q:$Q,AK$2,Database!$I:$I,$A30,Database!$Z:$Z,"N",Database!$Y:$Y,"Y"))</f>
        <v>0</v>
      </c>
      <c r="AL30" s="9">
        <f>IF($K30="N",0,COUNTIFS(Database!$E:$E,1,Database!$O:$O,AL$2,Database!$I:$I,$A30,Database!$Z:$Z,"N",Database!$Y:$Y,"Y")+COUNTIFS(Database!$F:$F,1,Database!$Q:$Q,AL$2,Database!$I:$I,$A30,Database!$Z:$Z,"N",Database!$Y:$Y,"Y"))</f>
        <v>0</v>
      </c>
      <c r="AM30" s="9">
        <f>IF($K30="N",0,COUNTIFS(Database!$E:$E,1,Database!$O:$O,AM$2,Database!$I:$I,$A30,Database!$Z:$Z,"N",Database!$Y:$Y,"Y")+COUNTIFS(Database!$F:$F,1,Database!$Q:$Q,AM$2,Database!$I:$I,$A30,Database!$Z:$Z,"N",Database!$Y:$Y,"Y"))</f>
        <v>0</v>
      </c>
      <c r="AN30" s="9">
        <f>IF($K30="N",0,COUNTIFS(Database!$E:$E,1,Database!$O:$O,AN$2,Database!$I:$I,$A30,Database!$Z:$Z,"N",Database!$Y:$Y,"Y")+COUNTIFS(Database!$F:$F,1,Database!$Q:$Q,AN$2,Database!$I:$I,$A30,Database!$Z:$Z,"N",Database!$Y:$Y,"Y"))</f>
        <v>0</v>
      </c>
      <c r="AO30" s="9">
        <f>IF($K30="N",0,COUNTIFS(Database!$E:$E,1,Database!$O:$O,AO$2,Database!$I:$I,$A30,Database!$Z:$Z,"N",Database!$Y:$Y,"Y")+COUNTIFS(Database!$F:$F,1,Database!$Q:$Q,AO$2,Database!$I:$I,$A30,Database!$Z:$Z,"N",Database!$Y:$Y,"Y"))</f>
        <v>0</v>
      </c>
      <c r="AP30" s="9">
        <f>IF($K30="N",0,COUNTIFS(Database!$E:$E,1,Database!$O:$O,AP$2,Database!$I:$I,$A30,Database!$Z:$Z,"N",Database!$Y:$Y,"Y")+COUNTIFS(Database!$F:$F,1,Database!$Q:$Q,AP$2,Database!$I:$I,$A30,Database!$Z:$Z,"N",Database!$Y:$Y,"Y"))</f>
        <v>0</v>
      </c>
      <c r="AQ30" s="9">
        <f>IF($K30="N",0,COUNTIFS(Database!$E:$E,1,Database!$O:$O,AQ$2,Database!$I:$I,$A30,Database!$Z:$Z,"N",Database!$Y:$Y,"Y")+COUNTIFS(Database!$F:$F,1,Database!$Q:$Q,AQ$2,Database!$I:$I,$A30,Database!$Z:$Z,"N",Database!$Y:$Y,"Y"))</f>
        <v>0</v>
      </c>
      <c r="AR30" s="9">
        <f>IF($K30="N",0,COUNTIFS(Database!$E:$E,1,Database!$O:$O,AR$2,Database!$I:$I,$A30,Database!$Z:$Z,"N",Database!$Y:$Y,"Y")+COUNTIFS(Database!$F:$F,1,Database!$Q:$Q,AR$2,Database!$I:$I,$A30,Database!$Z:$Z,"N",Database!$Y:$Y,"Y"))</f>
        <v>0</v>
      </c>
      <c r="AS30" s="9">
        <f>IF($K30="N",0,COUNTIFS(Database!$E:$E,1,Database!$O:$O,AS$2,Database!$I:$I,$A30,Database!$Z:$Z,"N",Database!$Y:$Y,"Y")+COUNTIFS(Database!$F:$F,1,Database!$Q:$Q,AS$2,Database!$I:$I,$A30,Database!$Z:$Z,"N",Database!$Y:$Y,"Y"))</f>
        <v>0</v>
      </c>
      <c r="AT30" s="9">
        <f>IF($K30="N",0,COUNTIFS(Database!$E:$E,0,Database!$O:$O,AT$2,Database!$I:$I,$A30,Database!$Z:$Z,"N",Database!$Y:$Y,"Y")+COUNTIFS(Database!$F:$F,0,Database!$Q:$Q,AT$2,Database!$I:$I,$A30,Database!$Z:$Z,"N",Database!$Y:$Y,"Y"))</f>
        <v>0</v>
      </c>
      <c r="AU30" s="9">
        <f>IF($K30="N",0,COUNTIFS(Database!$E:$E,0,Database!$O:$O,AU$2,Database!$I:$I,$A30,Database!$Z:$Z,"N",Database!$Y:$Y,"Y")+COUNTIFS(Database!$F:$F,0,Database!$Q:$Q,AU$2,Database!$I:$I,$A30,Database!$Z:$Z,"N",Database!$Y:$Y,"Y"))</f>
        <v>0</v>
      </c>
      <c r="AV30" s="9">
        <f>IF($K30="N",0,COUNTIFS(Database!$E:$E,0,Database!$O:$O,AV$2,Database!$I:$I,$A30,Database!$Z:$Z,"N",Database!$Y:$Y,"Y")+COUNTIFS(Database!$F:$F,0,Database!$Q:$Q,AV$2,Database!$I:$I,$A30,Database!$Z:$Z,"N",Database!$Y:$Y,"Y"))</f>
        <v>0</v>
      </c>
      <c r="AW30" s="9">
        <f>IF($K30="N",0,COUNTIFS(Database!$E:$E,0,Database!$O:$O,AW$2,Database!$I:$I,$A30,Database!$Z:$Z,"N",Database!$Y:$Y,"Y")+COUNTIFS(Database!$F:$F,0,Database!$Q:$Q,AW$2,Database!$I:$I,$A30,Database!$Z:$Z,"N",Database!$Y:$Y,"Y"))</f>
        <v>0</v>
      </c>
      <c r="AX30" s="9">
        <f>IF($K30="N",0,COUNTIFS(Database!$E:$E,0,Database!$O:$O,AX$2,Database!$I:$I,$A30,Database!$Z:$Z,"N",Database!$Y:$Y,"Y")+COUNTIFS(Database!$F:$F,0,Database!$Q:$Q,AX$2,Database!$I:$I,$A30,Database!$Z:$Z,"N",Database!$Y:$Y,"Y"))</f>
        <v>0</v>
      </c>
      <c r="AY30" s="9">
        <f>IF($K30="N",0,COUNTIFS(Database!$E:$E,0,Database!$O:$O,AY$2,Database!$I:$I,$A30,Database!$Z:$Z,"N",Database!$Y:$Y,"Y")+COUNTIFS(Database!$F:$F,0,Database!$Q:$Q,AY$2,Database!$I:$I,$A30,Database!$Z:$Z,"N",Database!$Y:$Y,"Y"))</f>
        <v>0</v>
      </c>
      <c r="AZ30" s="9">
        <f>IF($K30="N",0,COUNTIFS(Database!$E:$E,0,Database!$O:$O,AZ$2,Database!$I:$I,$A30,Database!$Z:$Z,"N",Database!$Y:$Y,"Y")+COUNTIFS(Database!$F:$F,0,Database!$Q:$Q,AZ$2,Database!$I:$I,$A30,Database!$Z:$Z,"N",Database!$Y:$Y,"Y"))</f>
        <v>0</v>
      </c>
      <c r="BA30" s="9">
        <f>IF($K30="N",0,COUNTIFS(Database!$E:$E,0,Database!$O:$O,BA$2,Database!$I:$I,$A30,Database!$Z:$Z,"N",Database!$Y:$Y,"Y")+COUNTIFS(Database!$F:$F,0,Database!$Q:$Q,BA$2,Database!$I:$I,$A30,Database!$Z:$Z,"N",Database!$Y:$Y,"Y"))</f>
        <v>0</v>
      </c>
      <c r="BB30" s="9">
        <f>IF($K30="N",0,COUNTIFS(Database!$E:$E,0,Database!$O:$O,BB$2,Database!$I:$I,$A30,Database!$Z:$Z,"N",Database!$Y:$Y,"Y")+COUNTIFS(Database!$F:$F,0,Database!$Q:$Q,BB$2,Database!$I:$I,$A30,Database!$Z:$Z,"N",Database!$Y:$Y,"Y"))</f>
        <v>0</v>
      </c>
      <c r="BC30" s="9">
        <f>IF($K30="N",0,COUNTIFS(Database!$E:$E,0,Database!$O:$O,BC$2,Database!$I:$I,$A30,Database!$Z:$Z,"N",Database!$Y:$Y,"Y")+COUNTIFS(Database!$F:$F,0,Database!$Q:$Q,BC$2,Database!$I:$I,$A30,Database!$Z:$Z,"N",Database!$Y:$Y,"Y"))</f>
        <v>0</v>
      </c>
      <c r="BD30" s="9">
        <f>IF($K30="N",0,COUNTIFS(Database!$E:$E,0,Database!$O:$O,BD$2,Database!$I:$I,$A30,Database!$Z:$Z,"N",Database!$Y:$Y,"Y")+COUNTIFS(Database!$F:$F,0,Database!$Q:$Q,BD$2,Database!$I:$I,$A30,Database!$Z:$Z,"N",Database!$Y:$Y,"Y"))</f>
        <v>0</v>
      </c>
      <c r="BE30" s="9">
        <f>IF($K30="N",0,COUNTIFS(Database!$E:$E,0,Database!$O:$O,BE$2,Database!$I:$I,$A30,Database!$Z:$Z,"N",Database!$Y:$Y,"Y")+COUNTIFS(Database!$F:$F,0,Database!$Q:$Q,BE$2,Database!$I:$I,$A30,Database!$Z:$Z,"N",Database!$Y:$Y,"Y"))</f>
        <v>0</v>
      </c>
      <c r="BF30" s="9">
        <f>IF($K30="N",0,COUNTIFS(Database!$E:$E,0,Database!$O:$O,BF$2,Database!$I:$I,$A30,Database!$Z:$Z,"N",Database!$Y:$Y,"Y")+COUNTIFS(Database!$F:$F,0,Database!$Q:$Q,BF$2,Database!$I:$I,$A30,Database!$Z:$Z,"N",Database!$Y:$Y,"Y"))</f>
        <v>0</v>
      </c>
      <c r="BG30" s="9">
        <f>IF($K30="N",0,COUNTIFS(Database!$E:$E,0,Database!$O:$O,BG$2,Database!$I:$I,$A30,Database!$Z:$Z,"N",Database!$Y:$Y,"Y")+COUNTIFS(Database!$F:$F,0,Database!$Q:$Q,BG$2,Database!$I:$I,$A30,Database!$Z:$Z,"N",Database!$Y:$Y,"Y"))</f>
        <v>0</v>
      </c>
      <c r="BH30" s="9">
        <f>IF($K30="N",0,COUNTIFS(Database!$E:$E,0,Database!$O:$O,BH$2,Database!$I:$I,$A30,Database!$Z:$Z,"N",Database!$Y:$Y,"Y")+COUNTIFS(Database!$F:$F,0,Database!$Q:$Q,BH$2,Database!$I:$I,$A30,Database!$Z:$Z,"N",Database!$Y:$Y,"Y"))</f>
        <v>0</v>
      </c>
      <c r="BI30" s="9">
        <f>IF($K30="N",0,COUNTIFS(Database!$E:$E,0,Database!$O:$O,BI$2,Database!$I:$I,$A30,Database!$Z:$Z,"N",Database!$Y:$Y,"Y")+COUNTIFS(Database!$F:$F,0,Database!$Q:$Q,BI$2,Database!$I:$I,$A30,Database!$Z:$Z,"N",Database!$Y:$Y,"Y"))</f>
        <v>0</v>
      </c>
    </row>
    <row r="31" spans="1:61" x14ac:dyDescent="0.25">
      <c r="A31" t="s">
        <v>840</v>
      </c>
      <c r="B31" s="2" t="str">
        <f>VLOOKUP(A31,Database!I:U,13,FALSE)</f>
        <v>bcp</v>
      </c>
      <c r="C31" s="2">
        <f>VLOOKUP(A31,Database!I:V,14,FALSE)</f>
        <v>1500</v>
      </c>
      <c r="D31" s="2">
        <f>_xlfn.MAXIFS(Database!B:B,Database!I:I,'Tournaments Included'!A31)</f>
        <v>3</v>
      </c>
      <c r="E31" s="2" t="str">
        <f>VLOOKUP(A31,Database!I:AA,16,FALSE)</f>
        <v>v1.1</v>
      </c>
      <c r="F31" s="2">
        <f>VLOOKUP(A31,Database!I:AB,19,FALSE)</f>
        <v>26</v>
      </c>
      <c r="G31" s="2" t="str">
        <f>VLOOKUP(A31,Database!I:AC,20,FALSE)</f>
        <v>Y</v>
      </c>
      <c r="H31" s="2" t="str">
        <f>IF(VLOOKUP(A31,Database!I:AD,21,FALSE)=0,"Unknown",VLOOKUP(A31,Database!I:AD,21,FALSE))</f>
        <v>Unknown</v>
      </c>
      <c r="I31" s="2" t="str">
        <f>IF(VLOOKUP(A31,Database!I:AE,22,FALSE)=0,"Unknown",VLOOKUP(A31,Database!I:AE,22,FALSE))</f>
        <v>Unknown</v>
      </c>
      <c r="K31" s="19" t="s">
        <v>1399</v>
      </c>
      <c r="N31" s="9">
        <f>IF($K31="N",0,COUNTIFS(Database!$E:$E,2,Database!$O:$O,N$2,Database!$I:$I,$A31,Database!$Z:$Z,"N",Database!$Y:$Y,"Y")+COUNTIFS(Database!$F:$F,2,Database!$Q:$Q,N$2,Database!$I:$I,$A31,Database!$Z:$Z,"N",Database!$Y:$Y,"Y"))</f>
        <v>0</v>
      </c>
      <c r="O31" s="9">
        <f>IF($K31="N",0,COUNTIFS(Database!$E:$E,2,Database!$O:$O,O$2,Database!$I:$I,$A31,Database!$Z:$Z,"N",Database!$Y:$Y,"Y")+COUNTIFS(Database!$F:$F,2,Database!$Q:$Q,O$2,Database!$I:$I,$A31,Database!$Z:$Z,"N",Database!$Y:$Y,"Y"))</f>
        <v>0</v>
      </c>
      <c r="P31" s="9">
        <f>IF($K31="N",0,COUNTIFS(Database!$E:$E,2,Database!$O:$O,P$2,Database!$I:$I,$A31,Database!$Z:$Z,"N",Database!$Y:$Y,"Y")+COUNTIFS(Database!$F:$F,2,Database!$Q:$Q,P$2,Database!$I:$I,$A31,Database!$Z:$Z,"N",Database!$Y:$Y,"Y"))</f>
        <v>0</v>
      </c>
      <c r="Q31" s="9">
        <f>IF($K31="N",0,COUNTIFS(Database!$E:$E,2,Database!$O:$O,Q$2,Database!$I:$I,$A31,Database!$Z:$Z,"N",Database!$Y:$Y,"Y")+COUNTIFS(Database!$F:$F,2,Database!$Q:$Q,Q$2,Database!$I:$I,$A31,Database!$Z:$Z,"N",Database!$Y:$Y,"Y"))</f>
        <v>0</v>
      </c>
      <c r="R31" s="9">
        <f>IF($K31="N",0,COUNTIFS(Database!$E:$E,2,Database!$O:$O,R$2,Database!$I:$I,$A31,Database!$Z:$Z,"N",Database!$Y:$Y,"Y")+COUNTIFS(Database!$F:$F,2,Database!$Q:$Q,R$2,Database!$I:$I,$A31,Database!$Z:$Z,"N",Database!$Y:$Y,"Y"))</f>
        <v>0</v>
      </c>
      <c r="S31" s="9">
        <f>IF($K31="N",0,COUNTIFS(Database!$E:$E,2,Database!$O:$O,S$2,Database!$I:$I,$A31,Database!$Z:$Z,"N",Database!$Y:$Y,"Y")+COUNTIFS(Database!$F:$F,2,Database!$Q:$Q,S$2,Database!$I:$I,$A31,Database!$Z:$Z,"N",Database!$Y:$Y,"Y"))</f>
        <v>0</v>
      </c>
      <c r="T31" s="9">
        <f>IF($K31="N",0,COUNTIFS(Database!$E:$E,2,Database!$O:$O,T$2,Database!$I:$I,$A31,Database!$Z:$Z,"N",Database!$Y:$Y,"Y")+COUNTIFS(Database!$F:$F,2,Database!$Q:$Q,T$2,Database!$I:$I,$A31,Database!$Z:$Z,"N",Database!$Y:$Y,"Y"))</f>
        <v>0</v>
      </c>
      <c r="U31" s="9">
        <f>IF($K31="N",0,COUNTIFS(Database!$E:$E,2,Database!$O:$O,U$2,Database!$I:$I,$A31,Database!$Z:$Z,"N",Database!$Y:$Y,"Y")+COUNTIFS(Database!$F:$F,2,Database!$Q:$Q,U$2,Database!$I:$I,$A31,Database!$Z:$Z,"N",Database!$Y:$Y,"Y"))</f>
        <v>0</v>
      </c>
      <c r="V31" s="9">
        <f>IF($K31="N",0,COUNTIFS(Database!$E:$E,2,Database!$O:$O,V$2,Database!$I:$I,$A31,Database!$Z:$Z,"N",Database!$Y:$Y,"Y")+COUNTIFS(Database!$F:$F,2,Database!$Q:$Q,V$2,Database!$I:$I,$A31,Database!$Z:$Z,"N",Database!$Y:$Y,"Y"))</f>
        <v>0</v>
      </c>
      <c r="W31" s="9">
        <f>IF($K31="N",0,COUNTIFS(Database!$E:$E,2,Database!$O:$O,W$2,Database!$I:$I,$A31,Database!$Z:$Z,"N",Database!$Y:$Y,"Y")+COUNTIFS(Database!$F:$F,2,Database!$Q:$Q,W$2,Database!$I:$I,$A31,Database!$Z:$Z,"N",Database!$Y:$Y,"Y"))</f>
        <v>0</v>
      </c>
      <c r="X31" s="9">
        <f>IF($K31="N",0,COUNTIFS(Database!$E:$E,2,Database!$O:$O,X$2,Database!$I:$I,$A31,Database!$Z:$Z,"N",Database!$Y:$Y,"Y")+COUNTIFS(Database!$F:$F,2,Database!$Q:$Q,X$2,Database!$I:$I,$A31,Database!$Z:$Z,"N",Database!$Y:$Y,"Y"))</f>
        <v>0</v>
      </c>
      <c r="Y31" s="9">
        <f>IF($K31="N",0,COUNTIFS(Database!$E:$E,2,Database!$O:$O,Y$2,Database!$I:$I,$A31,Database!$Z:$Z,"N",Database!$Y:$Y,"Y")+COUNTIFS(Database!$F:$F,2,Database!$Q:$Q,Y$2,Database!$I:$I,$A31,Database!$Z:$Z,"N",Database!$Y:$Y,"Y"))</f>
        <v>0</v>
      </c>
      <c r="Z31" s="9">
        <f>IF($K31="N",0,COUNTIFS(Database!$E:$E,2,Database!$O:$O,Z$2,Database!$I:$I,$A31,Database!$Z:$Z,"N",Database!$Y:$Y,"Y")+COUNTIFS(Database!$F:$F,2,Database!$Q:$Q,Z$2,Database!$I:$I,$A31,Database!$Z:$Z,"N",Database!$Y:$Y,"Y"))</f>
        <v>0</v>
      </c>
      <c r="AA31" s="9">
        <f>IF($K31="N",0,COUNTIFS(Database!$E:$E,2,Database!$O:$O,AA$2,Database!$I:$I,$A31,Database!$Z:$Z,"N",Database!$Y:$Y,"Y")+COUNTIFS(Database!$F:$F,2,Database!$Q:$Q,AA$2,Database!$I:$I,$A31,Database!$Z:$Z,"N",Database!$Y:$Y,"Y"))</f>
        <v>0</v>
      </c>
      <c r="AB31" s="9">
        <f>IF($K31="N",0,COUNTIFS(Database!$E:$E,2,Database!$O:$O,AB$2,Database!$I:$I,$A31,Database!$Z:$Z,"N",Database!$Y:$Y,"Y")+COUNTIFS(Database!$F:$F,2,Database!$Q:$Q,AB$2,Database!$I:$I,$A31,Database!$Z:$Z,"N",Database!$Y:$Y,"Y"))</f>
        <v>0</v>
      </c>
      <c r="AC31" s="9">
        <f>IF($K31="N",0,COUNTIFS(Database!$E:$E,2,Database!$O:$O,AC$2,Database!$I:$I,$A31,Database!$Z:$Z,"N",Database!$Y:$Y,"Y")+COUNTIFS(Database!$F:$F,2,Database!$Q:$Q,AC$2,Database!$I:$I,$A31,Database!$Z:$Z,"N",Database!$Y:$Y,"Y"))</f>
        <v>0</v>
      </c>
      <c r="AD31" s="9">
        <f>IF($K31="N",0,COUNTIFS(Database!$E:$E,1,Database!$O:$O,AD$2,Database!$I:$I,$A31,Database!$Z:$Z,"N",Database!$Y:$Y,"Y")+COUNTIFS(Database!$F:$F,1,Database!$Q:$Q,AD$2,Database!$I:$I,$A31,Database!$Z:$Z,"N",Database!$Y:$Y,"Y"))</f>
        <v>0</v>
      </c>
      <c r="AE31" s="9">
        <f>IF($K31="N",0,COUNTIFS(Database!$E:$E,1,Database!$O:$O,AE$2,Database!$I:$I,$A31,Database!$Z:$Z,"N",Database!$Y:$Y,"Y")+COUNTIFS(Database!$F:$F,1,Database!$Q:$Q,AE$2,Database!$I:$I,$A31,Database!$Z:$Z,"N",Database!$Y:$Y,"Y"))</f>
        <v>0</v>
      </c>
      <c r="AF31" s="9">
        <f>IF($K31="N",0,COUNTIFS(Database!$E:$E,1,Database!$O:$O,AF$2,Database!$I:$I,$A31,Database!$Z:$Z,"N",Database!$Y:$Y,"Y")+COUNTIFS(Database!$F:$F,1,Database!$Q:$Q,AF$2,Database!$I:$I,$A31,Database!$Z:$Z,"N",Database!$Y:$Y,"Y"))</f>
        <v>0</v>
      </c>
      <c r="AG31" s="9">
        <f>IF($K31="N",0,COUNTIFS(Database!$E:$E,1,Database!$O:$O,AG$2,Database!$I:$I,$A31,Database!$Z:$Z,"N",Database!$Y:$Y,"Y")+COUNTIFS(Database!$F:$F,1,Database!$Q:$Q,AG$2,Database!$I:$I,$A31,Database!$Z:$Z,"N",Database!$Y:$Y,"Y"))</f>
        <v>0</v>
      </c>
      <c r="AH31" s="9">
        <f>IF($K31="N",0,COUNTIFS(Database!$E:$E,1,Database!$O:$O,AH$2,Database!$I:$I,$A31,Database!$Z:$Z,"N",Database!$Y:$Y,"Y")+COUNTIFS(Database!$F:$F,1,Database!$Q:$Q,AH$2,Database!$I:$I,$A31,Database!$Z:$Z,"N",Database!$Y:$Y,"Y"))</f>
        <v>0</v>
      </c>
      <c r="AI31" s="9">
        <f>IF($K31="N",0,COUNTIFS(Database!$E:$E,1,Database!$O:$O,AI$2,Database!$I:$I,$A31,Database!$Z:$Z,"N",Database!$Y:$Y,"Y")+COUNTIFS(Database!$F:$F,1,Database!$Q:$Q,AI$2,Database!$I:$I,$A31,Database!$Z:$Z,"N",Database!$Y:$Y,"Y"))</f>
        <v>0</v>
      </c>
      <c r="AJ31" s="9">
        <f>IF($K31="N",0,COUNTIFS(Database!$E:$E,1,Database!$O:$O,AJ$2,Database!$I:$I,$A31,Database!$Z:$Z,"N",Database!$Y:$Y,"Y")+COUNTIFS(Database!$F:$F,1,Database!$Q:$Q,AJ$2,Database!$I:$I,$A31,Database!$Z:$Z,"N",Database!$Y:$Y,"Y"))</f>
        <v>0</v>
      </c>
      <c r="AK31" s="9">
        <f>IF($K31="N",0,COUNTIFS(Database!$E:$E,1,Database!$O:$O,AK$2,Database!$I:$I,$A31,Database!$Z:$Z,"N",Database!$Y:$Y,"Y")+COUNTIFS(Database!$F:$F,1,Database!$Q:$Q,AK$2,Database!$I:$I,$A31,Database!$Z:$Z,"N",Database!$Y:$Y,"Y"))</f>
        <v>0</v>
      </c>
      <c r="AL31" s="9">
        <f>IF($K31="N",0,COUNTIFS(Database!$E:$E,1,Database!$O:$O,AL$2,Database!$I:$I,$A31,Database!$Z:$Z,"N",Database!$Y:$Y,"Y")+COUNTIFS(Database!$F:$F,1,Database!$Q:$Q,AL$2,Database!$I:$I,$A31,Database!$Z:$Z,"N",Database!$Y:$Y,"Y"))</f>
        <v>0</v>
      </c>
      <c r="AM31" s="9">
        <f>IF($K31="N",0,COUNTIFS(Database!$E:$E,1,Database!$O:$O,AM$2,Database!$I:$I,$A31,Database!$Z:$Z,"N",Database!$Y:$Y,"Y")+COUNTIFS(Database!$F:$F,1,Database!$Q:$Q,AM$2,Database!$I:$I,$A31,Database!$Z:$Z,"N",Database!$Y:$Y,"Y"))</f>
        <v>0</v>
      </c>
      <c r="AN31" s="9">
        <f>IF($K31="N",0,COUNTIFS(Database!$E:$E,1,Database!$O:$O,AN$2,Database!$I:$I,$A31,Database!$Z:$Z,"N",Database!$Y:$Y,"Y")+COUNTIFS(Database!$F:$F,1,Database!$Q:$Q,AN$2,Database!$I:$I,$A31,Database!$Z:$Z,"N",Database!$Y:$Y,"Y"))</f>
        <v>0</v>
      </c>
      <c r="AO31" s="9">
        <f>IF($K31="N",0,COUNTIFS(Database!$E:$E,1,Database!$O:$O,AO$2,Database!$I:$I,$A31,Database!$Z:$Z,"N",Database!$Y:$Y,"Y")+COUNTIFS(Database!$F:$F,1,Database!$Q:$Q,AO$2,Database!$I:$I,$A31,Database!$Z:$Z,"N",Database!$Y:$Y,"Y"))</f>
        <v>0</v>
      </c>
      <c r="AP31" s="9">
        <f>IF($K31="N",0,COUNTIFS(Database!$E:$E,1,Database!$O:$O,AP$2,Database!$I:$I,$A31,Database!$Z:$Z,"N",Database!$Y:$Y,"Y")+COUNTIFS(Database!$F:$F,1,Database!$Q:$Q,AP$2,Database!$I:$I,$A31,Database!$Z:$Z,"N",Database!$Y:$Y,"Y"))</f>
        <v>0</v>
      </c>
      <c r="AQ31" s="9">
        <f>IF($K31="N",0,COUNTIFS(Database!$E:$E,1,Database!$O:$O,AQ$2,Database!$I:$I,$A31,Database!$Z:$Z,"N",Database!$Y:$Y,"Y")+COUNTIFS(Database!$F:$F,1,Database!$Q:$Q,AQ$2,Database!$I:$I,$A31,Database!$Z:$Z,"N",Database!$Y:$Y,"Y"))</f>
        <v>0</v>
      </c>
      <c r="AR31" s="9">
        <f>IF($K31="N",0,COUNTIFS(Database!$E:$E,1,Database!$O:$O,AR$2,Database!$I:$I,$A31,Database!$Z:$Z,"N",Database!$Y:$Y,"Y")+COUNTIFS(Database!$F:$F,1,Database!$Q:$Q,AR$2,Database!$I:$I,$A31,Database!$Z:$Z,"N",Database!$Y:$Y,"Y"))</f>
        <v>0</v>
      </c>
      <c r="AS31" s="9">
        <f>IF($K31="N",0,COUNTIFS(Database!$E:$E,1,Database!$O:$O,AS$2,Database!$I:$I,$A31,Database!$Z:$Z,"N",Database!$Y:$Y,"Y")+COUNTIFS(Database!$F:$F,1,Database!$Q:$Q,AS$2,Database!$I:$I,$A31,Database!$Z:$Z,"N",Database!$Y:$Y,"Y"))</f>
        <v>0</v>
      </c>
      <c r="AT31" s="9">
        <f>IF($K31="N",0,COUNTIFS(Database!$E:$E,0,Database!$O:$O,AT$2,Database!$I:$I,$A31,Database!$Z:$Z,"N",Database!$Y:$Y,"Y")+COUNTIFS(Database!$F:$F,0,Database!$Q:$Q,AT$2,Database!$I:$I,$A31,Database!$Z:$Z,"N",Database!$Y:$Y,"Y"))</f>
        <v>0</v>
      </c>
      <c r="AU31" s="9">
        <f>IF($K31="N",0,COUNTIFS(Database!$E:$E,0,Database!$O:$O,AU$2,Database!$I:$I,$A31,Database!$Z:$Z,"N",Database!$Y:$Y,"Y")+COUNTIFS(Database!$F:$F,0,Database!$Q:$Q,AU$2,Database!$I:$I,$A31,Database!$Z:$Z,"N",Database!$Y:$Y,"Y"))</f>
        <v>0</v>
      </c>
      <c r="AV31" s="9">
        <f>IF($K31="N",0,COUNTIFS(Database!$E:$E,0,Database!$O:$O,AV$2,Database!$I:$I,$A31,Database!$Z:$Z,"N",Database!$Y:$Y,"Y")+COUNTIFS(Database!$F:$F,0,Database!$Q:$Q,AV$2,Database!$I:$I,$A31,Database!$Z:$Z,"N",Database!$Y:$Y,"Y"))</f>
        <v>0</v>
      </c>
      <c r="AW31" s="9">
        <f>IF($K31="N",0,COUNTIFS(Database!$E:$E,0,Database!$O:$O,AW$2,Database!$I:$I,$A31,Database!$Z:$Z,"N",Database!$Y:$Y,"Y")+COUNTIFS(Database!$F:$F,0,Database!$Q:$Q,AW$2,Database!$I:$I,$A31,Database!$Z:$Z,"N",Database!$Y:$Y,"Y"))</f>
        <v>0</v>
      </c>
      <c r="AX31" s="9">
        <f>IF($K31="N",0,COUNTIFS(Database!$E:$E,0,Database!$O:$O,AX$2,Database!$I:$I,$A31,Database!$Z:$Z,"N",Database!$Y:$Y,"Y")+COUNTIFS(Database!$F:$F,0,Database!$Q:$Q,AX$2,Database!$I:$I,$A31,Database!$Z:$Z,"N",Database!$Y:$Y,"Y"))</f>
        <v>0</v>
      </c>
      <c r="AY31" s="9">
        <f>IF($K31="N",0,COUNTIFS(Database!$E:$E,0,Database!$O:$O,AY$2,Database!$I:$I,$A31,Database!$Z:$Z,"N",Database!$Y:$Y,"Y")+COUNTIFS(Database!$F:$F,0,Database!$Q:$Q,AY$2,Database!$I:$I,$A31,Database!$Z:$Z,"N",Database!$Y:$Y,"Y"))</f>
        <v>0</v>
      </c>
      <c r="AZ31" s="9">
        <f>IF($K31="N",0,COUNTIFS(Database!$E:$E,0,Database!$O:$O,AZ$2,Database!$I:$I,$A31,Database!$Z:$Z,"N",Database!$Y:$Y,"Y")+COUNTIFS(Database!$F:$F,0,Database!$Q:$Q,AZ$2,Database!$I:$I,$A31,Database!$Z:$Z,"N",Database!$Y:$Y,"Y"))</f>
        <v>0</v>
      </c>
      <c r="BA31" s="9">
        <f>IF($K31="N",0,COUNTIFS(Database!$E:$E,0,Database!$O:$O,BA$2,Database!$I:$I,$A31,Database!$Z:$Z,"N",Database!$Y:$Y,"Y")+COUNTIFS(Database!$F:$F,0,Database!$Q:$Q,BA$2,Database!$I:$I,$A31,Database!$Z:$Z,"N",Database!$Y:$Y,"Y"))</f>
        <v>0</v>
      </c>
      <c r="BB31" s="9">
        <f>IF($K31="N",0,COUNTIFS(Database!$E:$E,0,Database!$O:$O,BB$2,Database!$I:$I,$A31,Database!$Z:$Z,"N",Database!$Y:$Y,"Y")+COUNTIFS(Database!$F:$F,0,Database!$Q:$Q,BB$2,Database!$I:$I,$A31,Database!$Z:$Z,"N",Database!$Y:$Y,"Y"))</f>
        <v>0</v>
      </c>
      <c r="BC31" s="9">
        <f>IF($K31="N",0,COUNTIFS(Database!$E:$E,0,Database!$O:$O,BC$2,Database!$I:$I,$A31,Database!$Z:$Z,"N",Database!$Y:$Y,"Y")+COUNTIFS(Database!$F:$F,0,Database!$Q:$Q,BC$2,Database!$I:$I,$A31,Database!$Z:$Z,"N",Database!$Y:$Y,"Y"))</f>
        <v>0</v>
      </c>
      <c r="BD31" s="9">
        <f>IF($K31="N",0,COUNTIFS(Database!$E:$E,0,Database!$O:$O,BD$2,Database!$I:$I,$A31,Database!$Z:$Z,"N",Database!$Y:$Y,"Y")+COUNTIFS(Database!$F:$F,0,Database!$Q:$Q,BD$2,Database!$I:$I,$A31,Database!$Z:$Z,"N",Database!$Y:$Y,"Y"))</f>
        <v>0</v>
      </c>
      <c r="BE31" s="9">
        <f>IF($K31="N",0,COUNTIFS(Database!$E:$E,0,Database!$O:$O,BE$2,Database!$I:$I,$A31,Database!$Z:$Z,"N",Database!$Y:$Y,"Y")+COUNTIFS(Database!$F:$F,0,Database!$Q:$Q,BE$2,Database!$I:$I,$A31,Database!$Z:$Z,"N",Database!$Y:$Y,"Y"))</f>
        <v>0</v>
      </c>
      <c r="BF31" s="9">
        <f>IF($K31="N",0,COUNTIFS(Database!$E:$E,0,Database!$O:$O,BF$2,Database!$I:$I,$A31,Database!$Z:$Z,"N",Database!$Y:$Y,"Y")+COUNTIFS(Database!$F:$F,0,Database!$Q:$Q,BF$2,Database!$I:$I,$A31,Database!$Z:$Z,"N",Database!$Y:$Y,"Y"))</f>
        <v>0</v>
      </c>
      <c r="BG31" s="9">
        <f>IF($K31="N",0,COUNTIFS(Database!$E:$E,0,Database!$O:$O,BG$2,Database!$I:$I,$A31,Database!$Z:$Z,"N",Database!$Y:$Y,"Y")+COUNTIFS(Database!$F:$F,0,Database!$Q:$Q,BG$2,Database!$I:$I,$A31,Database!$Z:$Z,"N",Database!$Y:$Y,"Y"))</f>
        <v>0</v>
      </c>
      <c r="BH31" s="9">
        <f>IF($K31="N",0,COUNTIFS(Database!$E:$E,0,Database!$O:$O,BH$2,Database!$I:$I,$A31,Database!$Z:$Z,"N",Database!$Y:$Y,"Y")+COUNTIFS(Database!$F:$F,0,Database!$Q:$Q,BH$2,Database!$I:$I,$A31,Database!$Z:$Z,"N",Database!$Y:$Y,"Y"))</f>
        <v>0</v>
      </c>
      <c r="BI31" s="9">
        <f>IF($K31="N",0,COUNTIFS(Database!$E:$E,0,Database!$O:$O,BI$2,Database!$I:$I,$A31,Database!$Z:$Z,"N",Database!$Y:$Y,"Y")+COUNTIFS(Database!$F:$F,0,Database!$Q:$Q,BI$2,Database!$I:$I,$A31,Database!$Z:$Z,"N",Database!$Y:$Y,"Y"))</f>
        <v>0</v>
      </c>
    </row>
    <row r="32" spans="1:61" x14ac:dyDescent="0.25">
      <c r="A32" t="s">
        <v>976</v>
      </c>
      <c r="B32" s="2" t="str">
        <f>VLOOKUP(A32,Database!I:U,13,FALSE)</f>
        <v>bcp</v>
      </c>
      <c r="C32" s="2">
        <f>VLOOKUP(A32,Database!I:V,14,FALSE)</f>
        <v>2000</v>
      </c>
      <c r="D32" s="2">
        <f>_xlfn.MAXIFS(Database!B:B,Database!I:I,'Tournaments Included'!A32)</f>
        <v>3</v>
      </c>
      <c r="E32" s="2" t="str">
        <f>VLOOKUP(A32,Database!I:AA,16,FALSE)</f>
        <v>v1.1</v>
      </c>
      <c r="F32" s="2">
        <f>VLOOKUP(A32,Database!I:AB,19,FALSE)</f>
        <v>14</v>
      </c>
      <c r="G32" s="2" t="str">
        <f>VLOOKUP(A32,Database!I:AC,20,FALSE)</f>
        <v>Y</v>
      </c>
      <c r="H32" s="2" t="str">
        <f>IF(VLOOKUP(A32,Database!I:AD,21,FALSE)=0,"Unknown",VLOOKUP(A32,Database!I:AD,21,FALSE))</f>
        <v>Unknown</v>
      </c>
      <c r="I32" s="2" t="str">
        <f>IF(VLOOKUP(A32,Database!I:AE,22,FALSE)=0,"Unknown",VLOOKUP(A32,Database!I:AE,22,FALSE))</f>
        <v>Unknown</v>
      </c>
      <c r="K32" s="19" t="s">
        <v>1398</v>
      </c>
      <c r="N32" s="9">
        <f>IF($K32="N",0,COUNTIFS(Database!$E:$E,2,Database!$O:$O,N$2,Database!$I:$I,$A32,Database!$Z:$Z,"N",Database!$Y:$Y,"Y")+COUNTIFS(Database!$F:$F,2,Database!$Q:$Q,N$2,Database!$I:$I,$A32,Database!$Z:$Z,"N",Database!$Y:$Y,"Y"))</f>
        <v>0</v>
      </c>
      <c r="O32" s="9">
        <f>IF($K32="N",0,COUNTIFS(Database!$E:$E,2,Database!$O:$O,O$2,Database!$I:$I,$A32,Database!$Z:$Z,"N",Database!$Y:$Y,"Y")+COUNTIFS(Database!$F:$F,2,Database!$Q:$Q,O$2,Database!$I:$I,$A32,Database!$Z:$Z,"N",Database!$Y:$Y,"Y"))</f>
        <v>2</v>
      </c>
      <c r="P32" s="9">
        <f>IF($K32="N",0,COUNTIFS(Database!$E:$E,2,Database!$O:$O,P$2,Database!$I:$I,$A32,Database!$Z:$Z,"N",Database!$Y:$Y,"Y")+COUNTIFS(Database!$F:$F,2,Database!$Q:$Q,P$2,Database!$I:$I,$A32,Database!$Z:$Z,"N",Database!$Y:$Y,"Y"))</f>
        <v>0</v>
      </c>
      <c r="Q32" s="9">
        <f>IF($K32="N",0,COUNTIFS(Database!$E:$E,2,Database!$O:$O,Q$2,Database!$I:$I,$A32,Database!$Z:$Z,"N",Database!$Y:$Y,"Y")+COUNTIFS(Database!$F:$F,2,Database!$Q:$Q,Q$2,Database!$I:$I,$A32,Database!$Z:$Z,"N",Database!$Y:$Y,"Y"))</f>
        <v>1</v>
      </c>
      <c r="R32" s="9">
        <f>IF($K32="N",0,COUNTIFS(Database!$E:$E,2,Database!$O:$O,R$2,Database!$I:$I,$A32,Database!$Z:$Z,"N",Database!$Y:$Y,"Y")+COUNTIFS(Database!$F:$F,2,Database!$Q:$Q,R$2,Database!$I:$I,$A32,Database!$Z:$Z,"N",Database!$Y:$Y,"Y"))</f>
        <v>0</v>
      </c>
      <c r="S32" s="9">
        <f>IF($K32="N",0,COUNTIFS(Database!$E:$E,2,Database!$O:$O,S$2,Database!$I:$I,$A32,Database!$Z:$Z,"N",Database!$Y:$Y,"Y")+COUNTIFS(Database!$F:$F,2,Database!$Q:$Q,S$2,Database!$I:$I,$A32,Database!$Z:$Z,"N",Database!$Y:$Y,"Y"))</f>
        <v>0</v>
      </c>
      <c r="T32" s="9">
        <f>IF($K32="N",0,COUNTIFS(Database!$E:$E,2,Database!$O:$O,T$2,Database!$I:$I,$A32,Database!$Z:$Z,"N",Database!$Y:$Y,"Y")+COUNTIFS(Database!$F:$F,2,Database!$Q:$Q,T$2,Database!$I:$I,$A32,Database!$Z:$Z,"N",Database!$Y:$Y,"Y"))</f>
        <v>1</v>
      </c>
      <c r="U32" s="9">
        <f>IF($K32="N",0,COUNTIFS(Database!$E:$E,2,Database!$O:$O,U$2,Database!$I:$I,$A32,Database!$Z:$Z,"N",Database!$Y:$Y,"Y")+COUNTIFS(Database!$F:$F,2,Database!$Q:$Q,U$2,Database!$I:$I,$A32,Database!$Z:$Z,"N",Database!$Y:$Y,"Y"))</f>
        <v>2</v>
      </c>
      <c r="V32" s="9">
        <f>IF($K32="N",0,COUNTIFS(Database!$E:$E,2,Database!$O:$O,V$2,Database!$I:$I,$A32,Database!$Z:$Z,"N",Database!$Y:$Y,"Y")+COUNTIFS(Database!$F:$F,2,Database!$Q:$Q,V$2,Database!$I:$I,$A32,Database!$Z:$Z,"N",Database!$Y:$Y,"Y"))</f>
        <v>0</v>
      </c>
      <c r="W32" s="9">
        <f>IF($K32="N",0,COUNTIFS(Database!$E:$E,2,Database!$O:$O,W$2,Database!$I:$I,$A32,Database!$Z:$Z,"N",Database!$Y:$Y,"Y")+COUNTIFS(Database!$F:$F,2,Database!$Q:$Q,W$2,Database!$I:$I,$A32,Database!$Z:$Z,"N",Database!$Y:$Y,"Y"))</f>
        <v>0</v>
      </c>
      <c r="X32" s="9">
        <f>IF($K32="N",0,COUNTIFS(Database!$E:$E,2,Database!$O:$O,X$2,Database!$I:$I,$A32,Database!$Z:$Z,"N",Database!$Y:$Y,"Y")+COUNTIFS(Database!$F:$F,2,Database!$Q:$Q,X$2,Database!$I:$I,$A32,Database!$Z:$Z,"N",Database!$Y:$Y,"Y"))</f>
        <v>0</v>
      </c>
      <c r="Y32" s="9">
        <f>IF($K32="N",0,COUNTIFS(Database!$E:$E,2,Database!$O:$O,Y$2,Database!$I:$I,$A32,Database!$Z:$Z,"N",Database!$Y:$Y,"Y")+COUNTIFS(Database!$F:$F,2,Database!$Q:$Q,Y$2,Database!$I:$I,$A32,Database!$Z:$Z,"N",Database!$Y:$Y,"Y"))</f>
        <v>0</v>
      </c>
      <c r="Z32" s="9">
        <f>IF($K32="N",0,COUNTIFS(Database!$E:$E,2,Database!$O:$O,Z$2,Database!$I:$I,$A32,Database!$Z:$Z,"N",Database!$Y:$Y,"Y")+COUNTIFS(Database!$F:$F,2,Database!$Q:$Q,Z$2,Database!$I:$I,$A32,Database!$Z:$Z,"N",Database!$Y:$Y,"Y"))</f>
        <v>0</v>
      </c>
      <c r="AA32" s="9">
        <f>IF($K32="N",0,COUNTIFS(Database!$E:$E,2,Database!$O:$O,AA$2,Database!$I:$I,$A32,Database!$Z:$Z,"N",Database!$Y:$Y,"Y")+COUNTIFS(Database!$F:$F,2,Database!$Q:$Q,AA$2,Database!$I:$I,$A32,Database!$Z:$Z,"N",Database!$Y:$Y,"Y"))</f>
        <v>0</v>
      </c>
      <c r="AB32" s="9">
        <f>IF($K32="N",0,COUNTIFS(Database!$E:$E,2,Database!$O:$O,AB$2,Database!$I:$I,$A32,Database!$Z:$Z,"N",Database!$Y:$Y,"Y")+COUNTIFS(Database!$F:$F,2,Database!$Q:$Q,AB$2,Database!$I:$I,$A32,Database!$Z:$Z,"N",Database!$Y:$Y,"Y"))</f>
        <v>0</v>
      </c>
      <c r="AC32" s="9">
        <f>IF($K32="N",0,COUNTIFS(Database!$E:$E,2,Database!$O:$O,AC$2,Database!$I:$I,$A32,Database!$Z:$Z,"N",Database!$Y:$Y,"Y")+COUNTIFS(Database!$F:$F,2,Database!$Q:$Q,AC$2,Database!$I:$I,$A32,Database!$Z:$Z,"N",Database!$Y:$Y,"Y"))</f>
        <v>0</v>
      </c>
      <c r="AD32" s="9">
        <f>IF($K32="N",0,COUNTIFS(Database!$E:$E,1,Database!$O:$O,AD$2,Database!$I:$I,$A32,Database!$Z:$Z,"N",Database!$Y:$Y,"Y")+COUNTIFS(Database!$F:$F,1,Database!$Q:$Q,AD$2,Database!$I:$I,$A32,Database!$Z:$Z,"N",Database!$Y:$Y,"Y"))</f>
        <v>0</v>
      </c>
      <c r="AE32" s="9">
        <f>IF($K32="N",0,COUNTIFS(Database!$E:$E,1,Database!$O:$O,AE$2,Database!$I:$I,$A32,Database!$Z:$Z,"N",Database!$Y:$Y,"Y")+COUNTIFS(Database!$F:$F,1,Database!$Q:$Q,AE$2,Database!$I:$I,$A32,Database!$Z:$Z,"N",Database!$Y:$Y,"Y"))</f>
        <v>0</v>
      </c>
      <c r="AF32" s="9">
        <f>IF($K32="N",0,COUNTIFS(Database!$E:$E,1,Database!$O:$O,AF$2,Database!$I:$I,$A32,Database!$Z:$Z,"N",Database!$Y:$Y,"Y")+COUNTIFS(Database!$F:$F,1,Database!$Q:$Q,AF$2,Database!$I:$I,$A32,Database!$Z:$Z,"N",Database!$Y:$Y,"Y"))</f>
        <v>0</v>
      </c>
      <c r="AG32" s="9">
        <f>IF($K32="N",0,COUNTIFS(Database!$E:$E,1,Database!$O:$O,AG$2,Database!$I:$I,$A32,Database!$Z:$Z,"N",Database!$Y:$Y,"Y")+COUNTIFS(Database!$F:$F,1,Database!$Q:$Q,AG$2,Database!$I:$I,$A32,Database!$Z:$Z,"N",Database!$Y:$Y,"Y"))</f>
        <v>0</v>
      </c>
      <c r="AH32" s="9">
        <f>IF($K32="N",0,COUNTIFS(Database!$E:$E,1,Database!$O:$O,AH$2,Database!$I:$I,$A32,Database!$Z:$Z,"N",Database!$Y:$Y,"Y")+COUNTIFS(Database!$F:$F,1,Database!$Q:$Q,AH$2,Database!$I:$I,$A32,Database!$Z:$Z,"N",Database!$Y:$Y,"Y"))</f>
        <v>0</v>
      </c>
      <c r="AI32" s="9">
        <f>IF($K32="N",0,COUNTIFS(Database!$E:$E,1,Database!$O:$O,AI$2,Database!$I:$I,$A32,Database!$Z:$Z,"N",Database!$Y:$Y,"Y")+COUNTIFS(Database!$F:$F,1,Database!$Q:$Q,AI$2,Database!$I:$I,$A32,Database!$Z:$Z,"N",Database!$Y:$Y,"Y"))</f>
        <v>0</v>
      </c>
      <c r="AJ32" s="9">
        <f>IF($K32="N",0,COUNTIFS(Database!$E:$E,1,Database!$O:$O,AJ$2,Database!$I:$I,$A32,Database!$Z:$Z,"N",Database!$Y:$Y,"Y")+COUNTIFS(Database!$F:$F,1,Database!$Q:$Q,AJ$2,Database!$I:$I,$A32,Database!$Z:$Z,"N",Database!$Y:$Y,"Y"))</f>
        <v>0</v>
      </c>
      <c r="AK32" s="9">
        <f>IF($K32="N",0,COUNTIFS(Database!$E:$E,1,Database!$O:$O,AK$2,Database!$I:$I,$A32,Database!$Z:$Z,"N",Database!$Y:$Y,"Y")+COUNTIFS(Database!$F:$F,1,Database!$Q:$Q,AK$2,Database!$I:$I,$A32,Database!$Z:$Z,"N",Database!$Y:$Y,"Y"))</f>
        <v>0</v>
      </c>
      <c r="AL32" s="9">
        <f>IF($K32="N",0,COUNTIFS(Database!$E:$E,1,Database!$O:$O,AL$2,Database!$I:$I,$A32,Database!$Z:$Z,"N",Database!$Y:$Y,"Y")+COUNTIFS(Database!$F:$F,1,Database!$Q:$Q,AL$2,Database!$I:$I,$A32,Database!$Z:$Z,"N",Database!$Y:$Y,"Y"))</f>
        <v>0</v>
      </c>
      <c r="AM32" s="9">
        <f>IF($K32="N",0,COUNTIFS(Database!$E:$E,1,Database!$O:$O,AM$2,Database!$I:$I,$A32,Database!$Z:$Z,"N",Database!$Y:$Y,"Y")+COUNTIFS(Database!$F:$F,1,Database!$Q:$Q,AM$2,Database!$I:$I,$A32,Database!$Z:$Z,"N",Database!$Y:$Y,"Y"))</f>
        <v>0</v>
      </c>
      <c r="AN32" s="9">
        <f>IF($K32="N",0,COUNTIFS(Database!$E:$E,1,Database!$O:$O,AN$2,Database!$I:$I,$A32,Database!$Z:$Z,"N",Database!$Y:$Y,"Y")+COUNTIFS(Database!$F:$F,1,Database!$Q:$Q,AN$2,Database!$I:$I,$A32,Database!$Z:$Z,"N",Database!$Y:$Y,"Y"))</f>
        <v>0</v>
      </c>
      <c r="AO32" s="9">
        <f>IF($K32="N",0,COUNTIFS(Database!$E:$E,1,Database!$O:$O,AO$2,Database!$I:$I,$A32,Database!$Z:$Z,"N",Database!$Y:$Y,"Y")+COUNTIFS(Database!$F:$F,1,Database!$Q:$Q,AO$2,Database!$I:$I,$A32,Database!$Z:$Z,"N",Database!$Y:$Y,"Y"))</f>
        <v>0</v>
      </c>
      <c r="AP32" s="9">
        <f>IF($K32="N",0,COUNTIFS(Database!$E:$E,1,Database!$O:$O,AP$2,Database!$I:$I,$A32,Database!$Z:$Z,"N",Database!$Y:$Y,"Y")+COUNTIFS(Database!$F:$F,1,Database!$Q:$Q,AP$2,Database!$I:$I,$A32,Database!$Z:$Z,"N",Database!$Y:$Y,"Y"))</f>
        <v>0</v>
      </c>
      <c r="AQ32" s="9">
        <f>IF($K32="N",0,COUNTIFS(Database!$E:$E,1,Database!$O:$O,AQ$2,Database!$I:$I,$A32,Database!$Z:$Z,"N",Database!$Y:$Y,"Y")+COUNTIFS(Database!$F:$F,1,Database!$Q:$Q,AQ$2,Database!$I:$I,$A32,Database!$Z:$Z,"N",Database!$Y:$Y,"Y"))</f>
        <v>0</v>
      </c>
      <c r="AR32" s="9">
        <f>IF($K32="N",0,COUNTIFS(Database!$E:$E,1,Database!$O:$O,AR$2,Database!$I:$I,$A32,Database!$Z:$Z,"N",Database!$Y:$Y,"Y")+COUNTIFS(Database!$F:$F,1,Database!$Q:$Q,AR$2,Database!$I:$I,$A32,Database!$Z:$Z,"N",Database!$Y:$Y,"Y"))</f>
        <v>0</v>
      </c>
      <c r="AS32" s="9">
        <f>IF($K32="N",0,COUNTIFS(Database!$E:$E,1,Database!$O:$O,AS$2,Database!$I:$I,$A32,Database!$Z:$Z,"N",Database!$Y:$Y,"Y")+COUNTIFS(Database!$F:$F,1,Database!$Q:$Q,AS$2,Database!$I:$I,$A32,Database!$Z:$Z,"N",Database!$Y:$Y,"Y"))</f>
        <v>0</v>
      </c>
      <c r="AT32" s="9">
        <f>IF($K32="N",0,COUNTIFS(Database!$E:$E,0,Database!$O:$O,AT$2,Database!$I:$I,$A32,Database!$Z:$Z,"N",Database!$Y:$Y,"Y")+COUNTIFS(Database!$F:$F,0,Database!$Q:$Q,AT$2,Database!$I:$I,$A32,Database!$Z:$Z,"N",Database!$Y:$Y,"Y"))</f>
        <v>0</v>
      </c>
      <c r="AU32" s="9">
        <f>IF($K32="N",0,COUNTIFS(Database!$E:$E,0,Database!$O:$O,AU$2,Database!$I:$I,$A32,Database!$Z:$Z,"N",Database!$Y:$Y,"Y")+COUNTIFS(Database!$F:$F,0,Database!$Q:$Q,AU$2,Database!$I:$I,$A32,Database!$Z:$Z,"N",Database!$Y:$Y,"Y"))</f>
        <v>1</v>
      </c>
      <c r="AV32" s="9">
        <f>IF($K32="N",0,COUNTIFS(Database!$E:$E,0,Database!$O:$O,AV$2,Database!$I:$I,$A32,Database!$Z:$Z,"N",Database!$Y:$Y,"Y")+COUNTIFS(Database!$F:$F,0,Database!$Q:$Q,AV$2,Database!$I:$I,$A32,Database!$Z:$Z,"N",Database!$Y:$Y,"Y"))</f>
        <v>0</v>
      </c>
      <c r="AW32" s="9">
        <f>IF($K32="N",0,COUNTIFS(Database!$E:$E,0,Database!$O:$O,AW$2,Database!$I:$I,$A32,Database!$Z:$Z,"N",Database!$Y:$Y,"Y")+COUNTIFS(Database!$F:$F,0,Database!$Q:$Q,AW$2,Database!$I:$I,$A32,Database!$Z:$Z,"N",Database!$Y:$Y,"Y"))</f>
        <v>1</v>
      </c>
      <c r="AX32" s="9">
        <f>IF($K32="N",0,COUNTIFS(Database!$E:$E,0,Database!$O:$O,AX$2,Database!$I:$I,$A32,Database!$Z:$Z,"N",Database!$Y:$Y,"Y")+COUNTIFS(Database!$F:$F,0,Database!$Q:$Q,AX$2,Database!$I:$I,$A32,Database!$Z:$Z,"N",Database!$Y:$Y,"Y"))</f>
        <v>0</v>
      </c>
      <c r="AY32" s="9">
        <f>IF($K32="N",0,COUNTIFS(Database!$E:$E,0,Database!$O:$O,AY$2,Database!$I:$I,$A32,Database!$Z:$Z,"N",Database!$Y:$Y,"Y")+COUNTIFS(Database!$F:$F,0,Database!$Q:$Q,AY$2,Database!$I:$I,$A32,Database!$Z:$Z,"N",Database!$Y:$Y,"Y"))</f>
        <v>1</v>
      </c>
      <c r="AZ32" s="9">
        <f>IF($K32="N",0,COUNTIFS(Database!$E:$E,0,Database!$O:$O,AZ$2,Database!$I:$I,$A32,Database!$Z:$Z,"N",Database!$Y:$Y,"Y")+COUNTIFS(Database!$F:$F,0,Database!$Q:$Q,AZ$2,Database!$I:$I,$A32,Database!$Z:$Z,"N",Database!$Y:$Y,"Y"))</f>
        <v>0</v>
      </c>
      <c r="BA32" s="9">
        <f>IF($K32="N",0,COUNTIFS(Database!$E:$E,0,Database!$O:$O,BA$2,Database!$I:$I,$A32,Database!$Z:$Z,"N",Database!$Y:$Y,"Y")+COUNTIFS(Database!$F:$F,0,Database!$Q:$Q,BA$2,Database!$I:$I,$A32,Database!$Z:$Z,"N",Database!$Y:$Y,"Y"))</f>
        <v>1</v>
      </c>
      <c r="BB32" s="9">
        <f>IF($K32="N",0,COUNTIFS(Database!$E:$E,0,Database!$O:$O,BB$2,Database!$I:$I,$A32,Database!$Z:$Z,"N",Database!$Y:$Y,"Y")+COUNTIFS(Database!$F:$F,0,Database!$Q:$Q,BB$2,Database!$I:$I,$A32,Database!$Z:$Z,"N",Database!$Y:$Y,"Y"))</f>
        <v>0</v>
      </c>
      <c r="BC32" s="9">
        <f>IF($K32="N",0,COUNTIFS(Database!$E:$E,0,Database!$O:$O,BC$2,Database!$I:$I,$A32,Database!$Z:$Z,"N",Database!$Y:$Y,"Y")+COUNTIFS(Database!$F:$F,0,Database!$Q:$Q,BC$2,Database!$I:$I,$A32,Database!$Z:$Z,"N",Database!$Y:$Y,"Y"))</f>
        <v>0</v>
      </c>
      <c r="BD32" s="9">
        <f>IF($K32="N",0,COUNTIFS(Database!$E:$E,0,Database!$O:$O,BD$2,Database!$I:$I,$A32,Database!$Z:$Z,"N",Database!$Y:$Y,"Y")+COUNTIFS(Database!$F:$F,0,Database!$Q:$Q,BD$2,Database!$I:$I,$A32,Database!$Z:$Z,"N",Database!$Y:$Y,"Y"))</f>
        <v>0</v>
      </c>
      <c r="BE32" s="9">
        <f>IF($K32="N",0,COUNTIFS(Database!$E:$E,0,Database!$O:$O,BE$2,Database!$I:$I,$A32,Database!$Z:$Z,"N",Database!$Y:$Y,"Y")+COUNTIFS(Database!$F:$F,0,Database!$Q:$Q,BE$2,Database!$I:$I,$A32,Database!$Z:$Z,"N",Database!$Y:$Y,"Y"))</f>
        <v>2</v>
      </c>
      <c r="BF32" s="9">
        <f>IF($K32="N",0,COUNTIFS(Database!$E:$E,0,Database!$O:$O,BF$2,Database!$I:$I,$A32,Database!$Z:$Z,"N",Database!$Y:$Y,"Y")+COUNTIFS(Database!$F:$F,0,Database!$Q:$Q,BF$2,Database!$I:$I,$A32,Database!$Z:$Z,"N",Database!$Y:$Y,"Y"))</f>
        <v>0</v>
      </c>
      <c r="BG32" s="9">
        <f>IF($K32="N",0,COUNTIFS(Database!$E:$E,0,Database!$O:$O,BG$2,Database!$I:$I,$A32,Database!$Z:$Z,"N",Database!$Y:$Y,"Y")+COUNTIFS(Database!$F:$F,0,Database!$Q:$Q,BG$2,Database!$I:$I,$A32,Database!$Z:$Z,"N",Database!$Y:$Y,"Y"))</f>
        <v>0</v>
      </c>
      <c r="BH32" s="9">
        <f>IF($K32="N",0,COUNTIFS(Database!$E:$E,0,Database!$O:$O,BH$2,Database!$I:$I,$A32,Database!$Z:$Z,"N",Database!$Y:$Y,"Y")+COUNTIFS(Database!$F:$F,0,Database!$Q:$Q,BH$2,Database!$I:$I,$A32,Database!$Z:$Z,"N",Database!$Y:$Y,"Y"))</f>
        <v>0</v>
      </c>
      <c r="BI32" s="9">
        <f>IF($K32="N",0,COUNTIFS(Database!$E:$E,0,Database!$O:$O,BI$2,Database!$I:$I,$A32,Database!$Z:$Z,"N",Database!$Y:$Y,"Y")+COUNTIFS(Database!$F:$F,0,Database!$Q:$Q,BI$2,Database!$I:$I,$A32,Database!$Z:$Z,"N",Database!$Y:$Y,"Y"))</f>
        <v>0</v>
      </c>
    </row>
    <row r="33" spans="1:61" x14ac:dyDescent="0.25">
      <c r="A33" t="s">
        <v>806</v>
      </c>
      <c r="B33" s="2" t="str">
        <f>VLOOKUP(A33,Database!I:U,13,FALSE)</f>
        <v>bcp</v>
      </c>
      <c r="C33" s="2">
        <f>VLOOKUP(A33,Database!I:V,14,FALSE)</f>
        <v>1500</v>
      </c>
      <c r="D33" s="2">
        <f>_xlfn.MAXIFS(Database!B:B,Database!I:I,'Tournaments Included'!A33)</f>
        <v>3</v>
      </c>
      <c r="E33" s="2" t="str">
        <f>VLOOKUP(A33,Database!I:AA,16,FALSE)</f>
        <v>v1.1</v>
      </c>
      <c r="F33" s="2">
        <f>VLOOKUP(A33,Database!I:AB,19,FALSE)</f>
        <v>6</v>
      </c>
      <c r="G33" s="2" t="str">
        <f>VLOOKUP(A33,Database!I:AC,20,FALSE)</f>
        <v>N</v>
      </c>
      <c r="H33" s="2" t="str">
        <f>IF(VLOOKUP(A33,Database!I:AD,21,FALSE)=0,"Unknown",VLOOKUP(A33,Database!I:AD,21,FALSE))</f>
        <v>Unknown</v>
      </c>
      <c r="I33" s="2" t="str">
        <f>IF(VLOOKUP(A33,Database!I:AE,22,FALSE)=0,"Unknown",VLOOKUP(A33,Database!I:AE,22,FALSE))</f>
        <v>Unknown</v>
      </c>
      <c r="K33" s="19" t="s">
        <v>1399</v>
      </c>
      <c r="N33" s="9">
        <f>IF($K33="N",0,COUNTIFS(Database!$E:$E,2,Database!$O:$O,N$2,Database!$I:$I,$A33,Database!$Z:$Z,"N",Database!$Y:$Y,"Y")+COUNTIFS(Database!$F:$F,2,Database!$Q:$Q,N$2,Database!$I:$I,$A33,Database!$Z:$Z,"N",Database!$Y:$Y,"Y"))</f>
        <v>0</v>
      </c>
      <c r="O33" s="9">
        <f>IF($K33="N",0,COUNTIFS(Database!$E:$E,2,Database!$O:$O,O$2,Database!$I:$I,$A33,Database!$Z:$Z,"N",Database!$Y:$Y,"Y")+COUNTIFS(Database!$F:$F,2,Database!$Q:$Q,O$2,Database!$I:$I,$A33,Database!$Z:$Z,"N",Database!$Y:$Y,"Y"))</f>
        <v>0</v>
      </c>
      <c r="P33" s="9">
        <f>IF($K33="N",0,COUNTIFS(Database!$E:$E,2,Database!$O:$O,P$2,Database!$I:$I,$A33,Database!$Z:$Z,"N",Database!$Y:$Y,"Y")+COUNTIFS(Database!$F:$F,2,Database!$Q:$Q,P$2,Database!$I:$I,$A33,Database!$Z:$Z,"N",Database!$Y:$Y,"Y"))</f>
        <v>0</v>
      </c>
      <c r="Q33" s="9">
        <f>IF($K33="N",0,COUNTIFS(Database!$E:$E,2,Database!$O:$O,Q$2,Database!$I:$I,$A33,Database!$Z:$Z,"N",Database!$Y:$Y,"Y")+COUNTIFS(Database!$F:$F,2,Database!$Q:$Q,Q$2,Database!$I:$I,$A33,Database!$Z:$Z,"N",Database!$Y:$Y,"Y"))</f>
        <v>0</v>
      </c>
      <c r="R33" s="9">
        <f>IF($K33="N",0,COUNTIFS(Database!$E:$E,2,Database!$O:$O,R$2,Database!$I:$I,$A33,Database!$Z:$Z,"N",Database!$Y:$Y,"Y")+COUNTIFS(Database!$F:$F,2,Database!$Q:$Q,R$2,Database!$I:$I,$A33,Database!$Z:$Z,"N",Database!$Y:$Y,"Y"))</f>
        <v>0</v>
      </c>
      <c r="S33" s="9">
        <f>IF($K33="N",0,COUNTIFS(Database!$E:$E,2,Database!$O:$O,S$2,Database!$I:$I,$A33,Database!$Z:$Z,"N",Database!$Y:$Y,"Y")+COUNTIFS(Database!$F:$F,2,Database!$Q:$Q,S$2,Database!$I:$I,$A33,Database!$Z:$Z,"N",Database!$Y:$Y,"Y"))</f>
        <v>0</v>
      </c>
      <c r="T33" s="9">
        <f>IF($K33="N",0,COUNTIFS(Database!$E:$E,2,Database!$O:$O,T$2,Database!$I:$I,$A33,Database!$Z:$Z,"N",Database!$Y:$Y,"Y")+COUNTIFS(Database!$F:$F,2,Database!$Q:$Q,T$2,Database!$I:$I,$A33,Database!$Z:$Z,"N",Database!$Y:$Y,"Y"))</f>
        <v>0</v>
      </c>
      <c r="U33" s="9">
        <f>IF($K33="N",0,COUNTIFS(Database!$E:$E,2,Database!$O:$O,U$2,Database!$I:$I,$A33,Database!$Z:$Z,"N",Database!$Y:$Y,"Y")+COUNTIFS(Database!$F:$F,2,Database!$Q:$Q,U$2,Database!$I:$I,$A33,Database!$Z:$Z,"N",Database!$Y:$Y,"Y"))</f>
        <v>0</v>
      </c>
      <c r="V33" s="9">
        <f>IF($K33="N",0,COUNTIFS(Database!$E:$E,2,Database!$O:$O,V$2,Database!$I:$I,$A33,Database!$Z:$Z,"N",Database!$Y:$Y,"Y")+COUNTIFS(Database!$F:$F,2,Database!$Q:$Q,V$2,Database!$I:$I,$A33,Database!$Z:$Z,"N",Database!$Y:$Y,"Y"))</f>
        <v>0</v>
      </c>
      <c r="W33" s="9">
        <f>IF($K33="N",0,COUNTIFS(Database!$E:$E,2,Database!$O:$O,W$2,Database!$I:$I,$A33,Database!$Z:$Z,"N",Database!$Y:$Y,"Y")+COUNTIFS(Database!$F:$F,2,Database!$Q:$Q,W$2,Database!$I:$I,$A33,Database!$Z:$Z,"N",Database!$Y:$Y,"Y"))</f>
        <v>0</v>
      </c>
      <c r="X33" s="9">
        <f>IF($K33="N",0,COUNTIFS(Database!$E:$E,2,Database!$O:$O,X$2,Database!$I:$I,$A33,Database!$Z:$Z,"N",Database!$Y:$Y,"Y")+COUNTIFS(Database!$F:$F,2,Database!$Q:$Q,X$2,Database!$I:$I,$A33,Database!$Z:$Z,"N",Database!$Y:$Y,"Y"))</f>
        <v>0</v>
      </c>
      <c r="Y33" s="9">
        <f>IF($K33="N",0,COUNTIFS(Database!$E:$E,2,Database!$O:$O,Y$2,Database!$I:$I,$A33,Database!$Z:$Z,"N",Database!$Y:$Y,"Y")+COUNTIFS(Database!$F:$F,2,Database!$Q:$Q,Y$2,Database!$I:$I,$A33,Database!$Z:$Z,"N",Database!$Y:$Y,"Y"))</f>
        <v>0</v>
      </c>
      <c r="Z33" s="9">
        <f>IF($K33="N",0,COUNTIFS(Database!$E:$E,2,Database!$O:$O,Z$2,Database!$I:$I,$A33,Database!$Z:$Z,"N",Database!$Y:$Y,"Y")+COUNTIFS(Database!$F:$F,2,Database!$Q:$Q,Z$2,Database!$I:$I,$A33,Database!$Z:$Z,"N",Database!$Y:$Y,"Y"))</f>
        <v>0</v>
      </c>
      <c r="AA33" s="9">
        <f>IF($K33="N",0,COUNTIFS(Database!$E:$E,2,Database!$O:$O,AA$2,Database!$I:$I,$A33,Database!$Z:$Z,"N",Database!$Y:$Y,"Y")+COUNTIFS(Database!$F:$F,2,Database!$Q:$Q,AA$2,Database!$I:$I,$A33,Database!$Z:$Z,"N",Database!$Y:$Y,"Y"))</f>
        <v>0</v>
      </c>
      <c r="AB33" s="9">
        <f>IF($K33="N",0,COUNTIFS(Database!$E:$E,2,Database!$O:$O,AB$2,Database!$I:$I,$A33,Database!$Z:$Z,"N",Database!$Y:$Y,"Y")+COUNTIFS(Database!$F:$F,2,Database!$Q:$Q,AB$2,Database!$I:$I,$A33,Database!$Z:$Z,"N",Database!$Y:$Y,"Y"))</f>
        <v>0</v>
      </c>
      <c r="AC33" s="9">
        <f>IF($K33="N",0,COUNTIFS(Database!$E:$E,2,Database!$O:$O,AC$2,Database!$I:$I,$A33,Database!$Z:$Z,"N",Database!$Y:$Y,"Y")+COUNTIFS(Database!$F:$F,2,Database!$Q:$Q,AC$2,Database!$I:$I,$A33,Database!$Z:$Z,"N",Database!$Y:$Y,"Y"))</f>
        <v>0</v>
      </c>
      <c r="AD33" s="9">
        <f>IF($K33="N",0,COUNTIFS(Database!$E:$E,1,Database!$O:$O,AD$2,Database!$I:$I,$A33,Database!$Z:$Z,"N",Database!$Y:$Y,"Y")+COUNTIFS(Database!$F:$F,1,Database!$Q:$Q,AD$2,Database!$I:$I,$A33,Database!$Z:$Z,"N",Database!$Y:$Y,"Y"))</f>
        <v>0</v>
      </c>
      <c r="AE33" s="9">
        <f>IF($K33="N",0,COUNTIFS(Database!$E:$E,1,Database!$O:$O,AE$2,Database!$I:$I,$A33,Database!$Z:$Z,"N",Database!$Y:$Y,"Y")+COUNTIFS(Database!$F:$F,1,Database!$Q:$Q,AE$2,Database!$I:$I,$A33,Database!$Z:$Z,"N",Database!$Y:$Y,"Y"))</f>
        <v>0</v>
      </c>
      <c r="AF33" s="9">
        <f>IF($K33="N",0,COUNTIFS(Database!$E:$E,1,Database!$O:$O,AF$2,Database!$I:$I,$A33,Database!$Z:$Z,"N",Database!$Y:$Y,"Y")+COUNTIFS(Database!$F:$F,1,Database!$Q:$Q,AF$2,Database!$I:$I,$A33,Database!$Z:$Z,"N",Database!$Y:$Y,"Y"))</f>
        <v>0</v>
      </c>
      <c r="AG33" s="9">
        <f>IF($K33="N",0,COUNTIFS(Database!$E:$E,1,Database!$O:$O,AG$2,Database!$I:$I,$A33,Database!$Z:$Z,"N",Database!$Y:$Y,"Y")+COUNTIFS(Database!$F:$F,1,Database!$Q:$Q,AG$2,Database!$I:$I,$A33,Database!$Z:$Z,"N",Database!$Y:$Y,"Y"))</f>
        <v>0</v>
      </c>
      <c r="AH33" s="9">
        <f>IF($K33="N",0,COUNTIFS(Database!$E:$E,1,Database!$O:$O,AH$2,Database!$I:$I,$A33,Database!$Z:$Z,"N",Database!$Y:$Y,"Y")+COUNTIFS(Database!$F:$F,1,Database!$Q:$Q,AH$2,Database!$I:$I,$A33,Database!$Z:$Z,"N",Database!$Y:$Y,"Y"))</f>
        <v>0</v>
      </c>
      <c r="AI33" s="9">
        <f>IF($K33="N",0,COUNTIFS(Database!$E:$E,1,Database!$O:$O,AI$2,Database!$I:$I,$A33,Database!$Z:$Z,"N",Database!$Y:$Y,"Y")+COUNTIFS(Database!$F:$F,1,Database!$Q:$Q,AI$2,Database!$I:$I,$A33,Database!$Z:$Z,"N",Database!$Y:$Y,"Y"))</f>
        <v>0</v>
      </c>
      <c r="AJ33" s="9">
        <f>IF($K33="N",0,COUNTIFS(Database!$E:$E,1,Database!$O:$O,AJ$2,Database!$I:$I,$A33,Database!$Z:$Z,"N",Database!$Y:$Y,"Y")+COUNTIFS(Database!$F:$F,1,Database!$Q:$Q,AJ$2,Database!$I:$I,$A33,Database!$Z:$Z,"N",Database!$Y:$Y,"Y"))</f>
        <v>0</v>
      </c>
      <c r="AK33" s="9">
        <f>IF($K33="N",0,COUNTIFS(Database!$E:$E,1,Database!$O:$O,AK$2,Database!$I:$I,$A33,Database!$Z:$Z,"N",Database!$Y:$Y,"Y")+COUNTIFS(Database!$F:$F,1,Database!$Q:$Q,AK$2,Database!$I:$I,$A33,Database!$Z:$Z,"N",Database!$Y:$Y,"Y"))</f>
        <v>0</v>
      </c>
      <c r="AL33" s="9">
        <f>IF($K33="N",0,COUNTIFS(Database!$E:$E,1,Database!$O:$O,AL$2,Database!$I:$I,$A33,Database!$Z:$Z,"N",Database!$Y:$Y,"Y")+COUNTIFS(Database!$F:$F,1,Database!$Q:$Q,AL$2,Database!$I:$I,$A33,Database!$Z:$Z,"N",Database!$Y:$Y,"Y"))</f>
        <v>0</v>
      </c>
      <c r="AM33" s="9">
        <f>IF($K33="N",0,COUNTIFS(Database!$E:$E,1,Database!$O:$O,AM$2,Database!$I:$I,$A33,Database!$Z:$Z,"N",Database!$Y:$Y,"Y")+COUNTIFS(Database!$F:$F,1,Database!$Q:$Q,AM$2,Database!$I:$I,$A33,Database!$Z:$Z,"N",Database!$Y:$Y,"Y"))</f>
        <v>0</v>
      </c>
      <c r="AN33" s="9">
        <f>IF($K33="N",0,COUNTIFS(Database!$E:$E,1,Database!$O:$O,AN$2,Database!$I:$I,$A33,Database!$Z:$Z,"N",Database!$Y:$Y,"Y")+COUNTIFS(Database!$F:$F,1,Database!$Q:$Q,AN$2,Database!$I:$I,$A33,Database!$Z:$Z,"N",Database!$Y:$Y,"Y"))</f>
        <v>0</v>
      </c>
      <c r="AO33" s="9">
        <f>IF($K33="N",0,COUNTIFS(Database!$E:$E,1,Database!$O:$O,AO$2,Database!$I:$I,$A33,Database!$Z:$Z,"N",Database!$Y:$Y,"Y")+COUNTIFS(Database!$F:$F,1,Database!$Q:$Q,AO$2,Database!$I:$I,$A33,Database!$Z:$Z,"N",Database!$Y:$Y,"Y"))</f>
        <v>0</v>
      </c>
      <c r="AP33" s="9">
        <f>IF($K33="N",0,COUNTIFS(Database!$E:$E,1,Database!$O:$O,AP$2,Database!$I:$I,$A33,Database!$Z:$Z,"N",Database!$Y:$Y,"Y")+COUNTIFS(Database!$F:$F,1,Database!$Q:$Q,AP$2,Database!$I:$I,$A33,Database!$Z:$Z,"N",Database!$Y:$Y,"Y"))</f>
        <v>0</v>
      </c>
      <c r="AQ33" s="9">
        <f>IF($K33="N",0,COUNTIFS(Database!$E:$E,1,Database!$O:$O,AQ$2,Database!$I:$I,$A33,Database!$Z:$Z,"N",Database!$Y:$Y,"Y")+COUNTIFS(Database!$F:$F,1,Database!$Q:$Q,AQ$2,Database!$I:$I,$A33,Database!$Z:$Z,"N",Database!$Y:$Y,"Y"))</f>
        <v>0</v>
      </c>
      <c r="AR33" s="9">
        <f>IF($K33="N",0,COUNTIFS(Database!$E:$E,1,Database!$O:$O,AR$2,Database!$I:$I,$A33,Database!$Z:$Z,"N",Database!$Y:$Y,"Y")+COUNTIFS(Database!$F:$F,1,Database!$Q:$Q,AR$2,Database!$I:$I,$A33,Database!$Z:$Z,"N",Database!$Y:$Y,"Y"))</f>
        <v>0</v>
      </c>
      <c r="AS33" s="9">
        <f>IF($K33="N",0,COUNTIFS(Database!$E:$E,1,Database!$O:$O,AS$2,Database!$I:$I,$A33,Database!$Z:$Z,"N",Database!$Y:$Y,"Y")+COUNTIFS(Database!$F:$F,1,Database!$Q:$Q,AS$2,Database!$I:$I,$A33,Database!$Z:$Z,"N",Database!$Y:$Y,"Y"))</f>
        <v>0</v>
      </c>
      <c r="AT33" s="9">
        <f>IF($K33="N",0,COUNTIFS(Database!$E:$E,0,Database!$O:$O,AT$2,Database!$I:$I,$A33,Database!$Z:$Z,"N",Database!$Y:$Y,"Y")+COUNTIFS(Database!$F:$F,0,Database!$Q:$Q,AT$2,Database!$I:$I,$A33,Database!$Z:$Z,"N",Database!$Y:$Y,"Y"))</f>
        <v>0</v>
      </c>
      <c r="AU33" s="9">
        <f>IF($K33="N",0,COUNTIFS(Database!$E:$E,0,Database!$O:$O,AU$2,Database!$I:$I,$A33,Database!$Z:$Z,"N",Database!$Y:$Y,"Y")+COUNTIFS(Database!$F:$F,0,Database!$Q:$Q,AU$2,Database!$I:$I,$A33,Database!$Z:$Z,"N",Database!$Y:$Y,"Y"))</f>
        <v>0</v>
      </c>
      <c r="AV33" s="9">
        <f>IF($K33="N",0,COUNTIFS(Database!$E:$E,0,Database!$O:$O,AV$2,Database!$I:$I,$A33,Database!$Z:$Z,"N",Database!$Y:$Y,"Y")+COUNTIFS(Database!$F:$F,0,Database!$Q:$Q,AV$2,Database!$I:$I,$A33,Database!$Z:$Z,"N",Database!$Y:$Y,"Y"))</f>
        <v>0</v>
      </c>
      <c r="AW33" s="9">
        <f>IF($K33="N",0,COUNTIFS(Database!$E:$E,0,Database!$O:$O,AW$2,Database!$I:$I,$A33,Database!$Z:$Z,"N",Database!$Y:$Y,"Y")+COUNTIFS(Database!$F:$F,0,Database!$Q:$Q,AW$2,Database!$I:$I,$A33,Database!$Z:$Z,"N",Database!$Y:$Y,"Y"))</f>
        <v>0</v>
      </c>
      <c r="AX33" s="9">
        <f>IF($K33="N",0,COUNTIFS(Database!$E:$E,0,Database!$O:$O,AX$2,Database!$I:$I,$A33,Database!$Z:$Z,"N",Database!$Y:$Y,"Y")+COUNTIFS(Database!$F:$F,0,Database!$Q:$Q,AX$2,Database!$I:$I,$A33,Database!$Z:$Z,"N",Database!$Y:$Y,"Y"))</f>
        <v>0</v>
      </c>
      <c r="AY33" s="9">
        <f>IF($K33="N",0,COUNTIFS(Database!$E:$E,0,Database!$O:$O,AY$2,Database!$I:$I,$A33,Database!$Z:$Z,"N",Database!$Y:$Y,"Y")+COUNTIFS(Database!$F:$F,0,Database!$Q:$Q,AY$2,Database!$I:$I,$A33,Database!$Z:$Z,"N",Database!$Y:$Y,"Y"))</f>
        <v>0</v>
      </c>
      <c r="AZ33" s="9">
        <f>IF($K33="N",0,COUNTIFS(Database!$E:$E,0,Database!$O:$O,AZ$2,Database!$I:$I,$A33,Database!$Z:$Z,"N",Database!$Y:$Y,"Y")+COUNTIFS(Database!$F:$F,0,Database!$Q:$Q,AZ$2,Database!$I:$I,$A33,Database!$Z:$Z,"N",Database!$Y:$Y,"Y"))</f>
        <v>0</v>
      </c>
      <c r="BA33" s="9">
        <f>IF($K33="N",0,COUNTIFS(Database!$E:$E,0,Database!$O:$O,BA$2,Database!$I:$I,$A33,Database!$Z:$Z,"N",Database!$Y:$Y,"Y")+COUNTIFS(Database!$F:$F,0,Database!$Q:$Q,BA$2,Database!$I:$I,$A33,Database!$Z:$Z,"N",Database!$Y:$Y,"Y"))</f>
        <v>0</v>
      </c>
      <c r="BB33" s="9">
        <f>IF($K33="N",0,COUNTIFS(Database!$E:$E,0,Database!$O:$O,BB$2,Database!$I:$I,$A33,Database!$Z:$Z,"N",Database!$Y:$Y,"Y")+COUNTIFS(Database!$F:$F,0,Database!$Q:$Q,BB$2,Database!$I:$I,$A33,Database!$Z:$Z,"N",Database!$Y:$Y,"Y"))</f>
        <v>0</v>
      </c>
      <c r="BC33" s="9">
        <f>IF($K33="N",0,COUNTIFS(Database!$E:$E,0,Database!$O:$O,BC$2,Database!$I:$I,$A33,Database!$Z:$Z,"N",Database!$Y:$Y,"Y")+COUNTIFS(Database!$F:$F,0,Database!$Q:$Q,BC$2,Database!$I:$I,$A33,Database!$Z:$Z,"N",Database!$Y:$Y,"Y"))</f>
        <v>0</v>
      </c>
      <c r="BD33" s="9">
        <f>IF($K33="N",0,COUNTIFS(Database!$E:$E,0,Database!$O:$O,BD$2,Database!$I:$I,$A33,Database!$Z:$Z,"N",Database!$Y:$Y,"Y")+COUNTIFS(Database!$F:$F,0,Database!$Q:$Q,BD$2,Database!$I:$I,$A33,Database!$Z:$Z,"N",Database!$Y:$Y,"Y"))</f>
        <v>0</v>
      </c>
      <c r="BE33" s="9">
        <f>IF($K33="N",0,COUNTIFS(Database!$E:$E,0,Database!$O:$O,BE$2,Database!$I:$I,$A33,Database!$Z:$Z,"N",Database!$Y:$Y,"Y")+COUNTIFS(Database!$F:$F,0,Database!$Q:$Q,BE$2,Database!$I:$I,$A33,Database!$Z:$Z,"N",Database!$Y:$Y,"Y"))</f>
        <v>0</v>
      </c>
      <c r="BF33" s="9">
        <f>IF($K33="N",0,COUNTIFS(Database!$E:$E,0,Database!$O:$O,BF$2,Database!$I:$I,$A33,Database!$Z:$Z,"N",Database!$Y:$Y,"Y")+COUNTIFS(Database!$F:$F,0,Database!$Q:$Q,BF$2,Database!$I:$I,$A33,Database!$Z:$Z,"N",Database!$Y:$Y,"Y"))</f>
        <v>0</v>
      </c>
      <c r="BG33" s="9">
        <f>IF($K33="N",0,COUNTIFS(Database!$E:$E,0,Database!$O:$O,BG$2,Database!$I:$I,$A33,Database!$Z:$Z,"N",Database!$Y:$Y,"Y")+COUNTIFS(Database!$F:$F,0,Database!$Q:$Q,BG$2,Database!$I:$I,$A33,Database!$Z:$Z,"N",Database!$Y:$Y,"Y"))</f>
        <v>0</v>
      </c>
      <c r="BH33" s="9">
        <f>IF($K33="N",0,COUNTIFS(Database!$E:$E,0,Database!$O:$O,BH$2,Database!$I:$I,$A33,Database!$Z:$Z,"N",Database!$Y:$Y,"Y")+COUNTIFS(Database!$F:$F,0,Database!$Q:$Q,BH$2,Database!$I:$I,$A33,Database!$Z:$Z,"N",Database!$Y:$Y,"Y"))</f>
        <v>0</v>
      </c>
      <c r="BI33" s="9">
        <f>IF($K33="N",0,COUNTIFS(Database!$E:$E,0,Database!$O:$O,BI$2,Database!$I:$I,$A33,Database!$Z:$Z,"N",Database!$Y:$Y,"Y")+COUNTIFS(Database!$F:$F,0,Database!$Q:$Q,BI$2,Database!$I:$I,$A33,Database!$Z:$Z,"N",Database!$Y:$Y,"Y"))</f>
        <v>0</v>
      </c>
    </row>
    <row r="34" spans="1:61" x14ac:dyDescent="0.25">
      <c r="A34" t="s">
        <v>931</v>
      </c>
      <c r="B34" s="2" t="str">
        <f>VLOOKUP(A34,Database!I:U,13,FALSE)</f>
        <v>bcp</v>
      </c>
      <c r="C34" s="2">
        <f>VLOOKUP(A34,Database!I:V,14,FALSE)</f>
        <v>1250</v>
      </c>
      <c r="D34" s="2">
        <f>_xlfn.MAXIFS(Database!B:B,Database!I:I,'Tournaments Included'!A34)</f>
        <v>3</v>
      </c>
      <c r="E34" s="2" t="str">
        <f>VLOOKUP(A34,Database!I:AA,16,FALSE)</f>
        <v>v1.1</v>
      </c>
      <c r="F34" s="2">
        <f>VLOOKUP(A34,Database!I:AB,19,FALSE)</f>
        <v>22</v>
      </c>
      <c r="G34" s="2" t="str">
        <f>VLOOKUP(A34,Database!I:AC,20,FALSE)</f>
        <v>Y</v>
      </c>
      <c r="H34" s="2" t="str">
        <f>IF(VLOOKUP(A34,Database!I:AD,21,FALSE)=0,"Unknown",VLOOKUP(A34,Database!I:AD,21,FALSE))</f>
        <v>Unknown</v>
      </c>
      <c r="I34" s="2" t="str">
        <f>IF(VLOOKUP(A34,Database!I:AE,22,FALSE)=0,"Unknown",VLOOKUP(A34,Database!I:AE,22,FALSE))</f>
        <v>Unknown</v>
      </c>
      <c r="K34" s="19" t="s">
        <v>1399</v>
      </c>
      <c r="N34" s="9">
        <f>IF($K34="N",0,COUNTIFS(Database!$E:$E,2,Database!$O:$O,N$2,Database!$I:$I,$A34,Database!$Z:$Z,"N",Database!$Y:$Y,"Y")+COUNTIFS(Database!$F:$F,2,Database!$Q:$Q,N$2,Database!$I:$I,$A34,Database!$Z:$Z,"N",Database!$Y:$Y,"Y"))</f>
        <v>0</v>
      </c>
      <c r="O34" s="9">
        <f>IF($K34="N",0,COUNTIFS(Database!$E:$E,2,Database!$O:$O,O$2,Database!$I:$I,$A34,Database!$Z:$Z,"N",Database!$Y:$Y,"Y")+COUNTIFS(Database!$F:$F,2,Database!$Q:$Q,O$2,Database!$I:$I,$A34,Database!$Z:$Z,"N",Database!$Y:$Y,"Y"))</f>
        <v>0</v>
      </c>
      <c r="P34" s="9">
        <f>IF($K34="N",0,COUNTIFS(Database!$E:$E,2,Database!$O:$O,P$2,Database!$I:$I,$A34,Database!$Z:$Z,"N",Database!$Y:$Y,"Y")+COUNTIFS(Database!$F:$F,2,Database!$Q:$Q,P$2,Database!$I:$I,$A34,Database!$Z:$Z,"N",Database!$Y:$Y,"Y"))</f>
        <v>0</v>
      </c>
      <c r="Q34" s="9">
        <f>IF($K34="N",0,COUNTIFS(Database!$E:$E,2,Database!$O:$O,Q$2,Database!$I:$I,$A34,Database!$Z:$Z,"N",Database!$Y:$Y,"Y")+COUNTIFS(Database!$F:$F,2,Database!$Q:$Q,Q$2,Database!$I:$I,$A34,Database!$Z:$Z,"N",Database!$Y:$Y,"Y"))</f>
        <v>0</v>
      </c>
      <c r="R34" s="9">
        <f>IF($K34="N",0,COUNTIFS(Database!$E:$E,2,Database!$O:$O,R$2,Database!$I:$I,$A34,Database!$Z:$Z,"N",Database!$Y:$Y,"Y")+COUNTIFS(Database!$F:$F,2,Database!$Q:$Q,R$2,Database!$I:$I,$A34,Database!$Z:$Z,"N",Database!$Y:$Y,"Y"))</f>
        <v>0</v>
      </c>
      <c r="S34" s="9">
        <f>IF($K34="N",0,COUNTIFS(Database!$E:$E,2,Database!$O:$O,S$2,Database!$I:$I,$A34,Database!$Z:$Z,"N",Database!$Y:$Y,"Y")+COUNTIFS(Database!$F:$F,2,Database!$Q:$Q,S$2,Database!$I:$I,$A34,Database!$Z:$Z,"N",Database!$Y:$Y,"Y"))</f>
        <v>0</v>
      </c>
      <c r="T34" s="9">
        <f>IF($K34="N",0,COUNTIFS(Database!$E:$E,2,Database!$O:$O,T$2,Database!$I:$I,$A34,Database!$Z:$Z,"N",Database!$Y:$Y,"Y")+COUNTIFS(Database!$F:$F,2,Database!$Q:$Q,T$2,Database!$I:$I,$A34,Database!$Z:$Z,"N",Database!$Y:$Y,"Y"))</f>
        <v>0</v>
      </c>
      <c r="U34" s="9">
        <f>IF($K34="N",0,COUNTIFS(Database!$E:$E,2,Database!$O:$O,U$2,Database!$I:$I,$A34,Database!$Z:$Z,"N",Database!$Y:$Y,"Y")+COUNTIFS(Database!$F:$F,2,Database!$Q:$Q,U$2,Database!$I:$I,$A34,Database!$Z:$Z,"N",Database!$Y:$Y,"Y"))</f>
        <v>0</v>
      </c>
      <c r="V34" s="9">
        <f>IF($K34="N",0,COUNTIFS(Database!$E:$E,2,Database!$O:$O,V$2,Database!$I:$I,$A34,Database!$Z:$Z,"N",Database!$Y:$Y,"Y")+COUNTIFS(Database!$F:$F,2,Database!$Q:$Q,V$2,Database!$I:$I,$A34,Database!$Z:$Z,"N",Database!$Y:$Y,"Y"))</f>
        <v>0</v>
      </c>
      <c r="W34" s="9">
        <f>IF($K34="N",0,COUNTIFS(Database!$E:$E,2,Database!$O:$O,W$2,Database!$I:$I,$A34,Database!$Z:$Z,"N",Database!$Y:$Y,"Y")+COUNTIFS(Database!$F:$F,2,Database!$Q:$Q,W$2,Database!$I:$I,$A34,Database!$Z:$Z,"N",Database!$Y:$Y,"Y"))</f>
        <v>0</v>
      </c>
      <c r="X34" s="9">
        <f>IF($K34="N",0,COUNTIFS(Database!$E:$E,2,Database!$O:$O,X$2,Database!$I:$I,$A34,Database!$Z:$Z,"N",Database!$Y:$Y,"Y")+COUNTIFS(Database!$F:$F,2,Database!$Q:$Q,X$2,Database!$I:$I,$A34,Database!$Z:$Z,"N",Database!$Y:$Y,"Y"))</f>
        <v>0</v>
      </c>
      <c r="Y34" s="9">
        <f>IF($K34="N",0,COUNTIFS(Database!$E:$E,2,Database!$O:$O,Y$2,Database!$I:$I,$A34,Database!$Z:$Z,"N",Database!$Y:$Y,"Y")+COUNTIFS(Database!$F:$F,2,Database!$Q:$Q,Y$2,Database!$I:$I,$A34,Database!$Z:$Z,"N",Database!$Y:$Y,"Y"))</f>
        <v>0</v>
      </c>
      <c r="Z34" s="9">
        <f>IF($K34="N",0,COUNTIFS(Database!$E:$E,2,Database!$O:$O,Z$2,Database!$I:$I,$A34,Database!$Z:$Z,"N",Database!$Y:$Y,"Y")+COUNTIFS(Database!$F:$F,2,Database!$Q:$Q,Z$2,Database!$I:$I,$A34,Database!$Z:$Z,"N",Database!$Y:$Y,"Y"))</f>
        <v>0</v>
      </c>
      <c r="AA34" s="9">
        <f>IF($K34="N",0,COUNTIFS(Database!$E:$E,2,Database!$O:$O,AA$2,Database!$I:$I,$A34,Database!$Z:$Z,"N",Database!$Y:$Y,"Y")+COUNTIFS(Database!$F:$F,2,Database!$Q:$Q,AA$2,Database!$I:$I,$A34,Database!$Z:$Z,"N",Database!$Y:$Y,"Y"))</f>
        <v>0</v>
      </c>
      <c r="AB34" s="9">
        <f>IF($K34="N",0,COUNTIFS(Database!$E:$E,2,Database!$O:$O,AB$2,Database!$I:$I,$A34,Database!$Z:$Z,"N",Database!$Y:$Y,"Y")+COUNTIFS(Database!$F:$F,2,Database!$Q:$Q,AB$2,Database!$I:$I,$A34,Database!$Z:$Z,"N",Database!$Y:$Y,"Y"))</f>
        <v>0</v>
      </c>
      <c r="AC34" s="9">
        <f>IF($K34="N",0,COUNTIFS(Database!$E:$E,2,Database!$O:$O,AC$2,Database!$I:$I,$A34,Database!$Z:$Z,"N",Database!$Y:$Y,"Y")+COUNTIFS(Database!$F:$F,2,Database!$Q:$Q,AC$2,Database!$I:$I,$A34,Database!$Z:$Z,"N",Database!$Y:$Y,"Y"))</f>
        <v>0</v>
      </c>
      <c r="AD34" s="9">
        <f>IF($K34="N",0,COUNTIFS(Database!$E:$E,1,Database!$O:$O,AD$2,Database!$I:$I,$A34,Database!$Z:$Z,"N",Database!$Y:$Y,"Y")+COUNTIFS(Database!$F:$F,1,Database!$Q:$Q,AD$2,Database!$I:$I,$A34,Database!$Z:$Z,"N",Database!$Y:$Y,"Y"))</f>
        <v>0</v>
      </c>
      <c r="AE34" s="9">
        <f>IF($K34="N",0,COUNTIFS(Database!$E:$E,1,Database!$O:$O,AE$2,Database!$I:$I,$A34,Database!$Z:$Z,"N",Database!$Y:$Y,"Y")+COUNTIFS(Database!$F:$F,1,Database!$Q:$Q,AE$2,Database!$I:$I,$A34,Database!$Z:$Z,"N",Database!$Y:$Y,"Y"))</f>
        <v>0</v>
      </c>
      <c r="AF34" s="9">
        <f>IF($K34="N",0,COUNTIFS(Database!$E:$E,1,Database!$O:$O,AF$2,Database!$I:$I,$A34,Database!$Z:$Z,"N",Database!$Y:$Y,"Y")+COUNTIFS(Database!$F:$F,1,Database!$Q:$Q,AF$2,Database!$I:$I,$A34,Database!$Z:$Z,"N",Database!$Y:$Y,"Y"))</f>
        <v>0</v>
      </c>
      <c r="AG34" s="9">
        <f>IF($K34="N",0,COUNTIFS(Database!$E:$E,1,Database!$O:$O,AG$2,Database!$I:$I,$A34,Database!$Z:$Z,"N",Database!$Y:$Y,"Y")+COUNTIFS(Database!$F:$F,1,Database!$Q:$Q,AG$2,Database!$I:$I,$A34,Database!$Z:$Z,"N",Database!$Y:$Y,"Y"))</f>
        <v>0</v>
      </c>
      <c r="AH34" s="9">
        <f>IF($K34="N",0,COUNTIFS(Database!$E:$E,1,Database!$O:$O,AH$2,Database!$I:$I,$A34,Database!$Z:$Z,"N",Database!$Y:$Y,"Y")+COUNTIFS(Database!$F:$F,1,Database!$Q:$Q,AH$2,Database!$I:$I,$A34,Database!$Z:$Z,"N",Database!$Y:$Y,"Y"))</f>
        <v>0</v>
      </c>
      <c r="AI34" s="9">
        <f>IF($K34="N",0,COUNTIFS(Database!$E:$E,1,Database!$O:$O,AI$2,Database!$I:$I,$A34,Database!$Z:$Z,"N",Database!$Y:$Y,"Y")+COUNTIFS(Database!$F:$F,1,Database!$Q:$Q,AI$2,Database!$I:$I,$A34,Database!$Z:$Z,"N",Database!$Y:$Y,"Y"))</f>
        <v>0</v>
      </c>
      <c r="AJ34" s="9">
        <f>IF($K34="N",0,COUNTIFS(Database!$E:$E,1,Database!$O:$O,AJ$2,Database!$I:$I,$A34,Database!$Z:$Z,"N",Database!$Y:$Y,"Y")+COUNTIFS(Database!$F:$F,1,Database!$Q:$Q,AJ$2,Database!$I:$I,$A34,Database!$Z:$Z,"N",Database!$Y:$Y,"Y"))</f>
        <v>0</v>
      </c>
      <c r="AK34" s="9">
        <f>IF($K34="N",0,COUNTIFS(Database!$E:$E,1,Database!$O:$O,AK$2,Database!$I:$I,$A34,Database!$Z:$Z,"N",Database!$Y:$Y,"Y")+COUNTIFS(Database!$F:$F,1,Database!$Q:$Q,AK$2,Database!$I:$I,$A34,Database!$Z:$Z,"N",Database!$Y:$Y,"Y"))</f>
        <v>0</v>
      </c>
      <c r="AL34" s="9">
        <f>IF($K34="N",0,COUNTIFS(Database!$E:$E,1,Database!$O:$O,AL$2,Database!$I:$I,$A34,Database!$Z:$Z,"N",Database!$Y:$Y,"Y")+COUNTIFS(Database!$F:$F,1,Database!$Q:$Q,AL$2,Database!$I:$I,$A34,Database!$Z:$Z,"N",Database!$Y:$Y,"Y"))</f>
        <v>0</v>
      </c>
      <c r="AM34" s="9">
        <f>IF($K34="N",0,COUNTIFS(Database!$E:$E,1,Database!$O:$O,AM$2,Database!$I:$I,$A34,Database!$Z:$Z,"N",Database!$Y:$Y,"Y")+COUNTIFS(Database!$F:$F,1,Database!$Q:$Q,AM$2,Database!$I:$I,$A34,Database!$Z:$Z,"N",Database!$Y:$Y,"Y"))</f>
        <v>0</v>
      </c>
      <c r="AN34" s="9">
        <f>IF($K34="N",0,COUNTIFS(Database!$E:$E,1,Database!$O:$O,AN$2,Database!$I:$I,$A34,Database!$Z:$Z,"N",Database!$Y:$Y,"Y")+COUNTIFS(Database!$F:$F,1,Database!$Q:$Q,AN$2,Database!$I:$I,$A34,Database!$Z:$Z,"N",Database!$Y:$Y,"Y"))</f>
        <v>0</v>
      </c>
      <c r="AO34" s="9">
        <f>IF($K34="N",0,COUNTIFS(Database!$E:$E,1,Database!$O:$O,AO$2,Database!$I:$I,$A34,Database!$Z:$Z,"N",Database!$Y:$Y,"Y")+COUNTIFS(Database!$F:$F,1,Database!$Q:$Q,AO$2,Database!$I:$I,$A34,Database!$Z:$Z,"N",Database!$Y:$Y,"Y"))</f>
        <v>0</v>
      </c>
      <c r="AP34" s="9">
        <f>IF($K34="N",0,COUNTIFS(Database!$E:$E,1,Database!$O:$O,AP$2,Database!$I:$I,$A34,Database!$Z:$Z,"N",Database!$Y:$Y,"Y")+COUNTIFS(Database!$F:$F,1,Database!$Q:$Q,AP$2,Database!$I:$I,$A34,Database!$Z:$Z,"N",Database!$Y:$Y,"Y"))</f>
        <v>0</v>
      </c>
      <c r="AQ34" s="9">
        <f>IF($K34="N",0,COUNTIFS(Database!$E:$E,1,Database!$O:$O,AQ$2,Database!$I:$I,$A34,Database!$Z:$Z,"N",Database!$Y:$Y,"Y")+COUNTIFS(Database!$F:$F,1,Database!$Q:$Q,AQ$2,Database!$I:$I,$A34,Database!$Z:$Z,"N",Database!$Y:$Y,"Y"))</f>
        <v>0</v>
      </c>
      <c r="AR34" s="9">
        <f>IF($K34="N",0,COUNTIFS(Database!$E:$E,1,Database!$O:$O,AR$2,Database!$I:$I,$A34,Database!$Z:$Z,"N",Database!$Y:$Y,"Y")+COUNTIFS(Database!$F:$F,1,Database!$Q:$Q,AR$2,Database!$I:$I,$A34,Database!$Z:$Z,"N",Database!$Y:$Y,"Y"))</f>
        <v>0</v>
      </c>
      <c r="AS34" s="9">
        <f>IF($K34="N",0,COUNTIFS(Database!$E:$E,1,Database!$O:$O,AS$2,Database!$I:$I,$A34,Database!$Z:$Z,"N",Database!$Y:$Y,"Y")+COUNTIFS(Database!$F:$F,1,Database!$Q:$Q,AS$2,Database!$I:$I,$A34,Database!$Z:$Z,"N",Database!$Y:$Y,"Y"))</f>
        <v>0</v>
      </c>
      <c r="AT34" s="9">
        <f>IF($K34="N",0,COUNTIFS(Database!$E:$E,0,Database!$O:$O,AT$2,Database!$I:$I,$A34,Database!$Z:$Z,"N",Database!$Y:$Y,"Y")+COUNTIFS(Database!$F:$F,0,Database!$Q:$Q,AT$2,Database!$I:$I,$A34,Database!$Z:$Z,"N",Database!$Y:$Y,"Y"))</f>
        <v>0</v>
      </c>
      <c r="AU34" s="9">
        <f>IF($K34="N",0,COUNTIFS(Database!$E:$E,0,Database!$O:$O,AU$2,Database!$I:$I,$A34,Database!$Z:$Z,"N",Database!$Y:$Y,"Y")+COUNTIFS(Database!$F:$F,0,Database!$Q:$Q,AU$2,Database!$I:$I,$A34,Database!$Z:$Z,"N",Database!$Y:$Y,"Y"))</f>
        <v>0</v>
      </c>
      <c r="AV34" s="9">
        <f>IF($K34="N",0,COUNTIFS(Database!$E:$E,0,Database!$O:$O,AV$2,Database!$I:$I,$A34,Database!$Z:$Z,"N",Database!$Y:$Y,"Y")+COUNTIFS(Database!$F:$F,0,Database!$Q:$Q,AV$2,Database!$I:$I,$A34,Database!$Z:$Z,"N",Database!$Y:$Y,"Y"))</f>
        <v>0</v>
      </c>
      <c r="AW34" s="9">
        <f>IF($K34="N",0,COUNTIFS(Database!$E:$E,0,Database!$O:$O,AW$2,Database!$I:$I,$A34,Database!$Z:$Z,"N",Database!$Y:$Y,"Y")+COUNTIFS(Database!$F:$F,0,Database!$Q:$Q,AW$2,Database!$I:$I,$A34,Database!$Z:$Z,"N",Database!$Y:$Y,"Y"))</f>
        <v>0</v>
      </c>
      <c r="AX34" s="9">
        <f>IF($K34="N",0,COUNTIFS(Database!$E:$E,0,Database!$O:$O,AX$2,Database!$I:$I,$A34,Database!$Z:$Z,"N",Database!$Y:$Y,"Y")+COUNTIFS(Database!$F:$F,0,Database!$Q:$Q,AX$2,Database!$I:$I,$A34,Database!$Z:$Z,"N",Database!$Y:$Y,"Y"))</f>
        <v>0</v>
      </c>
      <c r="AY34" s="9">
        <f>IF($K34="N",0,COUNTIFS(Database!$E:$E,0,Database!$O:$O,AY$2,Database!$I:$I,$A34,Database!$Z:$Z,"N",Database!$Y:$Y,"Y")+COUNTIFS(Database!$F:$F,0,Database!$Q:$Q,AY$2,Database!$I:$I,$A34,Database!$Z:$Z,"N",Database!$Y:$Y,"Y"))</f>
        <v>0</v>
      </c>
      <c r="AZ34" s="9">
        <f>IF($K34="N",0,COUNTIFS(Database!$E:$E,0,Database!$O:$O,AZ$2,Database!$I:$I,$A34,Database!$Z:$Z,"N",Database!$Y:$Y,"Y")+COUNTIFS(Database!$F:$F,0,Database!$Q:$Q,AZ$2,Database!$I:$I,$A34,Database!$Z:$Z,"N",Database!$Y:$Y,"Y"))</f>
        <v>0</v>
      </c>
      <c r="BA34" s="9">
        <f>IF($K34="N",0,COUNTIFS(Database!$E:$E,0,Database!$O:$O,BA$2,Database!$I:$I,$A34,Database!$Z:$Z,"N",Database!$Y:$Y,"Y")+COUNTIFS(Database!$F:$F,0,Database!$Q:$Q,BA$2,Database!$I:$I,$A34,Database!$Z:$Z,"N",Database!$Y:$Y,"Y"))</f>
        <v>0</v>
      </c>
      <c r="BB34" s="9">
        <f>IF($K34="N",0,COUNTIFS(Database!$E:$E,0,Database!$O:$O,BB$2,Database!$I:$I,$A34,Database!$Z:$Z,"N",Database!$Y:$Y,"Y")+COUNTIFS(Database!$F:$F,0,Database!$Q:$Q,BB$2,Database!$I:$I,$A34,Database!$Z:$Z,"N",Database!$Y:$Y,"Y"))</f>
        <v>0</v>
      </c>
      <c r="BC34" s="9">
        <f>IF($K34="N",0,COUNTIFS(Database!$E:$E,0,Database!$O:$O,BC$2,Database!$I:$I,$A34,Database!$Z:$Z,"N",Database!$Y:$Y,"Y")+COUNTIFS(Database!$F:$F,0,Database!$Q:$Q,BC$2,Database!$I:$I,$A34,Database!$Z:$Z,"N",Database!$Y:$Y,"Y"))</f>
        <v>0</v>
      </c>
      <c r="BD34" s="9">
        <f>IF($K34="N",0,COUNTIFS(Database!$E:$E,0,Database!$O:$O,BD$2,Database!$I:$I,$A34,Database!$Z:$Z,"N",Database!$Y:$Y,"Y")+COUNTIFS(Database!$F:$F,0,Database!$Q:$Q,BD$2,Database!$I:$I,$A34,Database!$Z:$Z,"N",Database!$Y:$Y,"Y"))</f>
        <v>0</v>
      </c>
      <c r="BE34" s="9">
        <f>IF($K34="N",0,COUNTIFS(Database!$E:$E,0,Database!$O:$O,BE$2,Database!$I:$I,$A34,Database!$Z:$Z,"N",Database!$Y:$Y,"Y")+COUNTIFS(Database!$F:$F,0,Database!$Q:$Q,BE$2,Database!$I:$I,$A34,Database!$Z:$Z,"N",Database!$Y:$Y,"Y"))</f>
        <v>0</v>
      </c>
      <c r="BF34" s="9">
        <f>IF($K34="N",0,COUNTIFS(Database!$E:$E,0,Database!$O:$O,BF$2,Database!$I:$I,$A34,Database!$Z:$Z,"N",Database!$Y:$Y,"Y")+COUNTIFS(Database!$F:$F,0,Database!$Q:$Q,BF$2,Database!$I:$I,$A34,Database!$Z:$Z,"N",Database!$Y:$Y,"Y"))</f>
        <v>0</v>
      </c>
      <c r="BG34" s="9">
        <f>IF($K34="N",0,COUNTIFS(Database!$E:$E,0,Database!$O:$O,BG$2,Database!$I:$I,$A34,Database!$Z:$Z,"N",Database!$Y:$Y,"Y")+COUNTIFS(Database!$F:$F,0,Database!$Q:$Q,BG$2,Database!$I:$I,$A34,Database!$Z:$Z,"N",Database!$Y:$Y,"Y"))</f>
        <v>0</v>
      </c>
      <c r="BH34" s="9">
        <f>IF($K34="N",0,COUNTIFS(Database!$E:$E,0,Database!$O:$O,BH$2,Database!$I:$I,$A34,Database!$Z:$Z,"N",Database!$Y:$Y,"Y")+COUNTIFS(Database!$F:$F,0,Database!$Q:$Q,BH$2,Database!$I:$I,$A34,Database!$Z:$Z,"N",Database!$Y:$Y,"Y"))</f>
        <v>0</v>
      </c>
      <c r="BI34" s="9">
        <f>IF($K34="N",0,COUNTIFS(Database!$E:$E,0,Database!$O:$O,BI$2,Database!$I:$I,$A34,Database!$Z:$Z,"N",Database!$Y:$Y,"Y")+COUNTIFS(Database!$F:$F,0,Database!$Q:$Q,BI$2,Database!$I:$I,$A34,Database!$Z:$Z,"N",Database!$Y:$Y,"Y"))</f>
        <v>0</v>
      </c>
    </row>
    <row r="35" spans="1:61" x14ac:dyDescent="0.25">
      <c r="A35" t="s">
        <v>1000</v>
      </c>
      <c r="B35" s="2" t="str">
        <f>VLOOKUP(A35,Database!I:U,13,FALSE)</f>
        <v>bcp</v>
      </c>
      <c r="C35" s="2">
        <f>VLOOKUP(A35,Database!I:V,14,FALSE)</f>
        <v>1250</v>
      </c>
      <c r="D35" s="2">
        <f>_xlfn.MAXIFS(Database!B:B,Database!I:I,'Tournaments Included'!A35)</f>
        <v>3</v>
      </c>
      <c r="E35" s="2" t="str">
        <f>VLOOKUP(A35,Database!I:AA,16,FALSE)</f>
        <v>v1.1</v>
      </c>
      <c r="F35" s="2">
        <f>VLOOKUP(A35,Database!I:AB,19,FALSE)</f>
        <v>8</v>
      </c>
      <c r="G35" s="2" t="str">
        <f>VLOOKUP(A35,Database!I:AC,20,FALSE)</f>
        <v>Y</v>
      </c>
      <c r="H35" s="2" t="str">
        <f>IF(VLOOKUP(A35,Database!I:AD,21,FALSE)=0,"Unknown",VLOOKUP(A35,Database!I:AD,21,FALSE))</f>
        <v>Unknown</v>
      </c>
      <c r="I35" s="2" t="str">
        <f>IF(VLOOKUP(A35,Database!I:AE,22,FALSE)=0,"Unknown",VLOOKUP(A35,Database!I:AE,22,FALSE))</f>
        <v>Unknown</v>
      </c>
      <c r="K35" s="19" t="s">
        <v>1399</v>
      </c>
      <c r="N35" s="9">
        <f>IF($K35="N",0,COUNTIFS(Database!$E:$E,2,Database!$O:$O,N$2,Database!$I:$I,$A35,Database!$Z:$Z,"N",Database!$Y:$Y,"Y")+COUNTIFS(Database!$F:$F,2,Database!$Q:$Q,N$2,Database!$I:$I,$A35,Database!$Z:$Z,"N",Database!$Y:$Y,"Y"))</f>
        <v>0</v>
      </c>
      <c r="O35" s="9">
        <f>IF($K35="N",0,COUNTIFS(Database!$E:$E,2,Database!$O:$O,O$2,Database!$I:$I,$A35,Database!$Z:$Z,"N",Database!$Y:$Y,"Y")+COUNTIFS(Database!$F:$F,2,Database!$Q:$Q,O$2,Database!$I:$I,$A35,Database!$Z:$Z,"N",Database!$Y:$Y,"Y"))</f>
        <v>0</v>
      </c>
      <c r="P35" s="9">
        <f>IF($K35="N",0,COUNTIFS(Database!$E:$E,2,Database!$O:$O,P$2,Database!$I:$I,$A35,Database!$Z:$Z,"N",Database!$Y:$Y,"Y")+COUNTIFS(Database!$F:$F,2,Database!$Q:$Q,P$2,Database!$I:$I,$A35,Database!$Z:$Z,"N",Database!$Y:$Y,"Y"))</f>
        <v>0</v>
      </c>
      <c r="Q35" s="9">
        <f>IF($K35="N",0,COUNTIFS(Database!$E:$E,2,Database!$O:$O,Q$2,Database!$I:$I,$A35,Database!$Z:$Z,"N",Database!$Y:$Y,"Y")+COUNTIFS(Database!$F:$F,2,Database!$Q:$Q,Q$2,Database!$I:$I,$A35,Database!$Z:$Z,"N",Database!$Y:$Y,"Y"))</f>
        <v>0</v>
      </c>
      <c r="R35" s="9">
        <f>IF($K35="N",0,COUNTIFS(Database!$E:$E,2,Database!$O:$O,R$2,Database!$I:$I,$A35,Database!$Z:$Z,"N",Database!$Y:$Y,"Y")+COUNTIFS(Database!$F:$F,2,Database!$Q:$Q,R$2,Database!$I:$I,$A35,Database!$Z:$Z,"N",Database!$Y:$Y,"Y"))</f>
        <v>0</v>
      </c>
      <c r="S35" s="9">
        <f>IF($K35="N",0,COUNTIFS(Database!$E:$E,2,Database!$O:$O,S$2,Database!$I:$I,$A35,Database!$Z:$Z,"N",Database!$Y:$Y,"Y")+COUNTIFS(Database!$F:$F,2,Database!$Q:$Q,S$2,Database!$I:$I,$A35,Database!$Z:$Z,"N",Database!$Y:$Y,"Y"))</f>
        <v>0</v>
      </c>
      <c r="T35" s="9">
        <f>IF($K35="N",0,COUNTIFS(Database!$E:$E,2,Database!$O:$O,T$2,Database!$I:$I,$A35,Database!$Z:$Z,"N",Database!$Y:$Y,"Y")+COUNTIFS(Database!$F:$F,2,Database!$Q:$Q,T$2,Database!$I:$I,$A35,Database!$Z:$Z,"N",Database!$Y:$Y,"Y"))</f>
        <v>0</v>
      </c>
      <c r="U35" s="9">
        <f>IF($K35="N",0,COUNTIFS(Database!$E:$E,2,Database!$O:$O,U$2,Database!$I:$I,$A35,Database!$Z:$Z,"N",Database!$Y:$Y,"Y")+COUNTIFS(Database!$F:$F,2,Database!$Q:$Q,U$2,Database!$I:$I,$A35,Database!$Z:$Z,"N",Database!$Y:$Y,"Y"))</f>
        <v>0</v>
      </c>
      <c r="V35" s="9">
        <f>IF($K35="N",0,COUNTIFS(Database!$E:$E,2,Database!$O:$O,V$2,Database!$I:$I,$A35,Database!$Z:$Z,"N",Database!$Y:$Y,"Y")+COUNTIFS(Database!$F:$F,2,Database!$Q:$Q,V$2,Database!$I:$I,$A35,Database!$Z:$Z,"N",Database!$Y:$Y,"Y"))</f>
        <v>0</v>
      </c>
      <c r="W35" s="9">
        <f>IF($K35="N",0,COUNTIFS(Database!$E:$E,2,Database!$O:$O,W$2,Database!$I:$I,$A35,Database!$Z:$Z,"N",Database!$Y:$Y,"Y")+COUNTIFS(Database!$F:$F,2,Database!$Q:$Q,W$2,Database!$I:$I,$A35,Database!$Z:$Z,"N",Database!$Y:$Y,"Y"))</f>
        <v>0</v>
      </c>
      <c r="X35" s="9">
        <f>IF($K35="N",0,COUNTIFS(Database!$E:$E,2,Database!$O:$O,X$2,Database!$I:$I,$A35,Database!$Z:$Z,"N",Database!$Y:$Y,"Y")+COUNTIFS(Database!$F:$F,2,Database!$Q:$Q,X$2,Database!$I:$I,$A35,Database!$Z:$Z,"N",Database!$Y:$Y,"Y"))</f>
        <v>0</v>
      </c>
      <c r="Y35" s="9">
        <f>IF($K35="N",0,COUNTIFS(Database!$E:$E,2,Database!$O:$O,Y$2,Database!$I:$I,$A35,Database!$Z:$Z,"N",Database!$Y:$Y,"Y")+COUNTIFS(Database!$F:$F,2,Database!$Q:$Q,Y$2,Database!$I:$I,$A35,Database!$Z:$Z,"N",Database!$Y:$Y,"Y"))</f>
        <v>0</v>
      </c>
      <c r="Z35" s="9">
        <f>IF($K35="N",0,COUNTIFS(Database!$E:$E,2,Database!$O:$O,Z$2,Database!$I:$I,$A35,Database!$Z:$Z,"N",Database!$Y:$Y,"Y")+COUNTIFS(Database!$F:$F,2,Database!$Q:$Q,Z$2,Database!$I:$I,$A35,Database!$Z:$Z,"N",Database!$Y:$Y,"Y"))</f>
        <v>0</v>
      </c>
      <c r="AA35" s="9">
        <f>IF($K35="N",0,COUNTIFS(Database!$E:$E,2,Database!$O:$O,AA$2,Database!$I:$I,$A35,Database!$Z:$Z,"N",Database!$Y:$Y,"Y")+COUNTIFS(Database!$F:$F,2,Database!$Q:$Q,AA$2,Database!$I:$I,$A35,Database!$Z:$Z,"N",Database!$Y:$Y,"Y"))</f>
        <v>0</v>
      </c>
      <c r="AB35" s="9">
        <f>IF($K35="N",0,COUNTIFS(Database!$E:$E,2,Database!$O:$O,AB$2,Database!$I:$I,$A35,Database!$Z:$Z,"N",Database!$Y:$Y,"Y")+COUNTIFS(Database!$F:$F,2,Database!$Q:$Q,AB$2,Database!$I:$I,$A35,Database!$Z:$Z,"N",Database!$Y:$Y,"Y"))</f>
        <v>0</v>
      </c>
      <c r="AC35" s="9">
        <f>IF($K35="N",0,COUNTIFS(Database!$E:$E,2,Database!$O:$O,AC$2,Database!$I:$I,$A35,Database!$Z:$Z,"N",Database!$Y:$Y,"Y")+COUNTIFS(Database!$F:$F,2,Database!$Q:$Q,AC$2,Database!$I:$I,$A35,Database!$Z:$Z,"N",Database!$Y:$Y,"Y"))</f>
        <v>0</v>
      </c>
      <c r="AD35" s="9">
        <f>IF($K35="N",0,COUNTIFS(Database!$E:$E,1,Database!$O:$O,AD$2,Database!$I:$I,$A35,Database!$Z:$Z,"N",Database!$Y:$Y,"Y")+COUNTIFS(Database!$F:$F,1,Database!$Q:$Q,AD$2,Database!$I:$I,$A35,Database!$Z:$Z,"N",Database!$Y:$Y,"Y"))</f>
        <v>0</v>
      </c>
      <c r="AE35" s="9">
        <f>IF($K35="N",0,COUNTIFS(Database!$E:$E,1,Database!$O:$O,AE$2,Database!$I:$I,$A35,Database!$Z:$Z,"N",Database!$Y:$Y,"Y")+COUNTIFS(Database!$F:$F,1,Database!$Q:$Q,AE$2,Database!$I:$I,$A35,Database!$Z:$Z,"N",Database!$Y:$Y,"Y"))</f>
        <v>0</v>
      </c>
      <c r="AF35" s="9">
        <f>IF($K35="N",0,COUNTIFS(Database!$E:$E,1,Database!$O:$O,AF$2,Database!$I:$I,$A35,Database!$Z:$Z,"N",Database!$Y:$Y,"Y")+COUNTIFS(Database!$F:$F,1,Database!$Q:$Q,AF$2,Database!$I:$I,$A35,Database!$Z:$Z,"N",Database!$Y:$Y,"Y"))</f>
        <v>0</v>
      </c>
      <c r="AG35" s="9">
        <f>IF($K35="N",0,COUNTIFS(Database!$E:$E,1,Database!$O:$O,AG$2,Database!$I:$I,$A35,Database!$Z:$Z,"N",Database!$Y:$Y,"Y")+COUNTIFS(Database!$F:$F,1,Database!$Q:$Q,AG$2,Database!$I:$I,$A35,Database!$Z:$Z,"N",Database!$Y:$Y,"Y"))</f>
        <v>0</v>
      </c>
      <c r="AH35" s="9">
        <f>IF($K35="N",0,COUNTIFS(Database!$E:$E,1,Database!$O:$O,AH$2,Database!$I:$I,$A35,Database!$Z:$Z,"N",Database!$Y:$Y,"Y")+COUNTIFS(Database!$F:$F,1,Database!$Q:$Q,AH$2,Database!$I:$I,$A35,Database!$Z:$Z,"N",Database!$Y:$Y,"Y"))</f>
        <v>0</v>
      </c>
      <c r="AI35" s="9">
        <f>IF($K35="N",0,COUNTIFS(Database!$E:$E,1,Database!$O:$O,AI$2,Database!$I:$I,$A35,Database!$Z:$Z,"N",Database!$Y:$Y,"Y")+COUNTIFS(Database!$F:$F,1,Database!$Q:$Q,AI$2,Database!$I:$I,$A35,Database!$Z:$Z,"N",Database!$Y:$Y,"Y"))</f>
        <v>0</v>
      </c>
      <c r="AJ35" s="9">
        <f>IF($K35="N",0,COUNTIFS(Database!$E:$E,1,Database!$O:$O,AJ$2,Database!$I:$I,$A35,Database!$Z:$Z,"N",Database!$Y:$Y,"Y")+COUNTIFS(Database!$F:$F,1,Database!$Q:$Q,AJ$2,Database!$I:$I,$A35,Database!$Z:$Z,"N",Database!$Y:$Y,"Y"))</f>
        <v>0</v>
      </c>
      <c r="AK35" s="9">
        <f>IF($K35="N",0,COUNTIFS(Database!$E:$E,1,Database!$O:$O,AK$2,Database!$I:$I,$A35,Database!$Z:$Z,"N",Database!$Y:$Y,"Y")+COUNTIFS(Database!$F:$F,1,Database!$Q:$Q,AK$2,Database!$I:$I,$A35,Database!$Z:$Z,"N",Database!$Y:$Y,"Y"))</f>
        <v>0</v>
      </c>
      <c r="AL35" s="9">
        <f>IF($K35="N",0,COUNTIFS(Database!$E:$E,1,Database!$O:$O,AL$2,Database!$I:$I,$A35,Database!$Z:$Z,"N",Database!$Y:$Y,"Y")+COUNTIFS(Database!$F:$F,1,Database!$Q:$Q,AL$2,Database!$I:$I,$A35,Database!$Z:$Z,"N",Database!$Y:$Y,"Y"))</f>
        <v>0</v>
      </c>
      <c r="AM35" s="9">
        <f>IF($K35="N",0,COUNTIFS(Database!$E:$E,1,Database!$O:$O,AM$2,Database!$I:$I,$A35,Database!$Z:$Z,"N",Database!$Y:$Y,"Y")+COUNTIFS(Database!$F:$F,1,Database!$Q:$Q,AM$2,Database!$I:$I,$A35,Database!$Z:$Z,"N",Database!$Y:$Y,"Y"))</f>
        <v>0</v>
      </c>
      <c r="AN35" s="9">
        <f>IF($K35="N",0,COUNTIFS(Database!$E:$E,1,Database!$O:$O,AN$2,Database!$I:$I,$A35,Database!$Z:$Z,"N",Database!$Y:$Y,"Y")+COUNTIFS(Database!$F:$F,1,Database!$Q:$Q,AN$2,Database!$I:$I,$A35,Database!$Z:$Z,"N",Database!$Y:$Y,"Y"))</f>
        <v>0</v>
      </c>
      <c r="AO35" s="9">
        <f>IF($K35="N",0,COUNTIFS(Database!$E:$E,1,Database!$O:$O,AO$2,Database!$I:$I,$A35,Database!$Z:$Z,"N",Database!$Y:$Y,"Y")+COUNTIFS(Database!$F:$F,1,Database!$Q:$Q,AO$2,Database!$I:$I,$A35,Database!$Z:$Z,"N",Database!$Y:$Y,"Y"))</f>
        <v>0</v>
      </c>
      <c r="AP35" s="9">
        <f>IF($K35="N",0,COUNTIFS(Database!$E:$E,1,Database!$O:$O,AP$2,Database!$I:$I,$A35,Database!$Z:$Z,"N",Database!$Y:$Y,"Y")+COUNTIFS(Database!$F:$F,1,Database!$Q:$Q,AP$2,Database!$I:$I,$A35,Database!$Z:$Z,"N",Database!$Y:$Y,"Y"))</f>
        <v>0</v>
      </c>
      <c r="AQ35" s="9">
        <f>IF($K35="N",0,COUNTIFS(Database!$E:$E,1,Database!$O:$O,AQ$2,Database!$I:$I,$A35,Database!$Z:$Z,"N",Database!$Y:$Y,"Y")+COUNTIFS(Database!$F:$F,1,Database!$Q:$Q,AQ$2,Database!$I:$I,$A35,Database!$Z:$Z,"N",Database!$Y:$Y,"Y"))</f>
        <v>0</v>
      </c>
      <c r="AR35" s="9">
        <f>IF($K35="N",0,COUNTIFS(Database!$E:$E,1,Database!$O:$O,AR$2,Database!$I:$I,$A35,Database!$Z:$Z,"N",Database!$Y:$Y,"Y")+COUNTIFS(Database!$F:$F,1,Database!$Q:$Q,AR$2,Database!$I:$I,$A35,Database!$Z:$Z,"N",Database!$Y:$Y,"Y"))</f>
        <v>0</v>
      </c>
      <c r="AS35" s="9">
        <f>IF($K35="N",0,COUNTIFS(Database!$E:$E,1,Database!$O:$O,AS$2,Database!$I:$I,$A35,Database!$Z:$Z,"N",Database!$Y:$Y,"Y")+COUNTIFS(Database!$F:$F,1,Database!$Q:$Q,AS$2,Database!$I:$I,$A35,Database!$Z:$Z,"N",Database!$Y:$Y,"Y"))</f>
        <v>0</v>
      </c>
      <c r="AT35" s="9">
        <f>IF($K35="N",0,COUNTIFS(Database!$E:$E,0,Database!$O:$O,AT$2,Database!$I:$I,$A35,Database!$Z:$Z,"N",Database!$Y:$Y,"Y")+COUNTIFS(Database!$F:$F,0,Database!$Q:$Q,AT$2,Database!$I:$I,$A35,Database!$Z:$Z,"N",Database!$Y:$Y,"Y"))</f>
        <v>0</v>
      </c>
      <c r="AU35" s="9">
        <f>IF($K35="N",0,COUNTIFS(Database!$E:$E,0,Database!$O:$O,AU$2,Database!$I:$I,$A35,Database!$Z:$Z,"N",Database!$Y:$Y,"Y")+COUNTIFS(Database!$F:$F,0,Database!$Q:$Q,AU$2,Database!$I:$I,$A35,Database!$Z:$Z,"N",Database!$Y:$Y,"Y"))</f>
        <v>0</v>
      </c>
      <c r="AV35" s="9">
        <f>IF($K35="N",0,COUNTIFS(Database!$E:$E,0,Database!$O:$O,AV$2,Database!$I:$I,$A35,Database!$Z:$Z,"N",Database!$Y:$Y,"Y")+COUNTIFS(Database!$F:$F,0,Database!$Q:$Q,AV$2,Database!$I:$I,$A35,Database!$Z:$Z,"N",Database!$Y:$Y,"Y"))</f>
        <v>0</v>
      </c>
      <c r="AW35" s="9">
        <f>IF($K35="N",0,COUNTIFS(Database!$E:$E,0,Database!$O:$O,AW$2,Database!$I:$I,$A35,Database!$Z:$Z,"N",Database!$Y:$Y,"Y")+COUNTIFS(Database!$F:$F,0,Database!$Q:$Q,AW$2,Database!$I:$I,$A35,Database!$Z:$Z,"N",Database!$Y:$Y,"Y"))</f>
        <v>0</v>
      </c>
      <c r="AX35" s="9">
        <f>IF($K35="N",0,COUNTIFS(Database!$E:$E,0,Database!$O:$O,AX$2,Database!$I:$I,$A35,Database!$Z:$Z,"N",Database!$Y:$Y,"Y")+COUNTIFS(Database!$F:$F,0,Database!$Q:$Q,AX$2,Database!$I:$I,$A35,Database!$Z:$Z,"N",Database!$Y:$Y,"Y"))</f>
        <v>0</v>
      </c>
      <c r="AY35" s="9">
        <f>IF($K35="N",0,COUNTIFS(Database!$E:$E,0,Database!$O:$O,AY$2,Database!$I:$I,$A35,Database!$Z:$Z,"N",Database!$Y:$Y,"Y")+COUNTIFS(Database!$F:$F,0,Database!$Q:$Q,AY$2,Database!$I:$I,$A35,Database!$Z:$Z,"N",Database!$Y:$Y,"Y"))</f>
        <v>0</v>
      </c>
      <c r="AZ35" s="9">
        <f>IF($K35="N",0,COUNTIFS(Database!$E:$E,0,Database!$O:$O,AZ$2,Database!$I:$I,$A35,Database!$Z:$Z,"N",Database!$Y:$Y,"Y")+COUNTIFS(Database!$F:$F,0,Database!$Q:$Q,AZ$2,Database!$I:$I,$A35,Database!$Z:$Z,"N",Database!$Y:$Y,"Y"))</f>
        <v>0</v>
      </c>
      <c r="BA35" s="9">
        <f>IF($K35="N",0,COUNTIFS(Database!$E:$E,0,Database!$O:$O,BA$2,Database!$I:$I,$A35,Database!$Z:$Z,"N",Database!$Y:$Y,"Y")+COUNTIFS(Database!$F:$F,0,Database!$Q:$Q,BA$2,Database!$I:$I,$A35,Database!$Z:$Z,"N",Database!$Y:$Y,"Y"))</f>
        <v>0</v>
      </c>
      <c r="BB35" s="9">
        <f>IF($K35="N",0,COUNTIFS(Database!$E:$E,0,Database!$O:$O,BB$2,Database!$I:$I,$A35,Database!$Z:$Z,"N",Database!$Y:$Y,"Y")+COUNTIFS(Database!$F:$F,0,Database!$Q:$Q,BB$2,Database!$I:$I,$A35,Database!$Z:$Z,"N",Database!$Y:$Y,"Y"))</f>
        <v>0</v>
      </c>
      <c r="BC35" s="9">
        <f>IF($K35="N",0,COUNTIFS(Database!$E:$E,0,Database!$O:$O,BC$2,Database!$I:$I,$A35,Database!$Z:$Z,"N",Database!$Y:$Y,"Y")+COUNTIFS(Database!$F:$F,0,Database!$Q:$Q,BC$2,Database!$I:$I,$A35,Database!$Z:$Z,"N",Database!$Y:$Y,"Y"))</f>
        <v>0</v>
      </c>
      <c r="BD35" s="9">
        <f>IF($K35="N",0,COUNTIFS(Database!$E:$E,0,Database!$O:$O,BD$2,Database!$I:$I,$A35,Database!$Z:$Z,"N",Database!$Y:$Y,"Y")+COUNTIFS(Database!$F:$F,0,Database!$Q:$Q,BD$2,Database!$I:$I,$A35,Database!$Z:$Z,"N",Database!$Y:$Y,"Y"))</f>
        <v>0</v>
      </c>
      <c r="BE35" s="9">
        <f>IF($K35="N",0,COUNTIFS(Database!$E:$E,0,Database!$O:$O,BE$2,Database!$I:$I,$A35,Database!$Z:$Z,"N",Database!$Y:$Y,"Y")+COUNTIFS(Database!$F:$F,0,Database!$Q:$Q,BE$2,Database!$I:$I,$A35,Database!$Z:$Z,"N",Database!$Y:$Y,"Y"))</f>
        <v>0</v>
      </c>
      <c r="BF35" s="9">
        <f>IF($K35="N",0,COUNTIFS(Database!$E:$E,0,Database!$O:$O,BF$2,Database!$I:$I,$A35,Database!$Z:$Z,"N",Database!$Y:$Y,"Y")+COUNTIFS(Database!$F:$F,0,Database!$Q:$Q,BF$2,Database!$I:$I,$A35,Database!$Z:$Z,"N",Database!$Y:$Y,"Y"))</f>
        <v>0</v>
      </c>
      <c r="BG35" s="9">
        <f>IF($K35="N",0,COUNTIFS(Database!$E:$E,0,Database!$O:$O,BG$2,Database!$I:$I,$A35,Database!$Z:$Z,"N",Database!$Y:$Y,"Y")+COUNTIFS(Database!$F:$F,0,Database!$Q:$Q,BG$2,Database!$I:$I,$A35,Database!$Z:$Z,"N",Database!$Y:$Y,"Y"))</f>
        <v>0</v>
      </c>
      <c r="BH35" s="9">
        <f>IF($K35="N",0,COUNTIFS(Database!$E:$E,0,Database!$O:$O,BH$2,Database!$I:$I,$A35,Database!$Z:$Z,"N",Database!$Y:$Y,"Y")+COUNTIFS(Database!$F:$F,0,Database!$Q:$Q,BH$2,Database!$I:$I,$A35,Database!$Z:$Z,"N",Database!$Y:$Y,"Y"))</f>
        <v>0</v>
      </c>
      <c r="BI35" s="9">
        <f>IF($K35="N",0,COUNTIFS(Database!$E:$E,0,Database!$O:$O,BI$2,Database!$I:$I,$A35,Database!$Z:$Z,"N",Database!$Y:$Y,"Y")+COUNTIFS(Database!$F:$F,0,Database!$Q:$Q,BI$2,Database!$I:$I,$A35,Database!$Z:$Z,"N",Database!$Y:$Y,"Y"))</f>
        <v>0</v>
      </c>
    </row>
    <row r="36" spans="1:61" x14ac:dyDescent="0.25">
      <c r="A36" t="s">
        <v>894</v>
      </c>
      <c r="B36" s="2" t="str">
        <f>VLOOKUP(A36,Database!I:U,13,FALSE)</f>
        <v>bcp</v>
      </c>
      <c r="C36" s="2">
        <f>VLOOKUP(A36,Database!I:V,14,FALSE)</f>
        <v>2000</v>
      </c>
      <c r="D36" s="2">
        <f>_xlfn.MAXIFS(Database!B:B,Database!I:I,'Tournaments Included'!A36)</f>
        <v>3</v>
      </c>
      <c r="E36" s="2" t="str">
        <f>VLOOKUP(A36,Database!I:AA,16,FALSE)</f>
        <v>v1.1</v>
      </c>
      <c r="F36" s="2">
        <f>VLOOKUP(A36,Database!I:AB,19,FALSE)</f>
        <v>8</v>
      </c>
      <c r="G36" s="2" t="str">
        <f>VLOOKUP(A36,Database!I:AC,20,FALSE)</f>
        <v>N</v>
      </c>
      <c r="H36" s="2" t="str">
        <f>IF(VLOOKUP(A36,Database!I:AD,21,FALSE)=0,"Unknown",VLOOKUP(A36,Database!I:AD,21,FALSE))</f>
        <v>N</v>
      </c>
      <c r="I36" s="2" t="str">
        <f>IF(VLOOKUP(A36,Database!I:AE,22,FALSE)=0,"Unknown",VLOOKUP(A36,Database!I:AE,22,FALSE))</f>
        <v>Y</v>
      </c>
      <c r="K36" s="19" t="s">
        <v>1399</v>
      </c>
      <c r="N36" s="9">
        <f>IF($K36="N",0,COUNTIFS(Database!$E:$E,2,Database!$O:$O,N$2,Database!$I:$I,$A36,Database!$Z:$Z,"N",Database!$Y:$Y,"Y")+COUNTIFS(Database!$F:$F,2,Database!$Q:$Q,N$2,Database!$I:$I,$A36,Database!$Z:$Z,"N",Database!$Y:$Y,"Y"))</f>
        <v>0</v>
      </c>
      <c r="O36" s="9">
        <f>IF($K36="N",0,COUNTIFS(Database!$E:$E,2,Database!$O:$O,O$2,Database!$I:$I,$A36,Database!$Z:$Z,"N",Database!$Y:$Y,"Y")+COUNTIFS(Database!$F:$F,2,Database!$Q:$Q,O$2,Database!$I:$I,$A36,Database!$Z:$Z,"N",Database!$Y:$Y,"Y"))</f>
        <v>0</v>
      </c>
      <c r="P36" s="9">
        <f>IF($K36="N",0,COUNTIFS(Database!$E:$E,2,Database!$O:$O,P$2,Database!$I:$I,$A36,Database!$Z:$Z,"N",Database!$Y:$Y,"Y")+COUNTIFS(Database!$F:$F,2,Database!$Q:$Q,P$2,Database!$I:$I,$A36,Database!$Z:$Z,"N",Database!$Y:$Y,"Y"))</f>
        <v>0</v>
      </c>
      <c r="Q36" s="9">
        <f>IF($K36="N",0,COUNTIFS(Database!$E:$E,2,Database!$O:$O,Q$2,Database!$I:$I,$A36,Database!$Z:$Z,"N",Database!$Y:$Y,"Y")+COUNTIFS(Database!$F:$F,2,Database!$Q:$Q,Q$2,Database!$I:$I,$A36,Database!$Z:$Z,"N",Database!$Y:$Y,"Y"))</f>
        <v>0</v>
      </c>
      <c r="R36" s="9">
        <f>IF($K36="N",0,COUNTIFS(Database!$E:$E,2,Database!$O:$O,R$2,Database!$I:$I,$A36,Database!$Z:$Z,"N",Database!$Y:$Y,"Y")+COUNTIFS(Database!$F:$F,2,Database!$Q:$Q,R$2,Database!$I:$I,$A36,Database!$Z:$Z,"N",Database!$Y:$Y,"Y"))</f>
        <v>0</v>
      </c>
      <c r="S36" s="9">
        <f>IF($K36="N",0,COUNTIFS(Database!$E:$E,2,Database!$O:$O,S$2,Database!$I:$I,$A36,Database!$Z:$Z,"N",Database!$Y:$Y,"Y")+COUNTIFS(Database!$F:$F,2,Database!$Q:$Q,S$2,Database!$I:$I,$A36,Database!$Z:$Z,"N",Database!$Y:$Y,"Y"))</f>
        <v>0</v>
      </c>
      <c r="T36" s="9">
        <f>IF($K36="N",0,COUNTIFS(Database!$E:$E,2,Database!$O:$O,T$2,Database!$I:$I,$A36,Database!$Z:$Z,"N",Database!$Y:$Y,"Y")+COUNTIFS(Database!$F:$F,2,Database!$Q:$Q,T$2,Database!$I:$I,$A36,Database!$Z:$Z,"N",Database!$Y:$Y,"Y"))</f>
        <v>0</v>
      </c>
      <c r="U36" s="9">
        <f>IF($K36="N",0,COUNTIFS(Database!$E:$E,2,Database!$O:$O,U$2,Database!$I:$I,$A36,Database!$Z:$Z,"N",Database!$Y:$Y,"Y")+COUNTIFS(Database!$F:$F,2,Database!$Q:$Q,U$2,Database!$I:$I,$A36,Database!$Z:$Z,"N",Database!$Y:$Y,"Y"))</f>
        <v>0</v>
      </c>
      <c r="V36" s="9">
        <f>IF($K36="N",0,COUNTIFS(Database!$E:$E,2,Database!$O:$O,V$2,Database!$I:$I,$A36,Database!$Z:$Z,"N",Database!$Y:$Y,"Y")+COUNTIFS(Database!$F:$F,2,Database!$Q:$Q,V$2,Database!$I:$I,$A36,Database!$Z:$Z,"N",Database!$Y:$Y,"Y"))</f>
        <v>0</v>
      </c>
      <c r="W36" s="9">
        <f>IF($K36="N",0,COUNTIFS(Database!$E:$E,2,Database!$O:$O,W$2,Database!$I:$I,$A36,Database!$Z:$Z,"N",Database!$Y:$Y,"Y")+COUNTIFS(Database!$F:$F,2,Database!$Q:$Q,W$2,Database!$I:$I,$A36,Database!$Z:$Z,"N",Database!$Y:$Y,"Y"))</f>
        <v>0</v>
      </c>
      <c r="X36" s="9">
        <f>IF($K36="N",0,COUNTIFS(Database!$E:$E,2,Database!$O:$O,X$2,Database!$I:$I,$A36,Database!$Z:$Z,"N",Database!$Y:$Y,"Y")+COUNTIFS(Database!$F:$F,2,Database!$Q:$Q,X$2,Database!$I:$I,$A36,Database!$Z:$Z,"N",Database!$Y:$Y,"Y"))</f>
        <v>0</v>
      </c>
      <c r="Y36" s="9">
        <f>IF($K36="N",0,COUNTIFS(Database!$E:$E,2,Database!$O:$O,Y$2,Database!$I:$I,$A36,Database!$Z:$Z,"N",Database!$Y:$Y,"Y")+COUNTIFS(Database!$F:$F,2,Database!$Q:$Q,Y$2,Database!$I:$I,$A36,Database!$Z:$Z,"N",Database!$Y:$Y,"Y"))</f>
        <v>0</v>
      </c>
      <c r="Z36" s="9">
        <f>IF($K36="N",0,COUNTIFS(Database!$E:$E,2,Database!$O:$O,Z$2,Database!$I:$I,$A36,Database!$Z:$Z,"N",Database!$Y:$Y,"Y")+COUNTIFS(Database!$F:$F,2,Database!$Q:$Q,Z$2,Database!$I:$I,$A36,Database!$Z:$Z,"N",Database!$Y:$Y,"Y"))</f>
        <v>0</v>
      </c>
      <c r="AA36" s="9">
        <f>IF($K36="N",0,COUNTIFS(Database!$E:$E,2,Database!$O:$O,AA$2,Database!$I:$I,$A36,Database!$Z:$Z,"N",Database!$Y:$Y,"Y")+COUNTIFS(Database!$F:$F,2,Database!$Q:$Q,AA$2,Database!$I:$I,$A36,Database!$Z:$Z,"N",Database!$Y:$Y,"Y"))</f>
        <v>0</v>
      </c>
      <c r="AB36" s="9">
        <f>IF($K36="N",0,COUNTIFS(Database!$E:$E,2,Database!$O:$O,AB$2,Database!$I:$I,$A36,Database!$Z:$Z,"N",Database!$Y:$Y,"Y")+COUNTIFS(Database!$F:$F,2,Database!$Q:$Q,AB$2,Database!$I:$I,$A36,Database!$Z:$Z,"N",Database!$Y:$Y,"Y"))</f>
        <v>0</v>
      </c>
      <c r="AC36" s="9">
        <f>IF($K36="N",0,COUNTIFS(Database!$E:$E,2,Database!$O:$O,AC$2,Database!$I:$I,$A36,Database!$Z:$Z,"N",Database!$Y:$Y,"Y")+COUNTIFS(Database!$F:$F,2,Database!$Q:$Q,AC$2,Database!$I:$I,$A36,Database!$Z:$Z,"N",Database!$Y:$Y,"Y"))</f>
        <v>0</v>
      </c>
      <c r="AD36" s="9">
        <f>IF($K36="N",0,COUNTIFS(Database!$E:$E,1,Database!$O:$O,AD$2,Database!$I:$I,$A36,Database!$Z:$Z,"N",Database!$Y:$Y,"Y")+COUNTIFS(Database!$F:$F,1,Database!$Q:$Q,AD$2,Database!$I:$I,$A36,Database!$Z:$Z,"N",Database!$Y:$Y,"Y"))</f>
        <v>0</v>
      </c>
      <c r="AE36" s="9">
        <f>IF($K36="N",0,COUNTIFS(Database!$E:$E,1,Database!$O:$O,AE$2,Database!$I:$I,$A36,Database!$Z:$Z,"N",Database!$Y:$Y,"Y")+COUNTIFS(Database!$F:$F,1,Database!$Q:$Q,AE$2,Database!$I:$I,$A36,Database!$Z:$Z,"N",Database!$Y:$Y,"Y"))</f>
        <v>0</v>
      </c>
      <c r="AF36" s="9">
        <f>IF($K36="N",0,COUNTIFS(Database!$E:$E,1,Database!$O:$O,AF$2,Database!$I:$I,$A36,Database!$Z:$Z,"N",Database!$Y:$Y,"Y")+COUNTIFS(Database!$F:$F,1,Database!$Q:$Q,AF$2,Database!$I:$I,$A36,Database!$Z:$Z,"N",Database!$Y:$Y,"Y"))</f>
        <v>0</v>
      </c>
      <c r="AG36" s="9">
        <f>IF($K36="N",0,COUNTIFS(Database!$E:$E,1,Database!$O:$O,AG$2,Database!$I:$I,$A36,Database!$Z:$Z,"N",Database!$Y:$Y,"Y")+COUNTIFS(Database!$F:$F,1,Database!$Q:$Q,AG$2,Database!$I:$I,$A36,Database!$Z:$Z,"N",Database!$Y:$Y,"Y"))</f>
        <v>0</v>
      </c>
      <c r="AH36" s="9">
        <f>IF($K36="N",0,COUNTIFS(Database!$E:$E,1,Database!$O:$O,AH$2,Database!$I:$I,$A36,Database!$Z:$Z,"N",Database!$Y:$Y,"Y")+COUNTIFS(Database!$F:$F,1,Database!$Q:$Q,AH$2,Database!$I:$I,$A36,Database!$Z:$Z,"N",Database!$Y:$Y,"Y"))</f>
        <v>0</v>
      </c>
      <c r="AI36" s="9">
        <f>IF($K36="N",0,COUNTIFS(Database!$E:$E,1,Database!$O:$O,AI$2,Database!$I:$I,$A36,Database!$Z:$Z,"N",Database!$Y:$Y,"Y")+COUNTIFS(Database!$F:$F,1,Database!$Q:$Q,AI$2,Database!$I:$I,$A36,Database!$Z:$Z,"N",Database!$Y:$Y,"Y"))</f>
        <v>0</v>
      </c>
      <c r="AJ36" s="9">
        <f>IF($K36="N",0,COUNTIFS(Database!$E:$E,1,Database!$O:$O,AJ$2,Database!$I:$I,$A36,Database!$Z:$Z,"N",Database!$Y:$Y,"Y")+COUNTIFS(Database!$F:$F,1,Database!$Q:$Q,AJ$2,Database!$I:$I,$A36,Database!$Z:$Z,"N",Database!$Y:$Y,"Y"))</f>
        <v>0</v>
      </c>
      <c r="AK36" s="9">
        <f>IF($K36="N",0,COUNTIFS(Database!$E:$E,1,Database!$O:$O,AK$2,Database!$I:$I,$A36,Database!$Z:$Z,"N",Database!$Y:$Y,"Y")+COUNTIFS(Database!$F:$F,1,Database!$Q:$Q,AK$2,Database!$I:$I,$A36,Database!$Z:$Z,"N",Database!$Y:$Y,"Y"))</f>
        <v>0</v>
      </c>
      <c r="AL36" s="9">
        <f>IF($K36="N",0,COUNTIFS(Database!$E:$E,1,Database!$O:$O,AL$2,Database!$I:$I,$A36,Database!$Z:$Z,"N",Database!$Y:$Y,"Y")+COUNTIFS(Database!$F:$F,1,Database!$Q:$Q,AL$2,Database!$I:$I,$A36,Database!$Z:$Z,"N",Database!$Y:$Y,"Y"))</f>
        <v>0</v>
      </c>
      <c r="AM36" s="9">
        <f>IF($K36="N",0,COUNTIFS(Database!$E:$E,1,Database!$O:$O,AM$2,Database!$I:$I,$A36,Database!$Z:$Z,"N",Database!$Y:$Y,"Y")+COUNTIFS(Database!$F:$F,1,Database!$Q:$Q,AM$2,Database!$I:$I,$A36,Database!$Z:$Z,"N",Database!$Y:$Y,"Y"))</f>
        <v>0</v>
      </c>
      <c r="AN36" s="9">
        <f>IF($K36="N",0,COUNTIFS(Database!$E:$E,1,Database!$O:$O,AN$2,Database!$I:$I,$A36,Database!$Z:$Z,"N",Database!$Y:$Y,"Y")+COUNTIFS(Database!$F:$F,1,Database!$Q:$Q,AN$2,Database!$I:$I,$A36,Database!$Z:$Z,"N",Database!$Y:$Y,"Y"))</f>
        <v>0</v>
      </c>
      <c r="AO36" s="9">
        <f>IF($K36="N",0,COUNTIFS(Database!$E:$E,1,Database!$O:$O,AO$2,Database!$I:$I,$A36,Database!$Z:$Z,"N",Database!$Y:$Y,"Y")+COUNTIFS(Database!$F:$F,1,Database!$Q:$Q,AO$2,Database!$I:$I,$A36,Database!$Z:$Z,"N",Database!$Y:$Y,"Y"))</f>
        <v>0</v>
      </c>
      <c r="AP36" s="9">
        <f>IF($K36="N",0,COUNTIFS(Database!$E:$E,1,Database!$O:$O,AP$2,Database!$I:$I,$A36,Database!$Z:$Z,"N",Database!$Y:$Y,"Y")+COUNTIFS(Database!$F:$F,1,Database!$Q:$Q,AP$2,Database!$I:$I,$A36,Database!$Z:$Z,"N",Database!$Y:$Y,"Y"))</f>
        <v>0</v>
      </c>
      <c r="AQ36" s="9">
        <f>IF($K36="N",0,COUNTIFS(Database!$E:$E,1,Database!$O:$O,AQ$2,Database!$I:$I,$A36,Database!$Z:$Z,"N",Database!$Y:$Y,"Y")+COUNTIFS(Database!$F:$F,1,Database!$Q:$Q,AQ$2,Database!$I:$I,$A36,Database!$Z:$Z,"N",Database!$Y:$Y,"Y"))</f>
        <v>0</v>
      </c>
      <c r="AR36" s="9">
        <f>IF($K36="N",0,COUNTIFS(Database!$E:$E,1,Database!$O:$O,AR$2,Database!$I:$I,$A36,Database!$Z:$Z,"N",Database!$Y:$Y,"Y")+COUNTIFS(Database!$F:$F,1,Database!$Q:$Q,AR$2,Database!$I:$I,$A36,Database!$Z:$Z,"N",Database!$Y:$Y,"Y"))</f>
        <v>0</v>
      </c>
      <c r="AS36" s="9">
        <f>IF($K36="N",0,COUNTIFS(Database!$E:$E,1,Database!$O:$O,AS$2,Database!$I:$I,$A36,Database!$Z:$Z,"N",Database!$Y:$Y,"Y")+COUNTIFS(Database!$F:$F,1,Database!$Q:$Q,AS$2,Database!$I:$I,$A36,Database!$Z:$Z,"N",Database!$Y:$Y,"Y"))</f>
        <v>0</v>
      </c>
      <c r="AT36" s="9">
        <f>IF($K36="N",0,COUNTIFS(Database!$E:$E,0,Database!$O:$O,AT$2,Database!$I:$I,$A36,Database!$Z:$Z,"N",Database!$Y:$Y,"Y")+COUNTIFS(Database!$F:$F,0,Database!$Q:$Q,AT$2,Database!$I:$I,$A36,Database!$Z:$Z,"N",Database!$Y:$Y,"Y"))</f>
        <v>0</v>
      </c>
      <c r="AU36" s="9">
        <f>IF($K36="N",0,COUNTIFS(Database!$E:$E,0,Database!$O:$O,AU$2,Database!$I:$I,$A36,Database!$Z:$Z,"N",Database!$Y:$Y,"Y")+COUNTIFS(Database!$F:$F,0,Database!$Q:$Q,AU$2,Database!$I:$I,$A36,Database!$Z:$Z,"N",Database!$Y:$Y,"Y"))</f>
        <v>0</v>
      </c>
      <c r="AV36" s="9">
        <f>IF($K36="N",0,COUNTIFS(Database!$E:$E,0,Database!$O:$O,AV$2,Database!$I:$I,$A36,Database!$Z:$Z,"N",Database!$Y:$Y,"Y")+COUNTIFS(Database!$F:$F,0,Database!$Q:$Q,AV$2,Database!$I:$I,$A36,Database!$Z:$Z,"N",Database!$Y:$Y,"Y"))</f>
        <v>0</v>
      </c>
      <c r="AW36" s="9">
        <f>IF($K36="N",0,COUNTIFS(Database!$E:$E,0,Database!$O:$O,AW$2,Database!$I:$I,$A36,Database!$Z:$Z,"N",Database!$Y:$Y,"Y")+COUNTIFS(Database!$F:$F,0,Database!$Q:$Q,AW$2,Database!$I:$I,$A36,Database!$Z:$Z,"N",Database!$Y:$Y,"Y"))</f>
        <v>0</v>
      </c>
      <c r="AX36" s="9">
        <f>IF($K36="N",0,COUNTIFS(Database!$E:$E,0,Database!$O:$O,AX$2,Database!$I:$I,$A36,Database!$Z:$Z,"N",Database!$Y:$Y,"Y")+COUNTIFS(Database!$F:$F,0,Database!$Q:$Q,AX$2,Database!$I:$I,$A36,Database!$Z:$Z,"N",Database!$Y:$Y,"Y"))</f>
        <v>0</v>
      </c>
      <c r="AY36" s="9">
        <f>IF($K36="N",0,COUNTIFS(Database!$E:$E,0,Database!$O:$O,AY$2,Database!$I:$I,$A36,Database!$Z:$Z,"N",Database!$Y:$Y,"Y")+COUNTIFS(Database!$F:$F,0,Database!$Q:$Q,AY$2,Database!$I:$I,$A36,Database!$Z:$Z,"N",Database!$Y:$Y,"Y"))</f>
        <v>0</v>
      </c>
      <c r="AZ36" s="9">
        <f>IF($K36="N",0,COUNTIFS(Database!$E:$E,0,Database!$O:$O,AZ$2,Database!$I:$I,$A36,Database!$Z:$Z,"N",Database!$Y:$Y,"Y")+COUNTIFS(Database!$F:$F,0,Database!$Q:$Q,AZ$2,Database!$I:$I,$A36,Database!$Z:$Z,"N",Database!$Y:$Y,"Y"))</f>
        <v>0</v>
      </c>
      <c r="BA36" s="9">
        <f>IF($K36="N",0,COUNTIFS(Database!$E:$E,0,Database!$O:$O,BA$2,Database!$I:$I,$A36,Database!$Z:$Z,"N",Database!$Y:$Y,"Y")+COUNTIFS(Database!$F:$F,0,Database!$Q:$Q,BA$2,Database!$I:$I,$A36,Database!$Z:$Z,"N",Database!$Y:$Y,"Y"))</f>
        <v>0</v>
      </c>
      <c r="BB36" s="9">
        <f>IF($K36="N",0,COUNTIFS(Database!$E:$E,0,Database!$O:$O,BB$2,Database!$I:$I,$A36,Database!$Z:$Z,"N",Database!$Y:$Y,"Y")+COUNTIFS(Database!$F:$F,0,Database!$Q:$Q,BB$2,Database!$I:$I,$A36,Database!$Z:$Z,"N",Database!$Y:$Y,"Y"))</f>
        <v>0</v>
      </c>
      <c r="BC36" s="9">
        <f>IF($K36="N",0,COUNTIFS(Database!$E:$E,0,Database!$O:$O,BC$2,Database!$I:$I,$A36,Database!$Z:$Z,"N",Database!$Y:$Y,"Y")+COUNTIFS(Database!$F:$F,0,Database!$Q:$Q,BC$2,Database!$I:$I,$A36,Database!$Z:$Z,"N",Database!$Y:$Y,"Y"))</f>
        <v>0</v>
      </c>
      <c r="BD36" s="9">
        <f>IF($K36="N",0,COUNTIFS(Database!$E:$E,0,Database!$O:$O,BD$2,Database!$I:$I,$A36,Database!$Z:$Z,"N",Database!$Y:$Y,"Y")+COUNTIFS(Database!$F:$F,0,Database!$Q:$Q,BD$2,Database!$I:$I,$A36,Database!$Z:$Z,"N",Database!$Y:$Y,"Y"))</f>
        <v>0</v>
      </c>
      <c r="BE36" s="9">
        <f>IF($K36="N",0,COUNTIFS(Database!$E:$E,0,Database!$O:$O,BE$2,Database!$I:$I,$A36,Database!$Z:$Z,"N",Database!$Y:$Y,"Y")+COUNTIFS(Database!$F:$F,0,Database!$Q:$Q,BE$2,Database!$I:$I,$A36,Database!$Z:$Z,"N",Database!$Y:$Y,"Y"))</f>
        <v>0</v>
      </c>
      <c r="BF36" s="9">
        <f>IF($K36="N",0,COUNTIFS(Database!$E:$E,0,Database!$O:$O,BF$2,Database!$I:$I,$A36,Database!$Z:$Z,"N",Database!$Y:$Y,"Y")+COUNTIFS(Database!$F:$F,0,Database!$Q:$Q,BF$2,Database!$I:$I,$A36,Database!$Z:$Z,"N",Database!$Y:$Y,"Y"))</f>
        <v>0</v>
      </c>
      <c r="BG36" s="9">
        <f>IF($K36="N",0,COUNTIFS(Database!$E:$E,0,Database!$O:$O,BG$2,Database!$I:$I,$A36,Database!$Z:$Z,"N",Database!$Y:$Y,"Y")+COUNTIFS(Database!$F:$F,0,Database!$Q:$Q,BG$2,Database!$I:$I,$A36,Database!$Z:$Z,"N",Database!$Y:$Y,"Y"))</f>
        <v>0</v>
      </c>
      <c r="BH36" s="9">
        <f>IF($K36="N",0,COUNTIFS(Database!$E:$E,0,Database!$O:$O,BH$2,Database!$I:$I,$A36,Database!$Z:$Z,"N",Database!$Y:$Y,"Y")+COUNTIFS(Database!$F:$F,0,Database!$Q:$Q,BH$2,Database!$I:$I,$A36,Database!$Z:$Z,"N",Database!$Y:$Y,"Y"))</f>
        <v>0</v>
      </c>
      <c r="BI36" s="9">
        <f>IF($K36="N",0,COUNTIFS(Database!$E:$E,0,Database!$O:$O,BI$2,Database!$I:$I,$A36,Database!$Z:$Z,"N",Database!$Y:$Y,"Y")+COUNTIFS(Database!$F:$F,0,Database!$Q:$Q,BI$2,Database!$I:$I,$A36,Database!$Z:$Z,"N",Database!$Y:$Y,"Y"))</f>
        <v>0</v>
      </c>
    </row>
    <row r="37" spans="1:61" x14ac:dyDescent="0.25">
      <c r="A37" t="s">
        <v>785</v>
      </c>
      <c r="B37" s="2" t="str">
        <f>VLOOKUP(A37,Database!I:U,13,FALSE)</f>
        <v>bcp</v>
      </c>
      <c r="C37" s="2">
        <f>VLOOKUP(A37,Database!I:V,14,FALSE)</f>
        <v>2000</v>
      </c>
      <c r="D37" s="2">
        <f>_xlfn.MAXIFS(Database!B:B,Database!I:I,'Tournaments Included'!A37)</f>
        <v>3</v>
      </c>
      <c r="E37" s="2" t="str">
        <f>VLOOKUP(A37,Database!I:AA,16,FALSE)</f>
        <v>v1.1</v>
      </c>
      <c r="F37" s="2">
        <f>VLOOKUP(A37,Database!I:AB,19,FALSE)</f>
        <v>10</v>
      </c>
      <c r="G37" s="2" t="str">
        <f>VLOOKUP(A37,Database!I:AC,20,FALSE)</f>
        <v>Y</v>
      </c>
      <c r="H37" s="2" t="str">
        <f>IF(VLOOKUP(A37,Database!I:AD,21,FALSE)=0,"Unknown",VLOOKUP(A37,Database!I:AD,21,FALSE))</f>
        <v>Y</v>
      </c>
      <c r="I37" s="2" t="str">
        <f>IF(VLOOKUP(A37,Database!I:AE,22,FALSE)=0,"Unknown",VLOOKUP(A37,Database!I:AE,22,FALSE))</f>
        <v>Y</v>
      </c>
      <c r="K37" s="19" t="s">
        <v>1398</v>
      </c>
      <c r="N37" s="9">
        <f>IF($K37="N",0,COUNTIFS(Database!$E:$E,2,Database!$O:$O,N$2,Database!$I:$I,$A37,Database!$Z:$Z,"N",Database!$Y:$Y,"Y")+COUNTIFS(Database!$F:$F,2,Database!$Q:$Q,N$2,Database!$I:$I,$A37,Database!$Z:$Z,"N",Database!$Y:$Y,"Y"))</f>
        <v>1</v>
      </c>
      <c r="O37" s="9">
        <f>IF($K37="N",0,COUNTIFS(Database!$E:$E,2,Database!$O:$O,O$2,Database!$I:$I,$A37,Database!$Z:$Z,"N",Database!$Y:$Y,"Y")+COUNTIFS(Database!$F:$F,2,Database!$Q:$Q,O$2,Database!$I:$I,$A37,Database!$Z:$Z,"N",Database!$Y:$Y,"Y"))</f>
        <v>0</v>
      </c>
      <c r="P37" s="9">
        <f>IF($K37="N",0,COUNTIFS(Database!$E:$E,2,Database!$O:$O,P$2,Database!$I:$I,$A37,Database!$Z:$Z,"N",Database!$Y:$Y,"Y")+COUNTIFS(Database!$F:$F,2,Database!$Q:$Q,P$2,Database!$I:$I,$A37,Database!$Z:$Z,"N",Database!$Y:$Y,"Y"))</f>
        <v>2</v>
      </c>
      <c r="Q37" s="9">
        <f>IF($K37="N",0,COUNTIFS(Database!$E:$E,2,Database!$O:$O,Q$2,Database!$I:$I,$A37,Database!$Z:$Z,"N",Database!$Y:$Y,"Y")+COUNTIFS(Database!$F:$F,2,Database!$Q:$Q,Q$2,Database!$I:$I,$A37,Database!$Z:$Z,"N",Database!$Y:$Y,"Y"))</f>
        <v>0</v>
      </c>
      <c r="R37" s="9">
        <f>IF($K37="N",0,COUNTIFS(Database!$E:$E,2,Database!$O:$O,R$2,Database!$I:$I,$A37,Database!$Z:$Z,"N",Database!$Y:$Y,"Y")+COUNTIFS(Database!$F:$F,2,Database!$Q:$Q,R$2,Database!$I:$I,$A37,Database!$Z:$Z,"N",Database!$Y:$Y,"Y"))</f>
        <v>0</v>
      </c>
      <c r="S37" s="9">
        <f>IF($K37="N",0,COUNTIFS(Database!$E:$E,2,Database!$O:$O,S$2,Database!$I:$I,$A37,Database!$Z:$Z,"N",Database!$Y:$Y,"Y")+COUNTIFS(Database!$F:$F,2,Database!$Q:$Q,S$2,Database!$I:$I,$A37,Database!$Z:$Z,"N",Database!$Y:$Y,"Y"))</f>
        <v>0</v>
      </c>
      <c r="T37" s="9">
        <f>IF($K37="N",0,COUNTIFS(Database!$E:$E,2,Database!$O:$O,T$2,Database!$I:$I,$A37,Database!$Z:$Z,"N",Database!$Y:$Y,"Y")+COUNTIFS(Database!$F:$F,2,Database!$Q:$Q,T$2,Database!$I:$I,$A37,Database!$Z:$Z,"N",Database!$Y:$Y,"Y"))</f>
        <v>0</v>
      </c>
      <c r="U37" s="9">
        <f>IF($K37="N",0,COUNTIFS(Database!$E:$E,2,Database!$O:$O,U$2,Database!$I:$I,$A37,Database!$Z:$Z,"N",Database!$Y:$Y,"Y")+COUNTIFS(Database!$F:$F,2,Database!$Q:$Q,U$2,Database!$I:$I,$A37,Database!$Z:$Z,"N",Database!$Y:$Y,"Y"))</f>
        <v>0</v>
      </c>
      <c r="V37" s="9">
        <f>IF($K37="N",0,COUNTIFS(Database!$E:$E,2,Database!$O:$O,V$2,Database!$I:$I,$A37,Database!$Z:$Z,"N",Database!$Y:$Y,"Y")+COUNTIFS(Database!$F:$F,2,Database!$Q:$Q,V$2,Database!$I:$I,$A37,Database!$Z:$Z,"N",Database!$Y:$Y,"Y"))</f>
        <v>3</v>
      </c>
      <c r="W37" s="9">
        <f>IF($K37="N",0,COUNTIFS(Database!$E:$E,2,Database!$O:$O,W$2,Database!$I:$I,$A37,Database!$Z:$Z,"N",Database!$Y:$Y,"Y")+COUNTIFS(Database!$F:$F,2,Database!$Q:$Q,W$2,Database!$I:$I,$A37,Database!$Z:$Z,"N",Database!$Y:$Y,"Y"))</f>
        <v>1</v>
      </c>
      <c r="X37" s="9">
        <f>IF($K37="N",0,COUNTIFS(Database!$E:$E,2,Database!$O:$O,X$2,Database!$I:$I,$A37,Database!$Z:$Z,"N",Database!$Y:$Y,"Y")+COUNTIFS(Database!$F:$F,2,Database!$Q:$Q,X$2,Database!$I:$I,$A37,Database!$Z:$Z,"N",Database!$Y:$Y,"Y"))</f>
        <v>0</v>
      </c>
      <c r="Y37" s="9">
        <f>IF($K37="N",0,COUNTIFS(Database!$E:$E,2,Database!$O:$O,Y$2,Database!$I:$I,$A37,Database!$Z:$Z,"N",Database!$Y:$Y,"Y")+COUNTIFS(Database!$F:$F,2,Database!$Q:$Q,Y$2,Database!$I:$I,$A37,Database!$Z:$Z,"N",Database!$Y:$Y,"Y"))</f>
        <v>4</v>
      </c>
      <c r="Z37" s="9">
        <f>IF($K37="N",0,COUNTIFS(Database!$E:$E,2,Database!$O:$O,Z$2,Database!$I:$I,$A37,Database!$Z:$Z,"N",Database!$Y:$Y,"Y")+COUNTIFS(Database!$F:$F,2,Database!$Q:$Q,Z$2,Database!$I:$I,$A37,Database!$Z:$Z,"N",Database!$Y:$Y,"Y"))</f>
        <v>0</v>
      </c>
      <c r="AA37" s="9">
        <f>IF($K37="N",0,COUNTIFS(Database!$E:$E,2,Database!$O:$O,AA$2,Database!$I:$I,$A37,Database!$Z:$Z,"N",Database!$Y:$Y,"Y")+COUNTIFS(Database!$F:$F,2,Database!$Q:$Q,AA$2,Database!$I:$I,$A37,Database!$Z:$Z,"N",Database!$Y:$Y,"Y"))</f>
        <v>0</v>
      </c>
      <c r="AB37" s="9">
        <f>IF($K37="N",0,COUNTIFS(Database!$E:$E,2,Database!$O:$O,AB$2,Database!$I:$I,$A37,Database!$Z:$Z,"N",Database!$Y:$Y,"Y")+COUNTIFS(Database!$F:$F,2,Database!$Q:$Q,AB$2,Database!$I:$I,$A37,Database!$Z:$Z,"N",Database!$Y:$Y,"Y"))</f>
        <v>0</v>
      </c>
      <c r="AC37" s="9">
        <f>IF($K37="N",0,COUNTIFS(Database!$E:$E,2,Database!$O:$O,AC$2,Database!$I:$I,$A37,Database!$Z:$Z,"N",Database!$Y:$Y,"Y")+COUNTIFS(Database!$F:$F,2,Database!$Q:$Q,AC$2,Database!$I:$I,$A37,Database!$Z:$Z,"N",Database!$Y:$Y,"Y"))</f>
        <v>2</v>
      </c>
      <c r="AD37" s="9">
        <f>IF($K37="N",0,COUNTIFS(Database!$E:$E,1,Database!$O:$O,AD$2,Database!$I:$I,$A37,Database!$Z:$Z,"N",Database!$Y:$Y,"Y")+COUNTIFS(Database!$F:$F,1,Database!$Q:$Q,AD$2,Database!$I:$I,$A37,Database!$Z:$Z,"N",Database!$Y:$Y,"Y"))</f>
        <v>0</v>
      </c>
      <c r="AE37" s="9">
        <f>IF($K37="N",0,COUNTIFS(Database!$E:$E,1,Database!$O:$O,AE$2,Database!$I:$I,$A37,Database!$Z:$Z,"N",Database!$Y:$Y,"Y")+COUNTIFS(Database!$F:$F,1,Database!$Q:$Q,AE$2,Database!$I:$I,$A37,Database!$Z:$Z,"N",Database!$Y:$Y,"Y"))</f>
        <v>0</v>
      </c>
      <c r="AF37" s="9">
        <f>IF($K37="N",0,COUNTIFS(Database!$E:$E,1,Database!$O:$O,AF$2,Database!$I:$I,$A37,Database!$Z:$Z,"N",Database!$Y:$Y,"Y")+COUNTIFS(Database!$F:$F,1,Database!$Q:$Q,AF$2,Database!$I:$I,$A37,Database!$Z:$Z,"N",Database!$Y:$Y,"Y"))</f>
        <v>0</v>
      </c>
      <c r="AG37" s="9">
        <f>IF($K37="N",0,COUNTIFS(Database!$E:$E,1,Database!$O:$O,AG$2,Database!$I:$I,$A37,Database!$Z:$Z,"N",Database!$Y:$Y,"Y")+COUNTIFS(Database!$F:$F,1,Database!$Q:$Q,AG$2,Database!$I:$I,$A37,Database!$Z:$Z,"N",Database!$Y:$Y,"Y"))</f>
        <v>0</v>
      </c>
      <c r="AH37" s="9">
        <f>IF($K37="N",0,COUNTIFS(Database!$E:$E,1,Database!$O:$O,AH$2,Database!$I:$I,$A37,Database!$Z:$Z,"N",Database!$Y:$Y,"Y")+COUNTIFS(Database!$F:$F,1,Database!$Q:$Q,AH$2,Database!$I:$I,$A37,Database!$Z:$Z,"N",Database!$Y:$Y,"Y"))</f>
        <v>0</v>
      </c>
      <c r="AI37" s="9">
        <f>IF($K37="N",0,COUNTIFS(Database!$E:$E,1,Database!$O:$O,AI$2,Database!$I:$I,$A37,Database!$Z:$Z,"N",Database!$Y:$Y,"Y")+COUNTIFS(Database!$F:$F,1,Database!$Q:$Q,AI$2,Database!$I:$I,$A37,Database!$Z:$Z,"N",Database!$Y:$Y,"Y"))</f>
        <v>0</v>
      </c>
      <c r="AJ37" s="9">
        <f>IF($K37="N",0,COUNTIFS(Database!$E:$E,1,Database!$O:$O,AJ$2,Database!$I:$I,$A37,Database!$Z:$Z,"N",Database!$Y:$Y,"Y")+COUNTIFS(Database!$F:$F,1,Database!$Q:$Q,AJ$2,Database!$I:$I,$A37,Database!$Z:$Z,"N",Database!$Y:$Y,"Y"))</f>
        <v>0</v>
      </c>
      <c r="AK37" s="9">
        <f>IF($K37="N",0,COUNTIFS(Database!$E:$E,1,Database!$O:$O,AK$2,Database!$I:$I,$A37,Database!$Z:$Z,"N",Database!$Y:$Y,"Y")+COUNTIFS(Database!$F:$F,1,Database!$Q:$Q,AK$2,Database!$I:$I,$A37,Database!$Z:$Z,"N",Database!$Y:$Y,"Y"))</f>
        <v>0</v>
      </c>
      <c r="AL37" s="9">
        <f>IF($K37="N",0,COUNTIFS(Database!$E:$E,1,Database!$O:$O,AL$2,Database!$I:$I,$A37,Database!$Z:$Z,"N",Database!$Y:$Y,"Y")+COUNTIFS(Database!$F:$F,1,Database!$Q:$Q,AL$2,Database!$I:$I,$A37,Database!$Z:$Z,"N",Database!$Y:$Y,"Y"))</f>
        <v>0</v>
      </c>
      <c r="AM37" s="9">
        <f>IF($K37="N",0,COUNTIFS(Database!$E:$E,1,Database!$O:$O,AM$2,Database!$I:$I,$A37,Database!$Z:$Z,"N",Database!$Y:$Y,"Y")+COUNTIFS(Database!$F:$F,1,Database!$Q:$Q,AM$2,Database!$I:$I,$A37,Database!$Z:$Z,"N",Database!$Y:$Y,"Y"))</f>
        <v>0</v>
      </c>
      <c r="AN37" s="9">
        <f>IF($K37="N",0,COUNTIFS(Database!$E:$E,1,Database!$O:$O,AN$2,Database!$I:$I,$A37,Database!$Z:$Z,"N",Database!$Y:$Y,"Y")+COUNTIFS(Database!$F:$F,1,Database!$Q:$Q,AN$2,Database!$I:$I,$A37,Database!$Z:$Z,"N",Database!$Y:$Y,"Y"))</f>
        <v>0</v>
      </c>
      <c r="AO37" s="9">
        <f>IF($K37="N",0,COUNTIFS(Database!$E:$E,1,Database!$O:$O,AO$2,Database!$I:$I,$A37,Database!$Z:$Z,"N",Database!$Y:$Y,"Y")+COUNTIFS(Database!$F:$F,1,Database!$Q:$Q,AO$2,Database!$I:$I,$A37,Database!$Z:$Z,"N",Database!$Y:$Y,"Y"))</f>
        <v>0</v>
      </c>
      <c r="AP37" s="9">
        <f>IF($K37="N",0,COUNTIFS(Database!$E:$E,1,Database!$O:$O,AP$2,Database!$I:$I,$A37,Database!$Z:$Z,"N",Database!$Y:$Y,"Y")+COUNTIFS(Database!$F:$F,1,Database!$Q:$Q,AP$2,Database!$I:$I,$A37,Database!$Z:$Z,"N",Database!$Y:$Y,"Y"))</f>
        <v>0</v>
      </c>
      <c r="AQ37" s="9">
        <f>IF($K37="N",0,COUNTIFS(Database!$E:$E,1,Database!$O:$O,AQ$2,Database!$I:$I,$A37,Database!$Z:$Z,"N",Database!$Y:$Y,"Y")+COUNTIFS(Database!$F:$F,1,Database!$Q:$Q,AQ$2,Database!$I:$I,$A37,Database!$Z:$Z,"N",Database!$Y:$Y,"Y"))</f>
        <v>0</v>
      </c>
      <c r="AR37" s="9">
        <f>IF($K37="N",0,COUNTIFS(Database!$E:$E,1,Database!$O:$O,AR$2,Database!$I:$I,$A37,Database!$Z:$Z,"N",Database!$Y:$Y,"Y")+COUNTIFS(Database!$F:$F,1,Database!$Q:$Q,AR$2,Database!$I:$I,$A37,Database!$Z:$Z,"N",Database!$Y:$Y,"Y"))</f>
        <v>0</v>
      </c>
      <c r="AS37" s="9">
        <f>IF($K37="N",0,COUNTIFS(Database!$E:$E,1,Database!$O:$O,AS$2,Database!$I:$I,$A37,Database!$Z:$Z,"N",Database!$Y:$Y,"Y")+COUNTIFS(Database!$F:$F,1,Database!$Q:$Q,AS$2,Database!$I:$I,$A37,Database!$Z:$Z,"N",Database!$Y:$Y,"Y"))</f>
        <v>0</v>
      </c>
      <c r="AT37" s="9">
        <f>IF($K37="N",0,COUNTIFS(Database!$E:$E,0,Database!$O:$O,AT$2,Database!$I:$I,$A37,Database!$Z:$Z,"N",Database!$Y:$Y,"Y")+COUNTIFS(Database!$F:$F,0,Database!$Q:$Q,AT$2,Database!$I:$I,$A37,Database!$Z:$Z,"N",Database!$Y:$Y,"Y"))</f>
        <v>2</v>
      </c>
      <c r="AU37" s="9">
        <f>IF($K37="N",0,COUNTIFS(Database!$E:$E,0,Database!$O:$O,AU$2,Database!$I:$I,$A37,Database!$Z:$Z,"N",Database!$Y:$Y,"Y")+COUNTIFS(Database!$F:$F,0,Database!$Q:$Q,AU$2,Database!$I:$I,$A37,Database!$Z:$Z,"N",Database!$Y:$Y,"Y"))</f>
        <v>0</v>
      </c>
      <c r="AV37" s="9">
        <f>IF($K37="N",0,COUNTIFS(Database!$E:$E,0,Database!$O:$O,AV$2,Database!$I:$I,$A37,Database!$Z:$Z,"N",Database!$Y:$Y,"Y")+COUNTIFS(Database!$F:$F,0,Database!$Q:$Q,AV$2,Database!$I:$I,$A37,Database!$Z:$Z,"N",Database!$Y:$Y,"Y"))</f>
        <v>2</v>
      </c>
      <c r="AW37" s="9">
        <f>IF($K37="N",0,COUNTIFS(Database!$E:$E,0,Database!$O:$O,AW$2,Database!$I:$I,$A37,Database!$Z:$Z,"N",Database!$Y:$Y,"Y")+COUNTIFS(Database!$F:$F,0,Database!$Q:$Q,AW$2,Database!$I:$I,$A37,Database!$Z:$Z,"N",Database!$Y:$Y,"Y"))</f>
        <v>3</v>
      </c>
      <c r="AX37" s="9">
        <f>IF($K37="N",0,COUNTIFS(Database!$E:$E,0,Database!$O:$O,AX$2,Database!$I:$I,$A37,Database!$Z:$Z,"N",Database!$Y:$Y,"Y")+COUNTIFS(Database!$F:$F,0,Database!$Q:$Q,AX$2,Database!$I:$I,$A37,Database!$Z:$Z,"N",Database!$Y:$Y,"Y"))</f>
        <v>0</v>
      </c>
      <c r="AY37" s="9">
        <f>IF($K37="N",0,COUNTIFS(Database!$E:$E,0,Database!$O:$O,AY$2,Database!$I:$I,$A37,Database!$Z:$Z,"N",Database!$Y:$Y,"Y")+COUNTIFS(Database!$F:$F,0,Database!$Q:$Q,AY$2,Database!$I:$I,$A37,Database!$Z:$Z,"N",Database!$Y:$Y,"Y"))</f>
        <v>0</v>
      </c>
      <c r="AZ37" s="9">
        <f>IF($K37="N",0,COUNTIFS(Database!$E:$E,0,Database!$O:$O,AZ$2,Database!$I:$I,$A37,Database!$Z:$Z,"N",Database!$Y:$Y,"Y")+COUNTIFS(Database!$F:$F,0,Database!$Q:$Q,AZ$2,Database!$I:$I,$A37,Database!$Z:$Z,"N",Database!$Y:$Y,"Y"))</f>
        <v>0</v>
      </c>
      <c r="BA37" s="9">
        <f>IF($K37="N",0,COUNTIFS(Database!$E:$E,0,Database!$O:$O,BA$2,Database!$I:$I,$A37,Database!$Z:$Z,"N",Database!$Y:$Y,"Y")+COUNTIFS(Database!$F:$F,0,Database!$Q:$Q,BA$2,Database!$I:$I,$A37,Database!$Z:$Z,"N",Database!$Y:$Y,"Y"))</f>
        <v>0</v>
      </c>
      <c r="BB37" s="9">
        <f>IF($K37="N",0,COUNTIFS(Database!$E:$E,0,Database!$O:$O,BB$2,Database!$I:$I,$A37,Database!$Z:$Z,"N",Database!$Y:$Y,"Y")+COUNTIFS(Database!$F:$F,0,Database!$Q:$Q,BB$2,Database!$I:$I,$A37,Database!$Z:$Z,"N",Database!$Y:$Y,"Y"))</f>
        <v>2</v>
      </c>
      <c r="BC37" s="9">
        <f>IF($K37="N",0,COUNTIFS(Database!$E:$E,0,Database!$O:$O,BC$2,Database!$I:$I,$A37,Database!$Z:$Z,"N",Database!$Y:$Y,"Y")+COUNTIFS(Database!$F:$F,0,Database!$Q:$Q,BC$2,Database!$I:$I,$A37,Database!$Z:$Z,"N",Database!$Y:$Y,"Y"))</f>
        <v>2</v>
      </c>
      <c r="BD37" s="9">
        <f>IF($K37="N",0,COUNTIFS(Database!$E:$E,0,Database!$O:$O,BD$2,Database!$I:$I,$A37,Database!$Z:$Z,"N",Database!$Y:$Y,"Y")+COUNTIFS(Database!$F:$F,0,Database!$Q:$Q,BD$2,Database!$I:$I,$A37,Database!$Z:$Z,"N",Database!$Y:$Y,"Y"))</f>
        <v>0</v>
      </c>
      <c r="BE37" s="9">
        <f>IF($K37="N",0,COUNTIFS(Database!$E:$E,0,Database!$O:$O,BE$2,Database!$I:$I,$A37,Database!$Z:$Z,"N",Database!$Y:$Y,"Y")+COUNTIFS(Database!$F:$F,0,Database!$Q:$Q,BE$2,Database!$I:$I,$A37,Database!$Z:$Z,"N",Database!$Y:$Y,"Y"))</f>
        <v>1</v>
      </c>
      <c r="BF37" s="9">
        <f>IF($K37="N",0,COUNTIFS(Database!$E:$E,0,Database!$O:$O,BF$2,Database!$I:$I,$A37,Database!$Z:$Z,"N",Database!$Y:$Y,"Y")+COUNTIFS(Database!$F:$F,0,Database!$Q:$Q,BF$2,Database!$I:$I,$A37,Database!$Z:$Z,"N",Database!$Y:$Y,"Y"))</f>
        <v>0</v>
      </c>
      <c r="BG37" s="9">
        <f>IF($K37="N",0,COUNTIFS(Database!$E:$E,0,Database!$O:$O,BG$2,Database!$I:$I,$A37,Database!$Z:$Z,"N",Database!$Y:$Y,"Y")+COUNTIFS(Database!$F:$F,0,Database!$Q:$Q,BG$2,Database!$I:$I,$A37,Database!$Z:$Z,"N",Database!$Y:$Y,"Y"))</f>
        <v>0</v>
      </c>
      <c r="BH37" s="9">
        <f>IF($K37="N",0,COUNTIFS(Database!$E:$E,0,Database!$O:$O,BH$2,Database!$I:$I,$A37,Database!$Z:$Z,"N",Database!$Y:$Y,"Y")+COUNTIFS(Database!$F:$F,0,Database!$Q:$Q,BH$2,Database!$I:$I,$A37,Database!$Z:$Z,"N",Database!$Y:$Y,"Y"))</f>
        <v>0</v>
      </c>
      <c r="BI37" s="9">
        <f>IF($K37="N",0,COUNTIFS(Database!$E:$E,0,Database!$O:$O,BI$2,Database!$I:$I,$A37,Database!$Z:$Z,"N",Database!$Y:$Y,"Y")+COUNTIFS(Database!$F:$F,0,Database!$Q:$Q,BI$2,Database!$I:$I,$A37,Database!$Z:$Z,"N",Database!$Y:$Y,"Y"))</f>
        <v>1</v>
      </c>
    </row>
    <row r="38" spans="1:61" x14ac:dyDescent="0.25">
      <c r="A38" s="7" t="s">
        <v>1024</v>
      </c>
      <c r="B38" s="2" t="str">
        <f>VLOOKUP(A38,Database!I:U,13,FALSE)</f>
        <v>bcp</v>
      </c>
      <c r="C38" s="2">
        <f>VLOOKUP(A38,Database!I:V,14,FALSE)</f>
        <v>1500</v>
      </c>
      <c r="D38" s="2">
        <f>_xlfn.MAXIFS(Database!B:B,Database!I:I,'Tournaments Included'!A38)</f>
        <v>3</v>
      </c>
      <c r="E38" s="2" t="str">
        <f>VLOOKUP(A38,Database!I:AA,16,FALSE)</f>
        <v>v1.1</v>
      </c>
      <c r="F38" s="2">
        <f>VLOOKUP(A38,Database!I:AB,19,FALSE)</f>
        <v>10</v>
      </c>
      <c r="G38" s="2" t="str">
        <f>VLOOKUP(A38,Database!I:AC,20,FALSE)</f>
        <v>Y</v>
      </c>
      <c r="H38" s="2" t="str">
        <f>IF(VLOOKUP(A38,Database!I:AD,21,FALSE)=0,"Unknown",VLOOKUP(A38,Database!I:AD,21,FALSE))</f>
        <v>Unknown</v>
      </c>
      <c r="I38" s="2" t="str">
        <f>IF(VLOOKUP(A38,Database!I:AE,22,FALSE)=0,"Unknown",VLOOKUP(A38,Database!I:AE,22,FALSE))</f>
        <v>Unknown</v>
      </c>
      <c r="K38" s="19" t="s">
        <v>1399</v>
      </c>
      <c r="N38" s="9">
        <f>IF($K38="N",0,COUNTIFS(Database!$E:$E,2,Database!$O:$O,N$2,Database!$I:$I,$A38,Database!$Z:$Z,"N",Database!$Y:$Y,"Y")+COUNTIFS(Database!$F:$F,2,Database!$Q:$Q,N$2,Database!$I:$I,$A38,Database!$Z:$Z,"N",Database!$Y:$Y,"Y"))</f>
        <v>0</v>
      </c>
      <c r="O38" s="9">
        <f>IF($K38="N",0,COUNTIFS(Database!$E:$E,2,Database!$O:$O,O$2,Database!$I:$I,$A38,Database!$Z:$Z,"N",Database!$Y:$Y,"Y")+COUNTIFS(Database!$F:$F,2,Database!$Q:$Q,O$2,Database!$I:$I,$A38,Database!$Z:$Z,"N",Database!$Y:$Y,"Y"))</f>
        <v>0</v>
      </c>
      <c r="P38" s="9">
        <f>IF($K38="N",0,COUNTIFS(Database!$E:$E,2,Database!$O:$O,P$2,Database!$I:$I,$A38,Database!$Z:$Z,"N",Database!$Y:$Y,"Y")+COUNTIFS(Database!$F:$F,2,Database!$Q:$Q,P$2,Database!$I:$I,$A38,Database!$Z:$Z,"N",Database!$Y:$Y,"Y"))</f>
        <v>0</v>
      </c>
      <c r="Q38" s="9">
        <f>IF($K38="N",0,COUNTIFS(Database!$E:$E,2,Database!$O:$O,Q$2,Database!$I:$I,$A38,Database!$Z:$Z,"N",Database!$Y:$Y,"Y")+COUNTIFS(Database!$F:$F,2,Database!$Q:$Q,Q$2,Database!$I:$I,$A38,Database!$Z:$Z,"N",Database!$Y:$Y,"Y"))</f>
        <v>0</v>
      </c>
      <c r="R38" s="9">
        <f>IF($K38="N",0,COUNTIFS(Database!$E:$E,2,Database!$O:$O,R$2,Database!$I:$I,$A38,Database!$Z:$Z,"N",Database!$Y:$Y,"Y")+COUNTIFS(Database!$F:$F,2,Database!$Q:$Q,R$2,Database!$I:$I,$A38,Database!$Z:$Z,"N",Database!$Y:$Y,"Y"))</f>
        <v>0</v>
      </c>
      <c r="S38" s="9">
        <f>IF($K38="N",0,COUNTIFS(Database!$E:$E,2,Database!$O:$O,S$2,Database!$I:$I,$A38,Database!$Z:$Z,"N",Database!$Y:$Y,"Y")+COUNTIFS(Database!$F:$F,2,Database!$Q:$Q,S$2,Database!$I:$I,$A38,Database!$Z:$Z,"N",Database!$Y:$Y,"Y"))</f>
        <v>0</v>
      </c>
      <c r="T38" s="9">
        <f>IF($K38="N",0,COUNTIFS(Database!$E:$E,2,Database!$O:$O,T$2,Database!$I:$I,$A38,Database!$Z:$Z,"N",Database!$Y:$Y,"Y")+COUNTIFS(Database!$F:$F,2,Database!$Q:$Q,T$2,Database!$I:$I,$A38,Database!$Z:$Z,"N",Database!$Y:$Y,"Y"))</f>
        <v>0</v>
      </c>
      <c r="U38" s="9">
        <f>IF($K38="N",0,COUNTIFS(Database!$E:$E,2,Database!$O:$O,U$2,Database!$I:$I,$A38,Database!$Z:$Z,"N",Database!$Y:$Y,"Y")+COUNTIFS(Database!$F:$F,2,Database!$Q:$Q,U$2,Database!$I:$I,$A38,Database!$Z:$Z,"N",Database!$Y:$Y,"Y"))</f>
        <v>0</v>
      </c>
      <c r="V38" s="9">
        <f>IF($K38="N",0,COUNTIFS(Database!$E:$E,2,Database!$O:$O,V$2,Database!$I:$I,$A38,Database!$Z:$Z,"N",Database!$Y:$Y,"Y")+COUNTIFS(Database!$F:$F,2,Database!$Q:$Q,V$2,Database!$I:$I,$A38,Database!$Z:$Z,"N",Database!$Y:$Y,"Y"))</f>
        <v>0</v>
      </c>
      <c r="W38" s="9">
        <f>IF($K38="N",0,COUNTIFS(Database!$E:$E,2,Database!$O:$O,W$2,Database!$I:$I,$A38,Database!$Z:$Z,"N",Database!$Y:$Y,"Y")+COUNTIFS(Database!$F:$F,2,Database!$Q:$Q,W$2,Database!$I:$I,$A38,Database!$Z:$Z,"N",Database!$Y:$Y,"Y"))</f>
        <v>0</v>
      </c>
      <c r="X38" s="9">
        <f>IF($K38="N",0,COUNTIFS(Database!$E:$E,2,Database!$O:$O,X$2,Database!$I:$I,$A38,Database!$Z:$Z,"N",Database!$Y:$Y,"Y")+COUNTIFS(Database!$F:$F,2,Database!$Q:$Q,X$2,Database!$I:$I,$A38,Database!$Z:$Z,"N",Database!$Y:$Y,"Y"))</f>
        <v>0</v>
      </c>
      <c r="Y38" s="9">
        <f>IF($K38="N",0,COUNTIFS(Database!$E:$E,2,Database!$O:$O,Y$2,Database!$I:$I,$A38,Database!$Z:$Z,"N",Database!$Y:$Y,"Y")+COUNTIFS(Database!$F:$F,2,Database!$Q:$Q,Y$2,Database!$I:$I,$A38,Database!$Z:$Z,"N",Database!$Y:$Y,"Y"))</f>
        <v>0</v>
      </c>
      <c r="Z38" s="9">
        <f>IF($K38="N",0,COUNTIFS(Database!$E:$E,2,Database!$O:$O,Z$2,Database!$I:$I,$A38,Database!$Z:$Z,"N",Database!$Y:$Y,"Y")+COUNTIFS(Database!$F:$F,2,Database!$Q:$Q,Z$2,Database!$I:$I,$A38,Database!$Z:$Z,"N",Database!$Y:$Y,"Y"))</f>
        <v>0</v>
      </c>
      <c r="AA38" s="9">
        <f>IF($K38="N",0,COUNTIFS(Database!$E:$E,2,Database!$O:$O,AA$2,Database!$I:$I,$A38,Database!$Z:$Z,"N",Database!$Y:$Y,"Y")+COUNTIFS(Database!$F:$F,2,Database!$Q:$Q,AA$2,Database!$I:$I,$A38,Database!$Z:$Z,"N",Database!$Y:$Y,"Y"))</f>
        <v>0</v>
      </c>
      <c r="AB38" s="9">
        <f>IF($K38="N",0,COUNTIFS(Database!$E:$E,2,Database!$O:$O,AB$2,Database!$I:$I,$A38,Database!$Z:$Z,"N",Database!$Y:$Y,"Y")+COUNTIFS(Database!$F:$F,2,Database!$Q:$Q,AB$2,Database!$I:$I,$A38,Database!$Z:$Z,"N",Database!$Y:$Y,"Y"))</f>
        <v>0</v>
      </c>
      <c r="AC38" s="9">
        <f>IF($K38="N",0,COUNTIFS(Database!$E:$E,2,Database!$O:$O,AC$2,Database!$I:$I,$A38,Database!$Z:$Z,"N",Database!$Y:$Y,"Y")+COUNTIFS(Database!$F:$F,2,Database!$Q:$Q,AC$2,Database!$I:$I,$A38,Database!$Z:$Z,"N",Database!$Y:$Y,"Y"))</f>
        <v>0</v>
      </c>
      <c r="AD38" s="9">
        <f>IF($K38="N",0,COUNTIFS(Database!$E:$E,1,Database!$O:$O,AD$2,Database!$I:$I,$A38,Database!$Z:$Z,"N",Database!$Y:$Y,"Y")+COUNTIFS(Database!$F:$F,1,Database!$Q:$Q,AD$2,Database!$I:$I,$A38,Database!$Z:$Z,"N",Database!$Y:$Y,"Y"))</f>
        <v>0</v>
      </c>
      <c r="AE38" s="9">
        <f>IF($K38="N",0,COUNTIFS(Database!$E:$E,1,Database!$O:$O,AE$2,Database!$I:$I,$A38,Database!$Z:$Z,"N",Database!$Y:$Y,"Y")+COUNTIFS(Database!$F:$F,1,Database!$Q:$Q,AE$2,Database!$I:$I,$A38,Database!$Z:$Z,"N",Database!$Y:$Y,"Y"))</f>
        <v>0</v>
      </c>
      <c r="AF38" s="9">
        <f>IF($K38="N",0,COUNTIFS(Database!$E:$E,1,Database!$O:$O,AF$2,Database!$I:$I,$A38,Database!$Z:$Z,"N",Database!$Y:$Y,"Y")+COUNTIFS(Database!$F:$F,1,Database!$Q:$Q,AF$2,Database!$I:$I,$A38,Database!$Z:$Z,"N",Database!$Y:$Y,"Y"))</f>
        <v>0</v>
      </c>
      <c r="AG38" s="9">
        <f>IF($K38="N",0,COUNTIFS(Database!$E:$E,1,Database!$O:$O,AG$2,Database!$I:$I,$A38,Database!$Z:$Z,"N",Database!$Y:$Y,"Y")+COUNTIFS(Database!$F:$F,1,Database!$Q:$Q,AG$2,Database!$I:$I,$A38,Database!$Z:$Z,"N",Database!$Y:$Y,"Y"))</f>
        <v>0</v>
      </c>
      <c r="AH38" s="9">
        <f>IF($K38="N",0,COUNTIFS(Database!$E:$E,1,Database!$O:$O,AH$2,Database!$I:$I,$A38,Database!$Z:$Z,"N",Database!$Y:$Y,"Y")+COUNTIFS(Database!$F:$F,1,Database!$Q:$Q,AH$2,Database!$I:$I,$A38,Database!$Z:$Z,"N",Database!$Y:$Y,"Y"))</f>
        <v>0</v>
      </c>
      <c r="AI38" s="9">
        <f>IF($K38="N",0,COUNTIFS(Database!$E:$E,1,Database!$O:$O,AI$2,Database!$I:$I,$A38,Database!$Z:$Z,"N",Database!$Y:$Y,"Y")+COUNTIFS(Database!$F:$F,1,Database!$Q:$Q,AI$2,Database!$I:$I,$A38,Database!$Z:$Z,"N",Database!$Y:$Y,"Y"))</f>
        <v>0</v>
      </c>
      <c r="AJ38" s="9">
        <f>IF($K38="N",0,COUNTIFS(Database!$E:$E,1,Database!$O:$O,AJ$2,Database!$I:$I,$A38,Database!$Z:$Z,"N",Database!$Y:$Y,"Y")+COUNTIFS(Database!$F:$F,1,Database!$Q:$Q,AJ$2,Database!$I:$I,$A38,Database!$Z:$Z,"N",Database!$Y:$Y,"Y"))</f>
        <v>0</v>
      </c>
      <c r="AK38" s="9">
        <f>IF($K38="N",0,COUNTIFS(Database!$E:$E,1,Database!$O:$O,AK$2,Database!$I:$I,$A38,Database!$Z:$Z,"N",Database!$Y:$Y,"Y")+COUNTIFS(Database!$F:$F,1,Database!$Q:$Q,AK$2,Database!$I:$I,$A38,Database!$Z:$Z,"N",Database!$Y:$Y,"Y"))</f>
        <v>0</v>
      </c>
      <c r="AL38" s="9">
        <f>IF($K38="N",0,COUNTIFS(Database!$E:$E,1,Database!$O:$O,AL$2,Database!$I:$I,$A38,Database!$Z:$Z,"N",Database!$Y:$Y,"Y")+COUNTIFS(Database!$F:$F,1,Database!$Q:$Q,AL$2,Database!$I:$I,$A38,Database!$Z:$Z,"N",Database!$Y:$Y,"Y"))</f>
        <v>0</v>
      </c>
      <c r="AM38" s="9">
        <f>IF($K38="N",0,COUNTIFS(Database!$E:$E,1,Database!$O:$O,AM$2,Database!$I:$I,$A38,Database!$Z:$Z,"N",Database!$Y:$Y,"Y")+COUNTIFS(Database!$F:$F,1,Database!$Q:$Q,AM$2,Database!$I:$I,$A38,Database!$Z:$Z,"N",Database!$Y:$Y,"Y"))</f>
        <v>0</v>
      </c>
      <c r="AN38" s="9">
        <f>IF($K38="N",0,COUNTIFS(Database!$E:$E,1,Database!$O:$O,AN$2,Database!$I:$I,$A38,Database!$Z:$Z,"N",Database!$Y:$Y,"Y")+COUNTIFS(Database!$F:$F,1,Database!$Q:$Q,AN$2,Database!$I:$I,$A38,Database!$Z:$Z,"N",Database!$Y:$Y,"Y"))</f>
        <v>0</v>
      </c>
      <c r="AO38" s="9">
        <f>IF($K38="N",0,COUNTIFS(Database!$E:$E,1,Database!$O:$O,AO$2,Database!$I:$I,$A38,Database!$Z:$Z,"N",Database!$Y:$Y,"Y")+COUNTIFS(Database!$F:$F,1,Database!$Q:$Q,AO$2,Database!$I:$I,$A38,Database!$Z:$Z,"N",Database!$Y:$Y,"Y"))</f>
        <v>0</v>
      </c>
      <c r="AP38" s="9">
        <f>IF($K38="N",0,COUNTIFS(Database!$E:$E,1,Database!$O:$O,AP$2,Database!$I:$I,$A38,Database!$Z:$Z,"N",Database!$Y:$Y,"Y")+COUNTIFS(Database!$F:$F,1,Database!$Q:$Q,AP$2,Database!$I:$I,$A38,Database!$Z:$Z,"N",Database!$Y:$Y,"Y"))</f>
        <v>0</v>
      </c>
      <c r="AQ38" s="9">
        <f>IF($K38="N",0,COUNTIFS(Database!$E:$E,1,Database!$O:$O,AQ$2,Database!$I:$I,$A38,Database!$Z:$Z,"N",Database!$Y:$Y,"Y")+COUNTIFS(Database!$F:$F,1,Database!$Q:$Q,AQ$2,Database!$I:$I,$A38,Database!$Z:$Z,"N",Database!$Y:$Y,"Y"))</f>
        <v>0</v>
      </c>
      <c r="AR38" s="9">
        <f>IF($K38="N",0,COUNTIFS(Database!$E:$E,1,Database!$O:$O,AR$2,Database!$I:$I,$A38,Database!$Z:$Z,"N",Database!$Y:$Y,"Y")+COUNTIFS(Database!$F:$F,1,Database!$Q:$Q,AR$2,Database!$I:$I,$A38,Database!$Z:$Z,"N",Database!$Y:$Y,"Y"))</f>
        <v>0</v>
      </c>
      <c r="AS38" s="9">
        <f>IF($K38="N",0,COUNTIFS(Database!$E:$E,1,Database!$O:$O,AS$2,Database!$I:$I,$A38,Database!$Z:$Z,"N",Database!$Y:$Y,"Y")+COUNTIFS(Database!$F:$F,1,Database!$Q:$Q,AS$2,Database!$I:$I,$A38,Database!$Z:$Z,"N",Database!$Y:$Y,"Y"))</f>
        <v>0</v>
      </c>
      <c r="AT38" s="9">
        <f>IF($K38="N",0,COUNTIFS(Database!$E:$E,0,Database!$O:$O,AT$2,Database!$I:$I,$A38,Database!$Z:$Z,"N",Database!$Y:$Y,"Y")+COUNTIFS(Database!$F:$F,0,Database!$Q:$Q,AT$2,Database!$I:$I,$A38,Database!$Z:$Z,"N",Database!$Y:$Y,"Y"))</f>
        <v>0</v>
      </c>
      <c r="AU38" s="9">
        <f>IF($K38="N",0,COUNTIFS(Database!$E:$E,0,Database!$O:$O,AU$2,Database!$I:$I,$A38,Database!$Z:$Z,"N",Database!$Y:$Y,"Y")+COUNTIFS(Database!$F:$F,0,Database!$Q:$Q,AU$2,Database!$I:$I,$A38,Database!$Z:$Z,"N",Database!$Y:$Y,"Y"))</f>
        <v>0</v>
      </c>
      <c r="AV38" s="9">
        <f>IF($K38="N",0,COUNTIFS(Database!$E:$E,0,Database!$O:$O,AV$2,Database!$I:$I,$A38,Database!$Z:$Z,"N",Database!$Y:$Y,"Y")+COUNTIFS(Database!$F:$F,0,Database!$Q:$Q,AV$2,Database!$I:$I,$A38,Database!$Z:$Z,"N",Database!$Y:$Y,"Y"))</f>
        <v>0</v>
      </c>
      <c r="AW38" s="9">
        <f>IF($K38="N",0,COUNTIFS(Database!$E:$E,0,Database!$O:$O,AW$2,Database!$I:$I,$A38,Database!$Z:$Z,"N",Database!$Y:$Y,"Y")+COUNTIFS(Database!$F:$F,0,Database!$Q:$Q,AW$2,Database!$I:$I,$A38,Database!$Z:$Z,"N",Database!$Y:$Y,"Y"))</f>
        <v>0</v>
      </c>
      <c r="AX38" s="9">
        <f>IF($K38="N",0,COUNTIFS(Database!$E:$E,0,Database!$O:$O,AX$2,Database!$I:$I,$A38,Database!$Z:$Z,"N",Database!$Y:$Y,"Y")+COUNTIFS(Database!$F:$F,0,Database!$Q:$Q,AX$2,Database!$I:$I,$A38,Database!$Z:$Z,"N",Database!$Y:$Y,"Y"))</f>
        <v>0</v>
      </c>
      <c r="AY38" s="9">
        <f>IF($K38="N",0,COUNTIFS(Database!$E:$E,0,Database!$O:$O,AY$2,Database!$I:$I,$A38,Database!$Z:$Z,"N",Database!$Y:$Y,"Y")+COUNTIFS(Database!$F:$F,0,Database!$Q:$Q,AY$2,Database!$I:$I,$A38,Database!$Z:$Z,"N",Database!$Y:$Y,"Y"))</f>
        <v>0</v>
      </c>
      <c r="AZ38" s="9">
        <f>IF($K38="N",0,COUNTIFS(Database!$E:$E,0,Database!$O:$O,AZ$2,Database!$I:$I,$A38,Database!$Z:$Z,"N",Database!$Y:$Y,"Y")+COUNTIFS(Database!$F:$F,0,Database!$Q:$Q,AZ$2,Database!$I:$I,$A38,Database!$Z:$Z,"N",Database!$Y:$Y,"Y"))</f>
        <v>0</v>
      </c>
      <c r="BA38" s="9">
        <f>IF($K38="N",0,COUNTIFS(Database!$E:$E,0,Database!$O:$O,BA$2,Database!$I:$I,$A38,Database!$Z:$Z,"N",Database!$Y:$Y,"Y")+COUNTIFS(Database!$F:$F,0,Database!$Q:$Q,BA$2,Database!$I:$I,$A38,Database!$Z:$Z,"N",Database!$Y:$Y,"Y"))</f>
        <v>0</v>
      </c>
      <c r="BB38" s="9">
        <f>IF($K38="N",0,COUNTIFS(Database!$E:$E,0,Database!$O:$O,BB$2,Database!$I:$I,$A38,Database!$Z:$Z,"N",Database!$Y:$Y,"Y")+COUNTIFS(Database!$F:$F,0,Database!$Q:$Q,BB$2,Database!$I:$I,$A38,Database!$Z:$Z,"N",Database!$Y:$Y,"Y"))</f>
        <v>0</v>
      </c>
      <c r="BC38" s="9">
        <f>IF($K38="N",0,COUNTIFS(Database!$E:$E,0,Database!$O:$O,BC$2,Database!$I:$I,$A38,Database!$Z:$Z,"N",Database!$Y:$Y,"Y")+COUNTIFS(Database!$F:$F,0,Database!$Q:$Q,BC$2,Database!$I:$I,$A38,Database!$Z:$Z,"N",Database!$Y:$Y,"Y"))</f>
        <v>0</v>
      </c>
      <c r="BD38" s="9">
        <f>IF($K38="N",0,COUNTIFS(Database!$E:$E,0,Database!$O:$O,BD$2,Database!$I:$I,$A38,Database!$Z:$Z,"N",Database!$Y:$Y,"Y")+COUNTIFS(Database!$F:$F,0,Database!$Q:$Q,BD$2,Database!$I:$I,$A38,Database!$Z:$Z,"N",Database!$Y:$Y,"Y"))</f>
        <v>0</v>
      </c>
      <c r="BE38" s="9">
        <f>IF($K38="N",0,COUNTIFS(Database!$E:$E,0,Database!$O:$O,BE$2,Database!$I:$I,$A38,Database!$Z:$Z,"N",Database!$Y:$Y,"Y")+COUNTIFS(Database!$F:$F,0,Database!$Q:$Q,BE$2,Database!$I:$I,$A38,Database!$Z:$Z,"N",Database!$Y:$Y,"Y"))</f>
        <v>0</v>
      </c>
      <c r="BF38" s="9">
        <f>IF($K38="N",0,COUNTIFS(Database!$E:$E,0,Database!$O:$O,BF$2,Database!$I:$I,$A38,Database!$Z:$Z,"N",Database!$Y:$Y,"Y")+COUNTIFS(Database!$F:$F,0,Database!$Q:$Q,BF$2,Database!$I:$I,$A38,Database!$Z:$Z,"N",Database!$Y:$Y,"Y"))</f>
        <v>0</v>
      </c>
      <c r="BG38" s="9">
        <f>IF($K38="N",0,COUNTIFS(Database!$E:$E,0,Database!$O:$O,BG$2,Database!$I:$I,$A38,Database!$Z:$Z,"N",Database!$Y:$Y,"Y")+COUNTIFS(Database!$F:$F,0,Database!$Q:$Q,BG$2,Database!$I:$I,$A38,Database!$Z:$Z,"N",Database!$Y:$Y,"Y"))</f>
        <v>0</v>
      </c>
      <c r="BH38" s="9">
        <f>IF($K38="N",0,COUNTIFS(Database!$E:$E,0,Database!$O:$O,BH$2,Database!$I:$I,$A38,Database!$Z:$Z,"N",Database!$Y:$Y,"Y")+COUNTIFS(Database!$F:$F,0,Database!$Q:$Q,BH$2,Database!$I:$I,$A38,Database!$Z:$Z,"N",Database!$Y:$Y,"Y"))</f>
        <v>0</v>
      </c>
      <c r="BI38" s="9">
        <f>IF($K38="N",0,COUNTIFS(Database!$E:$E,0,Database!$O:$O,BI$2,Database!$I:$I,$A38,Database!$Z:$Z,"N",Database!$Y:$Y,"Y")+COUNTIFS(Database!$F:$F,0,Database!$Q:$Q,BI$2,Database!$I:$I,$A38,Database!$Z:$Z,"N",Database!$Y:$Y,"Y"))</f>
        <v>0</v>
      </c>
    </row>
    <row r="39" spans="1:61" x14ac:dyDescent="0.25">
      <c r="A39" t="s">
        <v>1247</v>
      </c>
      <c r="B39" s="2" t="str">
        <f>VLOOKUP(A39,Database!I:U,13,FALSE)</f>
        <v>bcp</v>
      </c>
      <c r="C39" s="2">
        <f>VLOOKUP(A39,Database!I:V,14,FALSE)</f>
        <v>1500</v>
      </c>
      <c r="D39" s="2">
        <f>_xlfn.MAXIFS(Database!B:B,Database!I:I,'Tournaments Included'!A39)</f>
        <v>3</v>
      </c>
      <c r="E39" s="2" t="str">
        <f>VLOOKUP(A39,Database!I:AA,16,FALSE)</f>
        <v>v1.1</v>
      </c>
      <c r="F39" s="2">
        <f>VLOOKUP(A39,Database!I:AB,19,FALSE)</f>
        <v>8</v>
      </c>
      <c r="G39" s="2" t="str">
        <f>VLOOKUP(A39,Database!I:AC,20,FALSE)</f>
        <v>Y</v>
      </c>
      <c r="H39" s="2" t="str">
        <f>IF(VLOOKUP(A39,Database!I:AD,21,FALSE)=0,"Unknown",VLOOKUP(A39,Database!I:AD,21,FALSE))</f>
        <v>Unknown</v>
      </c>
      <c r="I39" s="2" t="str">
        <f>IF(VLOOKUP(A39,Database!I:AE,22,FALSE)=0,"Unknown",VLOOKUP(A39,Database!I:AE,22,FALSE))</f>
        <v>Unknown</v>
      </c>
      <c r="K39" s="19" t="s">
        <v>1399</v>
      </c>
      <c r="N39" s="9">
        <f>IF($K39="N",0,COUNTIFS(Database!$E:$E,2,Database!$O:$O,N$2,Database!$I:$I,$A39,Database!$Z:$Z,"N",Database!$Y:$Y,"Y")+COUNTIFS(Database!$F:$F,2,Database!$Q:$Q,N$2,Database!$I:$I,$A39,Database!$Z:$Z,"N",Database!$Y:$Y,"Y"))</f>
        <v>0</v>
      </c>
      <c r="O39" s="9">
        <f>IF($K39="N",0,COUNTIFS(Database!$E:$E,2,Database!$O:$O,O$2,Database!$I:$I,$A39,Database!$Z:$Z,"N",Database!$Y:$Y,"Y")+COUNTIFS(Database!$F:$F,2,Database!$Q:$Q,O$2,Database!$I:$I,$A39,Database!$Z:$Z,"N",Database!$Y:$Y,"Y"))</f>
        <v>0</v>
      </c>
      <c r="P39" s="9">
        <f>IF($K39="N",0,COUNTIFS(Database!$E:$E,2,Database!$O:$O,P$2,Database!$I:$I,$A39,Database!$Z:$Z,"N",Database!$Y:$Y,"Y")+COUNTIFS(Database!$F:$F,2,Database!$Q:$Q,P$2,Database!$I:$I,$A39,Database!$Z:$Z,"N",Database!$Y:$Y,"Y"))</f>
        <v>0</v>
      </c>
      <c r="Q39" s="9">
        <f>IF($K39="N",0,COUNTIFS(Database!$E:$E,2,Database!$O:$O,Q$2,Database!$I:$I,$A39,Database!$Z:$Z,"N",Database!$Y:$Y,"Y")+COUNTIFS(Database!$F:$F,2,Database!$Q:$Q,Q$2,Database!$I:$I,$A39,Database!$Z:$Z,"N",Database!$Y:$Y,"Y"))</f>
        <v>0</v>
      </c>
      <c r="R39" s="9">
        <f>IF($K39="N",0,COUNTIFS(Database!$E:$E,2,Database!$O:$O,R$2,Database!$I:$I,$A39,Database!$Z:$Z,"N",Database!$Y:$Y,"Y")+COUNTIFS(Database!$F:$F,2,Database!$Q:$Q,R$2,Database!$I:$I,$A39,Database!$Z:$Z,"N",Database!$Y:$Y,"Y"))</f>
        <v>0</v>
      </c>
      <c r="S39" s="9">
        <f>IF($K39="N",0,COUNTIFS(Database!$E:$E,2,Database!$O:$O,S$2,Database!$I:$I,$A39,Database!$Z:$Z,"N",Database!$Y:$Y,"Y")+COUNTIFS(Database!$F:$F,2,Database!$Q:$Q,S$2,Database!$I:$I,$A39,Database!$Z:$Z,"N",Database!$Y:$Y,"Y"))</f>
        <v>0</v>
      </c>
      <c r="T39" s="9">
        <f>IF($K39="N",0,COUNTIFS(Database!$E:$E,2,Database!$O:$O,T$2,Database!$I:$I,$A39,Database!$Z:$Z,"N",Database!$Y:$Y,"Y")+COUNTIFS(Database!$F:$F,2,Database!$Q:$Q,T$2,Database!$I:$I,$A39,Database!$Z:$Z,"N",Database!$Y:$Y,"Y"))</f>
        <v>0</v>
      </c>
      <c r="U39" s="9">
        <f>IF($K39="N",0,COUNTIFS(Database!$E:$E,2,Database!$O:$O,U$2,Database!$I:$I,$A39,Database!$Z:$Z,"N",Database!$Y:$Y,"Y")+COUNTIFS(Database!$F:$F,2,Database!$Q:$Q,U$2,Database!$I:$I,$A39,Database!$Z:$Z,"N",Database!$Y:$Y,"Y"))</f>
        <v>0</v>
      </c>
      <c r="V39" s="9">
        <f>IF($K39="N",0,COUNTIFS(Database!$E:$E,2,Database!$O:$O,V$2,Database!$I:$I,$A39,Database!$Z:$Z,"N",Database!$Y:$Y,"Y")+COUNTIFS(Database!$F:$F,2,Database!$Q:$Q,V$2,Database!$I:$I,$A39,Database!$Z:$Z,"N",Database!$Y:$Y,"Y"))</f>
        <v>0</v>
      </c>
      <c r="W39" s="9">
        <f>IF($K39="N",0,COUNTIFS(Database!$E:$E,2,Database!$O:$O,W$2,Database!$I:$I,$A39,Database!$Z:$Z,"N",Database!$Y:$Y,"Y")+COUNTIFS(Database!$F:$F,2,Database!$Q:$Q,W$2,Database!$I:$I,$A39,Database!$Z:$Z,"N",Database!$Y:$Y,"Y"))</f>
        <v>0</v>
      </c>
      <c r="X39" s="9">
        <f>IF($K39="N",0,COUNTIFS(Database!$E:$E,2,Database!$O:$O,X$2,Database!$I:$I,$A39,Database!$Z:$Z,"N",Database!$Y:$Y,"Y")+COUNTIFS(Database!$F:$F,2,Database!$Q:$Q,X$2,Database!$I:$I,$A39,Database!$Z:$Z,"N",Database!$Y:$Y,"Y"))</f>
        <v>0</v>
      </c>
      <c r="Y39" s="9">
        <f>IF($K39="N",0,COUNTIFS(Database!$E:$E,2,Database!$O:$O,Y$2,Database!$I:$I,$A39,Database!$Z:$Z,"N",Database!$Y:$Y,"Y")+COUNTIFS(Database!$F:$F,2,Database!$Q:$Q,Y$2,Database!$I:$I,$A39,Database!$Z:$Z,"N",Database!$Y:$Y,"Y"))</f>
        <v>0</v>
      </c>
      <c r="Z39" s="9">
        <f>IF($K39="N",0,COUNTIFS(Database!$E:$E,2,Database!$O:$O,Z$2,Database!$I:$I,$A39,Database!$Z:$Z,"N",Database!$Y:$Y,"Y")+COUNTIFS(Database!$F:$F,2,Database!$Q:$Q,Z$2,Database!$I:$I,$A39,Database!$Z:$Z,"N",Database!$Y:$Y,"Y"))</f>
        <v>0</v>
      </c>
      <c r="AA39" s="9">
        <f>IF($K39="N",0,COUNTIFS(Database!$E:$E,2,Database!$O:$O,AA$2,Database!$I:$I,$A39,Database!$Z:$Z,"N",Database!$Y:$Y,"Y")+COUNTIFS(Database!$F:$F,2,Database!$Q:$Q,AA$2,Database!$I:$I,$A39,Database!$Z:$Z,"N",Database!$Y:$Y,"Y"))</f>
        <v>0</v>
      </c>
      <c r="AB39" s="9">
        <f>IF($K39="N",0,COUNTIFS(Database!$E:$E,2,Database!$O:$O,AB$2,Database!$I:$I,$A39,Database!$Z:$Z,"N",Database!$Y:$Y,"Y")+COUNTIFS(Database!$F:$F,2,Database!$Q:$Q,AB$2,Database!$I:$I,$A39,Database!$Z:$Z,"N",Database!$Y:$Y,"Y"))</f>
        <v>0</v>
      </c>
      <c r="AC39" s="9">
        <f>IF($K39="N",0,COUNTIFS(Database!$E:$E,2,Database!$O:$O,AC$2,Database!$I:$I,$A39,Database!$Z:$Z,"N",Database!$Y:$Y,"Y")+COUNTIFS(Database!$F:$F,2,Database!$Q:$Q,AC$2,Database!$I:$I,$A39,Database!$Z:$Z,"N",Database!$Y:$Y,"Y"))</f>
        <v>0</v>
      </c>
      <c r="AD39" s="9">
        <f>IF($K39="N",0,COUNTIFS(Database!$E:$E,1,Database!$O:$O,AD$2,Database!$I:$I,$A39,Database!$Z:$Z,"N",Database!$Y:$Y,"Y")+COUNTIFS(Database!$F:$F,1,Database!$Q:$Q,AD$2,Database!$I:$I,$A39,Database!$Z:$Z,"N",Database!$Y:$Y,"Y"))</f>
        <v>0</v>
      </c>
      <c r="AE39" s="9">
        <f>IF($K39="N",0,COUNTIFS(Database!$E:$E,1,Database!$O:$O,AE$2,Database!$I:$I,$A39,Database!$Z:$Z,"N",Database!$Y:$Y,"Y")+COUNTIFS(Database!$F:$F,1,Database!$Q:$Q,AE$2,Database!$I:$I,$A39,Database!$Z:$Z,"N",Database!$Y:$Y,"Y"))</f>
        <v>0</v>
      </c>
      <c r="AF39" s="9">
        <f>IF($K39="N",0,COUNTIFS(Database!$E:$E,1,Database!$O:$O,AF$2,Database!$I:$I,$A39,Database!$Z:$Z,"N",Database!$Y:$Y,"Y")+COUNTIFS(Database!$F:$F,1,Database!$Q:$Q,AF$2,Database!$I:$I,$A39,Database!$Z:$Z,"N",Database!$Y:$Y,"Y"))</f>
        <v>0</v>
      </c>
      <c r="AG39" s="9">
        <f>IF($K39="N",0,COUNTIFS(Database!$E:$E,1,Database!$O:$O,AG$2,Database!$I:$I,$A39,Database!$Z:$Z,"N",Database!$Y:$Y,"Y")+COUNTIFS(Database!$F:$F,1,Database!$Q:$Q,AG$2,Database!$I:$I,$A39,Database!$Z:$Z,"N",Database!$Y:$Y,"Y"))</f>
        <v>0</v>
      </c>
      <c r="AH39" s="9">
        <f>IF($K39="N",0,COUNTIFS(Database!$E:$E,1,Database!$O:$O,AH$2,Database!$I:$I,$A39,Database!$Z:$Z,"N",Database!$Y:$Y,"Y")+COUNTIFS(Database!$F:$F,1,Database!$Q:$Q,AH$2,Database!$I:$I,$A39,Database!$Z:$Z,"N",Database!$Y:$Y,"Y"))</f>
        <v>0</v>
      </c>
      <c r="AI39" s="9">
        <f>IF($K39="N",0,COUNTIFS(Database!$E:$E,1,Database!$O:$O,AI$2,Database!$I:$I,$A39,Database!$Z:$Z,"N",Database!$Y:$Y,"Y")+COUNTIFS(Database!$F:$F,1,Database!$Q:$Q,AI$2,Database!$I:$I,$A39,Database!$Z:$Z,"N",Database!$Y:$Y,"Y"))</f>
        <v>0</v>
      </c>
      <c r="AJ39" s="9">
        <f>IF($K39="N",0,COUNTIFS(Database!$E:$E,1,Database!$O:$O,AJ$2,Database!$I:$I,$A39,Database!$Z:$Z,"N",Database!$Y:$Y,"Y")+COUNTIFS(Database!$F:$F,1,Database!$Q:$Q,AJ$2,Database!$I:$I,$A39,Database!$Z:$Z,"N",Database!$Y:$Y,"Y"))</f>
        <v>0</v>
      </c>
      <c r="AK39" s="9">
        <f>IF($K39="N",0,COUNTIFS(Database!$E:$E,1,Database!$O:$O,AK$2,Database!$I:$I,$A39,Database!$Z:$Z,"N",Database!$Y:$Y,"Y")+COUNTIFS(Database!$F:$F,1,Database!$Q:$Q,AK$2,Database!$I:$I,$A39,Database!$Z:$Z,"N",Database!$Y:$Y,"Y"))</f>
        <v>0</v>
      </c>
      <c r="AL39" s="9">
        <f>IF($K39="N",0,COUNTIFS(Database!$E:$E,1,Database!$O:$O,AL$2,Database!$I:$I,$A39,Database!$Z:$Z,"N",Database!$Y:$Y,"Y")+COUNTIFS(Database!$F:$F,1,Database!$Q:$Q,AL$2,Database!$I:$I,$A39,Database!$Z:$Z,"N",Database!$Y:$Y,"Y"))</f>
        <v>0</v>
      </c>
      <c r="AM39" s="9">
        <f>IF($K39="N",0,COUNTIFS(Database!$E:$E,1,Database!$O:$O,AM$2,Database!$I:$I,$A39,Database!$Z:$Z,"N",Database!$Y:$Y,"Y")+COUNTIFS(Database!$F:$F,1,Database!$Q:$Q,AM$2,Database!$I:$I,$A39,Database!$Z:$Z,"N",Database!$Y:$Y,"Y"))</f>
        <v>0</v>
      </c>
      <c r="AN39" s="9">
        <f>IF($K39="N",0,COUNTIFS(Database!$E:$E,1,Database!$O:$O,AN$2,Database!$I:$I,$A39,Database!$Z:$Z,"N",Database!$Y:$Y,"Y")+COUNTIFS(Database!$F:$F,1,Database!$Q:$Q,AN$2,Database!$I:$I,$A39,Database!$Z:$Z,"N",Database!$Y:$Y,"Y"))</f>
        <v>0</v>
      </c>
      <c r="AO39" s="9">
        <f>IF($K39="N",0,COUNTIFS(Database!$E:$E,1,Database!$O:$O,AO$2,Database!$I:$I,$A39,Database!$Z:$Z,"N",Database!$Y:$Y,"Y")+COUNTIFS(Database!$F:$F,1,Database!$Q:$Q,AO$2,Database!$I:$I,$A39,Database!$Z:$Z,"N",Database!$Y:$Y,"Y"))</f>
        <v>0</v>
      </c>
      <c r="AP39" s="9">
        <f>IF($K39="N",0,COUNTIFS(Database!$E:$E,1,Database!$O:$O,AP$2,Database!$I:$I,$A39,Database!$Z:$Z,"N",Database!$Y:$Y,"Y")+COUNTIFS(Database!$F:$F,1,Database!$Q:$Q,AP$2,Database!$I:$I,$A39,Database!$Z:$Z,"N",Database!$Y:$Y,"Y"))</f>
        <v>0</v>
      </c>
      <c r="AQ39" s="9">
        <f>IF($K39="N",0,COUNTIFS(Database!$E:$E,1,Database!$O:$O,AQ$2,Database!$I:$I,$A39,Database!$Z:$Z,"N",Database!$Y:$Y,"Y")+COUNTIFS(Database!$F:$F,1,Database!$Q:$Q,AQ$2,Database!$I:$I,$A39,Database!$Z:$Z,"N",Database!$Y:$Y,"Y"))</f>
        <v>0</v>
      </c>
      <c r="AR39" s="9">
        <f>IF($K39="N",0,COUNTIFS(Database!$E:$E,1,Database!$O:$O,AR$2,Database!$I:$I,$A39,Database!$Z:$Z,"N",Database!$Y:$Y,"Y")+COUNTIFS(Database!$F:$F,1,Database!$Q:$Q,AR$2,Database!$I:$I,$A39,Database!$Z:$Z,"N",Database!$Y:$Y,"Y"))</f>
        <v>0</v>
      </c>
      <c r="AS39" s="9">
        <f>IF($K39="N",0,COUNTIFS(Database!$E:$E,1,Database!$O:$O,AS$2,Database!$I:$I,$A39,Database!$Z:$Z,"N",Database!$Y:$Y,"Y")+COUNTIFS(Database!$F:$F,1,Database!$Q:$Q,AS$2,Database!$I:$I,$A39,Database!$Z:$Z,"N",Database!$Y:$Y,"Y"))</f>
        <v>0</v>
      </c>
      <c r="AT39" s="9">
        <f>IF($K39="N",0,COUNTIFS(Database!$E:$E,0,Database!$O:$O,AT$2,Database!$I:$I,$A39,Database!$Z:$Z,"N",Database!$Y:$Y,"Y")+COUNTIFS(Database!$F:$F,0,Database!$Q:$Q,AT$2,Database!$I:$I,$A39,Database!$Z:$Z,"N",Database!$Y:$Y,"Y"))</f>
        <v>0</v>
      </c>
      <c r="AU39" s="9">
        <f>IF($K39="N",0,COUNTIFS(Database!$E:$E,0,Database!$O:$O,AU$2,Database!$I:$I,$A39,Database!$Z:$Z,"N",Database!$Y:$Y,"Y")+COUNTIFS(Database!$F:$F,0,Database!$Q:$Q,AU$2,Database!$I:$I,$A39,Database!$Z:$Z,"N",Database!$Y:$Y,"Y"))</f>
        <v>0</v>
      </c>
      <c r="AV39" s="9">
        <f>IF($K39="N",0,COUNTIFS(Database!$E:$E,0,Database!$O:$O,AV$2,Database!$I:$I,$A39,Database!$Z:$Z,"N",Database!$Y:$Y,"Y")+COUNTIFS(Database!$F:$F,0,Database!$Q:$Q,AV$2,Database!$I:$I,$A39,Database!$Z:$Z,"N",Database!$Y:$Y,"Y"))</f>
        <v>0</v>
      </c>
      <c r="AW39" s="9">
        <f>IF($K39="N",0,COUNTIFS(Database!$E:$E,0,Database!$O:$O,AW$2,Database!$I:$I,$A39,Database!$Z:$Z,"N",Database!$Y:$Y,"Y")+COUNTIFS(Database!$F:$F,0,Database!$Q:$Q,AW$2,Database!$I:$I,$A39,Database!$Z:$Z,"N",Database!$Y:$Y,"Y"))</f>
        <v>0</v>
      </c>
      <c r="AX39" s="9">
        <f>IF($K39="N",0,COUNTIFS(Database!$E:$E,0,Database!$O:$O,AX$2,Database!$I:$I,$A39,Database!$Z:$Z,"N",Database!$Y:$Y,"Y")+COUNTIFS(Database!$F:$F,0,Database!$Q:$Q,AX$2,Database!$I:$I,$A39,Database!$Z:$Z,"N",Database!$Y:$Y,"Y"))</f>
        <v>0</v>
      </c>
      <c r="AY39" s="9">
        <f>IF($K39="N",0,COUNTIFS(Database!$E:$E,0,Database!$O:$O,AY$2,Database!$I:$I,$A39,Database!$Z:$Z,"N",Database!$Y:$Y,"Y")+COUNTIFS(Database!$F:$F,0,Database!$Q:$Q,AY$2,Database!$I:$I,$A39,Database!$Z:$Z,"N",Database!$Y:$Y,"Y"))</f>
        <v>0</v>
      </c>
      <c r="AZ39" s="9">
        <f>IF($K39="N",0,COUNTIFS(Database!$E:$E,0,Database!$O:$O,AZ$2,Database!$I:$I,$A39,Database!$Z:$Z,"N",Database!$Y:$Y,"Y")+COUNTIFS(Database!$F:$F,0,Database!$Q:$Q,AZ$2,Database!$I:$I,$A39,Database!$Z:$Z,"N",Database!$Y:$Y,"Y"))</f>
        <v>0</v>
      </c>
      <c r="BA39" s="9">
        <f>IF($K39="N",0,COUNTIFS(Database!$E:$E,0,Database!$O:$O,BA$2,Database!$I:$I,$A39,Database!$Z:$Z,"N",Database!$Y:$Y,"Y")+COUNTIFS(Database!$F:$F,0,Database!$Q:$Q,BA$2,Database!$I:$I,$A39,Database!$Z:$Z,"N",Database!$Y:$Y,"Y"))</f>
        <v>0</v>
      </c>
      <c r="BB39" s="9">
        <f>IF($K39="N",0,COUNTIFS(Database!$E:$E,0,Database!$O:$O,BB$2,Database!$I:$I,$A39,Database!$Z:$Z,"N",Database!$Y:$Y,"Y")+COUNTIFS(Database!$F:$F,0,Database!$Q:$Q,BB$2,Database!$I:$I,$A39,Database!$Z:$Z,"N",Database!$Y:$Y,"Y"))</f>
        <v>0</v>
      </c>
      <c r="BC39" s="9">
        <f>IF($K39="N",0,COUNTIFS(Database!$E:$E,0,Database!$O:$O,BC$2,Database!$I:$I,$A39,Database!$Z:$Z,"N",Database!$Y:$Y,"Y")+COUNTIFS(Database!$F:$F,0,Database!$Q:$Q,BC$2,Database!$I:$I,$A39,Database!$Z:$Z,"N",Database!$Y:$Y,"Y"))</f>
        <v>0</v>
      </c>
      <c r="BD39" s="9">
        <f>IF($K39="N",0,COUNTIFS(Database!$E:$E,0,Database!$O:$O,BD$2,Database!$I:$I,$A39,Database!$Z:$Z,"N",Database!$Y:$Y,"Y")+COUNTIFS(Database!$F:$F,0,Database!$Q:$Q,BD$2,Database!$I:$I,$A39,Database!$Z:$Z,"N",Database!$Y:$Y,"Y"))</f>
        <v>0</v>
      </c>
      <c r="BE39" s="9">
        <f>IF($K39="N",0,COUNTIFS(Database!$E:$E,0,Database!$O:$O,BE$2,Database!$I:$I,$A39,Database!$Z:$Z,"N",Database!$Y:$Y,"Y")+COUNTIFS(Database!$F:$F,0,Database!$Q:$Q,BE$2,Database!$I:$I,$A39,Database!$Z:$Z,"N",Database!$Y:$Y,"Y"))</f>
        <v>0</v>
      </c>
      <c r="BF39" s="9">
        <f>IF($K39="N",0,COUNTIFS(Database!$E:$E,0,Database!$O:$O,BF$2,Database!$I:$I,$A39,Database!$Z:$Z,"N",Database!$Y:$Y,"Y")+COUNTIFS(Database!$F:$F,0,Database!$Q:$Q,BF$2,Database!$I:$I,$A39,Database!$Z:$Z,"N",Database!$Y:$Y,"Y"))</f>
        <v>0</v>
      </c>
      <c r="BG39" s="9">
        <f>IF($K39="N",0,COUNTIFS(Database!$E:$E,0,Database!$O:$O,BG$2,Database!$I:$I,$A39,Database!$Z:$Z,"N",Database!$Y:$Y,"Y")+COUNTIFS(Database!$F:$F,0,Database!$Q:$Q,BG$2,Database!$I:$I,$A39,Database!$Z:$Z,"N",Database!$Y:$Y,"Y"))</f>
        <v>0</v>
      </c>
      <c r="BH39" s="9">
        <f>IF($K39="N",0,COUNTIFS(Database!$E:$E,0,Database!$O:$O,BH$2,Database!$I:$I,$A39,Database!$Z:$Z,"N",Database!$Y:$Y,"Y")+COUNTIFS(Database!$F:$F,0,Database!$Q:$Q,BH$2,Database!$I:$I,$A39,Database!$Z:$Z,"N",Database!$Y:$Y,"Y"))</f>
        <v>0</v>
      </c>
      <c r="BI39" s="9">
        <f>IF($K39="N",0,COUNTIFS(Database!$E:$E,0,Database!$O:$O,BI$2,Database!$I:$I,$A39,Database!$Z:$Z,"N",Database!$Y:$Y,"Y")+COUNTIFS(Database!$F:$F,0,Database!$Q:$Q,BI$2,Database!$I:$I,$A39,Database!$Z:$Z,"N",Database!$Y:$Y,"Y"))</f>
        <v>0</v>
      </c>
    </row>
    <row r="40" spans="1:61" x14ac:dyDescent="0.25">
      <c r="A40" s="7" t="s">
        <v>1059</v>
      </c>
      <c r="B40" s="2" t="str">
        <f>VLOOKUP(A40,Database!I:U,13,FALSE)</f>
        <v>bcp</v>
      </c>
      <c r="C40" s="2">
        <f>VLOOKUP(A40,Database!I:V,14,FALSE)</f>
        <v>1500</v>
      </c>
      <c r="D40" s="2">
        <f>_xlfn.MAXIFS(Database!B:B,Database!I:I,'Tournaments Included'!A40)</f>
        <v>3</v>
      </c>
      <c r="E40" s="2" t="str">
        <f>VLOOKUP(A40,Database!I:AA,16,FALSE)</f>
        <v>v1.1</v>
      </c>
      <c r="F40" s="2">
        <f>VLOOKUP(A40,Database!I:AB,19,FALSE)</f>
        <v>6</v>
      </c>
      <c r="G40" s="2" t="str">
        <f>VLOOKUP(A40,Database!I:AC,20,FALSE)</f>
        <v>N</v>
      </c>
      <c r="H40" s="2" t="str">
        <f>IF(VLOOKUP(A40,Database!I:AD,21,FALSE)=0,"Unknown",VLOOKUP(A40,Database!I:AD,21,FALSE))</f>
        <v>Unknown</v>
      </c>
      <c r="I40" s="2" t="str">
        <f>IF(VLOOKUP(A40,Database!I:AE,22,FALSE)=0,"Unknown",VLOOKUP(A40,Database!I:AE,22,FALSE))</f>
        <v>Unknown</v>
      </c>
      <c r="K40" s="19" t="s">
        <v>1399</v>
      </c>
      <c r="N40" s="9">
        <f>IF($K40="N",0,COUNTIFS(Database!$E:$E,2,Database!$O:$O,N$2,Database!$I:$I,$A40,Database!$Z:$Z,"N",Database!$Y:$Y,"Y")+COUNTIFS(Database!$F:$F,2,Database!$Q:$Q,N$2,Database!$I:$I,$A40,Database!$Z:$Z,"N",Database!$Y:$Y,"Y"))</f>
        <v>0</v>
      </c>
      <c r="O40" s="9">
        <f>IF($K40="N",0,COUNTIFS(Database!$E:$E,2,Database!$O:$O,O$2,Database!$I:$I,$A40,Database!$Z:$Z,"N",Database!$Y:$Y,"Y")+COUNTIFS(Database!$F:$F,2,Database!$Q:$Q,O$2,Database!$I:$I,$A40,Database!$Z:$Z,"N",Database!$Y:$Y,"Y"))</f>
        <v>0</v>
      </c>
      <c r="P40" s="9">
        <f>IF($K40="N",0,COUNTIFS(Database!$E:$E,2,Database!$O:$O,P$2,Database!$I:$I,$A40,Database!$Z:$Z,"N",Database!$Y:$Y,"Y")+COUNTIFS(Database!$F:$F,2,Database!$Q:$Q,P$2,Database!$I:$I,$A40,Database!$Z:$Z,"N",Database!$Y:$Y,"Y"))</f>
        <v>0</v>
      </c>
      <c r="Q40" s="9">
        <f>IF($K40="N",0,COUNTIFS(Database!$E:$E,2,Database!$O:$O,Q$2,Database!$I:$I,$A40,Database!$Z:$Z,"N",Database!$Y:$Y,"Y")+COUNTIFS(Database!$F:$F,2,Database!$Q:$Q,Q$2,Database!$I:$I,$A40,Database!$Z:$Z,"N",Database!$Y:$Y,"Y"))</f>
        <v>0</v>
      </c>
      <c r="R40" s="9">
        <f>IF($K40="N",0,COUNTIFS(Database!$E:$E,2,Database!$O:$O,R$2,Database!$I:$I,$A40,Database!$Z:$Z,"N",Database!$Y:$Y,"Y")+COUNTIFS(Database!$F:$F,2,Database!$Q:$Q,R$2,Database!$I:$I,$A40,Database!$Z:$Z,"N",Database!$Y:$Y,"Y"))</f>
        <v>0</v>
      </c>
      <c r="S40" s="9">
        <f>IF($K40="N",0,COUNTIFS(Database!$E:$E,2,Database!$O:$O,S$2,Database!$I:$I,$A40,Database!$Z:$Z,"N",Database!$Y:$Y,"Y")+COUNTIFS(Database!$F:$F,2,Database!$Q:$Q,S$2,Database!$I:$I,$A40,Database!$Z:$Z,"N",Database!$Y:$Y,"Y"))</f>
        <v>0</v>
      </c>
      <c r="T40" s="9">
        <f>IF($K40="N",0,COUNTIFS(Database!$E:$E,2,Database!$O:$O,T$2,Database!$I:$I,$A40,Database!$Z:$Z,"N",Database!$Y:$Y,"Y")+COUNTIFS(Database!$F:$F,2,Database!$Q:$Q,T$2,Database!$I:$I,$A40,Database!$Z:$Z,"N",Database!$Y:$Y,"Y"))</f>
        <v>0</v>
      </c>
      <c r="U40" s="9">
        <f>IF($K40="N",0,COUNTIFS(Database!$E:$E,2,Database!$O:$O,U$2,Database!$I:$I,$A40,Database!$Z:$Z,"N",Database!$Y:$Y,"Y")+COUNTIFS(Database!$F:$F,2,Database!$Q:$Q,U$2,Database!$I:$I,$A40,Database!$Z:$Z,"N",Database!$Y:$Y,"Y"))</f>
        <v>0</v>
      </c>
      <c r="V40" s="9">
        <f>IF($K40="N",0,COUNTIFS(Database!$E:$E,2,Database!$O:$O,V$2,Database!$I:$I,$A40,Database!$Z:$Z,"N",Database!$Y:$Y,"Y")+COUNTIFS(Database!$F:$F,2,Database!$Q:$Q,V$2,Database!$I:$I,$A40,Database!$Z:$Z,"N",Database!$Y:$Y,"Y"))</f>
        <v>0</v>
      </c>
      <c r="W40" s="9">
        <f>IF($K40="N",0,COUNTIFS(Database!$E:$E,2,Database!$O:$O,W$2,Database!$I:$I,$A40,Database!$Z:$Z,"N",Database!$Y:$Y,"Y")+COUNTIFS(Database!$F:$F,2,Database!$Q:$Q,W$2,Database!$I:$I,$A40,Database!$Z:$Z,"N",Database!$Y:$Y,"Y"))</f>
        <v>0</v>
      </c>
      <c r="X40" s="9">
        <f>IF($K40="N",0,COUNTIFS(Database!$E:$E,2,Database!$O:$O,X$2,Database!$I:$I,$A40,Database!$Z:$Z,"N",Database!$Y:$Y,"Y")+COUNTIFS(Database!$F:$F,2,Database!$Q:$Q,X$2,Database!$I:$I,$A40,Database!$Z:$Z,"N",Database!$Y:$Y,"Y"))</f>
        <v>0</v>
      </c>
      <c r="Y40" s="9">
        <f>IF($K40="N",0,COUNTIFS(Database!$E:$E,2,Database!$O:$O,Y$2,Database!$I:$I,$A40,Database!$Z:$Z,"N",Database!$Y:$Y,"Y")+COUNTIFS(Database!$F:$F,2,Database!$Q:$Q,Y$2,Database!$I:$I,$A40,Database!$Z:$Z,"N",Database!$Y:$Y,"Y"))</f>
        <v>0</v>
      </c>
      <c r="Z40" s="9">
        <f>IF($K40="N",0,COUNTIFS(Database!$E:$E,2,Database!$O:$O,Z$2,Database!$I:$I,$A40,Database!$Z:$Z,"N",Database!$Y:$Y,"Y")+COUNTIFS(Database!$F:$F,2,Database!$Q:$Q,Z$2,Database!$I:$I,$A40,Database!$Z:$Z,"N",Database!$Y:$Y,"Y"))</f>
        <v>0</v>
      </c>
      <c r="AA40" s="9">
        <f>IF($K40="N",0,COUNTIFS(Database!$E:$E,2,Database!$O:$O,AA$2,Database!$I:$I,$A40,Database!$Z:$Z,"N",Database!$Y:$Y,"Y")+COUNTIFS(Database!$F:$F,2,Database!$Q:$Q,AA$2,Database!$I:$I,$A40,Database!$Z:$Z,"N",Database!$Y:$Y,"Y"))</f>
        <v>0</v>
      </c>
      <c r="AB40" s="9">
        <f>IF($K40="N",0,COUNTIFS(Database!$E:$E,2,Database!$O:$O,AB$2,Database!$I:$I,$A40,Database!$Z:$Z,"N",Database!$Y:$Y,"Y")+COUNTIFS(Database!$F:$F,2,Database!$Q:$Q,AB$2,Database!$I:$I,$A40,Database!$Z:$Z,"N",Database!$Y:$Y,"Y"))</f>
        <v>0</v>
      </c>
      <c r="AC40" s="9">
        <f>IF($K40="N",0,COUNTIFS(Database!$E:$E,2,Database!$O:$O,AC$2,Database!$I:$I,$A40,Database!$Z:$Z,"N",Database!$Y:$Y,"Y")+COUNTIFS(Database!$F:$F,2,Database!$Q:$Q,AC$2,Database!$I:$I,$A40,Database!$Z:$Z,"N",Database!$Y:$Y,"Y"))</f>
        <v>0</v>
      </c>
      <c r="AD40" s="9">
        <f>IF($K40="N",0,COUNTIFS(Database!$E:$E,1,Database!$O:$O,AD$2,Database!$I:$I,$A40,Database!$Z:$Z,"N",Database!$Y:$Y,"Y")+COUNTIFS(Database!$F:$F,1,Database!$Q:$Q,AD$2,Database!$I:$I,$A40,Database!$Z:$Z,"N",Database!$Y:$Y,"Y"))</f>
        <v>0</v>
      </c>
      <c r="AE40" s="9">
        <f>IF($K40="N",0,COUNTIFS(Database!$E:$E,1,Database!$O:$O,AE$2,Database!$I:$I,$A40,Database!$Z:$Z,"N",Database!$Y:$Y,"Y")+COUNTIFS(Database!$F:$F,1,Database!$Q:$Q,AE$2,Database!$I:$I,$A40,Database!$Z:$Z,"N",Database!$Y:$Y,"Y"))</f>
        <v>0</v>
      </c>
      <c r="AF40" s="9">
        <f>IF($K40="N",0,COUNTIFS(Database!$E:$E,1,Database!$O:$O,AF$2,Database!$I:$I,$A40,Database!$Z:$Z,"N",Database!$Y:$Y,"Y")+COUNTIFS(Database!$F:$F,1,Database!$Q:$Q,AF$2,Database!$I:$I,$A40,Database!$Z:$Z,"N",Database!$Y:$Y,"Y"))</f>
        <v>0</v>
      </c>
      <c r="AG40" s="9">
        <f>IF($K40="N",0,COUNTIFS(Database!$E:$E,1,Database!$O:$O,AG$2,Database!$I:$I,$A40,Database!$Z:$Z,"N",Database!$Y:$Y,"Y")+COUNTIFS(Database!$F:$F,1,Database!$Q:$Q,AG$2,Database!$I:$I,$A40,Database!$Z:$Z,"N",Database!$Y:$Y,"Y"))</f>
        <v>0</v>
      </c>
      <c r="AH40" s="9">
        <f>IF($K40="N",0,COUNTIFS(Database!$E:$E,1,Database!$O:$O,AH$2,Database!$I:$I,$A40,Database!$Z:$Z,"N",Database!$Y:$Y,"Y")+COUNTIFS(Database!$F:$F,1,Database!$Q:$Q,AH$2,Database!$I:$I,$A40,Database!$Z:$Z,"N",Database!$Y:$Y,"Y"))</f>
        <v>0</v>
      </c>
      <c r="AI40" s="9">
        <f>IF($K40="N",0,COUNTIFS(Database!$E:$E,1,Database!$O:$O,AI$2,Database!$I:$I,$A40,Database!$Z:$Z,"N",Database!$Y:$Y,"Y")+COUNTIFS(Database!$F:$F,1,Database!$Q:$Q,AI$2,Database!$I:$I,$A40,Database!$Z:$Z,"N",Database!$Y:$Y,"Y"))</f>
        <v>0</v>
      </c>
      <c r="AJ40" s="9">
        <f>IF($K40="N",0,COUNTIFS(Database!$E:$E,1,Database!$O:$O,AJ$2,Database!$I:$I,$A40,Database!$Z:$Z,"N",Database!$Y:$Y,"Y")+COUNTIFS(Database!$F:$F,1,Database!$Q:$Q,AJ$2,Database!$I:$I,$A40,Database!$Z:$Z,"N",Database!$Y:$Y,"Y"))</f>
        <v>0</v>
      </c>
      <c r="AK40" s="9">
        <f>IF($K40="N",0,COUNTIFS(Database!$E:$E,1,Database!$O:$O,AK$2,Database!$I:$I,$A40,Database!$Z:$Z,"N",Database!$Y:$Y,"Y")+COUNTIFS(Database!$F:$F,1,Database!$Q:$Q,AK$2,Database!$I:$I,$A40,Database!$Z:$Z,"N",Database!$Y:$Y,"Y"))</f>
        <v>0</v>
      </c>
      <c r="AL40" s="9">
        <f>IF($K40="N",0,COUNTIFS(Database!$E:$E,1,Database!$O:$O,AL$2,Database!$I:$I,$A40,Database!$Z:$Z,"N",Database!$Y:$Y,"Y")+COUNTIFS(Database!$F:$F,1,Database!$Q:$Q,AL$2,Database!$I:$I,$A40,Database!$Z:$Z,"N",Database!$Y:$Y,"Y"))</f>
        <v>0</v>
      </c>
      <c r="AM40" s="9">
        <f>IF($K40="N",0,COUNTIFS(Database!$E:$E,1,Database!$O:$O,AM$2,Database!$I:$I,$A40,Database!$Z:$Z,"N",Database!$Y:$Y,"Y")+COUNTIFS(Database!$F:$F,1,Database!$Q:$Q,AM$2,Database!$I:$I,$A40,Database!$Z:$Z,"N",Database!$Y:$Y,"Y"))</f>
        <v>0</v>
      </c>
      <c r="AN40" s="9">
        <f>IF($K40="N",0,COUNTIFS(Database!$E:$E,1,Database!$O:$O,AN$2,Database!$I:$I,$A40,Database!$Z:$Z,"N",Database!$Y:$Y,"Y")+COUNTIFS(Database!$F:$F,1,Database!$Q:$Q,AN$2,Database!$I:$I,$A40,Database!$Z:$Z,"N",Database!$Y:$Y,"Y"))</f>
        <v>0</v>
      </c>
      <c r="AO40" s="9">
        <f>IF($K40="N",0,COUNTIFS(Database!$E:$E,1,Database!$O:$O,AO$2,Database!$I:$I,$A40,Database!$Z:$Z,"N",Database!$Y:$Y,"Y")+COUNTIFS(Database!$F:$F,1,Database!$Q:$Q,AO$2,Database!$I:$I,$A40,Database!$Z:$Z,"N",Database!$Y:$Y,"Y"))</f>
        <v>0</v>
      </c>
      <c r="AP40" s="9">
        <f>IF($K40="N",0,COUNTIFS(Database!$E:$E,1,Database!$O:$O,AP$2,Database!$I:$I,$A40,Database!$Z:$Z,"N",Database!$Y:$Y,"Y")+COUNTIFS(Database!$F:$F,1,Database!$Q:$Q,AP$2,Database!$I:$I,$A40,Database!$Z:$Z,"N",Database!$Y:$Y,"Y"))</f>
        <v>0</v>
      </c>
      <c r="AQ40" s="9">
        <f>IF($K40="N",0,COUNTIFS(Database!$E:$E,1,Database!$O:$O,AQ$2,Database!$I:$I,$A40,Database!$Z:$Z,"N",Database!$Y:$Y,"Y")+COUNTIFS(Database!$F:$F,1,Database!$Q:$Q,AQ$2,Database!$I:$I,$A40,Database!$Z:$Z,"N",Database!$Y:$Y,"Y"))</f>
        <v>0</v>
      </c>
      <c r="AR40" s="9">
        <f>IF($K40="N",0,COUNTIFS(Database!$E:$E,1,Database!$O:$O,AR$2,Database!$I:$I,$A40,Database!$Z:$Z,"N",Database!$Y:$Y,"Y")+COUNTIFS(Database!$F:$F,1,Database!$Q:$Q,AR$2,Database!$I:$I,$A40,Database!$Z:$Z,"N",Database!$Y:$Y,"Y"))</f>
        <v>0</v>
      </c>
      <c r="AS40" s="9">
        <f>IF($K40="N",0,COUNTIFS(Database!$E:$E,1,Database!$O:$O,AS$2,Database!$I:$I,$A40,Database!$Z:$Z,"N",Database!$Y:$Y,"Y")+COUNTIFS(Database!$F:$F,1,Database!$Q:$Q,AS$2,Database!$I:$I,$A40,Database!$Z:$Z,"N",Database!$Y:$Y,"Y"))</f>
        <v>0</v>
      </c>
      <c r="AT40" s="9">
        <f>IF($K40="N",0,COUNTIFS(Database!$E:$E,0,Database!$O:$O,AT$2,Database!$I:$I,$A40,Database!$Z:$Z,"N",Database!$Y:$Y,"Y")+COUNTIFS(Database!$F:$F,0,Database!$Q:$Q,AT$2,Database!$I:$I,$A40,Database!$Z:$Z,"N",Database!$Y:$Y,"Y"))</f>
        <v>0</v>
      </c>
      <c r="AU40" s="9">
        <f>IF($K40="N",0,COUNTIFS(Database!$E:$E,0,Database!$O:$O,AU$2,Database!$I:$I,$A40,Database!$Z:$Z,"N",Database!$Y:$Y,"Y")+COUNTIFS(Database!$F:$F,0,Database!$Q:$Q,AU$2,Database!$I:$I,$A40,Database!$Z:$Z,"N",Database!$Y:$Y,"Y"))</f>
        <v>0</v>
      </c>
      <c r="AV40" s="9">
        <f>IF($K40="N",0,COUNTIFS(Database!$E:$E,0,Database!$O:$O,AV$2,Database!$I:$I,$A40,Database!$Z:$Z,"N",Database!$Y:$Y,"Y")+COUNTIFS(Database!$F:$F,0,Database!$Q:$Q,AV$2,Database!$I:$I,$A40,Database!$Z:$Z,"N",Database!$Y:$Y,"Y"))</f>
        <v>0</v>
      </c>
      <c r="AW40" s="9">
        <f>IF($K40="N",0,COUNTIFS(Database!$E:$E,0,Database!$O:$O,AW$2,Database!$I:$I,$A40,Database!$Z:$Z,"N",Database!$Y:$Y,"Y")+COUNTIFS(Database!$F:$F,0,Database!$Q:$Q,AW$2,Database!$I:$I,$A40,Database!$Z:$Z,"N",Database!$Y:$Y,"Y"))</f>
        <v>0</v>
      </c>
      <c r="AX40" s="9">
        <f>IF($K40="N",0,COUNTIFS(Database!$E:$E,0,Database!$O:$O,AX$2,Database!$I:$I,$A40,Database!$Z:$Z,"N",Database!$Y:$Y,"Y")+COUNTIFS(Database!$F:$F,0,Database!$Q:$Q,AX$2,Database!$I:$I,$A40,Database!$Z:$Z,"N",Database!$Y:$Y,"Y"))</f>
        <v>0</v>
      </c>
      <c r="AY40" s="9">
        <f>IF($K40="N",0,COUNTIFS(Database!$E:$E,0,Database!$O:$O,AY$2,Database!$I:$I,$A40,Database!$Z:$Z,"N",Database!$Y:$Y,"Y")+COUNTIFS(Database!$F:$F,0,Database!$Q:$Q,AY$2,Database!$I:$I,$A40,Database!$Z:$Z,"N",Database!$Y:$Y,"Y"))</f>
        <v>0</v>
      </c>
      <c r="AZ40" s="9">
        <f>IF($K40="N",0,COUNTIFS(Database!$E:$E,0,Database!$O:$O,AZ$2,Database!$I:$I,$A40,Database!$Z:$Z,"N",Database!$Y:$Y,"Y")+COUNTIFS(Database!$F:$F,0,Database!$Q:$Q,AZ$2,Database!$I:$I,$A40,Database!$Z:$Z,"N",Database!$Y:$Y,"Y"))</f>
        <v>0</v>
      </c>
      <c r="BA40" s="9">
        <f>IF($K40="N",0,COUNTIFS(Database!$E:$E,0,Database!$O:$O,BA$2,Database!$I:$I,$A40,Database!$Z:$Z,"N",Database!$Y:$Y,"Y")+COUNTIFS(Database!$F:$F,0,Database!$Q:$Q,BA$2,Database!$I:$I,$A40,Database!$Z:$Z,"N",Database!$Y:$Y,"Y"))</f>
        <v>0</v>
      </c>
      <c r="BB40" s="9">
        <f>IF($K40="N",0,COUNTIFS(Database!$E:$E,0,Database!$O:$O,BB$2,Database!$I:$I,$A40,Database!$Z:$Z,"N",Database!$Y:$Y,"Y")+COUNTIFS(Database!$F:$F,0,Database!$Q:$Q,BB$2,Database!$I:$I,$A40,Database!$Z:$Z,"N",Database!$Y:$Y,"Y"))</f>
        <v>0</v>
      </c>
      <c r="BC40" s="9">
        <f>IF($K40="N",0,COUNTIFS(Database!$E:$E,0,Database!$O:$O,BC$2,Database!$I:$I,$A40,Database!$Z:$Z,"N",Database!$Y:$Y,"Y")+COUNTIFS(Database!$F:$F,0,Database!$Q:$Q,BC$2,Database!$I:$I,$A40,Database!$Z:$Z,"N",Database!$Y:$Y,"Y"))</f>
        <v>0</v>
      </c>
      <c r="BD40" s="9">
        <f>IF($K40="N",0,COUNTIFS(Database!$E:$E,0,Database!$O:$O,BD$2,Database!$I:$I,$A40,Database!$Z:$Z,"N",Database!$Y:$Y,"Y")+COUNTIFS(Database!$F:$F,0,Database!$Q:$Q,BD$2,Database!$I:$I,$A40,Database!$Z:$Z,"N",Database!$Y:$Y,"Y"))</f>
        <v>0</v>
      </c>
      <c r="BE40" s="9">
        <f>IF($K40="N",0,COUNTIFS(Database!$E:$E,0,Database!$O:$O,BE$2,Database!$I:$I,$A40,Database!$Z:$Z,"N",Database!$Y:$Y,"Y")+COUNTIFS(Database!$F:$F,0,Database!$Q:$Q,BE$2,Database!$I:$I,$A40,Database!$Z:$Z,"N",Database!$Y:$Y,"Y"))</f>
        <v>0</v>
      </c>
      <c r="BF40" s="9">
        <f>IF($K40="N",0,COUNTIFS(Database!$E:$E,0,Database!$O:$O,BF$2,Database!$I:$I,$A40,Database!$Z:$Z,"N",Database!$Y:$Y,"Y")+COUNTIFS(Database!$F:$F,0,Database!$Q:$Q,BF$2,Database!$I:$I,$A40,Database!$Z:$Z,"N",Database!$Y:$Y,"Y"))</f>
        <v>0</v>
      </c>
      <c r="BG40" s="9">
        <f>IF($K40="N",0,COUNTIFS(Database!$E:$E,0,Database!$O:$O,BG$2,Database!$I:$I,$A40,Database!$Z:$Z,"N",Database!$Y:$Y,"Y")+COUNTIFS(Database!$F:$F,0,Database!$Q:$Q,BG$2,Database!$I:$I,$A40,Database!$Z:$Z,"N",Database!$Y:$Y,"Y"))</f>
        <v>0</v>
      </c>
      <c r="BH40" s="9">
        <f>IF($K40="N",0,COUNTIFS(Database!$E:$E,0,Database!$O:$O,BH$2,Database!$I:$I,$A40,Database!$Z:$Z,"N",Database!$Y:$Y,"Y")+COUNTIFS(Database!$F:$F,0,Database!$Q:$Q,BH$2,Database!$I:$I,$A40,Database!$Z:$Z,"N",Database!$Y:$Y,"Y"))</f>
        <v>0</v>
      </c>
      <c r="BI40" s="9">
        <f>IF($K40="N",0,COUNTIFS(Database!$E:$E,0,Database!$O:$O,BI$2,Database!$I:$I,$A40,Database!$Z:$Z,"N",Database!$Y:$Y,"Y")+COUNTIFS(Database!$F:$F,0,Database!$Q:$Q,BI$2,Database!$I:$I,$A40,Database!$Z:$Z,"N",Database!$Y:$Y,"Y"))</f>
        <v>0</v>
      </c>
    </row>
    <row r="41" spans="1:61" x14ac:dyDescent="0.25">
      <c r="A41" s="7" t="s">
        <v>1084</v>
      </c>
      <c r="B41" s="2" t="str">
        <f>VLOOKUP(A41,Database!I:U,13,FALSE)</f>
        <v>bcp</v>
      </c>
      <c r="C41" s="2">
        <f>VLOOKUP(A41,Database!I:V,14,FALSE)</f>
        <v>1750</v>
      </c>
      <c r="D41" s="2">
        <f>_xlfn.MAXIFS(Database!B:B,Database!I:I,'Tournaments Included'!A41)</f>
        <v>3</v>
      </c>
      <c r="E41" s="2" t="str">
        <f>VLOOKUP(A41,Database!I:AA,16,FALSE)</f>
        <v>v1.1</v>
      </c>
      <c r="F41" s="2">
        <f>VLOOKUP(A41,Database!I:AB,19,FALSE)</f>
        <v>38</v>
      </c>
      <c r="G41" s="2" t="str">
        <f>VLOOKUP(A41,Database!I:AC,20,FALSE)</f>
        <v>Y</v>
      </c>
      <c r="H41" s="2" t="str">
        <f>IF(VLOOKUP(A41,Database!I:AD,21,FALSE)=0,"Unknown",VLOOKUP(A41,Database!I:AD,21,FALSE))</f>
        <v>Unknown</v>
      </c>
      <c r="I41" s="2" t="str">
        <f>IF(VLOOKUP(A41,Database!I:AE,22,FALSE)=0,"Unknown",VLOOKUP(A41,Database!I:AE,22,FALSE))</f>
        <v>Unknown</v>
      </c>
      <c r="K41" s="19" t="s">
        <v>1399</v>
      </c>
      <c r="N41" s="9">
        <f>IF($K41="N",0,COUNTIFS(Database!$E:$E,2,Database!$O:$O,N$2,Database!$I:$I,$A41,Database!$Z:$Z,"N",Database!$Y:$Y,"Y")+COUNTIFS(Database!$F:$F,2,Database!$Q:$Q,N$2,Database!$I:$I,$A41,Database!$Z:$Z,"N",Database!$Y:$Y,"Y"))</f>
        <v>0</v>
      </c>
      <c r="O41" s="9">
        <f>IF($K41="N",0,COUNTIFS(Database!$E:$E,2,Database!$O:$O,O$2,Database!$I:$I,$A41,Database!$Z:$Z,"N",Database!$Y:$Y,"Y")+COUNTIFS(Database!$F:$F,2,Database!$Q:$Q,O$2,Database!$I:$I,$A41,Database!$Z:$Z,"N",Database!$Y:$Y,"Y"))</f>
        <v>0</v>
      </c>
      <c r="P41" s="9">
        <f>IF($K41="N",0,COUNTIFS(Database!$E:$E,2,Database!$O:$O,P$2,Database!$I:$I,$A41,Database!$Z:$Z,"N",Database!$Y:$Y,"Y")+COUNTIFS(Database!$F:$F,2,Database!$Q:$Q,P$2,Database!$I:$I,$A41,Database!$Z:$Z,"N",Database!$Y:$Y,"Y"))</f>
        <v>0</v>
      </c>
      <c r="Q41" s="9">
        <f>IF($K41="N",0,COUNTIFS(Database!$E:$E,2,Database!$O:$O,Q$2,Database!$I:$I,$A41,Database!$Z:$Z,"N",Database!$Y:$Y,"Y")+COUNTIFS(Database!$F:$F,2,Database!$Q:$Q,Q$2,Database!$I:$I,$A41,Database!$Z:$Z,"N",Database!$Y:$Y,"Y"))</f>
        <v>0</v>
      </c>
      <c r="R41" s="9">
        <f>IF($K41="N",0,COUNTIFS(Database!$E:$E,2,Database!$O:$O,R$2,Database!$I:$I,$A41,Database!$Z:$Z,"N",Database!$Y:$Y,"Y")+COUNTIFS(Database!$F:$F,2,Database!$Q:$Q,R$2,Database!$I:$I,$A41,Database!$Z:$Z,"N",Database!$Y:$Y,"Y"))</f>
        <v>0</v>
      </c>
      <c r="S41" s="9">
        <f>IF($K41="N",0,COUNTIFS(Database!$E:$E,2,Database!$O:$O,S$2,Database!$I:$I,$A41,Database!$Z:$Z,"N",Database!$Y:$Y,"Y")+COUNTIFS(Database!$F:$F,2,Database!$Q:$Q,S$2,Database!$I:$I,$A41,Database!$Z:$Z,"N",Database!$Y:$Y,"Y"))</f>
        <v>0</v>
      </c>
      <c r="T41" s="9">
        <f>IF($K41="N",0,COUNTIFS(Database!$E:$E,2,Database!$O:$O,T$2,Database!$I:$I,$A41,Database!$Z:$Z,"N",Database!$Y:$Y,"Y")+COUNTIFS(Database!$F:$F,2,Database!$Q:$Q,T$2,Database!$I:$I,$A41,Database!$Z:$Z,"N",Database!$Y:$Y,"Y"))</f>
        <v>0</v>
      </c>
      <c r="U41" s="9">
        <f>IF($K41="N",0,COUNTIFS(Database!$E:$E,2,Database!$O:$O,U$2,Database!$I:$I,$A41,Database!$Z:$Z,"N",Database!$Y:$Y,"Y")+COUNTIFS(Database!$F:$F,2,Database!$Q:$Q,U$2,Database!$I:$I,$A41,Database!$Z:$Z,"N",Database!$Y:$Y,"Y"))</f>
        <v>0</v>
      </c>
      <c r="V41" s="9">
        <f>IF($K41="N",0,COUNTIFS(Database!$E:$E,2,Database!$O:$O,V$2,Database!$I:$I,$A41,Database!$Z:$Z,"N",Database!$Y:$Y,"Y")+COUNTIFS(Database!$F:$F,2,Database!$Q:$Q,V$2,Database!$I:$I,$A41,Database!$Z:$Z,"N",Database!$Y:$Y,"Y"))</f>
        <v>0</v>
      </c>
      <c r="W41" s="9">
        <f>IF($K41="N",0,COUNTIFS(Database!$E:$E,2,Database!$O:$O,W$2,Database!$I:$I,$A41,Database!$Z:$Z,"N",Database!$Y:$Y,"Y")+COUNTIFS(Database!$F:$F,2,Database!$Q:$Q,W$2,Database!$I:$I,$A41,Database!$Z:$Z,"N",Database!$Y:$Y,"Y"))</f>
        <v>0</v>
      </c>
      <c r="X41" s="9">
        <f>IF($K41="N",0,COUNTIFS(Database!$E:$E,2,Database!$O:$O,X$2,Database!$I:$I,$A41,Database!$Z:$Z,"N",Database!$Y:$Y,"Y")+COUNTIFS(Database!$F:$F,2,Database!$Q:$Q,X$2,Database!$I:$I,$A41,Database!$Z:$Z,"N",Database!$Y:$Y,"Y"))</f>
        <v>0</v>
      </c>
      <c r="Y41" s="9">
        <f>IF($K41="N",0,COUNTIFS(Database!$E:$E,2,Database!$O:$O,Y$2,Database!$I:$I,$A41,Database!$Z:$Z,"N",Database!$Y:$Y,"Y")+COUNTIFS(Database!$F:$F,2,Database!$Q:$Q,Y$2,Database!$I:$I,$A41,Database!$Z:$Z,"N",Database!$Y:$Y,"Y"))</f>
        <v>0</v>
      </c>
      <c r="Z41" s="9">
        <f>IF($K41="N",0,COUNTIFS(Database!$E:$E,2,Database!$O:$O,Z$2,Database!$I:$I,$A41,Database!$Z:$Z,"N",Database!$Y:$Y,"Y")+COUNTIFS(Database!$F:$F,2,Database!$Q:$Q,Z$2,Database!$I:$I,$A41,Database!$Z:$Z,"N",Database!$Y:$Y,"Y"))</f>
        <v>0</v>
      </c>
      <c r="AA41" s="9">
        <f>IF($K41="N",0,COUNTIFS(Database!$E:$E,2,Database!$O:$O,AA$2,Database!$I:$I,$A41,Database!$Z:$Z,"N",Database!$Y:$Y,"Y")+COUNTIFS(Database!$F:$F,2,Database!$Q:$Q,AA$2,Database!$I:$I,$A41,Database!$Z:$Z,"N",Database!$Y:$Y,"Y"))</f>
        <v>0</v>
      </c>
      <c r="AB41" s="9">
        <f>IF($K41="N",0,COUNTIFS(Database!$E:$E,2,Database!$O:$O,AB$2,Database!$I:$I,$A41,Database!$Z:$Z,"N",Database!$Y:$Y,"Y")+COUNTIFS(Database!$F:$F,2,Database!$Q:$Q,AB$2,Database!$I:$I,$A41,Database!$Z:$Z,"N",Database!$Y:$Y,"Y"))</f>
        <v>0</v>
      </c>
      <c r="AC41" s="9">
        <f>IF($K41="N",0,COUNTIFS(Database!$E:$E,2,Database!$O:$O,AC$2,Database!$I:$I,$A41,Database!$Z:$Z,"N",Database!$Y:$Y,"Y")+COUNTIFS(Database!$F:$F,2,Database!$Q:$Q,AC$2,Database!$I:$I,$A41,Database!$Z:$Z,"N",Database!$Y:$Y,"Y"))</f>
        <v>0</v>
      </c>
      <c r="AD41" s="9">
        <f>IF($K41="N",0,COUNTIFS(Database!$E:$E,1,Database!$O:$O,AD$2,Database!$I:$I,$A41,Database!$Z:$Z,"N",Database!$Y:$Y,"Y")+COUNTIFS(Database!$F:$F,1,Database!$Q:$Q,AD$2,Database!$I:$I,$A41,Database!$Z:$Z,"N",Database!$Y:$Y,"Y"))</f>
        <v>0</v>
      </c>
      <c r="AE41" s="9">
        <f>IF($K41="N",0,COUNTIFS(Database!$E:$E,1,Database!$O:$O,AE$2,Database!$I:$I,$A41,Database!$Z:$Z,"N",Database!$Y:$Y,"Y")+COUNTIFS(Database!$F:$F,1,Database!$Q:$Q,AE$2,Database!$I:$I,$A41,Database!$Z:$Z,"N",Database!$Y:$Y,"Y"))</f>
        <v>0</v>
      </c>
      <c r="AF41" s="9">
        <f>IF($K41="N",0,COUNTIFS(Database!$E:$E,1,Database!$O:$O,AF$2,Database!$I:$I,$A41,Database!$Z:$Z,"N",Database!$Y:$Y,"Y")+COUNTIFS(Database!$F:$F,1,Database!$Q:$Q,AF$2,Database!$I:$I,$A41,Database!$Z:$Z,"N",Database!$Y:$Y,"Y"))</f>
        <v>0</v>
      </c>
      <c r="AG41" s="9">
        <f>IF($K41="N",0,COUNTIFS(Database!$E:$E,1,Database!$O:$O,AG$2,Database!$I:$I,$A41,Database!$Z:$Z,"N",Database!$Y:$Y,"Y")+COUNTIFS(Database!$F:$F,1,Database!$Q:$Q,AG$2,Database!$I:$I,$A41,Database!$Z:$Z,"N",Database!$Y:$Y,"Y"))</f>
        <v>0</v>
      </c>
      <c r="AH41" s="9">
        <f>IF($K41="N",0,COUNTIFS(Database!$E:$E,1,Database!$O:$O,AH$2,Database!$I:$I,$A41,Database!$Z:$Z,"N",Database!$Y:$Y,"Y")+COUNTIFS(Database!$F:$F,1,Database!$Q:$Q,AH$2,Database!$I:$I,$A41,Database!$Z:$Z,"N",Database!$Y:$Y,"Y"))</f>
        <v>0</v>
      </c>
      <c r="AI41" s="9">
        <f>IF($K41="N",0,COUNTIFS(Database!$E:$E,1,Database!$O:$O,AI$2,Database!$I:$I,$A41,Database!$Z:$Z,"N",Database!$Y:$Y,"Y")+COUNTIFS(Database!$F:$F,1,Database!$Q:$Q,AI$2,Database!$I:$I,$A41,Database!$Z:$Z,"N",Database!$Y:$Y,"Y"))</f>
        <v>0</v>
      </c>
      <c r="AJ41" s="9">
        <f>IF($K41="N",0,COUNTIFS(Database!$E:$E,1,Database!$O:$O,AJ$2,Database!$I:$I,$A41,Database!$Z:$Z,"N",Database!$Y:$Y,"Y")+COUNTIFS(Database!$F:$F,1,Database!$Q:$Q,AJ$2,Database!$I:$I,$A41,Database!$Z:$Z,"N",Database!$Y:$Y,"Y"))</f>
        <v>0</v>
      </c>
      <c r="AK41" s="9">
        <f>IF($K41="N",0,COUNTIFS(Database!$E:$E,1,Database!$O:$O,AK$2,Database!$I:$I,$A41,Database!$Z:$Z,"N",Database!$Y:$Y,"Y")+COUNTIFS(Database!$F:$F,1,Database!$Q:$Q,AK$2,Database!$I:$I,$A41,Database!$Z:$Z,"N",Database!$Y:$Y,"Y"))</f>
        <v>0</v>
      </c>
      <c r="AL41" s="9">
        <f>IF($K41="N",0,COUNTIFS(Database!$E:$E,1,Database!$O:$O,AL$2,Database!$I:$I,$A41,Database!$Z:$Z,"N",Database!$Y:$Y,"Y")+COUNTIFS(Database!$F:$F,1,Database!$Q:$Q,AL$2,Database!$I:$I,$A41,Database!$Z:$Z,"N",Database!$Y:$Y,"Y"))</f>
        <v>0</v>
      </c>
      <c r="AM41" s="9">
        <f>IF($K41="N",0,COUNTIFS(Database!$E:$E,1,Database!$O:$O,AM$2,Database!$I:$I,$A41,Database!$Z:$Z,"N",Database!$Y:$Y,"Y")+COUNTIFS(Database!$F:$F,1,Database!$Q:$Q,AM$2,Database!$I:$I,$A41,Database!$Z:$Z,"N",Database!$Y:$Y,"Y"))</f>
        <v>0</v>
      </c>
      <c r="AN41" s="9">
        <f>IF($K41="N",0,COUNTIFS(Database!$E:$E,1,Database!$O:$O,AN$2,Database!$I:$I,$A41,Database!$Z:$Z,"N",Database!$Y:$Y,"Y")+COUNTIFS(Database!$F:$F,1,Database!$Q:$Q,AN$2,Database!$I:$I,$A41,Database!$Z:$Z,"N",Database!$Y:$Y,"Y"))</f>
        <v>0</v>
      </c>
      <c r="AO41" s="9">
        <f>IF($K41="N",0,COUNTIFS(Database!$E:$E,1,Database!$O:$O,AO$2,Database!$I:$I,$A41,Database!$Z:$Z,"N",Database!$Y:$Y,"Y")+COUNTIFS(Database!$F:$F,1,Database!$Q:$Q,AO$2,Database!$I:$I,$A41,Database!$Z:$Z,"N",Database!$Y:$Y,"Y"))</f>
        <v>0</v>
      </c>
      <c r="AP41" s="9">
        <f>IF($K41="N",0,COUNTIFS(Database!$E:$E,1,Database!$O:$O,AP$2,Database!$I:$I,$A41,Database!$Z:$Z,"N",Database!$Y:$Y,"Y")+COUNTIFS(Database!$F:$F,1,Database!$Q:$Q,AP$2,Database!$I:$I,$A41,Database!$Z:$Z,"N",Database!$Y:$Y,"Y"))</f>
        <v>0</v>
      </c>
      <c r="AQ41" s="9">
        <f>IF($K41="N",0,COUNTIFS(Database!$E:$E,1,Database!$O:$O,AQ$2,Database!$I:$I,$A41,Database!$Z:$Z,"N",Database!$Y:$Y,"Y")+COUNTIFS(Database!$F:$F,1,Database!$Q:$Q,AQ$2,Database!$I:$I,$A41,Database!$Z:$Z,"N",Database!$Y:$Y,"Y"))</f>
        <v>0</v>
      </c>
      <c r="AR41" s="9">
        <f>IF($K41="N",0,COUNTIFS(Database!$E:$E,1,Database!$O:$O,AR$2,Database!$I:$I,$A41,Database!$Z:$Z,"N",Database!$Y:$Y,"Y")+COUNTIFS(Database!$F:$F,1,Database!$Q:$Q,AR$2,Database!$I:$I,$A41,Database!$Z:$Z,"N",Database!$Y:$Y,"Y"))</f>
        <v>0</v>
      </c>
      <c r="AS41" s="9">
        <f>IF($K41="N",0,COUNTIFS(Database!$E:$E,1,Database!$O:$O,AS$2,Database!$I:$I,$A41,Database!$Z:$Z,"N",Database!$Y:$Y,"Y")+COUNTIFS(Database!$F:$F,1,Database!$Q:$Q,AS$2,Database!$I:$I,$A41,Database!$Z:$Z,"N",Database!$Y:$Y,"Y"))</f>
        <v>0</v>
      </c>
      <c r="AT41" s="9">
        <f>IF($K41="N",0,COUNTIFS(Database!$E:$E,0,Database!$O:$O,AT$2,Database!$I:$I,$A41,Database!$Z:$Z,"N",Database!$Y:$Y,"Y")+COUNTIFS(Database!$F:$F,0,Database!$Q:$Q,AT$2,Database!$I:$I,$A41,Database!$Z:$Z,"N",Database!$Y:$Y,"Y"))</f>
        <v>0</v>
      </c>
      <c r="AU41" s="9">
        <f>IF($K41="N",0,COUNTIFS(Database!$E:$E,0,Database!$O:$O,AU$2,Database!$I:$I,$A41,Database!$Z:$Z,"N",Database!$Y:$Y,"Y")+COUNTIFS(Database!$F:$F,0,Database!$Q:$Q,AU$2,Database!$I:$I,$A41,Database!$Z:$Z,"N",Database!$Y:$Y,"Y"))</f>
        <v>0</v>
      </c>
      <c r="AV41" s="9">
        <f>IF($K41="N",0,COUNTIFS(Database!$E:$E,0,Database!$O:$O,AV$2,Database!$I:$I,$A41,Database!$Z:$Z,"N",Database!$Y:$Y,"Y")+COUNTIFS(Database!$F:$F,0,Database!$Q:$Q,AV$2,Database!$I:$I,$A41,Database!$Z:$Z,"N",Database!$Y:$Y,"Y"))</f>
        <v>0</v>
      </c>
      <c r="AW41" s="9">
        <f>IF($K41="N",0,COUNTIFS(Database!$E:$E,0,Database!$O:$O,AW$2,Database!$I:$I,$A41,Database!$Z:$Z,"N",Database!$Y:$Y,"Y")+COUNTIFS(Database!$F:$F,0,Database!$Q:$Q,AW$2,Database!$I:$I,$A41,Database!$Z:$Z,"N",Database!$Y:$Y,"Y"))</f>
        <v>0</v>
      </c>
      <c r="AX41" s="9">
        <f>IF($K41="N",0,COUNTIFS(Database!$E:$E,0,Database!$O:$O,AX$2,Database!$I:$I,$A41,Database!$Z:$Z,"N",Database!$Y:$Y,"Y")+COUNTIFS(Database!$F:$F,0,Database!$Q:$Q,AX$2,Database!$I:$I,$A41,Database!$Z:$Z,"N",Database!$Y:$Y,"Y"))</f>
        <v>0</v>
      </c>
      <c r="AY41" s="9">
        <f>IF($K41="N",0,COUNTIFS(Database!$E:$E,0,Database!$O:$O,AY$2,Database!$I:$I,$A41,Database!$Z:$Z,"N",Database!$Y:$Y,"Y")+COUNTIFS(Database!$F:$F,0,Database!$Q:$Q,AY$2,Database!$I:$I,$A41,Database!$Z:$Z,"N",Database!$Y:$Y,"Y"))</f>
        <v>0</v>
      </c>
      <c r="AZ41" s="9">
        <f>IF($K41="N",0,COUNTIFS(Database!$E:$E,0,Database!$O:$O,AZ$2,Database!$I:$I,$A41,Database!$Z:$Z,"N",Database!$Y:$Y,"Y")+COUNTIFS(Database!$F:$F,0,Database!$Q:$Q,AZ$2,Database!$I:$I,$A41,Database!$Z:$Z,"N",Database!$Y:$Y,"Y"))</f>
        <v>0</v>
      </c>
      <c r="BA41" s="9">
        <f>IF($K41="N",0,COUNTIFS(Database!$E:$E,0,Database!$O:$O,BA$2,Database!$I:$I,$A41,Database!$Z:$Z,"N",Database!$Y:$Y,"Y")+COUNTIFS(Database!$F:$F,0,Database!$Q:$Q,BA$2,Database!$I:$I,$A41,Database!$Z:$Z,"N",Database!$Y:$Y,"Y"))</f>
        <v>0</v>
      </c>
      <c r="BB41" s="9">
        <f>IF($K41="N",0,COUNTIFS(Database!$E:$E,0,Database!$O:$O,BB$2,Database!$I:$I,$A41,Database!$Z:$Z,"N",Database!$Y:$Y,"Y")+COUNTIFS(Database!$F:$F,0,Database!$Q:$Q,BB$2,Database!$I:$I,$A41,Database!$Z:$Z,"N",Database!$Y:$Y,"Y"))</f>
        <v>0</v>
      </c>
      <c r="BC41" s="9">
        <f>IF($K41="N",0,COUNTIFS(Database!$E:$E,0,Database!$O:$O,BC$2,Database!$I:$I,$A41,Database!$Z:$Z,"N",Database!$Y:$Y,"Y")+COUNTIFS(Database!$F:$F,0,Database!$Q:$Q,BC$2,Database!$I:$I,$A41,Database!$Z:$Z,"N",Database!$Y:$Y,"Y"))</f>
        <v>0</v>
      </c>
      <c r="BD41" s="9">
        <f>IF($K41="N",0,COUNTIFS(Database!$E:$E,0,Database!$O:$O,BD$2,Database!$I:$I,$A41,Database!$Z:$Z,"N",Database!$Y:$Y,"Y")+COUNTIFS(Database!$F:$F,0,Database!$Q:$Q,BD$2,Database!$I:$I,$A41,Database!$Z:$Z,"N",Database!$Y:$Y,"Y"))</f>
        <v>0</v>
      </c>
      <c r="BE41" s="9">
        <f>IF($K41="N",0,COUNTIFS(Database!$E:$E,0,Database!$O:$O,BE$2,Database!$I:$I,$A41,Database!$Z:$Z,"N",Database!$Y:$Y,"Y")+COUNTIFS(Database!$F:$F,0,Database!$Q:$Q,BE$2,Database!$I:$I,$A41,Database!$Z:$Z,"N",Database!$Y:$Y,"Y"))</f>
        <v>0</v>
      </c>
      <c r="BF41" s="9">
        <f>IF($K41="N",0,COUNTIFS(Database!$E:$E,0,Database!$O:$O,BF$2,Database!$I:$I,$A41,Database!$Z:$Z,"N",Database!$Y:$Y,"Y")+COUNTIFS(Database!$F:$F,0,Database!$Q:$Q,BF$2,Database!$I:$I,$A41,Database!$Z:$Z,"N",Database!$Y:$Y,"Y"))</f>
        <v>0</v>
      </c>
      <c r="BG41" s="9">
        <f>IF($K41="N",0,COUNTIFS(Database!$E:$E,0,Database!$O:$O,BG$2,Database!$I:$I,$A41,Database!$Z:$Z,"N",Database!$Y:$Y,"Y")+COUNTIFS(Database!$F:$F,0,Database!$Q:$Q,BG$2,Database!$I:$I,$A41,Database!$Z:$Z,"N",Database!$Y:$Y,"Y"))</f>
        <v>0</v>
      </c>
      <c r="BH41" s="9">
        <f>IF($K41="N",0,COUNTIFS(Database!$E:$E,0,Database!$O:$O,BH$2,Database!$I:$I,$A41,Database!$Z:$Z,"N",Database!$Y:$Y,"Y")+COUNTIFS(Database!$F:$F,0,Database!$Q:$Q,BH$2,Database!$I:$I,$A41,Database!$Z:$Z,"N",Database!$Y:$Y,"Y"))</f>
        <v>0</v>
      </c>
      <c r="BI41" s="9">
        <f>IF($K41="N",0,COUNTIFS(Database!$E:$E,0,Database!$O:$O,BI$2,Database!$I:$I,$A41,Database!$Z:$Z,"N",Database!$Y:$Y,"Y")+COUNTIFS(Database!$F:$F,0,Database!$Q:$Q,BI$2,Database!$I:$I,$A41,Database!$Z:$Z,"N",Database!$Y:$Y,"Y"))</f>
        <v>0</v>
      </c>
    </row>
    <row r="42" spans="1:61" x14ac:dyDescent="0.25">
      <c r="A42" s="7" t="s">
        <v>1072</v>
      </c>
      <c r="B42" s="2" t="str">
        <f>VLOOKUP(A42,Database!I:U,13,FALSE)</f>
        <v>bcp</v>
      </c>
      <c r="C42" s="2">
        <f>VLOOKUP(A42,Database!I:V,14,FALSE)</f>
        <v>1250</v>
      </c>
      <c r="D42" s="2">
        <f>_xlfn.MAXIFS(Database!B:B,Database!I:I,'Tournaments Included'!A42)</f>
        <v>3</v>
      </c>
      <c r="E42" s="2" t="str">
        <f>VLOOKUP(A42,Database!I:AA,16,FALSE)</f>
        <v>v1.1</v>
      </c>
      <c r="F42" s="2">
        <f>VLOOKUP(A42,Database!I:AB,19,FALSE)</f>
        <v>6</v>
      </c>
      <c r="G42" s="2" t="str">
        <f>VLOOKUP(A42,Database!I:AC,20,FALSE)</f>
        <v>Y</v>
      </c>
      <c r="H42" s="2" t="str">
        <f>IF(VLOOKUP(A42,Database!I:AD,21,FALSE)=0,"Unknown",VLOOKUP(A42,Database!I:AD,21,FALSE))</f>
        <v>Unknown</v>
      </c>
      <c r="I42" s="2" t="str">
        <f>IF(VLOOKUP(A42,Database!I:AE,22,FALSE)=0,"Unknown",VLOOKUP(A42,Database!I:AE,22,FALSE))</f>
        <v>Unknown</v>
      </c>
      <c r="K42" s="19" t="s">
        <v>1399</v>
      </c>
      <c r="N42" s="9">
        <f>IF($K42="N",0,COUNTIFS(Database!$E:$E,2,Database!$O:$O,N$2,Database!$I:$I,$A42,Database!$Z:$Z,"N",Database!$Y:$Y,"Y")+COUNTIFS(Database!$F:$F,2,Database!$Q:$Q,N$2,Database!$I:$I,$A42,Database!$Z:$Z,"N",Database!$Y:$Y,"Y"))</f>
        <v>0</v>
      </c>
      <c r="O42" s="9">
        <f>IF($K42="N",0,COUNTIFS(Database!$E:$E,2,Database!$O:$O,O$2,Database!$I:$I,$A42,Database!$Z:$Z,"N",Database!$Y:$Y,"Y")+COUNTIFS(Database!$F:$F,2,Database!$Q:$Q,O$2,Database!$I:$I,$A42,Database!$Z:$Z,"N",Database!$Y:$Y,"Y"))</f>
        <v>0</v>
      </c>
      <c r="P42" s="9">
        <f>IF($K42="N",0,COUNTIFS(Database!$E:$E,2,Database!$O:$O,P$2,Database!$I:$I,$A42,Database!$Z:$Z,"N",Database!$Y:$Y,"Y")+COUNTIFS(Database!$F:$F,2,Database!$Q:$Q,P$2,Database!$I:$I,$A42,Database!$Z:$Z,"N",Database!$Y:$Y,"Y"))</f>
        <v>0</v>
      </c>
      <c r="Q42" s="9">
        <f>IF($K42="N",0,COUNTIFS(Database!$E:$E,2,Database!$O:$O,Q$2,Database!$I:$I,$A42,Database!$Z:$Z,"N",Database!$Y:$Y,"Y")+COUNTIFS(Database!$F:$F,2,Database!$Q:$Q,Q$2,Database!$I:$I,$A42,Database!$Z:$Z,"N",Database!$Y:$Y,"Y"))</f>
        <v>0</v>
      </c>
      <c r="R42" s="9">
        <f>IF($K42="N",0,COUNTIFS(Database!$E:$E,2,Database!$O:$O,R$2,Database!$I:$I,$A42,Database!$Z:$Z,"N",Database!$Y:$Y,"Y")+COUNTIFS(Database!$F:$F,2,Database!$Q:$Q,R$2,Database!$I:$I,$A42,Database!$Z:$Z,"N",Database!$Y:$Y,"Y"))</f>
        <v>0</v>
      </c>
      <c r="S42" s="9">
        <f>IF($K42="N",0,COUNTIFS(Database!$E:$E,2,Database!$O:$O,S$2,Database!$I:$I,$A42,Database!$Z:$Z,"N",Database!$Y:$Y,"Y")+COUNTIFS(Database!$F:$F,2,Database!$Q:$Q,S$2,Database!$I:$I,$A42,Database!$Z:$Z,"N",Database!$Y:$Y,"Y"))</f>
        <v>0</v>
      </c>
      <c r="T42" s="9">
        <f>IF($K42="N",0,COUNTIFS(Database!$E:$E,2,Database!$O:$O,T$2,Database!$I:$I,$A42,Database!$Z:$Z,"N",Database!$Y:$Y,"Y")+COUNTIFS(Database!$F:$F,2,Database!$Q:$Q,T$2,Database!$I:$I,$A42,Database!$Z:$Z,"N",Database!$Y:$Y,"Y"))</f>
        <v>0</v>
      </c>
      <c r="U42" s="9">
        <f>IF($K42="N",0,COUNTIFS(Database!$E:$E,2,Database!$O:$O,U$2,Database!$I:$I,$A42,Database!$Z:$Z,"N",Database!$Y:$Y,"Y")+COUNTIFS(Database!$F:$F,2,Database!$Q:$Q,U$2,Database!$I:$I,$A42,Database!$Z:$Z,"N",Database!$Y:$Y,"Y"))</f>
        <v>0</v>
      </c>
      <c r="V42" s="9">
        <f>IF($K42="N",0,COUNTIFS(Database!$E:$E,2,Database!$O:$O,V$2,Database!$I:$I,$A42,Database!$Z:$Z,"N",Database!$Y:$Y,"Y")+COUNTIFS(Database!$F:$F,2,Database!$Q:$Q,V$2,Database!$I:$I,$A42,Database!$Z:$Z,"N",Database!$Y:$Y,"Y"))</f>
        <v>0</v>
      </c>
      <c r="W42" s="9">
        <f>IF($K42="N",0,COUNTIFS(Database!$E:$E,2,Database!$O:$O,W$2,Database!$I:$I,$A42,Database!$Z:$Z,"N",Database!$Y:$Y,"Y")+COUNTIFS(Database!$F:$F,2,Database!$Q:$Q,W$2,Database!$I:$I,$A42,Database!$Z:$Z,"N",Database!$Y:$Y,"Y"))</f>
        <v>0</v>
      </c>
      <c r="X42" s="9">
        <f>IF($K42="N",0,COUNTIFS(Database!$E:$E,2,Database!$O:$O,X$2,Database!$I:$I,$A42,Database!$Z:$Z,"N",Database!$Y:$Y,"Y")+COUNTIFS(Database!$F:$F,2,Database!$Q:$Q,X$2,Database!$I:$I,$A42,Database!$Z:$Z,"N",Database!$Y:$Y,"Y"))</f>
        <v>0</v>
      </c>
      <c r="Y42" s="9">
        <f>IF($K42="N",0,COUNTIFS(Database!$E:$E,2,Database!$O:$O,Y$2,Database!$I:$I,$A42,Database!$Z:$Z,"N",Database!$Y:$Y,"Y")+COUNTIFS(Database!$F:$F,2,Database!$Q:$Q,Y$2,Database!$I:$I,$A42,Database!$Z:$Z,"N",Database!$Y:$Y,"Y"))</f>
        <v>0</v>
      </c>
      <c r="Z42" s="9">
        <f>IF($K42="N",0,COUNTIFS(Database!$E:$E,2,Database!$O:$O,Z$2,Database!$I:$I,$A42,Database!$Z:$Z,"N",Database!$Y:$Y,"Y")+COUNTIFS(Database!$F:$F,2,Database!$Q:$Q,Z$2,Database!$I:$I,$A42,Database!$Z:$Z,"N",Database!$Y:$Y,"Y"))</f>
        <v>0</v>
      </c>
      <c r="AA42" s="9">
        <f>IF($K42="N",0,COUNTIFS(Database!$E:$E,2,Database!$O:$O,AA$2,Database!$I:$I,$A42,Database!$Z:$Z,"N",Database!$Y:$Y,"Y")+COUNTIFS(Database!$F:$F,2,Database!$Q:$Q,AA$2,Database!$I:$I,$A42,Database!$Z:$Z,"N",Database!$Y:$Y,"Y"))</f>
        <v>0</v>
      </c>
      <c r="AB42" s="9">
        <f>IF($K42="N",0,COUNTIFS(Database!$E:$E,2,Database!$O:$O,AB$2,Database!$I:$I,$A42,Database!$Z:$Z,"N",Database!$Y:$Y,"Y")+COUNTIFS(Database!$F:$F,2,Database!$Q:$Q,AB$2,Database!$I:$I,$A42,Database!$Z:$Z,"N",Database!$Y:$Y,"Y"))</f>
        <v>0</v>
      </c>
      <c r="AC42" s="9">
        <f>IF($K42="N",0,COUNTIFS(Database!$E:$E,2,Database!$O:$O,AC$2,Database!$I:$I,$A42,Database!$Z:$Z,"N",Database!$Y:$Y,"Y")+COUNTIFS(Database!$F:$F,2,Database!$Q:$Q,AC$2,Database!$I:$I,$A42,Database!$Z:$Z,"N",Database!$Y:$Y,"Y"))</f>
        <v>0</v>
      </c>
      <c r="AD42" s="9">
        <f>IF($K42="N",0,COUNTIFS(Database!$E:$E,1,Database!$O:$O,AD$2,Database!$I:$I,$A42,Database!$Z:$Z,"N",Database!$Y:$Y,"Y")+COUNTIFS(Database!$F:$F,1,Database!$Q:$Q,AD$2,Database!$I:$I,$A42,Database!$Z:$Z,"N",Database!$Y:$Y,"Y"))</f>
        <v>0</v>
      </c>
      <c r="AE42" s="9">
        <f>IF($K42="N",0,COUNTIFS(Database!$E:$E,1,Database!$O:$O,AE$2,Database!$I:$I,$A42,Database!$Z:$Z,"N",Database!$Y:$Y,"Y")+COUNTIFS(Database!$F:$F,1,Database!$Q:$Q,AE$2,Database!$I:$I,$A42,Database!$Z:$Z,"N",Database!$Y:$Y,"Y"))</f>
        <v>0</v>
      </c>
      <c r="AF42" s="9">
        <f>IF($K42="N",0,COUNTIFS(Database!$E:$E,1,Database!$O:$O,AF$2,Database!$I:$I,$A42,Database!$Z:$Z,"N",Database!$Y:$Y,"Y")+COUNTIFS(Database!$F:$F,1,Database!$Q:$Q,AF$2,Database!$I:$I,$A42,Database!$Z:$Z,"N",Database!$Y:$Y,"Y"))</f>
        <v>0</v>
      </c>
      <c r="AG42" s="9">
        <f>IF($K42="N",0,COUNTIFS(Database!$E:$E,1,Database!$O:$O,AG$2,Database!$I:$I,$A42,Database!$Z:$Z,"N",Database!$Y:$Y,"Y")+COUNTIFS(Database!$F:$F,1,Database!$Q:$Q,AG$2,Database!$I:$I,$A42,Database!$Z:$Z,"N",Database!$Y:$Y,"Y"))</f>
        <v>0</v>
      </c>
      <c r="AH42" s="9">
        <f>IF($K42="N",0,COUNTIFS(Database!$E:$E,1,Database!$O:$O,AH$2,Database!$I:$I,$A42,Database!$Z:$Z,"N",Database!$Y:$Y,"Y")+COUNTIFS(Database!$F:$F,1,Database!$Q:$Q,AH$2,Database!$I:$I,$A42,Database!$Z:$Z,"N",Database!$Y:$Y,"Y"))</f>
        <v>0</v>
      </c>
      <c r="AI42" s="9">
        <f>IF($K42="N",0,COUNTIFS(Database!$E:$E,1,Database!$O:$O,AI$2,Database!$I:$I,$A42,Database!$Z:$Z,"N",Database!$Y:$Y,"Y")+COUNTIFS(Database!$F:$F,1,Database!$Q:$Q,AI$2,Database!$I:$I,$A42,Database!$Z:$Z,"N",Database!$Y:$Y,"Y"))</f>
        <v>0</v>
      </c>
      <c r="AJ42" s="9">
        <f>IF($K42="N",0,COUNTIFS(Database!$E:$E,1,Database!$O:$O,AJ$2,Database!$I:$I,$A42,Database!$Z:$Z,"N",Database!$Y:$Y,"Y")+COUNTIFS(Database!$F:$F,1,Database!$Q:$Q,AJ$2,Database!$I:$I,$A42,Database!$Z:$Z,"N",Database!$Y:$Y,"Y"))</f>
        <v>0</v>
      </c>
      <c r="AK42" s="9">
        <f>IF($K42="N",0,COUNTIFS(Database!$E:$E,1,Database!$O:$O,AK$2,Database!$I:$I,$A42,Database!$Z:$Z,"N",Database!$Y:$Y,"Y")+COUNTIFS(Database!$F:$F,1,Database!$Q:$Q,AK$2,Database!$I:$I,$A42,Database!$Z:$Z,"N",Database!$Y:$Y,"Y"))</f>
        <v>0</v>
      </c>
      <c r="AL42" s="9">
        <f>IF($K42="N",0,COUNTIFS(Database!$E:$E,1,Database!$O:$O,AL$2,Database!$I:$I,$A42,Database!$Z:$Z,"N",Database!$Y:$Y,"Y")+COUNTIFS(Database!$F:$F,1,Database!$Q:$Q,AL$2,Database!$I:$I,$A42,Database!$Z:$Z,"N",Database!$Y:$Y,"Y"))</f>
        <v>0</v>
      </c>
      <c r="AM42" s="9">
        <f>IF($K42="N",0,COUNTIFS(Database!$E:$E,1,Database!$O:$O,AM$2,Database!$I:$I,$A42,Database!$Z:$Z,"N",Database!$Y:$Y,"Y")+COUNTIFS(Database!$F:$F,1,Database!$Q:$Q,AM$2,Database!$I:$I,$A42,Database!$Z:$Z,"N",Database!$Y:$Y,"Y"))</f>
        <v>0</v>
      </c>
      <c r="AN42" s="9">
        <f>IF($K42="N",0,COUNTIFS(Database!$E:$E,1,Database!$O:$O,AN$2,Database!$I:$I,$A42,Database!$Z:$Z,"N",Database!$Y:$Y,"Y")+COUNTIFS(Database!$F:$F,1,Database!$Q:$Q,AN$2,Database!$I:$I,$A42,Database!$Z:$Z,"N",Database!$Y:$Y,"Y"))</f>
        <v>0</v>
      </c>
      <c r="AO42" s="9">
        <f>IF($K42="N",0,COUNTIFS(Database!$E:$E,1,Database!$O:$O,AO$2,Database!$I:$I,$A42,Database!$Z:$Z,"N",Database!$Y:$Y,"Y")+COUNTIFS(Database!$F:$F,1,Database!$Q:$Q,AO$2,Database!$I:$I,$A42,Database!$Z:$Z,"N",Database!$Y:$Y,"Y"))</f>
        <v>0</v>
      </c>
      <c r="AP42" s="9">
        <f>IF($K42="N",0,COUNTIFS(Database!$E:$E,1,Database!$O:$O,AP$2,Database!$I:$I,$A42,Database!$Z:$Z,"N",Database!$Y:$Y,"Y")+COUNTIFS(Database!$F:$F,1,Database!$Q:$Q,AP$2,Database!$I:$I,$A42,Database!$Z:$Z,"N",Database!$Y:$Y,"Y"))</f>
        <v>0</v>
      </c>
      <c r="AQ42" s="9">
        <f>IF($K42="N",0,COUNTIFS(Database!$E:$E,1,Database!$O:$O,AQ$2,Database!$I:$I,$A42,Database!$Z:$Z,"N",Database!$Y:$Y,"Y")+COUNTIFS(Database!$F:$F,1,Database!$Q:$Q,AQ$2,Database!$I:$I,$A42,Database!$Z:$Z,"N",Database!$Y:$Y,"Y"))</f>
        <v>0</v>
      </c>
      <c r="AR42" s="9">
        <f>IF($K42="N",0,COUNTIFS(Database!$E:$E,1,Database!$O:$O,AR$2,Database!$I:$I,$A42,Database!$Z:$Z,"N",Database!$Y:$Y,"Y")+COUNTIFS(Database!$F:$F,1,Database!$Q:$Q,AR$2,Database!$I:$I,$A42,Database!$Z:$Z,"N",Database!$Y:$Y,"Y"))</f>
        <v>0</v>
      </c>
      <c r="AS42" s="9">
        <f>IF($K42="N",0,COUNTIFS(Database!$E:$E,1,Database!$O:$O,AS$2,Database!$I:$I,$A42,Database!$Z:$Z,"N",Database!$Y:$Y,"Y")+COUNTIFS(Database!$F:$F,1,Database!$Q:$Q,AS$2,Database!$I:$I,$A42,Database!$Z:$Z,"N",Database!$Y:$Y,"Y"))</f>
        <v>0</v>
      </c>
      <c r="AT42" s="9">
        <f>IF($K42="N",0,COUNTIFS(Database!$E:$E,0,Database!$O:$O,AT$2,Database!$I:$I,$A42,Database!$Z:$Z,"N",Database!$Y:$Y,"Y")+COUNTIFS(Database!$F:$F,0,Database!$Q:$Q,AT$2,Database!$I:$I,$A42,Database!$Z:$Z,"N",Database!$Y:$Y,"Y"))</f>
        <v>0</v>
      </c>
      <c r="AU42" s="9">
        <f>IF($K42="N",0,COUNTIFS(Database!$E:$E,0,Database!$O:$O,AU$2,Database!$I:$I,$A42,Database!$Z:$Z,"N",Database!$Y:$Y,"Y")+COUNTIFS(Database!$F:$F,0,Database!$Q:$Q,AU$2,Database!$I:$I,$A42,Database!$Z:$Z,"N",Database!$Y:$Y,"Y"))</f>
        <v>0</v>
      </c>
      <c r="AV42" s="9">
        <f>IF($K42="N",0,COUNTIFS(Database!$E:$E,0,Database!$O:$O,AV$2,Database!$I:$I,$A42,Database!$Z:$Z,"N",Database!$Y:$Y,"Y")+COUNTIFS(Database!$F:$F,0,Database!$Q:$Q,AV$2,Database!$I:$I,$A42,Database!$Z:$Z,"N",Database!$Y:$Y,"Y"))</f>
        <v>0</v>
      </c>
      <c r="AW42" s="9">
        <f>IF($K42="N",0,COUNTIFS(Database!$E:$E,0,Database!$O:$O,AW$2,Database!$I:$I,$A42,Database!$Z:$Z,"N",Database!$Y:$Y,"Y")+COUNTIFS(Database!$F:$F,0,Database!$Q:$Q,AW$2,Database!$I:$I,$A42,Database!$Z:$Z,"N",Database!$Y:$Y,"Y"))</f>
        <v>0</v>
      </c>
      <c r="AX42" s="9">
        <f>IF($K42="N",0,COUNTIFS(Database!$E:$E,0,Database!$O:$O,AX$2,Database!$I:$I,$A42,Database!$Z:$Z,"N",Database!$Y:$Y,"Y")+COUNTIFS(Database!$F:$F,0,Database!$Q:$Q,AX$2,Database!$I:$I,$A42,Database!$Z:$Z,"N",Database!$Y:$Y,"Y"))</f>
        <v>0</v>
      </c>
      <c r="AY42" s="9">
        <f>IF($K42="N",0,COUNTIFS(Database!$E:$E,0,Database!$O:$O,AY$2,Database!$I:$I,$A42,Database!$Z:$Z,"N",Database!$Y:$Y,"Y")+COUNTIFS(Database!$F:$F,0,Database!$Q:$Q,AY$2,Database!$I:$I,$A42,Database!$Z:$Z,"N",Database!$Y:$Y,"Y"))</f>
        <v>0</v>
      </c>
      <c r="AZ42" s="9">
        <f>IF($K42="N",0,COUNTIFS(Database!$E:$E,0,Database!$O:$O,AZ$2,Database!$I:$I,$A42,Database!$Z:$Z,"N",Database!$Y:$Y,"Y")+COUNTIFS(Database!$F:$F,0,Database!$Q:$Q,AZ$2,Database!$I:$I,$A42,Database!$Z:$Z,"N",Database!$Y:$Y,"Y"))</f>
        <v>0</v>
      </c>
      <c r="BA42" s="9">
        <f>IF($K42="N",0,COUNTIFS(Database!$E:$E,0,Database!$O:$O,BA$2,Database!$I:$I,$A42,Database!$Z:$Z,"N",Database!$Y:$Y,"Y")+COUNTIFS(Database!$F:$F,0,Database!$Q:$Q,BA$2,Database!$I:$I,$A42,Database!$Z:$Z,"N",Database!$Y:$Y,"Y"))</f>
        <v>0</v>
      </c>
      <c r="BB42" s="9">
        <f>IF($K42="N",0,COUNTIFS(Database!$E:$E,0,Database!$O:$O,BB$2,Database!$I:$I,$A42,Database!$Z:$Z,"N",Database!$Y:$Y,"Y")+COUNTIFS(Database!$F:$F,0,Database!$Q:$Q,BB$2,Database!$I:$I,$A42,Database!$Z:$Z,"N",Database!$Y:$Y,"Y"))</f>
        <v>0</v>
      </c>
      <c r="BC42" s="9">
        <f>IF($K42="N",0,COUNTIFS(Database!$E:$E,0,Database!$O:$O,BC$2,Database!$I:$I,$A42,Database!$Z:$Z,"N",Database!$Y:$Y,"Y")+COUNTIFS(Database!$F:$F,0,Database!$Q:$Q,BC$2,Database!$I:$I,$A42,Database!$Z:$Z,"N",Database!$Y:$Y,"Y"))</f>
        <v>0</v>
      </c>
      <c r="BD42" s="9">
        <f>IF($K42="N",0,COUNTIFS(Database!$E:$E,0,Database!$O:$O,BD$2,Database!$I:$I,$A42,Database!$Z:$Z,"N",Database!$Y:$Y,"Y")+COUNTIFS(Database!$F:$F,0,Database!$Q:$Q,BD$2,Database!$I:$I,$A42,Database!$Z:$Z,"N",Database!$Y:$Y,"Y"))</f>
        <v>0</v>
      </c>
      <c r="BE42" s="9">
        <f>IF($K42="N",0,COUNTIFS(Database!$E:$E,0,Database!$O:$O,BE$2,Database!$I:$I,$A42,Database!$Z:$Z,"N",Database!$Y:$Y,"Y")+COUNTIFS(Database!$F:$F,0,Database!$Q:$Q,BE$2,Database!$I:$I,$A42,Database!$Z:$Z,"N",Database!$Y:$Y,"Y"))</f>
        <v>0</v>
      </c>
      <c r="BF42" s="9">
        <f>IF($K42="N",0,COUNTIFS(Database!$E:$E,0,Database!$O:$O,BF$2,Database!$I:$I,$A42,Database!$Z:$Z,"N",Database!$Y:$Y,"Y")+COUNTIFS(Database!$F:$F,0,Database!$Q:$Q,BF$2,Database!$I:$I,$A42,Database!$Z:$Z,"N",Database!$Y:$Y,"Y"))</f>
        <v>0</v>
      </c>
      <c r="BG42" s="9">
        <f>IF($K42="N",0,COUNTIFS(Database!$E:$E,0,Database!$O:$O,BG$2,Database!$I:$I,$A42,Database!$Z:$Z,"N",Database!$Y:$Y,"Y")+COUNTIFS(Database!$F:$F,0,Database!$Q:$Q,BG$2,Database!$I:$I,$A42,Database!$Z:$Z,"N",Database!$Y:$Y,"Y"))</f>
        <v>0</v>
      </c>
      <c r="BH42" s="9">
        <f>IF($K42="N",0,COUNTIFS(Database!$E:$E,0,Database!$O:$O,BH$2,Database!$I:$I,$A42,Database!$Z:$Z,"N",Database!$Y:$Y,"Y")+COUNTIFS(Database!$F:$F,0,Database!$Q:$Q,BH$2,Database!$I:$I,$A42,Database!$Z:$Z,"N",Database!$Y:$Y,"Y"))</f>
        <v>0</v>
      </c>
      <c r="BI42" s="9">
        <f>IF($K42="N",0,COUNTIFS(Database!$E:$E,0,Database!$O:$O,BI$2,Database!$I:$I,$A42,Database!$Z:$Z,"N",Database!$Y:$Y,"Y")+COUNTIFS(Database!$F:$F,0,Database!$Q:$Q,BI$2,Database!$I:$I,$A42,Database!$Z:$Z,"N",Database!$Y:$Y,"Y"))</f>
        <v>0</v>
      </c>
    </row>
    <row r="43" spans="1:61" x14ac:dyDescent="0.25">
      <c r="A43" s="7" t="s">
        <v>1040</v>
      </c>
      <c r="B43" s="2" t="str">
        <f>VLOOKUP(A43,Database!I:U,13,FALSE)</f>
        <v>bcp</v>
      </c>
      <c r="C43" s="2">
        <f>VLOOKUP(A43,Database!I:V,14,FALSE)</f>
        <v>1500</v>
      </c>
      <c r="D43" s="2">
        <f>_xlfn.MAXIFS(Database!B:B,Database!I:I,'Tournaments Included'!A43)</f>
        <v>3</v>
      </c>
      <c r="E43" s="2" t="str">
        <f>VLOOKUP(A43,Database!I:AA,16,FALSE)</f>
        <v>v1.1</v>
      </c>
      <c r="F43" s="2">
        <f>VLOOKUP(A43,Database!I:AB,19,FALSE)</f>
        <v>12</v>
      </c>
      <c r="G43" s="2" t="str">
        <f>VLOOKUP(A43,Database!I:AC,20,FALSE)</f>
        <v>Y</v>
      </c>
      <c r="H43" s="2" t="str">
        <f>IF(VLOOKUP(A43,Database!I:AD,21,FALSE)=0,"Unknown",VLOOKUP(A43,Database!I:AD,21,FALSE))</f>
        <v>Unknown</v>
      </c>
      <c r="I43" s="2" t="str">
        <f>IF(VLOOKUP(A43,Database!I:AE,22,FALSE)=0,"Unknown",VLOOKUP(A43,Database!I:AE,22,FALSE))</f>
        <v>Unknown</v>
      </c>
      <c r="K43" s="19" t="s">
        <v>1399</v>
      </c>
      <c r="N43" s="9">
        <f>IF($K43="N",0,COUNTIFS(Database!$E:$E,2,Database!$O:$O,N$2,Database!$I:$I,$A43,Database!$Z:$Z,"N",Database!$Y:$Y,"Y")+COUNTIFS(Database!$F:$F,2,Database!$Q:$Q,N$2,Database!$I:$I,$A43,Database!$Z:$Z,"N",Database!$Y:$Y,"Y"))</f>
        <v>0</v>
      </c>
      <c r="O43" s="9">
        <f>IF($K43="N",0,COUNTIFS(Database!$E:$E,2,Database!$O:$O,O$2,Database!$I:$I,$A43,Database!$Z:$Z,"N",Database!$Y:$Y,"Y")+COUNTIFS(Database!$F:$F,2,Database!$Q:$Q,O$2,Database!$I:$I,$A43,Database!$Z:$Z,"N",Database!$Y:$Y,"Y"))</f>
        <v>0</v>
      </c>
      <c r="P43" s="9">
        <f>IF($K43="N",0,COUNTIFS(Database!$E:$E,2,Database!$O:$O,P$2,Database!$I:$I,$A43,Database!$Z:$Z,"N",Database!$Y:$Y,"Y")+COUNTIFS(Database!$F:$F,2,Database!$Q:$Q,P$2,Database!$I:$I,$A43,Database!$Z:$Z,"N",Database!$Y:$Y,"Y"))</f>
        <v>0</v>
      </c>
      <c r="Q43" s="9">
        <f>IF($K43="N",0,COUNTIFS(Database!$E:$E,2,Database!$O:$O,Q$2,Database!$I:$I,$A43,Database!$Z:$Z,"N",Database!$Y:$Y,"Y")+COUNTIFS(Database!$F:$F,2,Database!$Q:$Q,Q$2,Database!$I:$I,$A43,Database!$Z:$Z,"N",Database!$Y:$Y,"Y"))</f>
        <v>0</v>
      </c>
      <c r="R43" s="9">
        <f>IF($K43="N",0,COUNTIFS(Database!$E:$E,2,Database!$O:$O,R$2,Database!$I:$I,$A43,Database!$Z:$Z,"N",Database!$Y:$Y,"Y")+COUNTIFS(Database!$F:$F,2,Database!$Q:$Q,R$2,Database!$I:$I,$A43,Database!$Z:$Z,"N",Database!$Y:$Y,"Y"))</f>
        <v>0</v>
      </c>
      <c r="S43" s="9">
        <f>IF($K43="N",0,COUNTIFS(Database!$E:$E,2,Database!$O:$O,S$2,Database!$I:$I,$A43,Database!$Z:$Z,"N",Database!$Y:$Y,"Y")+COUNTIFS(Database!$F:$F,2,Database!$Q:$Q,S$2,Database!$I:$I,$A43,Database!$Z:$Z,"N",Database!$Y:$Y,"Y"))</f>
        <v>0</v>
      </c>
      <c r="T43" s="9">
        <f>IF($K43="N",0,COUNTIFS(Database!$E:$E,2,Database!$O:$O,T$2,Database!$I:$I,$A43,Database!$Z:$Z,"N",Database!$Y:$Y,"Y")+COUNTIFS(Database!$F:$F,2,Database!$Q:$Q,T$2,Database!$I:$I,$A43,Database!$Z:$Z,"N",Database!$Y:$Y,"Y"))</f>
        <v>0</v>
      </c>
      <c r="U43" s="9">
        <f>IF($K43="N",0,COUNTIFS(Database!$E:$E,2,Database!$O:$O,U$2,Database!$I:$I,$A43,Database!$Z:$Z,"N",Database!$Y:$Y,"Y")+COUNTIFS(Database!$F:$F,2,Database!$Q:$Q,U$2,Database!$I:$I,$A43,Database!$Z:$Z,"N",Database!$Y:$Y,"Y"))</f>
        <v>0</v>
      </c>
      <c r="V43" s="9">
        <f>IF($K43="N",0,COUNTIFS(Database!$E:$E,2,Database!$O:$O,V$2,Database!$I:$I,$A43,Database!$Z:$Z,"N",Database!$Y:$Y,"Y")+COUNTIFS(Database!$F:$F,2,Database!$Q:$Q,V$2,Database!$I:$I,$A43,Database!$Z:$Z,"N",Database!$Y:$Y,"Y"))</f>
        <v>0</v>
      </c>
      <c r="W43" s="9">
        <f>IF($K43="N",0,COUNTIFS(Database!$E:$E,2,Database!$O:$O,W$2,Database!$I:$I,$A43,Database!$Z:$Z,"N",Database!$Y:$Y,"Y")+COUNTIFS(Database!$F:$F,2,Database!$Q:$Q,W$2,Database!$I:$I,$A43,Database!$Z:$Z,"N",Database!$Y:$Y,"Y"))</f>
        <v>0</v>
      </c>
      <c r="X43" s="9">
        <f>IF($K43="N",0,COUNTIFS(Database!$E:$E,2,Database!$O:$O,X$2,Database!$I:$I,$A43,Database!$Z:$Z,"N",Database!$Y:$Y,"Y")+COUNTIFS(Database!$F:$F,2,Database!$Q:$Q,X$2,Database!$I:$I,$A43,Database!$Z:$Z,"N",Database!$Y:$Y,"Y"))</f>
        <v>0</v>
      </c>
      <c r="Y43" s="9">
        <f>IF($K43="N",0,COUNTIFS(Database!$E:$E,2,Database!$O:$O,Y$2,Database!$I:$I,$A43,Database!$Z:$Z,"N",Database!$Y:$Y,"Y")+COUNTIFS(Database!$F:$F,2,Database!$Q:$Q,Y$2,Database!$I:$I,$A43,Database!$Z:$Z,"N",Database!$Y:$Y,"Y"))</f>
        <v>0</v>
      </c>
      <c r="Z43" s="9">
        <f>IF($K43="N",0,COUNTIFS(Database!$E:$E,2,Database!$O:$O,Z$2,Database!$I:$I,$A43,Database!$Z:$Z,"N",Database!$Y:$Y,"Y")+COUNTIFS(Database!$F:$F,2,Database!$Q:$Q,Z$2,Database!$I:$I,$A43,Database!$Z:$Z,"N",Database!$Y:$Y,"Y"))</f>
        <v>0</v>
      </c>
      <c r="AA43" s="9">
        <f>IF($K43="N",0,COUNTIFS(Database!$E:$E,2,Database!$O:$O,AA$2,Database!$I:$I,$A43,Database!$Z:$Z,"N",Database!$Y:$Y,"Y")+COUNTIFS(Database!$F:$F,2,Database!$Q:$Q,AA$2,Database!$I:$I,$A43,Database!$Z:$Z,"N",Database!$Y:$Y,"Y"))</f>
        <v>0</v>
      </c>
      <c r="AB43" s="9">
        <f>IF($K43="N",0,COUNTIFS(Database!$E:$E,2,Database!$O:$O,AB$2,Database!$I:$I,$A43,Database!$Z:$Z,"N",Database!$Y:$Y,"Y")+COUNTIFS(Database!$F:$F,2,Database!$Q:$Q,AB$2,Database!$I:$I,$A43,Database!$Z:$Z,"N",Database!$Y:$Y,"Y"))</f>
        <v>0</v>
      </c>
      <c r="AC43" s="9">
        <f>IF($K43="N",0,COUNTIFS(Database!$E:$E,2,Database!$O:$O,AC$2,Database!$I:$I,$A43,Database!$Z:$Z,"N",Database!$Y:$Y,"Y")+COUNTIFS(Database!$F:$F,2,Database!$Q:$Q,AC$2,Database!$I:$I,$A43,Database!$Z:$Z,"N",Database!$Y:$Y,"Y"))</f>
        <v>0</v>
      </c>
      <c r="AD43" s="9">
        <f>IF($K43="N",0,COUNTIFS(Database!$E:$E,1,Database!$O:$O,AD$2,Database!$I:$I,$A43,Database!$Z:$Z,"N",Database!$Y:$Y,"Y")+COUNTIFS(Database!$F:$F,1,Database!$Q:$Q,AD$2,Database!$I:$I,$A43,Database!$Z:$Z,"N",Database!$Y:$Y,"Y"))</f>
        <v>0</v>
      </c>
      <c r="AE43" s="9">
        <f>IF($K43="N",0,COUNTIFS(Database!$E:$E,1,Database!$O:$O,AE$2,Database!$I:$I,$A43,Database!$Z:$Z,"N",Database!$Y:$Y,"Y")+COUNTIFS(Database!$F:$F,1,Database!$Q:$Q,AE$2,Database!$I:$I,$A43,Database!$Z:$Z,"N",Database!$Y:$Y,"Y"))</f>
        <v>0</v>
      </c>
      <c r="AF43" s="9">
        <f>IF($K43="N",0,COUNTIFS(Database!$E:$E,1,Database!$O:$O,AF$2,Database!$I:$I,$A43,Database!$Z:$Z,"N",Database!$Y:$Y,"Y")+COUNTIFS(Database!$F:$F,1,Database!$Q:$Q,AF$2,Database!$I:$I,$A43,Database!$Z:$Z,"N",Database!$Y:$Y,"Y"))</f>
        <v>0</v>
      </c>
      <c r="AG43" s="9">
        <f>IF($K43="N",0,COUNTIFS(Database!$E:$E,1,Database!$O:$O,AG$2,Database!$I:$I,$A43,Database!$Z:$Z,"N",Database!$Y:$Y,"Y")+COUNTIFS(Database!$F:$F,1,Database!$Q:$Q,AG$2,Database!$I:$I,$A43,Database!$Z:$Z,"N",Database!$Y:$Y,"Y"))</f>
        <v>0</v>
      </c>
      <c r="AH43" s="9">
        <f>IF($K43="N",0,COUNTIFS(Database!$E:$E,1,Database!$O:$O,AH$2,Database!$I:$I,$A43,Database!$Z:$Z,"N",Database!$Y:$Y,"Y")+COUNTIFS(Database!$F:$F,1,Database!$Q:$Q,AH$2,Database!$I:$I,$A43,Database!$Z:$Z,"N",Database!$Y:$Y,"Y"))</f>
        <v>0</v>
      </c>
      <c r="AI43" s="9">
        <f>IF($K43="N",0,COUNTIFS(Database!$E:$E,1,Database!$O:$O,AI$2,Database!$I:$I,$A43,Database!$Z:$Z,"N",Database!$Y:$Y,"Y")+COUNTIFS(Database!$F:$F,1,Database!$Q:$Q,AI$2,Database!$I:$I,$A43,Database!$Z:$Z,"N",Database!$Y:$Y,"Y"))</f>
        <v>0</v>
      </c>
      <c r="AJ43" s="9">
        <f>IF($K43="N",0,COUNTIFS(Database!$E:$E,1,Database!$O:$O,AJ$2,Database!$I:$I,$A43,Database!$Z:$Z,"N",Database!$Y:$Y,"Y")+COUNTIFS(Database!$F:$F,1,Database!$Q:$Q,AJ$2,Database!$I:$I,$A43,Database!$Z:$Z,"N",Database!$Y:$Y,"Y"))</f>
        <v>0</v>
      </c>
      <c r="AK43" s="9">
        <f>IF($K43="N",0,COUNTIFS(Database!$E:$E,1,Database!$O:$O,AK$2,Database!$I:$I,$A43,Database!$Z:$Z,"N",Database!$Y:$Y,"Y")+COUNTIFS(Database!$F:$F,1,Database!$Q:$Q,AK$2,Database!$I:$I,$A43,Database!$Z:$Z,"N",Database!$Y:$Y,"Y"))</f>
        <v>0</v>
      </c>
      <c r="AL43" s="9">
        <f>IF($K43="N",0,COUNTIFS(Database!$E:$E,1,Database!$O:$O,AL$2,Database!$I:$I,$A43,Database!$Z:$Z,"N",Database!$Y:$Y,"Y")+COUNTIFS(Database!$F:$F,1,Database!$Q:$Q,AL$2,Database!$I:$I,$A43,Database!$Z:$Z,"N",Database!$Y:$Y,"Y"))</f>
        <v>0</v>
      </c>
      <c r="AM43" s="9">
        <f>IF($K43="N",0,COUNTIFS(Database!$E:$E,1,Database!$O:$O,AM$2,Database!$I:$I,$A43,Database!$Z:$Z,"N",Database!$Y:$Y,"Y")+COUNTIFS(Database!$F:$F,1,Database!$Q:$Q,AM$2,Database!$I:$I,$A43,Database!$Z:$Z,"N",Database!$Y:$Y,"Y"))</f>
        <v>0</v>
      </c>
      <c r="AN43" s="9">
        <f>IF($K43="N",0,COUNTIFS(Database!$E:$E,1,Database!$O:$O,AN$2,Database!$I:$I,$A43,Database!$Z:$Z,"N",Database!$Y:$Y,"Y")+COUNTIFS(Database!$F:$F,1,Database!$Q:$Q,AN$2,Database!$I:$I,$A43,Database!$Z:$Z,"N",Database!$Y:$Y,"Y"))</f>
        <v>0</v>
      </c>
      <c r="AO43" s="9">
        <f>IF($K43="N",0,COUNTIFS(Database!$E:$E,1,Database!$O:$O,AO$2,Database!$I:$I,$A43,Database!$Z:$Z,"N",Database!$Y:$Y,"Y")+COUNTIFS(Database!$F:$F,1,Database!$Q:$Q,AO$2,Database!$I:$I,$A43,Database!$Z:$Z,"N",Database!$Y:$Y,"Y"))</f>
        <v>0</v>
      </c>
      <c r="AP43" s="9">
        <f>IF($K43="N",0,COUNTIFS(Database!$E:$E,1,Database!$O:$O,AP$2,Database!$I:$I,$A43,Database!$Z:$Z,"N",Database!$Y:$Y,"Y")+COUNTIFS(Database!$F:$F,1,Database!$Q:$Q,AP$2,Database!$I:$I,$A43,Database!$Z:$Z,"N",Database!$Y:$Y,"Y"))</f>
        <v>0</v>
      </c>
      <c r="AQ43" s="9">
        <f>IF($K43="N",0,COUNTIFS(Database!$E:$E,1,Database!$O:$O,AQ$2,Database!$I:$I,$A43,Database!$Z:$Z,"N",Database!$Y:$Y,"Y")+COUNTIFS(Database!$F:$F,1,Database!$Q:$Q,AQ$2,Database!$I:$I,$A43,Database!$Z:$Z,"N",Database!$Y:$Y,"Y"))</f>
        <v>0</v>
      </c>
      <c r="AR43" s="9">
        <f>IF($K43="N",0,COUNTIFS(Database!$E:$E,1,Database!$O:$O,AR$2,Database!$I:$I,$A43,Database!$Z:$Z,"N",Database!$Y:$Y,"Y")+COUNTIFS(Database!$F:$F,1,Database!$Q:$Q,AR$2,Database!$I:$I,$A43,Database!$Z:$Z,"N",Database!$Y:$Y,"Y"))</f>
        <v>0</v>
      </c>
      <c r="AS43" s="9">
        <f>IF($K43="N",0,COUNTIFS(Database!$E:$E,1,Database!$O:$O,AS$2,Database!$I:$I,$A43,Database!$Z:$Z,"N",Database!$Y:$Y,"Y")+COUNTIFS(Database!$F:$F,1,Database!$Q:$Q,AS$2,Database!$I:$I,$A43,Database!$Z:$Z,"N",Database!$Y:$Y,"Y"))</f>
        <v>0</v>
      </c>
      <c r="AT43" s="9">
        <f>IF($K43="N",0,COUNTIFS(Database!$E:$E,0,Database!$O:$O,AT$2,Database!$I:$I,$A43,Database!$Z:$Z,"N",Database!$Y:$Y,"Y")+COUNTIFS(Database!$F:$F,0,Database!$Q:$Q,AT$2,Database!$I:$I,$A43,Database!$Z:$Z,"N",Database!$Y:$Y,"Y"))</f>
        <v>0</v>
      </c>
      <c r="AU43" s="9">
        <f>IF($K43="N",0,COUNTIFS(Database!$E:$E,0,Database!$O:$O,AU$2,Database!$I:$I,$A43,Database!$Z:$Z,"N",Database!$Y:$Y,"Y")+COUNTIFS(Database!$F:$F,0,Database!$Q:$Q,AU$2,Database!$I:$I,$A43,Database!$Z:$Z,"N",Database!$Y:$Y,"Y"))</f>
        <v>0</v>
      </c>
      <c r="AV43" s="9">
        <f>IF($K43="N",0,COUNTIFS(Database!$E:$E,0,Database!$O:$O,AV$2,Database!$I:$I,$A43,Database!$Z:$Z,"N",Database!$Y:$Y,"Y")+COUNTIFS(Database!$F:$F,0,Database!$Q:$Q,AV$2,Database!$I:$I,$A43,Database!$Z:$Z,"N",Database!$Y:$Y,"Y"))</f>
        <v>0</v>
      </c>
      <c r="AW43" s="9">
        <f>IF($K43="N",0,COUNTIFS(Database!$E:$E,0,Database!$O:$O,AW$2,Database!$I:$I,$A43,Database!$Z:$Z,"N",Database!$Y:$Y,"Y")+COUNTIFS(Database!$F:$F,0,Database!$Q:$Q,AW$2,Database!$I:$I,$A43,Database!$Z:$Z,"N",Database!$Y:$Y,"Y"))</f>
        <v>0</v>
      </c>
      <c r="AX43" s="9">
        <f>IF($K43="N",0,COUNTIFS(Database!$E:$E,0,Database!$O:$O,AX$2,Database!$I:$I,$A43,Database!$Z:$Z,"N",Database!$Y:$Y,"Y")+COUNTIFS(Database!$F:$F,0,Database!$Q:$Q,AX$2,Database!$I:$I,$A43,Database!$Z:$Z,"N",Database!$Y:$Y,"Y"))</f>
        <v>0</v>
      </c>
      <c r="AY43" s="9">
        <f>IF($K43="N",0,COUNTIFS(Database!$E:$E,0,Database!$O:$O,AY$2,Database!$I:$I,$A43,Database!$Z:$Z,"N",Database!$Y:$Y,"Y")+COUNTIFS(Database!$F:$F,0,Database!$Q:$Q,AY$2,Database!$I:$I,$A43,Database!$Z:$Z,"N",Database!$Y:$Y,"Y"))</f>
        <v>0</v>
      </c>
      <c r="AZ43" s="9">
        <f>IF($K43="N",0,COUNTIFS(Database!$E:$E,0,Database!$O:$O,AZ$2,Database!$I:$I,$A43,Database!$Z:$Z,"N",Database!$Y:$Y,"Y")+COUNTIFS(Database!$F:$F,0,Database!$Q:$Q,AZ$2,Database!$I:$I,$A43,Database!$Z:$Z,"N",Database!$Y:$Y,"Y"))</f>
        <v>0</v>
      </c>
      <c r="BA43" s="9">
        <f>IF($K43="N",0,COUNTIFS(Database!$E:$E,0,Database!$O:$O,BA$2,Database!$I:$I,$A43,Database!$Z:$Z,"N",Database!$Y:$Y,"Y")+COUNTIFS(Database!$F:$F,0,Database!$Q:$Q,BA$2,Database!$I:$I,$A43,Database!$Z:$Z,"N",Database!$Y:$Y,"Y"))</f>
        <v>0</v>
      </c>
      <c r="BB43" s="9">
        <f>IF($K43="N",0,COUNTIFS(Database!$E:$E,0,Database!$O:$O,BB$2,Database!$I:$I,$A43,Database!$Z:$Z,"N",Database!$Y:$Y,"Y")+COUNTIFS(Database!$F:$F,0,Database!$Q:$Q,BB$2,Database!$I:$I,$A43,Database!$Z:$Z,"N",Database!$Y:$Y,"Y"))</f>
        <v>0</v>
      </c>
      <c r="BC43" s="9">
        <f>IF($K43="N",0,COUNTIFS(Database!$E:$E,0,Database!$O:$O,BC$2,Database!$I:$I,$A43,Database!$Z:$Z,"N",Database!$Y:$Y,"Y")+COUNTIFS(Database!$F:$F,0,Database!$Q:$Q,BC$2,Database!$I:$I,$A43,Database!$Z:$Z,"N",Database!$Y:$Y,"Y"))</f>
        <v>0</v>
      </c>
      <c r="BD43" s="9">
        <f>IF($K43="N",0,COUNTIFS(Database!$E:$E,0,Database!$O:$O,BD$2,Database!$I:$I,$A43,Database!$Z:$Z,"N",Database!$Y:$Y,"Y")+COUNTIFS(Database!$F:$F,0,Database!$Q:$Q,BD$2,Database!$I:$I,$A43,Database!$Z:$Z,"N",Database!$Y:$Y,"Y"))</f>
        <v>0</v>
      </c>
      <c r="BE43" s="9">
        <f>IF($K43="N",0,COUNTIFS(Database!$E:$E,0,Database!$O:$O,BE$2,Database!$I:$I,$A43,Database!$Z:$Z,"N",Database!$Y:$Y,"Y")+COUNTIFS(Database!$F:$F,0,Database!$Q:$Q,BE$2,Database!$I:$I,$A43,Database!$Z:$Z,"N",Database!$Y:$Y,"Y"))</f>
        <v>0</v>
      </c>
      <c r="BF43" s="9">
        <f>IF($K43="N",0,COUNTIFS(Database!$E:$E,0,Database!$O:$O,BF$2,Database!$I:$I,$A43,Database!$Z:$Z,"N",Database!$Y:$Y,"Y")+COUNTIFS(Database!$F:$F,0,Database!$Q:$Q,BF$2,Database!$I:$I,$A43,Database!$Z:$Z,"N",Database!$Y:$Y,"Y"))</f>
        <v>0</v>
      </c>
      <c r="BG43" s="9">
        <f>IF($K43="N",0,COUNTIFS(Database!$E:$E,0,Database!$O:$O,BG$2,Database!$I:$I,$A43,Database!$Z:$Z,"N",Database!$Y:$Y,"Y")+COUNTIFS(Database!$F:$F,0,Database!$Q:$Q,BG$2,Database!$I:$I,$A43,Database!$Z:$Z,"N",Database!$Y:$Y,"Y"))</f>
        <v>0</v>
      </c>
      <c r="BH43" s="9">
        <f>IF($K43="N",0,COUNTIFS(Database!$E:$E,0,Database!$O:$O,BH$2,Database!$I:$I,$A43,Database!$Z:$Z,"N",Database!$Y:$Y,"Y")+COUNTIFS(Database!$F:$F,0,Database!$Q:$Q,BH$2,Database!$I:$I,$A43,Database!$Z:$Z,"N",Database!$Y:$Y,"Y"))</f>
        <v>0</v>
      </c>
      <c r="BI43" s="9">
        <f>IF($K43="N",0,COUNTIFS(Database!$E:$E,0,Database!$O:$O,BI$2,Database!$I:$I,$A43,Database!$Z:$Z,"N",Database!$Y:$Y,"Y")+COUNTIFS(Database!$F:$F,0,Database!$Q:$Q,BI$2,Database!$I:$I,$A43,Database!$Z:$Z,"N",Database!$Y:$Y,"Y"))</f>
        <v>0</v>
      </c>
    </row>
    <row r="44" spans="1:61" x14ac:dyDescent="0.25">
      <c r="A44" s="7" t="s">
        <v>1014</v>
      </c>
      <c r="B44" s="2" t="str">
        <f>VLOOKUP(A44,Database!I:U,13,FALSE)</f>
        <v>bcp</v>
      </c>
      <c r="C44" s="2">
        <f>VLOOKUP(A44,Database!I:V,14,FALSE)</f>
        <v>2000</v>
      </c>
      <c r="D44" s="2">
        <f>_xlfn.MAXIFS(Database!B:B,Database!I:I,'Tournaments Included'!A44)</f>
        <v>3</v>
      </c>
      <c r="E44" s="2" t="str">
        <f>VLOOKUP(A44,Database!I:AA,16,FALSE)</f>
        <v>v1.1</v>
      </c>
      <c r="F44" s="2">
        <f>VLOOKUP(A44,Database!I:AB,19,FALSE)</f>
        <v>12</v>
      </c>
      <c r="G44" s="2" t="str">
        <f>VLOOKUP(A44,Database!I:AC,20,FALSE)</f>
        <v>Y</v>
      </c>
      <c r="H44" s="2" t="str">
        <f>IF(VLOOKUP(A44,Database!I:AD,21,FALSE)=0,"Unknown",VLOOKUP(A44,Database!I:AD,21,FALSE))</f>
        <v>Unknown</v>
      </c>
      <c r="I44" s="2" t="str">
        <f>IF(VLOOKUP(A44,Database!I:AE,22,FALSE)=0,"Unknown",VLOOKUP(A44,Database!I:AE,22,FALSE))</f>
        <v>Unknown</v>
      </c>
      <c r="K44" s="19" t="s">
        <v>1398</v>
      </c>
      <c r="N44" s="9">
        <f>IF($K44="N",0,COUNTIFS(Database!$E:$E,2,Database!$O:$O,N$2,Database!$I:$I,$A44,Database!$Z:$Z,"N",Database!$Y:$Y,"Y")+COUNTIFS(Database!$F:$F,2,Database!$Q:$Q,N$2,Database!$I:$I,$A44,Database!$Z:$Z,"N",Database!$Y:$Y,"Y"))</f>
        <v>0</v>
      </c>
      <c r="O44" s="9">
        <f>IF($K44="N",0,COUNTIFS(Database!$E:$E,2,Database!$O:$O,O$2,Database!$I:$I,$A44,Database!$Z:$Z,"N",Database!$Y:$Y,"Y")+COUNTIFS(Database!$F:$F,2,Database!$Q:$Q,O$2,Database!$I:$I,$A44,Database!$Z:$Z,"N",Database!$Y:$Y,"Y"))</f>
        <v>0</v>
      </c>
      <c r="P44" s="9">
        <f>IF($K44="N",0,COUNTIFS(Database!$E:$E,2,Database!$O:$O,P$2,Database!$I:$I,$A44,Database!$Z:$Z,"N",Database!$Y:$Y,"Y")+COUNTIFS(Database!$F:$F,2,Database!$Q:$Q,P$2,Database!$I:$I,$A44,Database!$Z:$Z,"N",Database!$Y:$Y,"Y"))</f>
        <v>0</v>
      </c>
      <c r="Q44" s="9">
        <f>IF($K44="N",0,COUNTIFS(Database!$E:$E,2,Database!$O:$O,Q$2,Database!$I:$I,$A44,Database!$Z:$Z,"N",Database!$Y:$Y,"Y")+COUNTIFS(Database!$F:$F,2,Database!$Q:$Q,Q$2,Database!$I:$I,$A44,Database!$Z:$Z,"N",Database!$Y:$Y,"Y"))</f>
        <v>0</v>
      </c>
      <c r="R44" s="9">
        <f>IF($K44="N",0,COUNTIFS(Database!$E:$E,2,Database!$O:$O,R$2,Database!$I:$I,$A44,Database!$Z:$Z,"N",Database!$Y:$Y,"Y")+COUNTIFS(Database!$F:$F,2,Database!$Q:$Q,R$2,Database!$I:$I,$A44,Database!$Z:$Z,"N",Database!$Y:$Y,"Y"))</f>
        <v>0</v>
      </c>
      <c r="S44" s="9">
        <f>IF($K44="N",0,COUNTIFS(Database!$E:$E,2,Database!$O:$O,S$2,Database!$I:$I,$A44,Database!$Z:$Z,"N",Database!$Y:$Y,"Y")+COUNTIFS(Database!$F:$F,2,Database!$Q:$Q,S$2,Database!$I:$I,$A44,Database!$Z:$Z,"N",Database!$Y:$Y,"Y"))</f>
        <v>0</v>
      </c>
      <c r="T44" s="9">
        <f>IF($K44="N",0,COUNTIFS(Database!$E:$E,2,Database!$O:$O,T$2,Database!$I:$I,$A44,Database!$Z:$Z,"N",Database!$Y:$Y,"Y")+COUNTIFS(Database!$F:$F,2,Database!$Q:$Q,T$2,Database!$I:$I,$A44,Database!$Z:$Z,"N",Database!$Y:$Y,"Y"))</f>
        <v>0</v>
      </c>
      <c r="U44" s="9">
        <f>IF($K44="N",0,COUNTIFS(Database!$E:$E,2,Database!$O:$O,U$2,Database!$I:$I,$A44,Database!$Z:$Z,"N",Database!$Y:$Y,"Y")+COUNTIFS(Database!$F:$F,2,Database!$Q:$Q,U$2,Database!$I:$I,$A44,Database!$Z:$Z,"N",Database!$Y:$Y,"Y"))</f>
        <v>0</v>
      </c>
      <c r="V44" s="9">
        <f>IF($K44="N",0,COUNTIFS(Database!$E:$E,2,Database!$O:$O,V$2,Database!$I:$I,$A44,Database!$Z:$Z,"N",Database!$Y:$Y,"Y")+COUNTIFS(Database!$F:$F,2,Database!$Q:$Q,V$2,Database!$I:$I,$A44,Database!$Z:$Z,"N",Database!$Y:$Y,"Y"))</f>
        <v>0</v>
      </c>
      <c r="W44" s="9">
        <f>IF($K44="N",0,COUNTIFS(Database!$E:$E,2,Database!$O:$O,W$2,Database!$I:$I,$A44,Database!$Z:$Z,"N",Database!$Y:$Y,"Y")+COUNTIFS(Database!$F:$F,2,Database!$Q:$Q,W$2,Database!$I:$I,$A44,Database!$Z:$Z,"N",Database!$Y:$Y,"Y"))</f>
        <v>0</v>
      </c>
      <c r="X44" s="9">
        <f>IF($K44="N",0,COUNTIFS(Database!$E:$E,2,Database!$O:$O,X$2,Database!$I:$I,$A44,Database!$Z:$Z,"N",Database!$Y:$Y,"Y")+COUNTIFS(Database!$F:$F,2,Database!$Q:$Q,X$2,Database!$I:$I,$A44,Database!$Z:$Z,"N",Database!$Y:$Y,"Y"))</f>
        <v>0</v>
      </c>
      <c r="Y44" s="9">
        <f>IF($K44="N",0,COUNTIFS(Database!$E:$E,2,Database!$O:$O,Y$2,Database!$I:$I,$A44,Database!$Z:$Z,"N",Database!$Y:$Y,"Y")+COUNTIFS(Database!$F:$F,2,Database!$Q:$Q,Y$2,Database!$I:$I,$A44,Database!$Z:$Z,"N",Database!$Y:$Y,"Y"))</f>
        <v>0</v>
      </c>
      <c r="Z44" s="9">
        <f>IF($K44="N",0,COUNTIFS(Database!$E:$E,2,Database!$O:$O,Z$2,Database!$I:$I,$A44,Database!$Z:$Z,"N",Database!$Y:$Y,"Y")+COUNTIFS(Database!$F:$F,2,Database!$Q:$Q,Z$2,Database!$I:$I,$A44,Database!$Z:$Z,"N",Database!$Y:$Y,"Y"))</f>
        <v>0</v>
      </c>
      <c r="AA44" s="9">
        <f>IF($K44="N",0,COUNTIFS(Database!$E:$E,2,Database!$O:$O,AA$2,Database!$I:$I,$A44,Database!$Z:$Z,"N",Database!$Y:$Y,"Y")+COUNTIFS(Database!$F:$F,2,Database!$Q:$Q,AA$2,Database!$I:$I,$A44,Database!$Z:$Z,"N",Database!$Y:$Y,"Y"))</f>
        <v>0</v>
      </c>
      <c r="AB44" s="9">
        <f>IF($K44="N",0,COUNTIFS(Database!$E:$E,2,Database!$O:$O,AB$2,Database!$I:$I,$A44,Database!$Z:$Z,"N",Database!$Y:$Y,"Y")+COUNTIFS(Database!$F:$F,2,Database!$Q:$Q,AB$2,Database!$I:$I,$A44,Database!$Z:$Z,"N",Database!$Y:$Y,"Y"))</f>
        <v>0</v>
      </c>
      <c r="AC44" s="9">
        <f>IF($K44="N",0,COUNTIFS(Database!$E:$E,2,Database!$O:$O,AC$2,Database!$I:$I,$A44,Database!$Z:$Z,"N",Database!$Y:$Y,"Y")+COUNTIFS(Database!$F:$F,2,Database!$Q:$Q,AC$2,Database!$I:$I,$A44,Database!$Z:$Z,"N",Database!$Y:$Y,"Y"))</f>
        <v>0</v>
      </c>
      <c r="AD44" s="9">
        <f>IF($K44="N",0,COUNTIFS(Database!$E:$E,1,Database!$O:$O,AD$2,Database!$I:$I,$A44,Database!$Z:$Z,"N",Database!$Y:$Y,"Y")+COUNTIFS(Database!$F:$F,1,Database!$Q:$Q,AD$2,Database!$I:$I,$A44,Database!$Z:$Z,"N",Database!$Y:$Y,"Y"))</f>
        <v>0</v>
      </c>
      <c r="AE44" s="9">
        <f>IF($K44="N",0,COUNTIFS(Database!$E:$E,1,Database!$O:$O,AE$2,Database!$I:$I,$A44,Database!$Z:$Z,"N",Database!$Y:$Y,"Y")+COUNTIFS(Database!$F:$F,1,Database!$Q:$Q,AE$2,Database!$I:$I,$A44,Database!$Z:$Z,"N",Database!$Y:$Y,"Y"))</f>
        <v>0</v>
      </c>
      <c r="AF44" s="9">
        <f>IF($K44="N",0,COUNTIFS(Database!$E:$E,1,Database!$O:$O,AF$2,Database!$I:$I,$A44,Database!$Z:$Z,"N",Database!$Y:$Y,"Y")+COUNTIFS(Database!$F:$F,1,Database!$Q:$Q,AF$2,Database!$I:$I,$A44,Database!$Z:$Z,"N",Database!$Y:$Y,"Y"))</f>
        <v>0</v>
      </c>
      <c r="AG44" s="9">
        <f>IF($K44="N",0,COUNTIFS(Database!$E:$E,1,Database!$O:$O,AG$2,Database!$I:$I,$A44,Database!$Z:$Z,"N",Database!$Y:$Y,"Y")+COUNTIFS(Database!$F:$F,1,Database!$Q:$Q,AG$2,Database!$I:$I,$A44,Database!$Z:$Z,"N",Database!$Y:$Y,"Y"))</f>
        <v>0</v>
      </c>
      <c r="AH44" s="9">
        <f>IF($K44="N",0,COUNTIFS(Database!$E:$E,1,Database!$O:$O,AH$2,Database!$I:$I,$A44,Database!$Z:$Z,"N",Database!$Y:$Y,"Y")+COUNTIFS(Database!$F:$F,1,Database!$Q:$Q,AH$2,Database!$I:$I,$A44,Database!$Z:$Z,"N",Database!$Y:$Y,"Y"))</f>
        <v>0</v>
      </c>
      <c r="AI44" s="9">
        <f>IF($K44="N",0,COUNTIFS(Database!$E:$E,1,Database!$O:$O,AI$2,Database!$I:$I,$A44,Database!$Z:$Z,"N",Database!$Y:$Y,"Y")+COUNTIFS(Database!$F:$F,1,Database!$Q:$Q,AI$2,Database!$I:$I,$A44,Database!$Z:$Z,"N",Database!$Y:$Y,"Y"))</f>
        <v>0</v>
      </c>
      <c r="AJ44" s="9">
        <f>IF($K44="N",0,COUNTIFS(Database!$E:$E,1,Database!$O:$O,AJ$2,Database!$I:$I,$A44,Database!$Z:$Z,"N",Database!$Y:$Y,"Y")+COUNTIFS(Database!$F:$F,1,Database!$Q:$Q,AJ$2,Database!$I:$I,$A44,Database!$Z:$Z,"N",Database!$Y:$Y,"Y"))</f>
        <v>0</v>
      </c>
      <c r="AK44" s="9">
        <f>IF($K44="N",0,COUNTIFS(Database!$E:$E,1,Database!$O:$O,AK$2,Database!$I:$I,$A44,Database!$Z:$Z,"N",Database!$Y:$Y,"Y")+COUNTIFS(Database!$F:$F,1,Database!$Q:$Q,AK$2,Database!$I:$I,$A44,Database!$Z:$Z,"N",Database!$Y:$Y,"Y"))</f>
        <v>0</v>
      </c>
      <c r="AL44" s="9">
        <f>IF($K44="N",0,COUNTIFS(Database!$E:$E,1,Database!$O:$O,AL$2,Database!$I:$I,$A44,Database!$Z:$Z,"N",Database!$Y:$Y,"Y")+COUNTIFS(Database!$F:$F,1,Database!$Q:$Q,AL$2,Database!$I:$I,$A44,Database!$Z:$Z,"N",Database!$Y:$Y,"Y"))</f>
        <v>0</v>
      </c>
      <c r="AM44" s="9">
        <f>IF($K44="N",0,COUNTIFS(Database!$E:$E,1,Database!$O:$O,AM$2,Database!$I:$I,$A44,Database!$Z:$Z,"N",Database!$Y:$Y,"Y")+COUNTIFS(Database!$F:$F,1,Database!$Q:$Q,AM$2,Database!$I:$I,$A44,Database!$Z:$Z,"N",Database!$Y:$Y,"Y"))</f>
        <v>0</v>
      </c>
      <c r="AN44" s="9">
        <f>IF($K44="N",0,COUNTIFS(Database!$E:$E,1,Database!$O:$O,AN$2,Database!$I:$I,$A44,Database!$Z:$Z,"N",Database!$Y:$Y,"Y")+COUNTIFS(Database!$F:$F,1,Database!$Q:$Q,AN$2,Database!$I:$I,$A44,Database!$Z:$Z,"N",Database!$Y:$Y,"Y"))</f>
        <v>0</v>
      </c>
      <c r="AO44" s="9">
        <f>IF($K44="N",0,COUNTIFS(Database!$E:$E,1,Database!$O:$O,AO$2,Database!$I:$I,$A44,Database!$Z:$Z,"N",Database!$Y:$Y,"Y")+COUNTIFS(Database!$F:$F,1,Database!$Q:$Q,AO$2,Database!$I:$I,$A44,Database!$Z:$Z,"N",Database!$Y:$Y,"Y"))</f>
        <v>0</v>
      </c>
      <c r="AP44" s="9">
        <f>IF($K44="N",0,COUNTIFS(Database!$E:$E,1,Database!$O:$O,AP$2,Database!$I:$I,$A44,Database!$Z:$Z,"N",Database!$Y:$Y,"Y")+COUNTIFS(Database!$F:$F,1,Database!$Q:$Q,AP$2,Database!$I:$I,$A44,Database!$Z:$Z,"N",Database!$Y:$Y,"Y"))</f>
        <v>0</v>
      </c>
      <c r="AQ44" s="9">
        <f>IF($K44="N",0,COUNTIFS(Database!$E:$E,1,Database!$O:$O,AQ$2,Database!$I:$I,$A44,Database!$Z:$Z,"N",Database!$Y:$Y,"Y")+COUNTIFS(Database!$F:$F,1,Database!$Q:$Q,AQ$2,Database!$I:$I,$A44,Database!$Z:$Z,"N",Database!$Y:$Y,"Y"))</f>
        <v>0</v>
      </c>
      <c r="AR44" s="9">
        <f>IF($K44="N",0,COUNTIFS(Database!$E:$E,1,Database!$O:$O,AR$2,Database!$I:$I,$A44,Database!$Z:$Z,"N",Database!$Y:$Y,"Y")+COUNTIFS(Database!$F:$F,1,Database!$Q:$Q,AR$2,Database!$I:$I,$A44,Database!$Z:$Z,"N",Database!$Y:$Y,"Y"))</f>
        <v>0</v>
      </c>
      <c r="AS44" s="9">
        <f>IF($K44="N",0,COUNTIFS(Database!$E:$E,1,Database!$O:$O,AS$2,Database!$I:$I,$A44,Database!$Z:$Z,"N",Database!$Y:$Y,"Y")+COUNTIFS(Database!$F:$F,1,Database!$Q:$Q,AS$2,Database!$I:$I,$A44,Database!$Z:$Z,"N",Database!$Y:$Y,"Y"))</f>
        <v>0</v>
      </c>
      <c r="AT44" s="9">
        <f>IF($K44="N",0,COUNTIFS(Database!$E:$E,0,Database!$O:$O,AT$2,Database!$I:$I,$A44,Database!$Z:$Z,"N",Database!$Y:$Y,"Y")+COUNTIFS(Database!$F:$F,0,Database!$Q:$Q,AT$2,Database!$I:$I,$A44,Database!$Z:$Z,"N",Database!$Y:$Y,"Y"))</f>
        <v>0</v>
      </c>
      <c r="AU44" s="9">
        <f>IF($K44="N",0,COUNTIFS(Database!$E:$E,0,Database!$O:$O,AU$2,Database!$I:$I,$A44,Database!$Z:$Z,"N",Database!$Y:$Y,"Y")+COUNTIFS(Database!$F:$F,0,Database!$Q:$Q,AU$2,Database!$I:$I,$A44,Database!$Z:$Z,"N",Database!$Y:$Y,"Y"))</f>
        <v>0</v>
      </c>
      <c r="AV44" s="9">
        <f>IF($K44="N",0,COUNTIFS(Database!$E:$E,0,Database!$O:$O,AV$2,Database!$I:$I,$A44,Database!$Z:$Z,"N",Database!$Y:$Y,"Y")+COUNTIFS(Database!$F:$F,0,Database!$Q:$Q,AV$2,Database!$I:$I,$A44,Database!$Z:$Z,"N",Database!$Y:$Y,"Y"))</f>
        <v>0</v>
      </c>
      <c r="AW44" s="9">
        <f>IF($K44="N",0,COUNTIFS(Database!$E:$E,0,Database!$O:$O,AW$2,Database!$I:$I,$A44,Database!$Z:$Z,"N",Database!$Y:$Y,"Y")+COUNTIFS(Database!$F:$F,0,Database!$Q:$Q,AW$2,Database!$I:$I,$A44,Database!$Z:$Z,"N",Database!$Y:$Y,"Y"))</f>
        <v>0</v>
      </c>
      <c r="AX44" s="9">
        <f>IF($K44="N",0,COUNTIFS(Database!$E:$E,0,Database!$O:$O,AX$2,Database!$I:$I,$A44,Database!$Z:$Z,"N",Database!$Y:$Y,"Y")+COUNTIFS(Database!$F:$F,0,Database!$Q:$Q,AX$2,Database!$I:$I,$A44,Database!$Z:$Z,"N",Database!$Y:$Y,"Y"))</f>
        <v>0</v>
      </c>
      <c r="AY44" s="9">
        <f>IF($K44="N",0,COUNTIFS(Database!$E:$E,0,Database!$O:$O,AY$2,Database!$I:$I,$A44,Database!$Z:$Z,"N",Database!$Y:$Y,"Y")+COUNTIFS(Database!$F:$F,0,Database!$Q:$Q,AY$2,Database!$I:$I,$A44,Database!$Z:$Z,"N",Database!$Y:$Y,"Y"))</f>
        <v>0</v>
      </c>
      <c r="AZ44" s="9">
        <f>IF($K44="N",0,COUNTIFS(Database!$E:$E,0,Database!$O:$O,AZ$2,Database!$I:$I,$A44,Database!$Z:$Z,"N",Database!$Y:$Y,"Y")+COUNTIFS(Database!$F:$F,0,Database!$Q:$Q,AZ$2,Database!$I:$I,$A44,Database!$Z:$Z,"N",Database!$Y:$Y,"Y"))</f>
        <v>0</v>
      </c>
      <c r="BA44" s="9">
        <f>IF($K44="N",0,COUNTIFS(Database!$E:$E,0,Database!$O:$O,BA$2,Database!$I:$I,$A44,Database!$Z:$Z,"N",Database!$Y:$Y,"Y")+COUNTIFS(Database!$F:$F,0,Database!$Q:$Q,BA$2,Database!$I:$I,$A44,Database!$Z:$Z,"N",Database!$Y:$Y,"Y"))</f>
        <v>0</v>
      </c>
      <c r="BB44" s="9">
        <f>IF($K44="N",0,COUNTIFS(Database!$E:$E,0,Database!$O:$O,BB$2,Database!$I:$I,$A44,Database!$Z:$Z,"N",Database!$Y:$Y,"Y")+COUNTIFS(Database!$F:$F,0,Database!$Q:$Q,BB$2,Database!$I:$I,$A44,Database!$Z:$Z,"N",Database!$Y:$Y,"Y"))</f>
        <v>0</v>
      </c>
      <c r="BC44" s="9">
        <f>IF($K44="N",0,COUNTIFS(Database!$E:$E,0,Database!$O:$O,BC$2,Database!$I:$I,$A44,Database!$Z:$Z,"N",Database!$Y:$Y,"Y")+COUNTIFS(Database!$F:$F,0,Database!$Q:$Q,BC$2,Database!$I:$I,$A44,Database!$Z:$Z,"N",Database!$Y:$Y,"Y"))</f>
        <v>0</v>
      </c>
      <c r="BD44" s="9">
        <f>IF($K44="N",0,COUNTIFS(Database!$E:$E,0,Database!$O:$O,BD$2,Database!$I:$I,$A44,Database!$Z:$Z,"N",Database!$Y:$Y,"Y")+COUNTIFS(Database!$F:$F,0,Database!$Q:$Q,BD$2,Database!$I:$I,$A44,Database!$Z:$Z,"N",Database!$Y:$Y,"Y"))</f>
        <v>0</v>
      </c>
      <c r="BE44" s="9">
        <f>IF($K44="N",0,COUNTIFS(Database!$E:$E,0,Database!$O:$O,BE$2,Database!$I:$I,$A44,Database!$Z:$Z,"N",Database!$Y:$Y,"Y")+COUNTIFS(Database!$F:$F,0,Database!$Q:$Q,BE$2,Database!$I:$I,$A44,Database!$Z:$Z,"N",Database!$Y:$Y,"Y"))</f>
        <v>0</v>
      </c>
      <c r="BF44" s="9">
        <f>IF($K44="N",0,COUNTIFS(Database!$E:$E,0,Database!$O:$O,BF$2,Database!$I:$I,$A44,Database!$Z:$Z,"N",Database!$Y:$Y,"Y")+COUNTIFS(Database!$F:$F,0,Database!$Q:$Q,BF$2,Database!$I:$I,$A44,Database!$Z:$Z,"N",Database!$Y:$Y,"Y"))</f>
        <v>0</v>
      </c>
      <c r="BG44" s="9">
        <f>IF($K44="N",0,COUNTIFS(Database!$E:$E,0,Database!$O:$O,BG$2,Database!$I:$I,$A44,Database!$Z:$Z,"N",Database!$Y:$Y,"Y")+COUNTIFS(Database!$F:$F,0,Database!$Q:$Q,BG$2,Database!$I:$I,$A44,Database!$Z:$Z,"N",Database!$Y:$Y,"Y"))</f>
        <v>0</v>
      </c>
      <c r="BH44" s="9">
        <f>IF($K44="N",0,COUNTIFS(Database!$E:$E,0,Database!$O:$O,BH$2,Database!$I:$I,$A44,Database!$Z:$Z,"N",Database!$Y:$Y,"Y")+COUNTIFS(Database!$F:$F,0,Database!$Q:$Q,BH$2,Database!$I:$I,$A44,Database!$Z:$Z,"N",Database!$Y:$Y,"Y"))</f>
        <v>0</v>
      </c>
      <c r="BI44" s="9">
        <f>IF($K44="N",0,COUNTIFS(Database!$E:$E,0,Database!$O:$O,BI$2,Database!$I:$I,$A44,Database!$Z:$Z,"N",Database!$Y:$Y,"Y")+COUNTIFS(Database!$F:$F,0,Database!$Q:$Q,BI$2,Database!$I:$I,$A44,Database!$Z:$Z,"N",Database!$Y:$Y,"Y"))</f>
        <v>0</v>
      </c>
    </row>
    <row r="45" spans="1:61" x14ac:dyDescent="0.25">
      <c r="A45" s="7" t="s">
        <v>1160</v>
      </c>
      <c r="B45" s="2" t="str">
        <f>VLOOKUP(A45,Database!I:U,13,FALSE)</f>
        <v>bcp</v>
      </c>
      <c r="C45" s="2">
        <f>VLOOKUP(A45,Database!I:V,14,FALSE)</f>
        <v>2000</v>
      </c>
      <c r="D45" s="2">
        <f>_xlfn.MAXIFS(Database!B:B,Database!I:I,'Tournaments Included'!A45)</f>
        <v>3</v>
      </c>
      <c r="E45" s="2" t="str">
        <f>VLOOKUP(A45,Database!I:AA,16,FALSE)</f>
        <v>v1.1</v>
      </c>
      <c r="F45" s="2">
        <f>VLOOKUP(A45,Database!I:AB,19,FALSE)</f>
        <v>4</v>
      </c>
      <c r="G45" s="2" t="str">
        <f>VLOOKUP(A45,Database!I:AC,20,FALSE)</f>
        <v>N</v>
      </c>
      <c r="H45" s="2" t="str">
        <f>IF(VLOOKUP(A45,Database!I:AD,21,FALSE)=0,"Unknown",VLOOKUP(A45,Database!I:AD,21,FALSE))</f>
        <v>N</v>
      </c>
      <c r="I45" s="2" t="str">
        <f>IF(VLOOKUP(A45,Database!I:AE,22,FALSE)=0,"Unknown",VLOOKUP(A45,Database!I:AE,22,FALSE))</f>
        <v>Y</v>
      </c>
      <c r="K45" s="19" t="s">
        <v>1399</v>
      </c>
      <c r="N45" s="9">
        <f>IF($K45="N",0,COUNTIFS(Database!$E:$E,2,Database!$O:$O,N$2,Database!$I:$I,$A45,Database!$Z:$Z,"N",Database!$Y:$Y,"Y")+COUNTIFS(Database!$F:$F,2,Database!$Q:$Q,N$2,Database!$I:$I,$A45,Database!$Z:$Z,"N",Database!$Y:$Y,"Y"))</f>
        <v>0</v>
      </c>
      <c r="O45" s="9">
        <f>IF($K45="N",0,COUNTIFS(Database!$E:$E,2,Database!$O:$O,O$2,Database!$I:$I,$A45,Database!$Z:$Z,"N",Database!$Y:$Y,"Y")+COUNTIFS(Database!$F:$F,2,Database!$Q:$Q,O$2,Database!$I:$I,$A45,Database!$Z:$Z,"N",Database!$Y:$Y,"Y"))</f>
        <v>0</v>
      </c>
      <c r="P45" s="9">
        <f>IF($K45="N",0,COUNTIFS(Database!$E:$E,2,Database!$O:$O,P$2,Database!$I:$I,$A45,Database!$Z:$Z,"N",Database!$Y:$Y,"Y")+COUNTIFS(Database!$F:$F,2,Database!$Q:$Q,P$2,Database!$I:$I,$A45,Database!$Z:$Z,"N",Database!$Y:$Y,"Y"))</f>
        <v>0</v>
      </c>
      <c r="Q45" s="9">
        <f>IF($K45="N",0,COUNTIFS(Database!$E:$E,2,Database!$O:$O,Q$2,Database!$I:$I,$A45,Database!$Z:$Z,"N",Database!$Y:$Y,"Y")+COUNTIFS(Database!$F:$F,2,Database!$Q:$Q,Q$2,Database!$I:$I,$A45,Database!$Z:$Z,"N",Database!$Y:$Y,"Y"))</f>
        <v>0</v>
      </c>
      <c r="R45" s="9">
        <f>IF($K45="N",0,COUNTIFS(Database!$E:$E,2,Database!$O:$O,R$2,Database!$I:$I,$A45,Database!$Z:$Z,"N",Database!$Y:$Y,"Y")+COUNTIFS(Database!$F:$F,2,Database!$Q:$Q,R$2,Database!$I:$I,$A45,Database!$Z:$Z,"N",Database!$Y:$Y,"Y"))</f>
        <v>0</v>
      </c>
      <c r="S45" s="9">
        <f>IF($K45="N",0,COUNTIFS(Database!$E:$E,2,Database!$O:$O,S$2,Database!$I:$I,$A45,Database!$Z:$Z,"N",Database!$Y:$Y,"Y")+COUNTIFS(Database!$F:$F,2,Database!$Q:$Q,S$2,Database!$I:$I,$A45,Database!$Z:$Z,"N",Database!$Y:$Y,"Y"))</f>
        <v>0</v>
      </c>
      <c r="T45" s="9">
        <f>IF($K45="N",0,COUNTIFS(Database!$E:$E,2,Database!$O:$O,T$2,Database!$I:$I,$A45,Database!$Z:$Z,"N",Database!$Y:$Y,"Y")+COUNTIFS(Database!$F:$F,2,Database!$Q:$Q,T$2,Database!$I:$I,$A45,Database!$Z:$Z,"N",Database!$Y:$Y,"Y"))</f>
        <v>0</v>
      </c>
      <c r="U45" s="9">
        <f>IF($K45="N",0,COUNTIFS(Database!$E:$E,2,Database!$O:$O,U$2,Database!$I:$I,$A45,Database!$Z:$Z,"N",Database!$Y:$Y,"Y")+COUNTIFS(Database!$F:$F,2,Database!$Q:$Q,U$2,Database!$I:$I,$A45,Database!$Z:$Z,"N",Database!$Y:$Y,"Y"))</f>
        <v>0</v>
      </c>
      <c r="V45" s="9">
        <f>IF($K45="N",0,COUNTIFS(Database!$E:$E,2,Database!$O:$O,V$2,Database!$I:$I,$A45,Database!$Z:$Z,"N",Database!$Y:$Y,"Y")+COUNTIFS(Database!$F:$F,2,Database!$Q:$Q,V$2,Database!$I:$I,$A45,Database!$Z:$Z,"N",Database!$Y:$Y,"Y"))</f>
        <v>0</v>
      </c>
      <c r="W45" s="9">
        <f>IF($K45="N",0,COUNTIFS(Database!$E:$E,2,Database!$O:$O,W$2,Database!$I:$I,$A45,Database!$Z:$Z,"N",Database!$Y:$Y,"Y")+COUNTIFS(Database!$F:$F,2,Database!$Q:$Q,W$2,Database!$I:$I,$A45,Database!$Z:$Z,"N",Database!$Y:$Y,"Y"))</f>
        <v>0</v>
      </c>
      <c r="X45" s="9">
        <f>IF($K45="N",0,COUNTIFS(Database!$E:$E,2,Database!$O:$O,X$2,Database!$I:$I,$A45,Database!$Z:$Z,"N",Database!$Y:$Y,"Y")+COUNTIFS(Database!$F:$F,2,Database!$Q:$Q,X$2,Database!$I:$I,$A45,Database!$Z:$Z,"N",Database!$Y:$Y,"Y"))</f>
        <v>0</v>
      </c>
      <c r="Y45" s="9">
        <f>IF($K45="N",0,COUNTIFS(Database!$E:$E,2,Database!$O:$O,Y$2,Database!$I:$I,$A45,Database!$Z:$Z,"N",Database!$Y:$Y,"Y")+COUNTIFS(Database!$F:$F,2,Database!$Q:$Q,Y$2,Database!$I:$I,$A45,Database!$Z:$Z,"N",Database!$Y:$Y,"Y"))</f>
        <v>0</v>
      </c>
      <c r="Z45" s="9">
        <f>IF($K45="N",0,COUNTIFS(Database!$E:$E,2,Database!$O:$O,Z$2,Database!$I:$I,$A45,Database!$Z:$Z,"N",Database!$Y:$Y,"Y")+COUNTIFS(Database!$F:$F,2,Database!$Q:$Q,Z$2,Database!$I:$I,$A45,Database!$Z:$Z,"N",Database!$Y:$Y,"Y"))</f>
        <v>0</v>
      </c>
      <c r="AA45" s="9">
        <f>IF($K45="N",0,COUNTIFS(Database!$E:$E,2,Database!$O:$O,AA$2,Database!$I:$I,$A45,Database!$Z:$Z,"N",Database!$Y:$Y,"Y")+COUNTIFS(Database!$F:$F,2,Database!$Q:$Q,AA$2,Database!$I:$I,$A45,Database!$Z:$Z,"N",Database!$Y:$Y,"Y"))</f>
        <v>0</v>
      </c>
      <c r="AB45" s="9">
        <f>IF($K45="N",0,COUNTIFS(Database!$E:$E,2,Database!$O:$O,AB$2,Database!$I:$I,$A45,Database!$Z:$Z,"N",Database!$Y:$Y,"Y")+COUNTIFS(Database!$F:$F,2,Database!$Q:$Q,AB$2,Database!$I:$I,$A45,Database!$Z:$Z,"N",Database!$Y:$Y,"Y"))</f>
        <v>0</v>
      </c>
      <c r="AC45" s="9">
        <f>IF($K45="N",0,COUNTIFS(Database!$E:$E,2,Database!$O:$O,AC$2,Database!$I:$I,$A45,Database!$Z:$Z,"N",Database!$Y:$Y,"Y")+COUNTIFS(Database!$F:$F,2,Database!$Q:$Q,AC$2,Database!$I:$I,$A45,Database!$Z:$Z,"N",Database!$Y:$Y,"Y"))</f>
        <v>0</v>
      </c>
      <c r="AD45" s="9">
        <f>IF($K45="N",0,COUNTIFS(Database!$E:$E,1,Database!$O:$O,AD$2,Database!$I:$I,$A45,Database!$Z:$Z,"N",Database!$Y:$Y,"Y")+COUNTIFS(Database!$F:$F,1,Database!$Q:$Q,AD$2,Database!$I:$I,$A45,Database!$Z:$Z,"N",Database!$Y:$Y,"Y"))</f>
        <v>0</v>
      </c>
      <c r="AE45" s="9">
        <f>IF($K45="N",0,COUNTIFS(Database!$E:$E,1,Database!$O:$O,AE$2,Database!$I:$I,$A45,Database!$Z:$Z,"N",Database!$Y:$Y,"Y")+COUNTIFS(Database!$F:$F,1,Database!$Q:$Q,AE$2,Database!$I:$I,$A45,Database!$Z:$Z,"N",Database!$Y:$Y,"Y"))</f>
        <v>0</v>
      </c>
      <c r="AF45" s="9">
        <f>IF($K45="N",0,COUNTIFS(Database!$E:$E,1,Database!$O:$O,AF$2,Database!$I:$I,$A45,Database!$Z:$Z,"N",Database!$Y:$Y,"Y")+COUNTIFS(Database!$F:$F,1,Database!$Q:$Q,AF$2,Database!$I:$I,$A45,Database!$Z:$Z,"N",Database!$Y:$Y,"Y"))</f>
        <v>0</v>
      </c>
      <c r="AG45" s="9">
        <f>IF($K45="N",0,COUNTIFS(Database!$E:$E,1,Database!$O:$O,AG$2,Database!$I:$I,$A45,Database!$Z:$Z,"N",Database!$Y:$Y,"Y")+COUNTIFS(Database!$F:$F,1,Database!$Q:$Q,AG$2,Database!$I:$I,$A45,Database!$Z:$Z,"N",Database!$Y:$Y,"Y"))</f>
        <v>0</v>
      </c>
      <c r="AH45" s="9">
        <f>IF($K45="N",0,COUNTIFS(Database!$E:$E,1,Database!$O:$O,AH$2,Database!$I:$I,$A45,Database!$Z:$Z,"N",Database!$Y:$Y,"Y")+COUNTIFS(Database!$F:$F,1,Database!$Q:$Q,AH$2,Database!$I:$I,$A45,Database!$Z:$Z,"N",Database!$Y:$Y,"Y"))</f>
        <v>0</v>
      </c>
      <c r="AI45" s="9">
        <f>IF($K45="N",0,COUNTIFS(Database!$E:$E,1,Database!$O:$O,AI$2,Database!$I:$I,$A45,Database!$Z:$Z,"N",Database!$Y:$Y,"Y")+COUNTIFS(Database!$F:$F,1,Database!$Q:$Q,AI$2,Database!$I:$I,$A45,Database!$Z:$Z,"N",Database!$Y:$Y,"Y"))</f>
        <v>0</v>
      </c>
      <c r="AJ45" s="9">
        <f>IF($K45="N",0,COUNTIFS(Database!$E:$E,1,Database!$O:$O,AJ$2,Database!$I:$I,$A45,Database!$Z:$Z,"N",Database!$Y:$Y,"Y")+COUNTIFS(Database!$F:$F,1,Database!$Q:$Q,AJ$2,Database!$I:$I,$A45,Database!$Z:$Z,"N",Database!$Y:$Y,"Y"))</f>
        <v>0</v>
      </c>
      <c r="AK45" s="9">
        <f>IF($K45="N",0,COUNTIFS(Database!$E:$E,1,Database!$O:$O,AK$2,Database!$I:$I,$A45,Database!$Z:$Z,"N",Database!$Y:$Y,"Y")+COUNTIFS(Database!$F:$F,1,Database!$Q:$Q,AK$2,Database!$I:$I,$A45,Database!$Z:$Z,"N",Database!$Y:$Y,"Y"))</f>
        <v>0</v>
      </c>
      <c r="AL45" s="9">
        <f>IF($K45="N",0,COUNTIFS(Database!$E:$E,1,Database!$O:$O,AL$2,Database!$I:$I,$A45,Database!$Z:$Z,"N",Database!$Y:$Y,"Y")+COUNTIFS(Database!$F:$F,1,Database!$Q:$Q,AL$2,Database!$I:$I,$A45,Database!$Z:$Z,"N",Database!$Y:$Y,"Y"))</f>
        <v>0</v>
      </c>
      <c r="AM45" s="9">
        <f>IF($K45="N",0,COUNTIFS(Database!$E:$E,1,Database!$O:$O,AM$2,Database!$I:$I,$A45,Database!$Z:$Z,"N",Database!$Y:$Y,"Y")+COUNTIFS(Database!$F:$F,1,Database!$Q:$Q,AM$2,Database!$I:$I,$A45,Database!$Z:$Z,"N",Database!$Y:$Y,"Y"))</f>
        <v>0</v>
      </c>
      <c r="AN45" s="9">
        <f>IF($K45="N",0,COUNTIFS(Database!$E:$E,1,Database!$O:$O,AN$2,Database!$I:$I,$A45,Database!$Z:$Z,"N",Database!$Y:$Y,"Y")+COUNTIFS(Database!$F:$F,1,Database!$Q:$Q,AN$2,Database!$I:$I,$A45,Database!$Z:$Z,"N",Database!$Y:$Y,"Y"))</f>
        <v>0</v>
      </c>
      <c r="AO45" s="9">
        <f>IF($K45="N",0,COUNTIFS(Database!$E:$E,1,Database!$O:$O,AO$2,Database!$I:$I,$A45,Database!$Z:$Z,"N",Database!$Y:$Y,"Y")+COUNTIFS(Database!$F:$F,1,Database!$Q:$Q,AO$2,Database!$I:$I,$A45,Database!$Z:$Z,"N",Database!$Y:$Y,"Y"))</f>
        <v>0</v>
      </c>
      <c r="AP45" s="9">
        <f>IF($K45="N",0,COUNTIFS(Database!$E:$E,1,Database!$O:$O,AP$2,Database!$I:$I,$A45,Database!$Z:$Z,"N",Database!$Y:$Y,"Y")+COUNTIFS(Database!$F:$F,1,Database!$Q:$Q,AP$2,Database!$I:$I,$A45,Database!$Z:$Z,"N",Database!$Y:$Y,"Y"))</f>
        <v>0</v>
      </c>
      <c r="AQ45" s="9">
        <f>IF($K45="N",0,COUNTIFS(Database!$E:$E,1,Database!$O:$O,AQ$2,Database!$I:$I,$A45,Database!$Z:$Z,"N",Database!$Y:$Y,"Y")+COUNTIFS(Database!$F:$F,1,Database!$Q:$Q,AQ$2,Database!$I:$I,$A45,Database!$Z:$Z,"N",Database!$Y:$Y,"Y"))</f>
        <v>0</v>
      </c>
      <c r="AR45" s="9">
        <f>IF($K45="N",0,COUNTIFS(Database!$E:$E,1,Database!$O:$O,AR$2,Database!$I:$I,$A45,Database!$Z:$Z,"N",Database!$Y:$Y,"Y")+COUNTIFS(Database!$F:$F,1,Database!$Q:$Q,AR$2,Database!$I:$I,$A45,Database!$Z:$Z,"N",Database!$Y:$Y,"Y"))</f>
        <v>0</v>
      </c>
      <c r="AS45" s="9">
        <f>IF($K45="N",0,COUNTIFS(Database!$E:$E,1,Database!$O:$O,AS$2,Database!$I:$I,$A45,Database!$Z:$Z,"N",Database!$Y:$Y,"Y")+COUNTIFS(Database!$F:$F,1,Database!$Q:$Q,AS$2,Database!$I:$I,$A45,Database!$Z:$Z,"N",Database!$Y:$Y,"Y"))</f>
        <v>0</v>
      </c>
      <c r="AT45" s="9">
        <f>IF($K45="N",0,COUNTIFS(Database!$E:$E,0,Database!$O:$O,AT$2,Database!$I:$I,$A45,Database!$Z:$Z,"N",Database!$Y:$Y,"Y")+COUNTIFS(Database!$F:$F,0,Database!$Q:$Q,AT$2,Database!$I:$I,$A45,Database!$Z:$Z,"N",Database!$Y:$Y,"Y"))</f>
        <v>0</v>
      </c>
      <c r="AU45" s="9">
        <f>IF($K45="N",0,COUNTIFS(Database!$E:$E,0,Database!$O:$O,AU$2,Database!$I:$I,$A45,Database!$Z:$Z,"N",Database!$Y:$Y,"Y")+COUNTIFS(Database!$F:$F,0,Database!$Q:$Q,AU$2,Database!$I:$I,$A45,Database!$Z:$Z,"N",Database!$Y:$Y,"Y"))</f>
        <v>0</v>
      </c>
      <c r="AV45" s="9">
        <f>IF($K45="N",0,COUNTIFS(Database!$E:$E,0,Database!$O:$O,AV$2,Database!$I:$I,$A45,Database!$Z:$Z,"N",Database!$Y:$Y,"Y")+COUNTIFS(Database!$F:$F,0,Database!$Q:$Q,AV$2,Database!$I:$I,$A45,Database!$Z:$Z,"N",Database!$Y:$Y,"Y"))</f>
        <v>0</v>
      </c>
      <c r="AW45" s="9">
        <f>IF($K45="N",0,COUNTIFS(Database!$E:$E,0,Database!$O:$O,AW$2,Database!$I:$I,$A45,Database!$Z:$Z,"N",Database!$Y:$Y,"Y")+COUNTIFS(Database!$F:$F,0,Database!$Q:$Q,AW$2,Database!$I:$I,$A45,Database!$Z:$Z,"N",Database!$Y:$Y,"Y"))</f>
        <v>0</v>
      </c>
      <c r="AX45" s="9">
        <f>IF($K45="N",0,COUNTIFS(Database!$E:$E,0,Database!$O:$O,AX$2,Database!$I:$I,$A45,Database!$Z:$Z,"N",Database!$Y:$Y,"Y")+COUNTIFS(Database!$F:$F,0,Database!$Q:$Q,AX$2,Database!$I:$I,$A45,Database!$Z:$Z,"N",Database!$Y:$Y,"Y"))</f>
        <v>0</v>
      </c>
      <c r="AY45" s="9">
        <f>IF($K45="N",0,COUNTIFS(Database!$E:$E,0,Database!$O:$O,AY$2,Database!$I:$I,$A45,Database!$Z:$Z,"N",Database!$Y:$Y,"Y")+COUNTIFS(Database!$F:$F,0,Database!$Q:$Q,AY$2,Database!$I:$I,$A45,Database!$Z:$Z,"N",Database!$Y:$Y,"Y"))</f>
        <v>0</v>
      </c>
      <c r="AZ45" s="9">
        <f>IF($K45="N",0,COUNTIFS(Database!$E:$E,0,Database!$O:$O,AZ$2,Database!$I:$I,$A45,Database!$Z:$Z,"N",Database!$Y:$Y,"Y")+COUNTIFS(Database!$F:$F,0,Database!$Q:$Q,AZ$2,Database!$I:$I,$A45,Database!$Z:$Z,"N",Database!$Y:$Y,"Y"))</f>
        <v>0</v>
      </c>
      <c r="BA45" s="9">
        <f>IF($K45="N",0,COUNTIFS(Database!$E:$E,0,Database!$O:$O,BA$2,Database!$I:$I,$A45,Database!$Z:$Z,"N",Database!$Y:$Y,"Y")+COUNTIFS(Database!$F:$F,0,Database!$Q:$Q,BA$2,Database!$I:$I,$A45,Database!$Z:$Z,"N",Database!$Y:$Y,"Y"))</f>
        <v>0</v>
      </c>
      <c r="BB45" s="9">
        <f>IF($K45="N",0,COUNTIFS(Database!$E:$E,0,Database!$O:$O,BB$2,Database!$I:$I,$A45,Database!$Z:$Z,"N",Database!$Y:$Y,"Y")+COUNTIFS(Database!$F:$F,0,Database!$Q:$Q,BB$2,Database!$I:$I,$A45,Database!$Z:$Z,"N",Database!$Y:$Y,"Y"))</f>
        <v>0</v>
      </c>
      <c r="BC45" s="9">
        <f>IF($K45="N",0,COUNTIFS(Database!$E:$E,0,Database!$O:$O,BC$2,Database!$I:$I,$A45,Database!$Z:$Z,"N",Database!$Y:$Y,"Y")+COUNTIFS(Database!$F:$F,0,Database!$Q:$Q,BC$2,Database!$I:$I,$A45,Database!$Z:$Z,"N",Database!$Y:$Y,"Y"))</f>
        <v>0</v>
      </c>
      <c r="BD45" s="9">
        <f>IF($K45="N",0,COUNTIFS(Database!$E:$E,0,Database!$O:$O,BD$2,Database!$I:$I,$A45,Database!$Z:$Z,"N",Database!$Y:$Y,"Y")+COUNTIFS(Database!$F:$F,0,Database!$Q:$Q,BD$2,Database!$I:$I,$A45,Database!$Z:$Z,"N",Database!$Y:$Y,"Y"))</f>
        <v>0</v>
      </c>
      <c r="BE45" s="9">
        <f>IF($K45="N",0,COUNTIFS(Database!$E:$E,0,Database!$O:$O,BE$2,Database!$I:$I,$A45,Database!$Z:$Z,"N",Database!$Y:$Y,"Y")+COUNTIFS(Database!$F:$F,0,Database!$Q:$Q,BE$2,Database!$I:$I,$A45,Database!$Z:$Z,"N",Database!$Y:$Y,"Y"))</f>
        <v>0</v>
      </c>
      <c r="BF45" s="9">
        <f>IF($K45="N",0,COUNTIFS(Database!$E:$E,0,Database!$O:$O,BF$2,Database!$I:$I,$A45,Database!$Z:$Z,"N",Database!$Y:$Y,"Y")+COUNTIFS(Database!$F:$F,0,Database!$Q:$Q,BF$2,Database!$I:$I,$A45,Database!$Z:$Z,"N",Database!$Y:$Y,"Y"))</f>
        <v>0</v>
      </c>
      <c r="BG45" s="9">
        <f>IF($K45="N",0,COUNTIFS(Database!$E:$E,0,Database!$O:$O,BG$2,Database!$I:$I,$A45,Database!$Z:$Z,"N",Database!$Y:$Y,"Y")+COUNTIFS(Database!$F:$F,0,Database!$Q:$Q,BG$2,Database!$I:$I,$A45,Database!$Z:$Z,"N",Database!$Y:$Y,"Y"))</f>
        <v>0</v>
      </c>
      <c r="BH45" s="9">
        <f>IF($K45="N",0,COUNTIFS(Database!$E:$E,0,Database!$O:$O,BH$2,Database!$I:$I,$A45,Database!$Z:$Z,"N",Database!$Y:$Y,"Y")+COUNTIFS(Database!$F:$F,0,Database!$Q:$Q,BH$2,Database!$I:$I,$A45,Database!$Z:$Z,"N",Database!$Y:$Y,"Y"))</f>
        <v>0</v>
      </c>
      <c r="BI45" s="9">
        <f>IF($K45="N",0,COUNTIFS(Database!$E:$E,0,Database!$O:$O,BI$2,Database!$I:$I,$A45,Database!$Z:$Z,"N",Database!$Y:$Y,"Y")+COUNTIFS(Database!$F:$F,0,Database!$Q:$Q,BI$2,Database!$I:$I,$A45,Database!$Z:$Z,"N",Database!$Y:$Y,"Y"))</f>
        <v>0</v>
      </c>
    </row>
    <row r="46" spans="1:61" x14ac:dyDescent="0.25">
      <c r="A46" t="s">
        <v>1264</v>
      </c>
      <c r="B46" s="2" t="str">
        <f>VLOOKUP(A46,Database!I:U,13,FALSE)</f>
        <v>bcp</v>
      </c>
      <c r="C46" s="2">
        <f>VLOOKUP(A46,Database!I:V,14,FALSE)</f>
        <v>2000</v>
      </c>
      <c r="D46" s="2">
        <f>_xlfn.MAXIFS(Database!B:B,Database!I:I,'Tournaments Included'!A46)</f>
        <v>3</v>
      </c>
      <c r="E46" s="2" t="str">
        <f>VLOOKUP(A46,Database!I:AA,16,FALSE)</f>
        <v>v1.1</v>
      </c>
      <c r="F46" s="2">
        <f>VLOOKUP(A46,Database!I:AB,19,FALSE)</f>
        <v>62</v>
      </c>
      <c r="G46" s="2" t="str">
        <f>VLOOKUP(A46,Database!I:AC,20,FALSE)</f>
        <v>Y</v>
      </c>
      <c r="H46" s="2" t="str">
        <f>IF(VLOOKUP(A46,Database!I:AD,21,FALSE)=0,"Unknown",VLOOKUP(A46,Database!I:AD,21,FALSE))</f>
        <v>N</v>
      </c>
      <c r="I46" s="2" t="str">
        <f>IF(VLOOKUP(A46,Database!I:AE,22,FALSE)=0,"Unknown",VLOOKUP(A46,Database!I:AE,22,FALSE))</f>
        <v>Y</v>
      </c>
      <c r="K46" s="19" t="s">
        <v>1398</v>
      </c>
      <c r="N46" s="9">
        <f>IF($K46="N",0,COUNTIFS(Database!$E:$E,2,Database!$O:$O,N$2,Database!$I:$I,$A46,Database!$Z:$Z,"N",Database!$Y:$Y,"Y")+COUNTIFS(Database!$F:$F,2,Database!$Q:$Q,N$2,Database!$I:$I,$A46,Database!$Z:$Z,"N",Database!$Y:$Y,"Y"))</f>
        <v>1</v>
      </c>
      <c r="O46" s="9">
        <f>IF($K46="N",0,COUNTIFS(Database!$E:$E,2,Database!$O:$O,O$2,Database!$I:$I,$A46,Database!$Z:$Z,"N",Database!$Y:$Y,"Y")+COUNTIFS(Database!$F:$F,2,Database!$Q:$Q,O$2,Database!$I:$I,$A46,Database!$Z:$Z,"N",Database!$Y:$Y,"Y"))</f>
        <v>11</v>
      </c>
      <c r="P46" s="9">
        <f>IF($K46="N",0,COUNTIFS(Database!$E:$E,2,Database!$O:$O,P$2,Database!$I:$I,$A46,Database!$Z:$Z,"N",Database!$Y:$Y,"Y")+COUNTIFS(Database!$F:$F,2,Database!$Q:$Q,P$2,Database!$I:$I,$A46,Database!$Z:$Z,"N",Database!$Y:$Y,"Y"))</f>
        <v>11</v>
      </c>
      <c r="Q46" s="9">
        <f>IF($K46="N",0,COUNTIFS(Database!$E:$E,2,Database!$O:$O,Q$2,Database!$I:$I,$A46,Database!$Z:$Z,"N",Database!$Y:$Y,"Y")+COUNTIFS(Database!$F:$F,2,Database!$Q:$Q,Q$2,Database!$I:$I,$A46,Database!$Z:$Z,"N",Database!$Y:$Y,"Y"))</f>
        <v>10</v>
      </c>
      <c r="R46" s="9">
        <f>IF($K46="N",0,COUNTIFS(Database!$E:$E,2,Database!$O:$O,R$2,Database!$I:$I,$A46,Database!$Z:$Z,"N",Database!$Y:$Y,"Y")+COUNTIFS(Database!$F:$F,2,Database!$Q:$Q,R$2,Database!$I:$I,$A46,Database!$Z:$Z,"N",Database!$Y:$Y,"Y"))</f>
        <v>4</v>
      </c>
      <c r="S46" s="9">
        <f>IF($K46="N",0,COUNTIFS(Database!$E:$E,2,Database!$O:$O,S$2,Database!$I:$I,$A46,Database!$Z:$Z,"N",Database!$Y:$Y,"Y")+COUNTIFS(Database!$F:$F,2,Database!$Q:$Q,S$2,Database!$I:$I,$A46,Database!$Z:$Z,"N",Database!$Y:$Y,"Y"))</f>
        <v>5</v>
      </c>
      <c r="T46" s="9">
        <f>IF($K46="N",0,COUNTIFS(Database!$E:$E,2,Database!$O:$O,T$2,Database!$I:$I,$A46,Database!$Z:$Z,"N",Database!$Y:$Y,"Y")+COUNTIFS(Database!$F:$F,2,Database!$Q:$Q,T$2,Database!$I:$I,$A46,Database!$Z:$Z,"N",Database!$Y:$Y,"Y"))</f>
        <v>4</v>
      </c>
      <c r="U46" s="9">
        <f>IF($K46="N",0,COUNTIFS(Database!$E:$E,2,Database!$O:$O,U$2,Database!$I:$I,$A46,Database!$Z:$Z,"N",Database!$Y:$Y,"Y")+COUNTIFS(Database!$F:$F,2,Database!$Q:$Q,U$2,Database!$I:$I,$A46,Database!$Z:$Z,"N",Database!$Y:$Y,"Y"))</f>
        <v>0</v>
      </c>
      <c r="V46" s="9">
        <f>IF($K46="N",0,COUNTIFS(Database!$E:$E,2,Database!$O:$O,V$2,Database!$I:$I,$A46,Database!$Z:$Z,"N",Database!$Y:$Y,"Y")+COUNTIFS(Database!$F:$F,2,Database!$Q:$Q,V$2,Database!$I:$I,$A46,Database!$Z:$Z,"N",Database!$Y:$Y,"Y"))</f>
        <v>13</v>
      </c>
      <c r="W46" s="9">
        <f>IF($K46="N",0,COUNTIFS(Database!$E:$E,2,Database!$O:$O,W$2,Database!$I:$I,$A46,Database!$Z:$Z,"N",Database!$Y:$Y,"Y")+COUNTIFS(Database!$F:$F,2,Database!$Q:$Q,W$2,Database!$I:$I,$A46,Database!$Z:$Z,"N",Database!$Y:$Y,"Y"))</f>
        <v>6</v>
      </c>
      <c r="X46" s="9">
        <f>IF($K46="N",0,COUNTIFS(Database!$E:$E,2,Database!$O:$O,X$2,Database!$I:$I,$A46,Database!$Z:$Z,"N",Database!$Y:$Y,"Y")+COUNTIFS(Database!$F:$F,2,Database!$Q:$Q,X$2,Database!$I:$I,$A46,Database!$Z:$Z,"N",Database!$Y:$Y,"Y"))</f>
        <v>4</v>
      </c>
      <c r="Y46" s="9">
        <f>IF($K46="N",0,COUNTIFS(Database!$E:$E,2,Database!$O:$O,Y$2,Database!$I:$I,$A46,Database!$Z:$Z,"N",Database!$Y:$Y,"Y")+COUNTIFS(Database!$F:$F,2,Database!$Q:$Q,Y$2,Database!$I:$I,$A46,Database!$Z:$Z,"N",Database!$Y:$Y,"Y"))</f>
        <v>4</v>
      </c>
      <c r="Z46" s="9">
        <f>IF($K46="N",0,COUNTIFS(Database!$E:$E,2,Database!$O:$O,Z$2,Database!$I:$I,$A46,Database!$Z:$Z,"N",Database!$Y:$Y,"Y")+COUNTIFS(Database!$F:$F,2,Database!$Q:$Q,Z$2,Database!$I:$I,$A46,Database!$Z:$Z,"N",Database!$Y:$Y,"Y"))</f>
        <v>1</v>
      </c>
      <c r="AA46" s="9">
        <f>IF($K46="N",0,COUNTIFS(Database!$E:$E,2,Database!$O:$O,AA$2,Database!$I:$I,$A46,Database!$Z:$Z,"N",Database!$Y:$Y,"Y")+COUNTIFS(Database!$F:$F,2,Database!$Q:$Q,AA$2,Database!$I:$I,$A46,Database!$Z:$Z,"N",Database!$Y:$Y,"Y"))</f>
        <v>0</v>
      </c>
      <c r="AB46" s="9">
        <f>IF($K46="N",0,COUNTIFS(Database!$E:$E,2,Database!$O:$O,AB$2,Database!$I:$I,$A46,Database!$Z:$Z,"N",Database!$Y:$Y,"Y")+COUNTIFS(Database!$F:$F,2,Database!$Q:$Q,AB$2,Database!$I:$I,$A46,Database!$Z:$Z,"N",Database!$Y:$Y,"Y"))</f>
        <v>0</v>
      </c>
      <c r="AC46" s="9">
        <f>IF($K46="N",0,COUNTIFS(Database!$E:$E,2,Database!$O:$O,AC$2,Database!$I:$I,$A46,Database!$Z:$Z,"N",Database!$Y:$Y,"Y")+COUNTIFS(Database!$F:$F,2,Database!$Q:$Q,AC$2,Database!$I:$I,$A46,Database!$Z:$Z,"N",Database!$Y:$Y,"Y"))</f>
        <v>2</v>
      </c>
      <c r="AD46" s="9">
        <f>IF($K46="N",0,COUNTIFS(Database!$E:$E,1,Database!$O:$O,AD$2,Database!$I:$I,$A46,Database!$Z:$Z,"N",Database!$Y:$Y,"Y")+COUNTIFS(Database!$F:$F,1,Database!$Q:$Q,AD$2,Database!$I:$I,$A46,Database!$Z:$Z,"N",Database!$Y:$Y,"Y"))</f>
        <v>1</v>
      </c>
      <c r="AE46" s="9">
        <f>IF($K46="N",0,COUNTIFS(Database!$E:$E,1,Database!$O:$O,AE$2,Database!$I:$I,$A46,Database!$Z:$Z,"N",Database!$Y:$Y,"Y")+COUNTIFS(Database!$F:$F,1,Database!$Q:$Q,AE$2,Database!$I:$I,$A46,Database!$Z:$Z,"N",Database!$Y:$Y,"Y"))</f>
        <v>1</v>
      </c>
      <c r="AF46" s="9">
        <f>IF($K46="N",0,COUNTIFS(Database!$E:$E,1,Database!$O:$O,AF$2,Database!$I:$I,$A46,Database!$Z:$Z,"N",Database!$Y:$Y,"Y")+COUNTIFS(Database!$F:$F,1,Database!$Q:$Q,AF$2,Database!$I:$I,$A46,Database!$Z:$Z,"N",Database!$Y:$Y,"Y"))</f>
        <v>1</v>
      </c>
      <c r="AG46" s="9">
        <f>IF($K46="N",0,COUNTIFS(Database!$E:$E,1,Database!$O:$O,AG$2,Database!$I:$I,$A46,Database!$Z:$Z,"N",Database!$Y:$Y,"Y")+COUNTIFS(Database!$F:$F,1,Database!$Q:$Q,AG$2,Database!$I:$I,$A46,Database!$Z:$Z,"N",Database!$Y:$Y,"Y"))</f>
        <v>1</v>
      </c>
      <c r="AH46" s="9">
        <f>IF($K46="N",0,COUNTIFS(Database!$E:$E,1,Database!$O:$O,AH$2,Database!$I:$I,$A46,Database!$Z:$Z,"N",Database!$Y:$Y,"Y")+COUNTIFS(Database!$F:$F,1,Database!$Q:$Q,AH$2,Database!$I:$I,$A46,Database!$Z:$Z,"N",Database!$Y:$Y,"Y"))</f>
        <v>2</v>
      </c>
      <c r="AI46" s="9">
        <f>IF($K46="N",0,COUNTIFS(Database!$E:$E,1,Database!$O:$O,AI$2,Database!$I:$I,$A46,Database!$Z:$Z,"N",Database!$Y:$Y,"Y")+COUNTIFS(Database!$F:$F,1,Database!$Q:$Q,AI$2,Database!$I:$I,$A46,Database!$Z:$Z,"N",Database!$Y:$Y,"Y"))</f>
        <v>1</v>
      </c>
      <c r="AJ46" s="9">
        <f>IF($K46="N",0,COUNTIFS(Database!$E:$E,1,Database!$O:$O,AJ$2,Database!$I:$I,$A46,Database!$Z:$Z,"N",Database!$Y:$Y,"Y")+COUNTIFS(Database!$F:$F,1,Database!$Q:$Q,AJ$2,Database!$I:$I,$A46,Database!$Z:$Z,"N",Database!$Y:$Y,"Y"))</f>
        <v>2</v>
      </c>
      <c r="AK46" s="9">
        <f>IF($K46="N",0,COUNTIFS(Database!$E:$E,1,Database!$O:$O,AK$2,Database!$I:$I,$A46,Database!$Z:$Z,"N",Database!$Y:$Y,"Y")+COUNTIFS(Database!$F:$F,1,Database!$Q:$Q,AK$2,Database!$I:$I,$A46,Database!$Z:$Z,"N",Database!$Y:$Y,"Y"))</f>
        <v>0</v>
      </c>
      <c r="AL46" s="9">
        <f>IF($K46="N",0,COUNTIFS(Database!$E:$E,1,Database!$O:$O,AL$2,Database!$I:$I,$A46,Database!$Z:$Z,"N",Database!$Y:$Y,"Y")+COUNTIFS(Database!$F:$F,1,Database!$Q:$Q,AL$2,Database!$I:$I,$A46,Database!$Z:$Z,"N",Database!$Y:$Y,"Y"))</f>
        <v>2</v>
      </c>
      <c r="AM46" s="9">
        <f>IF($K46="N",0,COUNTIFS(Database!$E:$E,1,Database!$O:$O,AM$2,Database!$I:$I,$A46,Database!$Z:$Z,"N",Database!$Y:$Y,"Y")+COUNTIFS(Database!$F:$F,1,Database!$Q:$Q,AM$2,Database!$I:$I,$A46,Database!$Z:$Z,"N",Database!$Y:$Y,"Y"))</f>
        <v>1</v>
      </c>
      <c r="AN46" s="9">
        <f>IF($K46="N",0,COUNTIFS(Database!$E:$E,1,Database!$O:$O,AN$2,Database!$I:$I,$A46,Database!$Z:$Z,"N",Database!$Y:$Y,"Y")+COUNTIFS(Database!$F:$F,1,Database!$Q:$Q,AN$2,Database!$I:$I,$A46,Database!$Z:$Z,"N",Database!$Y:$Y,"Y"))</f>
        <v>0</v>
      </c>
      <c r="AO46" s="9">
        <f>IF($K46="N",0,COUNTIFS(Database!$E:$E,1,Database!$O:$O,AO$2,Database!$I:$I,$A46,Database!$Z:$Z,"N",Database!$Y:$Y,"Y")+COUNTIFS(Database!$F:$F,1,Database!$Q:$Q,AO$2,Database!$I:$I,$A46,Database!$Z:$Z,"N",Database!$Y:$Y,"Y"))</f>
        <v>1</v>
      </c>
      <c r="AP46" s="9">
        <f>IF($K46="N",0,COUNTIFS(Database!$E:$E,1,Database!$O:$O,AP$2,Database!$I:$I,$A46,Database!$Z:$Z,"N",Database!$Y:$Y,"Y")+COUNTIFS(Database!$F:$F,1,Database!$Q:$Q,AP$2,Database!$I:$I,$A46,Database!$Z:$Z,"N",Database!$Y:$Y,"Y"))</f>
        <v>0</v>
      </c>
      <c r="AQ46" s="9">
        <f>IF($K46="N",0,COUNTIFS(Database!$E:$E,1,Database!$O:$O,AQ$2,Database!$I:$I,$A46,Database!$Z:$Z,"N",Database!$Y:$Y,"Y")+COUNTIFS(Database!$F:$F,1,Database!$Q:$Q,AQ$2,Database!$I:$I,$A46,Database!$Z:$Z,"N",Database!$Y:$Y,"Y"))</f>
        <v>0</v>
      </c>
      <c r="AR46" s="9">
        <f>IF($K46="N",0,COUNTIFS(Database!$E:$E,1,Database!$O:$O,AR$2,Database!$I:$I,$A46,Database!$Z:$Z,"N",Database!$Y:$Y,"Y")+COUNTIFS(Database!$F:$F,1,Database!$Q:$Q,AR$2,Database!$I:$I,$A46,Database!$Z:$Z,"N",Database!$Y:$Y,"Y"))</f>
        <v>0</v>
      </c>
      <c r="AS46" s="9">
        <f>IF($K46="N",0,COUNTIFS(Database!$E:$E,1,Database!$O:$O,AS$2,Database!$I:$I,$A46,Database!$Z:$Z,"N",Database!$Y:$Y,"Y")+COUNTIFS(Database!$F:$F,1,Database!$Q:$Q,AS$2,Database!$I:$I,$A46,Database!$Z:$Z,"N",Database!$Y:$Y,"Y"))</f>
        <v>1</v>
      </c>
      <c r="AT46" s="9">
        <f>IF($K46="N",0,COUNTIFS(Database!$E:$E,0,Database!$O:$O,AT$2,Database!$I:$I,$A46,Database!$Z:$Z,"N",Database!$Y:$Y,"Y")+COUNTIFS(Database!$F:$F,0,Database!$Q:$Q,AT$2,Database!$I:$I,$A46,Database!$Z:$Z,"N",Database!$Y:$Y,"Y"))</f>
        <v>3</v>
      </c>
      <c r="AU46" s="9">
        <f>IF($K46="N",0,COUNTIFS(Database!$E:$E,0,Database!$O:$O,AU$2,Database!$I:$I,$A46,Database!$Z:$Z,"N",Database!$Y:$Y,"Y")+COUNTIFS(Database!$F:$F,0,Database!$Q:$Q,AU$2,Database!$I:$I,$A46,Database!$Z:$Z,"N",Database!$Y:$Y,"Y"))</f>
        <v>8</v>
      </c>
      <c r="AV46" s="9">
        <f>IF($K46="N",0,COUNTIFS(Database!$E:$E,0,Database!$O:$O,AV$2,Database!$I:$I,$A46,Database!$Z:$Z,"N",Database!$Y:$Y,"Y")+COUNTIFS(Database!$F:$F,0,Database!$Q:$Q,AV$2,Database!$I:$I,$A46,Database!$Z:$Z,"N",Database!$Y:$Y,"Y"))</f>
        <v>15</v>
      </c>
      <c r="AW46" s="9">
        <f>IF($K46="N",0,COUNTIFS(Database!$E:$E,0,Database!$O:$O,AW$2,Database!$I:$I,$A46,Database!$Z:$Z,"N",Database!$Y:$Y,"Y")+COUNTIFS(Database!$F:$F,0,Database!$Q:$Q,AW$2,Database!$I:$I,$A46,Database!$Z:$Z,"N",Database!$Y:$Y,"Y"))</f>
        <v>7</v>
      </c>
      <c r="AX46" s="9">
        <f>IF($K46="N",0,COUNTIFS(Database!$E:$E,0,Database!$O:$O,AX$2,Database!$I:$I,$A46,Database!$Z:$Z,"N",Database!$Y:$Y,"Y")+COUNTIFS(Database!$F:$F,0,Database!$Q:$Q,AX$2,Database!$I:$I,$A46,Database!$Z:$Z,"N",Database!$Y:$Y,"Y"))</f>
        <v>3</v>
      </c>
      <c r="AY46" s="9">
        <f>IF($K46="N",0,COUNTIFS(Database!$E:$E,0,Database!$O:$O,AY$2,Database!$I:$I,$A46,Database!$Z:$Z,"N",Database!$Y:$Y,"Y")+COUNTIFS(Database!$F:$F,0,Database!$Q:$Q,AY$2,Database!$I:$I,$A46,Database!$Z:$Z,"N",Database!$Y:$Y,"Y"))</f>
        <v>3</v>
      </c>
      <c r="AZ46" s="9">
        <f>IF($K46="N",0,COUNTIFS(Database!$E:$E,0,Database!$O:$O,AZ$2,Database!$I:$I,$A46,Database!$Z:$Z,"N",Database!$Y:$Y,"Y")+COUNTIFS(Database!$F:$F,0,Database!$Q:$Q,AZ$2,Database!$I:$I,$A46,Database!$Z:$Z,"N",Database!$Y:$Y,"Y"))</f>
        <v>6</v>
      </c>
      <c r="BA46" s="9">
        <f>IF($K46="N",0,COUNTIFS(Database!$E:$E,0,Database!$O:$O,BA$2,Database!$I:$I,$A46,Database!$Z:$Z,"N",Database!$Y:$Y,"Y")+COUNTIFS(Database!$F:$F,0,Database!$Q:$Q,BA$2,Database!$I:$I,$A46,Database!$Z:$Z,"N",Database!$Y:$Y,"Y"))</f>
        <v>3</v>
      </c>
      <c r="BB46" s="9">
        <f>IF($K46="N",0,COUNTIFS(Database!$E:$E,0,Database!$O:$O,BB$2,Database!$I:$I,$A46,Database!$Z:$Z,"N",Database!$Y:$Y,"Y")+COUNTIFS(Database!$F:$F,0,Database!$Q:$Q,BB$2,Database!$I:$I,$A46,Database!$Z:$Z,"N",Database!$Y:$Y,"Y"))</f>
        <v>3</v>
      </c>
      <c r="BC46" s="9">
        <f>IF($K46="N",0,COUNTIFS(Database!$E:$E,0,Database!$O:$O,BC$2,Database!$I:$I,$A46,Database!$Z:$Z,"N",Database!$Y:$Y,"Y")+COUNTIFS(Database!$F:$F,0,Database!$Q:$Q,BC$2,Database!$I:$I,$A46,Database!$Z:$Z,"N",Database!$Y:$Y,"Y"))</f>
        <v>5</v>
      </c>
      <c r="BD46" s="9">
        <f>IF($K46="N",0,COUNTIFS(Database!$E:$E,0,Database!$O:$O,BD$2,Database!$I:$I,$A46,Database!$Z:$Z,"N",Database!$Y:$Y,"Y")+COUNTIFS(Database!$F:$F,0,Database!$Q:$Q,BD$2,Database!$I:$I,$A46,Database!$Z:$Z,"N",Database!$Y:$Y,"Y"))</f>
        <v>3</v>
      </c>
      <c r="BE46" s="9">
        <f>IF($K46="N",0,COUNTIFS(Database!$E:$E,0,Database!$O:$O,BE$2,Database!$I:$I,$A46,Database!$Z:$Z,"N",Database!$Y:$Y,"Y")+COUNTIFS(Database!$F:$F,0,Database!$Q:$Q,BE$2,Database!$I:$I,$A46,Database!$Z:$Z,"N",Database!$Y:$Y,"Y"))</f>
        <v>6</v>
      </c>
      <c r="BF46" s="9">
        <f>IF($K46="N",0,COUNTIFS(Database!$E:$E,0,Database!$O:$O,BF$2,Database!$I:$I,$A46,Database!$Z:$Z,"N",Database!$Y:$Y,"Y")+COUNTIFS(Database!$F:$F,0,Database!$Q:$Q,BF$2,Database!$I:$I,$A46,Database!$Z:$Z,"N",Database!$Y:$Y,"Y"))</f>
        <v>5</v>
      </c>
      <c r="BG46" s="9">
        <f>IF($K46="N",0,COUNTIFS(Database!$E:$E,0,Database!$O:$O,BG$2,Database!$I:$I,$A46,Database!$Z:$Z,"N",Database!$Y:$Y,"Y")+COUNTIFS(Database!$F:$F,0,Database!$Q:$Q,BG$2,Database!$I:$I,$A46,Database!$Z:$Z,"N",Database!$Y:$Y,"Y"))</f>
        <v>0</v>
      </c>
      <c r="BH46" s="9">
        <f>IF($K46="N",0,COUNTIFS(Database!$E:$E,0,Database!$O:$O,BH$2,Database!$I:$I,$A46,Database!$Z:$Z,"N",Database!$Y:$Y,"Y")+COUNTIFS(Database!$F:$F,0,Database!$Q:$Q,BH$2,Database!$I:$I,$A46,Database!$Z:$Z,"N",Database!$Y:$Y,"Y"))</f>
        <v>3</v>
      </c>
      <c r="BI46" s="9">
        <f>IF($K46="N",0,COUNTIFS(Database!$E:$E,0,Database!$O:$O,BI$2,Database!$I:$I,$A46,Database!$Z:$Z,"N",Database!$Y:$Y,"Y")+COUNTIFS(Database!$F:$F,0,Database!$Q:$Q,BI$2,Database!$I:$I,$A46,Database!$Z:$Z,"N",Database!$Y:$Y,"Y"))</f>
        <v>3</v>
      </c>
    </row>
    <row r="47" spans="1:61" x14ac:dyDescent="0.25">
      <c r="A47" t="s">
        <v>1171</v>
      </c>
      <c r="B47" s="2" t="str">
        <f>VLOOKUP(A47,Database!I:U,13,FALSE)</f>
        <v>bcp</v>
      </c>
      <c r="C47" s="2">
        <f>VLOOKUP(A47,Database!I:V,14,FALSE)</f>
        <v>1500</v>
      </c>
      <c r="D47" s="2">
        <f>_xlfn.MAXIFS(Database!B:B,Database!I:I,'Tournaments Included'!A47)</f>
        <v>3</v>
      </c>
      <c r="E47" s="2" t="str">
        <f>VLOOKUP(A47,Database!I:AA,16,FALSE)</f>
        <v>v1.1</v>
      </c>
      <c r="F47" s="2">
        <f>VLOOKUP(A47,Database!I:AB,19,FALSE)</f>
        <v>10</v>
      </c>
      <c r="G47" s="2" t="str">
        <f>VLOOKUP(A47,Database!I:AC,20,FALSE)</f>
        <v>Y</v>
      </c>
      <c r="H47" s="2" t="str">
        <f>IF(VLOOKUP(A47,Database!I:AD,21,FALSE)=0,"Unknown",VLOOKUP(A47,Database!I:AD,21,FALSE))</f>
        <v>Unknown</v>
      </c>
      <c r="I47" s="2" t="str">
        <f>IF(VLOOKUP(A47,Database!I:AE,22,FALSE)=0,"Unknown",VLOOKUP(A47,Database!I:AE,22,FALSE))</f>
        <v>Unknown</v>
      </c>
      <c r="K47" s="19" t="s">
        <v>1399</v>
      </c>
      <c r="N47" s="9">
        <f>IF($K47="N",0,COUNTIFS(Database!$E:$E,2,Database!$O:$O,N$2,Database!$I:$I,$A47,Database!$Z:$Z,"N",Database!$Y:$Y,"Y")+COUNTIFS(Database!$F:$F,2,Database!$Q:$Q,N$2,Database!$I:$I,$A47,Database!$Z:$Z,"N",Database!$Y:$Y,"Y"))</f>
        <v>0</v>
      </c>
      <c r="O47" s="9">
        <f>IF($K47="N",0,COUNTIFS(Database!$E:$E,2,Database!$O:$O,O$2,Database!$I:$I,$A47,Database!$Z:$Z,"N",Database!$Y:$Y,"Y")+COUNTIFS(Database!$F:$F,2,Database!$Q:$Q,O$2,Database!$I:$I,$A47,Database!$Z:$Z,"N",Database!$Y:$Y,"Y"))</f>
        <v>0</v>
      </c>
      <c r="P47" s="9">
        <f>IF($K47="N",0,COUNTIFS(Database!$E:$E,2,Database!$O:$O,P$2,Database!$I:$I,$A47,Database!$Z:$Z,"N",Database!$Y:$Y,"Y")+COUNTIFS(Database!$F:$F,2,Database!$Q:$Q,P$2,Database!$I:$I,$A47,Database!$Z:$Z,"N",Database!$Y:$Y,"Y"))</f>
        <v>0</v>
      </c>
      <c r="Q47" s="9">
        <f>IF($K47="N",0,COUNTIFS(Database!$E:$E,2,Database!$O:$O,Q$2,Database!$I:$I,$A47,Database!$Z:$Z,"N",Database!$Y:$Y,"Y")+COUNTIFS(Database!$F:$F,2,Database!$Q:$Q,Q$2,Database!$I:$I,$A47,Database!$Z:$Z,"N",Database!$Y:$Y,"Y"))</f>
        <v>0</v>
      </c>
      <c r="R47" s="9">
        <f>IF($K47="N",0,COUNTIFS(Database!$E:$E,2,Database!$O:$O,R$2,Database!$I:$I,$A47,Database!$Z:$Z,"N",Database!$Y:$Y,"Y")+COUNTIFS(Database!$F:$F,2,Database!$Q:$Q,R$2,Database!$I:$I,$A47,Database!$Z:$Z,"N",Database!$Y:$Y,"Y"))</f>
        <v>0</v>
      </c>
      <c r="S47" s="9">
        <f>IF($K47="N",0,COUNTIFS(Database!$E:$E,2,Database!$O:$O,S$2,Database!$I:$I,$A47,Database!$Z:$Z,"N",Database!$Y:$Y,"Y")+COUNTIFS(Database!$F:$F,2,Database!$Q:$Q,S$2,Database!$I:$I,$A47,Database!$Z:$Z,"N",Database!$Y:$Y,"Y"))</f>
        <v>0</v>
      </c>
      <c r="T47" s="9">
        <f>IF($K47="N",0,COUNTIFS(Database!$E:$E,2,Database!$O:$O,T$2,Database!$I:$I,$A47,Database!$Z:$Z,"N",Database!$Y:$Y,"Y")+COUNTIFS(Database!$F:$F,2,Database!$Q:$Q,T$2,Database!$I:$I,$A47,Database!$Z:$Z,"N",Database!$Y:$Y,"Y"))</f>
        <v>0</v>
      </c>
      <c r="U47" s="9">
        <f>IF($K47="N",0,COUNTIFS(Database!$E:$E,2,Database!$O:$O,U$2,Database!$I:$I,$A47,Database!$Z:$Z,"N",Database!$Y:$Y,"Y")+COUNTIFS(Database!$F:$F,2,Database!$Q:$Q,U$2,Database!$I:$I,$A47,Database!$Z:$Z,"N",Database!$Y:$Y,"Y"))</f>
        <v>0</v>
      </c>
      <c r="V47" s="9">
        <f>IF($K47="N",0,COUNTIFS(Database!$E:$E,2,Database!$O:$O,V$2,Database!$I:$I,$A47,Database!$Z:$Z,"N",Database!$Y:$Y,"Y")+COUNTIFS(Database!$F:$F,2,Database!$Q:$Q,V$2,Database!$I:$I,$A47,Database!$Z:$Z,"N",Database!$Y:$Y,"Y"))</f>
        <v>0</v>
      </c>
      <c r="W47" s="9">
        <f>IF($K47="N",0,COUNTIFS(Database!$E:$E,2,Database!$O:$O,W$2,Database!$I:$I,$A47,Database!$Z:$Z,"N",Database!$Y:$Y,"Y")+COUNTIFS(Database!$F:$F,2,Database!$Q:$Q,W$2,Database!$I:$I,$A47,Database!$Z:$Z,"N",Database!$Y:$Y,"Y"))</f>
        <v>0</v>
      </c>
      <c r="X47" s="9">
        <f>IF($K47="N",0,COUNTIFS(Database!$E:$E,2,Database!$O:$O,X$2,Database!$I:$I,$A47,Database!$Z:$Z,"N",Database!$Y:$Y,"Y")+COUNTIFS(Database!$F:$F,2,Database!$Q:$Q,X$2,Database!$I:$I,$A47,Database!$Z:$Z,"N",Database!$Y:$Y,"Y"))</f>
        <v>0</v>
      </c>
      <c r="Y47" s="9">
        <f>IF($K47="N",0,COUNTIFS(Database!$E:$E,2,Database!$O:$O,Y$2,Database!$I:$I,$A47,Database!$Z:$Z,"N",Database!$Y:$Y,"Y")+COUNTIFS(Database!$F:$F,2,Database!$Q:$Q,Y$2,Database!$I:$I,$A47,Database!$Z:$Z,"N",Database!$Y:$Y,"Y"))</f>
        <v>0</v>
      </c>
      <c r="Z47" s="9">
        <f>IF($K47="N",0,COUNTIFS(Database!$E:$E,2,Database!$O:$O,Z$2,Database!$I:$I,$A47,Database!$Z:$Z,"N",Database!$Y:$Y,"Y")+COUNTIFS(Database!$F:$F,2,Database!$Q:$Q,Z$2,Database!$I:$I,$A47,Database!$Z:$Z,"N",Database!$Y:$Y,"Y"))</f>
        <v>0</v>
      </c>
      <c r="AA47" s="9">
        <f>IF($K47="N",0,COUNTIFS(Database!$E:$E,2,Database!$O:$O,AA$2,Database!$I:$I,$A47,Database!$Z:$Z,"N",Database!$Y:$Y,"Y")+COUNTIFS(Database!$F:$F,2,Database!$Q:$Q,AA$2,Database!$I:$I,$A47,Database!$Z:$Z,"N",Database!$Y:$Y,"Y"))</f>
        <v>0</v>
      </c>
      <c r="AB47" s="9">
        <f>IF($K47="N",0,COUNTIFS(Database!$E:$E,2,Database!$O:$O,AB$2,Database!$I:$I,$A47,Database!$Z:$Z,"N",Database!$Y:$Y,"Y")+COUNTIFS(Database!$F:$F,2,Database!$Q:$Q,AB$2,Database!$I:$I,$A47,Database!$Z:$Z,"N",Database!$Y:$Y,"Y"))</f>
        <v>0</v>
      </c>
      <c r="AC47" s="9">
        <f>IF($K47="N",0,COUNTIFS(Database!$E:$E,2,Database!$O:$O,AC$2,Database!$I:$I,$A47,Database!$Z:$Z,"N",Database!$Y:$Y,"Y")+COUNTIFS(Database!$F:$F,2,Database!$Q:$Q,AC$2,Database!$I:$I,$A47,Database!$Z:$Z,"N",Database!$Y:$Y,"Y"))</f>
        <v>0</v>
      </c>
      <c r="AD47" s="9">
        <f>IF($K47="N",0,COUNTIFS(Database!$E:$E,1,Database!$O:$O,AD$2,Database!$I:$I,$A47,Database!$Z:$Z,"N",Database!$Y:$Y,"Y")+COUNTIFS(Database!$F:$F,1,Database!$Q:$Q,AD$2,Database!$I:$I,$A47,Database!$Z:$Z,"N",Database!$Y:$Y,"Y"))</f>
        <v>0</v>
      </c>
      <c r="AE47" s="9">
        <f>IF($K47="N",0,COUNTIFS(Database!$E:$E,1,Database!$O:$O,AE$2,Database!$I:$I,$A47,Database!$Z:$Z,"N",Database!$Y:$Y,"Y")+COUNTIFS(Database!$F:$F,1,Database!$Q:$Q,AE$2,Database!$I:$I,$A47,Database!$Z:$Z,"N",Database!$Y:$Y,"Y"))</f>
        <v>0</v>
      </c>
      <c r="AF47" s="9">
        <f>IF($K47="N",0,COUNTIFS(Database!$E:$E,1,Database!$O:$O,AF$2,Database!$I:$I,$A47,Database!$Z:$Z,"N",Database!$Y:$Y,"Y")+COUNTIFS(Database!$F:$F,1,Database!$Q:$Q,AF$2,Database!$I:$I,$A47,Database!$Z:$Z,"N",Database!$Y:$Y,"Y"))</f>
        <v>0</v>
      </c>
      <c r="AG47" s="9">
        <f>IF($K47="N",0,COUNTIFS(Database!$E:$E,1,Database!$O:$O,AG$2,Database!$I:$I,$A47,Database!$Z:$Z,"N",Database!$Y:$Y,"Y")+COUNTIFS(Database!$F:$F,1,Database!$Q:$Q,AG$2,Database!$I:$I,$A47,Database!$Z:$Z,"N",Database!$Y:$Y,"Y"))</f>
        <v>0</v>
      </c>
      <c r="AH47" s="9">
        <f>IF($K47="N",0,COUNTIFS(Database!$E:$E,1,Database!$O:$O,AH$2,Database!$I:$I,$A47,Database!$Z:$Z,"N",Database!$Y:$Y,"Y")+COUNTIFS(Database!$F:$F,1,Database!$Q:$Q,AH$2,Database!$I:$I,$A47,Database!$Z:$Z,"N",Database!$Y:$Y,"Y"))</f>
        <v>0</v>
      </c>
      <c r="AI47" s="9">
        <f>IF($K47="N",0,COUNTIFS(Database!$E:$E,1,Database!$O:$O,AI$2,Database!$I:$I,$A47,Database!$Z:$Z,"N",Database!$Y:$Y,"Y")+COUNTIFS(Database!$F:$F,1,Database!$Q:$Q,AI$2,Database!$I:$I,$A47,Database!$Z:$Z,"N",Database!$Y:$Y,"Y"))</f>
        <v>0</v>
      </c>
      <c r="AJ47" s="9">
        <f>IF($K47="N",0,COUNTIFS(Database!$E:$E,1,Database!$O:$O,AJ$2,Database!$I:$I,$A47,Database!$Z:$Z,"N",Database!$Y:$Y,"Y")+COUNTIFS(Database!$F:$F,1,Database!$Q:$Q,AJ$2,Database!$I:$I,$A47,Database!$Z:$Z,"N",Database!$Y:$Y,"Y"))</f>
        <v>0</v>
      </c>
      <c r="AK47" s="9">
        <f>IF($K47="N",0,COUNTIFS(Database!$E:$E,1,Database!$O:$O,AK$2,Database!$I:$I,$A47,Database!$Z:$Z,"N",Database!$Y:$Y,"Y")+COUNTIFS(Database!$F:$F,1,Database!$Q:$Q,AK$2,Database!$I:$I,$A47,Database!$Z:$Z,"N",Database!$Y:$Y,"Y"))</f>
        <v>0</v>
      </c>
      <c r="AL47" s="9">
        <f>IF($K47="N",0,COUNTIFS(Database!$E:$E,1,Database!$O:$O,AL$2,Database!$I:$I,$A47,Database!$Z:$Z,"N",Database!$Y:$Y,"Y")+COUNTIFS(Database!$F:$F,1,Database!$Q:$Q,AL$2,Database!$I:$I,$A47,Database!$Z:$Z,"N",Database!$Y:$Y,"Y"))</f>
        <v>0</v>
      </c>
      <c r="AM47" s="9">
        <f>IF($K47="N",0,COUNTIFS(Database!$E:$E,1,Database!$O:$O,AM$2,Database!$I:$I,$A47,Database!$Z:$Z,"N",Database!$Y:$Y,"Y")+COUNTIFS(Database!$F:$F,1,Database!$Q:$Q,AM$2,Database!$I:$I,$A47,Database!$Z:$Z,"N",Database!$Y:$Y,"Y"))</f>
        <v>0</v>
      </c>
      <c r="AN47" s="9">
        <f>IF($K47="N",0,COUNTIFS(Database!$E:$E,1,Database!$O:$O,AN$2,Database!$I:$I,$A47,Database!$Z:$Z,"N",Database!$Y:$Y,"Y")+COUNTIFS(Database!$F:$F,1,Database!$Q:$Q,AN$2,Database!$I:$I,$A47,Database!$Z:$Z,"N",Database!$Y:$Y,"Y"))</f>
        <v>0</v>
      </c>
      <c r="AO47" s="9">
        <f>IF($K47="N",0,COUNTIFS(Database!$E:$E,1,Database!$O:$O,AO$2,Database!$I:$I,$A47,Database!$Z:$Z,"N",Database!$Y:$Y,"Y")+COUNTIFS(Database!$F:$F,1,Database!$Q:$Q,AO$2,Database!$I:$I,$A47,Database!$Z:$Z,"N",Database!$Y:$Y,"Y"))</f>
        <v>0</v>
      </c>
      <c r="AP47" s="9">
        <f>IF($K47="N",0,COUNTIFS(Database!$E:$E,1,Database!$O:$O,AP$2,Database!$I:$I,$A47,Database!$Z:$Z,"N",Database!$Y:$Y,"Y")+COUNTIFS(Database!$F:$F,1,Database!$Q:$Q,AP$2,Database!$I:$I,$A47,Database!$Z:$Z,"N",Database!$Y:$Y,"Y"))</f>
        <v>0</v>
      </c>
      <c r="AQ47" s="9">
        <f>IF($K47="N",0,COUNTIFS(Database!$E:$E,1,Database!$O:$O,AQ$2,Database!$I:$I,$A47,Database!$Z:$Z,"N",Database!$Y:$Y,"Y")+COUNTIFS(Database!$F:$F,1,Database!$Q:$Q,AQ$2,Database!$I:$I,$A47,Database!$Z:$Z,"N",Database!$Y:$Y,"Y"))</f>
        <v>0</v>
      </c>
      <c r="AR47" s="9">
        <f>IF($K47="N",0,COUNTIFS(Database!$E:$E,1,Database!$O:$O,AR$2,Database!$I:$I,$A47,Database!$Z:$Z,"N",Database!$Y:$Y,"Y")+COUNTIFS(Database!$F:$F,1,Database!$Q:$Q,AR$2,Database!$I:$I,$A47,Database!$Z:$Z,"N",Database!$Y:$Y,"Y"))</f>
        <v>0</v>
      </c>
      <c r="AS47" s="9">
        <f>IF($K47="N",0,COUNTIFS(Database!$E:$E,1,Database!$O:$O,AS$2,Database!$I:$I,$A47,Database!$Z:$Z,"N",Database!$Y:$Y,"Y")+COUNTIFS(Database!$F:$F,1,Database!$Q:$Q,AS$2,Database!$I:$I,$A47,Database!$Z:$Z,"N",Database!$Y:$Y,"Y"))</f>
        <v>0</v>
      </c>
      <c r="AT47" s="9">
        <f>IF($K47="N",0,COUNTIFS(Database!$E:$E,0,Database!$O:$O,AT$2,Database!$I:$I,$A47,Database!$Z:$Z,"N",Database!$Y:$Y,"Y")+COUNTIFS(Database!$F:$F,0,Database!$Q:$Q,AT$2,Database!$I:$I,$A47,Database!$Z:$Z,"N",Database!$Y:$Y,"Y"))</f>
        <v>0</v>
      </c>
      <c r="AU47" s="9">
        <f>IF($K47="N",0,COUNTIFS(Database!$E:$E,0,Database!$O:$O,AU$2,Database!$I:$I,$A47,Database!$Z:$Z,"N",Database!$Y:$Y,"Y")+COUNTIFS(Database!$F:$F,0,Database!$Q:$Q,AU$2,Database!$I:$I,$A47,Database!$Z:$Z,"N",Database!$Y:$Y,"Y"))</f>
        <v>0</v>
      </c>
      <c r="AV47" s="9">
        <f>IF($K47="N",0,COUNTIFS(Database!$E:$E,0,Database!$O:$O,AV$2,Database!$I:$I,$A47,Database!$Z:$Z,"N",Database!$Y:$Y,"Y")+COUNTIFS(Database!$F:$F,0,Database!$Q:$Q,AV$2,Database!$I:$I,$A47,Database!$Z:$Z,"N",Database!$Y:$Y,"Y"))</f>
        <v>0</v>
      </c>
      <c r="AW47" s="9">
        <f>IF($K47="N",0,COUNTIFS(Database!$E:$E,0,Database!$O:$O,AW$2,Database!$I:$I,$A47,Database!$Z:$Z,"N",Database!$Y:$Y,"Y")+COUNTIFS(Database!$F:$F,0,Database!$Q:$Q,AW$2,Database!$I:$I,$A47,Database!$Z:$Z,"N",Database!$Y:$Y,"Y"))</f>
        <v>0</v>
      </c>
      <c r="AX47" s="9">
        <f>IF($K47="N",0,COUNTIFS(Database!$E:$E,0,Database!$O:$O,AX$2,Database!$I:$I,$A47,Database!$Z:$Z,"N",Database!$Y:$Y,"Y")+COUNTIFS(Database!$F:$F,0,Database!$Q:$Q,AX$2,Database!$I:$I,$A47,Database!$Z:$Z,"N",Database!$Y:$Y,"Y"))</f>
        <v>0</v>
      </c>
      <c r="AY47" s="9">
        <f>IF($K47="N",0,COUNTIFS(Database!$E:$E,0,Database!$O:$O,AY$2,Database!$I:$I,$A47,Database!$Z:$Z,"N",Database!$Y:$Y,"Y")+COUNTIFS(Database!$F:$F,0,Database!$Q:$Q,AY$2,Database!$I:$I,$A47,Database!$Z:$Z,"N",Database!$Y:$Y,"Y"))</f>
        <v>0</v>
      </c>
      <c r="AZ47" s="9">
        <f>IF($K47="N",0,COUNTIFS(Database!$E:$E,0,Database!$O:$O,AZ$2,Database!$I:$I,$A47,Database!$Z:$Z,"N",Database!$Y:$Y,"Y")+COUNTIFS(Database!$F:$F,0,Database!$Q:$Q,AZ$2,Database!$I:$I,$A47,Database!$Z:$Z,"N",Database!$Y:$Y,"Y"))</f>
        <v>0</v>
      </c>
      <c r="BA47" s="9">
        <f>IF($K47="N",0,COUNTIFS(Database!$E:$E,0,Database!$O:$O,BA$2,Database!$I:$I,$A47,Database!$Z:$Z,"N",Database!$Y:$Y,"Y")+COUNTIFS(Database!$F:$F,0,Database!$Q:$Q,BA$2,Database!$I:$I,$A47,Database!$Z:$Z,"N",Database!$Y:$Y,"Y"))</f>
        <v>0</v>
      </c>
      <c r="BB47" s="9">
        <f>IF($K47="N",0,COUNTIFS(Database!$E:$E,0,Database!$O:$O,BB$2,Database!$I:$I,$A47,Database!$Z:$Z,"N",Database!$Y:$Y,"Y")+COUNTIFS(Database!$F:$F,0,Database!$Q:$Q,BB$2,Database!$I:$I,$A47,Database!$Z:$Z,"N",Database!$Y:$Y,"Y"))</f>
        <v>0</v>
      </c>
      <c r="BC47" s="9">
        <f>IF($K47="N",0,COUNTIFS(Database!$E:$E,0,Database!$O:$O,BC$2,Database!$I:$I,$A47,Database!$Z:$Z,"N",Database!$Y:$Y,"Y")+COUNTIFS(Database!$F:$F,0,Database!$Q:$Q,BC$2,Database!$I:$I,$A47,Database!$Z:$Z,"N",Database!$Y:$Y,"Y"))</f>
        <v>0</v>
      </c>
      <c r="BD47" s="9">
        <f>IF($K47="N",0,COUNTIFS(Database!$E:$E,0,Database!$O:$O,BD$2,Database!$I:$I,$A47,Database!$Z:$Z,"N",Database!$Y:$Y,"Y")+COUNTIFS(Database!$F:$F,0,Database!$Q:$Q,BD$2,Database!$I:$I,$A47,Database!$Z:$Z,"N",Database!$Y:$Y,"Y"))</f>
        <v>0</v>
      </c>
      <c r="BE47" s="9">
        <f>IF($K47="N",0,COUNTIFS(Database!$E:$E,0,Database!$O:$O,BE$2,Database!$I:$I,$A47,Database!$Z:$Z,"N",Database!$Y:$Y,"Y")+COUNTIFS(Database!$F:$F,0,Database!$Q:$Q,BE$2,Database!$I:$I,$A47,Database!$Z:$Z,"N",Database!$Y:$Y,"Y"))</f>
        <v>0</v>
      </c>
      <c r="BF47" s="9">
        <f>IF($K47="N",0,COUNTIFS(Database!$E:$E,0,Database!$O:$O,BF$2,Database!$I:$I,$A47,Database!$Z:$Z,"N",Database!$Y:$Y,"Y")+COUNTIFS(Database!$F:$F,0,Database!$Q:$Q,BF$2,Database!$I:$I,$A47,Database!$Z:$Z,"N",Database!$Y:$Y,"Y"))</f>
        <v>0</v>
      </c>
      <c r="BG47" s="9">
        <f>IF($K47="N",0,COUNTIFS(Database!$E:$E,0,Database!$O:$O,BG$2,Database!$I:$I,$A47,Database!$Z:$Z,"N",Database!$Y:$Y,"Y")+COUNTIFS(Database!$F:$F,0,Database!$Q:$Q,BG$2,Database!$I:$I,$A47,Database!$Z:$Z,"N",Database!$Y:$Y,"Y"))</f>
        <v>0</v>
      </c>
      <c r="BH47" s="9">
        <f>IF($K47="N",0,COUNTIFS(Database!$E:$E,0,Database!$O:$O,BH$2,Database!$I:$I,$A47,Database!$Z:$Z,"N",Database!$Y:$Y,"Y")+COUNTIFS(Database!$F:$F,0,Database!$Q:$Q,BH$2,Database!$I:$I,$A47,Database!$Z:$Z,"N",Database!$Y:$Y,"Y"))</f>
        <v>0</v>
      </c>
      <c r="BI47" s="9">
        <f>IF($K47="N",0,COUNTIFS(Database!$E:$E,0,Database!$O:$O,BI$2,Database!$I:$I,$A47,Database!$Z:$Z,"N",Database!$Y:$Y,"Y")+COUNTIFS(Database!$F:$F,0,Database!$Q:$Q,BI$2,Database!$I:$I,$A47,Database!$Z:$Z,"N",Database!$Y:$Y,"Y"))</f>
        <v>0</v>
      </c>
    </row>
    <row r="48" spans="1:61" x14ac:dyDescent="0.25">
      <c r="A48" t="s">
        <v>1189</v>
      </c>
      <c r="B48" s="2" t="str">
        <f>VLOOKUP(A48,Database!I:U,13,FALSE)</f>
        <v>bcp</v>
      </c>
      <c r="C48" s="2">
        <f>VLOOKUP(A48,Database!I:V,14,FALSE)</f>
        <v>1500</v>
      </c>
      <c r="D48" s="2">
        <f>_xlfn.MAXIFS(Database!B:B,Database!I:I,'Tournaments Included'!A48)</f>
        <v>3</v>
      </c>
      <c r="E48" s="2" t="str">
        <f>VLOOKUP(A48,Database!I:AA,16,FALSE)</f>
        <v>v1.1</v>
      </c>
      <c r="F48" s="2">
        <f>VLOOKUP(A48,Database!I:AB,19,FALSE)</f>
        <v>10</v>
      </c>
      <c r="G48" s="2" t="str">
        <f>VLOOKUP(A48,Database!I:AC,20,FALSE)</f>
        <v>Y</v>
      </c>
      <c r="H48" s="2" t="str">
        <f>IF(VLOOKUP(A48,Database!I:AD,21,FALSE)=0,"Unknown",VLOOKUP(A48,Database!I:AD,21,FALSE))</f>
        <v>Unknown</v>
      </c>
      <c r="I48" s="2" t="str">
        <f>IF(VLOOKUP(A48,Database!I:AE,22,FALSE)=0,"Unknown",VLOOKUP(A48,Database!I:AE,22,FALSE))</f>
        <v>Unknown</v>
      </c>
      <c r="K48" s="19" t="s">
        <v>1399</v>
      </c>
      <c r="N48" s="9">
        <f>IF($K48="N",0,COUNTIFS(Database!$E:$E,2,Database!$O:$O,N$2,Database!$I:$I,$A48,Database!$Z:$Z,"N",Database!$Y:$Y,"Y")+COUNTIFS(Database!$F:$F,2,Database!$Q:$Q,N$2,Database!$I:$I,$A48,Database!$Z:$Z,"N",Database!$Y:$Y,"Y"))</f>
        <v>0</v>
      </c>
      <c r="O48" s="9">
        <f>IF($K48="N",0,COUNTIFS(Database!$E:$E,2,Database!$O:$O,O$2,Database!$I:$I,$A48,Database!$Z:$Z,"N",Database!$Y:$Y,"Y")+COUNTIFS(Database!$F:$F,2,Database!$Q:$Q,O$2,Database!$I:$I,$A48,Database!$Z:$Z,"N",Database!$Y:$Y,"Y"))</f>
        <v>0</v>
      </c>
      <c r="P48" s="9">
        <f>IF($K48="N",0,COUNTIFS(Database!$E:$E,2,Database!$O:$O,P$2,Database!$I:$I,$A48,Database!$Z:$Z,"N",Database!$Y:$Y,"Y")+COUNTIFS(Database!$F:$F,2,Database!$Q:$Q,P$2,Database!$I:$I,$A48,Database!$Z:$Z,"N",Database!$Y:$Y,"Y"))</f>
        <v>0</v>
      </c>
      <c r="Q48" s="9">
        <f>IF($K48="N",0,COUNTIFS(Database!$E:$E,2,Database!$O:$O,Q$2,Database!$I:$I,$A48,Database!$Z:$Z,"N",Database!$Y:$Y,"Y")+COUNTIFS(Database!$F:$F,2,Database!$Q:$Q,Q$2,Database!$I:$I,$A48,Database!$Z:$Z,"N",Database!$Y:$Y,"Y"))</f>
        <v>0</v>
      </c>
      <c r="R48" s="9">
        <f>IF($K48="N",0,COUNTIFS(Database!$E:$E,2,Database!$O:$O,R$2,Database!$I:$I,$A48,Database!$Z:$Z,"N",Database!$Y:$Y,"Y")+COUNTIFS(Database!$F:$F,2,Database!$Q:$Q,R$2,Database!$I:$I,$A48,Database!$Z:$Z,"N",Database!$Y:$Y,"Y"))</f>
        <v>0</v>
      </c>
      <c r="S48" s="9">
        <f>IF($K48="N",0,COUNTIFS(Database!$E:$E,2,Database!$O:$O,S$2,Database!$I:$I,$A48,Database!$Z:$Z,"N",Database!$Y:$Y,"Y")+COUNTIFS(Database!$F:$F,2,Database!$Q:$Q,S$2,Database!$I:$I,$A48,Database!$Z:$Z,"N",Database!$Y:$Y,"Y"))</f>
        <v>0</v>
      </c>
      <c r="T48" s="9">
        <f>IF($K48="N",0,COUNTIFS(Database!$E:$E,2,Database!$O:$O,T$2,Database!$I:$I,$A48,Database!$Z:$Z,"N",Database!$Y:$Y,"Y")+COUNTIFS(Database!$F:$F,2,Database!$Q:$Q,T$2,Database!$I:$I,$A48,Database!$Z:$Z,"N",Database!$Y:$Y,"Y"))</f>
        <v>0</v>
      </c>
      <c r="U48" s="9">
        <f>IF($K48="N",0,COUNTIFS(Database!$E:$E,2,Database!$O:$O,U$2,Database!$I:$I,$A48,Database!$Z:$Z,"N",Database!$Y:$Y,"Y")+COUNTIFS(Database!$F:$F,2,Database!$Q:$Q,U$2,Database!$I:$I,$A48,Database!$Z:$Z,"N",Database!$Y:$Y,"Y"))</f>
        <v>0</v>
      </c>
      <c r="V48" s="9">
        <f>IF($K48="N",0,COUNTIFS(Database!$E:$E,2,Database!$O:$O,V$2,Database!$I:$I,$A48,Database!$Z:$Z,"N",Database!$Y:$Y,"Y")+COUNTIFS(Database!$F:$F,2,Database!$Q:$Q,V$2,Database!$I:$I,$A48,Database!$Z:$Z,"N",Database!$Y:$Y,"Y"))</f>
        <v>0</v>
      </c>
      <c r="W48" s="9">
        <f>IF($K48="N",0,COUNTIFS(Database!$E:$E,2,Database!$O:$O,W$2,Database!$I:$I,$A48,Database!$Z:$Z,"N",Database!$Y:$Y,"Y")+COUNTIFS(Database!$F:$F,2,Database!$Q:$Q,W$2,Database!$I:$I,$A48,Database!$Z:$Z,"N",Database!$Y:$Y,"Y"))</f>
        <v>0</v>
      </c>
      <c r="X48" s="9">
        <f>IF($K48="N",0,COUNTIFS(Database!$E:$E,2,Database!$O:$O,X$2,Database!$I:$I,$A48,Database!$Z:$Z,"N",Database!$Y:$Y,"Y")+COUNTIFS(Database!$F:$F,2,Database!$Q:$Q,X$2,Database!$I:$I,$A48,Database!$Z:$Z,"N",Database!$Y:$Y,"Y"))</f>
        <v>0</v>
      </c>
      <c r="Y48" s="9">
        <f>IF($K48="N",0,COUNTIFS(Database!$E:$E,2,Database!$O:$O,Y$2,Database!$I:$I,$A48,Database!$Z:$Z,"N",Database!$Y:$Y,"Y")+COUNTIFS(Database!$F:$F,2,Database!$Q:$Q,Y$2,Database!$I:$I,$A48,Database!$Z:$Z,"N",Database!$Y:$Y,"Y"))</f>
        <v>0</v>
      </c>
      <c r="Z48" s="9">
        <f>IF($K48="N",0,COUNTIFS(Database!$E:$E,2,Database!$O:$O,Z$2,Database!$I:$I,$A48,Database!$Z:$Z,"N",Database!$Y:$Y,"Y")+COUNTIFS(Database!$F:$F,2,Database!$Q:$Q,Z$2,Database!$I:$I,$A48,Database!$Z:$Z,"N",Database!$Y:$Y,"Y"))</f>
        <v>0</v>
      </c>
      <c r="AA48" s="9">
        <f>IF($K48="N",0,COUNTIFS(Database!$E:$E,2,Database!$O:$O,AA$2,Database!$I:$I,$A48,Database!$Z:$Z,"N",Database!$Y:$Y,"Y")+COUNTIFS(Database!$F:$F,2,Database!$Q:$Q,AA$2,Database!$I:$I,$A48,Database!$Z:$Z,"N",Database!$Y:$Y,"Y"))</f>
        <v>0</v>
      </c>
      <c r="AB48" s="9">
        <f>IF($K48="N",0,COUNTIFS(Database!$E:$E,2,Database!$O:$O,AB$2,Database!$I:$I,$A48,Database!$Z:$Z,"N",Database!$Y:$Y,"Y")+COUNTIFS(Database!$F:$F,2,Database!$Q:$Q,AB$2,Database!$I:$I,$A48,Database!$Z:$Z,"N",Database!$Y:$Y,"Y"))</f>
        <v>0</v>
      </c>
      <c r="AC48" s="9">
        <f>IF($K48="N",0,COUNTIFS(Database!$E:$E,2,Database!$O:$O,AC$2,Database!$I:$I,$A48,Database!$Z:$Z,"N",Database!$Y:$Y,"Y")+COUNTIFS(Database!$F:$F,2,Database!$Q:$Q,AC$2,Database!$I:$I,$A48,Database!$Z:$Z,"N",Database!$Y:$Y,"Y"))</f>
        <v>0</v>
      </c>
      <c r="AD48" s="9">
        <f>IF($K48="N",0,COUNTIFS(Database!$E:$E,1,Database!$O:$O,AD$2,Database!$I:$I,$A48,Database!$Z:$Z,"N",Database!$Y:$Y,"Y")+COUNTIFS(Database!$F:$F,1,Database!$Q:$Q,AD$2,Database!$I:$I,$A48,Database!$Z:$Z,"N",Database!$Y:$Y,"Y"))</f>
        <v>0</v>
      </c>
      <c r="AE48" s="9">
        <f>IF($K48="N",0,COUNTIFS(Database!$E:$E,1,Database!$O:$O,AE$2,Database!$I:$I,$A48,Database!$Z:$Z,"N",Database!$Y:$Y,"Y")+COUNTIFS(Database!$F:$F,1,Database!$Q:$Q,AE$2,Database!$I:$I,$A48,Database!$Z:$Z,"N",Database!$Y:$Y,"Y"))</f>
        <v>0</v>
      </c>
      <c r="AF48" s="9">
        <f>IF($K48="N",0,COUNTIFS(Database!$E:$E,1,Database!$O:$O,AF$2,Database!$I:$I,$A48,Database!$Z:$Z,"N",Database!$Y:$Y,"Y")+COUNTIFS(Database!$F:$F,1,Database!$Q:$Q,AF$2,Database!$I:$I,$A48,Database!$Z:$Z,"N",Database!$Y:$Y,"Y"))</f>
        <v>0</v>
      </c>
      <c r="AG48" s="9">
        <f>IF($K48="N",0,COUNTIFS(Database!$E:$E,1,Database!$O:$O,AG$2,Database!$I:$I,$A48,Database!$Z:$Z,"N",Database!$Y:$Y,"Y")+COUNTIFS(Database!$F:$F,1,Database!$Q:$Q,AG$2,Database!$I:$I,$A48,Database!$Z:$Z,"N",Database!$Y:$Y,"Y"))</f>
        <v>0</v>
      </c>
      <c r="AH48" s="9">
        <f>IF($K48="N",0,COUNTIFS(Database!$E:$E,1,Database!$O:$O,AH$2,Database!$I:$I,$A48,Database!$Z:$Z,"N",Database!$Y:$Y,"Y")+COUNTIFS(Database!$F:$F,1,Database!$Q:$Q,AH$2,Database!$I:$I,$A48,Database!$Z:$Z,"N",Database!$Y:$Y,"Y"))</f>
        <v>0</v>
      </c>
      <c r="AI48" s="9">
        <f>IF($K48="N",0,COUNTIFS(Database!$E:$E,1,Database!$O:$O,AI$2,Database!$I:$I,$A48,Database!$Z:$Z,"N",Database!$Y:$Y,"Y")+COUNTIFS(Database!$F:$F,1,Database!$Q:$Q,AI$2,Database!$I:$I,$A48,Database!$Z:$Z,"N",Database!$Y:$Y,"Y"))</f>
        <v>0</v>
      </c>
      <c r="AJ48" s="9">
        <f>IF($K48="N",0,COUNTIFS(Database!$E:$E,1,Database!$O:$O,AJ$2,Database!$I:$I,$A48,Database!$Z:$Z,"N",Database!$Y:$Y,"Y")+COUNTIFS(Database!$F:$F,1,Database!$Q:$Q,AJ$2,Database!$I:$I,$A48,Database!$Z:$Z,"N",Database!$Y:$Y,"Y"))</f>
        <v>0</v>
      </c>
      <c r="AK48" s="9">
        <f>IF($K48="N",0,COUNTIFS(Database!$E:$E,1,Database!$O:$O,AK$2,Database!$I:$I,$A48,Database!$Z:$Z,"N",Database!$Y:$Y,"Y")+COUNTIFS(Database!$F:$F,1,Database!$Q:$Q,AK$2,Database!$I:$I,$A48,Database!$Z:$Z,"N",Database!$Y:$Y,"Y"))</f>
        <v>0</v>
      </c>
      <c r="AL48" s="9">
        <f>IF($K48="N",0,COUNTIFS(Database!$E:$E,1,Database!$O:$O,AL$2,Database!$I:$I,$A48,Database!$Z:$Z,"N",Database!$Y:$Y,"Y")+COUNTIFS(Database!$F:$F,1,Database!$Q:$Q,AL$2,Database!$I:$I,$A48,Database!$Z:$Z,"N",Database!$Y:$Y,"Y"))</f>
        <v>0</v>
      </c>
      <c r="AM48" s="9">
        <f>IF($K48="N",0,COUNTIFS(Database!$E:$E,1,Database!$O:$O,AM$2,Database!$I:$I,$A48,Database!$Z:$Z,"N",Database!$Y:$Y,"Y")+COUNTIFS(Database!$F:$F,1,Database!$Q:$Q,AM$2,Database!$I:$I,$A48,Database!$Z:$Z,"N",Database!$Y:$Y,"Y"))</f>
        <v>0</v>
      </c>
      <c r="AN48" s="9">
        <f>IF($K48="N",0,COUNTIFS(Database!$E:$E,1,Database!$O:$O,AN$2,Database!$I:$I,$A48,Database!$Z:$Z,"N",Database!$Y:$Y,"Y")+COUNTIFS(Database!$F:$F,1,Database!$Q:$Q,AN$2,Database!$I:$I,$A48,Database!$Z:$Z,"N",Database!$Y:$Y,"Y"))</f>
        <v>0</v>
      </c>
      <c r="AO48" s="9">
        <f>IF($K48="N",0,COUNTIFS(Database!$E:$E,1,Database!$O:$O,AO$2,Database!$I:$I,$A48,Database!$Z:$Z,"N",Database!$Y:$Y,"Y")+COUNTIFS(Database!$F:$F,1,Database!$Q:$Q,AO$2,Database!$I:$I,$A48,Database!$Z:$Z,"N",Database!$Y:$Y,"Y"))</f>
        <v>0</v>
      </c>
      <c r="AP48" s="9">
        <f>IF($K48="N",0,COUNTIFS(Database!$E:$E,1,Database!$O:$O,AP$2,Database!$I:$I,$A48,Database!$Z:$Z,"N",Database!$Y:$Y,"Y")+COUNTIFS(Database!$F:$F,1,Database!$Q:$Q,AP$2,Database!$I:$I,$A48,Database!$Z:$Z,"N",Database!$Y:$Y,"Y"))</f>
        <v>0</v>
      </c>
      <c r="AQ48" s="9">
        <f>IF($K48="N",0,COUNTIFS(Database!$E:$E,1,Database!$O:$O,AQ$2,Database!$I:$I,$A48,Database!$Z:$Z,"N",Database!$Y:$Y,"Y")+COUNTIFS(Database!$F:$F,1,Database!$Q:$Q,AQ$2,Database!$I:$I,$A48,Database!$Z:$Z,"N",Database!$Y:$Y,"Y"))</f>
        <v>0</v>
      </c>
      <c r="AR48" s="9">
        <f>IF($K48="N",0,COUNTIFS(Database!$E:$E,1,Database!$O:$O,AR$2,Database!$I:$I,$A48,Database!$Z:$Z,"N",Database!$Y:$Y,"Y")+COUNTIFS(Database!$F:$F,1,Database!$Q:$Q,AR$2,Database!$I:$I,$A48,Database!$Z:$Z,"N",Database!$Y:$Y,"Y"))</f>
        <v>0</v>
      </c>
      <c r="AS48" s="9">
        <f>IF($K48="N",0,COUNTIFS(Database!$E:$E,1,Database!$O:$O,AS$2,Database!$I:$I,$A48,Database!$Z:$Z,"N",Database!$Y:$Y,"Y")+COUNTIFS(Database!$F:$F,1,Database!$Q:$Q,AS$2,Database!$I:$I,$A48,Database!$Z:$Z,"N",Database!$Y:$Y,"Y"))</f>
        <v>0</v>
      </c>
      <c r="AT48" s="9">
        <f>IF($K48="N",0,COUNTIFS(Database!$E:$E,0,Database!$O:$O,AT$2,Database!$I:$I,$A48,Database!$Z:$Z,"N",Database!$Y:$Y,"Y")+COUNTIFS(Database!$F:$F,0,Database!$Q:$Q,AT$2,Database!$I:$I,$A48,Database!$Z:$Z,"N",Database!$Y:$Y,"Y"))</f>
        <v>0</v>
      </c>
      <c r="AU48" s="9">
        <f>IF($K48="N",0,COUNTIFS(Database!$E:$E,0,Database!$O:$O,AU$2,Database!$I:$I,$A48,Database!$Z:$Z,"N",Database!$Y:$Y,"Y")+COUNTIFS(Database!$F:$F,0,Database!$Q:$Q,AU$2,Database!$I:$I,$A48,Database!$Z:$Z,"N",Database!$Y:$Y,"Y"))</f>
        <v>0</v>
      </c>
      <c r="AV48" s="9">
        <f>IF($K48="N",0,COUNTIFS(Database!$E:$E,0,Database!$O:$O,AV$2,Database!$I:$I,$A48,Database!$Z:$Z,"N",Database!$Y:$Y,"Y")+COUNTIFS(Database!$F:$F,0,Database!$Q:$Q,AV$2,Database!$I:$I,$A48,Database!$Z:$Z,"N",Database!$Y:$Y,"Y"))</f>
        <v>0</v>
      </c>
      <c r="AW48" s="9">
        <f>IF($K48="N",0,COUNTIFS(Database!$E:$E,0,Database!$O:$O,AW$2,Database!$I:$I,$A48,Database!$Z:$Z,"N",Database!$Y:$Y,"Y")+COUNTIFS(Database!$F:$F,0,Database!$Q:$Q,AW$2,Database!$I:$I,$A48,Database!$Z:$Z,"N",Database!$Y:$Y,"Y"))</f>
        <v>0</v>
      </c>
      <c r="AX48" s="9">
        <f>IF($K48="N",0,COUNTIFS(Database!$E:$E,0,Database!$O:$O,AX$2,Database!$I:$I,$A48,Database!$Z:$Z,"N",Database!$Y:$Y,"Y")+COUNTIFS(Database!$F:$F,0,Database!$Q:$Q,AX$2,Database!$I:$I,$A48,Database!$Z:$Z,"N",Database!$Y:$Y,"Y"))</f>
        <v>0</v>
      </c>
      <c r="AY48" s="9">
        <f>IF($K48="N",0,COUNTIFS(Database!$E:$E,0,Database!$O:$O,AY$2,Database!$I:$I,$A48,Database!$Z:$Z,"N",Database!$Y:$Y,"Y")+COUNTIFS(Database!$F:$F,0,Database!$Q:$Q,AY$2,Database!$I:$I,$A48,Database!$Z:$Z,"N",Database!$Y:$Y,"Y"))</f>
        <v>0</v>
      </c>
      <c r="AZ48" s="9">
        <f>IF($K48="N",0,COUNTIFS(Database!$E:$E,0,Database!$O:$O,AZ$2,Database!$I:$I,$A48,Database!$Z:$Z,"N",Database!$Y:$Y,"Y")+COUNTIFS(Database!$F:$F,0,Database!$Q:$Q,AZ$2,Database!$I:$I,$A48,Database!$Z:$Z,"N",Database!$Y:$Y,"Y"))</f>
        <v>0</v>
      </c>
      <c r="BA48" s="9">
        <f>IF($K48="N",0,COUNTIFS(Database!$E:$E,0,Database!$O:$O,BA$2,Database!$I:$I,$A48,Database!$Z:$Z,"N",Database!$Y:$Y,"Y")+COUNTIFS(Database!$F:$F,0,Database!$Q:$Q,BA$2,Database!$I:$I,$A48,Database!$Z:$Z,"N",Database!$Y:$Y,"Y"))</f>
        <v>0</v>
      </c>
      <c r="BB48" s="9">
        <f>IF($K48="N",0,COUNTIFS(Database!$E:$E,0,Database!$O:$O,BB$2,Database!$I:$I,$A48,Database!$Z:$Z,"N",Database!$Y:$Y,"Y")+COUNTIFS(Database!$F:$F,0,Database!$Q:$Q,BB$2,Database!$I:$I,$A48,Database!$Z:$Z,"N",Database!$Y:$Y,"Y"))</f>
        <v>0</v>
      </c>
      <c r="BC48" s="9">
        <f>IF($K48="N",0,COUNTIFS(Database!$E:$E,0,Database!$O:$O,BC$2,Database!$I:$I,$A48,Database!$Z:$Z,"N",Database!$Y:$Y,"Y")+COUNTIFS(Database!$F:$F,0,Database!$Q:$Q,BC$2,Database!$I:$I,$A48,Database!$Z:$Z,"N",Database!$Y:$Y,"Y"))</f>
        <v>0</v>
      </c>
      <c r="BD48" s="9">
        <f>IF($K48="N",0,COUNTIFS(Database!$E:$E,0,Database!$O:$O,BD$2,Database!$I:$I,$A48,Database!$Z:$Z,"N",Database!$Y:$Y,"Y")+COUNTIFS(Database!$F:$F,0,Database!$Q:$Q,BD$2,Database!$I:$I,$A48,Database!$Z:$Z,"N",Database!$Y:$Y,"Y"))</f>
        <v>0</v>
      </c>
      <c r="BE48" s="9">
        <f>IF($K48="N",0,COUNTIFS(Database!$E:$E,0,Database!$O:$O,BE$2,Database!$I:$I,$A48,Database!$Z:$Z,"N",Database!$Y:$Y,"Y")+COUNTIFS(Database!$F:$F,0,Database!$Q:$Q,BE$2,Database!$I:$I,$A48,Database!$Z:$Z,"N",Database!$Y:$Y,"Y"))</f>
        <v>0</v>
      </c>
      <c r="BF48" s="9">
        <f>IF($K48="N",0,COUNTIFS(Database!$E:$E,0,Database!$O:$O,BF$2,Database!$I:$I,$A48,Database!$Z:$Z,"N",Database!$Y:$Y,"Y")+COUNTIFS(Database!$F:$F,0,Database!$Q:$Q,BF$2,Database!$I:$I,$A48,Database!$Z:$Z,"N",Database!$Y:$Y,"Y"))</f>
        <v>0</v>
      </c>
      <c r="BG48" s="9">
        <f>IF($K48="N",0,COUNTIFS(Database!$E:$E,0,Database!$O:$O,BG$2,Database!$I:$I,$A48,Database!$Z:$Z,"N",Database!$Y:$Y,"Y")+COUNTIFS(Database!$F:$F,0,Database!$Q:$Q,BG$2,Database!$I:$I,$A48,Database!$Z:$Z,"N",Database!$Y:$Y,"Y"))</f>
        <v>0</v>
      </c>
      <c r="BH48" s="9">
        <f>IF($K48="N",0,COUNTIFS(Database!$E:$E,0,Database!$O:$O,BH$2,Database!$I:$I,$A48,Database!$Z:$Z,"N",Database!$Y:$Y,"Y")+COUNTIFS(Database!$F:$F,0,Database!$Q:$Q,BH$2,Database!$I:$I,$A48,Database!$Z:$Z,"N",Database!$Y:$Y,"Y"))</f>
        <v>0</v>
      </c>
      <c r="BI48" s="9">
        <f>IF($K48="N",0,COUNTIFS(Database!$E:$E,0,Database!$O:$O,BI$2,Database!$I:$I,$A48,Database!$Z:$Z,"N",Database!$Y:$Y,"Y")+COUNTIFS(Database!$F:$F,0,Database!$Q:$Q,BI$2,Database!$I:$I,$A48,Database!$Z:$Z,"N",Database!$Y:$Y,"Y"))</f>
        <v>0</v>
      </c>
    </row>
    <row r="49" spans="1:61" x14ac:dyDescent="0.25">
      <c r="A49" t="s">
        <v>1379</v>
      </c>
      <c r="B49" s="2" t="str">
        <f>VLOOKUP(A49,Database!I:U,13,FALSE)</f>
        <v>bcp</v>
      </c>
      <c r="C49" s="2">
        <f>VLOOKUP(A49,Database!I:V,14,FALSE)</f>
        <v>2250</v>
      </c>
      <c r="D49" s="2">
        <f>_xlfn.MAXIFS(Database!B:B,Database!I:I,'Tournaments Included'!A49)</f>
        <v>3</v>
      </c>
      <c r="E49" s="2" t="str">
        <f>VLOOKUP(A49,Database!I:AA,16,FALSE)</f>
        <v>v1.1</v>
      </c>
      <c r="F49" s="2">
        <f>VLOOKUP(A49,Database!I:AB,19,FALSE)</f>
        <v>10</v>
      </c>
      <c r="G49" s="2" t="str">
        <f>VLOOKUP(A49,Database!I:AC,20,FALSE)</f>
        <v>Y</v>
      </c>
      <c r="H49" s="2" t="str">
        <f>IF(VLOOKUP(A49,Database!I:AD,21,FALSE)=0,"Unknown",VLOOKUP(A49,Database!I:AD,21,FALSE))</f>
        <v>Unknown</v>
      </c>
      <c r="I49" s="2" t="str">
        <f>IF(VLOOKUP(A49,Database!I:AE,22,FALSE)=0,"Unknown",VLOOKUP(A49,Database!I:AE,22,FALSE))</f>
        <v>Unknown</v>
      </c>
      <c r="K49" s="19" t="s">
        <v>1399</v>
      </c>
      <c r="N49" s="9">
        <f>IF($K49="N",0,COUNTIFS(Database!$E:$E,2,Database!$O:$O,N$2,Database!$I:$I,$A49,Database!$Z:$Z,"N",Database!$Y:$Y,"Y")+COUNTIFS(Database!$F:$F,2,Database!$Q:$Q,N$2,Database!$I:$I,$A49,Database!$Z:$Z,"N",Database!$Y:$Y,"Y"))</f>
        <v>0</v>
      </c>
      <c r="O49" s="9">
        <f>IF($K49="N",0,COUNTIFS(Database!$E:$E,2,Database!$O:$O,O$2,Database!$I:$I,$A49,Database!$Z:$Z,"N",Database!$Y:$Y,"Y")+COUNTIFS(Database!$F:$F,2,Database!$Q:$Q,O$2,Database!$I:$I,$A49,Database!$Z:$Z,"N",Database!$Y:$Y,"Y"))</f>
        <v>0</v>
      </c>
      <c r="P49" s="9">
        <f>IF($K49="N",0,COUNTIFS(Database!$E:$E,2,Database!$O:$O,P$2,Database!$I:$I,$A49,Database!$Z:$Z,"N",Database!$Y:$Y,"Y")+COUNTIFS(Database!$F:$F,2,Database!$Q:$Q,P$2,Database!$I:$I,$A49,Database!$Z:$Z,"N",Database!$Y:$Y,"Y"))</f>
        <v>0</v>
      </c>
      <c r="Q49" s="9">
        <f>IF($K49="N",0,COUNTIFS(Database!$E:$E,2,Database!$O:$O,Q$2,Database!$I:$I,$A49,Database!$Z:$Z,"N",Database!$Y:$Y,"Y")+COUNTIFS(Database!$F:$F,2,Database!$Q:$Q,Q$2,Database!$I:$I,$A49,Database!$Z:$Z,"N",Database!$Y:$Y,"Y"))</f>
        <v>0</v>
      </c>
      <c r="R49" s="9">
        <f>IF($K49="N",0,COUNTIFS(Database!$E:$E,2,Database!$O:$O,R$2,Database!$I:$I,$A49,Database!$Z:$Z,"N",Database!$Y:$Y,"Y")+COUNTIFS(Database!$F:$F,2,Database!$Q:$Q,R$2,Database!$I:$I,$A49,Database!$Z:$Z,"N",Database!$Y:$Y,"Y"))</f>
        <v>0</v>
      </c>
      <c r="S49" s="9">
        <f>IF($K49="N",0,COUNTIFS(Database!$E:$E,2,Database!$O:$O,S$2,Database!$I:$I,$A49,Database!$Z:$Z,"N",Database!$Y:$Y,"Y")+COUNTIFS(Database!$F:$F,2,Database!$Q:$Q,S$2,Database!$I:$I,$A49,Database!$Z:$Z,"N",Database!$Y:$Y,"Y"))</f>
        <v>0</v>
      </c>
      <c r="T49" s="9">
        <f>IF($K49="N",0,COUNTIFS(Database!$E:$E,2,Database!$O:$O,T$2,Database!$I:$I,$A49,Database!$Z:$Z,"N",Database!$Y:$Y,"Y")+COUNTIFS(Database!$F:$F,2,Database!$Q:$Q,T$2,Database!$I:$I,$A49,Database!$Z:$Z,"N",Database!$Y:$Y,"Y"))</f>
        <v>0</v>
      </c>
      <c r="U49" s="9">
        <f>IF($K49="N",0,COUNTIFS(Database!$E:$E,2,Database!$O:$O,U$2,Database!$I:$I,$A49,Database!$Z:$Z,"N",Database!$Y:$Y,"Y")+COUNTIFS(Database!$F:$F,2,Database!$Q:$Q,U$2,Database!$I:$I,$A49,Database!$Z:$Z,"N",Database!$Y:$Y,"Y"))</f>
        <v>0</v>
      </c>
      <c r="V49" s="9">
        <f>IF($K49="N",0,COUNTIFS(Database!$E:$E,2,Database!$O:$O,V$2,Database!$I:$I,$A49,Database!$Z:$Z,"N",Database!$Y:$Y,"Y")+COUNTIFS(Database!$F:$F,2,Database!$Q:$Q,V$2,Database!$I:$I,$A49,Database!$Z:$Z,"N",Database!$Y:$Y,"Y"))</f>
        <v>0</v>
      </c>
      <c r="W49" s="9">
        <f>IF($K49="N",0,COUNTIFS(Database!$E:$E,2,Database!$O:$O,W$2,Database!$I:$I,$A49,Database!$Z:$Z,"N",Database!$Y:$Y,"Y")+COUNTIFS(Database!$F:$F,2,Database!$Q:$Q,W$2,Database!$I:$I,$A49,Database!$Z:$Z,"N",Database!$Y:$Y,"Y"))</f>
        <v>0</v>
      </c>
      <c r="X49" s="9">
        <f>IF($K49="N",0,COUNTIFS(Database!$E:$E,2,Database!$O:$O,X$2,Database!$I:$I,$A49,Database!$Z:$Z,"N",Database!$Y:$Y,"Y")+COUNTIFS(Database!$F:$F,2,Database!$Q:$Q,X$2,Database!$I:$I,$A49,Database!$Z:$Z,"N",Database!$Y:$Y,"Y"))</f>
        <v>0</v>
      </c>
      <c r="Y49" s="9">
        <f>IF($K49="N",0,COUNTIFS(Database!$E:$E,2,Database!$O:$O,Y$2,Database!$I:$I,$A49,Database!$Z:$Z,"N",Database!$Y:$Y,"Y")+COUNTIFS(Database!$F:$F,2,Database!$Q:$Q,Y$2,Database!$I:$I,$A49,Database!$Z:$Z,"N",Database!$Y:$Y,"Y"))</f>
        <v>0</v>
      </c>
      <c r="Z49" s="9">
        <f>IF($K49="N",0,COUNTIFS(Database!$E:$E,2,Database!$O:$O,Z$2,Database!$I:$I,$A49,Database!$Z:$Z,"N",Database!$Y:$Y,"Y")+COUNTIFS(Database!$F:$F,2,Database!$Q:$Q,Z$2,Database!$I:$I,$A49,Database!$Z:$Z,"N",Database!$Y:$Y,"Y"))</f>
        <v>0</v>
      </c>
      <c r="AA49" s="9">
        <f>IF($K49="N",0,COUNTIFS(Database!$E:$E,2,Database!$O:$O,AA$2,Database!$I:$I,$A49,Database!$Z:$Z,"N",Database!$Y:$Y,"Y")+COUNTIFS(Database!$F:$F,2,Database!$Q:$Q,AA$2,Database!$I:$I,$A49,Database!$Z:$Z,"N",Database!$Y:$Y,"Y"))</f>
        <v>0</v>
      </c>
      <c r="AB49" s="9">
        <f>IF($K49="N",0,COUNTIFS(Database!$E:$E,2,Database!$O:$O,AB$2,Database!$I:$I,$A49,Database!$Z:$Z,"N",Database!$Y:$Y,"Y")+COUNTIFS(Database!$F:$F,2,Database!$Q:$Q,AB$2,Database!$I:$I,$A49,Database!$Z:$Z,"N",Database!$Y:$Y,"Y"))</f>
        <v>0</v>
      </c>
      <c r="AC49" s="9">
        <f>IF($K49="N",0,COUNTIFS(Database!$E:$E,2,Database!$O:$O,AC$2,Database!$I:$I,$A49,Database!$Z:$Z,"N",Database!$Y:$Y,"Y")+COUNTIFS(Database!$F:$F,2,Database!$Q:$Q,AC$2,Database!$I:$I,$A49,Database!$Z:$Z,"N",Database!$Y:$Y,"Y"))</f>
        <v>0</v>
      </c>
      <c r="AD49" s="9">
        <f>IF($K49="N",0,COUNTIFS(Database!$E:$E,1,Database!$O:$O,AD$2,Database!$I:$I,$A49,Database!$Z:$Z,"N",Database!$Y:$Y,"Y")+COUNTIFS(Database!$F:$F,1,Database!$Q:$Q,AD$2,Database!$I:$I,$A49,Database!$Z:$Z,"N",Database!$Y:$Y,"Y"))</f>
        <v>0</v>
      </c>
      <c r="AE49" s="9">
        <f>IF($K49="N",0,COUNTIFS(Database!$E:$E,1,Database!$O:$O,AE$2,Database!$I:$I,$A49,Database!$Z:$Z,"N",Database!$Y:$Y,"Y")+COUNTIFS(Database!$F:$F,1,Database!$Q:$Q,AE$2,Database!$I:$I,$A49,Database!$Z:$Z,"N",Database!$Y:$Y,"Y"))</f>
        <v>0</v>
      </c>
      <c r="AF49" s="9">
        <f>IF($K49="N",0,COUNTIFS(Database!$E:$E,1,Database!$O:$O,AF$2,Database!$I:$I,$A49,Database!$Z:$Z,"N",Database!$Y:$Y,"Y")+COUNTIFS(Database!$F:$F,1,Database!$Q:$Q,AF$2,Database!$I:$I,$A49,Database!$Z:$Z,"N",Database!$Y:$Y,"Y"))</f>
        <v>0</v>
      </c>
      <c r="AG49" s="9">
        <f>IF($K49="N",0,COUNTIFS(Database!$E:$E,1,Database!$O:$O,AG$2,Database!$I:$I,$A49,Database!$Z:$Z,"N",Database!$Y:$Y,"Y")+COUNTIFS(Database!$F:$F,1,Database!$Q:$Q,AG$2,Database!$I:$I,$A49,Database!$Z:$Z,"N",Database!$Y:$Y,"Y"))</f>
        <v>0</v>
      </c>
      <c r="AH49" s="9">
        <f>IF($K49="N",0,COUNTIFS(Database!$E:$E,1,Database!$O:$O,AH$2,Database!$I:$I,$A49,Database!$Z:$Z,"N",Database!$Y:$Y,"Y")+COUNTIFS(Database!$F:$F,1,Database!$Q:$Q,AH$2,Database!$I:$I,$A49,Database!$Z:$Z,"N",Database!$Y:$Y,"Y"))</f>
        <v>0</v>
      </c>
      <c r="AI49" s="9">
        <f>IF($K49="N",0,COUNTIFS(Database!$E:$E,1,Database!$O:$O,AI$2,Database!$I:$I,$A49,Database!$Z:$Z,"N",Database!$Y:$Y,"Y")+COUNTIFS(Database!$F:$F,1,Database!$Q:$Q,AI$2,Database!$I:$I,$A49,Database!$Z:$Z,"N",Database!$Y:$Y,"Y"))</f>
        <v>0</v>
      </c>
      <c r="AJ49" s="9">
        <f>IF($K49="N",0,COUNTIFS(Database!$E:$E,1,Database!$O:$O,AJ$2,Database!$I:$I,$A49,Database!$Z:$Z,"N",Database!$Y:$Y,"Y")+COUNTIFS(Database!$F:$F,1,Database!$Q:$Q,AJ$2,Database!$I:$I,$A49,Database!$Z:$Z,"N",Database!$Y:$Y,"Y"))</f>
        <v>0</v>
      </c>
      <c r="AK49" s="9">
        <f>IF($K49="N",0,COUNTIFS(Database!$E:$E,1,Database!$O:$O,AK$2,Database!$I:$I,$A49,Database!$Z:$Z,"N",Database!$Y:$Y,"Y")+COUNTIFS(Database!$F:$F,1,Database!$Q:$Q,AK$2,Database!$I:$I,$A49,Database!$Z:$Z,"N",Database!$Y:$Y,"Y"))</f>
        <v>0</v>
      </c>
      <c r="AL49" s="9">
        <f>IF($K49="N",0,COUNTIFS(Database!$E:$E,1,Database!$O:$O,AL$2,Database!$I:$I,$A49,Database!$Z:$Z,"N",Database!$Y:$Y,"Y")+COUNTIFS(Database!$F:$F,1,Database!$Q:$Q,AL$2,Database!$I:$I,$A49,Database!$Z:$Z,"N",Database!$Y:$Y,"Y"))</f>
        <v>0</v>
      </c>
      <c r="AM49" s="9">
        <f>IF($K49="N",0,COUNTIFS(Database!$E:$E,1,Database!$O:$O,AM$2,Database!$I:$I,$A49,Database!$Z:$Z,"N",Database!$Y:$Y,"Y")+COUNTIFS(Database!$F:$F,1,Database!$Q:$Q,AM$2,Database!$I:$I,$A49,Database!$Z:$Z,"N",Database!$Y:$Y,"Y"))</f>
        <v>0</v>
      </c>
      <c r="AN49" s="9">
        <f>IF($K49="N",0,COUNTIFS(Database!$E:$E,1,Database!$O:$O,AN$2,Database!$I:$I,$A49,Database!$Z:$Z,"N",Database!$Y:$Y,"Y")+COUNTIFS(Database!$F:$F,1,Database!$Q:$Q,AN$2,Database!$I:$I,$A49,Database!$Z:$Z,"N",Database!$Y:$Y,"Y"))</f>
        <v>0</v>
      </c>
      <c r="AO49" s="9">
        <f>IF($K49="N",0,COUNTIFS(Database!$E:$E,1,Database!$O:$O,AO$2,Database!$I:$I,$A49,Database!$Z:$Z,"N",Database!$Y:$Y,"Y")+COUNTIFS(Database!$F:$F,1,Database!$Q:$Q,AO$2,Database!$I:$I,$A49,Database!$Z:$Z,"N",Database!$Y:$Y,"Y"))</f>
        <v>0</v>
      </c>
      <c r="AP49" s="9">
        <f>IF($K49="N",0,COUNTIFS(Database!$E:$E,1,Database!$O:$O,AP$2,Database!$I:$I,$A49,Database!$Z:$Z,"N",Database!$Y:$Y,"Y")+COUNTIFS(Database!$F:$F,1,Database!$Q:$Q,AP$2,Database!$I:$I,$A49,Database!$Z:$Z,"N",Database!$Y:$Y,"Y"))</f>
        <v>0</v>
      </c>
      <c r="AQ49" s="9">
        <f>IF($K49="N",0,COUNTIFS(Database!$E:$E,1,Database!$O:$O,AQ$2,Database!$I:$I,$A49,Database!$Z:$Z,"N",Database!$Y:$Y,"Y")+COUNTIFS(Database!$F:$F,1,Database!$Q:$Q,AQ$2,Database!$I:$I,$A49,Database!$Z:$Z,"N",Database!$Y:$Y,"Y"))</f>
        <v>0</v>
      </c>
      <c r="AR49" s="9">
        <f>IF($K49="N",0,COUNTIFS(Database!$E:$E,1,Database!$O:$O,AR$2,Database!$I:$I,$A49,Database!$Z:$Z,"N",Database!$Y:$Y,"Y")+COUNTIFS(Database!$F:$F,1,Database!$Q:$Q,AR$2,Database!$I:$I,$A49,Database!$Z:$Z,"N",Database!$Y:$Y,"Y"))</f>
        <v>0</v>
      </c>
      <c r="AS49" s="9">
        <f>IF($K49="N",0,COUNTIFS(Database!$E:$E,1,Database!$O:$O,AS$2,Database!$I:$I,$A49,Database!$Z:$Z,"N",Database!$Y:$Y,"Y")+COUNTIFS(Database!$F:$F,1,Database!$Q:$Q,AS$2,Database!$I:$I,$A49,Database!$Z:$Z,"N",Database!$Y:$Y,"Y"))</f>
        <v>0</v>
      </c>
      <c r="AT49" s="9">
        <f>IF($K49="N",0,COUNTIFS(Database!$E:$E,0,Database!$O:$O,AT$2,Database!$I:$I,$A49,Database!$Z:$Z,"N",Database!$Y:$Y,"Y")+COUNTIFS(Database!$F:$F,0,Database!$Q:$Q,AT$2,Database!$I:$I,$A49,Database!$Z:$Z,"N",Database!$Y:$Y,"Y"))</f>
        <v>0</v>
      </c>
      <c r="AU49" s="9">
        <f>IF($K49="N",0,COUNTIFS(Database!$E:$E,0,Database!$O:$O,AU$2,Database!$I:$I,$A49,Database!$Z:$Z,"N",Database!$Y:$Y,"Y")+COUNTIFS(Database!$F:$F,0,Database!$Q:$Q,AU$2,Database!$I:$I,$A49,Database!$Z:$Z,"N",Database!$Y:$Y,"Y"))</f>
        <v>0</v>
      </c>
      <c r="AV49" s="9">
        <f>IF($K49="N",0,COUNTIFS(Database!$E:$E,0,Database!$O:$O,AV$2,Database!$I:$I,$A49,Database!$Z:$Z,"N",Database!$Y:$Y,"Y")+COUNTIFS(Database!$F:$F,0,Database!$Q:$Q,AV$2,Database!$I:$I,$A49,Database!$Z:$Z,"N",Database!$Y:$Y,"Y"))</f>
        <v>0</v>
      </c>
      <c r="AW49" s="9">
        <f>IF($K49="N",0,COUNTIFS(Database!$E:$E,0,Database!$O:$O,AW$2,Database!$I:$I,$A49,Database!$Z:$Z,"N",Database!$Y:$Y,"Y")+COUNTIFS(Database!$F:$F,0,Database!$Q:$Q,AW$2,Database!$I:$I,$A49,Database!$Z:$Z,"N",Database!$Y:$Y,"Y"))</f>
        <v>0</v>
      </c>
      <c r="AX49" s="9">
        <f>IF($K49="N",0,COUNTIFS(Database!$E:$E,0,Database!$O:$O,AX$2,Database!$I:$I,$A49,Database!$Z:$Z,"N",Database!$Y:$Y,"Y")+COUNTIFS(Database!$F:$F,0,Database!$Q:$Q,AX$2,Database!$I:$I,$A49,Database!$Z:$Z,"N",Database!$Y:$Y,"Y"))</f>
        <v>0</v>
      </c>
      <c r="AY49" s="9">
        <f>IF($K49="N",0,COUNTIFS(Database!$E:$E,0,Database!$O:$O,AY$2,Database!$I:$I,$A49,Database!$Z:$Z,"N",Database!$Y:$Y,"Y")+COUNTIFS(Database!$F:$F,0,Database!$Q:$Q,AY$2,Database!$I:$I,$A49,Database!$Z:$Z,"N",Database!$Y:$Y,"Y"))</f>
        <v>0</v>
      </c>
      <c r="AZ49" s="9">
        <f>IF($K49="N",0,COUNTIFS(Database!$E:$E,0,Database!$O:$O,AZ$2,Database!$I:$I,$A49,Database!$Z:$Z,"N",Database!$Y:$Y,"Y")+COUNTIFS(Database!$F:$F,0,Database!$Q:$Q,AZ$2,Database!$I:$I,$A49,Database!$Z:$Z,"N",Database!$Y:$Y,"Y"))</f>
        <v>0</v>
      </c>
      <c r="BA49" s="9">
        <f>IF($K49="N",0,COUNTIFS(Database!$E:$E,0,Database!$O:$O,BA$2,Database!$I:$I,$A49,Database!$Z:$Z,"N",Database!$Y:$Y,"Y")+COUNTIFS(Database!$F:$F,0,Database!$Q:$Q,BA$2,Database!$I:$I,$A49,Database!$Z:$Z,"N",Database!$Y:$Y,"Y"))</f>
        <v>0</v>
      </c>
      <c r="BB49" s="9">
        <f>IF($K49="N",0,COUNTIFS(Database!$E:$E,0,Database!$O:$O,BB$2,Database!$I:$I,$A49,Database!$Z:$Z,"N",Database!$Y:$Y,"Y")+COUNTIFS(Database!$F:$F,0,Database!$Q:$Q,BB$2,Database!$I:$I,$A49,Database!$Z:$Z,"N",Database!$Y:$Y,"Y"))</f>
        <v>0</v>
      </c>
      <c r="BC49" s="9">
        <f>IF($K49="N",0,COUNTIFS(Database!$E:$E,0,Database!$O:$O,BC$2,Database!$I:$I,$A49,Database!$Z:$Z,"N",Database!$Y:$Y,"Y")+COUNTIFS(Database!$F:$F,0,Database!$Q:$Q,BC$2,Database!$I:$I,$A49,Database!$Z:$Z,"N",Database!$Y:$Y,"Y"))</f>
        <v>0</v>
      </c>
      <c r="BD49" s="9">
        <f>IF($K49="N",0,COUNTIFS(Database!$E:$E,0,Database!$O:$O,BD$2,Database!$I:$I,$A49,Database!$Z:$Z,"N",Database!$Y:$Y,"Y")+COUNTIFS(Database!$F:$F,0,Database!$Q:$Q,BD$2,Database!$I:$I,$A49,Database!$Z:$Z,"N",Database!$Y:$Y,"Y"))</f>
        <v>0</v>
      </c>
      <c r="BE49" s="9">
        <f>IF($K49="N",0,COUNTIFS(Database!$E:$E,0,Database!$O:$O,BE$2,Database!$I:$I,$A49,Database!$Z:$Z,"N",Database!$Y:$Y,"Y")+COUNTIFS(Database!$F:$F,0,Database!$Q:$Q,BE$2,Database!$I:$I,$A49,Database!$Z:$Z,"N",Database!$Y:$Y,"Y"))</f>
        <v>0</v>
      </c>
      <c r="BF49" s="9">
        <f>IF($K49="N",0,COUNTIFS(Database!$E:$E,0,Database!$O:$O,BF$2,Database!$I:$I,$A49,Database!$Z:$Z,"N",Database!$Y:$Y,"Y")+COUNTIFS(Database!$F:$F,0,Database!$Q:$Q,BF$2,Database!$I:$I,$A49,Database!$Z:$Z,"N",Database!$Y:$Y,"Y"))</f>
        <v>0</v>
      </c>
      <c r="BG49" s="9">
        <f>IF($K49="N",0,COUNTIFS(Database!$E:$E,0,Database!$O:$O,BG$2,Database!$I:$I,$A49,Database!$Z:$Z,"N",Database!$Y:$Y,"Y")+COUNTIFS(Database!$F:$F,0,Database!$Q:$Q,BG$2,Database!$I:$I,$A49,Database!$Z:$Z,"N",Database!$Y:$Y,"Y"))</f>
        <v>0</v>
      </c>
      <c r="BH49" s="9">
        <f>IF($K49="N",0,COUNTIFS(Database!$E:$E,0,Database!$O:$O,BH$2,Database!$I:$I,$A49,Database!$Z:$Z,"N",Database!$Y:$Y,"Y")+COUNTIFS(Database!$F:$F,0,Database!$Q:$Q,BH$2,Database!$I:$I,$A49,Database!$Z:$Z,"N",Database!$Y:$Y,"Y"))</f>
        <v>0</v>
      </c>
      <c r="BI49" s="9">
        <f>IF($K49="N",0,COUNTIFS(Database!$E:$E,0,Database!$O:$O,BI$2,Database!$I:$I,$A49,Database!$Z:$Z,"N",Database!$Y:$Y,"Y")+COUNTIFS(Database!$F:$F,0,Database!$Q:$Q,BI$2,Database!$I:$I,$A49,Database!$Z:$Z,"N",Database!$Y:$Y,"Y"))</f>
        <v>0</v>
      </c>
    </row>
    <row r="50" spans="1:61" x14ac:dyDescent="0.25">
      <c r="A50" t="s">
        <v>1206</v>
      </c>
      <c r="B50" s="2" t="str">
        <f>VLOOKUP(A50,Database!I:U,13,FALSE)</f>
        <v>bcp</v>
      </c>
      <c r="C50" s="2">
        <f>VLOOKUP(A50,Database!I:V,14,FALSE)</f>
        <v>1500</v>
      </c>
      <c r="D50" s="2">
        <f>_xlfn.MAXIFS(Database!B:B,Database!I:I,'Tournaments Included'!A50)</f>
        <v>3</v>
      </c>
      <c r="E50" s="2" t="str">
        <f>VLOOKUP(A50,Database!I:AA,16,FALSE)</f>
        <v>v1.1</v>
      </c>
      <c r="F50" s="2">
        <f>VLOOKUP(A50,Database!I:AB,19,FALSE)</f>
        <v>20</v>
      </c>
      <c r="G50" s="2" t="str">
        <f>VLOOKUP(A50,Database!I:AC,20,FALSE)</f>
        <v>Y</v>
      </c>
      <c r="H50" s="2" t="str">
        <f>IF(VLOOKUP(A50,Database!I:AD,21,FALSE)=0,"Unknown",VLOOKUP(A50,Database!I:AD,21,FALSE))</f>
        <v>Unknown</v>
      </c>
      <c r="I50" s="2" t="str">
        <f>IF(VLOOKUP(A50,Database!I:AE,22,FALSE)=0,"Unknown",VLOOKUP(A50,Database!I:AE,22,FALSE))</f>
        <v>Unknown</v>
      </c>
      <c r="K50" s="19" t="s">
        <v>1399</v>
      </c>
      <c r="N50" s="9">
        <f>IF($K50="N",0,COUNTIFS(Database!$E:$E,2,Database!$O:$O,N$2,Database!$I:$I,$A50,Database!$Z:$Z,"N",Database!$Y:$Y,"Y")+COUNTIFS(Database!$F:$F,2,Database!$Q:$Q,N$2,Database!$I:$I,$A50,Database!$Z:$Z,"N",Database!$Y:$Y,"Y"))</f>
        <v>0</v>
      </c>
      <c r="O50" s="9">
        <f>IF($K50="N",0,COUNTIFS(Database!$E:$E,2,Database!$O:$O,O$2,Database!$I:$I,$A50,Database!$Z:$Z,"N",Database!$Y:$Y,"Y")+COUNTIFS(Database!$F:$F,2,Database!$Q:$Q,O$2,Database!$I:$I,$A50,Database!$Z:$Z,"N",Database!$Y:$Y,"Y"))</f>
        <v>0</v>
      </c>
      <c r="P50" s="9">
        <f>IF($K50="N",0,COUNTIFS(Database!$E:$E,2,Database!$O:$O,P$2,Database!$I:$I,$A50,Database!$Z:$Z,"N",Database!$Y:$Y,"Y")+COUNTIFS(Database!$F:$F,2,Database!$Q:$Q,P$2,Database!$I:$I,$A50,Database!$Z:$Z,"N",Database!$Y:$Y,"Y"))</f>
        <v>0</v>
      </c>
      <c r="Q50" s="9">
        <f>IF($K50="N",0,COUNTIFS(Database!$E:$E,2,Database!$O:$O,Q$2,Database!$I:$I,$A50,Database!$Z:$Z,"N",Database!$Y:$Y,"Y")+COUNTIFS(Database!$F:$F,2,Database!$Q:$Q,Q$2,Database!$I:$I,$A50,Database!$Z:$Z,"N",Database!$Y:$Y,"Y"))</f>
        <v>0</v>
      </c>
      <c r="R50" s="9">
        <f>IF($K50="N",0,COUNTIFS(Database!$E:$E,2,Database!$O:$O,R$2,Database!$I:$I,$A50,Database!$Z:$Z,"N",Database!$Y:$Y,"Y")+COUNTIFS(Database!$F:$F,2,Database!$Q:$Q,R$2,Database!$I:$I,$A50,Database!$Z:$Z,"N",Database!$Y:$Y,"Y"))</f>
        <v>0</v>
      </c>
      <c r="S50" s="9">
        <f>IF($K50="N",0,COUNTIFS(Database!$E:$E,2,Database!$O:$O,S$2,Database!$I:$I,$A50,Database!$Z:$Z,"N",Database!$Y:$Y,"Y")+COUNTIFS(Database!$F:$F,2,Database!$Q:$Q,S$2,Database!$I:$I,$A50,Database!$Z:$Z,"N",Database!$Y:$Y,"Y"))</f>
        <v>0</v>
      </c>
      <c r="T50" s="9">
        <f>IF($K50="N",0,COUNTIFS(Database!$E:$E,2,Database!$O:$O,T$2,Database!$I:$I,$A50,Database!$Z:$Z,"N",Database!$Y:$Y,"Y")+COUNTIFS(Database!$F:$F,2,Database!$Q:$Q,T$2,Database!$I:$I,$A50,Database!$Z:$Z,"N",Database!$Y:$Y,"Y"))</f>
        <v>0</v>
      </c>
      <c r="U50" s="9">
        <f>IF($K50="N",0,COUNTIFS(Database!$E:$E,2,Database!$O:$O,U$2,Database!$I:$I,$A50,Database!$Z:$Z,"N",Database!$Y:$Y,"Y")+COUNTIFS(Database!$F:$F,2,Database!$Q:$Q,U$2,Database!$I:$I,$A50,Database!$Z:$Z,"N",Database!$Y:$Y,"Y"))</f>
        <v>0</v>
      </c>
      <c r="V50" s="9">
        <f>IF($K50="N",0,COUNTIFS(Database!$E:$E,2,Database!$O:$O,V$2,Database!$I:$I,$A50,Database!$Z:$Z,"N",Database!$Y:$Y,"Y")+COUNTIFS(Database!$F:$F,2,Database!$Q:$Q,V$2,Database!$I:$I,$A50,Database!$Z:$Z,"N",Database!$Y:$Y,"Y"))</f>
        <v>0</v>
      </c>
      <c r="W50" s="9">
        <f>IF($K50="N",0,COUNTIFS(Database!$E:$E,2,Database!$O:$O,W$2,Database!$I:$I,$A50,Database!$Z:$Z,"N",Database!$Y:$Y,"Y")+COUNTIFS(Database!$F:$F,2,Database!$Q:$Q,W$2,Database!$I:$I,$A50,Database!$Z:$Z,"N",Database!$Y:$Y,"Y"))</f>
        <v>0</v>
      </c>
      <c r="X50" s="9">
        <f>IF($K50="N",0,COUNTIFS(Database!$E:$E,2,Database!$O:$O,X$2,Database!$I:$I,$A50,Database!$Z:$Z,"N",Database!$Y:$Y,"Y")+COUNTIFS(Database!$F:$F,2,Database!$Q:$Q,X$2,Database!$I:$I,$A50,Database!$Z:$Z,"N",Database!$Y:$Y,"Y"))</f>
        <v>0</v>
      </c>
      <c r="Y50" s="9">
        <f>IF($K50="N",0,COUNTIFS(Database!$E:$E,2,Database!$O:$O,Y$2,Database!$I:$I,$A50,Database!$Z:$Z,"N",Database!$Y:$Y,"Y")+COUNTIFS(Database!$F:$F,2,Database!$Q:$Q,Y$2,Database!$I:$I,$A50,Database!$Z:$Z,"N",Database!$Y:$Y,"Y"))</f>
        <v>0</v>
      </c>
      <c r="Z50" s="9">
        <f>IF($K50="N",0,COUNTIFS(Database!$E:$E,2,Database!$O:$O,Z$2,Database!$I:$I,$A50,Database!$Z:$Z,"N",Database!$Y:$Y,"Y")+COUNTIFS(Database!$F:$F,2,Database!$Q:$Q,Z$2,Database!$I:$I,$A50,Database!$Z:$Z,"N",Database!$Y:$Y,"Y"))</f>
        <v>0</v>
      </c>
      <c r="AA50" s="9">
        <f>IF($K50="N",0,COUNTIFS(Database!$E:$E,2,Database!$O:$O,AA$2,Database!$I:$I,$A50,Database!$Z:$Z,"N",Database!$Y:$Y,"Y")+COUNTIFS(Database!$F:$F,2,Database!$Q:$Q,AA$2,Database!$I:$I,$A50,Database!$Z:$Z,"N",Database!$Y:$Y,"Y"))</f>
        <v>0</v>
      </c>
      <c r="AB50" s="9">
        <f>IF($K50="N",0,COUNTIFS(Database!$E:$E,2,Database!$O:$O,AB$2,Database!$I:$I,$A50,Database!$Z:$Z,"N",Database!$Y:$Y,"Y")+COUNTIFS(Database!$F:$F,2,Database!$Q:$Q,AB$2,Database!$I:$I,$A50,Database!$Z:$Z,"N",Database!$Y:$Y,"Y"))</f>
        <v>0</v>
      </c>
      <c r="AC50" s="9">
        <f>IF($K50="N",0,COUNTIFS(Database!$E:$E,2,Database!$O:$O,AC$2,Database!$I:$I,$A50,Database!$Z:$Z,"N",Database!$Y:$Y,"Y")+COUNTIFS(Database!$F:$F,2,Database!$Q:$Q,AC$2,Database!$I:$I,$A50,Database!$Z:$Z,"N",Database!$Y:$Y,"Y"))</f>
        <v>0</v>
      </c>
      <c r="AD50" s="9">
        <f>IF($K50="N",0,COUNTIFS(Database!$E:$E,1,Database!$O:$O,AD$2,Database!$I:$I,$A50,Database!$Z:$Z,"N",Database!$Y:$Y,"Y")+COUNTIFS(Database!$F:$F,1,Database!$Q:$Q,AD$2,Database!$I:$I,$A50,Database!$Z:$Z,"N",Database!$Y:$Y,"Y"))</f>
        <v>0</v>
      </c>
      <c r="AE50" s="9">
        <f>IF($K50="N",0,COUNTIFS(Database!$E:$E,1,Database!$O:$O,AE$2,Database!$I:$I,$A50,Database!$Z:$Z,"N",Database!$Y:$Y,"Y")+COUNTIFS(Database!$F:$F,1,Database!$Q:$Q,AE$2,Database!$I:$I,$A50,Database!$Z:$Z,"N",Database!$Y:$Y,"Y"))</f>
        <v>0</v>
      </c>
      <c r="AF50" s="9">
        <f>IF($K50="N",0,COUNTIFS(Database!$E:$E,1,Database!$O:$O,AF$2,Database!$I:$I,$A50,Database!$Z:$Z,"N",Database!$Y:$Y,"Y")+COUNTIFS(Database!$F:$F,1,Database!$Q:$Q,AF$2,Database!$I:$I,$A50,Database!$Z:$Z,"N",Database!$Y:$Y,"Y"))</f>
        <v>0</v>
      </c>
      <c r="AG50" s="9">
        <f>IF($K50="N",0,COUNTIFS(Database!$E:$E,1,Database!$O:$O,AG$2,Database!$I:$I,$A50,Database!$Z:$Z,"N",Database!$Y:$Y,"Y")+COUNTIFS(Database!$F:$F,1,Database!$Q:$Q,AG$2,Database!$I:$I,$A50,Database!$Z:$Z,"N",Database!$Y:$Y,"Y"))</f>
        <v>0</v>
      </c>
      <c r="AH50" s="9">
        <f>IF($K50="N",0,COUNTIFS(Database!$E:$E,1,Database!$O:$O,AH$2,Database!$I:$I,$A50,Database!$Z:$Z,"N",Database!$Y:$Y,"Y")+COUNTIFS(Database!$F:$F,1,Database!$Q:$Q,AH$2,Database!$I:$I,$A50,Database!$Z:$Z,"N",Database!$Y:$Y,"Y"))</f>
        <v>0</v>
      </c>
      <c r="AI50" s="9">
        <f>IF($K50="N",0,COUNTIFS(Database!$E:$E,1,Database!$O:$O,AI$2,Database!$I:$I,$A50,Database!$Z:$Z,"N",Database!$Y:$Y,"Y")+COUNTIFS(Database!$F:$F,1,Database!$Q:$Q,AI$2,Database!$I:$I,$A50,Database!$Z:$Z,"N",Database!$Y:$Y,"Y"))</f>
        <v>0</v>
      </c>
      <c r="AJ50" s="9">
        <f>IF($K50="N",0,COUNTIFS(Database!$E:$E,1,Database!$O:$O,AJ$2,Database!$I:$I,$A50,Database!$Z:$Z,"N",Database!$Y:$Y,"Y")+COUNTIFS(Database!$F:$F,1,Database!$Q:$Q,AJ$2,Database!$I:$I,$A50,Database!$Z:$Z,"N",Database!$Y:$Y,"Y"))</f>
        <v>0</v>
      </c>
      <c r="AK50" s="9">
        <f>IF($K50="N",0,COUNTIFS(Database!$E:$E,1,Database!$O:$O,AK$2,Database!$I:$I,$A50,Database!$Z:$Z,"N",Database!$Y:$Y,"Y")+COUNTIFS(Database!$F:$F,1,Database!$Q:$Q,AK$2,Database!$I:$I,$A50,Database!$Z:$Z,"N",Database!$Y:$Y,"Y"))</f>
        <v>0</v>
      </c>
      <c r="AL50" s="9">
        <f>IF($K50="N",0,COUNTIFS(Database!$E:$E,1,Database!$O:$O,AL$2,Database!$I:$I,$A50,Database!$Z:$Z,"N",Database!$Y:$Y,"Y")+COUNTIFS(Database!$F:$F,1,Database!$Q:$Q,AL$2,Database!$I:$I,$A50,Database!$Z:$Z,"N",Database!$Y:$Y,"Y"))</f>
        <v>0</v>
      </c>
      <c r="AM50" s="9">
        <f>IF($K50="N",0,COUNTIFS(Database!$E:$E,1,Database!$O:$O,AM$2,Database!$I:$I,$A50,Database!$Z:$Z,"N",Database!$Y:$Y,"Y")+COUNTIFS(Database!$F:$F,1,Database!$Q:$Q,AM$2,Database!$I:$I,$A50,Database!$Z:$Z,"N",Database!$Y:$Y,"Y"))</f>
        <v>0</v>
      </c>
      <c r="AN50" s="9">
        <f>IF($K50="N",0,COUNTIFS(Database!$E:$E,1,Database!$O:$O,AN$2,Database!$I:$I,$A50,Database!$Z:$Z,"N",Database!$Y:$Y,"Y")+COUNTIFS(Database!$F:$F,1,Database!$Q:$Q,AN$2,Database!$I:$I,$A50,Database!$Z:$Z,"N",Database!$Y:$Y,"Y"))</f>
        <v>0</v>
      </c>
      <c r="AO50" s="9">
        <f>IF($K50="N",0,COUNTIFS(Database!$E:$E,1,Database!$O:$O,AO$2,Database!$I:$I,$A50,Database!$Z:$Z,"N",Database!$Y:$Y,"Y")+COUNTIFS(Database!$F:$F,1,Database!$Q:$Q,AO$2,Database!$I:$I,$A50,Database!$Z:$Z,"N",Database!$Y:$Y,"Y"))</f>
        <v>0</v>
      </c>
      <c r="AP50" s="9">
        <f>IF($K50="N",0,COUNTIFS(Database!$E:$E,1,Database!$O:$O,AP$2,Database!$I:$I,$A50,Database!$Z:$Z,"N",Database!$Y:$Y,"Y")+COUNTIFS(Database!$F:$F,1,Database!$Q:$Q,AP$2,Database!$I:$I,$A50,Database!$Z:$Z,"N",Database!$Y:$Y,"Y"))</f>
        <v>0</v>
      </c>
      <c r="AQ50" s="9">
        <f>IF($K50="N",0,COUNTIFS(Database!$E:$E,1,Database!$O:$O,AQ$2,Database!$I:$I,$A50,Database!$Z:$Z,"N",Database!$Y:$Y,"Y")+COUNTIFS(Database!$F:$F,1,Database!$Q:$Q,AQ$2,Database!$I:$I,$A50,Database!$Z:$Z,"N",Database!$Y:$Y,"Y"))</f>
        <v>0</v>
      </c>
      <c r="AR50" s="9">
        <f>IF($K50="N",0,COUNTIFS(Database!$E:$E,1,Database!$O:$O,AR$2,Database!$I:$I,$A50,Database!$Z:$Z,"N",Database!$Y:$Y,"Y")+COUNTIFS(Database!$F:$F,1,Database!$Q:$Q,AR$2,Database!$I:$I,$A50,Database!$Z:$Z,"N",Database!$Y:$Y,"Y"))</f>
        <v>0</v>
      </c>
      <c r="AS50" s="9">
        <f>IF($K50="N",0,COUNTIFS(Database!$E:$E,1,Database!$O:$O,AS$2,Database!$I:$I,$A50,Database!$Z:$Z,"N",Database!$Y:$Y,"Y")+COUNTIFS(Database!$F:$F,1,Database!$Q:$Q,AS$2,Database!$I:$I,$A50,Database!$Z:$Z,"N",Database!$Y:$Y,"Y"))</f>
        <v>0</v>
      </c>
      <c r="AT50" s="9">
        <f>IF($K50="N",0,COUNTIFS(Database!$E:$E,0,Database!$O:$O,AT$2,Database!$I:$I,$A50,Database!$Z:$Z,"N",Database!$Y:$Y,"Y")+COUNTIFS(Database!$F:$F,0,Database!$Q:$Q,AT$2,Database!$I:$I,$A50,Database!$Z:$Z,"N",Database!$Y:$Y,"Y"))</f>
        <v>0</v>
      </c>
      <c r="AU50" s="9">
        <f>IF($K50="N",0,COUNTIFS(Database!$E:$E,0,Database!$O:$O,AU$2,Database!$I:$I,$A50,Database!$Z:$Z,"N",Database!$Y:$Y,"Y")+COUNTIFS(Database!$F:$F,0,Database!$Q:$Q,AU$2,Database!$I:$I,$A50,Database!$Z:$Z,"N",Database!$Y:$Y,"Y"))</f>
        <v>0</v>
      </c>
      <c r="AV50" s="9">
        <f>IF($K50="N",0,COUNTIFS(Database!$E:$E,0,Database!$O:$O,AV$2,Database!$I:$I,$A50,Database!$Z:$Z,"N",Database!$Y:$Y,"Y")+COUNTIFS(Database!$F:$F,0,Database!$Q:$Q,AV$2,Database!$I:$I,$A50,Database!$Z:$Z,"N",Database!$Y:$Y,"Y"))</f>
        <v>0</v>
      </c>
      <c r="AW50" s="9">
        <f>IF($K50="N",0,COUNTIFS(Database!$E:$E,0,Database!$O:$O,AW$2,Database!$I:$I,$A50,Database!$Z:$Z,"N",Database!$Y:$Y,"Y")+COUNTIFS(Database!$F:$F,0,Database!$Q:$Q,AW$2,Database!$I:$I,$A50,Database!$Z:$Z,"N",Database!$Y:$Y,"Y"))</f>
        <v>0</v>
      </c>
      <c r="AX50" s="9">
        <f>IF($K50="N",0,COUNTIFS(Database!$E:$E,0,Database!$O:$O,AX$2,Database!$I:$I,$A50,Database!$Z:$Z,"N",Database!$Y:$Y,"Y")+COUNTIFS(Database!$F:$F,0,Database!$Q:$Q,AX$2,Database!$I:$I,$A50,Database!$Z:$Z,"N",Database!$Y:$Y,"Y"))</f>
        <v>0</v>
      </c>
      <c r="AY50" s="9">
        <f>IF($K50="N",0,COUNTIFS(Database!$E:$E,0,Database!$O:$O,AY$2,Database!$I:$I,$A50,Database!$Z:$Z,"N",Database!$Y:$Y,"Y")+COUNTIFS(Database!$F:$F,0,Database!$Q:$Q,AY$2,Database!$I:$I,$A50,Database!$Z:$Z,"N",Database!$Y:$Y,"Y"))</f>
        <v>0</v>
      </c>
      <c r="AZ50" s="9">
        <f>IF($K50="N",0,COUNTIFS(Database!$E:$E,0,Database!$O:$O,AZ$2,Database!$I:$I,$A50,Database!$Z:$Z,"N",Database!$Y:$Y,"Y")+COUNTIFS(Database!$F:$F,0,Database!$Q:$Q,AZ$2,Database!$I:$I,$A50,Database!$Z:$Z,"N",Database!$Y:$Y,"Y"))</f>
        <v>0</v>
      </c>
      <c r="BA50" s="9">
        <f>IF($K50="N",0,COUNTIFS(Database!$E:$E,0,Database!$O:$O,BA$2,Database!$I:$I,$A50,Database!$Z:$Z,"N",Database!$Y:$Y,"Y")+COUNTIFS(Database!$F:$F,0,Database!$Q:$Q,BA$2,Database!$I:$I,$A50,Database!$Z:$Z,"N",Database!$Y:$Y,"Y"))</f>
        <v>0</v>
      </c>
      <c r="BB50" s="9">
        <f>IF($K50="N",0,COUNTIFS(Database!$E:$E,0,Database!$O:$O,BB$2,Database!$I:$I,$A50,Database!$Z:$Z,"N",Database!$Y:$Y,"Y")+COUNTIFS(Database!$F:$F,0,Database!$Q:$Q,BB$2,Database!$I:$I,$A50,Database!$Z:$Z,"N",Database!$Y:$Y,"Y"))</f>
        <v>0</v>
      </c>
      <c r="BC50" s="9">
        <f>IF($K50="N",0,COUNTIFS(Database!$E:$E,0,Database!$O:$O,BC$2,Database!$I:$I,$A50,Database!$Z:$Z,"N",Database!$Y:$Y,"Y")+COUNTIFS(Database!$F:$F,0,Database!$Q:$Q,BC$2,Database!$I:$I,$A50,Database!$Z:$Z,"N",Database!$Y:$Y,"Y"))</f>
        <v>0</v>
      </c>
      <c r="BD50" s="9">
        <f>IF($K50="N",0,COUNTIFS(Database!$E:$E,0,Database!$O:$O,BD$2,Database!$I:$I,$A50,Database!$Z:$Z,"N",Database!$Y:$Y,"Y")+COUNTIFS(Database!$F:$F,0,Database!$Q:$Q,BD$2,Database!$I:$I,$A50,Database!$Z:$Z,"N",Database!$Y:$Y,"Y"))</f>
        <v>0</v>
      </c>
      <c r="BE50" s="9">
        <f>IF($K50="N",0,COUNTIFS(Database!$E:$E,0,Database!$O:$O,BE$2,Database!$I:$I,$A50,Database!$Z:$Z,"N",Database!$Y:$Y,"Y")+COUNTIFS(Database!$F:$F,0,Database!$Q:$Q,BE$2,Database!$I:$I,$A50,Database!$Z:$Z,"N",Database!$Y:$Y,"Y"))</f>
        <v>0</v>
      </c>
      <c r="BF50" s="9">
        <f>IF($K50="N",0,COUNTIFS(Database!$E:$E,0,Database!$O:$O,BF$2,Database!$I:$I,$A50,Database!$Z:$Z,"N",Database!$Y:$Y,"Y")+COUNTIFS(Database!$F:$F,0,Database!$Q:$Q,BF$2,Database!$I:$I,$A50,Database!$Z:$Z,"N",Database!$Y:$Y,"Y"))</f>
        <v>0</v>
      </c>
      <c r="BG50" s="9">
        <f>IF($K50="N",0,COUNTIFS(Database!$E:$E,0,Database!$O:$O,BG$2,Database!$I:$I,$A50,Database!$Z:$Z,"N",Database!$Y:$Y,"Y")+COUNTIFS(Database!$F:$F,0,Database!$Q:$Q,BG$2,Database!$I:$I,$A50,Database!$Z:$Z,"N",Database!$Y:$Y,"Y"))</f>
        <v>0</v>
      </c>
      <c r="BH50" s="9">
        <f>IF($K50="N",0,COUNTIFS(Database!$E:$E,0,Database!$O:$O,BH$2,Database!$I:$I,$A50,Database!$Z:$Z,"N",Database!$Y:$Y,"Y")+COUNTIFS(Database!$F:$F,0,Database!$Q:$Q,BH$2,Database!$I:$I,$A50,Database!$Z:$Z,"N",Database!$Y:$Y,"Y"))</f>
        <v>0</v>
      </c>
      <c r="BI50" s="9">
        <f>IF($K50="N",0,COUNTIFS(Database!$E:$E,0,Database!$O:$O,BI$2,Database!$I:$I,$A50,Database!$Z:$Z,"N",Database!$Y:$Y,"Y")+COUNTIFS(Database!$F:$F,0,Database!$Q:$Q,BI$2,Database!$I:$I,$A50,Database!$Z:$Z,"N",Database!$Y:$Y,"Y"))</f>
        <v>0</v>
      </c>
    </row>
    <row r="51" spans="1:61" x14ac:dyDescent="0.25">
      <c r="A51" t="s">
        <v>1496</v>
      </c>
      <c r="B51" s="2" t="str">
        <f>VLOOKUP(A51,Database!I:U,13,FALSE)</f>
        <v>bcp</v>
      </c>
      <c r="C51" s="2">
        <f>VLOOKUP(A51,Database!I:V,14,FALSE)</f>
        <v>1250</v>
      </c>
      <c r="D51" s="2">
        <f>_xlfn.MAXIFS(Database!B:B,Database!I:I,'Tournaments Included'!A51)</f>
        <v>3</v>
      </c>
      <c r="E51" s="2" t="str">
        <f>VLOOKUP(A51,Database!I:AA,16,FALSE)</f>
        <v>v1.1</v>
      </c>
      <c r="F51" s="2">
        <f>VLOOKUP(A51,Database!I:AB,19,FALSE)</f>
        <v>60</v>
      </c>
      <c r="G51" s="2" t="str">
        <f>VLOOKUP(A51,Database!I:AC,20,FALSE)</f>
        <v>Y</v>
      </c>
      <c r="H51" s="2" t="str">
        <f>IF(VLOOKUP(A51,Database!I:AD,21,FALSE)=0,"Unknown",VLOOKUP(A51,Database!I:AD,21,FALSE))</f>
        <v>Unknown</v>
      </c>
      <c r="I51" s="2" t="str">
        <f>IF(VLOOKUP(A51,Database!I:AE,22,FALSE)=0,"Unknown",VLOOKUP(A51,Database!I:AE,22,FALSE))</f>
        <v>Unknown</v>
      </c>
      <c r="K51" s="19" t="s">
        <v>1399</v>
      </c>
      <c r="N51" s="9">
        <f>IF($K51="N",0,COUNTIFS(Database!$E:$E,2,Database!$O:$O,N$2,Database!$I:$I,$A51,Database!$Z:$Z,"N",Database!$Y:$Y,"Y")+COUNTIFS(Database!$F:$F,2,Database!$Q:$Q,N$2,Database!$I:$I,$A51,Database!$Z:$Z,"N",Database!$Y:$Y,"Y"))</f>
        <v>0</v>
      </c>
      <c r="O51" s="9">
        <f>IF($K51="N",0,COUNTIFS(Database!$E:$E,2,Database!$O:$O,O$2,Database!$I:$I,$A51,Database!$Z:$Z,"N",Database!$Y:$Y,"Y")+COUNTIFS(Database!$F:$F,2,Database!$Q:$Q,O$2,Database!$I:$I,$A51,Database!$Z:$Z,"N",Database!$Y:$Y,"Y"))</f>
        <v>0</v>
      </c>
      <c r="P51" s="9">
        <f>IF($K51="N",0,COUNTIFS(Database!$E:$E,2,Database!$O:$O,P$2,Database!$I:$I,$A51,Database!$Z:$Z,"N",Database!$Y:$Y,"Y")+COUNTIFS(Database!$F:$F,2,Database!$Q:$Q,P$2,Database!$I:$I,$A51,Database!$Z:$Z,"N",Database!$Y:$Y,"Y"))</f>
        <v>0</v>
      </c>
      <c r="Q51" s="9">
        <f>IF($K51="N",0,COUNTIFS(Database!$E:$E,2,Database!$O:$O,Q$2,Database!$I:$I,$A51,Database!$Z:$Z,"N",Database!$Y:$Y,"Y")+COUNTIFS(Database!$F:$F,2,Database!$Q:$Q,Q$2,Database!$I:$I,$A51,Database!$Z:$Z,"N",Database!$Y:$Y,"Y"))</f>
        <v>0</v>
      </c>
      <c r="R51" s="9">
        <f>IF($K51="N",0,COUNTIFS(Database!$E:$E,2,Database!$O:$O,R$2,Database!$I:$I,$A51,Database!$Z:$Z,"N",Database!$Y:$Y,"Y")+COUNTIFS(Database!$F:$F,2,Database!$Q:$Q,R$2,Database!$I:$I,$A51,Database!$Z:$Z,"N",Database!$Y:$Y,"Y"))</f>
        <v>0</v>
      </c>
      <c r="S51" s="9">
        <f>IF($K51="N",0,COUNTIFS(Database!$E:$E,2,Database!$O:$O,S$2,Database!$I:$I,$A51,Database!$Z:$Z,"N",Database!$Y:$Y,"Y")+COUNTIFS(Database!$F:$F,2,Database!$Q:$Q,S$2,Database!$I:$I,$A51,Database!$Z:$Z,"N",Database!$Y:$Y,"Y"))</f>
        <v>0</v>
      </c>
      <c r="T51" s="9">
        <f>IF($K51="N",0,COUNTIFS(Database!$E:$E,2,Database!$O:$O,T$2,Database!$I:$I,$A51,Database!$Z:$Z,"N",Database!$Y:$Y,"Y")+COUNTIFS(Database!$F:$F,2,Database!$Q:$Q,T$2,Database!$I:$I,$A51,Database!$Z:$Z,"N",Database!$Y:$Y,"Y"))</f>
        <v>0</v>
      </c>
      <c r="U51" s="9">
        <f>IF($K51="N",0,COUNTIFS(Database!$E:$E,2,Database!$O:$O,U$2,Database!$I:$I,$A51,Database!$Z:$Z,"N",Database!$Y:$Y,"Y")+COUNTIFS(Database!$F:$F,2,Database!$Q:$Q,U$2,Database!$I:$I,$A51,Database!$Z:$Z,"N",Database!$Y:$Y,"Y"))</f>
        <v>0</v>
      </c>
      <c r="V51" s="9">
        <f>IF($K51="N",0,COUNTIFS(Database!$E:$E,2,Database!$O:$O,V$2,Database!$I:$I,$A51,Database!$Z:$Z,"N",Database!$Y:$Y,"Y")+COUNTIFS(Database!$F:$F,2,Database!$Q:$Q,V$2,Database!$I:$I,$A51,Database!$Z:$Z,"N",Database!$Y:$Y,"Y"))</f>
        <v>0</v>
      </c>
      <c r="W51" s="9">
        <f>IF($K51="N",0,COUNTIFS(Database!$E:$E,2,Database!$O:$O,W$2,Database!$I:$I,$A51,Database!$Z:$Z,"N",Database!$Y:$Y,"Y")+COUNTIFS(Database!$F:$F,2,Database!$Q:$Q,W$2,Database!$I:$I,$A51,Database!$Z:$Z,"N",Database!$Y:$Y,"Y"))</f>
        <v>0</v>
      </c>
      <c r="X51" s="9">
        <f>IF($K51="N",0,COUNTIFS(Database!$E:$E,2,Database!$O:$O,X$2,Database!$I:$I,$A51,Database!$Z:$Z,"N",Database!$Y:$Y,"Y")+COUNTIFS(Database!$F:$F,2,Database!$Q:$Q,X$2,Database!$I:$I,$A51,Database!$Z:$Z,"N",Database!$Y:$Y,"Y"))</f>
        <v>0</v>
      </c>
      <c r="Y51" s="9">
        <f>IF($K51="N",0,COUNTIFS(Database!$E:$E,2,Database!$O:$O,Y$2,Database!$I:$I,$A51,Database!$Z:$Z,"N",Database!$Y:$Y,"Y")+COUNTIFS(Database!$F:$F,2,Database!$Q:$Q,Y$2,Database!$I:$I,$A51,Database!$Z:$Z,"N",Database!$Y:$Y,"Y"))</f>
        <v>0</v>
      </c>
      <c r="Z51" s="9">
        <f>IF($K51="N",0,COUNTIFS(Database!$E:$E,2,Database!$O:$O,Z$2,Database!$I:$I,$A51,Database!$Z:$Z,"N",Database!$Y:$Y,"Y")+COUNTIFS(Database!$F:$F,2,Database!$Q:$Q,Z$2,Database!$I:$I,$A51,Database!$Z:$Z,"N",Database!$Y:$Y,"Y"))</f>
        <v>0</v>
      </c>
      <c r="AA51" s="9">
        <f>IF($K51="N",0,COUNTIFS(Database!$E:$E,2,Database!$O:$O,AA$2,Database!$I:$I,$A51,Database!$Z:$Z,"N",Database!$Y:$Y,"Y")+COUNTIFS(Database!$F:$F,2,Database!$Q:$Q,AA$2,Database!$I:$I,$A51,Database!$Z:$Z,"N",Database!$Y:$Y,"Y"))</f>
        <v>0</v>
      </c>
      <c r="AB51" s="9">
        <f>IF($K51="N",0,COUNTIFS(Database!$E:$E,2,Database!$O:$O,AB$2,Database!$I:$I,$A51,Database!$Z:$Z,"N",Database!$Y:$Y,"Y")+COUNTIFS(Database!$F:$F,2,Database!$Q:$Q,AB$2,Database!$I:$I,$A51,Database!$Z:$Z,"N",Database!$Y:$Y,"Y"))</f>
        <v>0</v>
      </c>
      <c r="AC51" s="9">
        <f>IF($K51="N",0,COUNTIFS(Database!$E:$E,2,Database!$O:$O,AC$2,Database!$I:$I,$A51,Database!$Z:$Z,"N",Database!$Y:$Y,"Y")+COUNTIFS(Database!$F:$F,2,Database!$Q:$Q,AC$2,Database!$I:$I,$A51,Database!$Z:$Z,"N",Database!$Y:$Y,"Y"))</f>
        <v>0</v>
      </c>
      <c r="AD51" s="9">
        <f>IF($K51="N",0,COUNTIFS(Database!$E:$E,1,Database!$O:$O,AD$2,Database!$I:$I,$A51,Database!$Z:$Z,"N",Database!$Y:$Y,"Y")+COUNTIFS(Database!$F:$F,1,Database!$Q:$Q,AD$2,Database!$I:$I,$A51,Database!$Z:$Z,"N",Database!$Y:$Y,"Y"))</f>
        <v>0</v>
      </c>
      <c r="AE51" s="9">
        <f>IF($K51="N",0,COUNTIFS(Database!$E:$E,1,Database!$O:$O,AE$2,Database!$I:$I,$A51,Database!$Z:$Z,"N",Database!$Y:$Y,"Y")+COUNTIFS(Database!$F:$F,1,Database!$Q:$Q,AE$2,Database!$I:$I,$A51,Database!$Z:$Z,"N",Database!$Y:$Y,"Y"))</f>
        <v>0</v>
      </c>
      <c r="AF51" s="9">
        <f>IF($K51="N",0,COUNTIFS(Database!$E:$E,1,Database!$O:$O,AF$2,Database!$I:$I,$A51,Database!$Z:$Z,"N",Database!$Y:$Y,"Y")+COUNTIFS(Database!$F:$F,1,Database!$Q:$Q,AF$2,Database!$I:$I,$A51,Database!$Z:$Z,"N",Database!$Y:$Y,"Y"))</f>
        <v>0</v>
      </c>
      <c r="AG51" s="9">
        <f>IF($K51="N",0,COUNTIFS(Database!$E:$E,1,Database!$O:$O,AG$2,Database!$I:$I,$A51,Database!$Z:$Z,"N",Database!$Y:$Y,"Y")+COUNTIFS(Database!$F:$F,1,Database!$Q:$Q,AG$2,Database!$I:$I,$A51,Database!$Z:$Z,"N",Database!$Y:$Y,"Y"))</f>
        <v>0</v>
      </c>
      <c r="AH51" s="9">
        <f>IF($K51="N",0,COUNTIFS(Database!$E:$E,1,Database!$O:$O,AH$2,Database!$I:$I,$A51,Database!$Z:$Z,"N",Database!$Y:$Y,"Y")+COUNTIFS(Database!$F:$F,1,Database!$Q:$Q,AH$2,Database!$I:$I,$A51,Database!$Z:$Z,"N",Database!$Y:$Y,"Y"))</f>
        <v>0</v>
      </c>
      <c r="AI51" s="9">
        <f>IF($K51="N",0,COUNTIFS(Database!$E:$E,1,Database!$O:$O,AI$2,Database!$I:$I,$A51,Database!$Z:$Z,"N",Database!$Y:$Y,"Y")+COUNTIFS(Database!$F:$F,1,Database!$Q:$Q,AI$2,Database!$I:$I,$A51,Database!$Z:$Z,"N",Database!$Y:$Y,"Y"))</f>
        <v>0</v>
      </c>
      <c r="AJ51" s="9">
        <f>IF($K51="N",0,COUNTIFS(Database!$E:$E,1,Database!$O:$O,AJ$2,Database!$I:$I,$A51,Database!$Z:$Z,"N",Database!$Y:$Y,"Y")+COUNTIFS(Database!$F:$F,1,Database!$Q:$Q,AJ$2,Database!$I:$I,$A51,Database!$Z:$Z,"N",Database!$Y:$Y,"Y"))</f>
        <v>0</v>
      </c>
      <c r="AK51" s="9">
        <f>IF($K51="N",0,COUNTIFS(Database!$E:$E,1,Database!$O:$O,AK$2,Database!$I:$I,$A51,Database!$Z:$Z,"N",Database!$Y:$Y,"Y")+COUNTIFS(Database!$F:$F,1,Database!$Q:$Q,AK$2,Database!$I:$I,$A51,Database!$Z:$Z,"N",Database!$Y:$Y,"Y"))</f>
        <v>0</v>
      </c>
      <c r="AL51" s="9">
        <f>IF($K51="N",0,COUNTIFS(Database!$E:$E,1,Database!$O:$O,AL$2,Database!$I:$I,$A51,Database!$Z:$Z,"N",Database!$Y:$Y,"Y")+COUNTIFS(Database!$F:$F,1,Database!$Q:$Q,AL$2,Database!$I:$I,$A51,Database!$Z:$Z,"N",Database!$Y:$Y,"Y"))</f>
        <v>0</v>
      </c>
      <c r="AM51" s="9">
        <f>IF($K51="N",0,COUNTIFS(Database!$E:$E,1,Database!$O:$O,AM$2,Database!$I:$I,$A51,Database!$Z:$Z,"N",Database!$Y:$Y,"Y")+COUNTIFS(Database!$F:$F,1,Database!$Q:$Q,AM$2,Database!$I:$I,$A51,Database!$Z:$Z,"N",Database!$Y:$Y,"Y"))</f>
        <v>0</v>
      </c>
      <c r="AN51" s="9">
        <f>IF($K51="N",0,COUNTIFS(Database!$E:$E,1,Database!$O:$O,AN$2,Database!$I:$I,$A51,Database!$Z:$Z,"N",Database!$Y:$Y,"Y")+COUNTIFS(Database!$F:$F,1,Database!$Q:$Q,AN$2,Database!$I:$I,$A51,Database!$Z:$Z,"N",Database!$Y:$Y,"Y"))</f>
        <v>0</v>
      </c>
      <c r="AO51" s="9">
        <f>IF($K51="N",0,COUNTIFS(Database!$E:$E,1,Database!$O:$O,AO$2,Database!$I:$I,$A51,Database!$Z:$Z,"N",Database!$Y:$Y,"Y")+COUNTIFS(Database!$F:$F,1,Database!$Q:$Q,AO$2,Database!$I:$I,$A51,Database!$Z:$Z,"N",Database!$Y:$Y,"Y"))</f>
        <v>0</v>
      </c>
      <c r="AP51" s="9">
        <f>IF($K51="N",0,COUNTIFS(Database!$E:$E,1,Database!$O:$O,AP$2,Database!$I:$I,$A51,Database!$Z:$Z,"N",Database!$Y:$Y,"Y")+COUNTIFS(Database!$F:$F,1,Database!$Q:$Q,AP$2,Database!$I:$I,$A51,Database!$Z:$Z,"N",Database!$Y:$Y,"Y"))</f>
        <v>0</v>
      </c>
      <c r="AQ51" s="9">
        <f>IF($K51="N",0,COUNTIFS(Database!$E:$E,1,Database!$O:$O,AQ$2,Database!$I:$I,$A51,Database!$Z:$Z,"N",Database!$Y:$Y,"Y")+COUNTIFS(Database!$F:$F,1,Database!$Q:$Q,AQ$2,Database!$I:$I,$A51,Database!$Z:$Z,"N",Database!$Y:$Y,"Y"))</f>
        <v>0</v>
      </c>
      <c r="AR51" s="9">
        <f>IF($K51="N",0,COUNTIFS(Database!$E:$E,1,Database!$O:$O,AR$2,Database!$I:$I,$A51,Database!$Z:$Z,"N",Database!$Y:$Y,"Y")+COUNTIFS(Database!$F:$F,1,Database!$Q:$Q,AR$2,Database!$I:$I,$A51,Database!$Z:$Z,"N",Database!$Y:$Y,"Y"))</f>
        <v>0</v>
      </c>
      <c r="AS51" s="9">
        <f>IF($K51="N",0,COUNTIFS(Database!$E:$E,1,Database!$O:$O,AS$2,Database!$I:$I,$A51,Database!$Z:$Z,"N",Database!$Y:$Y,"Y")+COUNTIFS(Database!$F:$F,1,Database!$Q:$Q,AS$2,Database!$I:$I,$A51,Database!$Z:$Z,"N",Database!$Y:$Y,"Y"))</f>
        <v>0</v>
      </c>
      <c r="AT51" s="9">
        <f>IF($K51="N",0,COUNTIFS(Database!$E:$E,0,Database!$O:$O,AT$2,Database!$I:$I,$A51,Database!$Z:$Z,"N",Database!$Y:$Y,"Y")+COUNTIFS(Database!$F:$F,0,Database!$Q:$Q,AT$2,Database!$I:$I,$A51,Database!$Z:$Z,"N",Database!$Y:$Y,"Y"))</f>
        <v>0</v>
      </c>
      <c r="AU51" s="9">
        <f>IF($K51="N",0,COUNTIFS(Database!$E:$E,0,Database!$O:$O,AU$2,Database!$I:$I,$A51,Database!$Z:$Z,"N",Database!$Y:$Y,"Y")+COUNTIFS(Database!$F:$F,0,Database!$Q:$Q,AU$2,Database!$I:$I,$A51,Database!$Z:$Z,"N",Database!$Y:$Y,"Y"))</f>
        <v>0</v>
      </c>
      <c r="AV51" s="9">
        <f>IF($K51="N",0,COUNTIFS(Database!$E:$E,0,Database!$O:$O,AV$2,Database!$I:$I,$A51,Database!$Z:$Z,"N",Database!$Y:$Y,"Y")+COUNTIFS(Database!$F:$F,0,Database!$Q:$Q,AV$2,Database!$I:$I,$A51,Database!$Z:$Z,"N",Database!$Y:$Y,"Y"))</f>
        <v>0</v>
      </c>
      <c r="AW51" s="9">
        <f>IF($K51="N",0,COUNTIFS(Database!$E:$E,0,Database!$O:$O,AW$2,Database!$I:$I,$A51,Database!$Z:$Z,"N",Database!$Y:$Y,"Y")+COUNTIFS(Database!$F:$F,0,Database!$Q:$Q,AW$2,Database!$I:$I,$A51,Database!$Z:$Z,"N",Database!$Y:$Y,"Y"))</f>
        <v>0</v>
      </c>
      <c r="AX51" s="9">
        <f>IF($K51="N",0,COUNTIFS(Database!$E:$E,0,Database!$O:$O,AX$2,Database!$I:$I,$A51,Database!$Z:$Z,"N",Database!$Y:$Y,"Y")+COUNTIFS(Database!$F:$F,0,Database!$Q:$Q,AX$2,Database!$I:$I,$A51,Database!$Z:$Z,"N",Database!$Y:$Y,"Y"))</f>
        <v>0</v>
      </c>
      <c r="AY51" s="9">
        <f>IF($K51="N",0,COUNTIFS(Database!$E:$E,0,Database!$O:$O,AY$2,Database!$I:$I,$A51,Database!$Z:$Z,"N",Database!$Y:$Y,"Y")+COUNTIFS(Database!$F:$F,0,Database!$Q:$Q,AY$2,Database!$I:$I,$A51,Database!$Z:$Z,"N",Database!$Y:$Y,"Y"))</f>
        <v>0</v>
      </c>
      <c r="AZ51" s="9">
        <f>IF($K51="N",0,COUNTIFS(Database!$E:$E,0,Database!$O:$O,AZ$2,Database!$I:$I,$A51,Database!$Z:$Z,"N",Database!$Y:$Y,"Y")+COUNTIFS(Database!$F:$F,0,Database!$Q:$Q,AZ$2,Database!$I:$I,$A51,Database!$Z:$Z,"N",Database!$Y:$Y,"Y"))</f>
        <v>0</v>
      </c>
      <c r="BA51" s="9">
        <f>IF($K51="N",0,COUNTIFS(Database!$E:$E,0,Database!$O:$O,BA$2,Database!$I:$I,$A51,Database!$Z:$Z,"N",Database!$Y:$Y,"Y")+COUNTIFS(Database!$F:$F,0,Database!$Q:$Q,BA$2,Database!$I:$I,$A51,Database!$Z:$Z,"N",Database!$Y:$Y,"Y"))</f>
        <v>0</v>
      </c>
      <c r="BB51" s="9">
        <f>IF($K51="N",0,COUNTIFS(Database!$E:$E,0,Database!$O:$O,BB$2,Database!$I:$I,$A51,Database!$Z:$Z,"N",Database!$Y:$Y,"Y")+COUNTIFS(Database!$F:$F,0,Database!$Q:$Q,BB$2,Database!$I:$I,$A51,Database!$Z:$Z,"N",Database!$Y:$Y,"Y"))</f>
        <v>0</v>
      </c>
      <c r="BC51" s="9">
        <f>IF($K51="N",0,COUNTIFS(Database!$E:$E,0,Database!$O:$O,BC$2,Database!$I:$I,$A51,Database!$Z:$Z,"N",Database!$Y:$Y,"Y")+COUNTIFS(Database!$F:$F,0,Database!$Q:$Q,BC$2,Database!$I:$I,$A51,Database!$Z:$Z,"N",Database!$Y:$Y,"Y"))</f>
        <v>0</v>
      </c>
      <c r="BD51" s="9">
        <f>IF($K51="N",0,COUNTIFS(Database!$E:$E,0,Database!$O:$O,BD$2,Database!$I:$I,$A51,Database!$Z:$Z,"N",Database!$Y:$Y,"Y")+COUNTIFS(Database!$F:$F,0,Database!$Q:$Q,BD$2,Database!$I:$I,$A51,Database!$Z:$Z,"N",Database!$Y:$Y,"Y"))</f>
        <v>0</v>
      </c>
      <c r="BE51" s="9">
        <f>IF($K51="N",0,COUNTIFS(Database!$E:$E,0,Database!$O:$O,BE$2,Database!$I:$I,$A51,Database!$Z:$Z,"N",Database!$Y:$Y,"Y")+COUNTIFS(Database!$F:$F,0,Database!$Q:$Q,BE$2,Database!$I:$I,$A51,Database!$Z:$Z,"N",Database!$Y:$Y,"Y"))</f>
        <v>0</v>
      </c>
      <c r="BF51" s="9">
        <f>IF($K51="N",0,COUNTIFS(Database!$E:$E,0,Database!$O:$O,BF$2,Database!$I:$I,$A51,Database!$Z:$Z,"N",Database!$Y:$Y,"Y")+COUNTIFS(Database!$F:$F,0,Database!$Q:$Q,BF$2,Database!$I:$I,$A51,Database!$Z:$Z,"N",Database!$Y:$Y,"Y"))</f>
        <v>0</v>
      </c>
      <c r="BG51" s="9">
        <f>IF($K51="N",0,COUNTIFS(Database!$E:$E,0,Database!$O:$O,BG$2,Database!$I:$I,$A51,Database!$Z:$Z,"N",Database!$Y:$Y,"Y")+COUNTIFS(Database!$F:$F,0,Database!$Q:$Q,BG$2,Database!$I:$I,$A51,Database!$Z:$Z,"N",Database!$Y:$Y,"Y"))</f>
        <v>0</v>
      </c>
      <c r="BH51" s="9">
        <f>IF($K51="N",0,COUNTIFS(Database!$E:$E,0,Database!$O:$O,BH$2,Database!$I:$I,$A51,Database!$Z:$Z,"N",Database!$Y:$Y,"Y")+COUNTIFS(Database!$F:$F,0,Database!$Q:$Q,BH$2,Database!$I:$I,$A51,Database!$Z:$Z,"N",Database!$Y:$Y,"Y"))</f>
        <v>0</v>
      </c>
      <c r="BI51" s="9">
        <f>IF($K51="N",0,COUNTIFS(Database!$E:$E,0,Database!$O:$O,BI$2,Database!$I:$I,$A51,Database!$Z:$Z,"N",Database!$Y:$Y,"Y")+COUNTIFS(Database!$F:$F,0,Database!$Q:$Q,BI$2,Database!$I:$I,$A51,Database!$Z:$Z,"N",Database!$Y:$Y,"Y"))</f>
        <v>0</v>
      </c>
    </row>
    <row r="52" spans="1:61" x14ac:dyDescent="0.25">
      <c r="A52" t="s">
        <v>1621</v>
      </c>
      <c r="B52" s="2" t="str">
        <f>VLOOKUP(A52,Database!I:U,13,FALSE)</f>
        <v>bcp</v>
      </c>
      <c r="C52" s="2">
        <f>VLOOKUP(A52,Database!I:V,14,FALSE)</f>
        <v>1500</v>
      </c>
      <c r="D52" s="2">
        <f>_xlfn.MAXIFS(Database!B:B,Database!I:I,'Tournaments Included'!A52)</f>
        <v>3</v>
      </c>
      <c r="E52" s="2" t="str">
        <f>VLOOKUP(A52,Database!I:AA,16,FALSE)</f>
        <v>v1.1</v>
      </c>
      <c r="F52" s="2">
        <f>VLOOKUP(A52,Database!I:AB,19,FALSE)</f>
        <v>12</v>
      </c>
      <c r="G52" s="2" t="str">
        <f>VLOOKUP(A52,Database!I:AC,20,FALSE)</f>
        <v>Y</v>
      </c>
      <c r="H52" s="2" t="str">
        <f>IF(VLOOKUP(A52,Database!I:AD,21,FALSE)=0,"Unknown",VLOOKUP(A52,Database!I:AD,21,FALSE))</f>
        <v>Unknown</v>
      </c>
      <c r="I52" s="2" t="str">
        <f>IF(VLOOKUP(A52,Database!I:AE,22,FALSE)=0,"Unknown",VLOOKUP(A52,Database!I:AE,22,FALSE))</f>
        <v>Unknown</v>
      </c>
      <c r="K52" s="19" t="s">
        <v>1399</v>
      </c>
      <c r="N52" s="9">
        <f>IF($K52="N",0,COUNTIFS(Database!$E:$E,2,Database!$O:$O,N$2,Database!$I:$I,$A52,Database!$Z:$Z,"N",Database!$Y:$Y,"Y")+COUNTIFS(Database!$F:$F,2,Database!$Q:$Q,N$2,Database!$I:$I,$A52,Database!$Z:$Z,"N",Database!$Y:$Y,"Y"))</f>
        <v>0</v>
      </c>
      <c r="O52" s="9">
        <f>IF($K52="N",0,COUNTIFS(Database!$E:$E,2,Database!$O:$O,O$2,Database!$I:$I,$A52,Database!$Z:$Z,"N",Database!$Y:$Y,"Y")+COUNTIFS(Database!$F:$F,2,Database!$Q:$Q,O$2,Database!$I:$I,$A52,Database!$Z:$Z,"N",Database!$Y:$Y,"Y"))</f>
        <v>0</v>
      </c>
      <c r="P52" s="9">
        <f>IF($K52="N",0,COUNTIFS(Database!$E:$E,2,Database!$O:$O,P$2,Database!$I:$I,$A52,Database!$Z:$Z,"N",Database!$Y:$Y,"Y")+COUNTIFS(Database!$F:$F,2,Database!$Q:$Q,P$2,Database!$I:$I,$A52,Database!$Z:$Z,"N",Database!$Y:$Y,"Y"))</f>
        <v>0</v>
      </c>
      <c r="Q52" s="9">
        <f>IF($K52="N",0,COUNTIFS(Database!$E:$E,2,Database!$O:$O,Q$2,Database!$I:$I,$A52,Database!$Z:$Z,"N",Database!$Y:$Y,"Y")+COUNTIFS(Database!$F:$F,2,Database!$Q:$Q,Q$2,Database!$I:$I,$A52,Database!$Z:$Z,"N",Database!$Y:$Y,"Y"))</f>
        <v>0</v>
      </c>
      <c r="R52" s="9">
        <f>IF($K52="N",0,COUNTIFS(Database!$E:$E,2,Database!$O:$O,R$2,Database!$I:$I,$A52,Database!$Z:$Z,"N",Database!$Y:$Y,"Y")+COUNTIFS(Database!$F:$F,2,Database!$Q:$Q,R$2,Database!$I:$I,$A52,Database!$Z:$Z,"N",Database!$Y:$Y,"Y"))</f>
        <v>0</v>
      </c>
      <c r="S52" s="9">
        <f>IF($K52="N",0,COUNTIFS(Database!$E:$E,2,Database!$O:$O,S$2,Database!$I:$I,$A52,Database!$Z:$Z,"N",Database!$Y:$Y,"Y")+COUNTIFS(Database!$F:$F,2,Database!$Q:$Q,S$2,Database!$I:$I,$A52,Database!$Z:$Z,"N",Database!$Y:$Y,"Y"))</f>
        <v>0</v>
      </c>
      <c r="T52" s="9">
        <f>IF($K52="N",0,COUNTIFS(Database!$E:$E,2,Database!$O:$O,T$2,Database!$I:$I,$A52,Database!$Z:$Z,"N",Database!$Y:$Y,"Y")+COUNTIFS(Database!$F:$F,2,Database!$Q:$Q,T$2,Database!$I:$I,$A52,Database!$Z:$Z,"N",Database!$Y:$Y,"Y"))</f>
        <v>0</v>
      </c>
      <c r="U52" s="9">
        <f>IF($K52="N",0,COUNTIFS(Database!$E:$E,2,Database!$O:$O,U$2,Database!$I:$I,$A52,Database!$Z:$Z,"N",Database!$Y:$Y,"Y")+COUNTIFS(Database!$F:$F,2,Database!$Q:$Q,U$2,Database!$I:$I,$A52,Database!$Z:$Z,"N",Database!$Y:$Y,"Y"))</f>
        <v>0</v>
      </c>
      <c r="V52" s="9">
        <f>IF($K52="N",0,COUNTIFS(Database!$E:$E,2,Database!$O:$O,V$2,Database!$I:$I,$A52,Database!$Z:$Z,"N",Database!$Y:$Y,"Y")+COUNTIFS(Database!$F:$F,2,Database!$Q:$Q,V$2,Database!$I:$I,$A52,Database!$Z:$Z,"N",Database!$Y:$Y,"Y"))</f>
        <v>0</v>
      </c>
      <c r="W52" s="9">
        <f>IF($K52="N",0,COUNTIFS(Database!$E:$E,2,Database!$O:$O,W$2,Database!$I:$I,$A52,Database!$Z:$Z,"N",Database!$Y:$Y,"Y")+COUNTIFS(Database!$F:$F,2,Database!$Q:$Q,W$2,Database!$I:$I,$A52,Database!$Z:$Z,"N",Database!$Y:$Y,"Y"))</f>
        <v>0</v>
      </c>
      <c r="X52" s="9">
        <f>IF($K52="N",0,COUNTIFS(Database!$E:$E,2,Database!$O:$O,X$2,Database!$I:$I,$A52,Database!$Z:$Z,"N",Database!$Y:$Y,"Y")+COUNTIFS(Database!$F:$F,2,Database!$Q:$Q,X$2,Database!$I:$I,$A52,Database!$Z:$Z,"N",Database!$Y:$Y,"Y"))</f>
        <v>0</v>
      </c>
      <c r="Y52" s="9">
        <f>IF($K52="N",0,COUNTIFS(Database!$E:$E,2,Database!$O:$O,Y$2,Database!$I:$I,$A52,Database!$Z:$Z,"N",Database!$Y:$Y,"Y")+COUNTIFS(Database!$F:$F,2,Database!$Q:$Q,Y$2,Database!$I:$I,$A52,Database!$Z:$Z,"N",Database!$Y:$Y,"Y"))</f>
        <v>0</v>
      </c>
      <c r="Z52" s="9">
        <f>IF($K52="N",0,COUNTIFS(Database!$E:$E,2,Database!$O:$O,Z$2,Database!$I:$I,$A52,Database!$Z:$Z,"N",Database!$Y:$Y,"Y")+COUNTIFS(Database!$F:$F,2,Database!$Q:$Q,Z$2,Database!$I:$I,$A52,Database!$Z:$Z,"N",Database!$Y:$Y,"Y"))</f>
        <v>0</v>
      </c>
      <c r="AA52" s="9">
        <f>IF($K52="N",0,COUNTIFS(Database!$E:$E,2,Database!$O:$O,AA$2,Database!$I:$I,$A52,Database!$Z:$Z,"N",Database!$Y:$Y,"Y")+COUNTIFS(Database!$F:$F,2,Database!$Q:$Q,AA$2,Database!$I:$I,$A52,Database!$Z:$Z,"N",Database!$Y:$Y,"Y"))</f>
        <v>0</v>
      </c>
      <c r="AB52" s="9">
        <f>IF($K52="N",0,COUNTIFS(Database!$E:$E,2,Database!$O:$O,AB$2,Database!$I:$I,$A52,Database!$Z:$Z,"N",Database!$Y:$Y,"Y")+COUNTIFS(Database!$F:$F,2,Database!$Q:$Q,AB$2,Database!$I:$I,$A52,Database!$Z:$Z,"N",Database!$Y:$Y,"Y"))</f>
        <v>0</v>
      </c>
      <c r="AC52" s="9">
        <f>IF($K52="N",0,COUNTIFS(Database!$E:$E,2,Database!$O:$O,AC$2,Database!$I:$I,$A52,Database!$Z:$Z,"N",Database!$Y:$Y,"Y")+COUNTIFS(Database!$F:$F,2,Database!$Q:$Q,AC$2,Database!$I:$I,$A52,Database!$Z:$Z,"N",Database!$Y:$Y,"Y"))</f>
        <v>0</v>
      </c>
      <c r="AD52" s="9">
        <f>IF($K52="N",0,COUNTIFS(Database!$E:$E,1,Database!$O:$O,AD$2,Database!$I:$I,$A52,Database!$Z:$Z,"N",Database!$Y:$Y,"Y")+COUNTIFS(Database!$F:$F,1,Database!$Q:$Q,AD$2,Database!$I:$I,$A52,Database!$Z:$Z,"N",Database!$Y:$Y,"Y"))</f>
        <v>0</v>
      </c>
      <c r="AE52" s="9">
        <f>IF($K52="N",0,COUNTIFS(Database!$E:$E,1,Database!$O:$O,AE$2,Database!$I:$I,$A52,Database!$Z:$Z,"N",Database!$Y:$Y,"Y")+COUNTIFS(Database!$F:$F,1,Database!$Q:$Q,AE$2,Database!$I:$I,$A52,Database!$Z:$Z,"N",Database!$Y:$Y,"Y"))</f>
        <v>0</v>
      </c>
      <c r="AF52" s="9">
        <f>IF($K52="N",0,COUNTIFS(Database!$E:$E,1,Database!$O:$O,AF$2,Database!$I:$I,$A52,Database!$Z:$Z,"N",Database!$Y:$Y,"Y")+COUNTIFS(Database!$F:$F,1,Database!$Q:$Q,AF$2,Database!$I:$I,$A52,Database!$Z:$Z,"N",Database!$Y:$Y,"Y"))</f>
        <v>0</v>
      </c>
      <c r="AG52" s="9">
        <f>IF($K52="N",0,COUNTIFS(Database!$E:$E,1,Database!$O:$O,AG$2,Database!$I:$I,$A52,Database!$Z:$Z,"N",Database!$Y:$Y,"Y")+COUNTIFS(Database!$F:$F,1,Database!$Q:$Q,AG$2,Database!$I:$I,$A52,Database!$Z:$Z,"N",Database!$Y:$Y,"Y"))</f>
        <v>0</v>
      </c>
      <c r="AH52" s="9">
        <f>IF($K52="N",0,COUNTIFS(Database!$E:$E,1,Database!$O:$O,AH$2,Database!$I:$I,$A52,Database!$Z:$Z,"N",Database!$Y:$Y,"Y")+COUNTIFS(Database!$F:$F,1,Database!$Q:$Q,AH$2,Database!$I:$I,$A52,Database!$Z:$Z,"N",Database!$Y:$Y,"Y"))</f>
        <v>0</v>
      </c>
      <c r="AI52" s="9">
        <f>IF($K52="N",0,COUNTIFS(Database!$E:$E,1,Database!$O:$O,AI$2,Database!$I:$I,$A52,Database!$Z:$Z,"N",Database!$Y:$Y,"Y")+COUNTIFS(Database!$F:$F,1,Database!$Q:$Q,AI$2,Database!$I:$I,$A52,Database!$Z:$Z,"N",Database!$Y:$Y,"Y"))</f>
        <v>0</v>
      </c>
      <c r="AJ52" s="9">
        <f>IF($K52="N",0,COUNTIFS(Database!$E:$E,1,Database!$O:$O,AJ$2,Database!$I:$I,$A52,Database!$Z:$Z,"N",Database!$Y:$Y,"Y")+COUNTIFS(Database!$F:$F,1,Database!$Q:$Q,AJ$2,Database!$I:$I,$A52,Database!$Z:$Z,"N",Database!$Y:$Y,"Y"))</f>
        <v>0</v>
      </c>
      <c r="AK52" s="9">
        <f>IF($K52="N",0,COUNTIFS(Database!$E:$E,1,Database!$O:$O,AK$2,Database!$I:$I,$A52,Database!$Z:$Z,"N",Database!$Y:$Y,"Y")+COUNTIFS(Database!$F:$F,1,Database!$Q:$Q,AK$2,Database!$I:$I,$A52,Database!$Z:$Z,"N",Database!$Y:$Y,"Y"))</f>
        <v>0</v>
      </c>
      <c r="AL52" s="9">
        <f>IF($K52="N",0,COUNTIFS(Database!$E:$E,1,Database!$O:$O,AL$2,Database!$I:$I,$A52,Database!$Z:$Z,"N",Database!$Y:$Y,"Y")+COUNTIFS(Database!$F:$F,1,Database!$Q:$Q,AL$2,Database!$I:$I,$A52,Database!$Z:$Z,"N",Database!$Y:$Y,"Y"))</f>
        <v>0</v>
      </c>
      <c r="AM52" s="9">
        <f>IF($K52="N",0,COUNTIFS(Database!$E:$E,1,Database!$O:$O,AM$2,Database!$I:$I,$A52,Database!$Z:$Z,"N",Database!$Y:$Y,"Y")+COUNTIFS(Database!$F:$F,1,Database!$Q:$Q,AM$2,Database!$I:$I,$A52,Database!$Z:$Z,"N",Database!$Y:$Y,"Y"))</f>
        <v>0</v>
      </c>
      <c r="AN52" s="9">
        <f>IF($K52="N",0,COUNTIFS(Database!$E:$E,1,Database!$O:$O,AN$2,Database!$I:$I,$A52,Database!$Z:$Z,"N",Database!$Y:$Y,"Y")+COUNTIFS(Database!$F:$F,1,Database!$Q:$Q,AN$2,Database!$I:$I,$A52,Database!$Z:$Z,"N",Database!$Y:$Y,"Y"))</f>
        <v>0</v>
      </c>
      <c r="AO52" s="9">
        <f>IF($K52="N",0,COUNTIFS(Database!$E:$E,1,Database!$O:$O,AO$2,Database!$I:$I,$A52,Database!$Z:$Z,"N",Database!$Y:$Y,"Y")+COUNTIFS(Database!$F:$F,1,Database!$Q:$Q,AO$2,Database!$I:$I,$A52,Database!$Z:$Z,"N",Database!$Y:$Y,"Y"))</f>
        <v>0</v>
      </c>
      <c r="AP52" s="9">
        <f>IF($K52="N",0,COUNTIFS(Database!$E:$E,1,Database!$O:$O,AP$2,Database!$I:$I,$A52,Database!$Z:$Z,"N",Database!$Y:$Y,"Y")+COUNTIFS(Database!$F:$F,1,Database!$Q:$Q,AP$2,Database!$I:$I,$A52,Database!$Z:$Z,"N",Database!$Y:$Y,"Y"))</f>
        <v>0</v>
      </c>
      <c r="AQ52" s="9">
        <f>IF($K52="N",0,COUNTIFS(Database!$E:$E,1,Database!$O:$O,AQ$2,Database!$I:$I,$A52,Database!$Z:$Z,"N",Database!$Y:$Y,"Y")+COUNTIFS(Database!$F:$F,1,Database!$Q:$Q,AQ$2,Database!$I:$I,$A52,Database!$Z:$Z,"N",Database!$Y:$Y,"Y"))</f>
        <v>0</v>
      </c>
      <c r="AR52" s="9">
        <f>IF($K52="N",0,COUNTIFS(Database!$E:$E,1,Database!$O:$O,AR$2,Database!$I:$I,$A52,Database!$Z:$Z,"N",Database!$Y:$Y,"Y")+COUNTIFS(Database!$F:$F,1,Database!$Q:$Q,AR$2,Database!$I:$I,$A52,Database!$Z:$Z,"N",Database!$Y:$Y,"Y"))</f>
        <v>0</v>
      </c>
      <c r="AS52" s="9">
        <f>IF($K52="N",0,COUNTIFS(Database!$E:$E,1,Database!$O:$O,AS$2,Database!$I:$I,$A52,Database!$Z:$Z,"N",Database!$Y:$Y,"Y")+COUNTIFS(Database!$F:$F,1,Database!$Q:$Q,AS$2,Database!$I:$I,$A52,Database!$Z:$Z,"N",Database!$Y:$Y,"Y"))</f>
        <v>0</v>
      </c>
      <c r="AT52" s="9">
        <f>IF($K52="N",0,COUNTIFS(Database!$E:$E,0,Database!$O:$O,AT$2,Database!$I:$I,$A52,Database!$Z:$Z,"N",Database!$Y:$Y,"Y")+COUNTIFS(Database!$F:$F,0,Database!$Q:$Q,AT$2,Database!$I:$I,$A52,Database!$Z:$Z,"N",Database!$Y:$Y,"Y"))</f>
        <v>0</v>
      </c>
      <c r="AU52" s="9">
        <f>IF($K52="N",0,COUNTIFS(Database!$E:$E,0,Database!$O:$O,AU$2,Database!$I:$I,$A52,Database!$Z:$Z,"N",Database!$Y:$Y,"Y")+COUNTIFS(Database!$F:$F,0,Database!$Q:$Q,AU$2,Database!$I:$I,$A52,Database!$Z:$Z,"N",Database!$Y:$Y,"Y"))</f>
        <v>0</v>
      </c>
      <c r="AV52" s="9">
        <f>IF($K52="N",0,COUNTIFS(Database!$E:$E,0,Database!$O:$O,AV$2,Database!$I:$I,$A52,Database!$Z:$Z,"N",Database!$Y:$Y,"Y")+COUNTIFS(Database!$F:$F,0,Database!$Q:$Q,AV$2,Database!$I:$I,$A52,Database!$Z:$Z,"N",Database!$Y:$Y,"Y"))</f>
        <v>0</v>
      </c>
      <c r="AW52" s="9">
        <f>IF($K52="N",0,COUNTIFS(Database!$E:$E,0,Database!$O:$O,AW$2,Database!$I:$I,$A52,Database!$Z:$Z,"N",Database!$Y:$Y,"Y")+COUNTIFS(Database!$F:$F,0,Database!$Q:$Q,AW$2,Database!$I:$I,$A52,Database!$Z:$Z,"N",Database!$Y:$Y,"Y"))</f>
        <v>0</v>
      </c>
      <c r="AX52" s="9">
        <f>IF($K52="N",0,COUNTIFS(Database!$E:$E,0,Database!$O:$O,AX$2,Database!$I:$I,$A52,Database!$Z:$Z,"N",Database!$Y:$Y,"Y")+COUNTIFS(Database!$F:$F,0,Database!$Q:$Q,AX$2,Database!$I:$I,$A52,Database!$Z:$Z,"N",Database!$Y:$Y,"Y"))</f>
        <v>0</v>
      </c>
      <c r="AY52" s="9">
        <f>IF($K52="N",0,COUNTIFS(Database!$E:$E,0,Database!$O:$O,AY$2,Database!$I:$I,$A52,Database!$Z:$Z,"N",Database!$Y:$Y,"Y")+COUNTIFS(Database!$F:$F,0,Database!$Q:$Q,AY$2,Database!$I:$I,$A52,Database!$Z:$Z,"N",Database!$Y:$Y,"Y"))</f>
        <v>0</v>
      </c>
      <c r="AZ52" s="9">
        <f>IF($K52="N",0,COUNTIFS(Database!$E:$E,0,Database!$O:$O,AZ$2,Database!$I:$I,$A52,Database!$Z:$Z,"N",Database!$Y:$Y,"Y")+COUNTIFS(Database!$F:$F,0,Database!$Q:$Q,AZ$2,Database!$I:$I,$A52,Database!$Z:$Z,"N",Database!$Y:$Y,"Y"))</f>
        <v>0</v>
      </c>
      <c r="BA52" s="9">
        <f>IF($K52="N",0,COUNTIFS(Database!$E:$E,0,Database!$O:$O,BA$2,Database!$I:$I,$A52,Database!$Z:$Z,"N",Database!$Y:$Y,"Y")+COUNTIFS(Database!$F:$F,0,Database!$Q:$Q,BA$2,Database!$I:$I,$A52,Database!$Z:$Z,"N",Database!$Y:$Y,"Y"))</f>
        <v>0</v>
      </c>
      <c r="BB52" s="9">
        <f>IF($K52="N",0,COUNTIFS(Database!$E:$E,0,Database!$O:$O,BB$2,Database!$I:$I,$A52,Database!$Z:$Z,"N",Database!$Y:$Y,"Y")+COUNTIFS(Database!$F:$F,0,Database!$Q:$Q,BB$2,Database!$I:$I,$A52,Database!$Z:$Z,"N",Database!$Y:$Y,"Y"))</f>
        <v>0</v>
      </c>
      <c r="BC52" s="9">
        <f>IF($K52="N",0,COUNTIFS(Database!$E:$E,0,Database!$O:$O,BC$2,Database!$I:$I,$A52,Database!$Z:$Z,"N",Database!$Y:$Y,"Y")+COUNTIFS(Database!$F:$F,0,Database!$Q:$Q,BC$2,Database!$I:$I,$A52,Database!$Z:$Z,"N",Database!$Y:$Y,"Y"))</f>
        <v>0</v>
      </c>
      <c r="BD52" s="9">
        <f>IF($K52="N",0,COUNTIFS(Database!$E:$E,0,Database!$O:$O,BD$2,Database!$I:$I,$A52,Database!$Z:$Z,"N",Database!$Y:$Y,"Y")+COUNTIFS(Database!$F:$F,0,Database!$Q:$Q,BD$2,Database!$I:$I,$A52,Database!$Z:$Z,"N",Database!$Y:$Y,"Y"))</f>
        <v>0</v>
      </c>
      <c r="BE52" s="9">
        <f>IF($K52="N",0,COUNTIFS(Database!$E:$E,0,Database!$O:$O,BE$2,Database!$I:$I,$A52,Database!$Z:$Z,"N",Database!$Y:$Y,"Y")+COUNTIFS(Database!$F:$F,0,Database!$Q:$Q,BE$2,Database!$I:$I,$A52,Database!$Z:$Z,"N",Database!$Y:$Y,"Y"))</f>
        <v>0</v>
      </c>
      <c r="BF52" s="9">
        <f>IF($K52="N",0,COUNTIFS(Database!$E:$E,0,Database!$O:$O,BF$2,Database!$I:$I,$A52,Database!$Z:$Z,"N",Database!$Y:$Y,"Y")+COUNTIFS(Database!$F:$F,0,Database!$Q:$Q,BF$2,Database!$I:$I,$A52,Database!$Z:$Z,"N",Database!$Y:$Y,"Y"))</f>
        <v>0</v>
      </c>
      <c r="BG52" s="9">
        <f>IF($K52="N",0,COUNTIFS(Database!$E:$E,0,Database!$O:$O,BG$2,Database!$I:$I,$A52,Database!$Z:$Z,"N",Database!$Y:$Y,"Y")+COUNTIFS(Database!$F:$F,0,Database!$Q:$Q,BG$2,Database!$I:$I,$A52,Database!$Z:$Z,"N",Database!$Y:$Y,"Y"))</f>
        <v>0</v>
      </c>
      <c r="BH52" s="9">
        <f>IF($K52="N",0,COUNTIFS(Database!$E:$E,0,Database!$O:$O,BH$2,Database!$I:$I,$A52,Database!$Z:$Z,"N",Database!$Y:$Y,"Y")+COUNTIFS(Database!$F:$F,0,Database!$Q:$Q,BH$2,Database!$I:$I,$A52,Database!$Z:$Z,"N",Database!$Y:$Y,"Y"))</f>
        <v>0</v>
      </c>
      <c r="BI52" s="9">
        <f>IF($K52="N",0,COUNTIFS(Database!$E:$E,0,Database!$O:$O,BI$2,Database!$I:$I,$A52,Database!$Z:$Z,"N",Database!$Y:$Y,"Y")+COUNTIFS(Database!$F:$F,0,Database!$Q:$Q,BI$2,Database!$I:$I,$A52,Database!$Z:$Z,"N",Database!$Y:$Y,"Y"))</f>
        <v>0</v>
      </c>
    </row>
    <row r="53" spans="1:61" x14ac:dyDescent="0.25">
      <c r="A53" t="s">
        <v>1671</v>
      </c>
      <c r="B53" s="2" t="str">
        <f>VLOOKUP(A53,Database!I:U,13,FALSE)</f>
        <v>bcp</v>
      </c>
      <c r="C53" s="2">
        <f>VLOOKUP(A53,Database!I:V,14,FALSE)</f>
        <v>2000</v>
      </c>
      <c r="D53" s="2">
        <f>_xlfn.MAXIFS(Database!B:B,Database!I:I,'Tournaments Included'!A53)</f>
        <v>5</v>
      </c>
      <c r="E53" s="2" t="str">
        <f>VLOOKUP(A53,Database!I:AA,16,FALSE)</f>
        <v>v1.1</v>
      </c>
      <c r="F53" s="2">
        <f>VLOOKUP(A53,Database!I:AB,19,FALSE)</f>
        <v>24</v>
      </c>
      <c r="G53" s="2" t="str">
        <f>VLOOKUP(A53,Database!I:AC,20,FALSE)</f>
        <v>Y</v>
      </c>
      <c r="H53" s="2" t="str">
        <f>IF(VLOOKUP(A53,Database!I:AD,21,FALSE)=0,"Unknown",VLOOKUP(A53,Database!I:AD,21,FALSE))</f>
        <v>Unknown</v>
      </c>
      <c r="I53" s="2" t="str">
        <f>IF(VLOOKUP(A53,Database!I:AE,22,FALSE)=0,"Unknown",VLOOKUP(A53,Database!I:AE,22,FALSE))</f>
        <v>Unknown</v>
      </c>
      <c r="K53" s="19" t="s">
        <v>1398</v>
      </c>
      <c r="N53" s="9">
        <f>IF($K53="N",0,COUNTIFS(Database!$E:$E,2,Database!$O:$O,N$2,Database!$I:$I,$A53,Database!$Z:$Z,"N",Database!$Y:$Y,"Y")+COUNTIFS(Database!$F:$F,2,Database!$Q:$Q,N$2,Database!$I:$I,$A53,Database!$Z:$Z,"N",Database!$Y:$Y,"Y"))</f>
        <v>6</v>
      </c>
      <c r="O53" s="9">
        <f>IF($K53="N",0,COUNTIFS(Database!$E:$E,2,Database!$O:$O,O$2,Database!$I:$I,$A53,Database!$Z:$Z,"N",Database!$Y:$Y,"Y")+COUNTIFS(Database!$F:$F,2,Database!$Q:$Q,O$2,Database!$I:$I,$A53,Database!$Z:$Z,"N",Database!$Y:$Y,"Y"))</f>
        <v>7</v>
      </c>
      <c r="P53" s="9">
        <f>IF($K53="N",0,COUNTIFS(Database!$E:$E,2,Database!$O:$O,P$2,Database!$I:$I,$A53,Database!$Z:$Z,"N",Database!$Y:$Y,"Y")+COUNTIFS(Database!$F:$F,2,Database!$Q:$Q,P$2,Database!$I:$I,$A53,Database!$Z:$Z,"N",Database!$Y:$Y,"Y"))</f>
        <v>7</v>
      </c>
      <c r="Q53" s="9">
        <f>IF($K53="N",0,COUNTIFS(Database!$E:$E,2,Database!$O:$O,Q$2,Database!$I:$I,$A53,Database!$Z:$Z,"N",Database!$Y:$Y,"Y")+COUNTIFS(Database!$F:$F,2,Database!$Q:$Q,Q$2,Database!$I:$I,$A53,Database!$Z:$Z,"N",Database!$Y:$Y,"Y"))</f>
        <v>4</v>
      </c>
      <c r="R53" s="9">
        <f>IF($K53="N",0,COUNTIFS(Database!$E:$E,2,Database!$O:$O,R$2,Database!$I:$I,$A53,Database!$Z:$Z,"N",Database!$Y:$Y,"Y")+COUNTIFS(Database!$F:$F,2,Database!$Q:$Q,R$2,Database!$I:$I,$A53,Database!$Z:$Z,"N",Database!$Y:$Y,"Y"))</f>
        <v>0</v>
      </c>
      <c r="S53" s="9">
        <f>IF($K53="N",0,COUNTIFS(Database!$E:$E,2,Database!$O:$O,S$2,Database!$I:$I,$A53,Database!$Z:$Z,"N",Database!$Y:$Y,"Y")+COUNTIFS(Database!$F:$F,2,Database!$Q:$Q,S$2,Database!$I:$I,$A53,Database!$Z:$Z,"N",Database!$Y:$Y,"Y"))</f>
        <v>5</v>
      </c>
      <c r="T53" s="9">
        <f>IF($K53="N",0,COUNTIFS(Database!$E:$E,2,Database!$O:$O,T$2,Database!$I:$I,$A53,Database!$Z:$Z,"N",Database!$Y:$Y,"Y")+COUNTIFS(Database!$F:$F,2,Database!$Q:$Q,T$2,Database!$I:$I,$A53,Database!$Z:$Z,"N",Database!$Y:$Y,"Y"))</f>
        <v>2</v>
      </c>
      <c r="U53" s="9">
        <f>IF($K53="N",0,COUNTIFS(Database!$E:$E,2,Database!$O:$O,U$2,Database!$I:$I,$A53,Database!$Z:$Z,"N",Database!$Y:$Y,"Y")+COUNTIFS(Database!$F:$F,2,Database!$Q:$Q,U$2,Database!$I:$I,$A53,Database!$Z:$Z,"N",Database!$Y:$Y,"Y"))</f>
        <v>1</v>
      </c>
      <c r="V53" s="9">
        <f>IF($K53="N",0,COUNTIFS(Database!$E:$E,2,Database!$O:$O,V$2,Database!$I:$I,$A53,Database!$Z:$Z,"N",Database!$Y:$Y,"Y")+COUNTIFS(Database!$F:$F,2,Database!$Q:$Q,V$2,Database!$I:$I,$A53,Database!$Z:$Z,"N",Database!$Y:$Y,"Y"))</f>
        <v>3</v>
      </c>
      <c r="W53" s="9">
        <f>IF($K53="N",0,COUNTIFS(Database!$E:$E,2,Database!$O:$O,W$2,Database!$I:$I,$A53,Database!$Z:$Z,"N",Database!$Y:$Y,"Y")+COUNTIFS(Database!$F:$F,2,Database!$Q:$Q,W$2,Database!$I:$I,$A53,Database!$Z:$Z,"N",Database!$Y:$Y,"Y"))</f>
        <v>1</v>
      </c>
      <c r="X53" s="9">
        <f>IF($K53="N",0,COUNTIFS(Database!$E:$E,2,Database!$O:$O,X$2,Database!$I:$I,$A53,Database!$Z:$Z,"N",Database!$Y:$Y,"Y")+COUNTIFS(Database!$F:$F,2,Database!$Q:$Q,X$2,Database!$I:$I,$A53,Database!$Z:$Z,"N",Database!$Y:$Y,"Y"))</f>
        <v>3</v>
      </c>
      <c r="Y53" s="9">
        <f>IF($K53="N",0,COUNTIFS(Database!$E:$E,2,Database!$O:$O,Y$2,Database!$I:$I,$A53,Database!$Z:$Z,"N",Database!$Y:$Y,"Y")+COUNTIFS(Database!$F:$F,2,Database!$Q:$Q,Y$2,Database!$I:$I,$A53,Database!$Z:$Z,"N",Database!$Y:$Y,"Y"))</f>
        <v>0</v>
      </c>
      <c r="Z53" s="9">
        <f>IF($K53="N",0,COUNTIFS(Database!$E:$E,2,Database!$O:$O,Z$2,Database!$I:$I,$A53,Database!$Z:$Z,"N",Database!$Y:$Y,"Y")+COUNTIFS(Database!$F:$F,2,Database!$Q:$Q,Z$2,Database!$I:$I,$A53,Database!$Z:$Z,"N",Database!$Y:$Y,"Y"))</f>
        <v>0</v>
      </c>
      <c r="AA53" s="9">
        <f>IF($K53="N",0,COUNTIFS(Database!$E:$E,2,Database!$O:$O,AA$2,Database!$I:$I,$A53,Database!$Z:$Z,"N",Database!$Y:$Y,"Y")+COUNTIFS(Database!$F:$F,2,Database!$Q:$Q,AA$2,Database!$I:$I,$A53,Database!$Z:$Z,"N",Database!$Y:$Y,"Y"))</f>
        <v>0</v>
      </c>
      <c r="AB53" s="9">
        <f>IF($K53="N",0,COUNTIFS(Database!$E:$E,2,Database!$O:$O,AB$2,Database!$I:$I,$A53,Database!$Z:$Z,"N",Database!$Y:$Y,"Y")+COUNTIFS(Database!$F:$F,2,Database!$Q:$Q,AB$2,Database!$I:$I,$A53,Database!$Z:$Z,"N",Database!$Y:$Y,"Y"))</f>
        <v>0</v>
      </c>
      <c r="AC53" s="9">
        <f>IF($K53="N",0,COUNTIFS(Database!$E:$E,2,Database!$O:$O,AC$2,Database!$I:$I,$A53,Database!$Z:$Z,"N",Database!$Y:$Y,"Y")+COUNTIFS(Database!$F:$F,2,Database!$Q:$Q,AC$2,Database!$I:$I,$A53,Database!$Z:$Z,"N",Database!$Y:$Y,"Y"))</f>
        <v>4</v>
      </c>
      <c r="AD53" s="9">
        <f>IF($K53="N",0,COUNTIFS(Database!$E:$E,1,Database!$O:$O,AD$2,Database!$I:$I,$A53,Database!$Z:$Z,"N",Database!$Y:$Y,"Y")+COUNTIFS(Database!$F:$F,1,Database!$Q:$Q,AD$2,Database!$I:$I,$A53,Database!$Z:$Z,"N",Database!$Y:$Y,"Y"))</f>
        <v>2</v>
      </c>
      <c r="AE53" s="9">
        <f>IF($K53="N",0,COUNTIFS(Database!$E:$E,1,Database!$O:$O,AE$2,Database!$I:$I,$A53,Database!$Z:$Z,"N",Database!$Y:$Y,"Y")+COUNTIFS(Database!$F:$F,1,Database!$Q:$Q,AE$2,Database!$I:$I,$A53,Database!$Z:$Z,"N",Database!$Y:$Y,"Y"))</f>
        <v>2</v>
      </c>
      <c r="AF53" s="9">
        <f>IF($K53="N",0,COUNTIFS(Database!$E:$E,1,Database!$O:$O,AF$2,Database!$I:$I,$A53,Database!$Z:$Z,"N",Database!$Y:$Y,"Y")+COUNTIFS(Database!$F:$F,1,Database!$Q:$Q,AF$2,Database!$I:$I,$A53,Database!$Z:$Z,"N",Database!$Y:$Y,"Y"))</f>
        <v>3</v>
      </c>
      <c r="AG53" s="9">
        <f>IF($K53="N",0,COUNTIFS(Database!$E:$E,1,Database!$O:$O,AG$2,Database!$I:$I,$A53,Database!$Z:$Z,"N",Database!$Y:$Y,"Y")+COUNTIFS(Database!$F:$F,1,Database!$Q:$Q,AG$2,Database!$I:$I,$A53,Database!$Z:$Z,"N",Database!$Y:$Y,"Y"))</f>
        <v>3</v>
      </c>
      <c r="AH53" s="9">
        <f>IF($K53="N",0,COUNTIFS(Database!$E:$E,1,Database!$O:$O,AH$2,Database!$I:$I,$A53,Database!$Z:$Z,"N",Database!$Y:$Y,"Y")+COUNTIFS(Database!$F:$F,1,Database!$Q:$Q,AH$2,Database!$I:$I,$A53,Database!$Z:$Z,"N",Database!$Y:$Y,"Y"))</f>
        <v>0</v>
      </c>
      <c r="AI53" s="9">
        <f>IF($K53="N",0,COUNTIFS(Database!$E:$E,1,Database!$O:$O,AI$2,Database!$I:$I,$A53,Database!$Z:$Z,"N",Database!$Y:$Y,"Y")+COUNTIFS(Database!$F:$F,1,Database!$Q:$Q,AI$2,Database!$I:$I,$A53,Database!$Z:$Z,"N",Database!$Y:$Y,"Y"))</f>
        <v>1</v>
      </c>
      <c r="AJ53" s="9">
        <f>IF($K53="N",0,COUNTIFS(Database!$E:$E,1,Database!$O:$O,AJ$2,Database!$I:$I,$A53,Database!$Z:$Z,"N",Database!$Y:$Y,"Y")+COUNTIFS(Database!$F:$F,1,Database!$Q:$Q,AJ$2,Database!$I:$I,$A53,Database!$Z:$Z,"N",Database!$Y:$Y,"Y"))</f>
        <v>6</v>
      </c>
      <c r="AK53" s="9">
        <f>IF($K53="N",0,COUNTIFS(Database!$E:$E,1,Database!$O:$O,AK$2,Database!$I:$I,$A53,Database!$Z:$Z,"N",Database!$Y:$Y,"Y")+COUNTIFS(Database!$F:$F,1,Database!$Q:$Q,AK$2,Database!$I:$I,$A53,Database!$Z:$Z,"N",Database!$Y:$Y,"Y"))</f>
        <v>1</v>
      </c>
      <c r="AL53" s="9">
        <f>IF($K53="N",0,COUNTIFS(Database!$E:$E,1,Database!$O:$O,AL$2,Database!$I:$I,$A53,Database!$Z:$Z,"N",Database!$Y:$Y,"Y")+COUNTIFS(Database!$F:$F,1,Database!$Q:$Q,AL$2,Database!$I:$I,$A53,Database!$Z:$Z,"N",Database!$Y:$Y,"Y"))</f>
        <v>0</v>
      </c>
      <c r="AM53" s="9">
        <f>IF($K53="N",0,COUNTIFS(Database!$E:$E,1,Database!$O:$O,AM$2,Database!$I:$I,$A53,Database!$Z:$Z,"N",Database!$Y:$Y,"Y")+COUNTIFS(Database!$F:$F,1,Database!$Q:$Q,AM$2,Database!$I:$I,$A53,Database!$Z:$Z,"N",Database!$Y:$Y,"Y"))</f>
        <v>0</v>
      </c>
      <c r="AN53" s="9">
        <f>IF($K53="N",0,COUNTIFS(Database!$E:$E,1,Database!$O:$O,AN$2,Database!$I:$I,$A53,Database!$Z:$Z,"N",Database!$Y:$Y,"Y")+COUNTIFS(Database!$F:$F,1,Database!$Q:$Q,AN$2,Database!$I:$I,$A53,Database!$Z:$Z,"N",Database!$Y:$Y,"Y"))</f>
        <v>0</v>
      </c>
      <c r="AO53" s="9">
        <f>IF($K53="N",0,COUNTIFS(Database!$E:$E,1,Database!$O:$O,AO$2,Database!$I:$I,$A53,Database!$Z:$Z,"N",Database!$Y:$Y,"Y")+COUNTIFS(Database!$F:$F,1,Database!$Q:$Q,AO$2,Database!$I:$I,$A53,Database!$Z:$Z,"N",Database!$Y:$Y,"Y"))</f>
        <v>0</v>
      </c>
      <c r="AP53" s="9">
        <f>IF($K53="N",0,COUNTIFS(Database!$E:$E,1,Database!$O:$O,AP$2,Database!$I:$I,$A53,Database!$Z:$Z,"N",Database!$Y:$Y,"Y")+COUNTIFS(Database!$F:$F,1,Database!$Q:$Q,AP$2,Database!$I:$I,$A53,Database!$Z:$Z,"N",Database!$Y:$Y,"Y"))</f>
        <v>0</v>
      </c>
      <c r="AQ53" s="9">
        <f>IF($K53="N",0,COUNTIFS(Database!$E:$E,1,Database!$O:$O,AQ$2,Database!$I:$I,$A53,Database!$Z:$Z,"N",Database!$Y:$Y,"Y")+COUNTIFS(Database!$F:$F,1,Database!$Q:$Q,AQ$2,Database!$I:$I,$A53,Database!$Z:$Z,"N",Database!$Y:$Y,"Y"))</f>
        <v>0</v>
      </c>
      <c r="AR53" s="9">
        <f>IF($K53="N",0,COUNTIFS(Database!$E:$E,1,Database!$O:$O,AR$2,Database!$I:$I,$A53,Database!$Z:$Z,"N",Database!$Y:$Y,"Y")+COUNTIFS(Database!$F:$F,1,Database!$Q:$Q,AR$2,Database!$I:$I,$A53,Database!$Z:$Z,"N",Database!$Y:$Y,"Y"))</f>
        <v>0</v>
      </c>
      <c r="AS53" s="9">
        <f>IF($K53="N",0,COUNTIFS(Database!$E:$E,1,Database!$O:$O,AS$2,Database!$I:$I,$A53,Database!$Z:$Z,"N",Database!$Y:$Y,"Y")+COUNTIFS(Database!$F:$F,1,Database!$Q:$Q,AS$2,Database!$I:$I,$A53,Database!$Z:$Z,"N",Database!$Y:$Y,"Y"))</f>
        <v>0</v>
      </c>
      <c r="AT53" s="9">
        <f>IF($K53="N",0,COUNTIFS(Database!$E:$E,0,Database!$O:$O,AT$2,Database!$I:$I,$A53,Database!$Z:$Z,"N",Database!$Y:$Y,"Y")+COUNTIFS(Database!$F:$F,0,Database!$Q:$Q,AT$2,Database!$I:$I,$A53,Database!$Z:$Z,"N",Database!$Y:$Y,"Y"))</f>
        <v>6</v>
      </c>
      <c r="AU53" s="9">
        <f>IF($K53="N",0,COUNTIFS(Database!$E:$E,0,Database!$O:$O,AU$2,Database!$I:$I,$A53,Database!$Z:$Z,"N",Database!$Y:$Y,"Y")+COUNTIFS(Database!$F:$F,0,Database!$Q:$Q,AU$2,Database!$I:$I,$A53,Database!$Z:$Z,"N",Database!$Y:$Y,"Y"))</f>
        <v>5</v>
      </c>
      <c r="AV53" s="9">
        <f>IF($K53="N",0,COUNTIFS(Database!$E:$E,0,Database!$O:$O,AV$2,Database!$I:$I,$A53,Database!$Z:$Z,"N",Database!$Y:$Y,"Y")+COUNTIFS(Database!$F:$F,0,Database!$Q:$Q,AV$2,Database!$I:$I,$A53,Database!$Z:$Z,"N",Database!$Y:$Y,"Y"))</f>
        <v>6</v>
      </c>
      <c r="AW53" s="9">
        <f>IF($K53="N",0,COUNTIFS(Database!$E:$E,0,Database!$O:$O,AW$2,Database!$I:$I,$A53,Database!$Z:$Z,"N",Database!$Y:$Y,"Y")+COUNTIFS(Database!$F:$F,0,Database!$Q:$Q,AW$2,Database!$I:$I,$A53,Database!$Z:$Z,"N",Database!$Y:$Y,"Y"))</f>
        <v>5</v>
      </c>
      <c r="AX53" s="9">
        <f>IF($K53="N",0,COUNTIFS(Database!$E:$E,0,Database!$O:$O,AX$2,Database!$I:$I,$A53,Database!$Z:$Z,"N",Database!$Y:$Y,"Y")+COUNTIFS(Database!$F:$F,0,Database!$Q:$Q,AX$2,Database!$I:$I,$A53,Database!$Z:$Z,"N",Database!$Y:$Y,"Y"))</f>
        <v>0</v>
      </c>
      <c r="AY53" s="9">
        <f>IF($K53="N",0,COUNTIFS(Database!$E:$E,0,Database!$O:$O,AY$2,Database!$I:$I,$A53,Database!$Z:$Z,"N",Database!$Y:$Y,"Y")+COUNTIFS(Database!$F:$F,0,Database!$Q:$Q,AY$2,Database!$I:$I,$A53,Database!$Z:$Z,"N",Database!$Y:$Y,"Y"))</f>
        <v>4</v>
      </c>
      <c r="AZ53" s="9">
        <f>IF($K53="N",0,COUNTIFS(Database!$E:$E,0,Database!$O:$O,AZ$2,Database!$I:$I,$A53,Database!$Z:$Z,"N",Database!$Y:$Y,"Y")+COUNTIFS(Database!$F:$F,0,Database!$Q:$Q,AZ$2,Database!$I:$I,$A53,Database!$Z:$Z,"N",Database!$Y:$Y,"Y"))</f>
        <v>2</v>
      </c>
      <c r="BA53" s="9">
        <f>IF($K53="N",0,COUNTIFS(Database!$E:$E,0,Database!$O:$O,BA$2,Database!$I:$I,$A53,Database!$Z:$Z,"N",Database!$Y:$Y,"Y")+COUNTIFS(Database!$F:$F,0,Database!$Q:$Q,BA$2,Database!$I:$I,$A53,Database!$Z:$Z,"N",Database!$Y:$Y,"Y"))</f>
        <v>2</v>
      </c>
      <c r="BB53" s="9">
        <f>IF($K53="N",0,COUNTIFS(Database!$E:$E,0,Database!$O:$O,BB$2,Database!$I:$I,$A53,Database!$Z:$Z,"N",Database!$Y:$Y,"Y")+COUNTIFS(Database!$F:$F,0,Database!$Q:$Q,BB$2,Database!$I:$I,$A53,Database!$Z:$Z,"N",Database!$Y:$Y,"Y"))</f>
        <v>2</v>
      </c>
      <c r="BC53" s="9">
        <f>IF($K53="N",0,COUNTIFS(Database!$E:$E,0,Database!$O:$O,BC$2,Database!$I:$I,$A53,Database!$Z:$Z,"N",Database!$Y:$Y,"Y")+COUNTIFS(Database!$F:$F,0,Database!$Q:$Q,BC$2,Database!$I:$I,$A53,Database!$Z:$Z,"N",Database!$Y:$Y,"Y"))</f>
        <v>9</v>
      </c>
      <c r="BD53" s="9">
        <f>IF($K53="N",0,COUNTIFS(Database!$E:$E,0,Database!$O:$O,BD$2,Database!$I:$I,$A53,Database!$Z:$Z,"N",Database!$Y:$Y,"Y")+COUNTIFS(Database!$F:$F,0,Database!$Q:$Q,BD$2,Database!$I:$I,$A53,Database!$Z:$Z,"N",Database!$Y:$Y,"Y"))</f>
        <v>1</v>
      </c>
      <c r="BE53" s="9">
        <f>IF($K53="N",0,COUNTIFS(Database!$E:$E,0,Database!$O:$O,BE$2,Database!$I:$I,$A53,Database!$Z:$Z,"N",Database!$Y:$Y,"Y")+COUNTIFS(Database!$F:$F,0,Database!$Q:$Q,BE$2,Database!$I:$I,$A53,Database!$Z:$Z,"N",Database!$Y:$Y,"Y"))</f>
        <v>0</v>
      </c>
      <c r="BF53" s="9">
        <f>IF($K53="N",0,COUNTIFS(Database!$E:$E,0,Database!$O:$O,BF$2,Database!$I:$I,$A53,Database!$Z:$Z,"N",Database!$Y:$Y,"Y")+COUNTIFS(Database!$F:$F,0,Database!$Q:$Q,BF$2,Database!$I:$I,$A53,Database!$Z:$Z,"N",Database!$Y:$Y,"Y"))</f>
        <v>0</v>
      </c>
      <c r="BG53" s="9">
        <f>IF($K53="N",0,COUNTIFS(Database!$E:$E,0,Database!$O:$O,BG$2,Database!$I:$I,$A53,Database!$Z:$Z,"N",Database!$Y:$Y,"Y")+COUNTIFS(Database!$F:$F,0,Database!$Q:$Q,BG$2,Database!$I:$I,$A53,Database!$Z:$Z,"N",Database!$Y:$Y,"Y"))</f>
        <v>0</v>
      </c>
      <c r="BH53" s="9">
        <f>IF($K53="N",0,COUNTIFS(Database!$E:$E,0,Database!$O:$O,BH$2,Database!$I:$I,$A53,Database!$Z:$Z,"N",Database!$Y:$Y,"Y")+COUNTIFS(Database!$F:$F,0,Database!$Q:$Q,BH$2,Database!$I:$I,$A53,Database!$Z:$Z,"N",Database!$Y:$Y,"Y"))</f>
        <v>0</v>
      </c>
      <c r="BI53" s="9">
        <f>IF($K53="N",0,COUNTIFS(Database!$E:$E,0,Database!$O:$O,BI$2,Database!$I:$I,$A53,Database!$Z:$Z,"N",Database!$Y:$Y,"Y")+COUNTIFS(Database!$F:$F,0,Database!$Q:$Q,BI$2,Database!$I:$I,$A53,Database!$Z:$Z,"N",Database!$Y:$Y,"Y"))</f>
        <v>1</v>
      </c>
    </row>
    <row r="54" spans="1:61" x14ac:dyDescent="0.25">
      <c r="A54" t="s">
        <v>1604</v>
      </c>
      <c r="B54" s="2" t="str">
        <f>VLOOKUP(A54,Database!I:U,13,FALSE)</f>
        <v>bcp</v>
      </c>
      <c r="C54" s="2">
        <f>VLOOKUP(A54,Database!I:V,14,FALSE)</f>
        <v>2000</v>
      </c>
      <c r="D54" s="2">
        <f>_xlfn.MAXIFS(Database!B:B,Database!I:I,'Tournaments Included'!A54)</f>
        <v>3</v>
      </c>
      <c r="E54" s="2" t="str">
        <f>VLOOKUP(A54,Database!I:AA,16,FALSE)</f>
        <v>v1.1</v>
      </c>
      <c r="F54" s="2">
        <f>VLOOKUP(A54,Database!I:AB,19,FALSE)</f>
        <v>4</v>
      </c>
      <c r="G54" s="2" t="str">
        <f>VLOOKUP(A54,Database!I:AC,20,FALSE)</f>
        <v>Y</v>
      </c>
      <c r="H54" s="2" t="str">
        <f>IF(VLOOKUP(A54,Database!I:AD,21,FALSE)=0,"Unknown",VLOOKUP(A54,Database!I:AD,21,FALSE))</f>
        <v>Unknown</v>
      </c>
      <c r="I54" s="2" t="str">
        <f>IF(VLOOKUP(A54,Database!I:AE,22,FALSE)=0,"Unknown",VLOOKUP(A54,Database!I:AE,22,FALSE))</f>
        <v>Unknown</v>
      </c>
      <c r="K54" s="19" t="s">
        <v>1399</v>
      </c>
      <c r="N54" s="9">
        <f>IF($K54="N",0,COUNTIFS(Database!$E:$E,2,Database!$O:$O,N$2,Database!$I:$I,$A54,Database!$Z:$Z,"N",Database!$Y:$Y,"Y")+COUNTIFS(Database!$F:$F,2,Database!$Q:$Q,N$2,Database!$I:$I,$A54,Database!$Z:$Z,"N",Database!$Y:$Y,"Y"))</f>
        <v>0</v>
      </c>
      <c r="O54" s="9">
        <f>IF($K54="N",0,COUNTIFS(Database!$E:$E,2,Database!$O:$O,O$2,Database!$I:$I,$A54,Database!$Z:$Z,"N",Database!$Y:$Y,"Y")+COUNTIFS(Database!$F:$F,2,Database!$Q:$Q,O$2,Database!$I:$I,$A54,Database!$Z:$Z,"N",Database!$Y:$Y,"Y"))</f>
        <v>0</v>
      </c>
      <c r="P54" s="9">
        <f>IF($K54="N",0,COUNTIFS(Database!$E:$E,2,Database!$O:$O,P$2,Database!$I:$I,$A54,Database!$Z:$Z,"N",Database!$Y:$Y,"Y")+COUNTIFS(Database!$F:$F,2,Database!$Q:$Q,P$2,Database!$I:$I,$A54,Database!$Z:$Z,"N",Database!$Y:$Y,"Y"))</f>
        <v>0</v>
      </c>
      <c r="Q54" s="9">
        <f>IF($K54="N",0,COUNTIFS(Database!$E:$E,2,Database!$O:$O,Q$2,Database!$I:$I,$A54,Database!$Z:$Z,"N",Database!$Y:$Y,"Y")+COUNTIFS(Database!$F:$F,2,Database!$Q:$Q,Q$2,Database!$I:$I,$A54,Database!$Z:$Z,"N",Database!$Y:$Y,"Y"))</f>
        <v>0</v>
      </c>
      <c r="R54" s="9">
        <f>IF($K54="N",0,COUNTIFS(Database!$E:$E,2,Database!$O:$O,R$2,Database!$I:$I,$A54,Database!$Z:$Z,"N",Database!$Y:$Y,"Y")+COUNTIFS(Database!$F:$F,2,Database!$Q:$Q,R$2,Database!$I:$I,$A54,Database!$Z:$Z,"N",Database!$Y:$Y,"Y"))</f>
        <v>0</v>
      </c>
      <c r="S54" s="9">
        <f>IF($K54="N",0,COUNTIFS(Database!$E:$E,2,Database!$O:$O,S$2,Database!$I:$I,$A54,Database!$Z:$Z,"N",Database!$Y:$Y,"Y")+COUNTIFS(Database!$F:$F,2,Database!$Q:$Q,S$2,Database!$I:$I,$A54,Database!$Z:$Z,"N",Database!$Y:$Y,"Y"))</f>
        <v>0</v>
      </c>
      <c r="T54" s="9">
        <f>IF($K54="N",0,COUNTIFS(Database!$E:$E,2,Database!$O:$O,T$2,Database!$I:$I,$A54,Database!$Z:$Z,"N",Database!$Y:$Y,"Y")+COUNTIFS(Database!$F:$F,2,Database!$Q:$Q,T$2,Database!$I:$I,$A54,Database!$Z:$Z,"N",Database!$Y:$Y,"Y"))</f>
        <v>0</v>
      </c>
      <c r="U54" s="9">
        <f>IF($K54="N",0,COUNTIFS(Database!$E:$E,2,Database!$O:$O,U$2,Database!$I:$I,$A54,Database!$Z:$Z,"N",Database!$Y:$Y,"Y")+COUNTIFS(Database!$F:$F,2,Database!$Q:$Q,U$2,Database!$I:$I,$A54,Database!$Z:$Z,"N",Database!$Y:$Y,"Y"))</f>
        <v>0</v>
      </c>
      <c r="V54" s="9">
        <f>IF($K54="N",0,COUNTIFS(Database!$E:$E,2,Database!$O:$O,V$2,Database!$I:$I,$A54,Database!$Z:$Z,"N",Database!$Y:$Y,"Y")+COUNTIFS(Database!$F:$F,2,Database!$Q:$Q,V$2,Database!$I:$I,$A54,Database!$Z:$Z,"N",Database!$Y:$Y,"Y"))</f>
        <v>0</v>
      </c>
      <c r="W54" s="9">
        <f>IF($K54="N",0,COUNTIFS(Database!$E:$E,2,Database!$O:$O,W$2,Database!$I:$I,$A54,Database!$Z:$Z,"N",Database!$Y:$Y,"Y")+COUNTIFS(Database!$F:$F,2,Database!$Q:$Q,W$2,Database!$I:$I,$A54,Database!$Z:$Z,"N",Database!$Y:$Y,"Y"))</f>
        <v>0</v>
      </c>
      <c r="X54" s="9">
        <f>IF($K54="N",0,COUNTIFS(Database!$E:$E,2,Database!$O:$O,X$2,Database!$I:$I,$A54,Database!$Z:$Z,"N",Database!$Y:$Y,"Y")+COUNTIFS(Database!$F:$F,2,Database!$Q:$Q,X$2,Database!$I:$I,$A54,Database!$Z:$Z,"N",Database!$Y:$Y,"Y"))</f>
        <v>0</v>
      </c>
      <c r="Y54" s="9">
        <f>IF($K54="N",0,COUNTIFS(Database!$E:$E,2,Database!$O:$O,Y$2,Database!$I:$I,$A54,Database!$Z:$Z,"N",Database!$Y:$Y,"Y")+COUNTIFS(Database!$F:$F,2,Database!$Q:$Q,Y$2,Database!$I:$I,$A54,Database!$Z:$Z,"N",Database!$Y:$Y,"Y"))</f>
        <v>0</v>
      </c>
      <c r="Z54" s="9">
        <f>IF($K54="N",0,COUNTIFS(Database!$E:$E,2,Database!$O:$O,Z$2,Database!$I:$I,$A54,Database!$Z:$Z,"N",Database!$Y:$Y,"Y")+COUNTIFS(Database!$F:$F,2,Database!$Q:$Q,Z$2,Database!$I:$I,$A54,Database!$Z:$Z,"N",Database!$Y:$Y,"Y"))</f>
        <v>0</v>
      </c>
      <c r="AA54" s="9">
        <f>IF($K54="N",0,COUNTIFS(Database!$E:$E,2,Database!$O:$O,AA$2,Database!$I:$I,$A54,Database!$Z:$Z,"N",Database!$Y:$Y,"Y")+COUNTIFS(Database!$F:$F,2,Database!$Q:$Q,AA$2,Database!$I:$I,$A54,Database!$Z:$Z,"N",Database!$Y:$Y,"Y"))</f>
        <v>0</v>
      </c>
      <c r="AB54" s="9">
        <f>IF($K54="N",0,COUNTIFS(Database!$E:$E,2,Database!$O:$O,AB$2,Database!$I:$I,$A54,Database!$Z:$Z,"N",Database!$Y:$Y,"Y")+COUNTIFS(Database!$F:$F,2,Database!$Q:$Q,AB$2,Database!$I:$I,$A54,Database!$Z:$Z,"N",Database!$Y:$Y,"Y"))</f>
        <v>0</v>
      </c>
      <c r="AC54" s="9">
        <f>IF($K54="N",0,COUNTIFS(Database!$E:$E,2,Database!$O:$O,AC$2,Database!$I:$I,$A54,Database!$Z:$Z,"N",Database!$Y:$Y,"Y")+COUNTIFS(Database!$F:$F,2,Database!$Q:$Q,AC$2,Database!$I:$I,$A54,Database!$Z:$Z,"N",Database!$Y:$Y,"Y"))</f>
        <v>0</v>
      </c>
      <c r="AD54" s="9">
        <f>IF($K54="N",0,COUNTIFS(Database!$E:$E,1,Database!$O:$O,AD$2,Database!$I:$I,$A54,Database!$Z:$Z,"N",Database!$Y:$Y,"Y")+COUNTIFS(Database!$F:$F,1,Database!$Q:$Q,AD$2,Database!$I:$I,$A54,Database!$Z:$Z,"N",Database!$Y:$Y,"Y"))</f>
        <v>0</v>
      </c>
      <c r="AE54" s="9">
        <f>IF($K54="N",0,COUNTIFS(Database!$E:$E,1,Database!$O:$O,AE$2,Database!$I:$I,$A54,Database!$Z:$Z,"N",Database!$Y:$Y,"Y")+COUNTIFS(Database!$F:$F,1,Database!$Q:$Q,AE$2,Database!$I:$I,$A54,Database!$Z:$Z,"N",Database!$Y:$Y,"Y"))</f>
        <v>0</v>
      </c>
      <c r="AF54" s="9">
        <f>IF($K54="N",0,COUNTIFS(Database!$E:$E,1,Database!$O:$O,AF$2,Database!$I:$I,$A54,Database!$Z:$Z,"N",Database!$Y:$Y,"Y")+COUNTIFS(Database!$F:$F,1,Database!$Q:$Q,AF$2,Database!$I:$I,$A54,Database!$Z:$Z,"N",Database!$Y:$Y,"Y"))</f>
        <v>0</v>
      </c>
      <c r="AG54" s="9">
        <f>IF($K54="N",0,COUNTIFS(Database!$E:$E,1,Database!$O:$O,AG$2,Database!$I:$I,$A54,Database!$Z:$Z,"N",Database!$Y:$Y,"Y")+COUNTIFS(Database!$F:$F,1,Database!$Q:$Q,AG$2,Database!$I:$I,$A54,Database!$Z:$Z,"N",Database!$Y:$Y,"Y"))</f>
        <v>0</v>
      </c>
      <c r="AH54" s="9">
        <f>IF($K54="N",0,COUNTIFS(Database!$E:$E,1,Database!$O:$O,AH$2,Database!$I:$I,$A54,Database!$Z:$Z,"N",Database!$Y:$Y,"Y")+COUNTIFS(Database!$F:$F,1,Database!$Q:$Q,AH$2,Database!$I:$I,$A54,Database!$Z:$Z,"N",Database!$Y:$Y,"Y"))</f>
        <v>0</v>
      </c>
      <c r="AI54" s="9">
        <f>IF($K54="N",0,COUNTIFS(Database!$E:$E,1,Database!$O:$O,AI$2,Database!$I:$I,$A54,Database!$Z:$Z,"N",Database!$Y:$Y,"Y")+COUNTIFS(Database!$F:$F,1,Database!$Q:$Q,AI$2,Database!$I:$I,$A54,Database!$Z:$Z,"N",Database!$Y:$Y,"Y"))</f>
        <v>0</v>
      </c>
      <c r="AJ54" s="9">
        <f>IF($K54="N",0,COUNTIFS(Database!$E:$E,1,Database!$O:$O,AJ$2,Database!$I:$I,$A54,Database!$Z:$Z,"N",Database!$Y:$Y,"Y")+COUNTIFS(Database!$F:$F,1,Database!$Q:$Q,AJ$2,Database!$I:$I,$A54,Database!$Z:$Z,"N",Database!$Y:$Y,"Y"))</f>
        <v>0</v>
      </c>
      <c r="AK54" s="9">
        <f>IF($K54="N",0,COUNTIFS(Database!$E:$E,1,Database!$O:$O,AK$2,Database!$I:$I,$A54,Database!$Z:$Z,"N",Database!$Y:$Y,"Y")+COUNTIFS(Database!$F:$F,1,Database!$Q:$Q,AK$2,Database!$I:$I,$A54,Database!$Z:$Z,"N",Database!$Y:$Y,"Y"))</f>
        <v>0</v>
      </c>
      <c r="AL54" s="9">
        <f>IF($K54="N",0,COUNTIFS(Database!$E:$E,1,Database!$O:$O,AL$2,Database!$I:$I,$A54,Database!$Z:$Z,"N",Database!$Y:$Y,"Y")+COUNTIFS(Database!$F:$F,1,Database!$Q:$Q,AL$2,Database!$I:$I,$A54,Database!$Z:$Z,"N",Database!$Y:$Y,"Y"))</f>
        <v>0</v>
      </c>
      <c r="AM54" s="9">
        <f>IF($K54="N",0,COUNTIFS(Database!$E:$E,1,Database!$O:$O,AM$2,Database!$I:$I,$A54,Database!$Z:$Z,"N",Database!$Y:$Y,"Y")+COUNTIFS(Database!$F:$F,1,Database!$Q:$Q,AM$2,Database!$I:$I,$A54,Database!$Z:$Z,"N",Database!$Y:$Y,"Y"))</f>
        <v>0</v>
      </c>
      <c r="AN54" s="9">
        <f>IF($K54="N",0,COUNTIFS(Database!$E:$E,1,Database!$O:$O,AN$2,Database!$I:$I,$A54,Database!$Z:$Z,"N",Database!$Y:$Y,"Y")+COUNTIFS(Database!$F:$F,1,Database!$Q:$Q,AN$2,Database!$I:$I,$A54,Database!$Z:$Z,"N",Database!$Y:$Y,"Y"))</f>
        <v>0</v>
      </c>
      <c r="AO54" s="9">
        <f>IF($K54="N",0,COUNTIFS(Database!$E:$E,1,Database!$O:$O,AO$2,Database!$I:$I,$A54,Database!$Z:$Z,"N",Database!$Y:$Y,"Y")+COUNTIFS(Database!$F:$F,1,Database!$Q:$Q,AO$2,Database!$I:$I,$A54,Database!$Z:$Z,"N",Database!$Y:$Y,"Y"))</f>
        <v>0</v>
      </c>
      <c r="AP54" s="9">
        <f>IF($K54="N",0,COUNTIFS(Database!$E:$E,1,Database!$O:$O,AP$2,Database!$I:$I,$A54,Database!$Z:$Z,"N",Database!$Y:$Y,"Y")+COUNTIFS(Database!$F:$F,1,Database!$Q:$Q,AP$2,Database!$I:$I,$A54,Database!$Z:$Z,"N",Database!$Y:$Y,"Y"))</f>
        <v>0</v>
      </c>
      <c r="AQ54" s="9">
        <f>IF($K54="N",0,COUNTIFS(Database!$E:$E,1,Database!$O:$O,AQ$2,Database!$I:$I,$A54,Database!$Z:$Z,"N",Database!$Y:$Y,"Y")+COUNTIFS(Database!$F:$F,1,Database!$Q:$Q,AQ$2,Database!$I:$I,$A54,Database!$Z:$Z,"N",Database!$Y:$Y,"Y"))</f>
        <v>0</v>
      </c>
      <c r="AR54" s="9">
        <f>IF($K54="N",0,COUNTIFS(Database!$E:$E,1,Database!$O:$O,AR$2,Database!$I:$I,$A54,Database!$Z:$Z,"N",Database!$Y:$Y,"Y")+COUNTIFS(Database!$F:$F,1,Database!$Q:$Q,AR$2,Database!$I:$I,$A54,Database!$Z:$Z,"N",Database!$Y:$Y,"Y"))</f>
        <v>0</v>
      </c>
      <c r="AS54" s="9">
        <f>IF($K54="N",0,COUNTIFS(Database!$E:$E,1,Database!$O:$O,AS$2,Database!$I:$I,$A54,Database!$Z:$Z,"N",Database!$Y:$Y,"Y")+COUNTIFS(Database!$F:$F,1,Database!$Q:$Q,AS$2,Database!$I:$I,$A54,Database!$Z:$Z,"N",Database!$Y:$Y,"Y"))</f>
        <v>0</v>
      </c>
      <c r="AT54" s="9">
        <f>IF($K54="N",0,COUNTIFS(Database!$E:$E,0,Database!$O:$O,AT$2,Database!$I:$I,$A54,Database!$Z:$Z,"N",Database!$Y:$Y,"Y")+COUNTIFS(Database!$F:$F,0,Database!$Q:$Q,AT$2,Database!$I:$I,$A54,Database!$Z:$Z,"N",Database!$Y:$Y,"Y"))</f>
        <v>0</v>
      </c>
      <c r="AU54" s="9">
        <f>IF($K54="N",0,COUNTIFS(Database!$E:$E,0,Database!$O:$O,AU$2,Database!$I:$I,$A54,Database!$Z:$Z,"N",Database!$Y:$Y,"Y")+COUNTIFS(Database!$F:$F,0,Database!$Q:$Q,AU$2,Database!$I:$I,$A54,Database!$Z:$Z,"N",Database!$Y:$Y,"Y"))</f>
        <v>0</v>
      </c>
      <c r="AV54" s="9">
        <f>IF($K54="N",0,COUNTIFS(Database!$E:$E,0,Database!$O:$O,AV$2,Database!$I:$I,$A54,Database!$Z:$Z,"N",Database!$Y:$Y,"Y")+COUNTIFS(Database!$F:$F,0,Database!$Q:$Q,AV$2,Database!$I:$I,$A54,Database!$Z:$Z,"N",Database!$Y:$Y,"Y"))</f>
        <v>0</v>
      </c>
      <c r="AW54" s="9">
        <f>IF($K54="N",0,COUNTIFS(Database!$E:$E,0,Database!$O:$O,AW$2,Database!$I:$I,$A54,Database!$Z:$Z,"N",Database!$Y:$Y,"Y")+COUNTIFS(Database!$F:$F,0,Database!$Q:$Q,AW$2,Database!$I:$I,$A54,Database!$Z:$Z,"N",Database!$Y:$Y,"Y"))</f>
        <v>0</v>
      </c>
      <c r="AX54" s="9">
        <f>IF($K54="N",0,COUNTIFS(Database!$E:$E,0,Database!$O:$O,AX$2,Database!$I:$I,$A54,Database!$Z:$Z,"N",Database!$Y:$Y,"Y")+COUNTIFS(Database!$F:$F,0,Database!$Q:$Q,AX$2,Database!$I:$I,$A54,Database!$Z:$Z,"N",Database!$Y:$Y,"Y"))</f>
        <v>0</v>
      </c>
      <c r="AY54" s="9">
        <f>IF($K54="N",0,COUNTIFS(Database!$E:$E,0,Database!$O:$O,AY$2,Database!$I:$I,$A54,Database!$Z:$Z,"N",Database!$Y:$Y,"Y")+COUNTIFS(Database!$F:$F,0,Database!$Q:$Q,AY$2,Database!$I:$I,$A54,Database!$Z:$Z,"N",Database!$Y:$Y,"Y"))</f>
        <v>0</v>
      </c>
      <c r="AZ54" s="9">
        <f>IF($K54="N",0,COUNTIFS(Database!$E:$E,0,Database!$O:$O,AZ$2,Database!$I:$I,$A54,Database!$Z:$Z,"N",Database!$Y:$Y,"Y")+COUNTIFS(Database!$F:$F,0,Database!$Q:$Q,AZ$2,Database!$I:$I,$A54,Database!$Z:$Z,"N",Database!$Y:$Y,"Y"))</f>
        <v>0</v>
      </c>
      <c r="BA54" s="9">
        <f>IF($K54="N",0,COUNTIFS(Database!$E:$E,0,Database!$O:$O,BA$2,Database!$I:$I,$A54,Database!$Z:$Z,"N",Database!$Y:$Y,"Y")+COUNTIFS(Database!$F:$F,0,Database!$Q:$Q,BA$2,Database!$I:$I,$A54,Database!$Z:$Z,"N",Database!$Y:$Y,"Y"))</f>
        <v>0</v>
      </c>
      <c r="BB54" s="9">
        <f>IF($K54="N",0,COUNTIFS(Database!$E:$E,0,Database!$O:$O,BB$2,Database!$I:$I,$A54,Database!$Z:$Z,"N",Database!$Y:$Y,"Y")+COUNTIFS(Database!$F:$F,0,Database!$Q:$Q,BB$2,Database!$I:$I,$A54,Database!$Z:$Z,"N",Database!$Y:$Y,"Y"))</f>
        <v>0</v>
      </c>
      <c r="BC54" s="9">
        <f>IF($K54="N",0,COUNTIFS(Database!$E:$E,0,Database!$O:$O,BC$2,Database!$I:$I,$A54,Database!$Z:$Z,"N",Database!$Y:$Y,"Y")+COUNTIFS(Database!$F:$F,0,Database!$Q:$Q,BC$2,Database!$I:$I,$A54,Database!$Z:$Z,"N",Database!$Y:$Y,"Y"))</f>
        <v>0</v>
      </c>
      <c r="BD54" s="9">
        <f>IF($K54="N",0,COUNTIFS(Database!$E:$E,0,Database!$O:$O,BD$2,Database!$I:$I,$A54,Database!$Z:$Z,"N",Database!$Y:$Y,"Y")+COUNTIFS(Database!$F:$F,0,Database!$Q:$Q,BD$2,Database!$I:$I,$A54,Database!$Z:$Z,"N",Database!$Y:$Y,"Y"))</f>
        <v>0</v>
      </c>
      <c r="BE54" s="9">
        <f>IF($K54="N",0,COUNTIFS(Database!$E:$E,0,Database!$O:$O,BE$2,Database!$I:$I,$A54,Database!$Z:$Z,"N",Database!$Y:$Y,"Y")+COUNTIFS(Database!$F:$F,0,Database!$Q:$Q,BE$2,Database!$I:$I,$A54,Database!$Z:$Z,"N",Database!$Y:$Y,"Y"))</f>
        <v>0</v>
      </c>
      <c r="BF54" s="9">
        <f>IF($K54="N",0,COUNTIFS(Database!$E:$E,0,Database!$O:$O,BF$2,Database!$I:$I,$A54,Database!$Z:$Z,"N",Database!$Y:$Y,"Y")+COUNTIFS(Database!$F:$F,0,Database!$Q:$Q,BF$2,Database!$I:$I,$A54,Database!$Z:$Z,"N",Database!$Y:$Y,"Y"))</f>
        <v>0</v>
      </c>
      <c r="BG54" s="9">
        <f>IF($K54="N",0,COUNTIFS(Database!$E:$E,0,Database!$O:$O,BG$2,Database!$I:$I,$A54,Database!$Z:$Z,"N",Database!$Y:$Y,"Y")+COUNTIFS(Database!$F:$F,0,Database!$Q:$Q,BG$2,Database!$I:$I,$A54,Database!$Z:$Z,"N",Database!$Y:$Y,"Y"))</f>
        <v>0</v>
      </c>
      <c r="BH54" s="9">
        <f>IF($K54="N",0,COUNTIFS(Database!$E:$E,0,Database!$O:$O,BH$2,Database!$I:$I,$A54,Database!$Z:$Z,"N",Database!$Y:$Y,"Y")+COUNTIFS(Database!$F:$F,0,Database!$Q:$Q,BH$2,Database!$I:$I,$A54,Database!$Z:$Z,"N",Database!$Y:$Y,"Y"))</f>
        <v>0</v>
      </c>
      <c r="BI54" s="9">
        <f>IF($K54="N",0,COUNTIFS(Database!$E:$E,0,Database!$O:$O,BI$2,Database!$I:$I,$A54,Database!$Z:$Z,"N",Database!$Y:$Y,"Y")+COUNTIFS(Database!$F:$F,0,Database!$Q:$Q,BI$2,Database!$I:$I,$A54,Database!$Z:$Z,"N",Database!$Y:$Y,"Y"))</f>
        <v>0</v>
      </c>
    </row>
    <row r="55" spans="1:61" x14ac:dyDescent="0.25">
      <c r="A55" t="s">
        <v>1584</v>
      </c>
      <c r="B55" s="2" t="str">
        <f>VLOOKUP(A55,Database!I:U,13,FALSE)</f>
        <v>bcp</v>
      </c>
      <c r="C55" s="2">
        <f>VLOOKUP(A55,Database!I:V,14,FALSE)</f>
        <v>1500</v>
      </c>
      <c r="D55" s="2">
        <f>_xlfn.MAXIFS(Database!B:B,Database!I:I,'Tournaments Included'!A55)</f>
        <v>3</v>
      </c>
      <c r="E55" s="2" t="str">
        <f>VLOOKUP(A55,Database!I:AA,16,FALSE)</f>
        <v>v1.1</v>
      </c>
      <c r="F55" s="2">
        <f>VLOOKUP(A55,Database!I:AB,19,FALSE)</f>
        <v>8</v>
      </c>
      <c r="G55" s="2" t="str">
        <f>VLOOKUP(A55,Database!I:AC,20,FALSE)</f>
        <v>N</v>
      </c>
      <c r="H55" s="2" t="str">
        <f>IF(VLOOKUP(A55,Database!I:AD,21,FALSE)=0,"Unknown",VLOOKUP(A55,Database!I:AD,21,FALSE))</f>
        <v>Unknown</v>
      </c>
      <c r="I55" s="2" t="str">
        <f>IF(VLOOKUP(A55,Database!I:AE,22,FALSE)=0,"Unknown",VLOOKUP(A55,Database!I:AE,22,FALSE))</f>
        <v>Unknown</v>
      </c>
      <c r="K55" s="19" t="s">
        <v>1399</v>
      </c>
      <c r="N55" s="9">
        <f>IF($K55="N",0,COUNTIFS(Database!$E:$E,2,Database!$O:$O,N$2,Database!$I:$I,$A55,Database!$Z:$Z,"N",Database!$Y:$Y,"Y")+COUNTIFS(Database!$F:$F,2,Database!$Q:$Q,N$2,Database!$I:$I,$A55,Database!$Z:$Z,"N",Database!$Y:$Y,"Y"))</f>
        <v>0</v>
      </c>
      <c r="O55" s="9">
        <f>IF($K55="N",0,COUNTIFS(Database!$E:$E,2,Database!$O:$O,O$2,Database!$I:$I,$A55,Database!$Z:$Z,"N",Database!$Y:$Y,"Y")+COUNTIFS(Database!$F:$F,2,Database!$Q:$Q,O$2,Database!$I:$I,$A55,Database!$Z:$Z,"N",Database!$Y:$Y,"Y"))</f>
        <v>0</v>
      </c>
      <c r="P55" s="9">
        <f>IF($K55="N",0,COUNTIFS(Database!$E:$E,2,Database!$O:$O,P$2,Database!$I:$I,$A55,Database!$Z:$Z,"N",Database!$Y:$Y,"Y")+COUNTIFS(Database!$F:$F,2,Database!$Q:$Q,P$2,Database!$I:$I,$A55,Database!$Z:$Z,"N",Database!$Y:$Y,"Y"))</f>
        <v>0</v>
      </c>
      <c r="Q55" s="9">
        <f>IF($K55="N",0,COUNTIFS(Database!$E:$E,2,Database!$O:$O,Q$2,Database!$I:$I,$A55,Database!$Z:$Z,"N",Database!$Y:$Y,"Y")+COUNTIFS(Database!$F:$F,2,Database!$Q:$Q,Q$2,Database!$I:$I,$A55,Database!$Z:$Z,"N",Database!$Y:$Y,"Y"))</f>
        <v>0</v>
      </c>
      <c r="R55" s="9">
        <f>IF($K55="N",0,COUNTIFS(Database!$E:$E,2,Database!$O:$O,R$2,Database!$I:$I,$A55,Database!$Z:$Z,"N",Database!$Y:$Y,"Y")+COUNTIFS(Database!$F:$F,2,Database!$Q:$Q,R$2,Database!$I:$I,$A55,Database!$Z:$Z,"N",Database!$Y:$Y,"Y"))</f>
        <v>0</v>
      </c>
      <c r="S55" s="9">
        <f>IF($K55="N",0,COUNTIFS(Database!$E:$E,2,Database!$O:$O,S$2,Database!$I:$I,$A55,Database!$Z:$Z,"N",Database!$Y:$Y,"Y")+COUNTIFS(Database!$F:$F,2,Database!$Q:$Q,S$2,Database!$I:$I,$A55,Database!$Z:$Z,"N",Database!$Y:$Y,"Y"))</f>
        <v>0</v>
      </c>
      <c r="T55" s="9">
        <f>IF($K55="N",0,COUNTIFS(Database!$E:$E,2,Database!$O:$O,T$2,Database!$I:$I,$A55,Database!$Z:$Z,"N",Database!$Y:$Y,"Y")+COUNTIFS(Database!$F:$F,2,Database!$Q:$Q,T$2,Database!$I:$I,$A55,Database!$Z:$Z,"N",Database!$Y:$Y,"Y"))</f>
        <v>0</v>
      </c>
      <c r="U55" s="9">
        <f>IF($K55="N",0,COUNTIFS(Database!$E:$E,2,Database!$O:$O,U$2,Database!$I:$I,$A55,Database!$Z:$Z,"N",Database!$Y:$Y,"Y")+COUNTIFS(Database!$F:$F,2,Database!$Q:$Q,U$2,Database!$I:$I,$A55,Database!$Z:$Z,"N",Database!$Y:$Y,"Y"))</f>
        <v>0</v>
      </c>
      <c r="V55" s="9">
        <f>IF($K55="N",0,COUNTIFS(Database!$E:$E,2,Database!$O:$O,V$2,Database!$I:$I,$A55,Database!$Z:$Z,"N",Database!$Y:$Y,"Y")+COUNTIFS(Database!$F:$F,2,Database!$Q:$Q,V$2,Database!$I:$I,$A55,Database!$Z:$Z,"N",Database!$Y:$Y,"Y"))</f>
        <v>0</v>
      </c>
      <c r="W55" s="9">
        <f>IF($K55="N",0,COUNTIFS(Database!$E:$E,2,Database!$O:$O,W$2,Database!$I:$I,$A55,Database!$Z:$Z,"N",Database!$Y:$Y,"Y")+COUNTIFS(Database!$F:$F,2,Database!$Q:$Q,W$2,Database!$I:$I,$A55,Database!$Z:$Z,"N",Database!$Y:$Y,"Y"))</f>
        <v>0</v>
      </c>
      <c r="X55" s="9">
        <f>IF($K55="N",0,COUNTIFS(Database!$E:$E,2,Database!$O:$O,X$2,Database!$I:$I,$A55,Database!$Z:$Z,"N",Database!$Y:$Y,"Y")+COUNTIFS(Database!$F:$F,2,Database!$Q:$Q,X$2,Database!$I:$I,$A55,Database!$Z:$Z,"N",Database!$Y:$Y,"Y"))</f>
        <v>0</v>
      </c>
      <c r="Y55" s="9">
        <f>IF($K55="N",0,COUNTIFS(Database!$E:$E,2,Database!$O:$O,Y$2,Database!$I:$I,$A55,Database!$Z:$Z,"N",Database!$Y:$Y,"Y")+COUNTIFS(Database!$F:$F,2,Database!$Q:$Q,Y$2,Database!$I:$I,$A55,Database!$Z:$Z,"N",Database!$Y:$Y,"Y"))</f>
        <v>0</v>
      </c>
      <c r="Z55" s="9">
        <f>IF($K55="N",0,COUNTIFS(Database!$E:$E,2,Database!$O:$O,Z$2,Database!$I:$I,$A55,Database!$Z:$Z,"N",Database!$Y:$Y,"Y")+COUNTIFS(Database!$F:$F,2,Database!$Q:$Q,Z$2,Database!$I:$I,$A55,Database!$Z:$Z,"N",Database!$Y:$Y,"Y"))</f>
        <v>0</v>
      </c>
      <c r="AA55" s="9">
        <f>IF($K55="N",0,COUNTIFS(Database!$E:$E,2,Database!$O:$O,AA$2,Database!$I:$I,$A55,Database!$Z:$Z,"N",Database!$Y:$Y,"Y")+COUNTIFS(Database!$F:$F,2,Database!$Q:$Q,AA$2,Database!$I:$I,$A55,Database!$Z:$Z,"N",Database!$Y:$Y,"Y"))</f>
        <v>0</v>
      </c>
      <c r="AB55" s="9">
        <f>IF($K55="N",0,COUNTIFS(Database!$E:$E,2,Database!$O:$O,AB$2,Database!$I:$I,$A55,Database!$Z:$Z,"N",Database!$Y:$Y,"Y")+COUNTIFS(Database!$F:$F,2,Database!$Q:$Q,AB$2,Database!$I:$I,$A55,Database!$Z:$Z,"N",Database!$Y:$Y,"Y"))</f>
        <v>0</v>
      </c>
      <c r="AC55" s="9">
        <f>IF($K55="N",0,COUNTIFS(Database!$E:$E,2,Database!$O:$O,AC$2,Database!$I:$I,$A55,Database!$Z:$Z,"N",Database!$Y:$Y,"Y")+COUNTIFS(Database!$F:$F,2,Database!$Q:$Q,AC$2,Database!$I:$I,$A55,Database!$Z:$Z,"N",Database!$Y:$Y,"Y"))</f>
        <v>0</v>
      </c>
      <c r="AD55" s="9">
        <f>IF($K55="N",0,COUNTIFS(Database!$E:$E,1,Database!$O:$O,AD$2,Database!$I:$I,$A55,Database!$Z:$Z,"N",Database!$Y:$Y,"Y")+COUNTIFS(Database!$F:$F,1,Database!$Q:$Q,AD$2,Database!$I:$I,$A55,Database!$Z:$Z,"N",Database!$Y:$Y,"Y"))</f>
        <v>0</v>
      </c>
      <c r="AE55" s="9">
        <f>IF($K55="N",0,COUNTIFS(Database!$E:$E,1,Database!$O:$O,AE$2,Database!$I:$I,$A55,Database!$Z:$Z,"N",Database!$Y:$Y,"Y")+COUNTIFS(Database!$F:$F,1,Database!$Q:$Q,AE$2,Database!$I:$I,$A55,Database!$Z:$Z,"N",Database!$Y:$Y,"Y"))</f>
        <v>0</v>
      </c>
      <c r="AF55" s="9">
        <f>IF($K55="N",0,COUNTIFS(Database!$E:$E,1,Database!$O:$O,AF$2,Database!$I:$I,$A55,Database!$Z:$Z,"N",Database!$Y:$Y,"Y")+COUNTIFS(Database!$F:$F,1,Database!$Q:$Q,AF$2,Database!$I:$I,$A55,Database!$Z:$Z,"N",Database!$Y:$Y,"Y"))</f>
        <v>0</v>
      </c>
      <c r="AG55" s="9">
        <f>IF($K55="N",0,COUNTIFS(Database!$E:$E,1,Database!$O:$O,AG$2,Database!$I:$I,$A55,Database!$Z:$Z,"N",Database!$Y:$Y,"Y")+COUNTIFS(Database!$F:$F,1,Database!$Q:$Q,AG$2,Database!$I:$I,$A55,Database!$Z:$Z,"N",Database!$Y:$Y,"Y"))</f>
        <v>0</v>
      </c>
      <c r="AH55" s="9">
        <f>IF($K55="N",0,COUNTIFS(Database!$E:$E,1,Database!$O:$O,AH$2,Database!$I:$I,$A55,Database!$Z:$Z,"N",Database!$Y:$Y,"Y")+COUNTIFS(Database!$F:$F,1,Database!$Q:$Q,AH$2,Database!$I:$I,$A55,Database!$Z:$Z,"N",Database!$Y:$Y,"Y"))</f>
        <v>0</v>
      </c>
      <c r="AI55" s="9">
        <f>IF($K55="N",0,COUNTIFS(Database!$E:$E,1,Database!$O:$O,AI$2,Database!$I:$I,$A55,Database!$Z:$Z,"N",Database!$Y:$Y,"Y")+COUNTIFS(Database!$F:$F,1,Database!$Q:$Q,AI$2,Database!$I:$I,$A55,Database!$Z:$Z,"N",Database!$Y:$Y,"Y"))</f>
        <v>0</v>
      </c>
      <c r="AJ55" s="9">
        <f>IF($K55="N",0,COUNTIFS(Database!$E:$E,1,Database!$O:$O,AJ$2,Database!$I:$I,$A55,Database!$Z:$Z,"N",Database!$Y:$Y,"Y")+COUNTIFS(Database!$F:$F,1,Database!$Q:$Q,AJ$2,Database!$I:$I,$A55,Database!$Z:$Z,"N",Database!$Y:$Y,"Y"))</f>
        <v>0</v>
      </c>
      <c r="AK55" s="9">
        <f>IF($K55="N",0,COUNTIFS(Database!$E:$E,1,Database!$O:$O,AK$2,Database!$I:$I,$A55,Database!$Z:$Z,"N",Database!$Y:$Y,"Y")+COUNTIFS(Database!$F:$F,1,Database!$Q:$Q,AK$2,Database!$I:$I,$A55,Database!$Z:$Z,"N",Database!$Y:$Y,"Y"))</f>
        <v>0</v>
      </c>
      <c r="AL55" s="9">
        <f>IF($K55="N",0,COUNTIFS(Database!$E:$E,1,Database!$O:$O,AL$2,Database!$I:$I,$A55,Database!$Z:$Z,"N",Database!$Y:$Y,"Y")+COUNTIFS(Database!$F:$F,1,Database!$Q:$Q,AL$2,Database!$I:$I,$A55,Database!$Z:$Z,"N",Database!$Y:$Y,"Y"))</f>
        <v>0</v>
      </c>
      <c r="AM55" s="9">
        <f>IF($K55="N",0,COUNTIFS(Database!$E:$E,1,Database!$O:$O,AM$2,Database!$I:$I,$A55,Database!$Z:$Z,"N",Database!$Y:$Y,"Y")+COUNTIFS(Database!$F:$F,1,Database!$Q:$Q,AM$2,Database!$I:$I,$A55,Database!$Z:$Z,"N",Database!$Y:$Y,"Y"))</f>
        <v>0</v>
      </c>
      <c r="AN55" s="9">
        <f>IF($K55="N",0,COUNTIFS(Database!$E:$E,1,Database!$O:$O,AN$2,Database!$I:$I,$A55,Database!$Z:$Z,"N",Database!$Y:$Y,"Y")+COUNTIFS(Database!$F:$F,1,Database!$Q:$Q,AN$2,Database!$I:$I,$A55,Database!$Z:$Z,"N",Database!$Y:$Y,"Y"))</f>
        <v>0</v>
      </c>
      <c r="AO55" s="9">
        <f>IF($K55="N",0,COUNTIFS(Database!$E:$E,1,Database!$O:$O,AO$2,Database!$I:$I,$A55,Database!$Z:$Z,"N",Database!$Y:$Y,"Y")+COUNTIFS(Database!$F:$F,1,Database!$Q:$Q,AO$2,Database!$I:$I,$A55,Database!$Z:$Z,"N",Database!$Y:$Y,"Y"))</f>
        <v>0</v>
      </c>
      <c r="AP55" s="9">
        <f>IF($K55="N",0,COUNTIFS(Database!$E:$E,1,Database!$O:$O,AP$2,Database!$I:$I,$A55,Database!$Z:$Z,"N",Database!$Y:$Y,"Y")+COUNTIFS(Database!$F:$F,1,Database!$Q:$Q,AP$2,Database!$I:$I,$A55,Database!$Z:$Z,"N",Database!$Y:$Y,"Y"))</f>
        <v>0</v>
      </c>
      <c r="AQ55" s="9">
        <f>IF($K55="N",0,COUNTIFS(Database!$E:$E,1,Database!$O:$O,AQ$2,Database!$I:$I,$A55,Database!$Z:$Z,"N",Database!$Y:$Y,"Y")+COUNTIFS(Database!$F:$F,1,Database!$Q:$Q,AQ$2,Database!$I:$I,$A55,Database!$Z:$Z,"N",Database!$Y:$Y,"Y"))</f>
        <v>0</v>
      </c>
      <c r="AR55" s="9">
        <f>IF($K55="N",0,COUNTIFS(Database!$E:$E,1,Database!$O:$O,AR$2,Database!$I:$I,$A55,Database!$Z:$Z,"N",Database!$Y:$Y,"Y")+COUNTIFS(Database!$F:$F,1,Database!$Q:$Q,AR$2,Database!$I:$I,$A55,Database!$Z:$Z,"N",Database!$Y:$Y,"Y"))</f>
        <v>0</v>
      </c>
      <c r="AS55" s="9">
        <f>IF($K55="N",0,COUNTIFS(Database!$E:$E,1,Database!$O:$O,AS$2,Database!$I:$I,$A55,Database!$Z:$Z,"N",Database!$Y:$Y,"Y")+COUNTIFS(Database!$F:$F,1,Database!$Q:$Q,AS$2,Database!$I:$I,$A55,Database!$Z:$Z,"N",Database!$Y:$Y,"Y"))</f>
        <v>0</v>
      </c>
      <c r="AT55" s="9">
        <f>IF($K55="N",0,COUNTIFS(Database!$E:$E,0,Database!$O:$O,AT$2,Database!$I:$I,$A55,Database!$Z:$Z,"N",Database!$Y:$Y,"Y")+COUNTIFS(Database!$F:$F,0,Database!$Q:$Q,AT$2,Database!$I:$I,$A55,Database!$Z:$Z,"N",Database!$Y:$Y,"Y"))</f>
        <v>0</v>
      </c>
      <c r="AU55" s="9">
        <f>IF($K55="N",0,COUNTIFS(Database!$E:$E,0,Database!$O:$O,AU$2,Database!$I:$I,$A55,Database!$Z:$Z,"N",Database!$Y:$Y,"Y")+COUNTIFS(Database!$F:$F,0,Database!$Q:$Q,AU$2,Database!$I:$I,$A55,Database!$Z:$Z,"N",Database!$Y:$Y,"Y"))</f>
        <v>0</v>
      </c>
      <c r="AV55" s="9">
        <f>IF($K55="N",0,COUNTIFS(Database!$E:$E,0,Database!$O:$O,AV$2,Database!$I:$I,$A55,Database!$Z:$Z,"N",Database!$Y:$Y,"Y")+COUNTIFS(Database!$F:$F,0,Database!$Q:$Q,AV$2,Database!$I:$I,$A55,Database!$Z:$Z,"N",Database!$Y:$Y,"Y"))</f>
        <v>0</v>
      </c>
      <c r="AW55" s="9">
        <f>IF($K55="N",0,COUNTIFS(Database!$E:$E,0,Database!$O:$O,AW$2,Database!$I:$I,$A55,Database!$Z:$Z,"N",Database!$Y:$Y,"Y")+COUNTIFS(Database!$F:$F,0,Database!$Q:$Q,AW$2,Database!$I:$I,$A55,Database!$Z:$Z,"N",Database!$Y:$Y,"Y"))</f>
        <v>0</v>
      </c>
      <c r="AX55" s="9">
        <f>IF($K55="N",0,COUNTIFS(Database!$E:$E,0,Database!$O:$O,AX$2,Database!$I:$I,$A55,Database!$Z:$Z,"N",Database!$Y:$Y,"Y")+COUNTIFS(Database!$F:$F,0,Database!$Q:$Q,AX$2,Database!$I:$I,$A55,Database!$Z:$Z,"N",Database!$Y:$Y,"Y"))</f>
        <v>0</v>
      </c>
      <c r="AY55" s="9">
        <f>IF($K55="N",0,COUNTIFS(Database!$E:$E,0,Database!$O:$O,AY$2,Database!$I:$I,$A55,Database!$Z:$Z,"N",Database!$Y:$Y,"Y")+COUNTIFS(Database!$F:$F,0,Database!$Q:$Q,AY$2,Database!$I:$I,$A55,Database!$Z:$Z,"N",Database!$Y:$Y,"Y"))</f>
        <v>0</v>
      </c>
      <c r="AZ55" s="9">
        <f>IF($K55="N",0,COUNTIFS(Database!$E:$E,0,Database!$O:$O,AZ$2,Database!$I:$I,$A55,Database!$Z:$Z,"N",Database!$Y:$Y,"Y")+COUNTIFS(Database!$F:$F,0,Database!$Q:$Q,AZ$2,Database!$I:$I,$A55,Database!$Z:$Z,"N",Database!$Y:$Y,"Y"))</f>
        <v>0</v>
      </c>
      <c r="BA55" s="9">
        <f>IF($K55="N",0,COUNTIFS(Database!$E:$E,0,Database!$O:$O,BA$2,Database!$I:$I,$A55,Database!$Z:$Z,"N",Database!$Y:$Y,"Y")+COUNTIFS(Database!$F:$F,0,Database!$Q:$Q,BA$2,Database!$I:$I,$A55,Database!$Z:$Z,"N",Database!$Y:$Y,"Y"))</f>
        <v>0</v>
      </c>
      <c r="BB55" s="9">
        <f>IF($K55="N",0,COUNTIFS(Database!$E:$E,0,Database!$O:$O,BB$2,Database!$I:$I,$A55,Database!$Z:$Z,"N",Database!$Y:$Y,"Y")+COUNTIFS(Database!$F:$F,0,Database!$Q:$Q,BB$2,Database!$I:$I,$A55,Database!$Z:$Z,"N",Database!$Y:$Y,"Y"))</f>
        <v>0</v>
      </c>
      <c r="BC55" s="9">
        <f>IF($K55="N",0,COUNTIFS(Database!$E:$E,0,Database!$O:$O,BC$2,Database!$I:$I,$A55,Database!$Z:$Z,"N",Database!$Y:$Y,"Y")+COUNTIFS(Database!$F:$F,0,Database!$Q:$Q,BC$2,Database!$I:$I,$A55,Database!$Z:$Z,"N",Database!$Y:$Y,"Y"))</f>
        <v>0</v>
      </c>
      <c r="BD55" s="9">
        <f>IF($K55="N",0,COUNTIFS(Database!$E:$E,0,Database!$O:$O,BD$2,Database!$I:$I,$A55,Database!$Z:$Z,"N",Database!$Y:$Y,"Y")+COUNTIFS(Database!$F:$F,0,Database!$Q:$Q,BD$2,Database!$I:$I,$A55,Database!$Z:$Z,"N",Database!$Y:$Y,"Y"))</f>
        <v>0</v>
      </c>
      <c r="BE55" s="9">
        <f>IF($K55="N",0,COUNTIFS(Database!$E:$E,0,Database!$O:$O,BE$2,Database!$I:$I,$A55,Database!$Z:$Z,"N",Database!$Y:$Y,"Y")+COUNTIFS(Database!$F:$F,0,Database!$Q:$Q,BE$2,Database!$I:$I,$A55,Database!$Z:$Z,"N",Database!$Y:$Y,"Y"))</f>
        <v>0</v>
      </c>
      <c r="BF55" s="9">
        <f>IF($K55="N",0,COUNTIFS(Database!$E:$E,0,Database!$O:$O,BF$2,Database!$I:$I,$A55,Database!$Z:$Z,"N",Database!$Y:$Y,"Y")+COUNTIFS(Database!$F:$F,0,Database!$Q:$Q,BF$2,Database!$I:$I,$A55,Database!$Z:$Z,"N",Database!$Y:$Y,"Y"))</f>
        <v>0</v>
      </c>
      <c r="BG55" s="9">
        <f>IF($K55="N",0,COUNTIFS(Database!$E:$E,0,Database!$O:$O,BG$2,Database!$I:$I,$A55,Database!$Z:$Z,"N",Database!$Y:$Y,"Y")+COUNTIFS(Database!$F:$F,0,Database!$Q:$Q,BG$2,Database!$I:$I,$A55,Database!$Z:$Z,"N",Database!$Y:$Y,"Y"))</f>
        <v>0</v>
      </c>
      <c r="BH55" s="9">
        <f>IF($K55="N",0,COUNTIFS(Database!$E:$E,0,Database!$O:$O,BH$2,Database!$I:$I,$A55,Database!$Z:$Z,"N",Database!$Y:$Y,"Y")+COUNTIFS(Database!$F:$F,0,Database!$Q:$Q,BH$2,Database!$I:$I,$A55,Database!$Z:$Z,"N",Database!$Y:$Y,"Y"))</f>
        <v>0</v>
      </c>
      <c r="BI55" s="9">
        <f>IF($K55="N",0,COUNTIFS(Database!$E:$E,0,Database!$O:$O,BI$2,Database!$I:$I,$A55,Database!$Z:$Z,"N",Database!$Y:$Y,"Y")+COUNTIFS(Database!$F:$F,0,Database!$Q:$Q,BI$2,Database!$I:$I,$A55,Database!$Z:$Z,"N",Database!$Y:$Y,"Y"))</f>
        <v>0</v>
      </c>
    </row>
    <row r="56" spans="1:61" x14ac:dyDescent="0.25">
      <c r="A56" t="s">
        <v>1796</v>
      </c>
      <c r="B56" s="2" t="str">
        <f>VLOOKUP(A56,Database!I:U,13,FALSE)</f>
        <v>bcp</v>
      </c>
      <c r="C56" s="2">
        <f>VLOOKUP(A56,Database!I:V,14,FALSE)</f>
        <v>2000</v>
      </c>
      <c r="D56" s="2">
        <f>_xlfn.MAXIFS(Database!B:B,Database!I:I,'Tournaments Included'!A56)</f>
        <v>3</v>
      </c>
      <c r="E56" s="2" t="str">
        <f>VLOOKUP(A56,Database!I:AA,16,FALSE)</f>
        <v>v1.1</v>
      </c>
      <c r="F56" s="2">
        <f>VLOOKUP(A56,Database!I:AB,19,FALSE)</f>
        <v>8</v>
      </c>
      <c r="G56" s="2" t="str">
        <f>VLOOKUP(A56,Database!I:AC,20,FALSE)</f>
        <v>Y</v>
      </c>
      <c r="H56" s="2" t="str">
        <f>IF(VLOOKUP(A56,Database!I:AD,21,FALSE)=0,"Unknown",VLOOKUP(A56,Database!I:AD,21,FALSE))</f>
        <v>Unknown</v>
      </c>
      <c r="I56" s="2" t="str">
        <f>IF(VLOOKUP(A56,Database!I:AE,22,FALSE)=0,"Unknown",VLOOKUP(A56,Database!I:AE,22,FALSE))</f>
        <v>Unknown</v>
      </c>
      <c r="K56" s="19" t="s">
        <v>1399</v>
      </c>
      <c r="N56" s="9">
        <f>IF($K56="N",0,COUNTIFS(Database!$E:$E,2,Database!$O:$O,N$2,Database!$I:$I,$A56,Database!$Z:$Z,"N",Database!$Y:$Y,"Y")+COUNTIFS(Database!$F:$F,2,Database!$Q:$Q,N$2,Database!$I:$I,$A56,Database!$Z:$Z,"N",Database!$Y:$Y,"Y"))</f>
        <v>0</v>
      </c>
      <c r="O56" s="9">
        <f>IF($K56="N",0,COUNTIFS(Database!$E:$E,2,Database!$O:$O,O$2,Database!$I:$I,$A56,Database!$Z:$Z,"N",Database!$Y:$Y,"Y")+COUNTIFS(Database!$F:$F,2,Database!$Q:$Q,O$2,Database!$I:$I,$A56,Database!$Z:$Z,"N",Database!$Y:$Y,"Y"))</f>
        <v>0</v>
      </c>
      <c r="P56" s="9">
        <f>IF($K56="N",0,COUNTIFS(Database!$E:$E,2,Database!$O:$O,P$2,Database!$I:$I,$A56,Database!$Z:$Z,"N",Database!$Y:$Y,"Y")+COUNTIFS(Database!$F:$F,2,Database!$Q:$Q,P$2,Database!$I:$I,$A56,Database!$Z:$Z,"N",Database!$Y:$Y,"Y"))</f>
        <v>0</v>
      </c>
      <c r="Q56" s="9">
        <f>IF($K56="N",0,COUNTIFS(Database!$E:$E,2,Database!$O:$O,Q$2,Database!$I:$I,$A56,Database!$Z:$Z,"N",Database!$Y:$Y,"Y")+COUNTIFS(Database!$F:$F,2,Database!$Q:$Q,Q$2,Database!$I:$I,$A56,Database!$Z:$Z,"N",Database!$Y:$Y,"Y"))</f>
        <v>0</v>
      </c>
      <c r="R56" s="9">
        <f>IF($K56="N",0,COUNTIFS(Database!$E:$E,2,Database!$O:$O,R$2,Database!$I:$I,$A56,Database!$Z:$Z,"N",Database!$Y:$Y,"Y")+COUNTIFS(Database!$F:$F,2,Database!$Q:$Q,R$2,Database!$I:$I,$A56,Database!$Z:$Z,"N",Database!$Y:$Y,"Y"))</f>
        <v>0</v>
      </c>
      <c r="S56" s="9">
        <f>IF($K56="N",0,COUNTIFS(Database!$E:$E,2,Database!$O:$O,S$2,Database!$I:$I,$A56,Database!$Z:$Z,"N",Database!$Y:$Y,"Y")+COUNTIFS(Database!$F:$F,2,Database!$Q:$Q,S$2,Database!$I:$I,$A56,Database!$Z:$Z,"N",Database!$Y:$Y,"Y"))</f>
        <v>0</v>
      </c>
      <c r="T56" s="9">
        <f>IF($K56="N",0,COUNTIFS(Database!$E:$E,2,Database!$O:$O,T$2,Database!$I:$I,$A56,Database!$Z:$Z,"N",Database!$Y:$Y,"Y")+COUNTIFS(Database!$F:$F,2,Database!$Q:$Q,T$2,Database!$I:$I,$A56,Database!$Z:$Z,"N",Database!$Y:$Y,"Y"))</f>
        <v>0</v>
      </c>
      <c r="U56" s="9">
        <f>IF($K56="N",0,COUNTIFS(Database!$E:$E,2,Database!$O:$O,U$2,Database!$I:$I,$A56,Database!$Z:$Z,"N",Database!$Y:$Y,"Y")+COUNTIFS(Database!$F:$F,2,Database!$Q:$Q,U$2,Database!$I:$I,$A56,Database!$Z:$Z,"N",Database!$Y:$Y,"Y"))</f>
        <v>0</v>
      </c>
      <c r="V56" s="9">
        <f>IF($K56="N",0,COUNTIFS(Database!$E:$E,2,Database!$O:$O,V$2,Database!$I:$I,$A56,Database!$Z:$Z,"N",Database!$Y:$Y,"Y")+COUNTIFS(Database!$F:$F,2,Database!$Q:$Q,V$2,Database!$I:$I,$A56,Database!$Z:$Z,"N",Database!$Y:$Y,"Y"))</f>
        <v>0</v>
      </c>
      <c r="W56" s="9">
        <f>IF($K56="N",0,COUNTIFS(Database!$E:$E,2,Database!$O:$O,W$2,Database!$I:$I,$A56,Database!$Z:$Z,"N",Database!$Y:$Y,"Y")+COUNTIFS(Database!$F:$F,2,Database!$Q:$Q,W$2,Database!$I:$I,$A56,Database!$Z:$Z,"N",Database!$Y:$Y,"Y"))</f>
        <v>0</v>
      </c>
      <c r="X56" s="9">
        <f>IF($K56="N",0,COUNTIFS(Database!$E:$E,2,Database!$O:$O,X$2,Database!$I:$I,$A56,Database!$Z:$Z,"N",Database!$Y:$Y,"Y")+COUNTIFS(Database!$F:$F,2,Database!$Q:$Q,X$2,Database!$I:$I,$A56,Database!$Z:$Z,"N",Database!$Y:$Y,"Y"))</f>
        <v>0</v>
      </c>
      <c r="Y56" s="9">
        <f>IF($K56="N",0,COUNTIFS(Database!$E:$E,2,Database!$O:$O,Y$2,Database!$I:$I,$A56,Database!$Z:$Z,"N",Database!$Y:$Y,"Y")+COUNTIFS(Database!$F:$F,2,Database!$Q:$Q,Y$2,Database!$I:$I,$A56,Database!$Z:$Z,"N",Database!$Y:$Y,"Y"))</f>
        <v>0</v>
      </c>
      <c r="Z56" s="9">
        <f>IF($K56="N",0,COUNTIFS(Database!$E:$E,2,Database!$O:$O,Z$2,Database!$I:$I,$A56,Database!$Z:$Z,"N",Database!$Y:$Y,"Y")+COUNTIFS(Database!$F:$F,2,Database!$Q:$Q,Z$2,Database!$I:$I,$A56,Database!$Z:$Z,"N",Database!$Y:$Y,"Y"))</f>
        <v>0</v>
      </c>
      <c r="AA56" s="9">
        <f>IF($K56="N",0,COUNTIFS(Database!$E:$E,2,Database!$O:$O,AA$2,Database!$I:$I,$A56,Database!$Z:$Z,"N",Database!$Y:$Y,"Y")+COUNTIFS(Database!$F:$F,2,Database!$Q:$Q,AA$2,Database!$I:$I,$A56,Database!$Z:$Z,"N",Database!$Y:$Y,"Y"))</f>
        <v>0</v>
      </c>
      <c r="AB56" s="9">
        <f>IF($K56="N",0,COUNTIFS(Database!$E:$E,2,Database!$O:$O,AB$2,Database!$I:$I,$A56,Database!$Z:$Z,"N",Database!$Y:$Y,"Y")+COUNTIFS(Database!$F:$F,2,Database!$Q:$Q,AB$2,Database!$I:$I,$A56,Database!$Z:$Z,"N",Database!$Y:$Y,"Y"))</f>
        <v>0</v>
      </c>
      <c r="AC56" s="9">
        <f>IF($K56="N",0,COUNTIFS(Database!$E:$E,2,Database!$O:$O,AC$2,Database!$I:$I,$A56,Database!$Z:$Z,"N",Database!$Y:$Y,"Y")+COUNTIFS(Database!$F:$F,2,Database!$Q:$Q,AC$2,Database!$I:$I,$A56,Database!$Z:$Z,"N",Database!$Y:$Y,"Y"))</f>
        <v>0</v>
      </c>
      <c r="AD56" s="9">
        <f>IF($K56="N",0,COUNTIFS(Database!$E:$E,1,Database!$O:$O,AD$2,Database!$I:$I,$A56,Database!$Z:$Z,"N",Database!$Y:$Y,"Y")+COUNTIFS(Database!$F:$F,1,Database!$Q:$Q,AD$2,Database!$I:$I,$A56,Database!$Z:$Z,"N",Database!$Y:$Y,"Y"))</f>
        <v>0</v>
      </c>
      <c r="AE56" s="9">
        <f>IF($K56="N",0,COUNTIFS(Database!$E:$E,1,Database!$O:$O,AE$2,Database!$I:$I,$A56,Database!$Z:$Z,"N",Database!$Y:$Y,"Y")+COUNTIFS(Database!$F:$F,1,Database!$Q:$Q,AE$2,Database!$I:$I,$A56,Database!$Z:$Z,"N",Database!$Y:$Y,"Y"))</f>
        <v>0</v>
      </c>
      <c r="AF56" s="9">
        <f>IF($K56="N",0,COUNTIFS(Database!$E:$E,1,Database!$O:$O,AF$2,Database!$I:$I,$A56,Database!$Z:$Z,"N",Database!$Y:$Y,"Y")+COUNTIFS(Database!$F:$F,1,Database!$Q:$Q,AF$2,Database!$I:$I,$A56,Database!$Z:$Z,"N",Database!$Y:$Y,"Y"))</f>
        <v>0</v>
      </c>
      <c r="AG56" s="9">
        <f>IF($K56="N",0,COUNTIFS(Database!$E:$E,1,Database!$O:$O,AG$2,Database!$I:$I,$A56,Database!$Z:$Z,"N",Database!$Y:$Y,"Y")+COUNTIFS(Database!$F:$F,1,Database!$Q:$Q,AG$2,Database!$I:$I,$A56,Database!$Z:$Z,"N",Database!$Y:$Y,"Y"))</f>
        <v>0</v>
      </c>
      <c r="AH56" s="9">
        <f>IF($K56="N",0,COUNTIFS(Database!$E:$E,1,Database!$O:$O,AH$2,Database!$I:$I,$A56,Database!$Z:$Z,"N",Database!$Y:$Y,"Y")+COUNTIFS(Database!$F:$F,1,Database!$Q:$Q,AH$2,Database!$I:$I,$A56,Database!$Z:$Z,"N",Database!$Y:$Y,"Y"))</f>
        <v>0</v>
      </c>
      <c r="AI56" s="9">
        <f>IF($K56="N",0,COUNTIFS(Database!$E:$E,1,Database!$O:$O,AI$2,Database!$I:$I,$A56,Database!$Z:$Z,"N",Database!$Y:$Y,"Y")+COUNTIFS(Database!$F:$F,1,Database!$Q:$Q,AI$2,Database!$I:$I,$A56,Database!$Z:$Z,"N",Database!$Y:$Y,"Y"))</f>
        <v>0</v>
      </c>
      <c r="AJ56" s="9">
        <f>IF($K56="N",0,COUNTIFS(Database!$E:$E,1,Database!$O:$O,AJ$2,Database!$I:$I,$A56,Database!$Z:$Z,"N",Database!$Y:$Y,"Y")+COUNTIFS(Database!$F:$F,1,Database!$Q:$Q,AJ$2,Database!$I:$I,$A56,Database!$Z:$Z,"N",Database!$Y:$Y,"Y"))</f>
        <v>0</v>
      </c>
      <c r="AK56" s="9">
        <f>IF($K56="N",0,COUNTIFS(Database!$E:$E,1,Database!$O:$O,AK$2,Database!$I:$I,$A56,Database!$Z:$Z,"N",Database!$Y:$Y,"Y")+COUNTIFS(Database!$F:$F,1,Database!$Q:$Q,AK$2,Database!$I:$I,$A56,Database!$Z:$Z,"N",Database!$Y:$Y,"Y"))</f>
        <v>0</v>
      </c>
      <c r="AL56" s="9">
        <f>IF($K56="N",0,COUNTIFS(Database!$E:$E,1,Database!$O:$O,AL$2,Database!$I:$I,$A56,Database!$Z:$Z,"N",Database!$Y:$Y,"Y")+COUNTIFS(Database!$F:$F,1,Database!$Q:$Q,AL$2,Database!$I:$I,$A56,Database!$Z:$Z,"N",Database!$Y:$Y,"Y"))</f>
        <v>0</v>
      </c>
      <c r="AM56" s="9">
        <f>IF($K56="N",0,COUNTIFS(Database!$E:$E,1,Database!$O:$O,AM$2,Database!$I:$I,$A56,Database!$Z:$Z,"N",Database!$Y:$Y,"Y")+COUNTIFS(Database!$F:$F,1,Database!$Q:$Q,AM$2,Database!$I:$I,$A56,Database!$Z:$Z,"N",Database!$Y:$Y,"Y"))</f>
        <v>0</v>
      </c>
      <c r="AN56" s="9">
        <f>IF($K56="N",0,COUNTIFS(Database!$E:$E,1,Database!$O:$O,AN$2,Database!$I:$I,$A56,Database!$Z:$Z,"N",Database!$Y:$Y,"Y")+COUNTIFS(Database!$F:$F,1,Database!$Q:$Q,AN$2,Database!$I:$I,$A56,Database!$Z:$Z,"N",Database!$Y:$Y,"Y"))</f>
        <v>0</v>
      </c>
      <c r="AO56" s="9">
        <f>IF($K56="N",0,COUNTIFS(Database!$E:$E,1,Database!$O:$O,AO$2,Database!$I:$I,$A56,Database!$Z:$Z,"N",Database!$Y:$Y,"Y")+COUNTIFS(Database!$F:$F,1,Database!$Q:$Q,AO$2,Database!$I:$I,$A56,Database!$Z:$Z,"N",Database!$Y:$Y,"Y"))</f>
        <v>0</v>
      </c>
      <c r="AP56" s="9">
        <f>IF($K56="N",0,COUNTIFS(Database!$E:$E,1,Database!$O:$O,AP$2,Database!$I:$I,$A56,Database!$Z:$Z,"N",Database!$Y:$Y,"Y")+COUNTIFS(Database!$F:$F,1,Database!$Q:$Q,AP$2,Database!$I:$I,$A56,Database!$Z:$Z,"N",Database!$Y:$Y,"Y"))</f>
        <v>0</v>
      </c>
      <c r="AQ56" s="9">
        <f>IF($K56="N",0,COUNTIFS(Database!$E:$E,1,Database!$O:$O,AQ$2,Database!$I:$I,$A56,Database!$Z:$Z,"N",Database!$Y:$Y,"Y")+COUNTIFS(Database!$F:$F,1,Database!$Q:$Q,AQ$2,Database!$I:$I,$A56,Database!$Z:$Z,"N",Database!$Y:$Y,"Y"))</f>
        <v>0</v>
      </c>
      <c r="AR56" s="9">
        <f>IF($K56="N",0,COUNTIFS(Database!$E:$E,1,Database!$O:$O,AR$2,Database!$I:$I,$A56,Database!$Z:$Z,"N",Database!$Y:$Y,"Y")+COUNTIFS(Database!$F:$F,1,Database!$Q:$Q,AR$2,Database!$I:$I,$A56,Database!$Z:$Z,"N",Database!$Y:$Y,"Y"))</f>
        <v>0</v>
      </c>
      <c r="AS56" s="9">
        <f>IF($K56="N",0,COUNTIFS(Database!$E:$E,1,Database!$O:$O,AS$2,Database!$I:$I,$A56,Database!$Z:$Z,"N",Database!$Y:$Y,"Y")+COUNTIFS(Database!$F:$F,1,Database!$Q:$Q,AS$2,Database!$I:$I,$A56,Database!$Z:$Z,"N",Database!$Y:$Y,"Y"))</f>
        <v>0</v>
      </c>
      <c r="AT56" s="9">
        <f>IF($K56="N",0,COUNTIFS(Database!$E:$E,0,Database!$O:$O,AT$2,Database!$I:$I,$A56,Database!$Z:$Z,"N",Database!$Y:$Y,"Y")+COUNTIFS(Database!$F:$F,0,Database!$Q:$Q,AT$2,Database!$I:$I,$A56,Database!$Z:$Z,"N",Database!$Y:$Y,"Y"))</f>
        <v>0</v>
      </c>
      <c r="AU56" s="9">
        <f>IF($K56="N",0,COUNTIFS(Database!$E:$E,0,Database!$O:$O,AU$2,Database!$I:$I,$A56,Database!$Z:$Z,"N",Database!$Y:$Y,"Y")+COUNTIFS(Database!$F:$F,0,Database!$Q:$Q,AU$2,Database!$I:$I,$A56,Database!$Z:$Z,"N",Database!$Y:$Y,"Y"))</f>
        <v>0</v>
      </c>
      <c r="AV56" s="9">
        <f>IF($K56="N",0,COUNTIFS(Database!$E:$E,0,Database!$O:$O,AV$2,Database!$I:$I,$A56,Database!$Z:$Z,"N",Database!$Y:$Y,"Y")+COUNTIFS(Database!$F:$F,0,Database!$Q:$Q,AV$2,Database!$I:$I,$A56,Database!$Z:$Z,"N",Database!$Y:$Y,"Y"))</f>
        <v>0</v>
      </c>
      <c r="AW56" s="9">
        <f>IF($K56="N",0,COUNTIFS(Database!$E:$E,0,Database!$O:$O,AW$2,Database!$I:$I,$A56,Database!$Z:$Z,"N",Database!$Y:$Y,"Y")+COUNTIFS(Database!$F:$F,0,Database!$Q:$Q,AW$2,Database!$I:$I,$A56,Database!$Z:$Z,"N",Database!$Y:$Y,"Y"))</f>
        <v>0</v>
      </c>
      <c r="AX56" s="9">
        <f>IF($K56="N",0,COUNTIFS(Database!$E:$E,0,Database!$O:$O,AX$2,Database!$I:$I,$A56,Database!$Z:$Z,"N",Database!$Y:$Y,"Y")+COUNTIFS(Database!$F:$F,0,Database!$Q:$Q,AX$2,Database!$I:$I,$A56,Database!$Z:$Z,"N",Database!$Y:$Y,"Y"))</f>
        <v>0</v>
      </c>
      <c r="AY56" s="9">
        <f>IF($K56="N",0,COUNTIFS(Database!$E:$E,0,Database!$O:$O,AY$2,Database!$I:$I,$A56,Database!$Z:$Z,"N",Database!$Y:$Y,"Y")+COUNTIFS(Database!$F:$F,0,Database!$Q:$Q,AY$2,Database!$I:$I,$A56,Database!$Z:$Z,"N",Database!$Y:$Y,"Y"))</f>
        <v>0</v>
      </c>
      <c r="AZ56" s="9">
        <f>IF($K56="N",0,COUNTIFS(Database!$E:$E,0,Database!$O:$O,AZ$2,Database!$I:$I,$A56,Database!$Z:$Z,"N",Database!$Y:$Y,"Y")+COUNTIFS(Database!$F:$F,0,Database!$Q:$Q,AZ$2,Database!$I:$I,$A56,Database!$Z:$Z,"N",Database!$Y:$Y,"Y"))</f>
        <v>0</v>
      </c>
      <c r="BA56" s="9">
        <f>IF($K56="N",0,COUNTIFS(Database!$E:$E,0,Database!$O:$O,BA$2,Database!$I:$I,$A56,Database!$Z:$Z,"N",Database!$Y:$Y,"Y")+COUNTIFS(Database!$F:$F,0,Database!$Q:$Q,BA$2,Database!$I:$I,$A56,Database!$Z:$Z,"N",Database!$Y:$Y,"Y"))</f>
        <v>0</v>
      </c>
      <c r="BB56" s="9">
        <f>IF($K56="N",0,COUNTIFS(Database!$E:$E,0,Database!$O:$O,BB$2,Database!$I:$I,$A56,Database!$Z:$Z,"N",Database!$Y:$Y,"Y")+COUNTIFS(Database!$F:$F,0,Database!$Q:$Q,BB$2,Database!$I:$I,$A56,Database!$Z:$Z,"N",Database!$Y:$Y,"Y"))</f>
        <v>0</v>
      </c>
      <c r="BC56" s="9">
        <f>IF($K56="N",0,COUNTIFS(Database!$E:$E,0,Database!$O:$O,BC$2,Database!$I:$I,$A56,Database!$Z:$Z,"N",Database!$Y:$Y,"Y")+COUNTIFS(Database!$F:$F,0,Database!$Q:$Q,BC$2,Database!$I:$I,$A56,Database!$Z:$Z,"N",Database!$Y:$Y,"Y"))</f>
        <v>0</v>
      </c>
      <c r="BD56" s="9">
        <f>IF($K56="N",0,COUNTIFS(Database!$E:$E,0,Database!$O:$O,BD$2,Database!$I:$I,$A56,Database!$Z:$Z,"N",Database!$Y:$Y,"Y")+COUNTIFS(Database!$F:$F,0,Database!$Q:$Q,BD$2,Database!$I:$I,$A56,Database!$Z:$Z,"N",Database!$Y:$Y,"Y"))</f>
        <v>0</v>
      </c>
      <c r="BE56" s="9">
        <f>IF($K56="N",0,COUNTIFS(Database!$E:$E,0,Database!$O:$O,BE$2,Database!$I:$I,$A56,Database!$Z:$Z,"N",Database!$Y:$Y,"Y")+COUNTIFS(Database!$F:$F,0,Database!$Q:$Q,BE$2,Database!$I:$I,$A56,Database!$Z:$Z,"N",Database!$Y:$Y,"Y"))</f>
        <v>0</v>
      </c>
      <c r="BF56" s="9">
        <f>IF($K56="N",0,COUNTIFS(Database!$E:$E,0,Database!$O:$O,BF$2,Database!$I:$I,$A56,Database!$Z:$Z,"N",Database!$Y:$Y,"Y")+COUNTIFS(Database!$F:$F,0,Database!$Q:$Q,BF$2,Database!$I:$I,$A56,Database!$Z:$Z,"N",Database!$Y:$Y,"Y"))</f>
        <v>0</v>
      </c>
      <c r="BG56" s="9">
        <f>IF($K56="N",0,COUNTIFS(Database!$E:$E,0,Database!$O:$O,BG$2,Database!$I:$I,$A56,Database!$Z:$Z,"N",Database!$Y:$Y,"Y")+COUNTIFS(Database!$F:$F,0,Database!$Q:$Q,BG$2,Database!$I:$I,$A56,Database!$Z:$Z,"N",Database!$Y:$Y,"Y"))</f>
        <v>0</v>
      </c>
      <c r="BH56" s="9">
        <f>IF($K56="N",0,COUNTIFS(Database!$E:$E,0,Database!$O:$O,BH$2,Database!$I:$I,$A56,Database!$Z:$Z,"N",Database!$Y:$Y,"Y")+COUNTIFS(Database!$F:$F,0,Database!$Q:$Q,BH$2,Database!$I:$I,$A56,Database!$Z:$Z,"N",Database!$Y:$Y,"Y"))</f>
        <v>0</v>
      </c>
      <c r="BI56" s="9">
        <f>IF($K56="N",0,COUNTIFS(Database!$E:$E,0,Database!$O:$O,BI$2,Database!$I:$I,$A56,Database!$Z:$Z,"N",Database!$Y:$Y,"Y")+COUNTIFS(Database!$F:$F,0,Database!$Q:$Q,BI$2,Database!$I:$I,$A56,Database!$Z:$Z,"N",Database!$Y:$Y,"Y"))</f>
        <v>0</v>
      </c>
    </row>
    <row r="57" spans="1:61" x14ac:dyDescent="0.25">
      <c r="A57" t="s">
        <v>1666</v>
      </c>
      <c r="B57" s="2" t="str">
        <f>VLOOKUP(A57,Database!I:U,13,FALSE)</f>
        <v>bcp</v>
      </c>
      <c r="C57" s="2">
        <f>VLOOKUP(A57,Database!I:V,14,FALSE)</f>
        <v>1999</v>
      </c>
      <c r="D57" s="2">
        <f>_xlfn.MAXIFS(Database!B:B,Database!I:I,'Tournaments Included'!A57)</f>
        <v>3</v>
      </c>
      <c r="E57" s="2" t="str">
        <f>VLOOKUP(A57,Database!I:AA,16,FALSE)</f>
        <v>v1.1</v>
      </c>
      <c r="F57" s="2">
        <f>VLOOKUP(A57,Database!I:AB,19,FALSE)</f>
        <v>6</v>
      </c>
      <c r="G57" s="2" t="str">
        <f>VLOOKUP(A57,Database!I:AC,20,FALSE)</f>
        <v>Y</v>
      </c>
      <c r="H57" s="2" t="str">
        <f>IF(VLOOKUP(A57,Database!I:AD,21,FALSE)=0,"Unknown",VLOOKUP(A57,Database!I:AD,21,FALSE))</f>
        <v>Unknown</v>
      </c>
      <c r="I57" s="2" t="str">
        <f>IF(VLOOKUP(A57,Database!I:AE,22,FALSE)=0,"Unknown",VLOOKUP(A57,Database!I:AE,22,FALSE))</f>
        <v>Unknown</v>
      </c>
      <c r="K57" s="19" t="s">
        <v>1399</v>
      </c>
      <c r="N57" s="9">
        <f>IF($K57="N",0,COUNTIFS(Database!$E:$E,2,Database!$O:$O,N$2,Database!$I:$I,$A57,Database!$Z:$Z,"N",Database!$Y:$Y,"Y")+COUNTIFS(Database!$F:$F,2,Database!$Q:$Q,N$2,Database!$I:$I,$A57,Database!$Z:$Z,"N",Database!$Y:$Y,"Y"))</f>
        <v>0</v>
      </c>
      <c r="O57" s="9">
        <f>IF($K57="N",0,COUNTIFS(Database!$E:$E,2,Database!$O:$O,O$2,Database!$I:$I,$A57,Database!$Z:$Z,"N",Database!$Y:$Y,"Y")+COUNTIFS(Database!$F:$F,2,Database!$Q:$Q,O$2,Database!$I:$I,$A57,Database!$Z:$Z,"N",Database!$Y:$Y,"Y"))</f>
        <v>0</v>
      </c>
      <c r="P57" s="9">
        <f>IF($K57="N",0,COUNTIFS(Database!$E:$E,2,Database!$O:$O,P$2,Database!$I:$I,$A57,Database!$Z:$Z,"N",Database!$Y:$Y,"Y")+COUNTIFS(Database!$F:$F,2,Database!$Q:$Q,P$2,Database!$I:$I,$A57,Database!$Z:$Z,"N",Database!$Y:$Y,"Y"))</f>
        <v>0</v>
      </c>
      <c r="Q57" s="9">
        <f>IF($K57="N",0,COUNTIFS(Database!$E:$E,2,Database!$O:$O,Q$2,Database!$I:$I,$A57,Database!$Z:$Z,"N",Database!$Y:$Y,"Y")+COUNTIFS(Database!$F:$F,2,Database!$Q:$Q,Q$2,Database!$I:$I,$A57,Database!$Z:$Z,"N",Database!$Y:$Y,"Y"))</f>
        <v>0</v>
      </c>
      <c r="R57" s="9">
        <f>IF($K57="N",0,COUNTIFS(Database!$E:$E,2,Database!$O:$O,R$2,Database!$I:$I,$A57,Database!$Z:$Z,"N",Database!$Y:$Y,"Y")+COUNTIFS(Database!$F:$F,2,Database!$Q:$Q,R$2,Database!$I:$I,$A57,Database!$Z:$Z,"N",Database!$Y:$Y,"Y"))</f>
        <v>0</v>
      </c>
      <c r="S57" s="9">
        <f>IF($K57="N",0,COUNTIFS(Database!$E:$E,2,Database!$O:$O,S$2,Database!$I:$I,$A57,Database!$Z:$Z,"N",Database!$Y:$Y,"Y")+COUNTIFS(Database!$F:$F,2,Database!$Q:$Q,S$2,Database!$I:$I,$A57,Database!$Z:$Z,"N",Database!$Y:$Y,"Y"))</f>
        <v>0</v>
      </c>
      <c r="T57" s="9">
        <f>IF($K57="N",0,COUNTIFS(Database!$E:$E,2,Database!$O:$O,T$2,Database!$I:$I,$A57,Database!$Z:$Z,"N",Database!$Y:$Y,"Y")+COUNTIFS(Database!$F:$F,2,Database!$Q:$Q,T$2,Database!$I:$I,$A57,Database!$Z:$Z,"N",Database!$Y:$Y,"Y"))</f>
        <v>0</v>
      </c>
      <c r="U57" s="9">
        <f>IF($K57="N",0,COUNTIFS(Database!$E:$E,2,Database!$O:$O,U$2,Database!$I:$I,$A57,Database!$Z:$Z,"N",Database!$Y:$Y,"Y")+COUNTIFS(Database!$F:$F,2,Database!$Q:$Q,U$2,Database!$I:$I,$A57,Database!$Z:$Z,"N",Database!$Y:$Y,"Y"))</f>
        <v>0</v>
      </c>
      <c r="V57" s="9">
        <f>IF($K57="N",0,COUNTIFS(Database!$E:$E,2,Database!$O:$O,V$2,Database!$I:$I,$A57,Database!$Z:$Z,"N",Database!$Y:$Y,"Y")+COUNTIFS(Database!$F:$F,2,Database!$Q:$Q,V$2,Database!$I:$I,$A57,Database!$Z:$Z,"N",Database!$Y:$Y,"Y"))</f>
        <v>0</v>
      </c>
      <c r="W57" s="9">
        <f>IF($K57="N",0,COUNTIFS(Database!$E:$E,2,Database!$O:$O,W$2,Database!$I:$I,$A57,Database!$Z:$Z,"N",Database!$Y:$Y,"Y")+COUNTIFS(Database!$F:$F,2,Database!$Q:$Q,W$2,Database!$I:$I,$A57,Database!$Z:$Z,"N",Database!$Y:$Y,"Y"))</f>
        <v>0</v>
      </c>
      <c r="X57" s="9">
        <f>IF($K57="N",0,COUNTIFS(Database!$E:$E,2,Database!$O:$O,X$2,Database!$I:$I,$A57,Database!$Z:$Z,"N",Database!$Y:$Y,"Y")+COUNTIFS(Database!$F:$F,2,Database!$Q:$Q,X$2,Database!$I:$I,$A57,Database!$Z:$Z,"N",Database!$Y:$Y,"Y"))</f>
        <v>0</v>
      </c>
      <c r="Y57" s="9">
        <f>IF($K57="N",0,COUNTIFS(Database!$E:$E,2,Database!$O:$O,Y$2,Database!$I:$I,$A57,Database!$Z:$Z,"N",Database!$Y:$Y,"Y")+COUNTIFS(Database!$F:$F,2,Database!$Q:$Q,Y$2,Database!$I:$I,$A57,Database!$Z:$Z,"N",Database!$Y:$Y,"Y"))</f>
        <v>0</v>
      </c>
      <c r="Z57" s="9">
        <f>IF($K57="N",0,COUNTIFS(Database!$E:$E,2,Database!$O:$O,Z$2,Database!$I:$I,$A57,Database!$Z:$Z,"N",Database!$Y:$Y,"Y")+COUNTIFS(Database!$F:$F,2,Database!$Q:$Q,Z$2,Database!$I:$I,$A57,Database!$Z:$Z,"N",Database!$Y:$Y,"Y"))</f>
        <v>0</v>
      </c>
      <c r="AA57" s="9">
        <f>IF($K57="N",0,COUNTIFS(Database!$E:$E,2,Database!$O:$O,AA$2,Database!$I:$I,$A57,Database!$Z:$Z,"N",Database!$Y:$Y,"Y")+COUNTIFS(Database!$F:$F,2,Database!$Q:$Q,AA$2,Database!$I:$I,$A57,Database!$Z:$Z,"N",Database!$Y:$Y,"Y"))</f>
        <v>0</v>
      </c>
      <c r="AB57" s="9">
        <f>IF($K57="N",0,COUNTIFS(Database!$E:$E,2,Database!$O:$O,AB$2,Database!$I:$I,$A57,Database!$Z:$Z,"N",Database!$Y:$Y,"Y")+COUNTIFS(Database!$F:$F,2,Database!$Q:$Q,AB$2,Database!$I:$I,$A57,Database!$Z:$Z,"N",Database!$Y:$Y,"Y"))</f>
        <v>0</v>
      </c>
      <c r="AC57" s="9">
        <f>IF($K57="N",0,COUNTIFS(Database!$E:$E,2,Database!$O:$O,AC$2,Database!$I:$I,$A57,Database!$Z:$Z,"N",Database!$Y:$Y,"Y")+COUNTIFS(Database!$F:$F,2,Database!$Q:$Q,AC$2,Database!$I:$I,$A57,Database!$Z:$Z,"N",Database!$Y:$Y,"Y"))</f>
        <v>0</v>
      </c>
      <c r="AD57" s="9">
        <f>IF($K57="N",0,COUNTIFS(Database!$E:$E,1,Database!$O:$O,AD$2,Database!$I:$I,$A57,Database!$Z:$Z,"N",Database!$Y:$Y,"Y")+COUNTIFS(Database!$F:$F,1,Database!$Q:$Q,AD$2,Database!$I:$I,$A57,Database!$Z:$Z,"N",Database!$Y:$Y,"Y"))</f>
        <v>0</v>
      </c>
      <c r="AE57" s="9">
        <f>IF($K57="N",0,COUNTIFS(Database!$E:$E,1,Database!$O:$O,AE$2,Database!$I:$I,$A57,Database!$Z:$Z,"N",Database!$Y:$Y,"Y")+COUNTIFS(Database!$F:$F,1,Database!$Q:$Q,AE$2,Database!$I:$I,$A57,Database!$Z:$Z,"N",Database!$Y:$Y,"Y"))</f>
        <v>0</v>
      </c>
      <c r="AF57" s="9">
        <f>IF($K57="N",0,COUNTIFS(Database!$E:$E,1,Database!$O:$O,AF$2,Database!$I:$I,$A57,Database!$Z:$Z,"N",Database!$Y:$Y,"Y")+COUNTIFS(Database!$F:$F,1,Database!$Q:$Q,AF$2,Database!$I:$I,$A57,Database!$Z:$Z,"N",Database!$Y:$Y,"Y"))</f>
        <v>0</v>
      </c>
      <c r="AG57" s="9">
        <f>IF($K57="N",0,COUNTIFS(Database!$E:$E,1,Database!$O:$O,AG$2,Database!$I:$I,$A57,Database!$Z:$Z,"N",Database!$Y:$Y,"Y")+COUNTIFS(Database!$F:$F,1,Database!$Q:$Q,AG$2,Database!$I:$I,$A57,Database!$Z:$Z,"N",Database!$Y:$Y,"Y"))</f>
        <v>0</v>
      </c>
      <c r="AH57" s="9">
        <f>IF($K57="N",0,COUNTIFS(Database!$E:$E,1,Database!$O:$O,AH$2,Database!$I:$I,$A57,Database!$Z:$Z,"N",Database!$Y:$Y,"Y")+COUNTIFS(Database!$F:$F,1,Database!$Q:$Q,AH$2,Database!$I:$I,$A57,Database!$Z:$Z,"N",Database!$Y:$Y,"Y"))</f>
        <v>0</v>
      </c>
      <c r="AI57" s="9">
        <f>IF($K57="N",0,COUNTIFS(Database!$E:$E,1,Database!$O:$O,AI$2,Database!$I:$I,$A57,Database!$Z:$Z,"N",Database!$Y:$Y,"Y")+COUNTIFS(Database!$F:$F,1,Database!$Q:$Q,AI$2,Database!$I:$I,$A57,Database!$Z:$Z,"N",Database!$Y:$Y,"Y"))</f>
        <v>0</v>
      </c>
      <c r="AJ57" s="9">
        <f>IF($K57="N",0,COUNTIFS(Database!$E:$E,1,Database!$O:$O,AJ$2,Database!$I:$I,$A57,Database!$Z:$Z,"N",Database!$Y:$Y,"Y")+COUNTIFS(Database!$F:$F,1,Database!$Q:$Q,AJ$2,Database!$I:$I,$A57,Database!$Z:$Z,"N",Database!$Y:$Y,"Y"))</f>
        <v>0</v>
      </c>
      <c r="AK57" s="9">
        <f>IF($K57="N",0,COUNTIFS(Database!$E:$E,1,Database!$O:$O,AK$2,Database!$I:$I,$A57,Database!$Z:$Z,"N",Database!$Y:$Y,"Y")+COUNTIFS(Database!$F:$F,1,Database!$Q:$Q,AK$2,Database!$I:$I,$A57,Database!$Z:$Z,"N",Database!$Y:$Y,"Y"))</f>
        <v>0</v>
      </c>
      <c r="AL57" s="9">
        <f>IF($K57="N",0,COUNTIFS(Database!$E:$E,1,Database!$O:$O,AL$2,Database!$I:$I,$A57,Database!$Z:$Z,"N",Database!$Y:$Y,"Y")+COUNTIFS(Database!$F:$F,1,Database!$Q:$Q,AL$2,Database!$I:$I,$A57,Database!$Z:$Z,"N",Database!$Y:$Y,"Y"))</f>
        <v>0</v>
      </c>
      <c r="AM57" s="9">
        <f>IF($K57="N",0,COUNTIFS(Database!$E:$E,1,Database!$O:$O,AM$2,Database!$I:$I,$A57,Database!$Z:$Z,"N",Database!$Y:$Y,"Y")+COUNTIFS(Database!$F:$F,1,Database!$Q:$Q,AM$2,Database!$I:$I,$A57,Database!$Z:$Z,"N",Database!$Y:$Y,"Y"))</f>
        <v>0</v>
      </c>
      <c r="AN57" s="9">
        <f>IF($K57="N",0,COUNTIFS(Database!$E:$E,1,Database!$O:$O,AN$2,Database!$I:$I,$A57,Database!$Z:$Z,"N",Database!$Y:$Y,"Y")+COUNTIFS(Database!$F:$F,1,Database!$Q:$Q,AN$2,Database!$I:$I,$A57,Database!$Z:$Z,"N",Database!$Y:$Y,"Y"))</f>
        <v>0</v>
      </c>
      <c r="AO57" s="9">
        <f>IF($K57="N",0,COUNTIFS(Database!$E:$E,1,Database!$O:$O,AO$2,Database!$I:$I,$A57,Database!$Z:$Z,"N",Database!$Y:$Y,"Y")+COUNTIFS(Database!$F:$F,1,Database!$Q:$Q,AO$2,Database!$I:$I,$A57,Database!$Z:$Z,"N",Database!$Y:$Y,"Y"))</f>
        <v>0</v>
      </c>
      <c r="AP57" s="9">
        <f>IF($K57="N",0,COUNTIFS(Database!$E:$E,1,Database!$O:$O,AP$2,Database!$I:$I,$A57,Database!$Z:$Z,"N",Database!$Y:$Y,"Y")+COUNTIFS(Database!$F:$F,1,Database!$Q:$Q,AP$2,Database!$I:$I,$A57,Database!$Z:$Z,"N",Database!$Y:$Y,"Y"))</f>
        <v>0</v>
      </c>
      <c r="AQ57" s="9">
        <f>IF($K57="N",0,COUNTIFS(Database!$E:$E,1,Database!$O:$O,AQ$2,Database!$I:$I,$A57,Database!$Z:$Z,"N",Database!$Y:$Y,"Y")+COUNTIFS(Database!$F:$F,1,Database!$Q:$Q,AQ$2,Database!$I:$I,$A57,Database!$Z:$Z,"N",Database!$Y:$Y,"Y"))</f>
        <v>0</v>
      </c>
      <c r="AR57" s="9">
        <f>IF($K57="N",0,COUNTIFS(Database!$E:$E,1,Database!$O:$O,AR$2,Database!$I:$I,$A57,Database!$Z:$Z,"N",Database!$Y:$Y,"Y")+COUNTIFS(Database!$F:$F,1,Database!$Q:$Q,AR$2,Database!$I:$I,$A57,Database!$Z:$Z,"N",Database!$Y:$Y,"Y"))</f>
        <v>0</v>
      </c>
      <c r="AS57" s="9">
        <f>IF($K57="N",0,COUNTIFS(Database!$E:$E,1,Database!$O:$O,AS$2,Database!$I:$I,$A57,Database!$Z:$Z,"N",Database!$Y:$Y,"Y")+COUNTIFS(Database!$F:$F,1,Database!$Q:$Q,AS$2,Database!$I:$I,$A57,Database!$Z:$Z,"N",Database!$Y:$Y,"Y"))</f>
        <v>0</v>
      </c>
      <c r="AT57" s="9">
        <f>IF($K57="N",0,COUNTIFS(Database!$E:$E,0,Database!$O:$O,AT$2,Database!$I:$I,$A57,Database!$Z:$Z,"N",Database!$Y:$Y,"Y")+COUNTIFS(Database!$F:$F,0,Database!$Q:$Q,AT$2,Database!$I:$I,$A57,Database!$Z:$Z,"N",Database!$Y:$Y,"Y"))</f>
        <v>0</v>
      </c>
      <c r="AU57" s="9">
        <f>IF($K57="N",0,COUNTIFS(Database!$E:$E,0,Database!$O:$O,AU$2,Database!$I:$I,$A57,Database!$Z:$Z,"N",Database!$Y:$Y,"Y")+COUNTIFS(Database!$F:$F,0,Database!$Q:$Q,AU$2,Database!$I:$I,$A57,Database!$Z:$Z,"N",Database!$Y:$Y,"Y"))</f>
        <v>0</v>
      </c>
      <c r="AV57" s="9">
        <f>IF($K57="N",0,COUNTIFS(Database!$E:$E,0,Database!$O:$O,AV$2,Database!$I:$I,$A57,Database!$Z:$Z,"N",Database!$Y:$Y,"Y")+COUNTIFS(Database!$F:$F,0,Database!$Q:$Q,AV$2,Database!$I:$I,$A57,Database!$Z:$Z,"N",Database!$Y:$Y,"Y"))</f>
        <v>0</v>
      </c>
      <c r="AW57" s="9">
        <f>IF($K57="N",0,COUNTIFS(Database!$E:$E,0,Database!$O:$O,AW$2,Database!$I:$I,$A57,Database!$Z:$Z,"N",Database!$Y:$Y,"Y")+COUNTIFS(Database!$F:$F,0,Database!$Q:$Q,AW$2,Database!$I:$I,$A57,Database!$Z:$Z,"N",Database!$Y:$Y,"Y"))</f>
        <v>0</v>
      </c>
      <c r="AX57" s="9">
        <f>IF($K57="N",0,COUNTIFS(Database!$E:$E,0,Database!$O:$O,AX$2,Database!$I:$I,$A57,Database!$Z:$Z,"N",Database!$Y:$Y,"Y")+COUNTIFS(Database!$F:$F,0,Database!$Q:$Q,AX$2,Database!$I:$I,$A57,Database!$Z:$Z,"N",Database!$Y:$Y,"Y"))</f>
        <v>0</v>
      </c>
      <c r="AY57" s="9">
        <f>IF($K57="N",0,COUNTIFS(Database!$E:$E,0,Database!$O:$O,AY$2,Database!$I:$I,$A57,Database!$Z:$Z,"N",Database!$Y:$Y,"Y")+COUNTIFS(Database!$F:$F,0,Database!$Q:$Q,AY$2,Database!$I:$I,$A57,Database!$Z:$Z,"N",Database!$Y:$Y,"Y"))</f>
        <v>0</v>
      </c>
      <c r="AZ57" s="9">
        <f>IF($K57="N",0,COUNTIFS(Database!$E:$E,0,Database!$O:$O,AZ$2,Database!$I:$I,$A57,Database!$Z:$Z,"N",Database!$Y:$Y,"Y")+COUNTIFS(Database!$F:$F,0,Database!$Q:$Q,AZ$2,Database!$I:$I,$A57,Database!$Z:$Z,"N",Database!$Y:$Y,"Y"))</f>
        <v>0</v>
      </c>
      <c r="BA57" s="9">
        <f>IF($K57="N",0,COUNTIFS(Database!$E:$E,0,Database!$O:$O,BA$2,Database!$I:$I,$A57,Database!$Z:$Z,"N",Database!$Y:$Y,"Y")+COUNTIFS(Database!$F:$F,0,Database!$Q:$Q,BA$2,Database!$I:$I,$A57,Database!$Z:$Z,"N",Database!$Y:$Y,"Y"))</f>
        <v>0</v>
      </c>
      <c r="BB57" s="9">
        <f>IF($K57="N",0,COUNTIFS(Database!$E:$E,0,Database!$O:$O,BB$2,Database!$I:$I,$A57,Database!$Z:$Z,"N",Database!$Y:$Y,"Y")+COUNTIFS(Database!$F:$F,0,Database!$Q:$Q,BB$2,Database!$I:$I,$A57,Database!$Z:$Z,"N",Database!$Y:$Y,"Y"))</f>
        <v>0</v>
      </c>
      <c r="BC57" s="9">
        <f>IF($K57="N",0,COUNTIFS(Database!$E:$E,0,Database!$O:$O,BC$2,Database!$I:$I,$A57,Database!$Z:$Z,"N",Database!$Y:$Y,"Y")+COUNTIFS(Database!$F:$F,0,Database!$Q:$Q,BC$2,Database!$I:$I,$A57,Database!$Z:$Z,"N",Database!$Y:$Y,"Y"))</f>
        <v>0</v>
      </c>
      <c r="BD57" s="9">
        <f>IF($K57="N",0,COUNTIFS(Database!$E:$E,0,Database!$O:$O,BD$2,Database!$I:$I,$A57,Database!$Z:$Z,"N",Database!$Y:$Y,"Y")+COUNTIFS(Database!$F:$F,0,Database!$Q:$Q,BD$2,Database!$I:$I,$A57,Database!$Z:$Z,"N",Database!$Y:$Y,"Y"))</f>
        <v>0</v>
      </c>
      <c r="BE57" s="9">
        <f>IF($K57="N",0,COUNTIFS(Database!$E:$E,0,Database!$O:$O,BE$2,Database!$I:$I,$A57,Database!$Z:$Z,"N",Database!$Y:$Y,"Y")+COUNTIFS(Database!$F:$F,0,Database!$Q:$Q,BE$2,Database!$I:$I,$A57,Database!$Z:$Z,"N",Database!$Y:$Y,"Y"))</f>
        <v>0</v>
      </c>
      <c r="BF57" s="9">
        <f>IF($K57="N",0,COUNTIFS(Database!$E:$E,0,Database!$O:$O,BF$2,Database!$I:$I,$A57,Database!$Z:$Z,"N",Database!$Y:$Y,"Y")+COUNTIFS(Database!$F:$F,0,Database!$Q:$Q,BF$2,Database!$I:$I,$A57,Database!$Z:$Z,"N",Database!$Y:$Y,"Y"))</f>
        <v>0</v>
      </c>
      <c r="BG57" s="9">
        <f>IF($K57="N",0,COUNTIFS(Database!$E:$E,0,Database!$O:$O,BG$2,Database!$I:$I,$A57,Database!$Z:$Z,"N",Database!$Y:$Y,"Y")+COUNTIFS(Database!$F:$F,0,Database!$Q:$Q,BG$2,Database!$I:$I,$A57,Database!$Z:$Z,"N",Database!$Y:$Y,"Y"))</f>
        <v>0</v>
      </c>
      <c r="BH57" s="9">
        <f>IF($K57="N",0,COUNTIFS(Database!$E:$E,0,Database!$O:$O,BH$2,Database!$I:$I,$A57,Database!$Z:$Z,"N",Database!$Y:$Y,"Y")+COUNTIFS(Database!$F:$F,0,Database!$Q:$Q,BH$2,Database!$I:$I,$A57,Database!$Z:$Z,"N",Database!$Y:$Y,"Y"))</f>
        <v>0</v>
      </c>
      <c r="BI57" s="9">
        <f>IF($K57="N",0,COUNTIFS(Database!$E:$E,0,Database!$O:$O,BI$2,Database!$I:$I,$A57,Database!$Z:$Z,"N",Database!$Y:$Y,"Y")+COUNTIFS(Database!$F:$F,0,Database!$Q:$Q,BI$2,Database!$I:$I,$A57,Database!$Z:$Z,"N",Database!$Y:$Y,"Y"))</f>
        <v>0</v>
      </c>
    </row>
    <row r="58" spans="1:61" x14ac:dyDescent="0.25">
      <c r="A58" t="s">
        <v>1831</v>
      </c>
      <c r="B58" s="2" t="str">
        <f>VLOOKUP(A58,Database!I:U,13,FALSE)</f>
        <v>bcp</v>
      </c>
      <c r="C58" s="2">
        <f>VLOOKUP(A58,Database!I:V,14,FALSE)</f>
        <v>2500</v>
      </c>
      <c r="D58" s="2">
        <f>_xlfn.MAXIFS(Database!B:B,Database!I:I,'Tournaments Included'!A58)</f>
        <v>3</v>
      </c>
      <c r="E58" s="2" t="str">
        <f>VLOOKUP(A58,Database!I:AA,16,FALSE)</f>
        <v>v1.1</v>
      </c>
      <c r="F58" s="2">
        <f>VLOOKUP(A58,Database!I:AB,19,FALSE)</f>
        <v>12</v>
      </c>
      <c r="G58" s="2" t="str">
        <f>VLOOKUP(A58,Database!I:AC,20,FALSE)</f>
        <v>Y</v>
      </c>
      <c r="H58" s="2" t="str">
        <f>IF(VLOOKUP(A58,Database!I:AD,21,FALSE)=0,"Unknown",VLOOKUP(A58,Database!I:AD,21,FALSE))</f>
        <v>Unknown</v>
      </c>
      <c r="I58" s="2" t="str">
        <f>IF(VLOOKUP(A58,Database!I:AE,22,FALSE)=0,"Unknown",VLOOKUP(A58,Database!I:AE,22,FALSE))</f>
        <v>Unknown</v>
      </c>
      <c r="K58" s="19" t="s">
        <v>1399</v>
      </c>
      <c r="N58" s="9">
        <f>IF($K58="N",0,COUNTIFS(Database!$E:$E,2,Database!$O:$O,N$2,Database!$I:$I,$A58,Database!$Z:$Z,"N",Database!$Y:$Y,"Y")+COUNTIFS(Database!$F:$F,2,Database!$Q:$Q,N$2,Database!$I:$I,$A58,Database!$Z:$Z,"N",Database!$Y:$Y,"Y"))</f>
        <v>0</v>
      </c>
      <c r="O58" s="9">
        <f>IF($K58="N",0,COUNTIFS(Database!$E:$E,2,Database!$O:$O,O$2,Database!$I:$I,$A58,Database!$Z:$Z,"N",Database!$Y:$Y,"Y")+COUNTIFS(Database!$F:$F,2,Database!$Q:$Q,O$2,Database!$I:$I,$A58,Database!$Z:$Z,"N",Database!$Y:$Y,"Y"))</f>
        <v>0</v>
      </c>
      <c r="P58" s="9">
        <f>IF($K58="N",0,COUNTIFS(Database!$E:$E,2,Database!$O:$O,P$2,Database!$I:$I,$A58,Database!$Z:$Z,"N",Database!$Y:$Y,"Y")+COUNTIFS(Database!$F:$F,2,Database!$Q:$Q,P$2,Database!$I:$I,$A58,Database!$Z:$Z,"N",Database!$Y:$Y,"Y"))</f>
        <v>0</v>
      </c>
      <c r="Q58" s="9">
        <f>IF($K58="N",0,COUNTIFS(Database!$E:$E,2,Database!$O:$O,Q$2,Database!$I:$I,$A58,Database!$Z:$Z,"N",Database!$Y:$Y,"Y")+COUNTIFS(Database!$F:$F,2,Database!$Q:$Q,Q$2,Database!$I:$I,$A58,Database!$Z:$Z,"N",Database!$Y:$Y,"Y"))</f>
        <v>0</v>
      </c>
      <c r="R58" s="9">
        <f>IF($K58="N",0,COUNTIFS(Database!$E:$E,2,Database!$O:$O,R$2,Database!$I:$I,$A58,Database!$Z:$Z,"N",Database!$Y:$Y,"Y")+COUNTIFS(Database!$F:$F,2,Database!$Q:$Q,R$2,Database!$I:$I,$A58,Database!$Z:$Z,"N",Database!$Y:$Y,"Y"))</f>
        <v>0</v>
      </c>
      <c r="S58" s="9">
        <f>IF($K58="N",0,COUNTIFS(Database!$E:$E,2,Database!$O:$O,S$2,Database!$I:$I,$A58,Database!$Z:$Z,"N",Database!$Y:$Y,"Y")+COUNTIFS(Database!$F:$F,2,Database!$Q:$Q,S$2,Database!$I:$I,$A58,Database!$Z:$Z,"N",Database!$Y:$Y,"Y"))</f>
        <v>0</v>
      </c>
      <c r="T58" s="9">
        <f>IF($K58="N",0,COUNTIFS(Database!$E:$E,2,Database!$O:$O,T$2,Database!$I:$I,$A58,Database!$Z:$Z,"N",Database!$Y:$Y,"Y")+COUNTIFS(Database!$F:$F,2,Database!$Q:$Q,T$2,Database!$I:$I,$A58,Database!$Z:$Z,"N",Database!$Y:$Y,"Y"))</f>
        <v>0</v>
      </c>
      <c r="U58" s="9">
        <f>IF($K58="N",0,COUNTIFS(Database!$E:$E,2,Database!$O:$O,U$2,Database!$I:$I,$A58,Database!$Z:$Z,"N",Database!$Y:$Y,"Y")+COUNTIFS(Database!$F:$F,2,Database!$Q:$Q,U$2,Database!$I:$I,$A58,Database!$Z:$Z,"N",Database!$Y:$Y,"Y"))</f>
        <v>0</v>
      </c>
      <c r="V58" s="9">
        <f>IF($K58="N",0,COUNTIFS(Database!$E:$E,2,Database!$O:$O,V$2,Database!$I:$I,$A58,Database!$Z:$Z,"N",Database!$Y:$Y,"Y")+COUNTIFS(Database!$F:$F,2,Database!$Q:$Q,V$2,Database!$I:$I,$A58,Database!$Z:$Z,"N",Database!$Y:$Y,"Y"))</f>
        <v>0</v>
      </c>
      <c r="W58" s="9">
        <f>IF($K58="N",0,COUNTIFS(Database!$E:$E,2,Database!$O:$O,W$2,Database!$I:$I,$A58,Database!$Z:$Z,"N",Database!$Y:$Y,"Y")+COUNTIFS(Database!$F:$F,2,Database!$Q:$Q,W$2,Database!$I:$I,$A58,Database!$Z:$Z,"N",Database!$Y:$Y,"Y"))</f>
        <v>0</v>
      </c>
      <c r="X58" s="9">
        <f>IF($K58="N",0,COUNTIFS(Database!$E:$E,2,Database!$O:$O,X$2,Database!$I:$I,$A58,Database!$Z:$Z,"N",Database!$Y:$Y,"Y")+COUNTIFS(Database!$F:$F,2,Database!$Q:$Q,X$2,Database!$I:$I,$A58,Database!$Z:$Z,"N",Database!$Y:$Y,"Y"))</f>
        <v>0</v>
      </c>
      <c r="Y58" s="9">
        <f>IF($K58="N",0,COUNTIFS(Database!$E:$E,2,Database!$O:$O,Y$2,Database!$I:$I,$A58,Database!$Z:$Z,"N",Database!$Y:$Y,"Y")+COUNTIFS(Database!$F:$F,2,Database!$Q:$Q,Y$2,Database!$I:$I,$A58,Database!$Z:$Z,"N",Database!$Y:$Y,"Y"))</f>
        <v>0</v>
      </c>
      <c r="Z58" s="9">
        <f>IF($K58="N",0,COUNTIFS(Database!$E:$E,2,Database!$O:$O,Z$2,Database!$I:$I,$A58,Database!$Z:$Z,"N",Database!$Y:$Y,"Y")+COUNTIFS(Database!$F:$F,2,Database!$Q:$Q,Z$2,Database!$I:$I,$A58,Database!$Z:$Z,"N",Database!$Y:$Y,"Y"))</f>
        <v>0</v>
      </c>
      <c r="AA58" s="9">
        <f>IF($K58="N",0,COUNTIFS(Database!$E:$E,2,Database!$O:$O,AA$2,Database!$I:$I,$A58,Database!$Z:$Z,"N",Database!$Y:$Y,"Y")+COUNTIFS(Database!$F:$F,2,Database!$Q:$Q,AA$2,Database!$I:$I,$A58,Database!$Z:$Z,"N",Database!$Y:$Y,"Y"))</f>
        <v>0</v>
      </c>
      <c r="AB58" s="9">
        <f>IF($K58="N",0,COUNTIFS(Database!$E:$E,2,Database!$O:$O,AB$2,Database!$I:$I,$A58,Database!$Z:$Z,"N",Database!$Y:$Y,"Y")+COUNTIFS(Database!$F:$F,2,Database!$Q:$Q,AB$2,Database!$I:$I,$A58,Database!$Z:$Z,"N",Database!$Y:$Y,"Y"))</f>
        <v>0</v>
      </c>
      <c r="AC58" s="9">
        <f>IF($K58="N",0,COUNTIFS(Database!$E:$E,2,Database!$O:$O,AC$2,Database!$I:$I,$A58,Database!$Z:$Z,"N",Database!$Y:$Y,"Y")+COUNTIFS(Database!$F:$F,2,Database!$Q:$Q,AC$2,Database!$I:$I,$A58,Database!$Z:$Z,"N",Database!$Y:$Y,"Y"))</f>
        <v>0</v>
      </c>
      <c r="AD58" s="9">
        <f>IF($K58="N",0,COUNTIFS(Database!$E:$E,1,Database!$O:$O,AD$2,Database!$I:$I,$A58,Database!$Z:$Z,"N",Database!$Y:$Y,"Y")+COUNTIFS(Database!$F:$F,1,Database!$Q:$Q,AD$2,Database!$I:$I,$A58,Database!$Z:$Z,"N",Database!$Y:$Y,"Y"))</f>
        <v>0</v>
      </c>
      <c r="AE58" s="9">
        <f>IF($K58="N",0,COUNTIFS(Database!$E:$E,1,Database!$O:$O,AE$2,Database!$I:$I,$A58,Database!$Z:$Z,"N",Database!$Y:$Y,"Y")+COUNTIFS(Database!$F:$F,1,Database!$Q:$Q,AE$2,Database!$I:$I,$A58,Database!$Z:$Z,"N",Database!$Y:$Y,"Y"))</f>
        <v>0</v>
      </c>
      <c r="AF58" s="9">
        <f>IF($K58="N",0,COUNTIFS(Database!$E:$E,1,Database!$O:$O,AF$2,Database!$I:$I,$A58,Database!$Z:$Z,"N",Database!$Y:$Y,"Y")+COUNTIFS(Database!$F:$F,1,Database!$Q:$Q,AF$2,Database!$I:$I,$A58,Database!$Z:$Z,"N",Database!$Y:$Y,"Y"))</f>
        <v>0</v>
      </c>
      <c r="AG58" s="9">
        <f>IF($K58="N",0,COUNTIFS(Database!$E:$E,1,Database!$O:$O,AG$2,Database!$I:$I,$A58,Database!$Z:$Z,"N",Database!$Y:$Y,"Y")+COUNTIFS(Database!$F:$F,1,Database!$Q:$Q,AG$2,Database!$I:$I,$A58,Database!$Z:$Z,"N",Database!$Y:$Y,"Y"))</f>
        <v>0</v>
      </c>
      <c r="AH58" s="9">
        <f>IF($K58="N",0,COUNTIFS(Database!$E:$E,1,Database!$O:$O,AH$2,Database!$I:$I,$A58,Database!$Z:$Z,"N",Database!$Y:$Y,"Y")+COUNTIFS(Database!$F:$F,1,Database!$Q:$Q,AH$2,Database!$I:$I,$A58,Database!$Z:$Z,"N",Database!$Y:$Y,"Y"))</f>
        <v>0</v>
      </c>
      <c r="AI58" s="9">
        <f>IF($K58="N",0,COUNTIFS(Database!$E:$E,1,Database!$O:$O,AI$2,Database!$I:$I,$A58,Database!$Z:$Z,"N",Database!$Y:$Y,"Y")+COUNTIFS(Database!$F:$F,1,Database!$Q:$Q,AI$2,Database!$I:$I,$A58,Database!$Z:$Z,"N",Database!$Y:$Y,"Y"))</f>
        <v>0</v>
      </c>
      <c r="AJ58" s="9">
        <f>IF($K58="N",0,COUNTIFS(Database!$E:$E,1,Database!$O:$O,AJ$2,Database!$I:$I,$A58,Database!$Z:$Z,"N",Database!$Y:$Y,"Y")+COUNTIFS(Database!$F:$F,1,Database!$Q:$Q,AJ$2,Database!$I:$I,$A58,Database!$Z:$Z,"N",Database!$Y:$Y,"Y"))</f>
        <v>0</v>
      </c>
      <c r="AK58" s="9">
        <f>IF($K58="N",0,COUNTIFS(Database!$E:$E,1,Database!$O:$O,AK$2,Database!$I:$I,$A58,Database!$Z:$Z,"N",Database!$Y:$Y,"Y")+COUNTIFS(Database!$F:$F,1,Database!$Q:$Q,AK$2,Database!$I:$I,$A58,Database!$Z:$Z,"N",Database!$Y:$Y,"Y"))</f>
        <v>0</v>
      </c>
      <c r="AL58" s="9">
        <f>IF($K58="N",0,COUNTIFS(Database!$E:$E,1,Database!$O:$O,AL$2,Database!$I:$I,$A58,Database!$Z:$Z,"N",Database!$Y:$Y,"Y")+COUNTIFS(Database!$F:$F,1,Database!$Q:$Q,AL$2,Database!$I:$I,$A58,Database!$Z:$Z,"N",Database!$Y:$Y,"Y"))</f>
        <v>0</v>
      </c>
      <c r="AM58" s="9">
        <f>IF($K58="N",0,COUNTIFS(Database!$E:$E,1,Database!$O:$O,AM$2,Database!$I:$I,$A58,Database!$Z:$Z,"N",Database!$Y:$Y,"Y")+COUNTIFS(Database!$F:$F,1,Database!$Q:$Q,AM$2,Database!$I:$I,$A58,Database!$Z:$Z,"N",Database!$Y:$Y,"Y"))</f>
        <v>0</v>
      </c>
      <c r="AN58" s="9">
        <f>IF($K58="N",0,COUNTIFS(Database!$E:$E,1,Database!$O:$O,AN$2,Database!$I:$I,$A58,Database!$Z:$Z,"N",Database!$Y:$Y,"Y")+COUNTIFS(Database!$F:$F,1,Database!$Q:$Q,AN$2,Database!$I:$I,$A58,Database!$Z:$Z,"N",Database!$Y:$Y,"Y"))</f>
        <v>0</v>
      </c>
      <c r="AO58" s="9">
        <f>IF($K58="N",0,COUNTIFS(Database!$E:$E,1,Database!$O:$O,AO$2,Database!$I:$I,$A58,Database!$Z:$Z,"N",Database!$Y:$Y,"Y")+COUNTIFS(Database!$F:$F,1,Database!$Q:$Q,AO$2,Database!$I:$I,$A58,Database!$Z:$Z,"N",Database!$Y:$Y,"Y"))</f>
        <v>0</v>
      </c>
      <c r="AP58" s="9">
        <f>IF($K58="N",0,COUNTIFS(Database!$E:$E,1,Database!$O:$O,AP$2,Database!$I:$I,$A58,Database!$Z:$Z,"N",Database!$Y:$Y,"Y")+COUNTIFS(Database!$F:$F,1,Database!$Q:$Q,AP$2,Database!$I:$I,$A58,Database!$Z:$Z,"N",Database!$Y:$Y,"Y"))</f>
        <v>0</v>
      </c>
      <c r="AQ58" s="9">
        <f>IF($K58="N",0,COUNTIFS(Database!$E:$E,1,Database!$O:$O,AQ$2,Database!$I:$I,$A58,Database!$Z:$Z,"N",Database!$Y:$Y,"Y")+COUNTIFS(Database!$F:$F,1,Database!$Q:$Q,AQ$2,Database!$I:$I,$A58,Database!$Z:$Z,"N",Database!$Y:$Y,"Y"))</f>
        <v>0</v>
      </c>
      <c r="AR58" s="9">
        <f>IF($K58="N",0,COUNTIFS(Database!$E:$E,1,Database!$O:$O,AR$2,Database!$I:$I,$A58,Database!$Z:$Z,"N",Database!$Y:$Y,"Y")+COUNTIFS(Database!$F:$F,1,Database!$Q:$Q,AR$2,Database!$I:$I,$A58,Database!$Z:$Z,"N",Database!$Y:$Y,"Y"))</f>
        <v>0</v>
      </c>
      <c r="AS58" s="9">
        <f>IF($K58="N",0,COUNTIFS(Database!$E:$E,1,Database!$O:$O,AS$2,Database!$I:$I,$A58,Database!$Z:$Z,"N",Database!$Y:$Y,"Y")+COUNTIFS(Database!$F:$F,1,Database!$Q:$Q,AS$2,Database!$I:$I,$A58,Database!$Z:$Z,"N",Database!$Y:$Y,"Y"))</f>
        <v>0</v>
      </c>
      <c r="AT58" s="9">
        <f>IF($K58="N",0,COUNTIFS(Database!$E:$E,0,Database!$O:$O,AT$2,Database!$I:$I,$A58,Database!$Z:$Z,"N",Database!$Y:$Y,"Y")+COUNTIFS(Database!$F:$F,0,Database!$Q:$Q,AT$2,Database!$I:$I,$A58,Database!$Z:$Z,"N",Database!$Y:$Y,"Y"))</f>
        <v>0</v>
      </c>
      <c r="AU58" s="9">
        <f>IF($K58="N",0,COUNTIFS(Database!$E:$E,0,Database!$O:$O,AU$2,Database!$I:$I,$A58,Database!$Z:$Z,"N",Database!$Y:$Y,"Y")+COUNTIFS(Database!$F:$F,0,Database!$Q:$Q,AU$2,Database!$I:$I,$A58,Database!$Z:$Z,"N",Database!$Y:$Y,"Y"))</f>
        <v>0</v>
      </c>
      <c r="AV58" s="9">
        <f>IF($K58="N",0,COUNTIFS(Database!$E:$E,0,Database!$O:$O,AV$2,Database!$I:$I,$A58,Database!$Z:$Z,"N",Database!$Y:$Y,"Y")+COUNTIFS(Database!$F:$F,0,Database!$Q:$Q,AV$2,Database!$I:$I,$A58,Database!$Z:$Z,"N",Database!$Y:$Y,"Y"))</f>
        <v>0</v>
      </c>
      <c r="AW58" s="9">
        <f>IF($K58="N",0,COUNTIFS(Database!$E:$E,0,Database!$O:$O,AW$2,Database!$I:$I,$A58,Database!$Z:$Z,"N",Database!$Y:$Y,"Y")+COUNTIFS(Database!$F:$F,0,Database!$Q:$Q,AW$2,Database!$I:$I,$A58,Database!$Z:$Z,"N",Database!$Y:$Y,"Y"))</f>
        <v>0</v>
      </c>
      <c r="AX58" s="9">
        <f>IF($K58="N",0,COUNTIFS(Database!$E:$E,0,Database!$O:$O,AX$2,Database!$I:$I,$A58,Database!$Z:$Z,"N",Database!$Y:$Y,"Y")+COUNTIFS(Database!$F:$F,0,Database!$Q:$Q,AX$2,Database!$I:$I,$A58,Database!$Z:$Z,"N",Database!$Y:$Y,"Y"))</f>
        <v>0</v>
      </c>
      <c r="AY58" s="9">
        <f>IF($K58="N",0,COUNTIFS(Database!$E:$E,0,Database!$O:$O,AY$2,Database!$I:$I,$A58,Database!$Z:$Z,"N",Database!$Y:$Y,"Y")+COUNTIFS(Database!$F:$F,0,Database!$Q:$Q,AY$2,Database!$I:$I,$A58,Database!$Z:$Z,"N",Database!$Y:$Y,"Y"))</f>
        <v>0</v>
      </c>
      <c r="AZ58" s="9">
        <f>IF($K58="N",0,COUNTIFS(Database!$E:$E,0,Database!$O:$O,AZ$2,Database!$I:$I,$A58,Database!$Z:$Z,"N",Database!$Y:$Y,"Y")+COUNTIFS(Database!$F:$F,0,Database!$Q:$Q,AZ$2,Database!$I:$I,$A58,Database!$Z:$Z,"N",Database!$Y:$Y,"Y"))</f>
        <v>0</v>
      </c>
      <c r="BA58" s="9">
        <f>IF($K58="N",0,COUNTIFS(Database!$E:$E,0,Database!$O:$O,BA$2,Database!$I:$I,$A58,Database!$Z:$Z,"N",Database!$Y:$Y,"Y")+COUNTIFS(Database!$F:$F,0,Database!$Q:$Q,BA$2,Database!$I:$I,$A58,Database!$Z:$Z,"N",Database!$Y:$Y,"Y"))</f>
        <v>0</v>
      </c>
      <c r="BB58" s="9">
        <f>IF($K58="N",0,COUNTIFS(Database!$E:$E,0,Database!$O:$O,BB$2,Database!$I:$I,$A58,Database!$Z:$Z,"N",Database!$Y:$Y,"Y")+COUNTIFS(Database!$F:$F,0,Database!$Q:$Q,BB$2,Database!$I:$I,$A58,Database!$Z:$Z,"N",Database!$Y:$Y,"Y"))</f>
        <v>0</v>
      </c>
      <c r="BC58" s="9">
        <f>IF($K58="N",0,COUNTIFS(Database!$E:$E,0,Database!$O:$O,BC$2,Database!$I:$I,$A58,Database!$Z:$Z,"N",Database!$Y:$Y,"Y")+COUNTIFS(Database!$F:$F,0,Database!$Q:$Q,BC$2,Database!$I:$I,$A58,Database!$Z:$Z,"N",Database!$Y:$Y,"Y"))</f>
        <v>0</v>
      </c>
      <c r="BD58" s="9">
        <f>IF($K58="N",0,COUNTIFS(Database!$E:$E,0,Database!$O:$O,BD$2,Database!$I:$I,$A58,Database!$Z:$Z,"N",Database!$Y:$Y,"Y")+COUNTIFS(Database!$F:$F,0,Database!$Q:$Q,BD$2,Database!$I:$I,$A58,Database!$Z:$Z,"N",Database!$Y:$Y,"Y"))</f>
        <v>0</v>
      </c>
      <c r="BE58" s="9">
        <f>IF($K58="N",0,COUNTIFS(Database!$E:$E,0,Database!$O:$O,BE$2,Database!$I:$I,$A58,Database!$Z:$Z,"N",Database!$Y:$Y,"Y")+COUNTIFS(Database!$F:$F,0,Database!$Q:$Q,BE$2,Database!$I:$I,$A58,Database!$Z:$Z,"N",Database!$Y:$Y,"Y"))</f>
        <v>0</v>
      </c>
      <c r="BF58" s="9">
        <f>IF($K58="N",0,COUNTIFS(Database!$E:$E,0,Database!$O:$O,BF$2,Database!$I:$I,$A58,Database!$Z:$Z,"N",Database!$Y:$Y,"Y")+COUNTIFS(Database!$F:$F,0,Database!$Q:$Q,BF$2,Database!$I:$I,$A58,Database!$Z:$Z,"N",Database!$Y:$Y,"Y"))</f>
        <v>0</v>
      </c>
      <c r="BG58" s="9">
        <f>IF($K58="N",0,COUNTIFS(Database!$E:$E,0,Database!$O:$O,BG$2,Database!$I:$I,$A58,Database!$Z:$Z,"N",Database!$Y:$Y,"Y")+COUNTIFS(Database!$F:$F,0,Database!$Q:$Q,BG$2,Database!$I:$I,$A58,Database!$Z:$Z,"N",Database!$Y:$Y,"Y"))</f>
        <v>0</v>
      </c>
      <c r="BH58" s="9">
        <f>IF($K58="N",0,COUNTIFS(Database!$E:$E,0,Database!$O:$O,BH$2,Database!$I:$I,$A58,Database!$Z:$Z,"N",Database!$Y:$Y,"Y")+COUNTIFS(Database!$F:$F,0,Database!$Q:$Q,BH$2,Database!$I:$I,$A58,Database!$Z:$Z,"N",Database!$Y:$Y,"Y"))</f>
        <v>0</v>
      </c>
      <c r="BI58" s="9">
        <f>IF($K58="N",0,COUNTIFS(Database!$E:$E,0,Database!$O:$O,BI$2,Database!$I:$I,$A58,Database!$Z:$Z,"N",Database!$Y:$Y,"Y")+COUNTIFS(Database!$F:$F,0,Database!$Q:$Q,BI$2,Database!$I:$I,$A58,Database!$Z:$Z,"N",Database!$Y:$Y,"Y"))</f>
        <v>0</v>
      </c>
    </row>
    <row r="59" spans="1:61" x14ac:dyDescent="0.25">
      <c r="A59" t="s">
        <v>1413</v>
      </c>
      <c r="B59" s="2" t="str">
        <f>VLOOKUP(A59,Database!I:U,13,FALSE)</f>
        <v>bcp</v>
      </c>
      <c r="C59" s="2">
        <f>VLOOKUP(A59,Database!I:V,14,FALSE)</f>
        <v>1250</v>
      </c>
      <c r="D59" s="2">
        <f>_xlfn.MAXIFS(Database!B:B,Database!I:I,'Tournaments Included'!A59)</f>
        <v>3</v>
      </c>
      <c r="E59" s="2" t="str">
        <f>VLOOKUP(A59,Database!I:AA,16,FALSE)</f>
        <v>v1.1</v>
      </c>
      <c r="F59" s="2">
        <f>VLOOKUP(A59,Database!I:AB,19,FALSE)</f>
        <v>20</v>
      </c>
      <c r="G59" s="2" t="str">
        <f>VLOOKUP(A59,Database!I:AC,20,FALSE)</f>
        <v>Y</v>
      </c>
      <c r="H59" s="2" t="str">
        <f>IF(VLOOKUP(A59,Database!I:AD,21,FALSE)=0,"Unknown",VLOOKUP(A59,Database!I:AD,21,FALSE))</f>
        <v>Unknown</v>
      </c>
      <c r="I59" s="2" t="str">
        <f>IF(VLOOKUP(A59,Database!I:AE,22,FALSE)=0,"Unknown",VLOOKUP(A59,Database!I:AE,22,FALSE))</f>
        <v>Unknown</v>
      </c>
      <c r="K59" s="19" t="s">
        <v>1399</v>
      </c>
      <c r="N59" s="9">
        <f>IF($K59="N",0,COUNTIFS(Database!$E:$E,2,Database!$O:$O,N$2,Database!$I:$I,$A59,Database!$Z:$Z,"N",Database!$Y:$Y,"Y")+COUNTIFS(Database!$F:$F,2,Database!$Q:$Q,N$2,Database!$I:$I,$A59,Database!$Z:$Z,"N",Database!$Y:$Y,"Y"))</f>
        <v>0</v>
      </c>
      <c r="O59" s="9">
        <f>IF($K59="N",0,COUNTIFS(Database!$E:$E,2,Database!$O:$O,O$2,Database!$I:$I,$A59,Database!$Z:$Z,"N",Database!$Y:$Y,"Y")+COUNTIFS(Database!$F:$F,2,Database!$Q:$Q,O$2,Database!$I:$I,$A59,Database!$Z:$Z,"N",Database!$Y:$Y,"Y"))</f>
        <v>0</v>
      </c>
      <c r="P59" s="9">
        <f>IF($K59="N",0,COUNTIFS(Database!$E:$E,2,Database!$O:$O,P$2,Database!$I:$I,$A59,Database!$Z:$Z,"N",Database!$Y:$Y,"Y")+COUNTIFS(Database!$F:$F,2,Database!$Q:$Q,P$2,Database!$I:$I,$A59,Database!$Z:$Z,"N",Database!$Y:$Y,"Y"))</f>
        <v>0</v>
      </c>
      <c r="Q59" s="9">
        <f>IF($K59="N",0,COUNTIFS(Database!$E:$E,2,Database!$O:$O,Q$2,Database!$I:$I,$A59,Database!$Z:$Z,"N",Database!$Y:$Y,"Y")+COUNTIFS(Database!$F:$F,2,Database!$Q:$Q,Q$2,Database!$I:$I,$A59,Database!$Z:$Z,"N",Database!$Y:$Y,"Y"))</f>
        <v>0</v>
      </c>
      <c r="R59" s="9">
        <f>IF($K59="N",0,COUNTIFS(Database!$E:$E,2,Database!$O:$O,R$2,Database!$I:$I,$A59,Database!$Z:$Z,"N",Database!$Y:$Y,"Y")+COUNTIFS(Database!$F:$F,2,Database!$Q:$Q,R$2,Database!$I:$I,$A59,Database!$Z:$Z,"N",Database!$Y:$Y,"Y"))</f>
        <v>0</v>
      </c>
      <c r="S59" s="9">
        <f>IF($K59="N",0,COUNTIFS(Database!$E:$E,2,Database!$O:$O,S$2,Database!$I:$I,$A59,Database!$Z:$Z,"N",Database!$Y:$Y,"Y")+COUNTIFS(Database!$F:$F,2,Database!$Q:$Q,S$2,Database!$I:$I,$A59,Database!$Z:$Z,"N",Database!$Y:$Y,"Y"))</f>
        <v>0</v>
      </c>
      <c r="T59" s="9">
        <f>IF($K59="N",0,COUNTIFS(Database!$E:$E,2,Database!$O:$O,T$2,Database!$I:$I,$A59,Database!$Z:$Z,"N",Database!$Y:$Y,"Y")+COUNTIFS(Database!$F:$F,2,Database!$Q:$Q,T$2,Database!$I:$I,$A59,Database!$Z:$Z,"N",Database!$Y:$Y,"Y"))</f>
        <v>0</v>
      </c>
      <c r="U59" s="9">
        <f>IF($K59="N",0,COUNTIFS(Database!$E:$E,2,Database!$O:$O,U$2,Database!$I:$I,$A59,Database!$Z:$Z,"N",Database!$Y:$Y,"Y")+COUNTIFS(Database!$F:$F,2,Database!$Q:$Q,U$2,Database!$I:$I,$A59,Database!$Z:$Z,"N",Database!$Y:$Y,"Y"))</f>
        <v>0</v>
      </c>
      <c r="V59" s="9">
        <f>IF($K59="N",0,COUNTIFS(Database!$E:$E,2,Database!$O:$O,V$2,Database!$I:$I,$A59,Database!$Z:$Z,"N",Database!$Y:$Y,"Y")+COUNTIFS(Database!$F:$F,2,Database!$Q:$Q,V$2,Database!$I:$I,$A59,Database!$Z:$Z,"N",Database!$Y:$Y,"Y"))</f>
        <v>0</v>
      </c>
      <c r="W59" s="9">
        <f>IF($K59="N",0,COUNTIFS(Database!$E:$E,2,Database!$O:$O,W$2,Database!$I:$I,$A59,Database!$Z:$Z,"N",Database!$Y:$Y,"Y")+COUNTIFS(Database!$F:$F,2,Database!$Q:$Q,W$2,Database!$I:$I,$A59,Database!$Z:$Z,"N",Database!$Y:$Y,"Y"))</f>
        <v>0</v>
      </c>
      <c r="X59" s="9">
        <f>IF($K59="N",0,COUNTIFS(Database!$E:$E,2,Database!$O:$O,X$2,Database!$I:$I,$A59,Database!$Z:$Z,"N",Database!$Y:$Y,"Y")+COUNTIFS(Database!$F:$F,2,Database!$Q:$Q,X$2,Database!$I:$I,$A59,Database!$Z:$Z,"N",Database!$Y:$Y,"Y"))</f>
        <v>0</v>
      </c>
      <c r="Y59" s="9">
        <f>IF($K59="N",0,COUNTIFS(Database!$E:$E,2,Database!$O:$O,Y$2,Database!$I:$I,$A59,Database!$Z:$Z,"N",Database!$Y:$Y,"Y")+COUNTIFS(Database!$F:$F,2,Database!$Q:$Q,Y$2,Database!$I:$I,$A59,Database!$Z:$Z,"N",Database!$Y:$Y,"Y"))</f>
        <v>0</v>
      </c>
      <c r="Z59" s="9">
        <f>IF($K59="N",0,COUNTIFS(Database!$E:$E,2,Database!$O:$O,Z$2,Database!$I:$I,$A59,Database!$Z:$Z,"N",Database!$Y:$Y,"Y")+COUNTIFS(Database!$F:$F,2,Database!$Q:$Q,Z$2,Database!$I:$I,$A59,Database!$Z:$Z,"N",Database!$Y:$Y,"Y"))</f>
        <v>0</v>
      </c>
      <c r="AA59" s="9">
        <f>IF($K59="N",0,COUNTIFS(Database!$E:$E,2,Database!$O:$O,AA$2,Database!$I:$I,$A59,Database!$Z:$Z,"N",Database!$Y:$Y,"Y")+COUNTIFS(Database!$F:$F,2,Database!$Q:$Q,AA$2,Database!$I:$I,$A59,Database!$Z:$Z,"N",Database!$Y:$Y,"Y"))</f>
        <v>0</v>
      </c>
      <c r="AB59" s="9">
        <f>IF($K59="N",0,COUNTIFS(Database!$E:$E,2,Database!$O:$O,AB$2,Database!$I:$I,$A59,Database!$Z:$Z,"N",Database!$Y:$Y,"Y")+COUNTIFS(Database!$F:$F,2,Database!$Q:$Q,AB$2,Database!$I:$I,$A59,Database!$Z:$Z,"N",Database!$Y:$Y,"Y"))</f>
        <v>0</v>
      </c>
      <c r="AC59" s="9">
        <f>IF($K59="N",0,COUNTIFS(Database!$E:$E,2,Database!$O:$O,AC$2,Database!$I:$I,$A59,Database!$Z:$Z,"N",Database!$Y:$Y,"Y")+COUNTIFS(Database!$F:$F,2,Database!$Q:$Q,AC$2,Database!$I:$I,$A59,Database!$Z:$Z,"N",Database!$Y:$Y,"Y"))</f>
        <v>0</v>
      </c>
      <c r="AD59" s="9">
        <f>IF($K59="N",0,COUNTIFS(Database!$E:$E,1,Database!$O:$O,AD$2,Database!$I:$I,$A59,Database!$Z:$Z,"N",Database!$Y:$Y,"Y")+COUNTIFS(Database!$F:$F,1,Database!$Q:$Q,AD$2,Database!$I:$I,$A59,Database!$Z:$Z,"N",Database!$Y:$Y,"Y"))</f>
        <v>0</v>
      </c>
      <c r="AE59" s="9">
        <f>IF($K59="N",0,COUNTIFS(Database!$E:$E,1,Database!$O:$O,AE$2,Database!$I:$I,$A59,Database!$Z:$Z,"N",Database!$Y:$Y,"Y")+COUNTIFS(Database!$F:$F,1,Database!$Q:$Q,AE$2,Database!$I:$I,$A59,Database!$Z:$Z,"N",Database!$Y:$Y,"Y"))</f>
        <v>0</v>
      </c>
      <c r="AF59" s="9">
        <f>IF($K59="N",0,COUNTIFS(Database!$E:$E,1,Database!$O:$O,AF$2,Database!$I:$I,$A59,Database!$Z:$Z,"N",Database!$Y:$Y,"Y")+COUNTIFS(Database!$F:$F,1,Database!$Q:$Q,AF$2,Database!$I:$I,$A59,Database!$Z:$Z,"N",Database!$Y:$Y,"Y"))</f>
        <v>0</v>
      </c>
      <c r="AG59" s="9">
        <f>IF($K59="N",0,COUNTIFS(Database!$E:$E,1,Database!$O:$O,AG$2,Database!$I:$I,$A59,Database!$Z:$Z,"N",Database!$Y:$Y,"Y")+COUNTIFS(Database!$F:$F,1,Database!$Q:$Q,AG$2,Database!$I:$I,$A59,Database!$Z:$Z,"N",Database!$Y:$Y,"Y"))</f>
        <v>0</v>
      </c>
      <c r="AH59" s="9">
        <f>IF($K59="N",0,COUNTIFS(Database!$E:$E,1,Database!$O:$O,AH$2,Database!$I:$I,$A59,Database!$Z:$Z,"N",Database!$Y:$Y,"Y")+COUNTIFS(Database!$F:$F,1,Database!$Q:$Q,AH$2,Database!$I:$I,$A59,Database!$Z:$Z,"N",Database!$Y:$Y,"Y"))</f>
        <v>0</v>
      </c>
      <c r="AI59" s="9">
        <f>IF($K59="N",0,COUNTIFS(Database!$E:$E,1,Database!$O:$O,AI$2,Database!$I:$I,$A59,Database!$Z:$Z,"N",Database!$Y:$Y,"Y")+COUNTIFS(Database!$F:$F,1,Database!$Q:$Q,AI$2,Database!$I:$I,$A59,Database!$Z:$Z,"N",Database!$Y:$Y,"Y"))</f>
        <v>0</v>
      </c>
      <c r="AJ59" s="9">
        <f>IF($K59="N",0,COUNTIFS(Database!$E:$E,1,Database!$O:$O,AJ$2,Database!$I:$I,$A59,Database!$Z:$Z,"N",Database!$Y:$Y,"Y")+COUNTIFS(Database!$F:$F,1,Database!$Q:$Q,AJ$2,Database!$I:$I,$A59,Database!$Z:$Z,"N",Database!$Y:$Y,"Y"))</f>
        <v>0</v>
      </c>
      <c r="AK59" s="9">
        <f>IF($K59="N",0,COUNTIFS(Database!$E:$E,1,Database!$O:$O,AK$2,Database!$I:$I,$A59,Database!$Z:$Z,"N",Database!$Y:$Y,"Y")+COUNTIFS(Database!$F:$F,1,Database!$Q:$Q,AK$2,Database!$I:$I,$A59,Database!$Z:$Z,"N",Database!$Y:$Y,"Y"))</f>
        <v>0</v>
      </c>
      <c r="AL59" s="9">
        <f>IF($K59="N",0,COUNTIFS(Database!$E:$E,1,Database!$O:$O,AL$2,Database!$I:$I,$A59,Database!$Z:$Z,"N",Database!$Y:$Y,"Y")+COUNTIFS(Database!$F:$F,1,Database!$Q:$Q,AL$2,Database!$I:$I,$A59,Database!$Z:$Z,"N",Database!$Y:$Y,"Y"))</f>
        <v>0</v>
      </c>
      <c r="AM59" s="9">
        <f>IF($K59="N",0,COUNTIFS(Database!$E:$E,1,Database!$O:$O,AM$2,Database!$I:$I,$A59,Database!$Z:$Z,"N",Database!$Y:$Y,"Y")+COUNTIFS(Database!$F:$F,1,Database!$Q:$Q,AM$2,Database!$I:$I,$A59,Database!$Z:$Z,"N",Database!$Y:$Y,"Y"))</f>
        <v>0</v>
      </c>
      <c r="AN59" s="9">
        <f>IF($K59="N",0,COUNTIFS(Database!$E:$E,1,Database!$O:$O,AN$2,Database!$I:$I,$A59,Database!$Z:$Z,"N",Database!$Y:$Y,"Y")+COUNTIFS(Database!$F:$F,1,Database!$Q:$Q,AN$2,Database!$I:$I,$A59,Database!$Z:$Z,"N",Database!$Y:$Y,"Y"))</f>
        <v>0</v>
      </c>
      <c r="AO59" s="9">
        <f>IF($K59="N",0,COUNTIFS(Database!$E:$E,1,Database!$O:$O,AO$2,Database!$I:$I,$A59,Database!$Z:$Z,"N",Database!$Y:$Y,"Y")+COUNTIFS(Database!$F:$F,1,Database!$Q:$Q,AO$2,Database!$I:$I,$A59,Database!$Z:$Z,"N",Database!$Y:$Y,"Y"))</f>
        <v>0</v>
      </c>
      <c r="AP59" s="9">
        <f>IF($K59="N",0,COUNTIFS(Database!$E:$E,1,Database!$O:$O,AP$2,Database!$I:$I,$A59,Database!$Z:$Z,"N",Database!$Y:$Y,"Y")+COUNTIFS(Database!$F:$F,1,Database!$Q:$Q,AP$2,Database!$I:$I,$A59,Database!$Z:$Z,"N",Database!$Y:$Y,"Y"))</f>
        <v>0</v>
      </c>
      <c r="AQ59" s="9">
        <f>IF($K59="N",0,COUNTIFS(Database!$E:$E,1,Database!$O:$O,AQ$2,Database!$I:$I,$A59,Database!$Z:$Z,"N",Database!$Y:$Y,"Y")+COUNTIFS(Database!$F:$F,1,Database!$Q:$Q,AQ$2,Database!$I:$I,$A59,Database!$Z:$Z,"N",Database!$Y:$Y,"Y"))</f>
        <v>0</v>
      </c>
      <c r="AR59" s="9">
        <f>IF($K59="N",0,COUNTIFS(Database!$E:$E,1,Database!$O:$O,AR$2,Database!$I:$I,$A59,Database!$Z:$Z,"N",Database!$Y:$Y,"Y")+COUNTIFS(Database!$F:$F,1,Database!$Q:$Q,AR$2,Database!$I:$I,$A59,Database!$Z:$Z,"N",Database!$Y:$Y,"Y"))</f>
        <v>0</v>
      </c>
      <c r="AS59" s="9">
        <f>IF($K59="N",0,COUNTIFS(Database!$E:$E,1,Database!$O:$O,AS$2,Database!$I:$I,$A59,Database!$Z:$Z,"N",Database!$Y:$Y,"Y")+COUNTIFS(Database!$F:$F,1,Database!$Q:$Q,AS$2,Database!$I:$I,$A59,Database!$Z:$Z,"N",Database!$Y:$Y,"Y"))</f>
        <v>0</v>
      </c>
      <c r="AT59" s="9">
        <f>IF($K59="N",0,COUNTIFS(Database!$E:$E,0,Database!$O:$O,AT$2,Database!$I:$I,$A59,Database!$Z:$Z,"N",Database!$Y:$Y,"Y")+COUNTIFS(Database!$F:$F,0,Database!$Q:$Q,AT$2,Database!$I:$I,$A59,Database!$Z:$Z,"N",Database!$Y:$Y,"Y"))</f>
        <v>0</v>
      </c>
      <c r="AU59" s="9">
        <f>IF($K59="N",0,COUNTIFS(Database!$E:$E,0,Database!$O:$O,AU$2,Database!$I:$I,$A59,Database!$Z:$Z,"N",Database!$Y:$Y,"Y")+COUNTIFS(Database!$F:$F,0,Database!$Q:$Q,AU$2,Database!$I:$I,$A59,Database!$Z:$Z,"N",Database!$Y:$Y,"Y"))</f>
        <v>0</v>
      </c>
      <c r="AV59" s="9">
        <f>IF($K59="N",0,COUNTIFS(Database!$E:$E,0,Database!$O:$O,AV$2,Database!$I:$I,$A59,Database!$Z:$Z,"N",Database!$Y:$Y,"Y")+COUNTIFS(Database!$F:$F,0,Database!$Q:$Q,AV$2,Database!$I:$I,$A59,Database!$Z:$Z,"N",Database!$Y:$Y,"Y"))</f>
        <v>0</v>
      </c>
      <c r="AW59" s="9">
        <f>IF($K59="N",0,COUNTIFS(Database!$E:$E,0,Database!$O:$O,AW$2,Database!$I:$I,$A59,Database!$Z:$Z,"N",Database!$Y:$Y,"Y")+COUNTIFS(Database!$F:$F,0,Database!$Q:$Q,AW$2,Database!$I:$I,$A59,Database!$Z:$Z,"N",Database!$Y:$Y,"Y"))</f>
        <v>0</v>
      </c>
      <c r="AX59" s="9">
        <f>IF($K59="N",0,COUNTIFS(Database!$E:$E,0,Database!$O:$O,AX$2,Database!$I:$I,$A59,Database!$Z:$Z,"N",Database!$Y:$Y,"Y")+COUNTIFS(Database!$F:$F,0,Database!$Q:$Q,AX$2,Database!$I:$I,$A59,Database!$Z:$Z,"N",Database!$Y:$Y,"Y"))</f>
        <v>0</v>
      </c>
      <c r="AY59" s="9">
        <f>IF($K59="N",0,COUNTIFS(Database!$E:$E,0,Database!$O:$O,AY$2,Database!$I:$I,$A59,Database!$Z:$Z,"N",Database!$Y:$Y,"Y")+COUNTIFS(Database!$F:$F,0,Database!$Q:$Q,AY$2,Database!$I:$I,$A59,Database!$Z:$Z,"N",Database!$Y:$Y,"Y"))</f>
        <v>0</v>
      </c>
      <c r="AZ59" s="9">
        <f>IF($K59="N",0,COUNTIFS(Database!$E:$E,0,Database!$O:$O,AZ$2,Database!$I:$I,$A59,Database!$Z:$Z,"N",Database!$Y:$Y,"Y")+COUNTIFS(Database!$F:$F,0,Database!$Q:$Q,AZ$2,Database!$I:$I,$A59,Database!$Z:$Z,"N",Database!$Y:$Y,"Y"))</f>
        <v>0</v>
      </c>
      <c r="BA59" s="9">
        <f>IF($K59="N",0,COUNTIFS(Database!$E:$E,0,Database!$O:$O,BA$2,Database!$I:$I,$A59,Database!$Z:$Z,"N",Database!$Y:$Y,"Y")+COUNTIFS(Database!$F:$F,0,Database!$Q:$Q,BA$2,Database!$I:$I,$A59,Database!$Z:$Z,"N",Database!$Y:$Y,"Y"))</f>
        <v>0</v>
      </c>
      <c r="BB59" s="9">
        <f>IF($K59="N",0,COUNTIFS(Database!$E:$E,0,Database!$O:$O,BB$2,Database!$I:$I,$A59,Database!$Z:$Z,"N",Database!$Y:$Y,"Y")+COUNTIFS(Database!$F:$F,0,Database!$Q:$Q,BB$2,Database!$I:$I,$A59,Database!$Z:$Z,"N",Database!$Y:$Y,"Y"))</f>
        <v>0</v>
      </c>
      <c r="BC59" s="9">
        <f>IF($K59="N",0,COUNTIFS(Database!$E:$E,0,Database!$O:$O,BC$2,Database!$I:$I,$A59,Database!$Z:$Z,"N",Database!$Y:$Y,"Y")+COUNTIFS(Database!$F:$F,0,Database!$Q:$Q,BC$2,Database!$I:$I,$A59,Database!$Z:$Z,"N",Database!$Y:$Y,"Y"))</f>
        <v>0</v>
      </c>
      <c r="BD59" s="9">
        <f>IF($K59="N",0,COUNTIFS(Database!$E:$E,0,Database!$O:$O,BD$2,Database!$I:$I,$A59,Database!$Z:$Z,"N",Database!$Y:$Y,"Y")+COUNTIFS(Database!$F:$F,0,Database!$Q:$Q,BD$2,Database!$I:$I,$A59,Database!$Z:$Z,"N",Database!$Y:$Y,"Y"))</f>
        <v>0</v>
      </c>
      <c r="BE59" s="9">
        <f>IF($K59="N",0,COUNTIFS(Database!$E:$E,0,Database!$O:$O,BE$2,Database!$I:$I,$A59,Database!$Z:$Z,"N",Database!$Y:$Y,"Y")+COUNTIFS(Database!$F:$F,0,Database!$Q:$Q,BE$2,Database!$I:$I,$A59,Database!$Z:$Z,"N",Database!$Y:$Y,"Y"))</f>
        <v>0</v>
      </c>
      <c r="BF59" s="9">
        <f>IF($K59="N",0,COUNTIFS(Database!$E:$E,0,Database!$O:$O,BF$2,Database!$I:$I,$A59,Database!$Z:$Z,"N",Database!$Y:$Y,"Y")+COUNTIFS(Database!$F:$F,0,Database!$Q:$Q,BF$2,Database!$I:$I,$A59,Database!$Z:$Z,"N",Database!$Y:$Y,"Y"))</f>
        <v>0</v>
      </c>
      <c r="BG59" s="9">
        <f>IF($K59="N",0,COUNTIFS(Database!$E:$E,0,Database!$O:$O,BG$2,Database!$I:$I,$A59,Database!$Z:$Z,"N",Database!$Y:$Y,"Y")+COUNTIFS(Database!$F:$F,0,Database!$Q:$Q,BG$2,Database!$I:$I,$A59,Database!$Z:$Z,"N",Database!$Y:$Y,"Y"))</f>
        <v>0</v>
      </c>
      <c r="BH59" s="9">
        <f>IF($K59="N",0,COUNTIFS(Database!$E:$E,0,Database!$O:$O,BH$2,Database!$I:$I,$A59,Database!$Z:$Z,"N",Database!$Y:$Y,"Y")+COUNTIFS(Database!$F:$F,0,Database!$Q:$Q,BH$2,Database!$I:$I,$A59,Database!$Z:$Z,"N",Database!$Y:$Y,"Y"))</f>
        <v>0</v>
      </c>
      <c r="BI59" s="9">
        <f>IF($K59="N",0,COUNTIFS(Database!$E:$E,0,Database!$O:$O,BI$2,Database!$I:$I,$A59,Database!$Z:$Z,"N",Database!$Y:$Y,"Y")+COUNTIFS(Database!$F:$F,0,Database!$Q:$Q,BI$2,Database!$I:$I,$A59,Database!$Z:$Z,"N",Database!$Y:$Y,"Y"))</f>
        <v>0</v>
      </c>
    </row>
    <row r="60" spans="1:61" x14ac:dyDescent="0.25">
      <c r="A60" t="s">
        <v>1811</v>
      </c>
      <c r="B60" s="2" t="str">
        <f>VLOOKUP(A60,Database!I:U,13,FALSE)</f>
        <v>bcp</v>
      </c>
      <c r="C60" s="2">
        <f>VLOOKUP(A60,Database!I:V,14,FALSE)</f>
        <v>2000</v>
      </c>
      <c r="D60" s="2">
        <f>_xlfn.MAXIFS(Database!B:B,Database!I:I,'Tournaments Included'!A60)</f>
        <v>3</v>
      </c>
      <c r="E60" s="2" t="str">
        <f>VLOOKUP(A60,Database!I:AA,16,FALSE)</f>
        <v>v1.1</v>
      </c>
      <c r="F60" s="2">
        <f>VLOOKUP(A60,Database!I:AB,19,FALSE)</f>
        <v>10</v>
      </c>
      <c r="G60" s="2" t="str">
        <f>VLOOKUP(A60,Database!I:AC,20,FALSE)</f>
        <v>Y</v>
      </c>
      <c r="H60" s="2" t="str">
        <f>IF(VLOOKUP(A60,Database!I:AD,21,FALSE)=0,"Unknown",VLOOKUP(A60,Database!I:AD,21,FALSE))</f>
        <v>Unknown</v>
      </c>
      <c r="I60" s="2" t="str">
        <f>IF(VLOOKUP(A60,Database!I:AE,22,FALSE)=0,"Unknown",VLOOKUP(A60,Database!I:AE,22,FALSE))</f>
        <v>Unknown</v>
      </c>
      <c r="K60" s="19" t="s">
        <v>1398</v>
      </c>
      <c r="N60" s="9">
        <f>IF($K60="N",0,COUNTIFS(Database!$E:$E,2,Database!$O:$O,N$2,Database!$I:$I,$A60,Database!$Z:$Z,"N",Database!$Y:$Y,"Y")+COUNTIFS(Database!$F:$F,2,Database!$Q:$Q,N$2,Database!$I:$I,$A60,Database!$Z:$Z,"N",Database!$Y:$Y,"Y"))</f>
        <v>0</v>
      </c>
      <c r="O60" s="9">
        <f>IF($K60="N",0,COUNTIFS(Database!$E:$E,2,Database!$O:$O,O$2,Database!$I:$I,$A60,Database!$Z:$Z,"N",Database!$Y:$Y,"Y")+COUNTIFS(Database!$F:$F,2,Database!$Q:$Q,O$2,Database!$I:$I,$A60,Database!$Z:$Z,"N",Database!$Y:$Y,"Y"))</f>
        <v>0</v>
      </c>
      <c r="P60" s="9">
        <f>IF($K60="N",0,COUNTIFS(Database!$E:$E,2,Database!$O:$O,P$2,Database!$I:$I,$A60,Database!$Z:$Z,"N",Database!$Y:$Y,"Y")+COUNTIFS(Database!$F:$F,2,Database!$Q:$Q,P$2,Database!$I:$I,$A60,Database!$Z:$Z,"N",Database!$Y:$Y,"Y"))</f>
        <v>3</v>
      </c>
      <c r="Q60" s="9">
        <f>IF($K60="N",0,COUNTIFS(Database!$E:$E,2,Database!$O:$O,Q$2,Database!$I:$I,$A60,Database!$Z:$Z,"N",Database!$Y:$Y,"Y")+COUNTIFS(Database!$F:$F,2,Database!$Q:$Q,Q$2,Database!$I:$I,$A60,Database!$Z:$Z,"N",Database!$Y:$Y,"Y"))</f>
        <v>0</v>
      </c>
      <c r="R60" s="9">
        <f>IF($K60="N",0,COUNTIFS(Database!$E:$E,2,Database!$O:$O,R$2,Database!$I:$I,$A60,Database!$Z:$Z,"N",Database!$Y:$Y,"Y")+COUNTIFS(Database!$F:$F,2,Database!$Q:$Q,R$2,Database!$I:$I,$A60,Database!$Z:$Z,"N",Database!$Y:$Y,"Y"))</f>
        <v>0</v>
      </c>
      <c r="S60" s="9">
        <f>IF($K60="N",0,COUNTIFS(Database!$E:$E,2,Database!$O:$O,S$2,Database!$I:$I,$A60,Database!$Z:$Z,"N",Database!$Y:$Y,"Y")+COUNTIFS(Database!$F:$F,2,Database!$Q:$Q,S$2,Database!$I:$I,$A60,Database!$Z:$Z,"N",Database!$Y:$Y,"Y"))</f>
        <v>0</v>
      </c>
      <c r="T60" s="9">
        <f>IF($K60="N",0,COUNTIFS(Database!$E:$E,2,Database!$O:$O,T$2,Database!$I:$I,$A60,Database!$Z:$Z,"N",Database!$Y:$Y,"Y")+COUNTIFS(Database!$F:$F,2,Database!$Q:$Q,T$2,Database!$I:$I,$A60,Database!$Z:$Z,"N",Database!$Y:$Y,"Y"))</f>
        <v>1</v>
      </c>
      <c r="U60" s="9">
        <f>IF($K60="N",0,COUNTIFS(Database!$E:$E,2,Database!$O:$O,U$2,Database!$I:$I,$A60,Database!$Z:$Z,"N",Database!$Y:$Y,"Y")+COUNTIFS(Database!$F:$F,2,Database!$Q:$Q,U$2,Database!$I:$I,$A60,Database!$Z:$Z,"N",Database!$Y:$Y,"Y"))</f>
        <v>0</v>
      </c>
      <c r="V60" s="9">
        <f>IF($K60="N",0,COUNTIFS(Database!$E:$E,2,Database!$O:$O,V$2,Database!$I:$I,$A60,Database!$Z:$Z,"N",Database!$Y:$Y,"Y")+COUNTIFS(Database!$F:$F,2,Database!$Q:$Q,V$2,Database!$I:$I,$A60,Database!$Z:$Z,"N",Database!$Y:$Y,"Y"))</f>
        <v>2</v>
      </c>
      <c r="W60" s="9">
        <f>IF($K60="N",0,COUNTIFS(Database!$E:$E,2,Database!$O:$O,W$2,Database!$I:$I,$A60,Database!$Z:$Z,"N",Database!$Y:$Y,"Y")+COUNTIFS(Database!$F:$F,2,Database!$Q:$Q,W$2,Database!$I:$I,$A60,Database!$Z:$Z,"N",Database!$Y:$Y,"Y"))</f>
        <v>1</v>
      </c>
      <c r="X60" s="9">
        <f>IF($K60="N",0,COUNTIFS(Database!$E:$E,2,Database!$O:$O,X$2,Database!$I:$I,$A60,Database!$Z:$Z,"N",Database!$Y:$Y,"Y")+COUNTIFS(Database!$F:$F,2,Database!$Q:$Q,X$2,Database!$I:$I,$A60,Database!$Z:$Z,"N",Database!$Y:$Y,"Y"))</f>
        <v>0</v>
      </c>
      <c r="Y60" s="9">
        <f>IF($K60="N",0,COUNTIFS(Database!$E:$E,2,Database!$O:$O,Y$2,Database!$I:$I,$A60,Database!$Z:$Z,"N",Database!$Y:$Y,"Y")+COUNTIFS(Database!$F:$F,2,Database!$Q:$Q,Y$2,Database!$I:$I,$A60,Database!$Z:$Z,"N",Database!$Y:$Y,"Y"))</f>
        <v>0</v>
      </c>
      <c r="Z60" s="9">
        <f>IF($K60="N",0,COUNTIFS(Database!$E:$E,2,Database!$O:$O,Z$2,Database!$I:$I,$A60,Database!$Z:$Z,"N",Database!$Y:$Y,"Y")+COUNTIFS(Database!$F:$F,2,Database!$Q:$Q,Z$2,Database!$I:$I,$A60,Database!$Z:$Z,"N",Database!$Y:$Y,"Y"))</f>
        <v>0</v>
      </c>
      <c r="AA60" s="9">
        <f>IF($K60="N",0,COUNTIFS(Database!$E:$E,2,Database!$O:$O,AA$2,Database!$I:$I,$A60,Database!$Z:$Z,"N",Database!$Y:$Y,"Y")+COUNTIFS(Database!$F:$F,2,Database!$Q:$Q,AA$2,Database!$I:$I,$A60,Database!$Z:$Z,"N",Database!$Y:$Y,"Y"))</f>
        <v>0</v>
      </c>
      <c r="AB60" s="9">
        <f>IF($K60="N",0,COUNTIFS(Database!$E:$E,2,Database!$O:$O,AB$2,Database!$I:$I,$A60,Database!$Z:$Z,"N",Database!$Y:$Y,"Y")+COUNTIFS(Database!$F:$F,2,Database!$Q:$Q,AB$2,Database!$I:$I,$A60,Database!$Z:$Z,"N",Database!$Y:$Y,"Y"))</f>
        <v>1</v>
      </c>
      <c r="AC60" s="9">
        <f>IF($K60="N",0,COUNTIFS(Database!$E:$E,2,Database!$O:$O,AC$2,Database!$I:$I,$A60,Database!$Z:$Z,"N",Database!$Y:$Y,"Y")+COUNTIFS(Database!$F:$F,2,Database!$Q:$Q,AC$2,Database!$I:$I,$A60,Database!$Z:$Z,"N",Database!$Y:$Y,"Y"))</f>
        <v>0</v>
      </c>
      <c r="AD60" s="9">
        <f>IF($K60="N",0,COUNTIFS(Database!$E:$E,1,Database!$O:$O,AD$2,Database!$I:$I,$A60,Database!$Z:$Z,"N",Database!$Y:$Y,"Y")+COUNTIFS(Database!$F:$F,1,Database!$Q:$Q,AD$2,Database!$I:$I,$A60,Database!$Z:$Z,"N",Database!$Y:$Y,"Y"))</f>
        <v>0</v>
      </c>
      <c r="AE60" s="9">
        <f>IF($K60="N",0,COUNTIFS(Database!$E:$E,1,Database!$O:$O,AE$2,Database!$I:$I,$A60,Database!$Z:$Z,"N",Database!$Y:$Y,"Y")+COUNTIFS(Database!$F:$F,1,Database!$Q:$Q,AE$2,Database!$I:$I,$A60,Database!$Z:$Z,"N",Database!$Y:$Y,"Y"))</f>
        <v>0</v>
      </c>
      <c r="AF60" s="9">
        <f>IF($K60="N",0,COUNTIFS(Database!$E:$E,1,Database!$O:$O,AF$2,Database!$I:$I,$A60,Database!$Z:$Z,"N",Database!$Y:$Y,"Y")+COUNTIFS(Database!$F:$F,1,Database!$Q:$Q,AF$2,Database!$I:$I,$A60,Database!$Z:$Z,"N",Database!$Y:$Y,"Y"))</f>
        <v>0</v>
      </c>
      <c r="AG60" s="9">
        <f>IF($K60="N",0,COUNTIFS(Database!$E:$E,1,Database!$O:$O,AG$2,Database!$I:$I,$A60,Database!$Z:$Z,"N",Database!$Y:$Y,"Y")+COUNTIFS(Database!$F:$F,1,Database!$Q:$Q,AG$2,Database!$I:$I,$A60,Database!$Z:$Z,"N",Database!$Y:$Y,"Y"))</f>
        <v>1</v>
      </c>
      <c r="AH60" s="9">
        <f>IF($K60="N",0,COUNTIFS(Database!$E:$E,1,Database!$O:$O,AH$2,Database!$I:$I,$A60,Database!$Z:$Z,"N",Database!$Y:$Y,"Y")+COUNTIFS(Database!$F:$F,1,Database!$Q:$Q,AH$2,Database!$I:$I,$A60,Database!$Z:$Z,"N",Database!$Y:$Y,"Y"))</f>
        <v>0</v>
      </c>
      <c r="AI60" s="9">
        <f>IF($K60="N",0,COUNTIFS(Database!$E:$E,1,Database!$O:$O,AI$2,Database!$I:$I,$A60,Database!$Z:$Z,"N",Database!$Y:$Y,"Y")+COUNTIFS(Database!$F:$F,1,Database!$Q:$Q,AI$2,Database!$I:$I,$A60,Database!$Z:$Z,"N",Database!$Y:$Y,"Y"))</f>
        <v>0</v>
      </c>
      <c r="AJ60" s="9">
        <f>IF($K60="N",0,COUNTIFS(Database!$E:$E,1,Database!$O:$O,AJ$2,Database!$I:$I,$A60,Database!$Z:$Z,"N",Database!$Y:$Y,"Y")+COUNTIFS(Database!$F:$F,1,Database!$Q:$Q,AJ$2,Database!$I:$I,$A60,Database!$Z:$Z,"N",Database!$Y:$Y,"Y"))</f>
        <v>0</v>
      </c>
      <c r="AK60" s="9">
        <f>IF($K60="N",0,COUNTIFS(Database!$E:$E,1,Database!$O:$O,AK$2,Database!$I:$I,$A60,Database!$Z:$Z,"N",Database!$Y:$Y,"Y")+COUNTIFS(Database!$F:$F,1,Database!$Q:$Q,AK$2,Database!$I:$I,$A60,Database!$Z:$Z,"N",Database!$Y:$Y,"Y"))</f>
        <v>0</v>
      </c>
      <c r="AL60" s="9">
        <f>IF($K60="N",0,COUNTIFS(Database!$E:$E,1,Database!$O:$O,AL$2,Database!$I:$I,$A60,Database!$Z:$Z,"N",Database!$Y:$Y,"Y")+COUNTIFS(Database!$F:$F,1,Database!$Q:$Q,AL$2,Database!$I:$I,$A60,Database!$Z:$Z,"N",Database!$Y:$Y,"Y"))</f>
        <v>0</v>
      </c>
      <c r="AM60" s="9">
        <f>IF($K60="N",0,COUNTIFS(Database!$E:$E,1,Database!$O:$O,AM$2,Database!$I:$I,$A60,Database!$Z:$Z,"N",Database!$Y:$Y,"Y")+COUNTIFS(Database!$F:$F,1,Database!$Q:$Q,AM$2,Database!$I:$I,$A60,Database!$Z:$Z,"N",Database!$Y:$Y,"Y"))</f>
        <v>0</v>
      </c>
      <c r="AN60" s="9">
        <f>IF($K60="N",0,COUNTIFS(Database!$E:$E,1,Database!$O:$O,AN$2,Database!$I:$I,$A60,Database!$Z:$Z,"N",Database!$Y:$Y,"Y")+COUNTIFS(Database!$F:$F,1,Database!$Q:$Q,AN$2,Database!$I:$I,$A60,Database!$Z:$Z,"N",Database!$Y:$Y,"Y"))</f>
        <v>0</v>
      </c>
      <c r="AO60" s="9">
        <f>IF($K60="N",0,COUNTIFS(Database!$E:$E,1,Database!$O:$O,AO$2,Database!$I:$I,$A60,Database!$Z:$Z,"N",Database!$Y:$Y,"Y")+COUNTIFS(Database!$F:$F,1,Database!$Q:$Q,AO$2,Database!$I:$I,$A60,Database!$Z:$Z,"N",Database!$Y:$Y,"Y"))</f>
        <v>0</v>
      </c>
      <c r="AP60" s="9">
        <f>IF($K60="N",0,COUNTIFS(Database!$E:$E,1,Database!$O:$O,AP$2,Database!$I:$I,$A60,Database!$Z:$Z,"N",Database!$Y:$Y,"Y")+COUNTIFS(Database!$F:$F,1,Database!$Q:$Q,AP$2,Database!$I:$I,$A60,Database!$Z:$Z,"N",Database!$Y:$Y,"Y"))</f>
        <v>0</v>
      </c>
      <c r="AQ60" s="9">
        <f>IF($K60="N",0,COUNTIFS(Database!$E:$E,1,Database!$O:$O,AQ$2,Database!$I:$I,$A60,Database!$Z:$Z,"N",Database!$Y:$Y,"Y")+COUNTIFS(Database!$F:$F,1,Database!$Q:$Q,AQ$2,Database!$I:$I,$A60,Database!$Z:$Z,"N",Database!$Y:$Y,"Y"))</f>
        <v>0</v>
      </c>
      <c r="AR60" s="9">
        <f>IF($K60="N",0,COUNTIFS(Database!$E:$E,1,Database!$O:$O,AR$2,Database!$I:$I,$A60,Database!$Z:$Z,"N",Database!$Y:$Y,"Y")+COUNTIFS(Database!$F:$F,1,Database!$Q:$Q,AR$2,Database!$I:$I,$A60,Database!$Z:$Z,"N",Database!$Y:$Y,"Y"))</f>
        <v>0</v>
      </c>
      <c r="AS60" s="9">
        <f>IF($K60="N",0,COUNTIFS(Database!$E:$E,1,Database!$O:$O,AS$2,Database!$I:$I,$A60,Database!$Z:$Z,"N",Database!$Y:$Y,"Y")+COUNTIFS(Database!$F:$F,1,Database!$Q:$Q,AS$2,Database!$I:$I,$A60,Database!$Z:$Z,"N",Database!$Y:$Y,"Y"))</f>
        <v>1</v>
      </c>
      <c r="AT60" s="9">
        <f>IF($K60="N",0,COUNTIFS(Database!$E:$E,0,Database!$O:$O,AT$2,Database!$I:$I,$A60,Database!$Z:$Z,"N",Database!$Y:$Y,"Y")+COUNTIFS(Database!$F:$F,0,Database!$Q:$Q,AT$2,Database!$I:$I,$A60,Database!$Z:$Z,"N",Database!$Y:$Y,"Y"))</f>
        <v>0</v>
      </c>
      <c r="AU60" s="9">
        <f>IF($K60="N",0,COUNTIFS(Database!$E:$E,0,Database!$O:$O,AU$2,Database!$I:$I,$A60,Database!$Z:$Z,"N",Database!$Y:$Y,"Y")+COUNTIFS(Database!$F:$F,0,Database!$Q:$Q,AU$2,Database!$I:$I,$A60,Database!$Z:$Z,"N",Database!$Y:$Y,"Y"))</f>
        <v>0</v>
      </c>
      <c r="AV60" s="9">
        <f>IF($K60="N",0,COUNTIFS(Database!$E:$E,0,Database!$O:$O,AV$2,Database!$I:$I,$A60,Database!$Z:$Z,"N",Database!$Y:$Y,"Y")+COUNTIFS(Database!$F:$F,0,Database!$Q:$Q,AV$2,Database!$I:$I,$A60,Database!$Z:$Z,"N",Database!$Y:$Y,"Y"))</f>
        <v>1</v>
      </c>
      <c r="AW60" s="9">
        <f>IF($K60="N",0,COUNTIFS(Database!$E:$E,0,Database!$O:$O,AW$2,Database!$I:$I,$A60,Database!$Z:$Z,"N",Database!$Y:$Y,"Y")+COUNTIFS(Database!$F:$F,0,Database!$Q:$Q,AW$2,Database!$I:$I,$A60,Database!$Z:$Z,"N",Database!$Y:$Y,"Y"))</f>
        <v>1</v>
      </c>
      <c r="AX60" s="9">
        <f>IF($K60="N",0,COUNTIFS(Database!$E:$E,0,Database!$O:$O,AX$2,Database!$I:$I,$A60,Database!$Z:$Z,"N",Database!$Y:$Y,"Y")+COUNTIFS(Database!$F:$F,0,Database!$Q:$Q,AX$2,Database!$I:$I,$A60,Database!$Z:$Z,"N",Database!$Y:$Y,"Y"))</f>
        <v>0</v>
      </c>
      <c r="AY60" s="9">
        <f>IF($K60="N",0,COUNTIFS(Database!$E:$E,0,Database!$O:$O,AY$2,Database!$I:$I,$A60,Database!$Z:$Z,"N",Database!$Y:$Y,"Y")+COUNTIFS(Database!$F:$F,0,Database!$Q:$Q,AY$2,Database!$I:$I,$A60,Database!$Z:$Z,"N",Database!$Y:$Y,"Y"))</f>
        <v>0</v>
      </c>
      <c r="AZ60" s="9">
        <f>IF($K60="N",0,COUNTIFS(Database!$E:$E,0,Database!$O:$O,AZ$2,Database!$I:$I,$A60,Database!$Z:$Z,"N",Database!$Y:$Y,"Y")+COUNTIFS(Database!$F:$F,0,Database!$Q:$Q,AZ$2,Database!$I:$I,$A60,Database!$Z:$Z,"N",Database!$Y:$Y,"Y"))</f>
        <v>1</v>
      </c>
      <c r="BA60" s="9">
        <f>IF($K60="N",0,COUNTIFS(Database!$E:$E,0,Database!$O:$O,BA$2,Database!$I:$I,$A60,Database!$Z:$Z,"N",Database!$Y:$Y,"Y")+COUNTIFS(Database!$F:$F,0,Database!$Q:$Q,BA$2,Database!$I:$I,$A60,Database!$Z:$Z,"N",Database!$Y:$Y,"Y"))</f>
        <v>0</v>
      </c>
      <c r="BB60" s="9">
        <f>IF($K60="N",0,COUNTIFS(Database!$E:$E,0,Database!$O:$O,BB$2,Database!$I:$I,$A60,Database!$Z:$Z,"N",Database!$Y:$Y,"Y")+COUNTIFS(Database!$F:$F,0,Database!$Q:$Q,BB$2,Database!$I:$I,$A60,Database!$Z:$Z,"N",Database!$Y:$Y,"Y"))</f>
        <v>0</v>
      </c>
      <c r="BC60" s="9">
        <f>IF($K60="N",0,COUNTIFS(Database!$E:$E,0,Database!$O:$O,BC$2,Database!$I:$I,$A60,Database!$Z:$Z,"N",Database!$Y:$Y,"Y")+COUNTIFS(Database!$F:$F,0,Database!$Q:$Q,BC$2,Database!$I:$I,$A60,Database!$Z:$Z,"N",Database!$Y:$Y,"Y"))</f>
        <v>3</v>
      </c>
      <c r="BD60" s="9">
        <f>IF($K60="N",0,COUNTIFS(Database!$E:$E,0,Database!$O:$O,BD$2,Database!$I:$I,$A60,Database!$Z:$Z,"N",Database!$Y:$Y,"Y")+COUNTIFS(Database!$F:$F,0,Database!$Q:$Q,BD$2,Database!$I:$I,$A60,Database!$Z:$Z,"N",Database!$Y:$Y,"Y"))</f>
        <v>0</v>
      </c>
      <c r="BE60" s="9">
        <f>IF($K60="N",0,COUNTIFS(Database!$E:$E,0,Database!$O:$O,BE$2,Database!$I:$I,$A60,Database!$Z:$Z,"N",Database!$Y:$Y,"Y")+COUNTIFS(Database!$F:$F,0,Database!$Q:$Q,BE$2,Database!$I:$I,$A60,Database!$Z:$Z,"N",Database!$Y:$Y,"Y"))</f>
        <v>0</v>
      </c>
      <c r="BF60" s="9">
        <f>IF($K60="N",0,COUNTIFS(Database!$E:$E,0,Database!$O:$O,BF$2,Database!$I:$I,$A60,Database!$Z:$Z,"N",Database!$Y:$Y,"Y")+COUNTIFS(Database!$F:$F,0,Database!$Q:$Q,BF$2,Database!$I:$I,$A60,Database!$Z:$Z,"N",Database!$Y:$Y,"Y"))</f>
        <v>0</v>
      </c>
      <c r="BG60" s="9">
        <f>IF($K60="N",0,COUNTIFS(Database!$E:$E,0,Database!$O:$O,BG$2,Database!$I:$I,$A60,Database!$Z:$Z,"N",Database!$Y:$Y,"Y")+COUNTIFS(Database!$F:$F,0,Database!$Q:$Q,BG$2,Database!$I:$I,$A60,Database!$Z:$Z,"N",Database!$Y:$Y,"Y"))</f>
        <v>0</v>
      </c>
      <c r="BH60" s="9">
        <f>IF($K60="N",0,COUNTIFS(Database!$E:$E,0,Database!$O:$O,BH$2,Database!$I:$I,$A60,Database!$Z:$Z,"N",Database!$Y:$Y,"Y")+COUNTIFS(Database!$F:$F,0,Database!$Q:$Q,BH$2,Database!$I:$I,$A60,Database!$Z:$Z,"N",Database!$Y:$Y,"Y"))</f>
        <v>1</v>
      </c>
      <c r="BI60" s="9">
        <f>IF($K60="N",0,COUNTIFS(Database!$E:$E,0,Database!$O:$O,BI$2,Database!$I:$I,$A60,Database!$Z:$Z,"N",Database!$Y:$Y,"Y")+COUNTIFS(Database!$F:$F,0,Database!$Q:$Q,BI$2,Database!$I:$I,$A60,Database!$Z:$Z,"N",Database!$Y:$Y,"Y"))</f>
        <v>1</v>
      </c>
    </row>
    <row r="61" spans="1:61" x14ac:dyDescent="0.25">
      <c r="A61" t="s">
        <v>1712</v>
      </c>
      <c r="B61" s="2" t="str">
        <f>VLOOKUP(A61,Database!I:U,13,FALSE)</f>
        <v>bcp</v>
      </c>
      <c r="C61" s="2">
        <f>VLOOKUP(A61,Database!I:V,14,FALSE)</f>
        <v>2000</v>
      </c>
      <c r="D61" s="2">
        <f>_xlfn.MAXIFS(Database!B:B,Database!I:I,'Tournaments Included'!A61)</f>
        <v>5</v>
      </c>
      <c r="E61" s="2" t="str">
        <f>VLOOKUP(A61,Database!I:AA,16,FALSE)</f>
        <v>v1.1</v>
      </c>
      <c r="F61" s="2">
        <f>VLOOKUP(A61,Database!I:AB,19,FALSE)</f>
        <v>20</v>
      </c>
      <c r="G61" s="2" t="str">
        <f>VLOOKUP(A61,Database!I:AC,20,FALSE)</f>
        <v>Y</v>
      </c>
      <c r="H61" s="2" t="str">
        <f>IF(VLOOKUP(A61,Database!I:AD,21,FALSE)=0,"Unknown",VLOOKUP(A61,Database!I:AD,21,FALSE))</f>
        <v>Unknown</v>
      </c>
      <c r="I61" s="2" t="str">
        <f>IF(VLOOKUP(A61,Database!I:AE,22,FALSE)=0,"Unknown",VLOOKUP(A61,Database!I:AE,22,FALSE))</f>
        <v>Unknown</v>
      </c>
      <c r="K61" s="19" t="s">
        <v>1398</v>
      </c>
      <c r="N61" s="9">
        <f>IF($K61="N",0,COUNTIFS(Database!$E:$E,2,Database!$O:$O,N$2,Database!$I:$I,$A61,Database!$Z:$Z,"N",Database!$Y:$Y,"Y")+COUNTIFS(Database!$F:$F,2,Database!$Q:$Q,N$2,Database!$I:$I,$A61,Database!$Z:$Z,"N",Database!$Y:$Y,"Y"))</f>
        <v>0</v>
      </c>
      <c r="O61" s="9">
        <f>IF($K61="N",0,COUNTIFS(Database!$E:$E,2,Database!$O:$O,O$2,Database!$I:$I,$A61,Database!$Z:$Z,"N",Database!$Y:$Y,"Y")+COUNTIFS(Database!$F:$F,2,Database!$Q:$Q,O$2,Database!$I:$I,$A61,Database!$Z:$Z,"N",Database!$Y:$Y,"Y"))</f>
        <v>6</v>
      </c>
      <c r="P61" s="9">
        <f>IF($K61="N",0,COUNTIFS(Database!$E:$E,2,Database!$O:$O,P$2,Database!$I:$I,$A61,Database!$Z:$Z,"N",Database!$Y:$Y,"Y")+COUNTIFS(Database!$F:$F,2,Database!$Q:$Q,P$2,Database!$I:$I,$A61,Database!$Z:$Z,"N",Database!$Y:$Y,"Y"))</f>
        <v>2</v>
      </c>
      <c r="Q61" s="9">
        <f>IF($K61="N",0,COUNTIFS(Database!$E:$E,2,Database!$O:$O,Q$2,Database!$I:$I,$A61,Database!$Z:$Z,"N",Database!$Y:$Y,"Y")+COUNTIFS(Database!$F:$F,2,Database!$Q:$Q,Q$2,Database!$I:$I,$A61,Database!$Z:$Z,"N",Database!$Y:$Y,"Y"))</f>
        <v>2</v>
      </c>
      <c r="R61" s="9">
        <f>IF($K61="N",0,COUNTIFS(Database!$E:$E,2,Database!$O:$O,R$2,Database!$I:$I,$A61,Database!$Z:$Z,"N",Database!$Y:$Y,"Y")+COUNTIFS(Database!$F:$F,2,Database!$Q:$Q,R$2,Database!$I:$I,$A61,Database!$Z:$Z,"N",Database!$Y:$Y,"Y"))</f>
        <v>3</v>
      </c>
      <c r="S61" s="9">
        <f>IF($K61="N",0,COUNTIFS(Database!$E:$E,2,Database!$O:$O,S$2,Database!$I:$I,$A61,Database!$Z:$Z,"N",Database!$Y:$Y,"Y")+COUNTIFS(Database!$F:$F,2,Database!$Q:$Q,S$2,Database!$I:$I,$A61,Database!$Z:$Z,"N",Database!$Y:$Y,"Y"))</f>
        <v>6</v>
      </c>
      <c r="T61" s="9">
        <f>IF($K61="N",0,COUNTIFS(Database!$E:$E,2,Database!$O:$O,T$2,Database!$I:$I,$A61,Database!$Z:$Z,"N",Database!$Y:$Y,"Y")+COUNTIFS(Database!$F:$F,2,Database!$Q:$Q,T$2,Database!$I:$I,$A61,Database!$Z:$Z,"N",Database!$Y:$Y,"Y"))</f>
        <v>3</v>
      </c>
      <c r="U61" s="9">
        <f>IF($K61="N",0,COUNTIFS(Database!$E:$E,2,Database!$O:$O,U$2,Database!$I:$I,$A61,Database!$Z:$Z,"N",Database!$Y:$Y,"Y")+COUNTIFS(Database!$F:$F,2,Database!$Q:$Q,U$2,Database!$I:$I,$A61,Database!$Z:$Z,"N",Database!$Y:$Y,"Y"))</f>
        <v>4</v>
      </c>
      <c r="V61" s="9">
        <f>IF($K61="N",0,COUNTIFS(Database!$E:$E,2,Database!$O:$O,V$2,Database!$I:$I,$A61,Database!$Z:$Z,"N",Database!$Y:$Y,"Y")+COUNTIFS(Database!$F:$F,2,Database!$Q:$Q,V$2,Database!$I:$I,$A61,Database!$Z:$Z,"N",Database!$Y:$Y,"Y"))</f>
        <v>0</v>
      </c>
      <c r="W61" s="9">
        <f>IF($K61="N",0,COUNTIFS(Database!$E:$E,2,Database!$O:$O,W$2,Database!$I:$I,$A61,Database!$Z:$Z,"N",Database!$Y:$Y,"Y")+COUNTIFS(Database!$F:$F,2,Database!$Q:$Q,W$2,Database!$I:$I,$A61,Database!$Z:$Z,"N",Database!$Y:$Y,"Y"))</f>
        <v>2</v>
      </c>
      <c r="X61" s="9">
        <f>IF($K61="N",0,COUNTIFS(Database!$E:$E,2,Database!$O:$O,X$2,Database!$I:$I,$A61,Database!$Z:$Z,"N",Database!$Y:$Y,"Y")+COUNTIFS(Database!$F:$F,2,Database!$Q:$Q,X$2,Database!$I:$I,$A61,Database!$Z:$Z,"N",Database!$Y:$Y,"Y"))</f>
        <v>7</v>
      </c>
      <c r="Y61" s="9">
        <f>IF($K61="N",0,COUNTIFS(Database!$E:$E,2,Database!$O:$O,Y$2,Database!$I:$I,$A61,Database!$Z:$Z,"N",Database!$Y:$Y,"Y")+COUNTIFS(Database!$F:$F,2,Database!$Q:$Q,Y$2,Database!$I:$I,$A61,Database!$Z:$Z,"N",Database!$Y:$Y,"Y"))</f>
        <v>2</v>
      </c>
      <c r="Z61" s="9">
        <f>IF($K61="N",0,COUNTIFS(Database!$E:$E,2,Database!$O:$O,Z$2,Database!$I:$I,$A61,Database!$Z:$Z,"N",Database!$Y:$Y,"Y")+COUNTIFS(Database!$F:$F,2,Database!$Q:$Q,Z$2,Database!$I:$I,$A61,Database!$Z:$Z,"N",Database!$Y:$Y,"Y"))</f>
        <v>3</v>
      </c>
      <c r="AA61" s="9">
        <f>IF($K61="N",0,COUNTIFS(Database!$E:$E,2,Database!$O:$O,AA$2,Database!$I:$I,$A61,Database!$Z:$Z,"N",Database!$Y:$Y,"Y")+COUNTIFS(Database!$F:$F,2,Database!$Q:$Q,AA$2,Database!$I:$I,$A61,Database!$Z:$Z,"N",Database!$Y:$Y,"Y"))</f>
        <v>0</v>
      </c>
      <c r="AB61" s="9">
        <f>IF($K61="N",0,COUNTIFS(Database!$E:$E,2,Database!$O:$O,AB$2,Database!$I:$I,$A61,Database!$Z:$Z,"N",Database!$Y:$Y,"Y")+COUNTIFS(Database!$F:$F,2,Database!$Q:$Q,AB$2,Database!$I:$I,$A61,Database!$Z:$Z,"N",Database!$Y:$Y,"Y"))</f>
        <v>0</v>
      </c>
      <c r="AC61" s="9">
        <f>IF($K61="N",0,COUNTIFS(Database!$E:$E,2,Database!$O:$O,AC$2,Database!$I:$I,$A61,Database!$Z:$Z,"N",Database!$Y:$Y,"Y")+COUNTIFS(Database!$F:$F,2,Database!$Q:$Q,AC$2,Database!$I:$I,$A61,Database!$Z:$Z,"N",Database!$Y:$Y,"Y"))</f>
        <v>0</v>
      </c>
      <c r="AD61" s="9">
        <f>IF($K61="N",0,COUNTIFS(Database!$E:$E,1,Database!$O:$O,AD$2,Database!$I:$I,$A61,Database!$Z:$Z,"N",Database!$Y:$Y,"Y")+COUNTIFS(Database!$F:$F,1,Database!$Q:$Q,AD$2,Database!$I:$I,$A61,Database!$Z:$Z,"N",Database!$Y:$Y,"Y"))</f>
        <v>0</v>
      </c>
      <c r="AE61" s="9">
        <f>IF($K61="N",0,COUNTIFS(Database!$E:$E,1,Database!$O:$O,AE$2,Database!$I:$I,$A61,Database!$Z:$Z,"N",Database!$Y:$Y,"Y")+COUNTIFS(Database!$F:$F,1,Database!$Q:$Q,AE$2,Database!$I:$I,$A61,Database!$Z:$Z,"N",Database!$Y:$Y,"Y"))</f>
        <v>2</v>
      </c>
      <c r="AF61" s="9">
        <f>IF($K61="N",0,COUNTIFS(Database!$E:$E,1,Database!$O:$O,AF$2,Database!$I:$I,$A61,Database!$Z:$Z,"N",Database!$Y:$Y,"Y")+COUNTIFS(Database!$F:$F,1,Database!$Q:$Q,AF$2,Database!$I:$I,$A61,Database!$Z:$Z,"N",Database!$Y:$Y,"Y"))</f>
        <v>1</v>
      </c>
      <c r="AG61" s="9">
        <f>IF($K61="N",0,COUNTIFS(Database!$E:$E,1,Database!$O:$O,AG$2,Database!$I:$I,$A61,Database!$Z:$Z,"N",Database!$Y:$Y,"Y")+COUNTIFS(Database!$F:$F,1,Database!$Q:$Q,AG$2,Database!$I:$I,$A61,Database!$Z:$Z,"N",Database!$Y:$Y,"Y"))</f>
        <v>1</v>
      </c>
      <c r="AH61" s="9">
        <f>IF($K61="N",0,COUNTIFS(Database!$E:$E,1,Database!$O:$O,AH$2,Database!$I:$I,$A61,Database!$Z:$Z,"N",Database!$Y:$Y,"Y")+COUNTIFS(Database!$F:$F,1,Database!$Q:$Q,AH$2,Database!$I:$I,$A61,Database!$Z:$Z,"N",Database!$Y:$Y,"Y"))</f>
        <v>0</v>
      </c>
      <c r="AI61" s="9">
        <f>IF($K61="N",0,COUNTIFS(Database!$E:$E,1,Database!$O:$O,AI$2,Database!$I:$I,$A61,Database!$Z:$Z,"N",Database!$Y:$Y,"Y")+COUNTIFS(Database!$F:$F,1,Database!$Q:$Q,AI$2,Database!$I:$I,$A61,Database!$Z:$Z,"N",Database!$Y:$Y,"Y"))</f>
        <v>0</v>
      </c>
      <c r="AJ61" s="9">
        <f>IF($K61="N",0,COUNTIFS(Database!$E:$E,1,Database!$O:$O,AJ$2,Database!$I:$I,$A61,Database!$Z:$Z,"N",Database!$Y:$Y,"Y")+COUNTIFS(Database!$F:$F,1,Database!$Q:$Q,AJ$2,Database!$I:$I,$A61,Database!$Z:$Z,"N",Database!$Y:$Y,"Y"))</f>
        <v>0</v>
      </c>
      <c r="AK61" s="9">
        <f>IF($K61="N",0,COUNTIFS(Database!$E:$E,1,Database!$O:$O,AK$2,Database!$I:$I,$A61,Database!$Z:$Z,"N",Database!$Y:$Y,"Y")+COUNTIFS(Database!$F:$F,1,Database!$Q:$Q,AK$2,Database!$I:$I,$A61,Database!$Z:$Z,"N",Database!$Y:$Y,"Y"))</f>
        <v>2</v>
      </c>
      <c r="AL61" s="9">
        <f>IF($K61="N",0,COUNTIFS(Database!$E:$E,1,Database!$O:$O,AL$2,Database!$I:$I,$A61,Database!$Z:$Z,"N",Database!$Y:$Y,"Y")+COUNTIFS(Database!$F:$F,1,Database!$Q:$Q,AL$2,Database!$I:$I,$A61,Database!$Z:$Z,"N",Database!$Y:$Y,"Y"))</f>
        <v>1</v>
      </c>
      <c r="AM61" s="9">
        <f>IF($K61="N",0,COUNTIFS(Database!$E:$E,1,Database!$O:$O,AM$2,Database!$I:$I,$A61,Database!$Z:$Z,"N",Database!$Y:$Y,"Y")+COUNTIFS(Database!$F:$F,1,Database!$Q:$Q,AM$2,Database!$I:$I,$A61,Database!$Z:$Z,"N",Database!$Y:$Y,"Y"))</f>
        <v>1</v>
      </c>
      <c r="AN61" s="9">
        <f>IF($K61="N",0,COUNTIFS(Database!$E:$E,1,Database!$O:$O,AN$2,Database!$I:$I,$A61,Database!$Z:$Z,"N",Database!$Y:$Y,"Y")+COUNTIFS(Database!$F:$F,1,Database!$Q:$Q,AN$2,Database!$I:$I,$A61,Database!$Z:$Z,"N",Database!$Y:$Y,"Y"))</f>
        <v>4</v>
      </c>
      <c r="AO61" s="9">
        <f>IF($K61="N",0,COUNTIFS(Database!$E:$E,1,Database!$O:$O,AO$2,Database!$I:$I,$A61,Database!$Z:$Z,"N",Database!$Y:$Y,"Y")+COUNTIFS(Database!$F:$F,1,Database!$Q:$Q,AO$2,Database!$I:$I,$A61,Database!$Z:$Z,"N",Database!$Y:$Y,"Y"))</f>
        <v>1</v>
      </c>
      <c r="AP61" s="9">
        <f>IF($K61="N",0,COUNTIFS(Database!$E:$E,1,Database!$O:$O,AP$2,Database!$I:$I,$A61,Database!$Z:$Z,"N",Database!$Y:$Y,"Y")+COUNTIFS(Database!$F:$F,1,Database!$Q:$Q,AP$2,Database!$I:$I,$A61,Database!$Z:$Z,"N",Database!$Y:$Y,"Y"))</f>
        <v>1</v>
      </c>
      <c r="AQ61" s="9">
        <f>IF($K61="N",0,COUNTIFS(Database!$E:$E,1,Database!$O:$O,AQ$2,Database!$I:$I,$A61,Database!$Z:$Z,"N",Database!$Y:$Y,"Y")+COUNTIFS(Database!$F:$F,1,Database!$Q:$Q,AQ$2,Database!$I:$I,$A61,Database!$Z:$Z,"N",Database!$Y:$Y,"Y"))</f>
        <v>0</v>
      </c>
      <c r="AR61" s="9">
        <f>IF($K61="N",0,COUNTIFS(Database!$E:$E,1,Database!$O:$O,AR$2,Database!$I:$I,$A61,Database!$Z:$Z,"N",Database!$Y:$Y,"Y")+COUNTIFS(Database!$F:$F,1,Database!$Q:$Q,AR$2,Database!$I:$I,$A61,Database!$Z:$Z,"N",Database!$Y:$Y,"Y"))</f>
        <v>0</v>
      </c>
      <c r="AS61" s="9">
        <f>IF($K61="N",0,COUNTIFS(Database!$E:$E,1,Database!$O:$O,AS$2,Database!$I:$I,$A61,Database!$Z:$Z,"N",Database!$Y:$Y,"Y")+COUNTIFS(Database!$F:$F,1,Database!$Q:$Q,AS$2,Database!$I:$I,$A61,Database!$Z:$Z,"N",Database!$Y:$Y,"Y"))</f>
        <v>0</v>
      </c>
      <c r="AT61" s="9">
        <f>IF($K61="N",0,COUNTIFS(Database!$E:$E,0,Database!$O:$O,AT$2,Database!$I:$I,$A61,Database!$Z:$Z,"N",Database!$Y:$Y,"Y")+COUNTIFS(Database!$F:$F,0,Database!$Q:$Q,AT$2,Database!$I:$I,$A61,Database!$Z:$Z,"N",Database!$Y:$Y,"Y"))</f>
        <v>0</v>
      </c>
      <c r="AU61" s="9">
        <f>IF($K61="N",0,COUNTIFS(Database!$E:$E,0,Database!$O:$O,AU$2,Database!$I:$I,$A61,Database!$Z:$Z,"N",Database!$Y:$Y,"Y")+COUNTIFS(Database!$F:$F,0,Database!$Q:$Q,AU$2,Database!$I:$I,$A61,Database!$Z:$Z,"N",Database!$Y:$Y,"Y"))</f>
        <v>5</v>
      </c>
      <c r="AV61" s="9">
        <f>IF($K61="N",0,COUNTIFS(Database!$E:$E,0,Database!$O:$O,AV$2,Database!$I:$I,$A61,Database!$Z:$Z,"N",Database!$Y:$Y,"Y")+COUNTIFS(Database!$F:$F,0,Database!$Q:$Q,AV$2,Database!$I:$I,$A61,Database!$Z:$Z,"N",Database!$Y:$Y,"Y"))</f>
        <v>2</v>
      </c>
      <c r="AW61" s="9">
        <f>IF($K61="N",0,COUNTIFS(Database!$E:$E,0,Database!$O:$O,AW$2,Database!$I:$I,$A61,Database!$Z:$Z,"N",Database!$Y:$Y,"Y")+COUNTIFS(Database!$F:$F,0,Database!$Q:$Q,AW$2,Database!$I:$I,$A61,Database!$Z:$Z,"N",Database!$Y:$Y,"Y"))</f>
        <v>2</v>
      </c>
      <c r="AX61" s="9">
        <f>IF($K61="N",0,COUNTIFS(Database!$E:$E,0,Database!$O:$O,AX$2,Database!$I:$I,$A61,Database!$Z:$Z,"N",Database!$Y:$Y,"Y")+COUNTIFS(Database!$F:$F,0,Database!$Q:$Q,AX$2,Database!$I:$I,$A61,Database!$Z:$Z,"N",Database!$Y:$Y,"Y"))</f>
        <v>7</v>
      </c>
      <c r="AY61" s="9">
        <f>IF($K61="N",0,COUNTIFS(Database!$E:$E,0,Database!$O:$O,AY$2,Database!$I:$I,$A61,Database!$Z:$Z,"N",Database!$Y:$Y,"Y")+COUNTIFS(Database!$F:$F,0,Database!$Q:$Q,AY$2,Database!$I:$I,$A61,Database!$Z:$Z,"N",Database!$Y:$Y,"Y"))</f>
        <v>2</v>
      </c>
      <c r="AZ61" s="9">
        <f>IF($K61="N",0,COUNTIFS(Database!$E:$E,0,Database!$O:$O,AZ$2,Database!$I:$I,$A61,Database!$Z:$Z,"N",Database!$Y:$Y,"Y")+COUNTIFS(Database!$F:$F,0,Database!$Q:$Q,AZ$2,Database!$I:$I,$A61,Database!$Z:$Z,"N",Database!$Y:$Y,"Y"))</f>
        <v>5</v>
      </c>
      <c r="BA61" s="9">
        <f>IF($K61="N",0,COUNTIFS(Database!$E:$E,0,Database!$O:$O,BA$2,Database!$I:$I,$A61,Database!$Z:$Z,"N",Database!$Y:$Y,"Y")+COUNTIFS(Database!$F:$F,0,Database!$Q:$Q,BA$2,Database!$I:$I,$A61,Database!$Z:$Z,"N",Database!$Y:$Y,"Y"))</f>
        <v>4</v>
      </c>
      <c r="BB61" s="9">
        <f>IF($K61="N",0,COUNTIFS(Database!$E:$E,0,Database!$O:$O,BB$2,Database!$I:$I,$A61,Database!$Z:$Z,"N",Database!$Y:$Y,"Y")+COUNTIFS(Database!$F:$F,0,Database!$Q:$Q,BB$2,Database!$I:$I,$A61,Database!$Z:$Z,"N",Database!$Y:$Y,"Y"))</f>
        <v>5</v>
      </c>
      <c r="BC61" s="9">
        <f>IF($K61="N",0,COUNTIFS(Database!$E:$E,0,Database!$O:$O,BC$2,Database!$I:$I,$A61,Database!$Z:$Z,"N",Database!$Y:$Y,"Y")+COUNTIFS(Database!$F:$F,0,Database!$Q:$Q,BC$2,Database!$I:$I,$A61,Database!$Z:$Z,"N",Database!$Y:$Y,"Y"))</f>
        <v>2</v>
      </c>
      <c r="BD61" s="9">
        <f>IF($K61="N",0,COUNTIFS(Database!$E:$E,0,Database!$O:$O,BD$2,Database!$I:$I,$A61,Database!$Z:$Z,"N",Database!$Y:$Y,"Y")+COUNTIFS(Database!$F:$F,0,Database!$Q:$Q,BD$2,Database!$I:$I,$A61,Database!$Z:$Z,"N",Database!$Y:$Y,"Y"))</f>
        <v>4</v>
      </c>
      <c r="BE61" s="9">
        <f>IF($K61="N",0,COUNTIFS(Database!$E:$E,0,Database!$O:$O,BE$2,Database!$I:$I,$A61,Database!$Z:$Z,"N",Database!$Y:$Y,"Y")+COUNTIFS(Database!$F:$F,0,Database!$Q:$Q,BE$2,Database!$I:$I,$A61,Database!$Z:$Z,"N",Database!$Y:$Y,"Y"))</f>
        <v>2</v>
      </c>
      <c r="BF61" s="9">
        <f>IF($K61="N",0,COUNTIFS(Database!$E:$E,0,Database!$O:$O,BF$2,Database!$I:$I,$A61,Database!$Z:$Z,"N",Database!$Y:$Y,"Y")+COUNTIFS(Database!$F:$F,0,Database!$Q:$Q,BF$2,Database!$I:$I,$A61,Database!$Z:$Z,"N",Database!$Y:$Y,"Y"))</f>
        <v>0</v>
      </c>
      <c r="BG61" s="9">
        <f>IF($K61="N",0,COUNTIFS(Database!$E:$E,0,Database!$O:$O,BG$2,Database!$I:$I,$A61,Database!$Z:$Z,"N",Database!$Y:$Y,"Y")+COUNTIFS(Database!$F:$F,0,Database!$Q:$Q,BG$2,Database!$I:$I,$A61,Database!$Z:$Z,"N",Database!$Y:$Y,"Y"))</f>
        <v>0</v>
      </c>
      <c r="BH61" s="9">
        <f>IF($K61="N",0,COUNTIFS(Database!$E:$E,0,Database!$O:$O,BH$2,Database!$I:$I,$A61,Database!$Z:$Z,"N",Database!$Y:$Y,"Y")+COUNTIFS(Database!$F:$F,0,Database!$Q:$Q,BH$2,Database!$I:$I,$A61,Database!$Z:$Z,"N",Database!$Y:$Y,"Y"))</f>
        <v>0</v>
      </c>
      <c r="BI61" s="9">
        <f>IF($K61="N",0,COUNTIFS(Database!$E:$E,0,Database!$O:$O,BI$2,Database!$I:$I,$A61,Database!$Z:$Z,"N",Database!$Y:$Y,"Y")+COUNTIFS(Database!$F:$F,0,Database!$Q:$Q,BI$2,Database!$I:$I,$A61,Database!$Z:$Z,"N",Database!$Y:$Y,"Y"))</f>
        <v>0</v>
      </c>
    </row>
    <row r="62" spans="1:61" x14ac:dyDescent="0.25">
      <c r="A62" t="s">
        <v>1746</v>
      </c>
      <c r="B62" s="2" t="str">
        <f>VLOOKUP(A62,Database!I:U,13,FALSE)</f>
        <v>bcp</v>
      </c>
      <c r="C62" s="2">
        <f>VLOOKUP(A62,Database!I:V,14,FALSE)</f>
        <v>1500</v>
      </c>
      <c r="D62" s="2">
        <f>_xlfn.MAXIFS(Database!B:B,Database!I:I,'Tournaments Included'!A62)</f>
        <v>3</v>
      </c>
      <c r="E62" s="2" t="str">
        <f>VLOOKUP(A62,Database!I:AA,16,FALSE)</f>
        <v>v1.1</v>
      </c>
      <c r="F62" s="2">
        <f>VLOOKUP(A62,Database!I:AB,19,FALSE)</f>
        <v>14</v>
      </c>
      <c r="G62" s="2" t="str">
        <f>VLOOKUP(A62,Database!I:AC,20,FALSE)</f>
        <v>Y</v>
      </c>
      <c r="H62" s="2" t="str">
        <f>IF(VLOOKUP(A62,Database!I:AD,21,FALSE)=0,"Unknown",VLOOKUP(A62,Database!I:AD,21,FALSE))</f>
        <v>Unknown</v>
      </c>
      <c r="I62" s="2" t="str">
        <f>IF(VLOOKUP(A62,Database!I:AE,22,FALSE)=0,"Unknown",VLOOKUP(A62,Database!I:AE,22,FALSE))</f>
        <v>Unknown</v>
      </c>
      <c r="K62" s="19" t="s">
        <v>1399</v>
      </c>
      <c r="N62" s="9">
        <f>IF($K62="N",0,COUNTIFS(Database!$E:$E,2,Database!$O:$O,N$2,Database!$I:$I,$A62,Database!$Z:$Z,"N",Database!$Y:$Y,"Y")+COUNTIFS(Database!$F:$F,2,Database!$Q:$Q,N$2,Database!$I:$I,$A62,Database!$Z:$Z,"N",Database!$Y:$Y,"Y"))</f>
        <v>0</v>
      </c>
      <c r="O62" s="9">
        <f>IF($K62="N",0,COUNTIFS(Database!$E:$E,2,Database!$O:$O,O$2,Database!$I:$I,$A62,Database!$Z:$Z,"N",Database!$Y:$Y,"Y")+COUNTIFS(Database!$F:$F,2,Database!$Q:$Q,O$2,Database!$I:$I,$A62,Database!$Z:$Z,"N",Database!$Y:$Y,"Y"))</f>
        <v>0</v>
      </c>
      <c r="P62" s="9">
        <f>IF($K62="N",0,COUNTIFS(Database!$E:$E,2,Database!$O:$O,P$2,Database!$I:$I,$A62,Database!$Z:$Z,"N",Database!$Y:$Y,"Y")+COUNTIFS(Database!$F:$F,2,Database!$Q:$Q,P$2,Database!$I:$I,$A62,Database!$Z:$Z,"N",Database!$Y:$Y,"Y"))</f>
        <v>0</v>
      </c>
      <c r="Q62" s="9">
        <f>IF($K62="N",0,COUNTIFS(Database!$E:$E,2,Database!$O:$O,Q$2,Database!$I:$I,$A62,Database!$Z:$Z,"N",Database!$Y:$Y,"Y")+COUNTIFS(Database!$F:$F,2,Database!$Q:$Q,Q$2,Database!$I:$I,$A62,Database!$Z:$Z,"N",Database!$Y:$Y,"Y"))</f>
        <v>0</v>
      </c>
      <c r="R62" s="9">
        <f>IF($K62="N",0,COUNTIFS(Database!$E:$E,2,Database!$O:$O,R$2,Database!$I:$I,$A62,Database!$Z:$Z,"N",Database!$Y:$Y,"Y")+COUNTIFS(Database!$F:$F,2,Database!$Q:$Q,R$2,Database!$I:$I,$A62,Database!$Z:$Z,"N",Database!$Y:$Y,"Y"))</f>
        <v>0</v>
      </c>
      <c r="S62" s="9">
        <f>IF($K62="N",0,COUNTIFS(Database!$E:$E,2,Database!$O:$O,S$2,Database!$I:$I,$A62,Database!$Z:$Z,"N",Database!$Y:$Y,"Y")+COUNTIFS(Database!$F:$F,2,Database!$Q:$Q,S$2,Database!$I:$I,$A62,Database!$Z:$Z,"N",Database!$Y:$Y,"Y"))</f>
        <v>0</v>
      </c>
      <c r="T62" s="9">
        <f>IF($K62="N",0,COUNTIFS(Database!$E:$E,2,Database!$O:$O,T$2,Database!$I:$I,$A62,Database!$Z:$Z,"N",Database!$Y:$Y,"Y")+COUNTIFS(Database!$F:$F,2,Database!$Q:$Q,T$2,Database!$I:$I,$A62,Database!$Z:$Z,"N",Database!$Y:$Y,"Y"))</f>
        <v>0</v>
      </c>
      <c r="U62" s="9">
        <f>IF($K62="N",0,COUNTIFS(Database!$E:$E,2,Database!$O:$O,U$2,Database!$I:$I,$A62,Database!$Z:$Z,"N",Database!$Y:$Y,"Y")+COUNTIFS(Database!$F:$F,2,Database!$Q:$Q,U$2,Database!$I:$I,$A62,Database!$Z:$Z,"N",Database!$Y:$Y,"Y"))</f>
        <v>0</v>
      </c>
      <c r="V62" s="9">
        <f>IF($K62="N",0,COUNTIFS(Database!$E:$E,2,Database!$O:$O,V$2,Database!$I:$I,$A62,Database!$Z:$Z,"N",Database!$Y:$Y,"Y")+COUNTIFS(Database!$F:$F,2,Database!$Q:$Q,V$2,Database!$I:$I,$A62,Database!$Z:$Z,"N",Database!$Y:$Y,"Y"))</f>
        <v>0</v>
      </c>
      <c r="W62" s="9">
        <f>IF($K62="N",0,COUNTIFS(Database!$E:$E,2,Database!$O:$O,W$2,Database!$I:$I,$A62,Database!$Z:$Z,"N",Database!$Y:$Y,"Y")+COUNTIFS(Database!$F:$F,2,Database!$Q:$Q,W$2,Database!$I:$I,$A62,Database!$Z:$Z,"N",Database!$Y:$Y,"Y"))</f>
        <v>0</v>
      </c>
      <c r="X62" s="9">
        <f>IF($K62="N",0,COUNTIFS(Database!$E:$E,2,Database!$O:$O,X$2,Database!$I:$I,$A62,Database!$Z:$Z,"N",Database!$Y:$Y,"Y")+COUNTIFS(Database!$F:$F,2,Database!$Q:$Q,X$2,Database!$I:$I,$A62,Database!$Z:$Z,"N",Database!$Y:$Y,"Y"))</f>
        <v>0</v>
      </c>
      <c r="Y62" s="9">
        <f>IF($K62="N",0,COUNTIFS(Database!$E:$E,2,Database!$O:$O,Y$2,Database!$I:$I,$A62,Database!$Z:$Z,"N",Database!$Y:$Y,"Y")+COUNTIFS(Database!$F:$F,2,Database!$Q:$Q,Y$2,Database!$I:$I,$A62,Database!$Z:$Z,"N",Database!$Y:$Y,"Y"))</f>
        <v>0</v>
      </c>
      <c r="Z62" s="9">
        <f>IF($K62="N",0,COUNTIFS(Database!$E:$E,2,Database!$O:$O,Z$2,Database!$I:$I,$A62,Database!$Z:$Z,"N",Database!$Y:$Y,"Y")+COUNTIFS(Database!$F:$F,2,Database!$Q:$Q,Z$2,Database!$I:$I,$A62,Database!$Z:$Z,"N",Database!$Y:$Y,"Y"))</f>
        <v>0</v>
      </c>
      <c r="AA62" s="9">
        <f>IF($K62="N",0,COUNTIFS(Database!$E:$E,2,Database!$O:$O,AA$2,Database!$I:$I,$A62,Database!$Z:$Z,"N",Database!$Y:$Y,"Y")+COUNTIFS(Database!$F:$F,2,Database!$Q:$Q,AA$2,Database!$I:$I,$A62,Database!$Z:$Z,"N",Database!$Y:$Y,"Y"))</f>
        <v>0</v>
      </c>
      <c r="AB62" s="9">
        <f>IF($K62="N",0,COUNTIFS(Database!$E:$E,2,Database!$O:$O,AB$2,Database!$I:$I,$A62,Database!$Z:$Z,"N",Database!$Y:$Y,"Y")+COUNTIFS(Database!$F:$F,2,Database!$Q:$Q,AB$2,Database!$I:$I,$A62,Database!$Z:$Z,"N",Database!$Y:$Y,"Y"))</f>
        <v>0</v>
      </c>
      <c r="AC62" s="9">
        <f>IF($K62="N",0,COUNTIFS(Database!$E:$E,2,Database!$O:$O,AC$2,Database!$I:$I,$A62,Database!$Z:$Z,"N",Database!$Y:$Y,"Y")+COUNTIFS(Database!$F:$F,2,Database!$Q:$Q,AC$2,Database!$I:$I,$A62,Database!$Z:$Z,"N",Database!$Y:$Y,"Y"))</f>
        <v>0</v>
      </c>
      <c r="AD62" s="9">
        <f>IF($K62="N",0,COUNTIFS(Database!$E:$E,1,Database!$O:$O,AD$2,Database!$I:$I,$A62,Database!$Z:$Z,"N",Database!$Y:$Y,"Y")+COUNTIFS(Database!$F:$F,1,Database!$Q:$Q,AD$2,Database!$I:$I,$A62,Database!$Z:$Z,"N",Database!$Y:$Y,"Y"))</f>
        <v>0</v>
      </c>
      <c r="AE62" s="9">
        <f>IF($K62="N",0,COUNTIFS(Database!$E:$E,1,Database!$O:$O,AE$2,Database!$I:$I,$A62,Database!$Z:$Z,"N",Database!$Y:$Y,"Y")+COUNTIFS(Database!$F:$F,1,Database!$Q:$Q,AE$2,Database!$I:$I,$A62,Database!$Z:$Z,"N",Database!$Y:$Y,"Y"))</f>
        <v>0</v>
      </c>
      <c r="AF62" s="9">
        <f>IF($K62="N",0,COUNTIFS(Database!$E:$E,1,Database!$O:$O,AF$2,Database!$I:$I,$A62,Database!$Z:$Z,"N",Database!$Y:$Y,"Y")+COUNTIFS(Database!$F:$F,1,Database!$Q:$Q,AF$2,Database!$I:$I,$A62,Database!$Z:$Z,"N",Database!$Y:$Y,"Y"))</f>
        <v>0</v>
      </c>
      <c r="AG62" s="9">
        <f>IF($K62="N",0,COUNTIFS(Database!$E:$E,1,Database!$O:$O,AG$2,Database!$I:$I,$A62,Database!$Z:$Z,"N",Database!$Y:$Y,"Y")+COUNTIFS(Database!$F:$F,1,Database!$Q:$Q,AG$2,Database!$I:$I,$A62,Database!$Z:$Z,"N",Database!$Y:$Y,"Y"))</f>
        <v>0</v>
      </c>
      <c r="AH62" s="9">
        <f>IF($K62="N",0,COUNTIFS(Database!$E:$E,1,Database!$O:$O,AH$2,Database!$I:$I,$A62,Database!$Z:$Z,"N",Database!$Y:$Y,"Y")+COUNTIFS(Database!$F:$F,1,Database!$Q:$Q,AH$2,Database!$I:$I,$A62,Database!$Z:$Z,"N",Database!$Y:$Y,"Y"))</f>
        <v>0</v>
      </c>
      <c r="AI62" s="9">
        <f>IF($K62="N",0,COUNTIFS(Database!$E:$E,1,Database!$O:$O,AI$2,Database!$I:$I,$A62,Database!$Z:$Z,"N",Database!$Y:$Y,"Y")+COUNTIFS(Database!$F:$F,1,Database!$Q:$Q,AI$2,Database!$I:$I,$A62,Database!$Z:$Z,"N",Database!$Y:$Y,"Y"))</f>
        <v>0</v>
      </c>
      <c r="AJ62" s="9">
        <f>IF($K62="N",0,COUNTIFS(Database!$E:$E,1,Database!$O:$O,AJ$2,Database!$I:$I,$A62,Database!$Z:$Z,"N",Database!$Y:$Y,"Y")+COUNTIFS(Database!$F:$F,1,Database!$Q:$Q,AJ$2,Database!$I:$I,$A62,Database!$Z:$Z,"N",Database!$Y:$Y,"Y"))</f>
        <v>0</v>
      </c>
      <c r="AK62" s="9">
        <f>IF($K62="N",0,COUNTIFS(Database!$E:$E,1,Database!$O:$O,AK$2,Database!$I:$I,$A62,Database!$Z:$Z,"N",Database!$Y:$Y,"Y")+COUNTIFS(Database!$F:$F,1,Database!$Q:$Q,AK$2,Database!$I:$I,$A62,Database!$Z:$Z,"N",Database!$Y:$Y,"Y"))</f>
        <v>0</v>
      </c>
      <c r="AL62" s="9">
        <f>IF($K62="N",0,COUNTIFS(Database!$E:$E,1,Database!$O:$O,AL$2,Database!$I:$I,$A62,Database!$Z:$Z,"N",Database!$Y:$Y,"Y")+COUNTIFS(Database!$F:$F,1,Database!$Q:$Q,AL$2,Database!$I:$I,$A62,Database!$Z:$Z,"N",Database!$Y:$Y,"Y"))</f>
        <v>0</v>
      </c>
      <c r="AM62" s="9">
        <f>IF($K62="N",0,COUNTIFS(Database!$E:$E,1,Database!$O:$O,AM$2,Database!$I:$I,$A62,Database!$Z:$Z,"N",Database!$Y:$Y,"Y")+COUNTIFS(Database!$F:$F,1,Database!$Q:$Q,AM$2,Database!$I:$I,$A62,Database!$Z:$Z,"N",Database!$Y:$Y,"Y"))</f>
        <v>0</v>
      </c>
      <c r="AN62" s="9">
        <f>IF($K62="N",0,COUNTIFS(Database!$E:$E,1,Database!$O:$O,AN$2,Database!$I:$I,$A62,Database!$Z:$Z,"N",Database!$Y:$Y,"Y")+COUNTIFS(Database!$F:$F,1,Database!$Q:$Q,AN$2,Database!$I:$I,$A62,Database!$Z:$Z,"N",Database!$Y:$Y,"Y"))</f>
        <v>0</v>
      </c>
      <c r="AO62" s="9">
        <f>IF($K62="N",0,COUNTIFS(Database!$E:$E,1,Database!$O:$O,AO$2,Database!$I:$I,$A62,Database!$Z:$Z,"N",Database!$Y:$Y,"Y")+COUNTIFS(Database!$F:$F,1,Database!$Q:$Q,AO$2,Database!$I:$I,$A62,Database!$Z:$Z,"N",Database!$Y:$Y,"Y"))</f>
        <v>0</v>
      </c>
      <c r="AP62" s="9">
        <f>IF($K62="N",0,COUNTIFS(Database!$E:$E,1,Database!$O:$O,AP$2,Database!$I:$I,$A62,Database!$Z:$Z,"N",Database!$Y:$Y,"Y")+COUNTIFS(Database!$F:$F,1,Database!$Q:$Q,AP$2,Database!$I:$I,$A62,Database!$Z:$Z,"N",Database!$Y:$Y,"Y"))</f>
        <v>0</v>
      </c>
      <c r="AQ62" s="9">
        <f>IF($K62="N",0,COUNTIFS(Database!$E:$E,1,Database!$O:$O,AQ$2,Database!$I:$I,$A62,Database!$Z:$Z,"N",Database!$Y:$Y,"Y")+COUNTIFS(Database!$F:$F,1,Database!$Q:$Q,AQ$2,Database!$I:$I,$A62,Database!$Z:$Z,"N",Database!$Y:$Y,"Y"))</f>
        <v>0</v>
      </c>
      <c r="AR62" s="9">
        <f>IF($K62="N",0,COUNTIFS(Database!$E:$E,1,Database!$O:$O,AR$2,Database!$I:$I,$A62,Database!$Z:$Z,"N",Database!$Y:$Y,"Y")+COUNTIFS(Database!$F:$F,1,Database!$Q:$Q,AR$2,Database!$I:$I,$A62,Database!$Z:$Z,"N",Database!$Y:$Y,"Y"))</f>
        <v>0</v>
      </c>
      <c r="AS62" s="9">
        <f>IF($K62="N",0,COUNTIFS(Database!$E:$E,1,Database!$O:$O,AS$2,Database!$I:$I,$A62,Database!$Z:$Z,"N",Database!$Y:$Y,"Y")+COUNTIFS(Database!$F:$F,1,Database!$Q:$Q,AS$2,Database!$I:$I,$A62,Database!$Z:$Z,"N",Database!$Y:$Y,"Y"))</f>
        <v>0</v>
      </c>
      <c r="AT62" s="9">
        <f>IF($K62="N",0,COUNTIFS(Database!$E:$E,0,Database!$O:$O,AT$2,Database!$I:$I,$A62,Database!$Z:$Z,"N",Database!$Y:$Y,"Y")+COUNTIFS(Database!$F:$F,0,Database!$Q:$Q,AT$2,Database!$I:$I,$A62,Database!$Z:$Z,"N",Database!$Y:$Y,"Y"))</f>
        <v>0</v>
      </c>
      <c r="AU62" s="9">
        <f>IF($K62="N",0,COUNTIFS(Database!$E:$E,0,Database!$O:$O,AU$2,Database!$I:$I,$A62,Database!$Z:$Z,"N",Database!$Y:$Y,"Y")+COUNTIFS(Database!$F:$F,0,Database!$Q:$Q,AU$2,Database!$I:$I,$A62,Database!$Z:$Z,"N",Database!$Y:$Y,"Y"))</f>
        <v>0</v>
      </c>
      <c r="AV62" s="9">
        <f>IF($K62="N",0,COUNTIFS(Database!$E:$E,0,Database!$O:$O,AV$2,Database!$I:$I,$A62,Database!$Z:$Z,"N",Database!$Y:$Y,"Y")+COUNTIFS(Database!$F:$F,0,Database!$Q:$Q,AV$2,Database!$I:$I,$A62,Database!$Z:$Z,"N",Database!$Y:$Y,"Y"))</f>
        <v>0</v>
      </c>
      <c r="AW62" s="9">
        <f>IF($K62="N",0,COUNTIFS(Database!$E:$E,0,Database!$O:$O,AW$2,Database!$I:$I,$A62,Database!$Z:$Z,"N",Database!$Y:$Y,"Y")+COUNTIFS(Database!$F:$F,0,Database!$Q:$Q,AW$2,Database!$I:$I,$A62,Database!$Z:$Z,"N",Database!$Y:$Y,"Y"))</f>
        <v>0</v>
      </c>
      <c r="AX62" s="9">
        <f>IF($K62="N",0,COUNTIFS(Database!$E:$E,0,Database!$O:$O,AX$2,Database!$I:$I,$A62,Database!$Z:$Z,"N",Database!$Y:$Y,"Y")+COUNTIFS(Database!$F:$F,0,Database!$Q:$Q,AX$2,Database!$I:$I,$A62,Database!$Z:$Z,"N",Database!$Y:$Y,"Y"))</f>
        <v>0</v>
      </c>
      <c r="AY62" s="9">
        <f>IF($K62="N",0,COUNTIFS(Database!$E:$E,0,Database!$O:$O,AY$2,Database!$I:$I,$A62,Database!$Z:$Z,"N",Database!$Y:$Y,"Y")+COUNTIFS(Database!$F:$F,0,Database!$Q:$Q,AY$2,Database!$I:$I,$A62,Database!$Z:$Z,"N",Database!$Y:$Y,"Y"))</f>
        <v>0</v>
      </c>
      <c r="AZ62" s="9">
        <f>IF($K62="N",0,COUNTIFS(Database!$E:$E,0,Database!$O:$O,AZ$2,Database!$I:$I,$A62,Database!$Z:$Z,"N",Database!$Y:$Y,"Y")+COUNTIFS(Database!$F:$F,0,Database!$Q:$Q,AZ$2,Database!$I:$I,$A62,Database!$Z:$Z,"N",Database!$Y:$Y,"Y"))</f>
        <v>0</v>
      </c>
      <c r="BA62" s="9">
        <f>IF($K62="N",0,COUNTIFS(Database!$E:$E,0,Database!$O:$O,BA$2,Database!$I:$I,$A62,Database!$Z:$Z,"N",Database!$Y:$Y,"Y")+COUNTIFS(Database!$F:$F,0,Database!$Q:$Q,BA$2,Database!$I:$I,$A62,Database!$Z:$Z,"N",Database!$Y:$Y,"Y"))</f>
        <v>0</v>
      </c>
      <c r="BB62" s="9">
        <f>IF($K62="N",0,COUNTIFS(Database!$E:$E,0,Database!$O:$O,BB$2,Database!$I:$I,$A62,Database!$Z:$Z,"N",Database!$Y:$Y,"Y")+COUNTIFS(Database!$F:$F,0,Database!$Q:$Q,BB$2,Database!$I:$I,$A62,Database!$Z:$Z,"N",Database!$Y:$Y,"Y"))</f>
        <v>0</v>
      </c>
      <c r="BC62" s="9">
        <f>IF($K62="N",0,COUNTIFS(Database!$E:$E,0,Database!$O:$O,BC$2,Database!$I:$I,$A62,Database!$Z:$Z,"N",Database!$Y:$Y,"Y")+COUNTIFS(Database!$F:$F,0,Database!$Q:$Q,BC$2,Database!$I:$I,$A62,Database!$Z:$Z,"N",Database!$Y:$Y,"Y"))</f>
        <v>0</v>
      </c>
      <c r="BD62" s="9">
        <f>IF($K62="N",0,COUNTIFS(Database!$E:$E,0,Database!$O:$O,BD$2,Database!$I:$I,$A62,Database!$Z:$Z,"N",Database!$Y:$Y,"Y")+COUNTIFS(Database!$F:$F,0,Database!$Q:$Q,BD$2,Database!$I:$I,$A62,Database!$Z:$Z,"N",Database!$Y:$Y,"Y"))</f>
        <v>0</v>
      </c>
      <c r="BE62" s="9">
        <f>IF($K62="N",0,COUNTIFS(Database!$E:$E,0,Database!$O:$O,BE$2,Database!$I:$I,$A62,Database!$Z:$Z,"N",Database!$Y:$Y,"Y")+COUNTIFS(Database!$F:$F,0,Database!$Q:$Q,BE$2,Database!$I:$I,$A62,Database!$Z:$Z,"N",Database!$Y:$Y,"Y"))</f>
        <v>0</v>
      </c>
      <c r="BF62" s="9">
        <f>IF($K62="N",0,COUNTIFS(Database!$E:$E,0,Database!$O:$O,BF$2,Database!$I:$I,$A62,Database!$Z:$Z,"N",Database!$Y:$Y,"Y")+COUNTIFS(Database!$F:$F,0,Database!$Q:$Q,BF$2,Database!$I:$I,$A62,Database!$Z:$Z,"N",Database!$Y:$Y,"Y"))</f>
        <v>0</v>
      </c>
      <c r="BG62" s="9">
        <f>IF($K62="N",0,COUNTIFS(Database!$E:$E,0,Database!$O:$O,BG$2,Database!$I:$I,$A62,Database!$Z:$Z,"N",Database!$Y:$Y,"Y")+COUNTIFS(Database!$F:$F,0,Database!$Q:$Q,BG$2,Database!$I:$I,$A62,Database!$Z:$Z,"N",Database!$Y:$Y,"Y"))</f>
        <v>0</v>
      </c>
      <c r="BH62" s="9">
        <f>IF($K62="N",0,COUNTIFS(Database!$E:$E,0,Database!$O:$O,BH$2,Database!$I:$I,$A62,Database!$Z:$Z,"N",Database!$Y:$Y,"Y")+COUNTIFS(Database!$F:$F,0,Database!$Q:$Q,BH$2,Database!$I:$I,$A62,Database!$Z:$Z,"N",Database!$Y:$Y,"Y"))</f>
        <v>0</v>
      </c>
      <c r="BI62" s="9">
        <f>IF($K62="N",0,COUNTIFS(Database!$E:$E,0,Database!$O:$O,BI$2,Database!$I:$I,$A62,Database!$Z:$Z,"N",Database!$Y:$Y,"Y")+COUNTIFS(Database!$F:$F,0,Database!$Q:$Q,BI$2,Database!$I:$I,$A62,Database!$Z:$Z,"N",Database!$Y:$Y,"Y"))</f>
        <v>0</v>
      </c>
    </row>
    <row r="63" spans="1:61" x14ac:dyDescent="0.25">
      <c r="A63" t="s">
        <v>1449</v>
      </c>
      <c r="B63" s="2" t="str">
        <f>VLOOKUP(A63,Database!I:U,13,FALSE)</f>
        <v>bcp</v>
      </c>
      <c r="C63" s="2">
        <f>VLOOKUP(A63,Database!I:V,14,FALSE)</f>
        <v>2000</v>
      </c>
      <c r="D63" s="2">
        <f>_xlfn.MAXIFS(Database!B:B,Database!I:I,'Tournaments Included'!A63)</f>
        <v>3</v>
      </c>
      <c r="E63" s="2" t="str">
        <f>VLOOKUP(A63,Database!I:AA,16,FALSE)</f>
        <v>v1.1</v>
      </c>
      <c r="F63" s="2">
        <f>VLOOKUP(A63,Database!I:AB,19,FALSE)</f>
        <v>10</v>
      </c>
      <c r="G63" s="2" t="str">
        <f>VLOOKUP(A63,Database!I:AC,20,FALSE)</f>
        <v>Y</v>
      </c>
      <c r="H63" s="2" t="str">
        <f>IF(VLOOKUP(A63,Database!I:AD,21,FALSE)=0,"Unknown",VLOOKUP(A63,Database!I:AD,21,FALSE))</f>
        <v>Unknown</v>
      </c>
      <c r="I63" s="2" t="str">
        <f>IF(VLOOKUP(A63,Database!I:AE,22,FALSE)=0,"Unknown",VLOOKUP(A63,Database!I:AE,22,FALSE))</f>
        <v>Unknown</v>
      </c>
      <c r="K63" s="19" t="s">
        <v>1398</v>
      </c>
      <c r="N63" s="9">
        <f>IF($K63="N",0,COUNTIFS(Database!$E:$E,2,Database!$O:$O,N$2,Database!$I:$I,$A63,Database!$Z:$Z,"N",Database!$Y:$Y,"Y")+COUNTIFS(Database!$F:$F,2,Database!$Q:$Q,N$2,Database!$I:$I,$A63,Database!$Z:$Z,"N",Database!$Y:$Y,"Y"))</f>
        <v>2</v>
      </c>
      <c r="O63" s="9">
        <f>IF($K63="N",0,COUNTIFS(Database!$E:$E,2,Database!$O:$O,O$2,Database!$I:$I,$A63,Database!$Z:$Z,"N",Database!$Y:$Y,"Y")+COUNTIFS(Database!$F:$F,2,Database!$Q:$Q,O$2,Database!$I:$I,$A63,Database!$Z:$Z,"N",Database!$Y:$Y,"Y"))</f>
        <v>0</v>
      </c>
      <c r="P63" s="9">
        <f>IF($K63="N",0,COUNTIFS(Database!$E:$E,2,Database!$O:$O,P$2,Database!$I:$I,$A63,Database!$Z:$Z,"N",Database!$Y:$Y,"Y")+COUNTIFS(Database!$F:$F,2,Database!$Q:$Q,P$2,Database!$I:$I,$A63,Database!$Z:$Z,"N",Database!$Y:$Y,"Y"))</f>
        <v>2</v>
      </c>
      <c r="Q63" s="9">
        <f>IF($K63="N",0,COUNTIFS(Database!$E:$E,2,Database!$O:$O,Q$2,Database!$I:$I,$A63,Database!$Z:$Z,"N",Database!$Y:$Y,"Y")+COUNTIFS(Database!$F:$F,2,Database!$Q:$Q,Q$2,Database!$I:$I,$A63,Database!$Z:$Z,"N",Database!$Y:$Y,"Y"))</f>
        <v>1</v>
      </c>
      <c r="R63" s="9">
        <f>IF($K63="N",0,COUNTIFS(Database!$E:$E,2,Database!$O:$O,R$2,Database!$I:$I,$A63,Database!$Z:$Z,"N",Database!$Y:$Y,"Y")+COUNTIFS(Database!$F:$F,2,Database!$Q:$Q,R$2,Database!$I:$I,$A63,Database!$Z:$Z,"N",Database!$Y:$Y,"Y"))</f>
        <v>0</v>
      </c>
      <c r="S63" s="9">
        <f>IF($K63="N",0,COUNTIFS(Database!$E:$E,2,Database!$O:$O,S$2,Database!$I:$I,$A63,Database!$Z:$Z,"N",Database!$Y:$Y,"Y")+COUNTIFS(Database!$F:$F,2,Database!$Q:$Q,S$2,Database!$I:$I,$A63,Database!$Z:$Z,"N",Database!$Y:$Y,"Y"))</f>
        <v>1</v>
      </c>
      <c r="T63" s="9">
        <f>IF($K63="N",0,COUNTIFS(Database!$E:$E,2,Database!$O:$O,T$2,Database!$I:$I,$A63,Database!$Z:$Z,"N",Database!$Y:$Y,"Y")+COUNTIFS(Database!$F:$F,2,Database!$Q:$Q,T$2,Database!$I:$I,$A63,Database!$Z:$Z,"N",Database!$Y:$Y,"Y"))</f>
        <v>3</v>
      </c>
      <c r="U63" s="9">
        <f>IF($K63="N",0,COUNTIFS(Database!$E:$E,2,Database!$O:$O,U$2,Database!$I:$I,$A63,Database!$Z:$Z,"N",Database!$Y:$Y,"Y")+COUNTIFS(Database!$F:$F,2,Database!$Q:$Q,U$2,Database!$I:$I,$A63,Database!$Z:$Z,"N",Database!$Y:$Y,"Y"))</f>
        <v>0</v>
      </c>
      <c r="V63" s="9">
        <f>IF($K63="N",0,COUNTIFS(Database!$E:$E,2,Database!$O:$O,V$2,Database!$I:$I,$A63,Database!$Z:$Z,"N",Database!$Y:$Y,"Y")+COUNTIFS(Database!$F:$F,2,Database!$Q:$Q,V$2,Database!$I:$I,$A63,Database!$Z:$Z,"N",Database!$Y:$Y,"Y"))</f>
        <v>0</v>
      </c>
      <c r="W63" s="9">
        <f>IF($K63="N",0,COUNTIFS(Database!$E:$E,2,Database!$O:$O,W$2,Database!$I:$I,$A63,Database!$Z:$Z,"N",Database!$Y:$Y,"Y")+COUNTIFS(Database!$F:$F,2,Database!$Q:$Q,W$2,Database!$I:$I,$A63,Database!$Z:$Z,"N",Database!$Y:$Y,"Y"))</f>
        <v>0</v>
      </c>
      <c r="X63" s="9">
        <f>IF($K63="N",0,COUNTIFS(Database!$E:$E,2,Database!$O:$O,X$2,Database!$I:$I,$A63,Database!$Z:$Z,"N",Database!$Y:$Y,"Y")+COUNTIFS(Database!$F:$F,2,Database!$Q:$Q,X$2,Database!$I:$I,$A63,Database!$Z:$Z,"N",Database!$Y:$Y,"Y"))</f>
        <v>0</v>
      </c>
      <c r="Y63" s="9">
        <f>IF($K63="N",0,COUNTIFS(Database!$E:$E,2,Database!$O:$O,Y$2,Database!$I:$I,$A63,Database!$Z:$Z,"N",Database!$Y:$Y,"Y")+COUNTIFS(Database!$F:$F,2,Database!$Q:$Q,Y$2,Database!$I:$I,$A63,Database!$Z:$Z,"N",Database!$Y:$Y,"Y"))</f>
        <v>3</v>
      </c>
      <c r="Z63" s="9">
        <f>IF($K63="N",0,COUNTIFS(Database!$E:$E,2,Database!$O:$O,Z$2,Database!$I:$I,$A63,Database!$Z:$Z,"N",Database!$Y:$Y,"Y")+COUNTIFS(Database!$F:$F,2,Database!$Q:$Q,Z$2,Database!$I:$I,$A63,Database!$Z:$Z,"N",Database!$Y:$Y,"Y"))</f>
        <v>0</v>
      </c>
      <c r="AA63" s="9">
        <f>IF($K63="N",0,COUNTIFS(Database!$E:$E,2,Database!$O:$O,AA$2,Database!$I:$I,$A63,Database!$Z:$Z,"N",Database!$Y:$Y,"Y")+COUNTIFS(Database!$F:$F,2,Database!$Q:$Q,AA$2,Database!$I:$I,$A63,Database!$Z:$Z,"N",Database!$Y:$Y,"Y"))</f>
        <v>0</v>
      </c>
      <c r="AB63" s="9">
        <f>IF($K63="N",0,COUNTIFS(Database!$E:$E,2,Database!$O:$O,AB$2,Database!$I:$I,$A63,Database!$Z:$Z,"N",Database!$Y:$Y,"Y")+COUNTIFS(Database!$F:$F,2,Database!$Q:$Q,AB$2,Database!$I:$I,$A63,Database!$Z:$Z,"N",Database!$Y:$Y,"Y"))</f>
        <v>0</v>
      </c>
      <c r="AC63" s="9">
        <f>IF($K63="N",0,COUNTIFS(Database!$E:$E,2,Database!$O:$O,AC$2,Database!$I:$I,$A63,Database!$Z:$Z,"N",Database!$Y:$Y,"Y")+COUNTIFS(Database!$F:$F,2,Database!$Q:$Q,AC$2,Database!$I:$I,$A63,Database!$Z:$Z,"N",Database!$Y:$Y,"Y"))</f>
        <v>0</v>
      </c>
      <c r="AD63" s="9">
        <f>IF($K63="N",0,COUNTIFS(Database!$E:$E,1,Database!$O:$O,AD$2,Database!$I:$I,$A63,Database!$Z:$Z,"N",Database!$Y:$Y,"Y")+COUNTIFS(Database!$F:$F,1,Database!$Q:$Q,AD$2,Database!$I:$I,$A63,Database!$Z:$Z,"N",Database!$Y:$Y,"Y"))</f>
        <v>0</v>
      </c>
      <c r="AE63" s="9">
        <f>IF($K63="N",0,COUNTIFS(Database!$E:$E,1,Database!$O:$O,AE$2,Database!$I:$I,$A63,Database!$Z:$Z,"N",Database!$Y:$Y,"Y")+COUNTIFS(Database!$F:$F,1,Database!$Q:$Q,AE$2,Database!$I:$I,$A63,Database!$Z:$Z,"N",Database!$Y:$Y,"Y"))</f>
        <v>1</v>
      </c>
      <c r="AF63" s="9">
        <f>IF($K63="N",0,COUNTIFS(Database!$E:$E,1,Database!$O:$O,AF$2,Database!$I:$I,$A63,Database!$Z:$Z,"N",Database!$Y:$Y,"Y")+COUNTIFS(Database!$F:$F,1,Database!$Q:$Q,AF$2,Database!$I:$I,$A63,Database!$Z:$Z,"N",Database!$Y:$Y,"Y"))</f>
        <v>0</v>
      </c>
      <c r="AG63" s="9">
        <f>IF($K63="N",0,COUNTIFS(Database!$E:$E,1,Database!$O:$O,AG$2,Database!$I:$I,$A63,Database!$Z:$Z,"N",Database!$Y:$Y,"Y")+COUNTIFS(Database!$F:$F,1,Database!$Q:$Q,AG$2,Database!$I:$I,$A63,Database!$Z:$Z,"N",Database!$Y:$Y,"Y"))</f>
        <v>0</v>
      </c>
      <c r="AH63" s="9">
        <f>IF($K63="N",0,COUNTIFS(Database!$E:$E,1,Database!$O:$O,AH$2,Database!$I:$I,$A63,Database!$Z:$Z,"N",Database!$Y:$Y,"Y")+COUNTIFS(Database!$F:$F,1,Database!$Q:$Q,AH$2,Database!$I:$I,$A63,Database!$Z:$Z,"N",Database!$Y:$Y,"Y"))</f>
        <v>0</v>
      </c>
      <c r="AI63" s="9">
        <f>IF($K63="N",0,COUNTIFS(Database!$E:$E,1,Database!$O:$O,AI$2,Database!$I:$I,$A63,Database!$Z:$Z,"N",Database!$Y:$Y,"Y")+COUNTIFS(Database!$F:$F,1,Database!$Q:$Q,AI$2,Database!$I:$I,$A63,Database!$Z:$Z,"N",Database!$Y:$Y,"Y"))</f>
        <v>1</v>
      </c>
      <c r="AJ63" s="9">
        <f>IF($K63="N",0,COUNTIFS(Database!$E:$E,1,Database!$O:$O,AJ$2,Database!$I:$I,$A63,Database!$Z:$Z,"N",Database!$Y:$Y,"Y")+COUNTIFS(Database!$F:$F,1,Database!$Q:$Q,AJ$2,Database!$I:$I,$A63,Database!$Z:$Z,"N",Database!$Y:$Y,"Y"))</f>
        <v>0</v>
      </c>
      <c r="AK63" s="9">
        <f>IF($K63="N",0,COUNTIFS(Database!$E:$E,1,Database!$O:$O,AK$2,Database!$I:$I,$A63,Database!$Z:$Z,"N",Database!$Y:$Y,"Y")+COUNTIFS(Database!$F:$F,1,Database!$Q:$Q,AK$2,Database!$I:$I,$A63,Database!$Z:$Z,"N",Database!$Y:$Y,"Y"))</f>
        <v>0</v>
      </c>
      <c r="AL63" s="9">
        <f>IF($K63="N",0,COUNTIFS(Database!$E:$E,1,Database!$O:$O,AL$2,Database!$I:$I,$A63,Database!$Z:$Z,"N",Database!$Y:$Y,"Y")+COUNTIFS(Database!$F:$F,1,Database!$Q:$Q,AL$2,Database!$I:$I,$A63,Database!$Z:$Z,"N",Database!$Y:$Y,"Y"))</f>
        <v>0</v>
      </c>
      <c r="AM63" s="9">
        <f>IF($K63="N",0,COUNTIFS(Database!$E:$E,1,Database!$O:$O,AM$2,Database!$I:$I,$A63,Database!$Z:$Z,"N",Database!$Y:$Y,"Y")+COUNTIFS(Database!$F:$F,1,Database!$Q:$Q,AM$2,Database!$I:$I,$A63,Database!$Z:$Z,"N",Database!$Y:$Y,"Y"))</f>
        <v>0</v>
      </c>
      <c r="AN63" s="9">
        <f>IF($K63="N",0,COUNTIFS(Database!$E:$E,1,Database!$O:$O,AN$2,Database!$I:$I,$A63,Database!$Z:$Z,"N",Database!$Y:$Y,"Y")+COUNTIFS(Database!$F:$F,1,Database!$Q:$Q,AN$2,Database!$I:$I,$A63,Database!$Z:$Z,"N",Database!$Y:$Y,"Y"))</f>
        <v>0</v>
      </c>
      <c r="AO63" s="9">
        <f>IF($K63="N",0,COUNTIFS(Database!$E:$E,1,Database!$O:$O,AO$2,Database!$I:$I,$A63,Database!$Z:$Z,"N",Database!$Y:$Y,"Y")+COUNTIFS(Database!$F:$F,1,Database!$Q:$Q,AO$2,Database!$I:$I,$A63,Database!$Z:$Z,"N",Database!$Y:$Y,"Y"))</f>
        <v>0</v>
      </c>
      <c r="AP63" s="9">
        <f>IF($K63="N",0,COUNTIFS(Database!$E:$E,1,Database!$O:$O,AP$2,Database!$I:$I,$A63,Database!$Z:$Z,"N",Database!$Y:$Y,"Y")+COUNTIFS(Database!$F:$F,1,Database!$Q:$Q,AP$2,Database!$I:$I,$A63,Database!$Z:$Z,"N",Database!$Y:$Y,"Y"))</f>
        <v>0</v>
      </c>
      <c r="AQ63" s="9">
        <f>IF($K63="N",0,COUNTIFS(Database!$E:$E,1,Database!$O:$O,AQ$2,Database!$I:$I,$A63,Database!$Z:$Z,"N",Database!$Y:$Y,"Y")+COUNTIFS(Database!$F:$F,1,Database!$Q:$Q,AQ$2,Database!$I:$I,$A63,Database!$Z:$Z,"N",Database!$Y:$Y,"Y"))</f>
        <v>0</v>
      </c>
      <c r="AR63" s="9">
        <f>IF($K63="N",0,COUNTIFS(Database!$E:$E,1,Database!$O:$O,AR$2,Database!$I:$I,$A63,Database!$Z:$Z,"N",Database!$Y:$Y,"Y")+COUNTIFS(Database!$F:$F,1,Database!$Q:$Q,AR$2,Database!$I:$I,$A63,Database!$Z:$Z,"N",Database!$Y:$Y,"Y"))</f>
        <v>0</v>
      </c>
      <c r="AS63" s="9">
        <f>IF($K63="N",0,COUNTIFS(Database!$E:$E,1,Database!$O:$O,AS$2,Database!$I:$I,$A63,Database!$Z:$Z,"N",Database!$Y:$Y,"Y")+COUNTIFS(Database!$F:$F,1,Database!$Q:$Q,AS$2,Database!$I:$I,$A63,Database!$Z:$Z,"N",Database!$Y:$Y,"Y"))</f>
        <v>0</v>
      </c>
      <c r="AT63" s="9">
        <f>IF($K63="N",0,COUNTIFS(Database!$E:$E,0,Database!$O:$O,AT$2,Database!$I:$I,$A63,Database!$Z:$Z,"N",Database!$Y:$Y,"Y")+COUNTIFS(Database!$F:$F,0,Database!$Q:$Q,AT$2,Database!$I:$I,$A63,Database!$Z:$Z,"N",Database!$Y:$Y,"Y"))</f>
        <v>2</v>
      </c>
      <c r="AU63" s="9">
        <f>IF($K63="N",0,COUNTIFS(Database!$E:$E,0,Database!$O:$O,AU$2,Database!$I:$I,$A63,Database!$Z:$Z,"N",Database!$Y:$Y,"Y")+COUNTIFS(Database!$F:$F,0,Database!$Q:$Q,AU$2,Database!$I:$I,$A63,Database!$Z:$Z,"N",Database!$Y:$Y,"Y"))</f>
        <v>3</v>
      </c>
      <c r="AV63" s="9">
        <f>IF($K63="N",0,COUNTIFS(Database!$E:$E,0,Database!$O:$O,AV$2,Database!$I:$I,$A63,Database!$Z:$Z,"N",Database!$Y:$Y,"Y")+COUNTIFS(Database!$F:$F,0,Database!$Q:$Q,AV$2,Database!$I:$I,$A63,Database!$Z:$Z,"N",Database!$Y:$Y,"Y"))</f>
        <v>1</v>
      </c>
      <c r="AW63" s="9">
        <f>IF($K63="N",0,COUNTIFS(Database!$E:$E,0,Database!$O:$O,AW$2,Database!$I:$I,$A63,Database!$Z:$Z,"N",Database!$Y:$Y,"Y")+COUNTIFS(Database!$F:$F,0,Database!$Q:$Q,AW$2,Database!$I:$I,$A63,Database!$Z:$Z,"N",Database!$Y:$Y,"Y"))</f>
        <v>2</v>
      </c>
      <c r="AX63" s="9">
        <f>IF($K63="N",0,COUNTIFS(Database!$E:$E,0,Database!$O:$O,AX$2,Database!$I:$I,$A63,Database!$Z:$Z,"N",Database!$Y:$Y,"Y")+COUNTIFS(Database!$F:$F,0,Database!$Q:$Q,AX$2,Database!$I:$I,$A63,Database!$Z:$Z,"N",Database!$Y:$Y,"Y"))</f>
        <v>0</v>
      </c>
      <c r="AY63" s="9">
        <f>IF($K63="N",0,COUNTIFS(Database!$E:$E,0,Database!$O:$O,AY$2,Database!$I:$I,$A63,Database!$Z:$Z,"N",Database!$Y:$Y,"Y")+COUNTIFS(Database!$F:$F,0,Database!$Q:$Q,AY$2,Database!$I:$I,$A63,Database!$Z:$Z,"N",Database!$Y:$Y,"Y"))</f>
        <v>4</v>
      </c>
      <c r="AZ63" s="9">
        <f>IF($K63="N",0,COUNTIFS(Database!$E:$E,0,Database!$O:$O,AZ$2,Database!$I:$I,$A63,Database!$Z:$Z,"N",Database!$Y:$Y,"Y")+COUNTIFS(Database!$F:$F,0,Database!$Q:$Q,AZ$2,Database!$I:$I,$A63,Database!$Z:$Z,"N",Database!$Y:$Y,"Y"))</f>
        <v>0</v>
      </c>
      <c r="BA63" s="9">
        <f>IF($K63="N",0,COUNTIFS(Database!$E:$E,0,Database!$O:$O,BA$2,Database!$I:$I,$A63,Database!$Z:$Z,"N",Database!$Y:$Y,"Y")+COUNTIFS(Database!$F:$F,0,Database!$Q:$Q,BA$2,Database!$I:$I,$A63,Database!$Z:$Z,"N",Database!$Y:$Y,"Y"))</f>
        <v>0</v>
      </c>
      <c r="BB63" s="9">
        <f>IF($K63="N",0,COUNTIFS(Database!$E:$E,0,Database!$O:$O,BB$2,Database!$I:$I,$A63,Database!$Z:$Z,"N",Database!$Y:$Y,"Y")+COUNTIFS(Database!$F:$F,0,Database!$Q:$Q,BB$2,Database!$I:$I,$A63,Database!$Z:$Z,"N",Database!$Y:$Y,"Y"))</f>
        <v>0</v>
      </c>
      <c r="BC63" s="9">
        <f>IF($K63="N",0,COUNTIFS(Database!$E:$E,0,Database!$O:$O,BC$2,Database!$I:$I,$A63,Database!$Z:$Z,"N",Database!$Y:$Y,"Y")+COUNTIFS(Database!$F:$F,0,Database!$Q:$Q,BC$2,Database!$I:$I,$A63,Database!$Z:$Z,"N",Database!$Y:$Y,"Y"))</f>
        <v>0</v>
      </c>
      <c r="BD63" s="9">
        <f>IF($K63="N",0,COUNTIFS(Database!$E:$E,0,Database!$O:$O,BD$2,Database!$I:$I,$A63,Database!$Z:$Z,"N",Database!$Y:$Y,"Y")+COUNTIFS(Database!$F:$F,0,Database!$Q:$Q,BD$2,Database!$I:$I,$A63,Database!$Z:$Z,"N",Database!$Y:$Y,"Y"))</f>
        <v>0</v>
      </c>
      <c r="BE63" s="9">
        <f>IF($K63="N",0,COUNTIFS(Database!$E:$E,0,Database!$O:$O,BE$2,Database!$I:$I,$A63,Database!$Z:$Z,"N",Database!$Y:$Y,"Y")+COUNTIFS(Database!$F:$F,0,Database!$Q:$Q,BE$2,Database!$I:$I,$A63,Database!$Z:$Z,"N",Database!$Y:$Y,"Y"))</f>
        <v>0</v>
      </c>
      <c r="BF63" s="9">
        <f>IF($K63="N",0,COUNTIFS(Database!$E:$E,0,Database!$O:$O,BF$2,Database!$I:$I,$A63,Database!$Z:$Z,"N",Database!$Y:$Y,"Y")+COUNTIFS(Database!$F:$F,0,Database!$Q:$Q,BF$2,Database!$I:$I,$A63,Database!$Z:$Z,"N",Database!$Y:$Y,"Y"))</f>
        <v>0</v>
      </c>
      <c r="BG63" s="9">
        <f>IF($K63="N",0,COUNTIFS(Database!$E:$E,0,Database!$O:$O,BG$2,Database!$I:$I,$A63,Database!$Z:$Z,"N",Database!$Y:$Y,"Y")+COUNTIFS(Database!$F:$F,0,Database!$Q:$Q,BG$2,Database!$I:$I,$A63,Database!$Z:$Z,"N",Database!$Y:$Y,"Y"))</f>
        <v>0</v>
      </c>
      <c r="BH63" s="9">
        <f>IF($K63="N",0,COUNTIFS(Database!$E:$E,0,Database!$O:$O,BH$2,Database!$I:$I,$A63,Database!$Z:$Z,"N",Database!$Y:$Y,"Y")+COUNTIFS(Database!$F:$F,0,Database!$Q:$Q,BH$2,Database!$I:$I,$A63,Database!$Z:$Z,"N",Database!$Y:$Y,"Y"))</f>
        <v>0</v>
      </c>
      <c r="BI63" s="9">
        <f>IF($K63="N",0,COUNTIFS(Database!$E:$E,0,Database!$O:$O,BI$2,Database!$I:$I,$A63,Database!$Z:$Z,"N",Database!$Y:$Y,"Y")+COUNTIFS(Database!$F:$F,0,Database!$Q:$Q,BI$2,Database!$I:$I,$A63,Database!$Z:$Z,"N",Database!$Y:$Y,"Y"))</f>
        <v>0</v>
      </c>
    </row>
    <row r="64" spans="1:61" x14ac:dyDescent="0.25">
      <c r="A64" t="s">
        <v>1646</v>
      </c>
      <c r="B64" s="2" t="str">
        <f>VLOOKUP(A64,Database!I:U,13,FALSE)</f>
        <v>bcp</v>
      </c>
      <c r="C64" s="2">
        <f>VLOOKUP(A64,Database!I:V,14,FALSE)</f>
        <v>1250</v>
      </c>
      <c r="D64" s="2">
        <f>_xlfn.MAXIFS(Database!B:B,Database!I:I,'Tournaments Included'!A64)</f>
        <v>3</v>
      </c>
      <c r="E64" s="2" t="str">
        <f>VLOOKUP(A64,Database!I:AA,16,FALSE)</f>
        <v>v1.1</v>
      </c>
      <c r="F64" s="2">
        <f>VLOOKUP(A64,Database!I:AB,19,FALSE)</f>
        <v>10</v>
      </c>
      <c r="G64" s="2" t="str">
        <f>VLOOKUP(A64,Database!I:AC,20,FALSE)</f>
        <v>N</v>
      </c>
      <c r="H64" s="2" t="str">
        <f>IF(VLOOKUP(A64,Database!I:AD,21,FALSE)=0,"Unknown",VLOOKUP(A64,Database!I:AD,21,FALSE))</f>
        <v>Unknown</v>
      </c>
      <c r="I64" s="2" t="str">
        <f>IF(VLOOKUP(A64,Database!I:AE,22,FALSE)=0,"Unknown",VLOOKUP(A64,Database!I:AE,22,FALSE))</f>
        <v>Unknown</v>
      </c>
      <c r="K64" s="19" t="s">
        <v>1399</v>
      </c>
      <c r="N64" s="9">
        <f>IF($K64="N",0,COUNTIFS(Database!$E:$E,2,Database!$O:$O,N$2,Database!$I:$I,$A64,Database!$Z:$Z,"N",Database!$Y:$Y,"Y")+COUNTIFS(Database!$F:$F,2,Database!$Q:$Q,N$2,Database!$I:$I,$A64,Database!$Z:$Z,"N",Database!$Y:$Y,"Y"))</f>
        <v>0</v>
      </c>
      <c r="O64" s="9">
        <f>IF($K64="N",0,COUNTIFS(Database!$E:$E,2,Database!$O:$O,O$2,Database!$I:$I,$A64,Database!$Z:$Z,"N",Database!$Y:$Y,"Y")+COUNTIFS(Database!$F:$F,2,Database!$Q:$Q,O$2,Database!$I:$I,$A64,Database!$Z:$Z,"N",Database!$Y:$Y,"Y"))</f>
        <v>0</v>
      </c>
      <c r="P64" s="9">
        <f>IF($K64="N",0,COUNTIFS(Database!$E:$E,2,Database!$O:$O,P$2,Database!$I:$I,$A64,Database!$Z:$Z,"N",Database!$Y:$Y,"Y")+COUNTIFS(Database!$F:$F,2,Database!$Q:$Q,P$2,Database!$I:$I,$A64,Database!$Z:$Z,"N",Database!$Y:$Y,"Y"))</f>
        <v>0</v>
      </c>
      <c r="Q64" s="9">
        <f>IF($K64="N",0,COUNTIFS(Database!$E:$E,2,Database!$O:$O,Q$2,Database!$I:$I,$A64,Database!$Z:$Z,"N",Database!$Y:$Y,"Y")+COUNTIFS(Database!$F:$F,2,Database!$Q:$Q,Q$2,Database!$I:$I,$A64,Database!$Z:$Z,"N",Database!$Y:$Y,"Y"))</f>
        <v>0</v>
      </c>
      <c r="R64" s="9">
        <f>IF($K64="N",0,COUNTIFS(Database!$E:$E,2,Database!$O:$O,R$2,Database!$I:$I,$A64,Database!$Z:$Z,"N",Database!$Y:$Y,"Y")+COUNTIFS(Database!$F:$F,2,Database!$Q:$Q,R$2,Database!$I:$I,$A64,Database!$Z:$Z,"N",Database!$Y:$Y,"Y"))</f>
        <v>0</v>
      </c>
      <c r="S64" s="9">
        <f>IF($K64="N",0,COUNTIFS(Database!$E:$E,2,Database!$O:$O,S$2,Database!$I:$I,$A64,Database!$Z:$Z,"N",Database!$Y:$Y,"Y")+COUNTIFS(Database!$F:$F,2,Database!$Q:$Q,S$2,Database!$I:$I,$A64,Database!$Z:$Z,"N",Database!$Y:$Y,"Y"))</f>
        <v>0</v>
      </c>
      <c r="T64" s="9">
        <f>IF($K64="N",0,COUNTIFS(Database!$E:$E,2,Database!$O:$O,T$2,Database!$I:$I,$A64,Database!$Z:$Z,"N",Database!$Y:$Y,"Y")+COUNTIFS(Database!$F:$F,2,Database!$Q:$Q,T$2,Database!$I:$I,$A64,Database!$Z:$Z,"N",Database!$Y:$Y,"Y"))</f>
        <v>0</v>
      </c>
      <c r="U64" s="9">
        <f>IF($K64="N",0,COUNTIFS(Database!$E:$E,2,Database!$O:$O,U$2,Database!$I:$I,$A64,Database!$Z:$Z,"N",Database!$Y:$Y,"Y")+COUNTIFS(Database!$F:$F,2,Database!$Q:$Q,U$2,Database!$I:$I,$A64,Database!$Z:$Z,"N",Database!$Y:$Y,"Y"))</f>
        <v>0</v>
      </c>
      <c r="V64" s="9">
        <f>IF($K64="N",0,COUNTIFS(Database!$E:$E,2,Database!$O:$O,V$2,Database!$I:$I,$A64,Database!$Z:$Z,"N",Database!$Y:$Y,"Y")+COUNTIFS(Database!$F:$F,2,Database!$Q:$Q,V$2,Database!$I:$I,$A64,Database!$Z:$Z,"N",Database!$Y:$Y,"Y"))</f>
        <v>0</v>
      </c>
      <c r="W64" s="9">
        <f>IF($K64="N",0,COUNTIFS(Database!$E:$E,2,Database!$O:$O,W$2,Database!$I:$I,$A64,Database!$Z:$Z,"N",Database!$Y:$Y,"Y")+COUNTIFS(Database!$F:$F,2,Database!$Q:$Q,W$2,Database!$I:$I,$A64,Database!$Z:$Z,"N",Database!$Y:$Y,"Y"))</f>
        <v>0</v>
      </c>
      <c r="X64" s="9">
        <f>IF($K64="N",0,COUNTIFS(Database!$E:$E,2,Database!$O:$O,X$2,Database!$I:$I,$A64,Database!$Z:$Z,"N",Database!$Y:$Y,"Y")+COUNTIFS(Database!$F:$F,2,Database!$Q:$Q,X$2,Database!$I:$I,$A64,Database!$Z:$Z,"N",Database!$Y:$Y,"Y"))</f>
        <v>0</v>
      </c>
      <c r="Y64" s="9">
        <f>IF($K64="N",0,COUNTIFS(Database!$E:$E,2,Database!$O:$O,Y$2,Database!$I:$I,$A64,Database!$Z:$Z,"N",Database!$Y:$Y,"Y")+COUNTIFS(Database!$F:$F,2,Database!$Q:$Q,Y$2,Database!$I:$I,$A64,Database!$Z:$Z,"N",Database!$Y:$Y,"Y"))</f>
        <v>0</v>
      </c>
      <c r="Z64" s="9">
        <f>IF($K64="N",0,COUNTIFS(Database!$E:$E,2,Database!$O:$O,Z$2,Database!$I:$I,$A64,Database!$Z:$Z,"N",Database!$Y:$Y,"Y")+COUNTIFS(Database!$F:$F,2,Database!$Q:$Q,Z$2,Database!$I:$I,$A64,Database!$Z:$Z,"N",Database!$Y:$Y,"Y"))</f>
        <v>0</v>
      </c>
      <c r="AA64" s="9">
        <f>IF($K64="N",0,COUNTIFS(Database!$E:$E,2,Database!$O:$O,AA$2,Database!$I:$I,$A64,Database!$Z:$Z,"N",Database!$Y:$Y,"Y")+COUNTIFS(Database!$F:$F,2,Database!$Q:$Q,AA$2,Database!$I:$I,$A64,Database!$Z:$Z,"N",Database!$Y:$Y,"Y"))</f>
        <v>0</v>
      </c>
      <c r="AB64" s="9">
        <f>IF($K64="N",0,COUNTIFS(Database!$E:$E,2,Database!$O:$O,AB$2,Database!$I:$I,$A64,Database!$Z:$Z,"N",Database!$Y:$Y,"Y")+COUNTIFS(Database!$F:$F,2,Database!$Q:$Q,AB$2,Database!$I:$I,$A64,Database!$Z:$Z,"N",Database!$Y:$Y,"Y"))</f>
        <v>0</v>
      </c>
      <c r="AC64" s="9">
        <f>IF($K64="N",0,COUNTIFS(Database!$E:$E,2,Database!$O:$O,AC$2,Database!$I:$I,$A64,Database!$Z:$Z,"N",Database!$Y:$Y,"Y")+COUNTIFS(Database!$F:$F,2,Database!$Q:$Q,AC$2,Database!$I:$I,$A64,Database!$Z:$Z,"N",Database!$Y:$Y,"Y"))</f>
        <v>0</v>
      </c>
      <c r="AD64" s="9">
        <f>IF($K64="N",0,COUNTIFS(Database!$E:$E,1,Database!$O:$O,AD$2,Database!$I:$I,$A64,Database!$Z:$Z,"N",Database!$Y:$Y,"Y")+COUNTIFS(Database!$F:$F,1,Database!$Q:$Q,AD$2,Database!$I:$I,$A64,Database!$Z:$Z,"N",Database!$Y:$Y,"Y"))</f>
        <v>0</v>
      </c>
      <c r="AE64" s="9">
        <f>IF($K64="N",0,COUNTIFS(Database!$E:$E,1,Database!$O:$O,AE$2,Database!$I:$I,$A64,Database!$Z:$Z,"N",Database!$Y:$Y,"Y")+COUNTIFS(Database!$F:$F,1,Database!$Q:$Q,AE$2,Database!$I:$I,$A64,Database!$Z:$Z,"N",Database!$Y:$Y,"Y"))</f>
        <v>0</v>
      </c>
      <c r="AF64" s="9">
        <f>IF($K64="N",0,COUNTIFS(Database!$E:$E,1,Database!$O:$O,AF$2,Database!$I:$I,$A64,Database!$Z:$Z,"N",Database!$Y:$Y,"Y")+COUNTIFS(Database!$F:$F,1,Database!$Q:$Q,AF$2,Database!$I:$I,$A64,Database!$Z:$Z,"N",Database!$Y:$Y,"Y"))</f>
        <v>0</v>
      </c>
      <c r="AG64" s="9">
        <f>IF($K64="N",0,COUNTIFS(Database!$E:$E,1,Database!$O:$O,AG$2,Database!$I:$I,$A64,Database!$Z:$Z,"N",Database!$Y:$Y,"Y")+COUNTIFS(Database!$F:$F,1,Database!$Q:$Q,AG$2,Database!$I:$I,$A64,Database!$Z:$Z,"N",Database!$Y:$Y,"Y"))</f>
        <v>0</v>
      </c>
      <c r="AH64" s="9">
        <f>IF($K64="N",0,COUNTIFS(Database!$E:$E,1,Database!$O:$O,AH$2,Database!$I:$I,$A64,Database!$Z:$Z,"N",Database!$Y:$Y,"Y")+COUNTIFS(Database!$F:$F,1,Database!$Q:$Q,AH$2,Database!$I:$I,$A64,Database!$Z:$Z,"N",Database!$Y:$Y,"Y"))</f>
        <v>0</v>
      </c>
      <c r="AI64" s="9">
        <f>IF($K64="N",0,COUNTIFS(Database!$E:$E,1,Database!$O:$O,AI$2,Database!$I:$I,$A64,Database!$Z:$Z,"N",Database!$Y:$Y,"Y")+COUNTIFS(Database!$F:$F,1,Database!$Q:$Q,AI$2,Database!$I:$I,$A64,Database!$Z:$Z,"N",Database!$Y:$Y,"Y"))</f>
        <v>0</v>
      </c>
      <c r="AJ64" s="9">
        <f>IF($K64="N",0,COUNTIFS(Database!$E:$E,1,Database!$O:$O,AJ$2,Database!$I:$I,$A64,Database!$Z:$Z,"N",Database!$Y:$Y,"Y")+COUNTIFS(Database!$F:$F,1,Database!$Q:$Q,AJ$2,Database!$I:$I,$A64,Database!$Z:$Z,"N",Database!$Y:$Y,"Y"))</f>
        <v>0</v>
      </c>
      <c r="AK64" s="9">
        <f>IF($K64="N",0,COUNTIFS(Database!$E:$E,1,Database!$O:$O,AK$2,Database!$I:$I,$A64,Database!$Z:$Z,"N",Database!$Y:$Y,"Y")+COUNTIFS(Database!$F:$F,1,Database!$Q:$Q,AK$2,Database!$I:$I,$A64,Database!$Z:$Z,"N",Database!$Y:$Y,"Y"))</f>
        <v>0</v>
      </c>
      <c r="AL64" s="9">
        <f>IF($K64="N",0,COUNTIFS(Database!$E:$E,1,Database!$O:$O,AL$2,Database!$I:$I,$A64,Database!$Z:$Z,"N",Database!$Y:$Y,"Y")+COUNTIFS(Database!$F:$F,1,Database!$Q:$Q,AL$2,Database!$I:$I,$A64,Database!$Z:$Z,"N",Database!$Y:$Y,"Y"))</f>
        <v>0</v>
      </c>
      <c r="AM64" s="9">
        <f>IF($K64="N",0,COUNTIFS(Database!$E:$E,1,Database!$O:$O,AM$2,Database!$I:$I,$A64,Database!$Z:$Z,"N",Database!$Y:$Y,"Y")+COUNTIFS(Database!$F:$F,1,Database!$Q:$Q,AM$2,Database!$I:$I,$A64,Database!$Z:$Z,"N",Database!$Y:$Y,"Y"))</f>
        <v>0</v>
      </c>
      <c r="AN64" s="9">
        <f>IF($K64="N",0,COUNTIFS(Database!$E:$E,1,Database!$O:$O,AN$2,Database!$I:$I,$A64,Database!$Z:$Z,"N",Database!$Y:$Y,"Y")+COUNTIFS(Database!$F:$F,1,Database!$Q:$Q,AN$2,Database!$I:$I,$A64,Database!$Z:$Z,"N",Database!$Y:$Y,"Y"))</f>
        <v>0</v>
      </c>
      <c r="AO64" s="9">
        <f>IF($K64="N",0,COUNTIFS(Database!$E:$E,1,Database!$O:$O,AO$2,Database!$I:$I,$A64,Database!$Z:$Z,"N",Database!$Y:$Y,"Y")+COUNTIFS(Database!$F:$F,1,Database!$Q:$Q,AO$2,Database!$I:$I,$A64,Database!$Z:$Z,"N",Database!$Y:$Y,"Y"))</f>
        <v>0</v>
      </c>
      <c r="AP64" s="9">
        <f>IF($K64="N",0,COUNTIFS(Database!$E:$E,1,Database!$O:$O,AP$2,Database!$I:$I,$A64,Database!$Z:$Z,"N",Database!$Y:$Y,"Y")+COUNTIFS(Database!$F:$F,1,Database!$Q:$Q,AP$2,Database!$I:$I,$A64,Database!$Z:$Z,"N",Database!$Y:$Y,"Y"))</f>
        <v>0</v>
      </c>
      <c r="AQ64" s="9">
        <f>IF($K64="N",0,COUNTIFS(Database!$E:$E,1,Database!$O:$O,AQ$2,Database!$I:$I,$A64,Database!$Z:$Z,"N",Database!$Y:$Y,"Y")+COUNTIFS(Database!$F:$F,1,Database!$Q:$Q,AQ$2,Database!$I:$I,$A64,Database!$Z:$Z,"N",Database!$Y:$Y,"Y"))</f>
        <v>0</v>
      </c>
      <c r="AR64" s="9">
        <f>IF($K64="N",0,COUNTIFS(Database!$E:$E,1,Database!$O:$O,AR$2,Database!$I:$I,$A64,Database!$Z:$Z,"N",Database!$Y:$Y,"Y")+COUNTIFS(Database!$F:$F,1,Database!$Q:$Q,AR$2,Database!$I:$I,$A64,Database!$Z:$Z,"N",Database!$Y:$Y,"Y"))</f>
        <v>0</v>
      </c>
      <c r="AS64" s="9">
        <f>IF($K64="N",0,COUNTIFS(Database!$E:$E,1,Database!$O:$O,AS$2,Database!$I:$I,$A64,Database!$Z:$Z,"N",Database!$Y:$Y,"Y")+COUNTIFS(Database!$F:$F,1,Database!$Q:$Q,AS$2,Database!$I:$I,$A64,Database!$Z:$Z,"N",Database!$Y:$Y,"Y"))</f>
        <v>0</v>
      </c>
      <c r="AT64" s="9">
        <f>IF($K64="N",0,COUNTIFS(Database!$E:$E,0,Database!$O:$O,AT$2,Database!$I:$I,$A64,Database!$Z:$Z,"N",Database!$Y:$Y,"Y")+COUNTIFS(Database!$F:$F,0,Database!$Q:$Q,AT$2,Database!$I:$I,$A64,Database!$Z:$Z,"N",Database!$Y:$Y,"Y"))</f>
        <v>0</v>
      </c>
      <c r="AU64" s="9">
        <f>IF($K64="N",0,COUNTIFS(Database!$E:$E,0,Database!$O:$O,AU$2,Database!$I:$I,$A64,Database!$Z:$Z,"N",Database!$Y:$Y,"Y")+COUNTIFS(Database!$F:$F,0,Database!$Q:$Q,AU$2,Database!$I:$I,$A64,Database!$Z:$Z,"N",Database!$Y:$Y,"Y"))</f>
        <v>0</v>
      </c>
      <c r="AV64" s="9">
        <f>IF($K64="N",0,COUNTIFS(Database!$E:$E,0,Database!$O:$O,AV$2,Database!$I:$I,$A64,Database!$Z:$Z,"N",Database!$Y:$Y,"Y")+COUNTIFS(Database!$F:$F,0,Database!$Q:$Q,AV$2,Database!$I:$I,$A64,Database!$Z:$Z,"N",Database!$Y:$Y,"Y"))</f>
        <v>0</v>
      </c>
      <c r="AW64" s="9">
        <f>IF($K64="N",0,COUNTIFS(Database!$E:$E,0,Database!$O:$O,AW$2,Database!$I:$I,$A64,Database!$Z:$Z,"N",Database!$Y:$Y,"Y")+COUNTIFS(Database!$F:$F,0,Database!$Q:$Q,AW$2,Database!$I:$I,$A64,Database!$Z:$Z,"N",Database!$Y:$Y,"Y"))</f>
        <v>0</v>
      </c>
      <c r="AX64" s="9">
        <f>IF($K64="N",0,COUNTIFS(Database!$E:$E,0,Database!$O:$O,AX$2,Database!$I:$I,$A64,Database!$Z:$Z,"N",Database!$Y:$Y,"Y")+COUNTIFS(Database!$F:$F,0,Database!$Q:$Q,AX$2,Database!$I:$I,$A64,Database!$Z:$Z,"N",Database!$Y:$Y,"Y"))</f>
        <v>0</v>
      </c>
      <c r="AY64" s="9">
        <f>IF($K64="N",0,COUNTIFS(Database!$E:$E,0,Database!$O:$O,AY$2,Database!$I:$I,$A64,Database!$Z:$Z,"N",Database!$Y:$Y,"Y")+COUNTIFS(Database!$F:$F,0,Database!$Q:$Q,AY$2,Database!$I:$I,$A64,Database!$Z:$Z,"N",Database!$Y:$Y,"Y"))</f>
        <v>0</v>
      </c>
      <c r="AZ64" s="9">
        <f>IF($K64="N",0,COUNTIFS(Database!$E:$E,0,Database!$O:$O,AZ$2,Database!$I:$I,$A64,Database!$Z:$Z,"N",Database!$Y:$Y,"Y")+COUNTIFS(Database!$F:$F,0,Database!$Q:$Q,AZ$2,Database!$I:$I,$A64,Database!$Z:$Z,"N",Database!$Y:$Y,"Y"))</f>
        <v>0</v>
      </c>
      <c r="BA64" s="9">
        <f>IF($K64="N",0,COUNTIFS(Database!$E:$E,0,Database!$O:$O,BA$2,Database!$I:$I,$A64,Database!$Z:$Z,"N",Database!$Y:$Y,"Y")+COUNTIFS(Database!$F:$F,0,Database!$Q:$Q,BA$2,Database!$I:$I,$A64,Database!$Z:$Z,"N",Database!$Y:$Y,"Y"))</f>
        <v>0</v>
      </c>
      <c r="BB64" s="9">
        <f>IF($K64="N",0,COUNTIFS(Database!$E:$E,0,Database!$O:$O,BB$2,Database!$I:$I,$A64,Database!$Z:$Z,"N",Database!$Y:$Y,"Y")+COUNTIFS(Database!$F:$F,0,Database!$Q:$Q,BB$2,Database!$I:$I,$A64,Database!$Z:$Z,"N",Database!$Y:$Y,"Y"))</f>
        <v>0</v>
      </c>
      <c r="BC64" s="9">
        <f>IF($K64="N",0,COUNTIFS(Database!$E:$E,0,Database!$O:$O,BC$2,Database!$I:$I,$A64,Database!$Z:$Z,"N",Database!$Y:$Y,"Y")+COUNTIFS(Database!$F:$F,0,Database!$Q:$Q,BC$2,Database!$I:$I,$A64,Database!$Z:$Z,"N",Database!$Y:$Y,"Y"))</f>
        <v>0</v>
      </c>
      <c r="BD64" s="9">
        <f>IF($K64="N",0,COUNTIFS(Database!$E:$E,0,Database!$O:$O,BD$2,Database!$I:$I,$A64,Database!$Z:$Z,"N",Database!$Y:$Y,"Y")+COUNTIFS(Database!$F:$F,0,Database!$Q:$Q,BD$2,Database!$I:$I,$A64,Database!$Z:$Z,"N",Database!$Y:$Y,"Y"))</f>
        <v>0</v>
      </c>
      <c r="BE64" s="9">
        <f>IF($K64="N",0,COUNTIFS(Database!$E:$E,0,Database!$O:$O,BE$2,Database!$I:$I,$A64,Database!$Z:$Z,"N",Database!$Y:$Y,"Y")+COUNTIFS(Database!$F:$F,0,Database!$Q:$Q,BE$2,Database!$I:$I,$A64,Database!$Z:$Z,"N",Database!$Y:$Y,"Y"))</f>
        <v>0</v>
      </c>
      <c r="BF64" s="9">
        <f>IF($K64="N",0,COUNTIFS(Database!$E:$E,0,Database!$O:$O,BF$2,Database!$I:$I,$A64,Database!$Z:$Z,"N",Database!$Y:$Y,"Y")+COUNTIFS(Database!$F:$F,0,Database!$Q:$Q,BF$2,Database!$I:$I,$A64,Database!$Z:$Z,"N",Database!$Y:$Y,"Y"))</f>
        <v>0</v>
      </c>
      <c r="BG64" s="9">
        <f>IF($K64="N",0,COUNTIFS(Database!$E:$E,0,Database!$O:$O,BG$2,Database!$I:$I,$A64,Database!$Z:$Z,"N",Database!$Y:$Y,"Y")+COUNTIFS(Database!$F:$F,0,Database!$Q:$Q,BG$2,Database!$I:$I,$A64,Database!$Z:$Z,"N",Database!$Y:$Y,"Y"))</f>
        <v>0</v>
      </c>
      <c r="BH64" s="9">
        <f>IF($K64="N",0,COUNTIFS(Database!$E:$E,0,Database!$O:$O,BH$2,Database!$I:$I,$A64,Database!$Z:$Z,"N",Database!$Y:$Y,"Y")+COUNTIFS(Database!$F:$F,0,Database!$Q:$Q,BH$2,Database!$I:$I,$A64,Database!$Z:$Z,"N",Database!$Y:$Y,"Y"))</f>
        <v>0</v>
      </c>
      <c r="BI64" s="9">
        <f>IF($K64="N",0,COUNTIFS(Database!$E:$E,0,Database!$O:$O,BI$2,Database!$I:$I,$A64,Database!$Z:$Z,"N",Database!$Y:$Y,"Y")+COUNTIFS(Database!$F:$F,0,Database!$Q:$Q,BI$2,Database!$I:$I,$A64,Database!$Z:$Z,"N",Database!$Y:$Y,"Y"))</f>
        <v>0</v>
      </c>
    </row>
    <row r="65" spans="1:61" x14ac:dyDescent="0.25">
      <c r="A65" t="s">
        <v>1856</v>
      </c>
      <c r="B65" s="2" t="str">
        <f>VLOOKUP(A65,Database!I:U,13,FALSE)</f>
        <v>bcp</v>
      </c>
      <c r="C65" s="2">
        <f>VLOOKUP(A65,Database!I:V,14,FALSE)</f>
        <v>2000</v>
      </c>
      <c r="D65" s="2">
        <f>_xlfn.MAXIFS(Database!B:B,Database!I:I,'Tournaments Included'!A65)</f>
        <v>3</v>
      </c>
      <c r="E65" s="2" t="str">
        <f>VLOOKUP(A65,Database!I:AA,16,FALSE)</f>
        <v>v1.1</v>
      </c>
      <c r="F65" s="2">
        <f>VLOOKUP(A65,Database!I:AB,19,FALSE)</f>
        <v>14</v>
      </c>
      <c r="G65" s="2" t="str">
        <f>VLOOKUP(A65,Database!I:AC,20,FALSE)</f>
        <v>Y</v>
      </c>
      <c r="H65" s="2" t="str">
        <f>IF(VLOOKUP(A65,Database!I:AD,21,FALSE)=0,"Unknown",VLOOKUP(A65,Database!I:AD,21,FALSE))</f>
        <v>Unknown</v>
      </c>
      <c r="I65" s="2" t="str">
        <f>IF(VLOOKUP(A65,Database!I:AE,22,FALSE)=0,"Unknown",VLOOKUP(A65,Database!I:AE,22,FALSE))</f>
        <v>Unknown</v>
      </c>
      <c r="K65" s="19" t="s">
        <v>1398</v>
      </c>
      <c r="N65" s="9">
        <f>IF($K65="N",0,COUNTIFS(Database!$E:$E,2,Database!$O:$O,N$2,Database!$I:$I,$A65,Database!$Z:$Z,"N",Database!$Y:$Y,"Y")+COUNTIFS(Database!$F:$F,2,Database!$Q:$Q,N$2,Database!$I:$I,$A65,Database!$Z:$Z,"N",Database!$Y:$Y,"Y"))</f>
        <v>0</v>
      </c>
      <c r="O65" s="9">
        <f>IF($K65="N",0,COUNTIFS(Database!$E:$E,2,Database!$O:$O,O$2,Database!$I:$I,$A65,Database!$Z:$Z,"N",Database!$Y:$Y,"Y")+COUNTIFS(Database!$F:$F,2,Database!$Q:$Q,O$2,Database!$I:$I,$A65,Database!$Z:$Z,"N",Database!$Y:$Y,"Y"))</f>
        <v>3</v>
      </c>
      <c r="P65" s="9">
        <f>IF($K65="N",0,COUNTIFS(Database!$E:$E,2,Database!$O:$O,P$2,Database!$I:$I,$A65,Database!$Z:$Z,"N",Database!$Y:$Y,"Y")+COUNTIFS(Database!$F:$F,2,Database!$Q:$Q,P$2,Database!$I:$I,$A65,Database!$Z:$Z,"N",Database!$Y:$Y,"Y"))</f>
        <v>2</v>
      </c>
      <c r="Q65" s="9">
        <f>IF($K65="N",0,COUNTIFS(Database!$E:$E,2,Database!$O:$O,Q$2,Database!$I:$I,$A65,Database!$Z:$Z,"N",Database!$Y:$Y,"Y")+COUNTIFS(Database!$F:$F,2,Database!$Q:$Q,Q$2,Database!$I:$I,$A65,Database!$Z:$Z,"N",Database!$Y:$Y,"Y"))</f>
        <v>2</v>
      </c>
      <c r="R65" s="9">
        <f>IF($K65="N",0,COUNTIFS(Database!$E:$E,2,Database!$O:$O,R$2,Database!$I:$I,$A65,Database!$Z:$Z,"N",Database!$Y:$Y,"Y")+COUNTIFS(Database!$F:$F,2,Database!$Q:$Q,R$2,Database!$I:$I,$A65,Database!$Z:$Z,"N",Database!$Y:$Y,"Y"))</f>
        <v>0</v>
      </c>
      <c r="S65" s="9">
        <f>IF($K65="N",0,COUNTIFS(Database!$E:$E,2,Database!$O:$O,S$2,Database!$I:$I,$A65,Database!$Z:$Z,"N",Database!$Y:$Y,"Y")+COUNTIFS(Database!$F:$F,2,Database!$Q:$Q,S$2,Database!$I:$I,$A65,Database!$Z:$Z,"N",Database!$Y:$Y,"Y"))</f>
        <v>0</v>
      </c>
      <c r="T65" s="9">
        <f>IF($K65="N",0,COUNTIFS(Database!$E:$E,2,Database!$O:$O,T$2,Database!$I:$I,$A65,Database!$Z:$Z,"N",Database!$Y:$Y,"Y")+COUNTIFS(Database!$F:$F,2,Database!$Q:$Q,T$2,Database!$I:$I,$A65,Database!$Z:$Z,"N",Database!$Y:$Y,"Y"))</f>
        <v>2</v>
      </c>
      <c r="U65" s="9">
        <f>IF($K65="N",0,COUNTIFS(Database!$E:$E,2,Database!$O:$O,U$2,Database!$I:$I,$A65,Database!$Z:$Z,"N",Database!$Y:$Y,"Y")+COUNTIFS(Database!$F:$F,2,Database!$Q:$Q,U$2,Database!$I:$I,$A65,Database!$Z:$Z,"N",Database!$Y:$Y,"Y"))</f>
        <v>0</v>
      </c>
      <c r="V65" s="9">
        <f>IF($K65="N",0,COUNTIFS(Database!$E:$E,2,Database!$O:$O,V$2,Database!$I:$I,$A65,Database!$Z:$Z,"N",Database!$Y:$Y,"Y")+COUNTIFS(Database!$F:$F,2,Database!$Q:$Q,V$2,Database!$I:$I,$A65,Database!$Z:$Z,"N",Database!$Y:$Y,"Y"))</f>
        <v>2</v>
      </c>
      <c r="W65" s="9">
        <f>IF($K65="N",0,COUNTIFS(Database!$E:$E,2,Database!$O:$O,W$2,Database!$I:$I,$A65,Database!$Z:$Z,"N",Database!$Y:$Y,"Y")+COUNTIFS(Database!$F:$F,2,Database!$Q:$Q,W$2,Database!$I:$I,$A65,Database!$Z:$Z,"N",Database!$Y:$Y,"Y"))</f>
        <v>1</v>
      </c>
      <c r="X65" s="9">
        <f>IF($K65="N",0,COUNTIFS(Database!$E:$E,2,Database!$O:$O,X$2,Database!$I:$I,$A65,Database!$Z:$Z,"N",Database!$Y:$Y,"Y")+COUNTIFS(Database!$F:$F,2,Database!$Q:$Q,X$2,Database!$I:$I,$A65,Database!$Z:$Z,"N",Database!$Y:$Y,"Y"))</f>
        <v>2</v>
      </c>
      <c r="Y65" s="9">
        <f>IF($K65="N",0,COUNTIFS(Database!$E:$E,2,Database!$O:$O,Y$2,Database!$I:$I,$A65,Database!$Z:$Z,"N",Database!$Y:$Y,"Y")+COUNTIFS(Database!$F:$F,2,Database!$Q:$Q,Y$2,Database!$I:$I,$A65,Database!$Z:$Z,"N",Database!$Y:$Y,"Y"))</f>
        <v>0</v>
      </c>
      <c r="Z65" s="9">
        <f>IF($K65="N",0,COUNTIFS(Database!$E:$E,2,Database!$O:$O,Z$2,Database!$I:$I,$A65,Database!$Z:$Z,"N",Database!$Y:$Y,"Y")+COUNTIFS(Database!$F:$F,2,Database!$Q:$Q,Z$2,Database!$I:$I,$A65,Database!$Z:$Z,"N",Database!$Y:$Y,"Y"))</f>
        <v>2</v>
      </c>
      <c r="AA65" s="9">
        <f>IF($K65="N",0,COUNTIFS(Database!$E:$E,2,Database!$O:$O,AA$2,Database!$I:$I,$A65,Database!$Z:$Z,"N",Database!$Y:$Y,"Y")+COUNTIFS(Database!$F:$F,2,Database!$Q:$Q,AA$2,Database!$I:$I,$A65,Database!$Z:$Z,"N",Database!$Y:$Y,"Y"))</f>
        <v>0</v>
      </c>
      <c r="AB65" s="9">
        <f>IF($K65="N",0,COUNTIFS(Database!$E:$E,2,Database!$O:$O,AB$2,Database!$I:$I,$A65,Database!$Z:$Z,"N",Database!$Y:$Y,"Y")+COUNTIFS(Database!$F:$F,2,Database!$Q:$Q,AB$2,Database!$I:$I,$A65,Database!$Z:$Z,"N",Database!$Y:$Y,"Y"))</f>
        <v>0</v>
      </c>
      <c r="AC65" s="9">
        <f>IF($K65="N",0,COUNTIFS(Database!$E:$E,2,Database!$O:$O,AC$2,Database!$I:$I,$A65,Database!$Z:$Z,"N",Database!$Y:$Y,"Y")+COUNTIFS(Database!$F:$F,2,Database!$Q:$Q,AC$2,Database!$I:$I,$A65,Database!$Z:$Z,"N",Database!$Y:$Y,"Y"))</f>
        <v>1</v>
      </c>
      <c r="AD65" s="9">
        <f>IF($K65="N",0,COUNTIFS(Database!$E:$E,1,Database!$O:$O,AD$2,Database!$I:$I,$A65,Database!$Z:$Z,"N",Database!$Y:$Y,"Y")+COUNTIFS(Database!$F:$F,1,Database!$Q:$Q,AD$2,Database!$I:$I,$A65,Database!$Z:$Z,"N",Database!$Y:$Y,"Y"))</f>
        <v>0</v>
      </c>
      <c r="AE65" s="9">
        <f>IF($K65="N",0,COUNTIFS(Database!$E:$E,1,Database!$O:$O,AE$2,Database!$I:$I,$A65,Database!$Z:$Z,"N",Database!$Y:$Y,"Y")+COUNTIFS(Database!$F:$F,1,Database!$Q:$Q,AE$2,Database!$I:$I,$A65,Database!$Z:$Z,"N",Database!$Y:$Y,"Y"))</f>
        <v>0</v>
      </c>
      <c r="AF65" s="9">
        <f>IF($K65="N",0,COUNTIFS(Database!$E:$E,1,Database!$O:$O,AF$2,Database!$I:$I,$A65,Database!$Z:$Z,"N",Database!$Y:$Y,"Y")+COUNTIFS(Database!$F:$F,1,Database!$Q:$Q,AF$2,Database!$I:$I,$A65,Database!$Z:$Z,"N",Database!$Y:$Y,"Y"))</f>
        <v>0</v>
      </c>
      <c r="AG65" s="9">
        <f>IF($K65="N",0,COUNTIFS(Database!$E:$E,1,Database!$O:$O,AG$2,Database!$I:$I,$A65,Database!$Z:$Z,"N",Database!$Y:$Y,"Y")+COUNTIFS(Database!$F:$F,1,Database!$Q:$Q,AG$2,Database!$I:$I,$A65,Database!$Z:$Z,"N",Database!$Y:$Y,"Y"))</f>
        <v>0</v>
      </c>
      <c r="AH65" s="9">
        <f>IF($K65="N",0,COUNTIFS(Database!$E:$E,1,Database!$O:$O,AH$2,Database!$I:$I,$A65,Database!$Z:$Z,"N",Database!$Y:$Y,"Y")+COUNTIFS(Database!$F:$F,1,Database!$Q:$Q,AH$2,Database!$I:$I,$A65,Database!$Z:$Z,"N",Database!$Y:$Y,"Y"))</f>
        <v>0</v>
      </c>
      <c r="AI65" s="9">
        <f>IF($K65="N",0,COUNTIFS(Database!$E:$E,1,Database!$O:$O,AI$2,Database!$I:$I,$A65,Database!$Z:$Z,"N",Database!$Y:$Y,"Y")+COUNTIFS(Database!$F:$F,1,Database!$Q:$Q,AI$2,Database!$I:$I,$A65,Database!$Z:$Z,"N",Database!$Y:$Y,"Y"))</f>
        <v>0</v>
      </c>
      <c r="AJ65" s="9">
        <f>IF($K65="N",0,COUNTIFS(Database!$E:$E,1,Database!$O:$O,AJ$2,Database!$I:$I,$A65,Database!$Z:$Z,"N",Database!$Y:$Y,"Y")+COUNTIFS(Database!$F:$F,1,Database!$Q:$Q,AJ$2,Database!$I:$I,$A65,Database!$Z:$Z,"N",Database!$Y:$Y,"Y"))</f>
        <v>1</v>
      </c>
      <c r="AK65" s="9">
        <f>IF($K65="N",0,COUNTIFS(Database!$E:$E,1,Database!$O:$O,AK$2,Database!$I:$I,$A65,Database!$Z:$Z,"N",Database!$Y:$Y,"Y")+COUNTIFS(Database!$F:$F,1,Database!$Q:$Q,AK$2,Database!$I:$I,$A65,Database!$Z:$Z,"N",Database!$Y:$Y,"Y"))</f>
        <v>0</v>
      </c>
      <c r="AL65" s="9">
        <f>IF($K65="N",0,COUNTIFS(Database!$E:$E,1,Database!$O:$O,AL$2,Database!$I:$I,$A65,Database!$Z:$Z,"N",Database!$Y:$Y,"Y")+COUNTIFS(Database!$F:$F,1,Database!$Q:$Q,AL$2,Database!$I:$I,$A65,Database!$Z:$Z,"N",Database!$Y:$Y,"Y"))</f>
        <v>0</v>
      </c>
      <c r="AM65" s="9">
        <f>IF($K65="N",0,COUNTIFS(Database!$E:$E,1,Database!$O:$O,AM$2,Database!$I:$I,$A65,Database!$Z:$Z,"N",Database!$Y:$Y,"Y")+COUNTIFS(Database!$F:$F,1,Database!$Q:$Q,AM$2,Database!$I:$I,$A65,Database!$Z:$Z,"N",Database!$Y:$Y,"Y"))</f>
        <v>1</v>
      </c>
      <c r="AN65" s="9">
        <f>IF($K65="N",0,COUNTIFS(Database!$E:$E,1,Database!$O:$O,AN$2,Database!$I:$I,$A65,Database!$Z:$Z,"N",Database!$Y:$Y,"Y")+COUNTIFS(Database!$F:$F,1,Database!$Q:$Q,AN$2,Database!$I:$I,$A65,Database!$Z:$Z,"N",Database!$Y:$Y,"Y"))</f>
        <v>0</v>
      </c>
      <c r="AO65" s="9">
        <f>IF($K65="N",0,COUNTIFS(Database!$E:$E,1,Database!$O:$O,AO$2,Database!$I:$I,$A65,Database!$Z:$Z,"N",Database!$Y:$Y,"Y")+COUNTIFS(Database!$F:$F,1,Database!$Q:$Q,AO$2,Database!$I:$I,$A65,Database!$Z:$Z,"N",Database!$Y:$Y,"Y"))</f>
        <v>0</v>
      </c>
      <c r="AP65" s="9">
        <f>IF($K65="N",0,COUNTIFS(Database!$E:$E,1,Database!$O:$O,AP$2,Database!$I:$I,$A65,Database!$Z:$Z,"N",Database!$Y:$Y,"Y")+COUNTIFS(Database!$F:$F,1,Database!$Q:$Q,AP$2,Database!$I:$I,$A65,Database!$Z:$Z,"N",Database!$Y:$Y,"Y"))</f>
        <v>0</v>
      </c>
      <c r="AQ65" s="9">
        <f>IF($K65="N",0,COUNTIFS(Database!$E:$E,1,Database!$O:$O,AQ$2,Database!$I:$I,$A65,Database!$Z:$Z,"N",Database!$Y:$Y,"Y")+COUNTIFS(Database!$F:$F,1,Database!$Q:$Q,AQ$2,Database!$I:$I,$A65,Database!$Z:$Z,"N",Database!$Y:$Y,"Y"))</f>
        <v>0</v>
      </c>
      <c r="AR65" s="9">
        <f>IF($K65="N",0,COUNTIFS(Database!$E:$E,1,Database!$O:$O,AR$2,Database!$I:$I,$A65,Database!$Z:$Z,"N",Database!$Y:$Y,"Y")+COUNTIFS(Database!$F:$F,1,Database!$Q:$Q,AR$2,Database!$I:$I,$A65,Database!$Z:$Z,"N",Database!$Y:$Y,"Y"))</f>
        <v>0</v>
      </c>
      <c r="AS65" s="9">
        <f>IF($K65="N",0,COUNTIFS(Database!$E:$E,1,Database!$O:$O,AS$2,Database!$I:$I,$A65,Database!$Z:$Z,"N",Database!$Y:$Y,"Y")+COUNTIFS(Database!$F:$F,1,Database!$Q:$Q,AS$2,Database!$I:$I,$A65,Database!$Z:$Z,"N",Database!$Y:$Y,"Y"))</f>
        <v>0</v>
      </c>
      <c r="AT65" s="9">
        <f>IF($K65="N",0,COUNTIFS(Database!$E:$E,0,Database!$O:$O,AT$2,Database!$I:$I,$A65,Database!$Z:$Z,"N",Database!$Y:$Y,"Y")+COUNTIFS(Database!$F:$F,0,Database!$Q:$Q,AT$2,Database!$I:$I,$A65,Database!$Z:$Z,"N",Database!$Y:$Y,"Y"))</f>
        <v>0</v>
      </c>
      <c r="AU65" s="9">
        <f>IF($K65="N",0,COUNTIFS(Database!$E:$E,0,Database!$O:$O,AU$2,Database!$I:$I,$A65,Database!$Z:$Z,"N",Database!$Y:$Y,"Y")+COUNTIFS(Database!$F:$F,0,Database!$Q:$Q,AU$2,Database!$I:$I,$A65,Database!$Z:$Z,"N",Database!$Y:$Y,"Y"))</f>
        <v>3</v>
      </c>
      <c r="AV65" s="9">
        <f>IF($K65="N",0,COUNTIFS(Database!$E:$E,0,Database!$O:$O,AV$2,Database!$I:$I,$A65,Database!$Z:$Z,"N",Database!$Y:$Y,"Y")+COUNTIFS(Database!$F:$F,0,Database!$Q:$Q,AV$2,Database!$I:$I,$A65,Database!$Z:$Z,"N",Database!$Y:$Y,"Y"))</f>
        <v>1</v>
      </c>
      <c r="AW65" s="9">
        <f>IF($K65="N",0,COUNTIFS(Database!$E:$E,0,Database!$O:$O,AW$2,Database!$I:$I,$A65,Database!$Z:$Z,"N",Database!$Y:$Y,"Y")+COUNTIFS(Database!$F:$F,0,Database!$Q:$Q,AW$2,Database!$I:$I,$A65,Database!$Z:$Z,"N",Database!$Y:$Y,"Y"))</f>
        <v>2</v>
      </c>
      <c r="AX65" s="9">
        <f>IF($K65="N",0,COUNTIFS(Database!$E:$E,0,Database!$O:$O,AX$2,Database!$I:$I,$A65,Database!$Z:$Z,"N",Database!$Y:$Y,"Y")+COUNTIFS(Database!$F:$F,0,Database!$Q:$Q,AX$2,Database!$I:$I,$A65,Database!$Z:$Z,"N",Database!$Y:$Y,"Y"))</f>
        <v>0</v>
      </c>
      <c r="AY65" s="9">
        <f>IF($K65="N",0,COUNTIFS(Database!$E:$E,0,Database!$O:$O,AY$2,Database!$I:$I,$A65,Database!$Z:$Z,"N",Database!$Y:$Y,"Y")+COUNTIFS(Database!$F:$F,0,Database!$Q:$Q,AY$2,Database!$I:$I,$A65,Database!$Z:$Z,"N",Database!$Y:$Y,"Y"))</f>
        <v>0</v>
      </c>
      <c r="AZ65" s="9">
        <f>IF($K65="N",0,COUNTIFS(Database!$E:$E,0,Database!$O:$O,AZ$2,Database!$I:$I,$A65,Database!$Z:$Z,"N",Database!$Y:$Y,"Y")+COUNTIFS(Database!$F:$F,0,Database!$Q:$Q,AZ$2,Database!$I:$I,$A65,Database!$Z:$Z,"N",Database!$Y:$Y,"Y"))</f>
        <v>0</v>
      </c>
      <c r="BA65" s="9">
        <f>IF($K65="N",0,COUNTIFS(Database!$E:$E,0,Database!$O:$O,BA$2,Database!$I:$I,$A65,Database!$Z:$Z,"N",Database!$Y:$Y,"Y")+COUNTIFS(Database!$F:$F,0,Database!$Q:$Q,BA$2,Database!$I:$I,$A65,Database!$Z:$Z,"N",Database!$Y:$Y,"Y"))</f>
        <v>0</v>
      </c>
      <c r="BB65" s="9">
        <f>IF($K65="N",0,COUNTIFS(Database!$E:$E,0,Database!$O:$O,BB$2,Database!$I:$I,$A65,Database!$Z:$Z,"N",Database!$Y:$Y,"Y")+COUNTIFS(Database!$F:$F,0,Database!$Q:$Q,BB$2,Database!$I:$I,$A65,Database!$Z:$Z,"N",Database!$Y:$Y,"Y"))</f>
        <v>3</v>
      </c>
      <c r="BC65" s="9">
        <f>IF($K65="N",0,COUNTIFS(Database!$E:$E,0,Database!$O:$O,BC$2,Database!$I:$I,$A65,Database!$Z:$Z,"N",Database!$Y:$Y,"Y")+COUNTIFS(Database!$F:$F,0,Database!$Q:$Q,BC$2,Database!$I:$I,$A65,Database!$Z:$Z,"N",Database!$Y:$Y,"Y"))</f>
        <v>2</v>
      </c>
      <c r="BD65" s="9">
        <f>IF($K65="N",0,COUNTIFS(Database!$E:$E,0,Database!$O:$O,BD$2,Database!$I:$I,$A65,Database!$Z:$Z,"N",Database!$Y:$Y,"Y")+COUNTIFS(Database!$F:$F,0,Database!$Q:$Q,BD$2,Database!$I:$I,$A65,Database!$Z:$Z,"N",Database!$Y:$Y,"Y"))</f>
        <v>1</v>
      </c>
      <c r="BE65" s="9">
        <f>IF($K65="N",0,COUNTIFS(Database!$E:$E,0,Database!$O:$O,BE$2,Database!$I:$I,$A65,Database!$Z:$Z,"N",Database!$Y:$Y,"Y")+COUNTIFS(Database!$F:$F,0,Database!$Q:$Q,BE$2,Database!$I:$I,$A65,Database!$Z:$Z,"N",Database!$Y:$Y,"Y"))</f>
        <v>0</v>
      </c>
      <c r="BF65" s="9">
        <f>IF($K65="N",0,COUNTIFS(Database!$E:$E,0,Database!$O:$O,BF$2,Database!$I:$I,$A65,Database!$Z:$Z,"N",Database!$Y:$Y,"Y")+COUNTIFS(Database!$F:$F,0,Database!$Q:$Q,BF$2,Database!$I:$I,$A65,Database!$Z:$Z,"N",Database!$Y:$Y,"Y"))</f>
        <v>0</v>
      </c>
      <c r="BG65" s="9">
        <f>IF($K65="N",0,COUNTIFS(Database!$E:$E,0,Database!$O:$O,BG$2,Database!$I:$I,$A65,Database!$Z:$Z,"N",Database!$Y:$Y,"Y")+COUNTIFS(Database!$F:$F,0,Database!$Q:$Q,BG$2,Database!$I:$I,$A65,Database!$Z:$Z,"N",Database!$Y:$Y,"Y"))</f>
        <v>0</v>
      </c>
      <c r="BH65" s="9">
        <f>IF($K65="N",0,COUNTIFS(Database!$E:$E,0,Database!$O:$O,BH$2,Database!$I:$I,$A65,Database!$Z:$Z,"N",Database!$Y:$Y,"Y")+COUNTIFS(Database!$F:$F,0,Database!$Q:$Q,BH$2,Database!$I:$I,$A65,Database!$Z:$Z,"N",Database!$Y:$Y,"Y"))</f>
        <v>3</v>
      </c>
      <c r="BI65" s="9">
        <f>IF($K65="N",0,COUNTIFS(Database!$E:$E,0,Database!$O:$O,BI$2,Database!$I:$I,$A65,Database!$Z:$Z,"N",Database!$Y:$Y,"Y")+COUNTIFS(Database!$F:$F,0,Database!$Q:$Q,BI$2,Database!$I:$I,$A65,Database!$Z:$Z,"N",Database!$Y:$Y,"Y"))</f>
        <v>2</v>
      </c>
    </row>
    <row r="66" spans="1:61" x14ac:dyDescent="0.25">
      <c r="A66" t="s">
        <v>1593</v>
      </c>
      <c r="B66" s="2" t="str">
        <f>VLOOKUP(A66,Database!I:U,13,FALSE)</f>
        <v>bcp</v>
      </c>
      <c r="C66" s="2">
        <f>VLOOKUP(A66,Database!I:V,14,FALSE)</f>
        <v>1250</v>
      </c>
      <c r="D66" s="2">
        <f>_xlfn.MAXIFS(Database!B:B,Database!I:I,'Tournaments Included'!A66)</f>
        <v>3</v>
      </c>
      <c r="E66" s="2" t="str">
        <f>VLOOKUP(A66,Database!I:AA,16,FALSE)</f>
        <v>v1.1</v>
      </c>
      <c r="F66" s="2">
        <f>VLOOKUP(A66,Database!I:AB,19,FALSE)</f>
        <v>6</v>
      </c>
      <c r="G66" s="2" t="str">
        <f>VLOOKUP(A66,Database!I:AC,20,FALSE)</f>
        <v>Y</v>
      </c>
      <c r="H66" s="2" t="str">
        <f>IF(VLOOKUP(A66,Database!I:AD,21,FALSE)=0,"Unknown",VLOOKUP(A66,Database!I:AD,21,FALSE))</f>
        <v>Unknown</v>
      </c>
      <c r="I66" s="2" t="str">
        <f>IF(VLOOKUP(A66,Database!I:AE,22,FALSE)=0,"Unknown",VLOOKUP(A66,Database!I:AE,22,FALSE))</f>
        <v>Unknown</v>
      </c>
      <c r="K66" s="19" t="s">
        <v>1399</v>
      </c>
      <c r="N66" s="9">
        <f>IF($K66="N",0,COUNTIFS(Database!$E:$E,2,Database!$O:$O,N$2,Database!$I:$I,$A66,Database!$Z:$Z,"N",Database!$Y:$Y,"Y")+COUNTIFS(Database!$F:$F,2,Database!$Q:$Q,N$2,Database!$I:$I,$A66,Database!$Z:$Z,"N",Database!$Y:$Y,"Y"))</f>
        <v>0</v>
      </c>
      <c r="O66" s="9">
        <f>IF($K66="N",0,COUNTIFS(Database!$E:$E,2,Database!$O:$O,O$2,Database!$I:$I,$A66,Database!$Z:$Z,"N",Database!$Y:$Y,"Y")+COUNTIFS(Database!$F:$F,2,Database!$Q:$Q,O$2,Database!$I:$I,$A66,Database!$Z:$Z,"N",Database!$Y:$Y,"Y"))</f>
        <v>0</v>
      </c>
      <c r="P66" s="9">
        <f>IF($K66="N",0,COUNTIFS(Database!$E:$E,2,Database!$O:$O,P$2,Database!$I:$I,$A66,Database!$Z:$Z,"N",Database!$Y:$Y,"Y")+COUNTIFS(Database!$F:$F,2,Database!$Q:$Q,P$2,Database!$I:$I,$A66,Database!$Z:$Z,"N",Database!$Y:$Y,"Y"))</f>
        <v>0</v>
      </c>
      <c r="Q66" s="9">
        <f>IF($K66="N",0,COUNTIFS(Database!$E:$E,2,Database!$O:$O,Q$2,Database!$I:$I,$A66,Database!$Z:$Z,"N",Database!$Y:$Y,"Y")+COUNTIFS(Database!$F:$F,2,Database!$Q:$Q,Q$2,Database!$I:$I,$A66,Database!$Z:$Z,"N",Database!$Y:$Y,"Y"))</f>
        <v>0</v>
      </c>
      <c r="R66" s="9">
        <f>IF($K66="N",0,COUNTIFS(Database!$E:$E,2,Database!$O:$O,R$2,Database!$I:$I,$A66,Database!$Z:$Z,"N",Database!$Y:$Y,"Y")+COUNTIFS(Database!$F:$F,2,Database!$Q:$Q,R$2,Database!$I:$I,$A66,Database!$Z:$Z,"N",Database!$Y:$Y,"Y"))</f>
        <v>0</v>
      </c>
      <c r="S66" s="9">
        <f>IF($K66="N",0,COUNTIFS(Database!$E:$E,2,Database!$O:$O,S$2,Database!$I:$I,$A66,Database!$Z:$Z,"N",Database!$Y:$Y,"Y")+COUNTIFS(Database!$F:$F,2,Database!$Q:$Q,S$2,Database!$I:$I,$A66,Database!$Z:$Z,"N",Database!$Y:$Y,"Y"))</f>
        <v>0</v>
      </c>
      <c r="T66" s="9">
        <f>IF($K66="N",0,COUNTIFS(Database!$E:$E,2,Database!$O:$O,T$2,Database!$I:$I,$A66,Database!$Z:$Z,"N",Database!$Y:$Y,"Y")+COUNTIFS(Database!$F:$F,2,Database!$Q:$Q,T$2,Database!$I:$I,$A66,Database!$Z:$Z,"N",Database!$Y:$Y,"Y"))</f>
        <v>0</v>
      </c>
      <c r="U66" s="9">
        <f>IF($K66="N",0,COUNTIFS(Database!$E:$E,2,Database!$O:$O,U$2,Database!$I:$I,$A66,Database!$Z:$Z,"N",Database!$Y:$Y,"Y")+COUNTIFS(Database!$F:$F,2,Database!$Q:$Q,U$2,Database!$I:$I,$A66,Database!$Z:$Z,"N",Database!$Y:$Y,"Y"))</f>
        <v>0</v>
      </c>
      <c r="V66" s="9">
        <f>IF($K66="N",0,COUNTIFS(Database!$E:$E,2,Database!$O:$O,V$2,Database!$I:$I,$A66,Database!$Z:$Z,"N",Database!$Y:$Y,"Y")+COUNTIFS(Database!$F:$F,2,Database!$Q:$Q,V$2,Database!$I:$I,$A66,Database!$Z:$Z,"N",Database!$Y:$Y,"Y"))</f>
        <v>0</v>
      </c>
      <c r="W66" s="9">
        <f>IF($K66="N",0,COUNTIFS(Database!$E:$E,2,Database!$O:$O,W$2,Database!$I:$I,$A66,Database!$Z:$Z,"N",Database!$Y:$Y,"Y")+COUNTIFS(Database!$F:$F,2,Database!$Q:$Q,W$2,Database!$I:$I,$A66,Database!$Z:$Z,"N",Database!$Y:$Y,"Y"))</f>
        <v>0</v>
      </c>
      <c r="X66" s="9">
        <f>IF($K66="N",0,COUNTIFS(Database!$E:$E,2,Database!$O:$O,X$2,Database!$I:$I,$A66,Database!$Z:$Z,"N",Database!$Y:$Y,"Y")+COUNTIFS(Database!$F:$F,2,Database!$Q:$Q,X$2,Database!$I:$I,$A66,Database!$Z:$Z,"N",Database!$Y:$Y,"Y"))</f>
        <v>0</v>
      </c>
      <c r="Y66" s="9">
        <f>IF($K66="N",0,COUNTIFS(Database!$E:$E,2,Database!$O:$O,Y$2,Database!$I:$I,$A66,Database!$Z:$Z,"N",Database!$Y:$Y,"Y")+COUNTIFS(Database!$F:$F,2,Database!$Q:$Q,Y$2,Database!$I:$I,$A66,Database!$Z:$Z,"N",Database!$Y:$Y,"Y"))</f>
        <v>0</v>
      </c>
      <c r="Z66" s="9">
        <f>IF($K66="N",0,COUNTIFS(Database!$E:$E,2,Database!$O:$O,Z$2,Database!$I:$I,$A66,Database!$Z:$Z,"N",Database!$Y:$Y,"Y")+COUNTIFS(Database!$F:$F,2,Database!$Q:$Q,Z$2,Database!$I:$I,$A66,Database!$Z:$Z,"N",Database!$Y:$Y,"Y"))</f>
        <v>0</v>
      </c>
      <c r="AA66" s="9">
        <f>IF($K66="N",0,COUNTIFS(Database!$E:$E,2,Database!$O:$O,AA$2,Database!$I:$I,$A66,Database!$Z:$Z,"N",Database!$Y:$Y,"Y")+COUNTIFS(Database!$F:$F,2,Database!$Q:$Q,AA$2,Database!$I:$I,$A66,Database!$Z:$Z,"N",Database!$Y:$Y,"Y"))</f>
        <v>0</v>
      </c>
      <c r="AB66" s="9">
        <f>IF($K66="N",0,COUNTIFS(Database!$E:$E,2,Database!$O:$O,AB$2,Database!$I:$I,$A66,Database!$Z:$Z,"N",Database!$Y:$Y,"Y")+COUNTIFS(Database!$F:$F,2,Database!$Q:$Q,AB$2,Database!$I:$I,$A66,Database!$Z:$Z,"N",Database!$Y:$Y,"Y"))</f>
        <v>0</v>
      </c>
      <c r="AC66" s="9">
        <f>IF($K66="N",0,COUNTIFS(Database!$E:$E,2,Database!$O:$O,AC$2,Database!$I:$I,$A66,Database!$Z:$Z,"N",Database!$Y:$Y,"Y")+COUNTIFS(Database!$F:$F,2,Database!$Q:$Q,AC$2,Database!$I:$I,$A66,Database!$Z:$Z,"N",Database!$Y:$Y,"Y"))</f>
        <v>0</v>
      </c>
      <c r="AD66" s="9">
        <f>IF($K66="N",0,COUNTIFS(Database!$E:$E,1,Database!$O:$O,AD$2,Database!$I:$I,$A66,Database!$Z:$Z,"N",Database!$Y:$Y,"Y")+COUNTIFS(Database!$F:$F,1,Database!$Q:$Q,AD$2,Database!$I:$I,$A66,Database!$Z:$Z,"N",Database!$Y:$Y,"Y"))</f>
        <v>0</v>
      </c>
      <c r="AE66" s="9">
        <f>IF($K66="N",0,COUNTIFS(Database!$E:$E,1,Database!$O:$O,AE$2,Database!$I:$I,$A66,Database!$Z:$Z,"N",Database!$Y:$Y,"Y")+COUNTIFS(Database!$F:$F,1,Database!$Q:$Q,AE$2,Database!$I:$I,$A66,Database!$Z:$Z,"N",Database!$Y:$Y,"Y"))</f>
        <v>0</v>
      </c>
      <c r="AF66" s="9">
        <f>IF($K66="N",0,COUNTIFS(Database!$E:$E,1,Database!$O:$O,AF$2,Database!$I:$I,$A66,Database!$Z:$Z,"N",Database!$Y:$Y,"Y")+COUNTIFS(Database!$F:$F,1,Database!$Q:$Q,AF$2,Database!$I:$I,$A66,Database!$Z:$Z,"N",Database!$Y:$Y,"Y"))</f>
        <v>0</v>
      </c>
      <c r="AG66" s="9">
        <f>IF($K66="N",0,COUNTIFS(Database!$E:$E,1,Database!$O:$O,AG$2,Database!$I:$I,$A66,Database!$Z:$Z,"N",Database!$Y:$Y,"Y")+COUNTIFS(Database!$F:$F,1,Database!$Q:$Q,AG$2,Database!$I:$I,$A66,Database!$Z:$Z,"N",Database!$Y:$Y,"Y"))</f>
        <v>0</v>
      </c>
      <c r="AH66" s="9">
        <f>IF($K66="N",0,COUNTIFS(Database!$E:$E,1,Database!$O:$O,AH$2,Database!$I:$I,$A66,Database!$Z:$Z,"N",Database!$Y:$Y,"Y")+COUNTIFS(Database!$F:$F,1,Database!$Q:$Q,AH$2,Database!$I:$I,$A66,Database!$Z:$Z,"N",Database!$Y:$Y,"Y"))</f>
        <v>0</v>
      </c>
      <c r="AI66" s="9">
        <f>IF($K66="N",0,COUNTIFS(Database!$E:$E,1,Database!$O:$O,AI$2,Database!$I:$I,$A66,Database!$Z:$Z,"N",Database!$Y:$Y,"Y")+COUNTIFS(Database!$F:$F,1,Database!$Q:$Q,AI$2,Database!$I:$I,$A66,Database!$Z:$Z,"N",Database!$Y:$Y,"Y"))</f>
        <v>0</v>
      </c>
      <c r="AJ66" s="9">
        <f>IF($K66="N",0,COUNTIFS(Database!$E:$E,1,Database!$O:$O,AJ$2,Database!$I:$I,$A66,Database!$Z:$Z,"N",Database!$Y:$Y,"Y")+COUNTIFS(Database!$F:$F,1,Database!$Q:$Q,AJ$2,Database!$I:$I,$A66,Database!$Z:$Z,"N",Database!$Y:$Y,"Y"))</f>
        <v>0</v>
      </c>
      <c r="AK66" s="9">
        <f>IF($K66="N",0,COUNTIFS(Database!$E:$E,1,Database!$O:$O,AK$2,Database!$I:$I,$A66,Database!$Z:$Z,"N",Database!$Y:$Y,"Y")+COUNTIFS(Database!$F:$F,1,Database!$Q:$Q,AK$2,Database!$I:$I,$A66,Database!$Z:$Z,"N",Database!$Y:$Y,"Y"))</f>
        <v>0</v>
      </c>
      <c r="AL66" s="9">
        <f>IF($K66="N",0,COUNTIFS(Database!$E:$E,1,Database!$O:$O,AL$2,Database!$I:$I,$A66,Database!$Z:$Z,"N",Database!$Y:$Y,"Y")+COUNTIFS(Database!$F:$F,1,Database!$Q:$Q,AL$2,Database!$I:$I,$A66,Database!$Z:$Z,"N",Database!$Y:$Y,"Y"))</f>
        <v>0</v>
      </c>
      <c r="AM66" s="9">
        <f>IF($K66="N",0,COUNTIFS(Database!$E:$E,1,Database!$O:$O,AM$2,Database!$I:$I,$A66,Database!$Z:$Z,"N",Database!$Y:$Y,"Y")+COUNTIFS(Database!$F:$F,1,Database!$Q:$Q,AM$2,Database!$I:$I,$A66,Database!$Z:$Z,"N",Database!$Y:$Y,"Y"))</f>
        <v>0</v>
      </c>
      <c r="AN66" s="9">
        <f>IF($K66="N",0,COUNTIFS(Database!$E:$E,1,Database!$O:$O,AN$2,Database!$I:$I,$A66,Database!$Z:$Z,"N",Database!$Y:$Y,"Y")+COUNTIFS(Database!$F:$F,1,Database!$Q:$Q,AN$2,Database!$I:$I,$A66,Database!$Z:$Z,"N",Database!$Y:$Y,"Y"))</f>
        <v>0</v>
      </c>
      <c r="AO66" s="9">
        <f>IF($K66="N",0,COUNTIFS(Database!$E:$E,1,Database!$O:$O,AO$2,Database!$I:$I,$A66,Database!$Z:$Z,"N",Database!$Y:$Y,"Y")+COUNTIFS(Database!$F:$F,1,Database!$Q:$Q,AO$2,Database!$I:$I,$A66,Database!$Z:$Z,"N",Database!$Y:$Y,"Y"))</f>
        <v>0</v>
      </c>
      <c r="AP66" s="9">
        <f>IF($K66="N",0,COUNTIFS(Database!$E:$E,1,Database!$O:$O,AP$2,Database!$I:$I,$A66,Database!$Z:$Z,"N",Database!$Y:$Y,"Y")+COUNTIFS(Database!$F:$F,1,Database!$Q:$Q,AP$2,Database!$I:$I,$A66,Database!$Z:$Z,"N",Database!$Y:$Y,"Y"))</f>
        <v>0</v>
      </c>
      <c r="AQ66" s="9">
        <f>IF($K66="N",0,COUNTIFS(Database!$E:$E,1,Database!$O:$O,AQ$2,Database!$I:$I,$A66,Database!$Z:$Z,"N",Database!$Y:$Y,"Y")+COUNTIFS(Database!$F:$F,1,Database!$Q:$Q,AQ$2,Database!$I:$I,$A66,Database!$Z:$Z,"N",Database!$Y:$Y,"Y"))</f>
        <v>0</v>
      </c>
      <c r="AR66" s="9">
        <f>IF($K66="N",0,COUNTIFS(Database!$E:$E,1,Database!$O:$O,AR$2,Database!$I:$I,$A66,Database!$Z:$Z,"N",Database!$Y:$Y,"Y")+COUNTIFS(Database!$F:$F,1,Database!$Q:$Q,AR$2,Database!$I:$I,$A66,Database!$Z:$Z,"N",Database!$Y:$Y,"Y"))</f>
        <v>0</v>
      </c>
      <c r="AS66" s="9">
        <f>IF($K66="N",0,COUNTIFS(Database!$E:$E,1,Database!$O:$O,AS$2,Database!$I:$I,$A66,Database!$Z:$Z,"N",Database!$Y:$Y,"Y")+COUNTIFS(Database!$F:$F,1,Database!$Q:$Q,AS$2,Database!$I:$I,$A66,Database!$Z:$Z,"N",Database!$Y:$Y,"Y"))</f>
        <v>0</v>
      </c>
      <c r="AT66" s="9">
        <f>IF($K66="N",0,COUNTIFS(Database!$E:$E,0,Database!$O:$O,AT$2,Database!$I:$I,$A66,Database!$Z:$Z,"N",Database!$Y:$Y,"Y")+COUNTIFS(Database!$F:$F,0,Database!$Q:$Q,AT$2,Database!$I:$I,$A66,Database!$Z:$Z,"N",Database!$Y:$Y,"Y"))</f>
        <v>0</v>
      </c>
      <c r="AU66" s="9">
        <f>IF($K66="N",0,COUNTIFS(Database!$E:$E,0,Database!$O:$O,AU$2,Database!$I:$I,$A66,Database!$Z:$Z,"N",Database!$Y:$Y,"Y")+COUNTIFS(Database!$F:$F,0,Database!$Q:$Q,AU$2,Database!$I:$I,$A66,Database!$Z:$Z,"N",Database!$Y:$Y,"Y"))</f>
        <v>0</v>
      </c>
      <c r="AV66" s="9">
        <f>IF($K66="N",0,COUNTIFS(Database!$E:$E,0,Database!$O:$O,AV$2,Database!$I:$I,$A66,Database!$Z:$Z,"N",Database!$Y:$Y,"Y")+COUNTIFS(Database!$F:$F,0,Database!$Q:$Q,AV$2,Database!$I:$I,$A66,Database!$Z:$Z,"N",Database!$Y:$Y,"Y"))</f>
        <v>0</v>
      </c>
      <c r="AW66" s="9">
        <f>IF($K66="N",0,COUNTIFS(Database!$E:$E,0,Database!$O:$O,AW$2,Database!$I:$I,$A66,Database!$Z:$Z,"N",Database!$Y:$Y,"Y")+COUNTIFS(Database!$F:$F,0,Database!$Q:$Q,AW$2,Database!$I:$I,$A66,Database!$Z:$Z,"N",Database!$Y:$Y,"Y"))</f>
        <v>0</v>
      </c>
      <c r="AX66" s="9">
        <f>IF($K66="N",0,COUNTIFS(Database!$E:$E,0,Database!$O:$O,AX$2,Database!$I:$I,$A66,Database!$Z:$Z,"N",Database!$Y:$Y,"Y")+COUNTIFS(Database!$F:$F,0,Database!$Q:$Q,AX$2,Database!$I:$I,$A66,Database!$Z:$Z,"N",Database!$Y:$Y,"Y"))</f>
        <v>0</v>
      </c>
      <c r="AY66" s="9">
        <f>IF($K66="N",0,COUNTIFS(Database!$E:$E,0,Database!$O:$O,AY$2,Database!$I:$I,$A66,Database!$Z:$Z,"N",Database!$Y:$Y,"Y")+COUNTIFS(Database!$F:$F,0,Database!$Q:$Q,AY$2,Database!$I:$I,$A66,Database!$Z:$Z,"N",Database!$Y:$Y,"Y"))</f>
        <v>0</v>
      </c>
      <c r="AZ66" s="9">
        <f>IF($K66="N",0,COUNTIFS(Database!$E:$E,0,Database!$O:$O,AZ$2,Database!$I:$I,$A66,Database!$Z:$Z,"N",Database!$Y:$Y,"Y")+COUNTIFS(Database!$F:$F,0,Database!$Q:$Q,AZ$2,Database!$I:$I,$A66,Database!$Z:$Z,"N",Database!$Y:$Y,"Y"))</f>
        <v>0</v>
      </c>
      <c r="BA66" s="9">
        <f>IF($K66="N",0,COUNTIFS(Database!$E:$E,0,Database!$O:$O,BA$2,Database!$I:$I,$A66,Database!$Z:$Z,"N",Database!$Y:$Y,"Y")+COUNTIFS(Database!$F:$F,0,Database!$Q:$Q,BA$2,Database!$I:$I,$A66,Database!$Z:$Z,"N",Database!$Y:$Y,"Y"))</f>
        <v>0</v>
      </c>
      <c r="BB66" s="9">
        <f>IF($K66="N",0,COUNTIFS(Database!$E:$E,0,Database!$O:$O,BB$2,Database!$I:$I,$A66,Database!$Z:$Z,"N",Database!$Y:$Y,"Y")+COUNTIFS(Database!$F:$F,0,Database!$Q:$Q,BB$2,Database!$I:$I,$A66,Database!$Z:$Z,"N",Database!$Y:$Y,"Y"))</f>
        <v>0</v>
      </c>
      <c r="BC66" s="9">
        <f>IF($K66="N",0,COUNTIFS(Database!$E:$E,0,Database!$O:$O,BC$2,Database!$I:$I,$A66,Database!$Z:$Z,"N",Database!$Y:$Y,"Y")+COUNTIFS(Database!$F:$F,0,Database!$Q:$Q,BC$2,Database!$I:$I,$A66,Database!$Z:$Z,"N",Database!$Y:$Y,"Y"))</f>
        <v>0</v>
      </c>
      <c r="BD66" s="9">
        <f>IF($K66="N",0,COUNTIFS(Database!$E:$E,0,Database!$O:$O,BD$2,Database!$I:$I,$A66,Database!$Z:$Z,"N",Database!$Y:$Y,"Y")+COUNTIFS(Database!$F:$F,0,Database!$Q:$Q,BD$2,Database!$I:$I,$A66,Database!$Z:$Z,"N",Database!$Y:$Y,"Y"))</f>
        <v>0</v>
      </c>
      <c r="BE66" s="9">
        <f>IF($K66="N",0,COUNTIFS(Database!$E:$E,0,Database!$O:$O,BE$2,Database!$I:$I,$A66,Database!$Z:$Z,"N",Database!$Y:$Y,"Y")+COUNTIFS(Database!$F:$F,0,Database!$Q:$Q,BE$2,Database!$I:$I,$A66,Database!$Z:$Z,"N",Database!$Y:$Y,"Y"))</f>
        <v>0</v>
      </c>
      <c r="BF66" s="9">
        <f>IF($K66="N",0,COUNTIFS(Database!$E:$E,0,Database!$O:$O,BF$2,Database!$I:$I,$A66,Database!$Z:$Z,"N",Database!$Y:$Y,"Y")+COUNTIFS(Database!$F:$F,0,Database!$Q:$Q,BF$2,Database!$I:$I,$A66,Database!$Z:$Z,"N",Database!$Y:$Y,"Y"))</f>
        <v>0</v>
      </c>
      <c r="BG66" s="9">
        <f>IF($K66="N",0,COUNTIFS(Database!$E:$E,0,Database!$O:$O,BG$2,Database!$I:$I,$A66,Database!$Z:$Z,"N",Database!$Y:$Y,"Y")+COUNTIFS(Database!$F:$F,0,Database!$Q:$Q,BG$2,Database!$I:$I,$A66,Database!$Z:$Z,"N",Database!$Y:$Y,"Y"))</f>
        <v>0</v>
      </c>
      <c r="BH66" s="9">
        <f>IF($K66="N",0,COUNTIFS(Database!$E:$E,0,Database!$O:$O,BH$2,Database!$I:$I,$A66,Database!$Z:$Z,"N",Database!$Y:$Y,"Y")+COUNTIFS(Database!$F:$F,0,Database!$Q:$Q,BH$2,Database!$I:$I,$A66,Database!$Z:$Z,"N",Database!$Y:$Y,"Y"))</f>
        <v>0</v>
      </c>
      <c r="BI66" s="9">
        <f>IF($K66="N",0,COUNTIFS(Database!$E:$E,0,Database!$O:$O,BI$2,Database!$I:$I,$A66,Database!$Z:$Z,"N",Database!$Y:$Y,"Y")+COUNTIFS(Database!$F:$F,0,Database!$Q:$Q,BI$2,Database!$I:$I,$A66,Database!$Z:$Z,"N",Database!$Y:$Y,"Y"))</f>
        <v>0</v>
      </c>
    </row>
    <row r="67" spans="1:61" x14ac:dyDescent="0.25">
      <c r="A67" t="s">
        <v>1774</v>
      </c>
      <c r="B67" s="2" t="str">
        <f>VLOOKUP(A67,Database!I:U,13,FALSE)</f>
        <v>bcp</v>
      </c>
      <c r="C67" s="2">
        <f>VLOOKUP(A67,Database!I:V,14,FALSE)</f>
        <v>1500</v>
      </c>
      <c r="D67" s="2">
        <f>_xlfn.MAXIFS(Database!B:B,Database!I:I,'Tournaments Included'!A67)</f>
        <v>3</v>
      </c>
      <c r="E67" s="2" t="str">
        <f>VLOOKUP(A67,Database!I:AA,16,FALSE)</f>
        <v>v1.1</v>
      </c>
      <c r="F67" s="2">
        <f>VLOOKUP(A67,Database!I:AB,19,FALSE)</f>
        <v>10</v>
      </c>
      <c r="G67" s="2" t="str">
        <f>VLOOKUP(A67,Database!I:AC,20,FALSE)</f>
        <v>Y</v>
      </c>
      <c r="H67" s="2" t="str">
        <f>IF(VLOOKUP(A67,Database!I:AD,21,FALSE)=0,"Unknown",VLOOKUP(A67,Database!I:AD,21,FALSE))</f>
        <v>Unknown</v>
      </c>
      <c r="I67" s="2" t="str">
        <f>IF(VLOOKUP(A67,Database!I:AE,22,FALSE)=0,"Unknown",VLOOKUP(A67,Database!I:AE,22,FALSE))</f>
        <v>Unknown</v>
      </c>
      <c r="K67" s="19" t="s">
        <v>1399</v>
      </c>
      <c r="N67" s="9">
        <f>IF($K67="N",0,COUNTIFS(Database!$E:$E,2,Database!$O:$O,N$2,Database!$I:$I,$A67,Database!$Z:$Z,"N",Database!$Y:$Y,"Y")+COUNTIFS(Database!$F:$F,2,Database!$Q:$Q,N$2,Database!$I:$I,$A67,Database!$Z:$Z,"N",Database!$Y:$Y,"Y"))</f>
        <v>0</v>
      </c>
      <c r="O67" s="9">
        <f>IF($K67="N",0,COUNTIFS(Database!$E:$E,2,Database!$O:$O,O$2,Database!$I:$I,$A67,Database!$Z:$Z,"N",Database!$Y:$Y,"Y")+COUNTIFS(Database!$F:$F,2,Database!$Q:$Q,O$2,Database!$I:$I,$A67,Database!$Z:$Z,"N",Database!$Y:$Y,"Y"))</f>
        <v>0</v>
      </c>
      <c r="P67" s="9">
        <f>IF($K67="N",0,COUNTIFS(Database!$E:$E,2,Database!$O:$O,P$2,Database!$I:$I,$A67,Database!$Z:$Z,"N",Database!$Y:$Y,"Y")+COUNTIFS(Database!$F:$F,2,Database!$Q:$Q,P$2,Database!$I:$I,$A67,Database!$Z:$Z,"N",Database!$Y:$Y,"Y"))</f>
        <v>0</v>
      </c>
      <c r="Q67" s="9">
        <f>IF($K67="N",0,COUNTIFS(Database!$E:$E,2,Database!$O:$O,Q$2,Database!$I:$I,$A67,Database!$Z:$Z,"N",Database!$Y:$Y,"Y")+COUNTIFS(Database!$F:$F,2,Database!$Q:$Q,Q$2,Database!$I:$I,$A67,Database!$Z:$Z,"N",Database!$Y:$Y,"Y"))</f>
        <v>0</v>
      </c>
      <c r="R67" s="9">
        <f>IF($K67="N",0,COUNTIFS(Database!$E:$E,2,Database!$O:$O,R$2,Database!$I:$I,$A67,Database!$Z:$Z,"N",Database!$Y:$Y,"Y")+COUNTIFS(Database!$F:$F,2,Database!$Q:$Q,R$2,Database!$I:$I,$A67,Database!$Z:$Z,"N",Database!$Y:$Y,"Y"))</f>
        <v>0</v>
      </c>
      <c r="S67" s="9">
        <f>IF($K67="N",0,COUNTIFS(Database!$E:$E,2,Database!$O:$O,S$2,Database!$I:$I,$A67,Database!$Z:$Z,"N",Database!$Y:$Y,"Y")+COUNTIFS(Database!$F:$F,2,Database!$Q:$Q,S$2,Database!$I:$I,$A67,Database!$Z:$Z,"N",Database!$Y:$Y,"Y"))</f>
        <v>0</v>
      </c>
      <c r="T67" s="9">
        <f>IF($K67="N",0,COUNTIFS(Database!$E:$E,2,Database!$O:$O,T$2,Database!$I:$I,$A67,Database!$Z:$Z,"N",Database!$Y:$Y,"Y")+COUNTIFS(Database!$F:$F,2,Database!$Q:$Q,T$2,Database!$I:$I,$A67,Database!$Z:$Z,"N",Database!$Y:$Y,"Y"))</f>
        <v>0</v>
      </c>
      <c r="U67" s="9">
        <f>IF($K67="N",0,COUNTIFS(Database!$E:$E,2,Database!$O:$O,U$2,Database!$I:$I,$A67,Database!$Z:$Z,"N",Database!$Y:$Y,"Y")+COUNTIFS(Database!$F:$F,2,Database!$Q:$Q,U$2,Database!$I:$I,$A67,Database!$Z:$Z,"N",Database!$Y:$Y,"Y"))</f>
        <v>0</v>
      </c>
      <c r="V67" s="9">
        <f>IF($K67="N",0,COUNTIFS(Database!$E:$E,2,Database!$O:$O,V$2,Database!$I:$I,$A67,Database!$Z:$Z,"N",Database!$Y:$Y,"Y")+COUNTIFS(Database!$F:$F,2,Database!$Q:$Q,V$2,Database!$I:$I,$A67,Database!$Z:$Z,"N",Database!$Y:$Y,"Y"))</f>
        <v>0</v>
      </c>
      <c r="W67" s="9">
        <f>IF($K67="N",0,COUNTIFS(Database!$E:$E,2,Database!$O:$O,W$2,Database!$I:$I,$A67,Database!$Z:$Z,"N",Database!$Y:$Y,"Y")+COUNTIFS(Database!$F:$F,2,Database!$Q:$Q,W$2,Database!$I:$I,$A67,Database!$Z:$Z,"N",Database!$Y:$Y,"Y"))</f>
        <v>0</v>
      </c>
      <c r="X67" s="9">
        <f>IF($K67="N",0,COUNTIFS(Database!$E:$E,2,Database!$O:$O,X$2,Database!$I:$I,$A67,Database!$Z:$Z,"N",Database!$Y:$Y,"Y")+COUNTIFS(Database!$F:$F,2,Database!$Q:$Q,X$2,Database!$I:$I,$A67,Database!$Z:$Z,"N",Database!$Y:$Y,"Y"))</f>
        <v>0</v>
      </c>
      <c r="Y67" s="9">
        <f>IF($K67="N",0,COUNTIFS(Database!$E:$E,2,Database!$O:$O,Y$2,Database!$I:$I,$A67,Database!$Z:$Z,"N",Database!$Y:$Y,"Y")+COUNTIFS(Database!$F:$F,2,Database!$Q:$Q,Y$2,Database!$I:$I,$A67,Database!$Z:$Z,"N",Database!$Y:$Y,"Y"))</f>
        <v>0</v>
      </c>
      <c r="Z67" s="9">
        <f>IF($K67="N",0,COUNTIFS(Database!$E:$E,2,Database!$O:$O,Z$2,Database!$I:$I,$A67,Database!$Z:$Z,"N",Database!$Y:$Y,"Y")+COUNTIFS(Database!$F:$F,2,Database!$Q:$Q,Z$2,Database!$I:$I,$A67,Database!$Z:$Z,"N",Database!$Y:$Y,"Y"))</f>
        <v>0</v>
      </c>
      <c r="AA67" s="9">
        <f>IF($K67="N",0,COUNTIFS(Database!$E:$E,2,Database!$O:$O,AA$2,Database!$I:$I,$A67,Database!$Z:$Z,"N",Database!$Y:$Y,"Y")+COUNTIFS(Database!$F:$F,2,Database!$Q:$Q,AA$2,Database!$I:$I,$A67,Database!$Z:$Z,"N",Database!$Y:$Y,"Y"))</f>
        <v>0</v>
      </c>
      <c r="AB67" s="9">
        <f>IF($K67="N",0,COUNTIFS(Database!$E:$E,2,Database!$O:$O,AB$2,Database!$I:$I,$A67,Database!$Z:$Z,"N",Database!$Y:$Y,"Y")+COUNTIFS(Database!$F:$F,2,Database!$Q:$Q,AB$2,Database!$I:$I,$A67,Database!$Z:$Z,"N",Database!$Y:$Y,"Y"))</f>
        <v>0</v>
      </c>
      <c r="AC67" s="9">
        <f>IF($K67="N",0,COUNTIFS(Database!$E:$E,2,Database!$O:$O,AC$2,Database!$I:$I,$A67,Database!$Z:$Z,"N",Database!$Y:$Y,"Y")+COUNTIFS(Database!$F:$F,2,Database!$Q:$Q,AC$2,Database!$I:$I,$A67,Database!$Z:$Z,"N",Database!$Y:$Y,"Y"))</f>
        <v>0</v>
      </c>
      <c r="AD67" s="9">
        <f>IF($K67="N",0,COUNTIFS(Database!$E:$E,1,Database!$O:$O,AD$2,Database!$I:$I,$A67,Database!$Z:$Z,"N",Database!$Y:$Y,"Y")+COUNTIFS(Database!$F:$F,1,Database!$Q:$Q,AD$2,Database!$I:$I,$A67,Database!$Z:$Z,"N",Database!$Y:$Y,"Y"))</f>
        <v>0</v>
      </c>
      <c r="AE67" s="9">
        <f>IF($K67="N",0,COUNTIFS(Database!$E:$E,1,Database!$O:$O,AE$2,Database!$I:$I,$A67,Database!$Z:$Z,"N",Database!$Y:$Y,"Y")+COUNTIFS(Database!$F:$F,1,Database!$Q:$Q,AE$2,Database!$I:$I,$A67,Database!$Z:$Z,"N",Database!$Y:$Y,"Y"))</f>
        <v>0</v>
      </c>
      <c r="AF67" s="9">
        <f>IF($K67="N",0,COUNTIFS(Database!$E:$E,1,Database!$O:$O,AF$2,Database!$I:$I,$A67,Database!$Z:$Z,"N",Database!$Y:$Y,"Y")+COUNTIFS(Database!$F:$F,1,Database!$Q:$Q,AF$2,Database!$I:$I,$A67,Database!$Z:$Z,"N",Database!$Y:$Y,"Y"))</f>
        <v>0</v>
      </c>
      <c r="AG67" s="9">
        <f>IF($K67="N",0,COUNTIFS(Database!$E:$E,1,Database!$O:$O,AG$2,Database!$I:$I,$A67,Database!$Z:$Z,"N",Database!$Y:$Y,"Y")+COUNTIFS(Database!$F:$F,1,Database!$Q:$Q,AG$2,Database!$I:$I,$A67,Database!$Z:$Z,"N",Database!$Y:$Y,"Y"))</f>
        <v>0</v>
      </c>
      <c r="AH67" s="9">
        <f>IF($K67="N",0,COUNTIFS(Database!$E:$E,1,Database!$O:$O,AH$2,Database!$I:$I,$A67,Database!$Z:$Z,"N",Database!$Y:$Y,"Y")+COUNTIFS(Database!$F:$F,1,Database!$Q:$Q,AH$2,Database!$I:$I,$A67,Database!$Z:$Z,"N",Database!$Y:$Y,"Y"))</f>
        <v>0</v>
      </c>
      <c r="AI67" s="9">
        <f>IF($K67="N",0,COUNTIFS(Database!$E:$E,1,Database!$O:$O,AI$2,Database!$I:$I,$A67,Database!$Z:$Z,"N",Database!$Y:$Y,"Y")+COUNTIFS(Database!$F:$F,1,Database!$Q:$Q,AI$2,Database!$I:$I,$A67,Database!$Z:$Z,"N",Database!$Y:$Y,"Y"))</f>
        <v>0</v>
      </c>
      <c r="AJ67" s="9">
        <f>IF($K67="N",0,COUNTIFS(Database!$E:$E,1,Database!$O:$O,AJ$2,Database!$I:$I,$A67,Database!$Z:$Z,"N",Database!$Y:$Y,"Y")+COUNTIFS(Database!$F:$F,1,Database!$Q:$Q,AJ$2,Database!$I:$I,$A67,Database!$Z:$Z,"N",Database!$Y:$Y,"Y"))</f>
        <v>0</v>
      </c>
      <c r="AK67" s="9">
        <f>IF($K67="N",0,COUNTIFS(Database!$E:$E,1,Database!$O:$O,AK$2,Database!$I:$I,$A67,Database!$Z:$Z,"N",Database!$Y:$Y,"Y")+COUNTIFS(Database!$F:$F,1,Database!$Q:$Q,AK$2,Database!$I:$I,$A67,Database!$Z:$Z,"N",Database!$Y:$Y,"Y"))</f>
        <v>0</v>
      </c>
      <c r="AL67" s="9">
        <f>IF($K67="N",0,COUNTIFS(Database!$E:$E,1,Database!$O:$O,AL$2,Database!$I:$I,$A67,Database!$Z:$Z,"N",Database!$Y:$Y,"Y")+COUNTIFS(Database!$F:$F,1,Database!$Q:$Q,AL$2,Database!$I:$I,$A67,Database!$Z:$Z,"N",Database!$Y:$Y,"Y"))</f>
        <v>0</v>
      </c>
      <c r="AM67" s="9">
        <f>IF($K67="N",0,COUNTIFS(Database!$E:$E,1,Database!$O:$O,AM$2,Database!$I:$I,$A67,Database!$Z:$Z,"N",Database!$Y:$Y,"Y")+COUNTIFS(Database!$F:$F,1,Database!$Q:$Q,AM$2,Database!$I:$I,$A67,Database!$Z:$Z,"N",Database!$Y:$Y,"Y"))</f>
        <v>0</v>
      </c>
      <c r="AN67" s="9">
        <f>IF($K67="N",0,COUNTIFS(Database!$E:$E,1,Database!$O:$O,AN$2,Database!$I:$I,$A67,Database!$Z:$Z,"N",Database!$Y:$Y,"Y")+COUNTIFS(Database!$F:$F,1,Database!$Q:$Q,AN$2,Database!$I:$I,$A67,Database!$Z:$Z,"N",Database!$Y:$Y,"Y"))</f>
        <v>0</v>
      </c>
      <c r="AO67" s="9">
        <f>IF($K67="N",0,COUNTIFS(Database!$E:$E,1,Database!$O:$O,AO$2,Database!$I:$I,$A67,Database!$Z:$Z,"N",Database!$Y:$Y,"Y")+COUNTIFS(Database!$F:$F,1,Database!$Q:$Q,AO$2,Database!$I:$I,$A67,Database!$Z:$Z,"N",Database!$Y:$Y,"Y"))</f>
        <v>0</v>
      </c>
      <c r="AP67" s="9">
        <f>IF($K67="N",0,COUNTIFS(Database!$E:$E,1,Database!$O:$O,AP$2,Database!$I:$I,$A67,Database!$Z:$Z,"N",Database!$Y:$Y,"Y")+COUNTIFS(Database!$F:$F,1,Database!$Q:$Q,AP$2,Database!$I:$I,$A67,Database!$Z:$Z,"N",Database!$Y:$Y,"Y"))</f>
        <v>0</v>
      </c>
      <c r="AQ67" s="9">
        <f>IF($K67="N",0,COUNTIFS(Database!$E:$E,1,Database!$O:$O,AQ$2,Database!$I:$I,$A67,Database!$Z:$Z,"N",Database!$Y:$Y,"Y")+COUNTIFS(Database!$F:$F,1,Database!$Q:$Q,AQ$2,Database!$I:$I,$A67,Database!$Z:$Z,"N",Database!$Y:$Y,"Y"))</f>
        <v>0</v>
      </c>
      <c r="AR67" s="9">
        <f>IF($K67="N",0,COUNTIFS(Database!$E:$E,1,Database!$O:$O,AR$2,Database!$I:$I,$A67,Database!$Z:$Z,"N",Database!$Y:$Y,"Y")+COUNTIFS(Database!$F:$F,1,Database!$Q:$Q,AR$2,Database!$I:$I,$A67,Database!$Z:$Z,"N",Database!$Y:$Y,"Y"))</f>
        <v>0</v>
      </c>
      <c r="AS67" s="9">
        <f>IF($K67="N",0,COUNTIFS(Database!$E:$E,1,Database!$O:$O,AS$2,Database!$I:$I,$A67,Database!$Z:$Z,"N",Database!$Y:$Y,"Y")+COUNTIFS(Database!$F:$F,1,Database!$Q:$Q,AS$2,Database!$I:$I,$A67,Database!$Z:$Z,"N",Database!$Y:$Y,"Y"))</f>
        <v>0</v>
      </c>
      <c r="AT67" s="9">
        <f>IF($K67="N",0,COUNTIFS(Database!$E:$E,0,Database!$O:$O,AT$2,Database!$I:$I,$A67,Database!$Z:$Z,"N",Database!$Y:$Y,"Y")+COUNTIFS(Database!$F:$F,0,Database!$Q:$Q,AT$2,Database!$I:$I,$A67,Database!$Z:$Z,"N",Database!$Y:$Y,"Y"))</f>
        <v>0</v>
      </c>
      <c r="AU67" s="9">
        <f>IF($K67="N",0,COUNTIFS(Database!$E:$E,0,Database!$O:$O,AU$2,Database!$I:$I,$A67,Database!$Z:$Z,"N",Database!$Y:$Y,"Y")+COUNTIFS(Database!$F:$F,0,Database!$Q:$Q,AU$2,Database!$I:$I,$A67,Database!$Z:$Z,"N",Database!$Y:$Y,"Y"))</f>
        <v>0</v>
      </c>
      <c r="AV67" s="9">
        <f>IF($K67="N",0,COUNTIFS(Database!$E:$E,0,Database!$O:$O,AV$2,Database!$I:$I,$A67,Database!$Z:$Z,"N",Database!$Y:$Y,"Y")+COUNTIFS(Database!$F:$F,0,Database!$Q:$Q,AV$2,Database!$I:$I,$A67,Database!$Z:$Z,"N",Database!$Y:$Y,"Y"))</f>
        <v>0</v>
      </c>
      <c r="AW67" s="9">
        <f>IF($K67="N",0,COUNTIFS(Database!$E:$E,0,Database!$O:$O,AW$2,Database!$I:$I,$A67,Database!$Z:$Z,"N",Database!$Y:$Y,"Y")+COUNTIFS(Database!$F:$F,0,Database!$Q:$Q,AW$2,Database!$I:$I,$A67,Database!$Z:$Z,"N",Database!$Y:$Y,"Y"))</f>
        <v>0</v>
      </c>
      <c r="AX67" s="9">
        <f>IF($K67="N",0,COUNTIFS(Database!$E:$E,0,Database!$O:$O,AX$2,Database!$I:$I,$A67,Database!$Z:$Z,"N",Database!$Y:$Y,"Y")+COUNTIFS(Database!$F:$F,0,Database!$Q:$Q,AX$2,Database!$I:$I,$A67,Database!$Z:$Z,"N",Database!$Y:$Y,"Y"))</f>
        <v>0</v>
      </c>
      <c r="AY67" s="9">
        <f>IF($K67="N",0,COUNTIFS(Database!$E:$E,0,Database!$O:$O,AY$2,Database!$I:$I,$A67,Database!$Z:$Z,"N",Database!$Y:$Y,"Y")+COUNTIFS(Database!$F:$F,0,Database!$Q:$Q,AY$2,Database!$I:$I,$A67,Database!$Z:$Z,"N",Database!$Y:$Y,"Y"))</f>
        <v>0</v>
      </c>
      <c r="AZ67" s="9">
        <f>IF($K67="N",0,COUNTIFS(Database!$E:$E,0,Database!$O:$O,AZ$2,Database!$I:$I,$A67,Database!$Z:$Z,"N",Database!$Y:$Y,"Y")+COUNTIFS(Database!$F:$F,0,Database!$Q:$Q,AZ$2,Database!$I:$I,$A67,Database!$Z:$Z,"N",Database!$Y:$Y,"Y"))</f>
        <v>0</v>
      </c>
      <c r="BA67" s="9">
        <f>IF($K67="N",0,COUNTIFS(Database!$E:$E,0,Database!$O:$O,BA$2,Database!$I:$I,$A67,Database!$Z:$Z,"N",Database!$Y:$Y,"Y")+COUNTIFS(Database!$F:$F,0,Database!$Q:$Q,BA$2,Database!$I:$I,$A67,Database!$Z:$Z,"N",Database!$Y:$Y,"Y"))</f>
        <v>0</v>
      </c>
      <c r="BB67" s="9">
        <f>IF($K67="N",0,COUNTIFS(Database!$E:$E,0,Database!$O:$O,BB$2,Database!$I:$I,$A67,Database!$Z:$Z,"N",Database!$Y:$Y,"Y")+COUNTIFS(Database!$F:$F,0,Database!$Q:$Q,BB$2,Database!$I:$I,$A67,Database!$Z:$Z,"N",Database!$Y:$Y,"Y"))</f>
        <v>0</v>
      </c>
      <c r="BC67" s="9">
        <f>IF($K67="N",0,COUNTIFS(Database!$E:$E,0,Database!$O:$O,BC$2,Database!$I:$I,$A67,Database!$Z:$Z,"N",Database!$Y:$Y,"Y")+COUNTIFS(Database!$F:$F,0,Database!$Q:$Q,BC$2,Database!$I:$I,$A67,Database!$Z:$Z,"N",Database!$Y:$Y,"Y"))</f>
        <v>0</v>
      </c>
      <c r="BD67" s="9">
        <f>IF($K67="N",0,COUNTIFS(Database!$E:$E,0,Database!$O:$O,BD$2,Database!$I:$I,$A67,Database!$Z:$Z,"N",Database!$Y:$Y,"Y")+COUNTIFS(Database!$F:$F,0,Database!$Q:$Q,BD$2,Database!$I:$I,$A67,Database!$Z:$Z,"N",Database!$Y:$Y,"Y"))</f>
        <v>0</v>
      </c>
      <c r="BE67" s="9">
        <f>IF($K67="N",0,COUNTIFS(Database!$E:$E,0,Database!$O:$O,BE$2,Database!$I:$I,$A67,Database!$Z:$Z,"N",Database!$Y:$Y,"Y")+COUNTIFS(Database!$F:$F,0,Database!$Q:$Q,BE$2,Database!$I:$I,$A67,Database!$Z:$Z,"N",Database!$Y:$Y,"Y"))</f>
        <v>0</v>
      </c>
      <c r="BF67" s="9">
        <f>IF($K67="N",0,COUNTIFS(Database!$E:$E,0,Database!$O:$O,BF$2,Database!$I:$I,$A67,Database!$Z:$Z,"N",Database!$Y:$Y,"Y")+COUNTIFS(Database!$F:$F,0,Database!$Q:$Q,BF$2,Database!$I:$I,$A67,Database!$Z:$Z,"N",Database!$Y:$Y,"Y"))</f>
        <v>0</v>
      </c>
      <c r="BG67" s="9">
        <f>IF($K67="N",0,COUNTIFS(Database!$E:$E,0,Database!$O:$O,BG$2,Database!$I:$I,$A67,Database!$Z:$Z,"N",Database!$Y:$Y,"Y")+COUNTIFS(Database!$F:$F,0,Database!$Q:$Q,BG$2,Database!$I:$I,$A67,Database!$Z:$Z,"N",Database!$Y:$Y,"Y"))</f>
        <v>0</v>
      </c>
      <c r="BH67" s="9">
        <f>IF($K67="N",0,COUNTIFS(Database!$E:$E,0,Database!$O:$O,BH$2,Database!$I:$I,$A67,Database!$Z:$Z,"N",Database!$Y:$Y,"Y")+COUNTIFS(Database!$F:$F,0,Database!$Q:$Q,BH$2,Database!$I:$I,$A67,Database!$Z:$Z,"N",Database!$Y:$Y,"Y"))</f>
        <v>0</v>
      </c>
      <c r="BI67" s="9">
        <f>IF($K67="N",0,COUNTIFS(Database!$E:$E,0,Database!$O:$O,BI$2,Database!$I:$I,$A67,Database!$Z:$Z,"N",Database!$Y:$Y,"Y")+COUNTIFS(Database!$F:$F,0,Database!$Q:$Q,BI$2,Database!$I:$I,$A67,Database!$Z:$Z,"N",Database!$Y:$Y,"Y"))</f>
        <v>0</v>
      </c>
    </row>
    <row r="68" spans="1:61" x14ac:dyDescent="0.25">
      <c r="A68" t="s">
        <v>1611</v>
      </c>
      <c r="B68" s="2" t="str">
        <f>VLOOKUP(A68,Database!I:U,13,FALSE)</f>
        <v>bcp</v>
      </c>
      <c r="C68" s="2">
        <f>VLOOKUP(A68,Database!I:V,14,FALSE)</f>
        <v>1999</v>
      </c>
      <c r="D68" s="2">
        <f>_xlfn.MAXIFS(Database!B:B,Database!I:I,'Tournaments Included'!A68)</f>
        <v>3</v>
      </c>
      <c r="E68" s="2" t="str">
        <f>VLOOKUP(A68,Database!I:AA,16,FALSE)</f>
        <v>v1.1</v>
      </c>
      <c r="F68" s="2">
        <f>VLOOKUP(A68,Database!I:AB,19,FALSE)</f>
        <v>6</v>
      </c>
      <c r="G68" s="2" t="str">
        <f>VLOOKUP(A68,Database!I:AC,20,FALSE)</f>
        <v>Y</v>
      </c>
      <c r="H68" s="2" t="str">
        <f>IF(VLOOKUP(A68,Database!I:AD,21,FALSE)=0,"Unknown",VLOOKUP(A68,Database!I:AD,21,FALSE))</f>
        <v>Unknown</v>
      </c>
      <c r="I68" s="2" t="str">
        <f>IF(VLOOKUP(A68,Database!I:AE,22,FALSE)=0,"Unknown",VLOOKUP(A68,Database!I:AE,22,FALSE))</f>
        <v>Unknown</v>
      </c>
      <c r="K68" s="19" t="s">
        <v>1399</v>
      </c>
      <c r="N68" s="9">
        <f>IF($K68="N",0,COUNTIFS(Database!$E:$E,2,Database!$O:$O,N$2,Database!$I:$I,$A68,Database!$Z:$Z,"N",Database!$Y:$Y,"Y")+COUNTIFS(Database!$F:$F,2,Database!$Q:$Q,N$2,Database!$I:$I,$A68,Database!$Z:$Z,"N",Database!$Y:$Y,"Y"))</f>
        <v>0</v>
      </c>
      <c r="O68" s="9">
        <f>IF($K68="N",0,COUNTIFS(Database!$E:$E,2,Database!$O:$O,O$2,Database!$I:$I,$A68,Database!$Z:$Z,"N",Database!$Y:$Y,"Y")+COUNTIFS(Database!$F:$F,2,Database!$Q:$Q,O$2,Database!$I:$I,$A68,Database!$Z:$Z,"N",Database!$Y:$Y,"Y"))</f>
        <v>0</v>
      </c>
      <c r="P68" s="9">
        <f>IF($K68="N",0,COUNTIFS(Database!$E:$E,2,Database!$O:$O,P$2,Database!$I:$I,$A68,Database!$Z:$Z,"N",Database!$Y:$Y,"Y")+COUNTIFS(Database!$F:$F,2,Database!$Q:$Q,P$2,Database!$I:$I,$A68,Database!$Z:$Z,"N",Database!$Y:$Y,"Y"))</f>
        <v>0</v>
      </c>
      <c r="Q68" s="9">
        <f>IF($K68="N",0,COUNTIFS(Database!$E:$E,2,Database!$O:$O,Q$2,Database!$I:$I,$A68,Database!$Z:$Z,"N",Database!$Y:$Y,"Y")+COUNTIFS(Database!$F:$F,2,Database!$Q:$Q,Q$2,Database!$I:$I,$A68,Database!$Z:$Z,"N",Database!$Y:$Y,"Y"))</f>
        <v>0</v>
      </c>
      <c r="R68" s="9">
        <f>IF($K68="N",0,COUNTIFS(Database!$E:$E,2,Database!$O:$O,R$2,Database!$I:$I,$A68,Database!$Z:$Z,"N",Database!$Y:$Y,"Y")+COUNTIFS(Database!$F:$F,2,Database!$Q:$Q,R$2,Database!$I:$I,$A68,Database!$Z:$Z,"N",Database!$Y:$Y,"Y"))</f>
        <v>0</v>
      </c>
      <c r="S68" s="9">
        <f>IF($K68="N",0,COUNTIFS(Database!$E:$E,2,Database!$O:$O,S$2,Database!$I:$I,$A68,Database!$Z:$Z,"N",Database!$Y:$Y,"Y")+COUNTIFS(Database!$F:$F,2,Database!$Q:$Q,S$2,Database!$I:$I,$A68,Database!$Z:$Z,"N",Database!$Y:$Y,"Y"))</f>
        <v>0</v>
      </c>
      <c r="T68" s="9">
        <f>IF($K68="N",0,COUNTIFS(Database!$E:$E,2,Database!$O:$O,T$2,Database!$I:$I,$A68,Database!$Z:$Z,"N",Database!$Y:$Y,"Y")+COUNTIFS(Database!$F:$F,2,Database!$Q:$Q,T$2,Database!$I:$I,$A68,Database!$Z:$Z,"N",Database!$Y:$Y,"Y"))</f>
        <v>0</v>
      </c>
      <c r="U68" s="9">
        <f>IF($K68="N",0,COUNTIFS(Database!$E:$E,2,Database!$O:$O,U$2,Database!$I:$I,$A68,Database!$Z:$Z,"N",Database!$Y:$Y,"Y")+COUNTIFS(Database!$F:$F,2,Database!$Q:$Q,U$2,Database!$I:$I,$A68,Database!$Z:$Z,"N",Database!$Y:$Y,"Y"))</f>
        <v>0</v>
      </c>
      <c r="V68" s="9">
        <f>IF($K68="N",0,COUNTIFS(Database!$E:$E,2,Database!$O:$O,V$2,Database!$I:$I,$A68,Database!$Z:$Z,"N",Database!$Y:$Y,"Y")+COUNTIFS(Database!$F:$F,2,Database!$Q:$Q,V$2,Database!$I:$I,$A68,Database!$Z:$Z,"N",Database!$Y:$Y,"Y"))</f>
        <v>0</v>
      </c>
      <c r="W68" s="9">
        <f>IF($K68="N",0,COUNTIFS(Database!$E:$E,2,Database!$O:$O,W$2,Database!$I:$I,$A68,Database!$Z:$Z,"N",Database!$Y:$Y,"Y")+COUNTIFS(Database!$F:$F,2,Database!$Q:$Q,W$2,Database!$I:$I,$A68,Database!$Z:$Z,"N",Database!$Y:$Y,"Y"))</f>
        <v>0</v>
      </c>
      <c r="X68" s="9">
        <f>IF($K68="N",0,COUNTIFS(Database!$E:$E,2,Database!$O:$O,X$2,Database!$I:$I,$A68,Database!$Z:$Z,"N",Database!$Y:$Y,"Y")+COUNTIFS(Database!$F:$F,2,Database!$Q:$Q,X$2,Database!$I:$I,$A68,Database!$Z:$Z,"N",Database!$Y:$Y,"Y"))</f>
        <v>0</v>
      </c>
      <c r="Y68" s="9">
        <f>IF($K68="N",0,COUNTIFS(Database!$E:$E,2,Database!$O:$O,Y$2,Database!$I:$I,$A68,Database!$Z:$Z,"N",Database!$Y:$Y,"Y")+COUNTIFS(Database!$F:$F,2,Database!$Q:$Q,Y$2,Database!$I:$I,$A68,Database!$Z:$Z,"N",Database!$Y:$Y,"Y"))</f>
        <v>0</v>
      </c>
      <c r="Z68" s="9">
        <f>IF($K68="N",0,COUNTIFS(Database!$E:$E,2,Database!$O:$O,Z$2,Database!$I:$I,$A68,Database!$Z:$Z,"N",Database!$Y:$Y,"Y")+COUNTIFS(Database!$F:$F,2,Database!$Q:$Q,Z$2,Database!$I:$I,$A68,Database!$Z:$Z,"N",Database!$Y:$Y,"Y"))</f>
        <v>0</v>
      </c>
      <c r="AA68" s="9">
        <f>IF($K68="N",0,COUNTIFS(Database!$E:$E,2,Database!$O:$O,AA$2,Database!$I:$I,$A68,Database!$Z:$Z,"N",Database!$Y:$Y,"Y")+COUNTIFS(Database!$F:$F,2,Database!$Q:$Q,AA$2,Database!$I:$I,$A68,Database!$Z:$Z,"N",Database!$Y:$Y,"Y"))</f>
        <v>0</v>
      </c>
      <c r="AB68" s="9">
        <f>IF($K68="N",0,COUNTIFS(Database!$E:$E,2,Database!$O:$O,AB$2,Database!$I:$I,$A68,Database!$Z:$Z,"N",Database!$Y:$Y,"Y")+COUNTIFS(Database!$F:$F,2,Database!$Q:$Q,AB$2,Database!$I:$I,$A68,Database!$Z:$Z,"N",Database!$Y:$Y,"Y"))</f>
        <v>0</v>
      </c>
      <c r="AC68" s="9">
        <f>IF($K68="N",0,COUNTIFS(Database!$E:$E,2,Database!$O:$O,AC$2,Database!$I:$I,$A68,Database!$Z:$Z,"N",Database!$Y:$Y,"Y")+COUNTIFS(Database!$F:$F,2,Database!$Q:$Q,AC$2,Database!$I:$I,$A68,Database!$Z:$Z,"N",Database!$Y:$Y,"Y"))</f>
        <v>0</v>
      </c>
      <c r="AD68" s="9">
        <f>IF($K68="N",0,COUNTIFS(Database!$E:$E,1,Database!$O:$O,AD$2,Database!$I:$I,$A68,Database!$Z:$Z,"N",Database!$Y:$Y,"Y")+COUNTIFS(Database!$F:$F,1,Database!$Q:$Q,AD$2,Database!$I:$I,$A68,Database!$Z:$Z,"N",Database!$Y:$Y,"Y"))</f>
        <v>0</v>
      </c>
      <c r="AE68" s="9">
        <f>IF($K68="N",0,COUNTIFS(Database!$E:$E,1,Database!$O:$O,AE$2,Database!$I:$I,$A68,Database!$Z:$Z,"N",Database!$Y:$Y,"Y")+COUNTIFS(Database!$F:$F,1,Database!$Q:$Q,AE$2,Database!$I:$I,$A68,Database!$Z:$Z,"N",Database!$Y:$Y,"Y"))</f>
        <v>0</v>
      </c>
      <c r="AF68" s="9">
        <f>IF($K68="N",0,COUNTIFS(Database!$E:$E,1,Database!$O:$O,AF$2,Database!$I:$I,$A68,Database!$Z:$Z,"N",Database!$Y:$Y,"Y")+COUNTIFS(Database!$F:$F,1,Database!$Q:$Q,AF$2,Database!$I:$I,$A68,Database!$Z:$Z,"N",Database!$Y:$Y,"Y"))</f>
        <v>0</v>
      </c>
      <c r="AG68" s="9">
        <f>IF($K68="N",0,COUNTIFS(Database!$E:$E,1,Database!$O:$O,AG$2,Database!$I:$I,$A68,Database!$Z:$Z,"N",Database!$Y:$Y,"Y")+COUNTIFS(Database!$F:$F,1,Database!$Q:$Q,AG$2,Database!$I:$I,$A68,Database!$Z:$Z,"N",Database!$Y:$Y,"Y"))</f>
        <v>0</v>
      </c>
      <c r="AH68" s="9">
        <f>IF($K68="N",0,COUNTIFS(Database!$E:$E,1,Database!$O:$O,AH$2,Database!$I:$I,$A68,Database!$Z:$Z,"N",Database!$Y:$Y,"Y")+COUNTIFS(Database!$F:$F,1,Database!$Q:$Q,AH$2,Database!$I:$I,$A68,Database!$Z:$Z,"N",Database!$Y:$Y,"Y"))</f>
        <v>0</v>
      </c>
      <c r="AI68" s="9">
        <f>IF($K68="N",0,COUNTIFS(Database!$E:$E,1,Database!$O:$O,AI$2,Database!$I:$I,$A68,Database!$Z:$Z,"N",Database!$Y:$Y,"Y")+COUNTIFS(Database!$F:$F,1,Database!$Q:$Q,AI$2,Database!$I:$I,$A68,Database!$Z:$Z,"N",Database!$Y:$Y,"Y"))</f>
        <v>0</v>
      </c>
      <c r="AJ68" s="9">
        <f>IF($K68="N",0,COUNTIFS(Database!$E:$E,1,Database!$O:$O,AJ$2,Database!$I:$I,$A68,Database!$Z:$Z,"N",Database!$Y:$Y,"Y")+COUNTIFS(Database!$F:$F,1,Database!$Q:$Q,AJ$2,Database!$I:$I,$A68,Database!$Z:$Z,"N",Database!$Y:$Y,"Y"))</f>
        <v>0</v>
      </c>
      <c r="AK68" s="9">
        <f>IF($K68="N",0,COUNTIFS(Database!$E:$E,1,Database!$O:$O,AK$2,Database!$I:$I,$A68,Database!$Z:$Z,"N",Database!$Y:$Y,"Y")+COUNTIFS(Database!$F:$F,1,Database!$Q:$Q,AK$2,Database!$I:$I,$A68,Database!$Z:$Z,"N",Database!$Y:$Y,"Y"))</f>
        <v>0</v>
      </c>
      <c r="AL68" s="9">
        <f>IF($K68="N",0,COUNTIFS(Database!$E:$E,1,Database!$O:$O,AL$2,Database!$I:$I,$A68,Database!$Z:$Z,"N",Database!$Y:$Y,"Y")+COUNTIFS(Database!$F:$F,1,Database!$Q:$Q,AL$2,Database!$I:$I,$A68,Database!$Z:$Z,"N",Database!$Y:$Y,"Y"))</f>
        <v>0</v>
      </c>
      <c r="AM68" s="9">
        <f>IF($K68="N",0,COUNTIFS(Database!$E:$E,1,Database!$O:$O,AM$2,Database!$I:$I,$A68,Database!$Z:$Z,"N",Database!$Y:$Y,"Y")+COUNTIFS(Database!$F:$F,1,Database!$Q:$Q,AM$2,Database!$I:$I,$A68,Database!$Z:$Z,"N",Database!$Y:$Y,"Y"))</f>
        <v>0</v>
      </c>
      <c r="AN68" s="9">
        <f>IF($K68="N",0,COUNTIFS(Database!$E:$E,1,Database!$O:$O,AN$2,Database!$I:$I,$A68,Database!$Z:$Z,"N",Database!$Y:$Y,"Y")+COUNTIFS(Database!$F:$F,1,Database!$Q:$Q,AN$2,Database!$I:$I,$A68,Database!$Z:$Z,"N",Database!$Y:$Y,"Y"))</f>
        <v>0</v>
      </c>
      <c r="AO68" s="9">
        <f>IF($K68="N",0,COUNTIFS(Database!$E:$E,1,Database!$O:$O,AO$2,Database!$I:$I,$A68,Database!$Z:$Z,"N",Database!$Y:$Y,"Y")+COUNTIFS(Database!$F:$F,1,Database!$Q:$Q,AO$2,Database!$I:$I,$A68,Database!$Z:$Z,"N",Database!$Y:$Y,"Y"))</f>
        <v>0</v>
      </c>
      <c r="AP68" s="9">
        <f>IF($K68="N",0,COUNTIFS(Database!$E:$E,1,Database!$O:$O,AP$2,Database!$I:$I,$A68,Database!$Z:$Z,"N",Database!$Y:$Y,"Y")+COUNTIFS(Database!$F:$F,1,Database!$Q:$Q,AP$2,Database!$I:$I,$A68,Database!$Z:$Z,"N",Database!$Y:$Y,"Y"))</f>
        <v>0</v>
      </c>
      <c r="AQ68" s="9">
        <f>IF($K68="N",0,COUNTIFS(Database!$E:$E,1,Database!$O:$O,AQ$2,Database!$I:$I,$A68,Database!$Z:$Z,"N",Database!$Y:$Y,"Y")+COUNTIFS(Database!$F:$F,1,Database!$Q:$Q,AQ$2,Database!$I:$I,$A68,Database!$Z:$Z,"N",Database!$Y:$Y,"Y"))</f>
        <v>0</v>
      </c>
      <c r="AR68" s="9">
        <f>IF($K68="N",0,COUNTIFS(Database!$E:$E,1,Database!$O:$O,AR$2,Database!$I:$I,$A68,Database!$Z:$Z,"N",Database!$Y:$Y,"Y")+COUNTIFS(Database!$F:$F,1,Database!$Q:$Q,AR$2,Database!$I:$I,$A68,Database!$Z:$Z,"N",Database!$Y:$Y,"Y"))</f>
        <v>0</v>
      </c>
      <c r="AS68" s="9">
        <f>IF($K68="N",0,COUNTIFS(Database!$E:$E,1,Database!$O:$O,AS$2,Database!$I:$I,$A68,Database!$Z:$Z,"N",Database!$Y:$Y,"Y")+COUNTIFS(Database!$F:$F,1,Database!$Q:$Q,AS$2,Database!$I:$I,$A68,Database!$Z:$Z,"N",Database!$Y:$Y,"Y"))</f>
        <v>0</v>
      </c>
      <c r="AT68" s="9">
        <f>IF($K68="N",0,COUNTIFS(Database!$E:$E,0,Database!$O:$O,AT$2,Database!$I:$I,$A68,Database!$Z:$Z,"N",Database!$Y:$Y,"Y")+COUNTIFS(Database!$F:$F,0,Database!$Q:$Q,AT$2,Database!$I:$I,$A68,Database!$Z:$Z,"N",Database!$Y:$Y,"Y"))</f>
        <v>0</v>
      </c>
      <c r="AU68" s="9">
        <f>IF($K68="N",0,COUNTIFS(Database!$E:$E,0,Database!$O:$O,AU$2,Database!$I:$I,$A68,Database!$Z:$Z,"N",Database!$Y:$Y,"Y")+COUNTIFS(Database!$F:$F,0,Database!$Q:$Q,AU$2,Database!$I:$I,$A68,Database!$Z:$Z,"N",Database!$Y:$Y,"Y"))</f>
        <v>0</v>
      </c>
      <c r="AV68" s="9">
        <f>IF($K68="N",0,COUNTIFS(Database!$E:$E,0,Database!$O:$O,AV$2,Database!$I:$I,$A68,Database!$Z:$Z,"N",Database!$Y:$Y,"Y")+COUNTIFS(Database!$F:$F,0,Database!$Q:$Q,AV$2,Database!$I:$I,$A68,Database!$Z:$Z,"N",Database!$Y:$Y,"Y"))</f>
        <v>0</v>
      </c>
      <c r="AW68" s="9">
        <f>IF($K68="N",0,COUNTIFS(Database!$E:$E,0,Database!$O:$O,AW$2,Database!$I:$I,$A68,Database!$Z:$Z,"N",Database!$Y:$Y,"Y")+COUNTIFS(Database!$F:$F,0,Database!$Q:$Q,AW$2,Database!$I:$I,$A68,Database!$Z:$Z,"N",Database!$Y:$Y,"Y"))</f>
        <v>0</v>
      </c>
      <c r="AX68" s="9">
        <f>IF($K68="N",0,COUNTIFS(Database!$E:$E,0,Database!$O:$O,AX$2,Database!$I:$I,$A68,Database!$Z:$Z,"N",Database!$Y:$Y,"Y")+COUNTIFS(Database!$F:$F,0,Database!$Q:$Q,AX$2,Database!$I:$I,$A68,Database!$Z:$Z,"N",Database!$Y:$Y,"Y"))</f>
        <v>0</v>
      </c>
      <c r="AY68" s="9">
        <f>IF($K68="N",0,COUNTIFS(Database!$E:$E,0,Database!$O:$O,AY$2,Database!$I:$I,$A68,Database!$Z:$Z,"N",Database!$Y:$Y,"Y")+COUNTIFS(Database!$F:$F,0,Database!$Q:$Q,AY$2,Database!$I:$I,$A68,Database!$Z:$Z,"N",Database!$Y:$Y,"Y"))</f>
        <v>0</v>
      </c>
      <c r="AZ68" s="9">
        <f>IF($K68="N",0,COUNTIFS(Database!$E:$E,0,Database!$O:$O,AZ$2,Database!$I:$I,$A68,Database!$Z:$Z,"N",Database!$Y:$Y,"Y")+COUNTIFS(Database!$F:$F,0,Database!$Q:$Q,AZ$2,Database!$I:$I,$A68,Database!$Z:$Z,"N",Database!$Y:$Y,"Y"))</f>
        <v>0</v>
      </c>
      <c r="BA68" s="9">
        <f>IF($K68="N",0,COUNTIFS(Database!$E:$E,0,Database!$O:$O,BA$2,Database!$I:$I,$A68,Database!$Z:$Z,"N",Database!$Y:$Y,"Y")+COUNTIFS(Database!$F:$F,0,Database!$Q:$Q,BA$2,Database!$I:$I,$A68,Database!$Z:$Z,"N",Database!$Y:$Y,"Y"))</f>
        <v>0</v>
      </c>
      <c r="BB68" s="9">
        <f>IF($K68="N",0,COUNTIFS(Database!$E:$E,0,Database!$O:$O,BB$2,Database!$I:$I,$A68,Database!$Z:$Z,"N",Database!$Y:$Y,"Y")+COUNTIFS(Database!$F:$F,0,Database!$Q:$Q,BB$2,Database!$I:$I,$A68,Database!$Z:$Z,"N",Database!$Y:$Y,"Y"))</f>
        <v>0</v>
      </c>
      <c r="BC68" s="9">
        <f>IF($K68="N",0,COUNTIFS(Database!$E:$E,0,Database!$O:$O,BC$2,Database!$I:$I,$A68,Database!$Z:$Z,"N",Database!$Y:$Y,"Y")+COUNTIFS(Database!$F:$F,0,Database!$Q:$Q,BC$2,Database!$I:$I,$A68,Database!$Z:$Z,"N",Database!$Y:$Y,"Y"))</f>
        <v>0</v>
      </c>
      <c r="BD68" s="9">
        <f>IF($K68="N",0,COUNTIFS(Database!$E:$E,0,Database!$O:$O,BD$2,Database!$I:$I,$A68,Database!$Z:$Z,"N",Database!$Y:$Y,"Y")+COUNTIFS(Database!$F:$F,0,Database!$Q:$Q,BD$2,Database!$I:$I,$A68,Database!$Z:$Z,"N",Database!$Y:$Y,"Y"))</f>
        <v>0</v>
      </c>
      <c r="BE68" s="9">
        <f>IF($K68="N",0,COUNTIFS(Database!$E:$E,0,Database!$O:$O,BE$2,Database!$I:$I,$A68,Database!$Z:$Z,"N",Database!$Y:$Y,"Y")+COUNTIFS(Database!$F:$F,0,Database!$Q:$Q,BE$2,Database!$I:$I,$A68,Database!$Z:$Z,"N",Database!$Y:$Y,"Y"))</f>
        <v>0</v>
      </c>
      <c r="BF68" s="9">
        <f>IF($K68="N",0,COUNTIFS(Database!$E:$E,0,Database!$O:$O,BF$2,Database!$I:$I,$A68,Database!$Z:$Z,"N",Database!$Y:$Y,"Y")+COUNTIFS(Database!$F:$F,0,Database!$Q:$Q,BF$2,Database!$I:$I,$A68,Database!$Z:$Z,"N",Database!$Y:$Y,"Y"))</f>
        <v>0</v>
      </c>
      <c r="BG68" s="9">
        <f>IF($K68="N",0,COUNTIFS(Database!$E:$E,0,Database!$O:$O,BG$2,Database!$I:$I,$A68,Database!$Z:$Z,"N",Database!$Y:$Y,"Y")+COUNTIFS(Database!$F:$F,0,Database!$Q:$Q,BG$2,Database!$I:$I,$A68,Database!$Z:$Z,"N",Database!$Y:$Y,"Y"))</f>
        <v>0</v>
      </c>
      <c r="BH68" s="9">
        <f>IF($K68="N",0,COUNTIFS(Database!$E:$E,0,Database!$O:$O,BH$2,Database!$I:$I,$A68,Database!$Z:$Z,"N",Database!$Y:$Y,"Y")+COUNTIFS(Database!$F:$F,0,Database!$Q:$Q,BH$2,Database!$I:$I,$A68,Database!$Z:$Z,"N",Database!$Y:$Y,"Y"))</f>
        <v>0</v>
      </c>
      <c r="BI68" s="9">
        <f>IF($K68="N",0,COUNTIFS(Database!$E:$E,0,Database!$O:$O,BI$2,Database!$I:$I,$A68,Database!$Z:$Z,"N",Database!$Y:$Y,"Y")+COUNTIFS(Database!$F:$F,0,Database!$Q:$Q,BI$2,Database!$I:$I,$A68,Database!$Z:$Z,"N",Database!$Y:$Y,"Y"))</f>
        <v>0</v>
      </c>
    </row>
    <row r="69" spans="1:61" x14ac:dyDescent="0.25">
      <c r="A69" t="s">
        <v>1469</v>
      </c>
      <c r="B69" s="2" t="str">
        <f>VLOOKUP(A69,Database!I:U,13,FALSE)</f>
        <v>bcp</v>
      </c>
      <c r="C69" s="2">
        <f>VLOOKUP(A69,Database!I:V,14,FALSE)</f>
        <v>1250</v>
      </c>
      <c r="D69" s="2">
        <f>_xlfn.MAXIFS(Database!B:B,Database!I:I,'Tournaments Included'!A69)</f>
        <v>3</v>
      </c>
      <c r="E69" s="2" t="str">
        <f>VLOOKUP(A69,Database!I:AA,16,FALSE)</f>
        <v>v1.1</v>
      </c>
      <c r="F69" s="2">
        <f>VLOOKUP(A69,Database!I:AB,19,FALSE)</f>
        <v>4</v>
      </c>
      <c r="G69" s="2" t="str">
        <f>VLOOKUP(A69,Database!I:AC,20,FALSE)</f>
        <v>Y</v>
      </c>
      <c r="H69" s="2" t="str">
        <f>IF(VLOOKUP(A69,Database!I:AD,21,FALSE)=0,"Unknown",VLOOKUP(A69,Database!I:AD,21,FALSE))</f>
        <v>Unknown</v>
      </c>
      <c r="I69" s="2" t="str">
        <f>IF(VLOOKUP(A69,Database!I:AE,22,FALSE)=0,"Unknown",VLOOKUP(A69,Database!I:AE,22,FALSE))</f>
        <v>Unknown</v>
      </c>
      <c r="K69" s="19" t="s">
        <v>1399</v>
      </c>
      <c r="N69" s="9">
        <f>IF($K69="N",0,COUNTIFS(Database!$E:$E,2,Database!$O:$O,N$2,Database!$I:$I,$A69,Database!$Z:$Z,"N",Database!$Y:$Y,"Y")+COUNTIFS(Database!$F:$F,2,Database!$Q:$Q,N$2,Database!$I:$I,$A69,Database!$Z:$Z,"N",Database!$Y:$Y,"Y"))</f>
        <v>0</v>
      </c>
      <c r="O69" s="9">
        <f>IF($K69="N",0,COUNTIFS(Database!$E:$E,2,Database!$O:$O,O$2,Database!$I:$I,$A69,Database!$Z:$Z,"N",Database!$Y:$Y,"Y")+COUNTIFS(Database!$F:$F,2,Database!$Q:$Q,O$2,Database!$I:$I,$A69,Database!$Z:$Z,"N",Database!$Y:$Y,"Y"))</f>
        <v>0</v>
      </c>
      <c r="P69" s="9">
        <f>IF($K69="N",0,COUNTIFS(Database!$E:$E,2,Database!$O:$O,P$2,Database!$I:$I,$A69,Database!$Z:$Z,"N",Database!$Y:$Y,"Y")+COUNTIFS(Database!$F:$F,2,Database!$Q:$Q,P$2,Database!$I:$I,$A69,Database!$Z:$Z,"N",Database!$Y:$Y,"Y"))</f>
        <v>0</v>
      </c>
      <c r="Q69" s="9">
        <f>IF($K69="N",0,COUNTIFS(Database!$E:$E,2,Database!$O:$O,Q$2,Database!$I:$I,$A69,Database!$Z:$Z,"N",Database!$Y:$Y,"Y")+COUNTIFS(Database!$F:$F,2,Database!$Q:$Q,Q$2,Database!$I:$I,$A69,Database!$Z:$Z,"N",Database!$Y:$Y,"Y"))</f>
        <v>0</v>
      </c>
      <c r="R69" s="9">
        <f>IF($K69="N",0,COUNTIFS(Database!$E:$E,2,Database!$O:$O,R$2,Database!$I:$I,$A69,Database!$Z:$Z,"N",Database!$Y:$Y,"Y")+COUNTIFS(Database!$F:$F,2,Database!$Q:$Q,R$2,Database!$I:$I,$A69,Database!$Z:$Z,"N",Database!$Y:$Y,"Y"))</f>
        <v>0</v>
      </c>
      <c r="S69" s="9">
        <f>IF($K69="N",0,COUNTIFS(Database!$E:$E,2,Database!$O:$O,S$2,Database!$I:$I,$A69,Database!$Z:$Z,"N",Database!$Y:$Y,"Y")+COUNTIFS(Database!$F:$F,2,Database!$Q:$Q,S$2,Database!$I:$I,$A69,Database!$Z:$Z,"N",Database!$Y:$Y,"Y"))</f>
        <v>0</v>
      </c>
      <c r="T69" s="9">
        <f>IF($K69="N",0,COUNTIFS(Database!$E:$E,2,Database!$O:$O,T$2,Database!$I:$I,$A69,Database!$Z:$Z,"N",Database!$Y:$Y,"Y")+COUNTIFS(Database!$F:$F,2,Database!$Q:$Q,T$2,Database!$I:$I,$A69,Database!$Z:$Z,"N",Database!$Y:$Y,"Y"))</f>
        <v>0</v>
      </c>
      <c r="U69" s="9">
        <f>IF($K69="N",0,COUNTIFS(Database!$E:$E,2,Database!$O:$O,U$2,Database!$I:$I,$A69,Database!$Z:$Z,"N",Database!$Y:$Y,"Y")+COUNTIFS(Database!$F:$F,2,Database!$Q:$Q,U$2,Database!$I:$I,$A69,Database!$Z:$Z,"N",Database!$Y:$Y,"Y"))</f>
        <v>0</v>
      </c>
      <c r="V69" s="9">
        <f>IF($K69="N",0,COUNTIFS(Database!$E:$E,2,Database!$O:$O,V$2,Database!$I:$I,$A69,Database!$Z:$Z,"N",Database!$Y:$Y,"Y")+COUNTIFS(Database!$F:$F,2,Database!$Q:$Q,V$2,Database!$I:$I,$A69,Database!$Z:$Z,"N",Database!$Y:$Y,"Y"))</f>
        <v>0</v>
      </c>
      <c r="W69" s="9">
        <f>IF($K69="N",0,COUNTIFS(Database!$E:$E,2,Database!$O:$O,W$2,Database!$I:$I,$A69,Database!$Z:$Z,"N",Database!$Y:$Y,"Y")+COUNTIFS(Database!$F:$F,2,Database!$Q:$Q,W$2,Database!$I:$I,$A69,Database!$Z:$Z,"N",Database!$Y:$Y,"Y"))</f>
        <v>0</v>
      </c>
      <c r="X69" s="9">
        <f>IF($K69="N",0,COUNTIFS(Database!$E:$E,2,Database!$O:$O,X$2,Database!$I:$I,$A69,Database!$Z:$Z,"N",Database!$Y:$Y,"Y")+COUNTIFS(Database!$F:$F,2,Database!$Q:$Q,X$2,Database!$I:$I,$A69,Database!$Z:$Z,"N",Database!$Y:$Y,"Y"))</f>
        <v>0</v>
      </c>
      <c r="Y69" s="9">
        <f>IF($K69="N",0,COUNTIFS(Database!$E:$E,2,Database!$O:$O,Y$2,Database!$I:$I,$A69,Database!$Z:$Z,"N",Database!$Y:$Y,"Y")+COUNTIFS(Database!$F:$F,2,Database!$Q:$Q,Y$2,Database!$I:$I,$A69,Database!$Z:$Z,"N",Database!$Y:$Y,"Y"))</f>
        <v>0</v>
      </c>
      <c r="Z69" s="9">
        <f>IF($K69="N",0,COUNTIFS(Database!$E:$E,2,Database!$O:$O,Z$2,Database!$I:$I,$A69,Database!$Z:$Z,"N",Database!$Y:$Y,"Y")+COUNTIFS(Database!$F:$F,2,Database!$Q:$Q,Z$2,Database!$I:$I,$A69,Database!$Z:$Z,"N",Database!$Y:$Y,"Y"))</f>
        <v>0</v>
      </c>
      <c r="AA69" s="9">
        <f>IF($K69="N",0,COUNTIFS(Database!$E:$E,2,Database!$O:$O,AA$2,Database!$I:$I,$A69,Database!$Z:$Z,"N",Database!$Y:$Y,"Y")+COUNTIFS(Database!$F:$F,2,Database!$Q:$Q,AA$2,Database!$I:$I,$A69,Database!$Z:$Z,"N",Database!$Y:$Y,"Y"))</f>
        <v>0</v>
      </c>
      <c r="AB69" s="9">
        <f>IF($K69="N",0,COUNTIFS(Database!$E:$E,2,Database!$O:$O,AB$2,Database!$I:$I,$A69,Database!$Z:$Z,"N",Database!$Y:$Y,"Y")+COUNTIFS(Database!$F:$F,2,Database!$Q:$Q,AB$2,Database!$I:$I,$A69,Database!$Z:$Z,"N",Database!$Y:$Y,"Y"))</f>
        <v>0</v>
      </c>
      <c r="AC69" s="9">
        <f>IF($K69="N",0,COUNTIFS(Database!$E:$E,2,Database!$O:$O,AC$2,Database!$I:$I,$A69,Database!$Z:$Z,"N",Database!$Y:$Y,"Y")+COUNTIFS(Database!$F:$F,2,Database!$Q:$Q,AC$2,Database!$I:$I,$A69,Database!$Z:$Z,"N",Database!$Y:$Y,"Y"))</f>
        <v>0</v>
      </c>
      <c r="AD69" s="9">
        <f>IF($K69="N",0,COUNTIFS(Database!$E:$E,1,Database!$O:$O,AD$2,Database!$I:$I,$A69,Database!$Z:$Z,"N",Database!$Y:$Y,"Y")+COUNTIFS(Database!$F:$F,1,Database!$Q:$Q,AD$2,Database!$I:$I,$A69,Database!$Z:$Z,"N",Database!$Y:$Y,"Y"))</f>
        <v>0</v>
      </c>
      <c r="AE69" s="9">
        <f>IF($K69="N",0,COUNTIFS(Database!$E:$E,1,Database!$O:$O,AE$2,Database!$I:$I,$A69,Database!$Z:$Z,"N",Database!$Y:$Y,"Y")+COUNTIFS(Database!$F:$F,1,Database!$Q:$Q,AE$2,Database!$I:$I,$A69,Database!$Z:$Z,"N",Database!$Y:$Y,"Y"))</f>
        <v>0</v>
      </c>
      <c r="AF69" s="9">
        <f>IF($K69="N",0,COUNTIFS(Database!$E:$E,1,Database!$O:$O,AF$2,Database!$I:$I,$A69,Database!$Z:$Z,"N",Database!$Y:$Y,"Y")+COUNTIFS(Database!$F:$F,1,Database!$Q:$Q,AF$2,Database!$I:$I,$A69,Database!$Z:$Z,"N",Database!$Y:$Y,"Y"))</f>
        <v>0</v>
      </c>
      <c r="AG69" s="9">
        <f>IF($K69="N",0,COUNTIFS(Database!$E:$E,1,Database!$O:$O,AG$2,Database!$I:$I,$A69,Database!$Z:$Z,"N",Database!$Y:$Y,"Y")+COUNTIFS(Database!$F:$F,1,Database!$Q:$Q,AG$2,Database!$I:$I,$A69,Database!$Z:$Z,"N",Database!$Y:$Y,"Y"))</f>
        <v>0</v>
      </c>
      <c r="AH69" s="9">
        <f>IF($K69="N",0,COUNTIFS(Database!$E:$E,1,Database!$O:$O,AH$2,Database!$I:$I,$A69,Database!$Z:$Z,"N",Database!$Y:$Y,"Y")+COUNTIFS(Database!$F:$F,1,Database!$Q:$Q,AH$2,Database!$I:$I,$A69,Database!$Z:$Z,"N",Database!$Y:$Y,"Y"))</f>
        <v>0</v>
      </c>
      <c r="AI69" s="9">
        <f>IF($K69="N",0,COUNTIFS(Database!$E:$E,1,Database!$O:$O,AI$2,Database!$I:$I,$A69,Database!$Z:$Z,"N",Database!$Y:$Y,"Y")+COUNTIFS(Database!$F:$F,1,Database!$Q:$Q,AI$2,Database!$I:$I,$A69,Database!$Z:$Z,"N",Database!$Y:$Y,"Y"))</f>
        <v>0</v>
      </c>
      <c r="AJ69" s="9">
        <f>IF($K69="N",0,COUNTIFS(Database!$E:$E,1,Database!$O:$O,AJ$2,Database!$I:$I,$A69,Database!$Z:$Z,"N",Database!$Y:$Y,"Y")+COUNTIFS(Database!$F:$F,1,Database!$Q:$Q,AJ$2,Database!$I:$I,$A69,Database!$Z:$Z,"N",Database!$Y:$Y,"Y"))</f>
        <v>0</v>
      </c>
      <c r="AK69" s="9">
        <f>IF($K69="N",0,COUNTIFS(Database!$E:$E,1,Database!$O:$O,AK$2,Database!$I:$I,$A69,Database!$Z:$Z,"N",Database!$Y:$Y,"Y")+COUNTIFS(Database!$F:$F,1,Database!$Q:$Q,AK$2,Database!$I:$I,$A69,Database!$Z:$Z,"N",Database!$Y:$Y,"Y"))</f>
        <v>0</v>
      </c>
      <c r="AL69" s="9">
        <f>IF($K69="N",0,COUNTIFS(Database!$E:$E,1,Database!$O:$O,AL$2,Database!$I:$I,$A69,Database!$Z:$Z,"N",Database!$Y:$Y,"Y")+COUNTIFS(Database!$F:$F,1,Database!$Q:$Q,AL$2,Database!$I:$I,$A69,Database!$Z:$Z,"N",Database!$Y:$Y,"Y"))</f>
        <v>0</v>
      </c>
      <c r="AM69" s="9">
        <f>IF($K69="N",0,COUNTIFS(Database!$E:$E,1,Database!$O:$O,AM$2,Database!$I:$I,$A69,Database!$Z:$Z,"N",Database!$Y:$Y,"Y")+COUNTIFS(Database!$F:$F,1,Database!$Q:$Q,AM$2,Database!$I:$I,$A69,Database!$Z:$Z,"N",Database!$Y:$Y,"Y"))</f>
        <v>0</v>
      </c>
      <c r="AN69" s="9">
        <f>IF($K69="N",0,COUNTIFS(Database!$E:$E,1,Database!$O:$O,AN$2,Database!$I:$I,$A69,Database!$Z:$Z,"N",Database!$Y:$Y,"Y")+COUNTIFS(Database!$F:$F,1,Database!$Q:$Q,AN$2,Database!$I:$I,$A69,Database!$Z:$Z,"N",Database!$Y:$Y,"Y"))</f>
        <v>0</v>
      </c>
      <c r="AO69" s="9">
        <f>IF($K69="N",0,COUNTIFS(Database!$E:$E,1,Database!$O:$O,AO$2,Database!$I:$I,$A69,Database!$Z:$Z,"N",Database!$Y:$Y,"Y")+COUNTIFS(Database!$F:$F,1,Database!$Q:$Q,AO$2,Database!$I:$I,$A69,Database!$Z:$Z,"N",Database!$Y:$Y,"Y"))</f>
        <v>0</v>
      </c>
      <c r="AP69" s="9">
        <f>IF($K69="N",0,COUNTIFS(Database!$E:$E,1,Database!$O:$O,AP$2,Database!$I:$I,$A69,Database!$Z:$Z,"N",Database!$Y:$Y,"Y")+COUNTIFS(Database!$F:$F,1,Database!$Q:$Q,AP$2,Database!$I:$I,$A69,Database!$Z:$Z,"N",Database!$Y:$Y,"Y"))</f>
        <v>0</v>
      </c>
      <c r="AQ69" s="9">
        <f>IF($K69="N",0,COUNTIFS(Database!$E:$E,1,Database!$O:$O,AQ$2,Database!$I:$I,$A69,Database!$Z:$Z,"N",Database!$Y:$Y,"Y")+COUNTIFS(Database!$F:$F,1,Database!$Q:$Q,AQ$2,Database!$I:$I,$A69,Database!$Z:$Z,"N",Database!$Y:$Y,"Y"))</f>
        <v>0</v>
      </c>
      <c r="AR69" s="9">
        <f>IF($K69="N",0,COUNTIFS(Database!$E:$E,1,Database!$O:$O,AR$2,Database!$I:$I,$A69,Database!$Z:$Z,"N",Database!$Y:$Y,"Y")+COUNTIFS(Database!$F:$F,1,Database!$Q:$Q,AR$2,Database!$I:$I,$A69,Database!$Z:$Z,"N",Database!$Y:$Y,"Y"))</f>
        <v>0</v>
      </c>
      <c r="AS69" s="9">
        <f>IF($K69="N",0,COUNTIFS(Database!$E:$E,1,Database!$O:$O,AS$2,Database!$I:$I,$A69,Database!$Z:$Z,"N",Database!$Y:$Y,"Y")+COUNTIFS(Database!$F:$F,1,Database!$Q:$Q,AS$2,Database!$I:$I,$A69,Database!$Z:$Z,"N",Database!$Y:$Y,"Y"))</f>
        <v>0</v>
      </c>
      <c r="AT69" s="9">
        <f>IF($K69="N",0,COUNTIFS(Database!$E:$E,0,Database!$O:$O,AT$2,Database!$I:$I,$A69,Database!$Z:$Z,"N",Database!$Y:$Y,"Y")+COUNTIFS(Database!$F:$F,0,Database!$Q:$Q,AT$2,Database!$I:$I,$A69,Database!$Z:$Z,"N",Database!$Y:$Y,"Y"))</f>
        <v>0</v>
      </c>
      <c r="AU69" s="9">
        <f>IF($K69="N",0,COUNTIFS(Database!$E:$E,0,Database!$O:$O,AU$2,Database!$I:$I,$A69,Database!$Z:$Z,"N",Database!$Y:$Y,"Y")+COUNTIFS(Database!$F:$F,0,Database!$Q:$Q,AU$2,Database!$I:$I,$A69,Database!$Z:$Z,"N",Database!$Y:$Y,"Y"))</f>
        <v>0</v>
      </c>
      <c r="AV69" s="9">
        <f>IF($K69="N",0,COUNTIFS(Database!$E:$E,0,Database!$O:$O,AV$2,Database!$I:$I,$A69,Database!$Z:$Z,"N",Database!$Y:$Y,"Y")+COUNTIFS(Database!$F:$F,0,Database!$Q:$Q,AV$2,Database!$I:$I,$A69,Database!$Z:$Z,"N",Database!$Y:$Y,"Y"))</f>
        <v>0</v>
      </c>
      <c r="AW69" s="9">
        <f>IF($K69="N",0,COUNTIFS(Database!$E:$E,0,Database!$O:$O,AW$2,Database!$I:$I,$A69,Database!$Z:$Z,"N",Database!$Y:$Y,"Y")+COUNTIFS(Database!$F:$F,0,Database!$Q:$Q,AW$2,Database!$I:$I,$A69,Database!$Z:$Z,"N",Database!$Y:$Y,"Y"))</f>
        <v>0</v>
      </c>
      <c r="AX69" s="9">
        <f>IF($K69="N",0,COUNTIFS(Database!$E:$E,0,Database!$O:$O,AX$2,Database!$I:$I,$A69,Database!$Z:$Z,"N",Database!$Y:$Y,"Y")+COUNTIFS(Database!$F:$F,0,Database!$Q:$Q,AX$2,Database!$I:$I,$A69,Database!$Z:$Z,"N",Database!$Y:$Y,"Y"))</f>
        <v>0</v>
      </c>
      <c r="AY69" s="9">
        <f>IF($K69="N",0,COUNTIFS(Database!$E:$E,0,Database!$O:$O,AY$2,Database!$I:$I,$A69,Database!$Z:$Z,"N",Database!$Y:$Y,"Y")+COUNTIFS(Database!$F:$F,0,Database!$Q:$Q,AY$2,Database!$I:$I,$A69,Database!$Z:$Z,"N",Database!$Y:$Y,"Y"))</f>
        <v>0</v>
      </c>
      <c r="AZ69" s="9">
        <f>IF($K69="N",0,COUNTIFS(Database!$E:$E,0,Database!$O:$O,AZ$2,Database!$I:$I,$A69,Database!$Z:$Z,"N",Database!$Y:$Y,"Y")+COUNTIFS(Database!$F:$F,0,Database!$Q:$Q,AZ$2,Database!$I:$I,$A69,Database!$Z:$Z,"N",Database!$Y:$Y,"Y"))</f>
        <v>0</v>
      </c>
      <c r="BA69" s="9">
        <f>IF($K69="N",0,COUNTIFS(Database!$E:$E,0,Database!$O:$O,BA$2,Database!$I:$I,$A69,Database!$Z:$Z,"N",Database!$Y:$Y,"Y")+COUNTIFS(Database!$F:$F,0,Database!$Q:$Q,BA$2,Database!$I:$I,$A69,Database!$Z:$Z,"N",Database!$Y:$Y,"Y"))</f>
        <v>0</v>
      </c>
      <c r="BB69" s="9">
        <f>IF($K69="N",0,COUNTIFS(Database!$E:$E,0,Database!$O:$O,BB$2,Database!$I:$I,$A69,Database!$Z:$Z,"N",Database!$Y:$Y,"Y")+COUNTIFS(Database!$F:$F,0,Database!$Q:$Q,BB$2,Database!$I:$I,$A69,Database!$Z:$Z,"N",Database!$Y:$Y,"Y"))</f>
        <v>0</v>
      </c>
      <c r="BC69" s="9">
        <f>IF($K69="N",0,COUNTIFS(Database!$E:$E,0,Database!$O:$O,BC$2,Database!$I:$I,$A69,Database!$Z:$Z,"N",Database!$Y:$Y,"Y")+COUNTIFS(Database!$F:$F,0,Database!$Q:$Q,BC$2,Database!$I:$I,$A69,Database!$Z:$Z,"N",Database!$Y:$Y,"Y"))</f>
        <v>0</v>
      </c>
      <c r="BD69" s="9">
        <f>IF($K69="N",0,COUNTIFS(Database!$E:$E,0,Database!$O:$O,BD$2,Database!$I:$I,$A69,Database!$Z:$Z,"N",Database!$Y:$Y,"Y")+COUNTIFS(Database!$F:$F,0,Database!$Q:$Q,BD$2,Database!$I:$I,$A69,Database!$Z:$Z,"N",Database!$Y:$Y,"Y"))</f>
        <v>0</v>
      </c>
      <c r="BE69" s="9">
        <f>IF($K69="N",0,COUNTIFS(Database!$E:$E,0,Database!$O:$O,BE$2,Database!$I:$I,$A69,Database!$Z:$Z,"N",Database!$Y:$Y,"Y")+COUNTIFS(Database!$F:$F,0,Database!$Q:$Q,BE$2,Database!$I:$I,$A69,Database!$Z:$Z,"N",Database!$Y:$Y,"Y"))</f>
        <v>0</v>
      </c>
      <c r="BF69" s="9">
        <f>IF($K69="N",0,COUNTIFS(Database!$E:$E,0,Database!$O:$O,BF$2,Database!$I:$I,$A69,Database!$Z:$Z,"N",Database!$Y:$Y,"Y")+COUNTIFS(Database!$F:$F,0,Database!$Q:$Q,BF$2,Database!$I:$I,$A69,Database!$Z:$Z,"N",Database!$Y:$Y,"Y"))</f>
        <v>0</v>
      </c>
      <c r="BG69" s="9">
        <f>IF($K69="N",0,COUNTIFS(Database!$E:$E,0,Database!$O:$O,BG$2,Database!$I:$I,$A69,Database!$Z:$Z,"N",Database!$Y:$Y,"Y")+COUNTIFS(Database!$F:$F,0,Database!$Q:$Q,BG$2,Database!$I:$I,$A69,Database!$Z:$Z,"N",Database!$Y:$Y,"Y"))</f>
        <v>0</v>
      </c>
      <c r="BH69" s="9">
        <f>IF($K69="N",0,COUNTIFS(Database!$E:$E,0,Database!$O:$O,BH$2,Database!$I:$I,$A69,Database!$Z:$Z,"N",Database!$Y:$Y,"Y")+COUNTIFS(Database!$F:$F,0,Database!$Q:$Q,BH$2,Database!$I:$I,$A69,Database!$Z:$Z,"N",Database!$Y:$Y,"Y"))</f>
        <v>0</v>
      </c>
      <c r="BI69" s="9">
        <f>IF($K69="N",0,COUNTIFS(Database!$E:$E,0,Database!$O:$O,BI$2,Database!$I:$I,$A69,Database!$Z:$Z,"N",Database!$Y:$Y,"Y")+COUNTIFS(Database!$F:$F,0,Database!$Q:$Q,BI$2,Database!$I:$I,$A69,Database!$Z:$Z,"N",Database!$Y:$Y,"Y"))</f>
        <v>0</v>
      </c>
    </row>
    <row r="70" spans="1:61" x14ac:dyDescent="0.25">
      <c r="A70" t="s">
        <v>1475</v>
      </c>
      <c r="B70" s="2" t="str">
        <f>VLOOKUP(A70,Database!I:U,13,FALSE)</f>
        <v>bcp</v>
      </c>
      <c r="C70" s="2">
        <f>VLOOKUP(A70,Database!I:V,14,FALSE)</f>
        <v>2000</v>
      </c>
      <c r="D70" s="2">
        <f>_xlfn.MAXIFS(Database!B:B,Database!I:I,'Tournaments Included'!A70)</f>
        <v>3</v>
      </c>
      <c r="E70" s="2" t="str">
        <f>VLOOKUP(A70,Database!I:AA,16,FALSE)</f>
        <v>v1.1</v>
      </c>
      <c r="F70" s="2">
        <f>VLOOKUP(A70,Database!I:AB,19,FALSE)</f>
        <v>10</v>
      </c>
      <c r="G70" s="2" t="str">
        <f>VLOOKUP(A70,Database!I:AC,20,FALSE)</f>
        <v>Y</v>
      </c>
      <c r="H70" s="2" t="str">
        <f>IF(VLOOKUP(A70,Database!I:AD,21,FALSE)=0,"Unknown",VLOOKUP(A70,Database!I:AD,21,FALSE))</f>
        <v>Unknown</v>
      </c>
      <c r="I70" s="2" t="str">
        <f>IF(VLOOKUP(A70,Database!I:AE,22,FALSE)=0,"Unknown",VLOOKUP(A70,Database!I:AE,22,FALSE))</f>
        <v>Unknown</v>
      </c>
      <c r="K70" s="19" t="s">
        <v>1398</v>
      </c>
      <c r="N70" s="9">
        <f>IF($K70="N",0,COUNTIFS(Database!$E:$E,2,Database!$O:$O,N$2,Database!$I:$I,$A70,Database!$Z:$Z,"N",Database!$Y:$Y,"Y")+COUNTIFS(Database!$F:$F,2,Database!$Q:$Q,N$2,Database!$I:$I,$A70,Database!$Z:$Z,"N",Database!$Y:$Y,"Y"))</f>
        <v>0</v>
      </c>
      <c r="O70" s="9">
        <f>IF($K70="N",0,COUNTIFS(Database!$E:$E,2,Database!$O:$O,O$2,Database!$I:$I,$A70,Database!$Z:$Z,"N",Database!$Y:$Y,"Y")+COUNTIFS(Database!$F:$F,2,Database!$Q:$Q,O$2,Database!$I:$I,$A70,Database!$Z:$Z,"N",Database!$Y:$Y,"Y"))</f>
        <v>1</v>
      </c>
      <c r="P70" s="9">
        <f>IF($K70="N",0,COUNTIFS(Database!$E:$E,2,Database!$O:$O,P$2,Database!$I:$I,$A70,Database!$Z:$Z,"N",Database!$Y:$Y,"Y")+COUNTIFS(Database!$F:$F,2,Database!$Q:$Q,P$2,Database!$I:$I,$A70,Database!$Z:$Z,"N",Database!$Y:$Y,"Y"))</f>
        <v>2</v>
      </c>
      <c r="Q70" s="9">
        <f>IF($K70="N",0,COUNTIFS(Database!$E:$E,2,Database!$O:$O,Q$2,Database!$I:$I,$A70,Database!$Z:$Z,"N",Database!$Y:$Y,"Y")+COUNTIFS(Database!$F:$F,2,Database!$Q:$Q,Q$2,Database!$I:$I,$A70,Database!$Z:$Z,"N",Database!$Y:$Y,"Y"))</f>
        <v>0</v>
      </c>
      <c r="R70" s="9">
        <f>IF($K70="N",0,COUNTIFS(Database!$E:$E,2,Database!$O:$O,R$2,Database!$I:$I,$A70,Database!$Z:$Z,"N",Database!$Y:$Y,"Y")+COUNTIFS(Database!$F:$F,2,Database!$Q:$Q,R$2,Database!$I:$I,$A70,Database!$Z:$Z,"N",Database!$Y:$Y,"Y"))</f>
        <v>3</v>
      </c>
      <c r="S70" s="9">
        <f>IF($K70="N",0,COUNTIFS(Database!$E:$E,2,Database!$O:$O,S$2,Database!$I:$I,$A70,Database!$Z:$Z,"N",Database!$Y:$Y,"Y")+COUNTIFS(Database!$F:$F,2,Database!$Q:$Q,S$2,Database!$I:$I,$A70,Database!$Z:$Z,"N",Database!$Y:$Y,"Y"))</f>
        <v>0</v>
      </c>
      <c r="T70" s="9">
        <f>IF($K70="N",0,COUNTIFS(Database!$E:$E,2,Database!$O:$O,T$2,Database!$I:$I,$A70,Database!$Z:$Z,"N",Database!$Y:$Y,"Y")+COUNTIFS(Database!$F:$F,2,Database!$Q:$Q,T$2,Database!$I:$I,$A70,Database!$Z:$Z,"N",Database!$Y:$Y,"Y"))</f>
        <v>2</v>
      </c>
      <c r="U70" s="9">
        <f>IF($K70="N",0,COUNTIFS(Database!$E:$E,2,Database!$O:$O,U$2,Database!$I:$I,$A70,Database!$Z:$Z,"N",Database!$Y:$Y,"Y")+COUNTIFS(Database!$F:$F,2,Database!$Q:$Q,U$2,Database!$I:$I,$A70,Database!$Z:$Z,"N",Database!$Y:$Y,"Y"))</f>
        <v>0</v>
      </c>
      <c r="V70" s="9">
        <f>IF($K70="N",0,COUNTIFS(Database!$E:$E,2,Database!$O:$O,V$2,Database!$I:$I,$A70,Database!$Z:$Z,"N",Database!$Y:$Y,"Y")+COUNTIFS(Database!$F:$F,2,Database!$Q:$Q,V$2,Database!$I:$I,$A70,Database!$Z:$Z,"N",Database!$Y:$Y,"Y"))</f>
        <v>1</v>
      </c>
      <c r="W70" s="9">
        <f>IF($K70="N",0,COUNTIFS(Database!$E:$E,2,Database!$O:$O,W$2,Database!$I:$I,$A70,Database!$Z:$Z,"N",Database!$Y:$Y,"Y")+COUNTIFS(Database!$F:$F,2,Database!$Q:$Q,W$2,Database!$I:$I,$A70,Database!$Z:$Z,"N",Database!$Y:$Y,"Y"))</f>
        <v>1</v>
      </c>
      <c r="X70" s="9">
        <f>IF($K70="N",0,COUNTIFS(Database!$E:$E,2,Database!$O:$O,X$2,Database!$I:$I,$A70,Database!$Z:$Z,"N",Database!$Y:$Y,"Y")+COUNTIFS(Database!$F:$F,2,Database!$Q:$Q,X$2,Database!$I:$I,$A70,Database!$Z:$Z,"N",Database!$Y:$Y,"Y"))</f>
        <v>2</v>
      </c>
      <c r="Y70" s="9">
        <f>IF($K70="N",0,COUNTIFS(Database!$E:$E,2,Database!$O:$O,Y$2,Database!$I:$I,$A70,Database!$Z:$Z,"N",Database!$Y:$Y,"Y")+COUNTIFS(Database!$F:$F,2,Database!$Q:$Q,Y$2,Database!$I:$I,$A70,Database!$Z:$Z,"N",Database!$Y:$Y,"Y"))</f>
        <v>0</v>
      </c>
      <c r="Z70" s="9">
        <f>IF($K70="N",0,COUNTIFS(Database!$E:$E,2,Database!$O:$O,Z$2,Database!$I:$I,$A70,Database!$Z:$Z,"N",Database!$Y:$Y,"Y")+COUNTIFS(Database!$F:$F,2,Database!$Q:$Q,Z$2,Database!$I:$I,$A70,Database!$Z:$Z,"N",Database!$Y:$Y,"Y"))</f>
        <v>0</v>
      </c>
      <c r="AA70" s="9">
        <f>IF($K70="N",0,COUNTIFS(Database!$E:$E,2,Database!$O:$O,AA$2,Database!$I:$I,$A70,Database!$Z:$Z,"N",Database!$Y:$Y,"Y")+COUNTIFS(Database!$F:$F,2,Database!$Q:$Q,AA$2,Database!$I:$I,$A70,Database!$Z:$Z,"N",Database!$Y:$Y,"Y"))</f>
        <v>0</v>
      </c>
      <c r="AB70" s="9">
        <f>IF($K70="N",0,COUNTIFS(Database!$E:$E,2,Database!$O:$O,AB$2,Database!$I:$I,$A70,Database!$Z:$Z,"N",Database!$Y:$Y,"Y")+COUNTIFS(Database!$F:$F,2,Database!$Q:$Q,AB$2,Database!$I:$I,$A70,Database!$Z:$Z,"N",Database!$Y:$Y,"Y"))</f>
        <v>1</v>
      </c>
      <c r="AC70" s="9">
        <f>IF($K70="N",0,COUNTIFS(Database!$E:$E,2,Database!$O:$O,AC$2,Database!$I:$I,$A70,Database!$Z:$Z,"N",Database!$Y:$Y,"Y")+COUNTIFS(Database!$F:$F,2,Database!$Q:$Q,AC$2,Database!$I:$I,$A70,Database!$Z:$Z,"N",Database!$Y:$Y,"Y"))</f>
        <v>1</v>
      </c>
      <c r="AD70" s="9">
        <f>IF($K70="N",0,COUNTIFS(Database!$E:$E,1,Database!$O:$O,AD$2,Database!$I:$I,$A70,Database!$Z:$Z,"N",Database!$Y:$Y,"Y")+COUNTIFS(Database!$F:$F,1,Database!$Q:$Q,AD$2,Database!$I:$I,$A70,Database!$Z:$Z,"N",Database!$Y:$Y,"Y"))</f>
        <v>0</v>
      </c>
      <c r="AE70" s="9">
        <f>IF($K70="N",0,COUNTIFS(Database!$E:$E,1,Database!$O:$O,AE$2,Database!$I:$I,$A70,Database!$Z:$Z,"N",Database!$Y:$Y,"Y")+COUNTIFS(Database!$F:$F,1,Database!$Q:$Q,AE$2,Database!$I:$I,$A70,Database!$Z:$Z,"N",Database!$Y:$Y,"Y"))</f>
        <v>0</v>
      </c>
      <c r="AF70" s="9">
        <f>IF($K70="N",0,COUNTIFS(Database!$E:$E,1,Database!$O:$O,AF$2,Database!$I:$I,$A70,Database!$Z:$Z,"N",Database!$Y:$Y,"Y")+COUNTIFS(Database!$F:$F,1,Database!$Q:$Q,AF$2,Database!$I:$I,$A70,Database!$Z:$Z,"N",Database!$Y:$Y,"Y"))</f>
        <v>0</v>
      </c>
      <c r="AG70" s="9">
        <f>IF($K70="N",0,COUNTIFS(Database!$E:$E,1,Database!$O:$O,AG$2,Database!$I:$I,$A70,Database!$Z:$Z,"N",Database!$Y:$Y,"Y")+COUNTIFS(Database!$F:$F,1,Database!$Q:$Q,AG$2,Database!$I:$I,$A70,Database!$Z:$Z,"N",Database!$Y:$Y,"Y"))</f>
        <v>0</v>
      </c>
      <c r="AH70" s="9">
        <f>IF($K70="N",0,COUNTIFS(Database!$E:$E,1,Database!$O:$O,AH$2,Database!$I:$I,$A70,Database!$Z:$Z,"N",Database!$Y:$Y,"Y")+COUNTIFS(Database!$F:$F,1,Database!$Q:$Q,AH$2,Database!$I:$I,$A70,Database!$Z:$Z,"N",Database!$Y:$Y,"Y"))</f>
        <v>0</v>
      </c>
      <c r="AI70" s="9">
        <f>IF($K70="N",0,COUNTIFS(Database!$E:$E,1,Database!$O:$O,AI$2,Database!$I:$I,$A70,Database!$Z:$Z,"N",Database!$Y:$Y,"Y")+COUNTIFS(Database!$F:$F,1,Database!$Q:$Q,AI$2,Database!$I:$I,$A70,Database!$Z:$Z,"N",Database!$Y:$Y,"Y"))</f>
        <v>0</v>
      </c>
      <c r="AJ70" s="9">
        <f>IF($K70="N",0,COUNTIFS(Database!$E:$E,1,Database!$O:$O,AJ$2,Database!$I:$I,$A70,Database!$Z:$Z,"N",Database!$Y:$Y,"Y")+COUNTIFS(Database!$F:$F,1,Database!$Q:$Q,AJ$2,Database!$I:$I,$A70,Database!$Z:$Z,"N",Database!$Y:$Y,"Y"))</f>
        <v>0</v>
      </c>
      <c r="AK70" s="9">
        <f>IF($K70="N",0,COUNTIFS(Database!$E:$E,1,Database!$O:$O,AK$2,Database!$I:$I,$A70,Database!$Z:$Z,"N",Database!$Y:$Y,"Y")+COUNTIFS(Database!$F:$F,1,Database!$Q:$Q,AK$2,Database!$I:$I,$A70,Database!$Z:$Z,"N",Database!$Y:$Y,"Y"))</f>
        <v>0</v>
      </c>
      <c r="AL70" s="9">
        <f>IF($K70="N",0,COUNTIFS(Database!$E:$E,1,Database!$O:$O,AL$2,Database!$I:$I,$A70,Database!$Z:$Z,"N",Database!$Y:$Y,"Y")+COUNTIFS(Database!$F:$F,1,Database!$Q:$Q,AL$2,Database!$I:$I,$A70,Database!$Z:$Z,"N",Database!$Y:$Y,"Y"))</f>
        <v>0</v>
      </c>
      <c r="AM70" s="9">
        <f>IF($K70="N",0,COUNTIFS(Database!$E:$E,1,Database!$O:$O,AM$2,Database!$I:$I,$A70,Database!$Z:$Z,"N",Database!$Y:$Y,"Y")+COUNTIFS(Database!$F:$F,1,Database!$Q:$Q,AM$2,Database!$I:$I,$A70,Database!$Z:$Z,"N",Database!$Y:$Y,"Y"))</f>
        <v>0</v>
      </c>
      <c r="AN70" s="9">
        <f>IF($K70="N",0,COUNTIFS(Database!$E:$E,1,Database!$O:$O,AN$2,Database!$I:$I,$A70,Database!$Z:$Z,"N",Database!$Y:$Y,"Y")+COUNTIFS(Database!$F:$F,1,Database!$Q:$Q,AN$2,Database!$I:$I,$A70,Database!$Z:$Z,"N",Database!$Y:$Y,"Y"))</f>
        <v>0</v>
      </c>
      <c r="AO70" s="9">
        <f>IF($K70="N",0,COUNTIFS(Database!$E:$E,1,Database!$O:$O,AO$2,Database!$I:$I,$A70,Database!$Z:$Z,"N",Database!$Y:$Y,"Y")+COUNTIFS(Database!$F:$F,1,Database!$Q:$Q,AO$2,Database!$I:$I,$A70,Database!$Z:$Z,"N",Database!$Y:$Y,"Y"))</f>
        <v>0</v>
      </c>
      <c r="AP70" s="9">
        <f>IF($K70="N",0,COUNTIFS(Database!$E:$E,1,Database!$O:$O,AP$2,Database!$I:$I,$A70,Database!$Z:$Z,"N",Database!$Y:$Y,"Y")+COUNTIFS(Database!$F:$F,1,Database!$Q:$Q,AP$2,Database!$I:$I,$A70,Database!$Z:$Z,"N",Database!$Y:$Y,"Y"))</f>
        <v>0</v>
      </c>
      <c r="AQ70" s="9">
        <f>IF($K70="N",0,COUNTIFS(Database!$E:$E,1,Database!$O:$O,AQ$2,Database!$I:$I,$A70,Database!$Z:$Z,"N",Database!$Y:$Y,"Y")+COUNTIFS(Database!$F:$F,1,Database!$Q:$Q,AQ$2,Database!$I:$I,$A70,Database!$Z:$Z,"N",Database!$Y:$Y,"Y"))</f>
        <v>0</v>
      </c>
      <c r="AR70" s="9">
        <f>IF($K70="N",0,COUNTIFS(Database!$E:$E,1,Database!$O:$O,AR$2,Database!$I:$I,$A70,Database!$Z:$Z,"N",Database!$Y:$Y,"Y")+COUNTIFS(Database!$F:$F,1,Database!$Q:$Q,AR$2,Database!$I:$I,$A70,Database!$Z:$Z,"N",Database!$Y:$Y,"Y"))</f>
        <v>0</v>
      </c>
      <c r="AS70" s="9">
        <f>IF($K70="N",0,COUNTIFS(Database!$E:$E,1,Database!$O:$O,AS$2,Database!$I:$I,$A70,Database!$Z:$Z,"N",Database!$Y:$Y,"Y")+COUNTIFS(Database!$F:$F,1,Database!$Q:$Q,AS$2,Database!$I:$I,$A70,Database!$Z:$Z,"N",Database!$Y:$Y,"Y"))</f>
        <v>0</v>
      </c>
      <c r="AT70" s="9">
        <f>IF($K70="N",0,COUNTIFS(Database!$E:$E,0,Database!$O:$O,AT$2,Database!$I:$I,$A70,Database!$Z:$Z,"N",Database!$Y:$Y,"Y")+COUNTIFS(Database!$F:$F,0,Database!$Q:$Q,AT$2,Database!$I:$I,$A70,Database!$Z:$Z,"N",Database!$Y:$Y,"Y"))</f>
        <v>0</v>
      </c>
      <c r="AU70" s="9">
        <f>IF($K70="N",0,COUNTIFS(Database!$E:$E,0,Database!$O:$O,AU$2,Database!$I:$I,$A70,Database!$Z:$Z,"N",Database!$Y:$Y,"Y")+COUNTIFS(Database!$F:$F,0,Database!$Q:$Q,AU$2,Database!$I:$I,$A70,Database!$Z:$Z,"N",Database!$Y:$Y,"Y"))</f>
        <v>2</v>
      </c>
      <c r="AV70" s="9">
        <f>IF($K70="N",0,COUNTIFS(Database!$E:$E,0,Database!$O:$O,AV$2,Database!$I:$I,$A70,Database!$Z:$Z,"N",Database!$Y:$Y,"Y")+COUNTIFS(Database!$F:$F,0,Database!$Q:$Q,AV$2,Database!$I:$I,$A70,Database!$Z:$Z,"N",Database!$Y:$Y,"Y"))</f>
        <v>1</v>
      </c>
      <c r="AW70" s="9">
        <f>IF($K70="N",0,COUNTIFS(Database!$E:$E,0,Database!$O:$O,AW$2,Database!$I:$I,$A70,Database!$Z:$Z,"N",Database!$Y:$Y,"Y")+COUNTIFS(Database!$F:$F,0,Database!$Q:$Q,AW$2,Database!$I:$I,$A70,Database!$Z:$Z,"N",Database!$Y:$Y,"Y"))</f>
        <v>0</v>
      </c>
      <c r="AX70" s="9">
        <f>IF($K70="N",0,COUNTIFS(Database!$E:$E,0,Database!$O:$O,AX$2,Database!$I:$I,$A70,Database!$Z:$Z,"N",Database!$Y:$Y,"Y")+COUNTIFS(Database!$F:$F,0,Database!$Q:$Q,AX$2,Database!$I:$I,$A70,Database!$Z:$Z,"N",Database!$Y:$Y,"Y"))</f>
        <v>0</v>
      </c>
      <c r="AY70" s="9">
        <f>IF($K70="N",0,COUNTIFS(Database!$E:$E,0,Database!$O:$O,AY$2,Database!$I:$I,$A70,Database!$Z:$Z,"N",Database!$Y:$Y,"Y")+COUNTIFS(Database!$F:$F,0,Database!$Q:$Q,AY$2,Database!$I:$I,$A70,Database!$Z:$Z,"N",Database!$Y:$Y,"Y"))</f>
        <v>0</v>
      </c>
      <c r="AZ70" s="9">
        <f>IF($K70="N",0,COUNTIFS(Database!$E:$E,0,Database!$O:$O,AZ$2,Database!$I:$I,$A70,Database!$Z:$Z,"N",Database!$Y:$Y,"Y")+COUNTIFS(Database!$F:$F,0,Database!$Q:$Q,AZ$2,Database!$I:$I,$A70,Database!$Z:$Z,"N",Database!$Y:$Y,"Y"))</f>
        <v>1</v>
      </c>
      <c r="BA70" s="9">
        <f>IF($K70="N",0,COUNTIFS(Database!$E:$E,0,Database!$O:$O,BA$2,Database!$I:$I,$A70,Database!$Z:$Z,"N",Database!$Y:$Y,"Y")+COUNTIFS(Database!$F:$F,0,Database!$Q:$Q,BA$2,Database!$I:$I,$A70,Database!$Z:$Z,"N",Database!$Y:$Y,"Y"))</f>
        <v>0</v>
      </c>
      <c r="BB70" s="9">
        <f>IF($K70="N",0,COUNTIFS(Database!$E:$E,0,Database!$O:$O,BB$2,Database!$I:$I,$A70,Database!$Z:$Z,"N",Database!$Y:$Y,"Y")+COUNTIFS(Database!$F:$F,0,Database!$Q:$Q,BB$2,Database!$I:$I,$A70,Database!$Z:$Z,"N",Database!$Y:$Y,"Y"))</f>
        <v>3</v>
      </c>
      <c r="BC70" s="9">
        <f>IF($K70="N",0,COUNTIFS(Database!$E:$E,0,Database!$O:$O,BC$2,Database!$I:$I,$A70,Database!$Z:$Z,"N",Database!$Y:$Y,"Y")+COUNTIFS(Database!$F:$F,0,Database!$Q:$Q,BC$2,Database!$I:$I,$A70,Database!$Z:$Z,"N",Database!$Y:$Y,"Y"))</f>
        <v>2</v>
      </c>
      <c r="BD70" s="9">
        <f>IF($K70="N",0,COUNTIFS(Database!$E:$E,0,Database!$O:$O,BD$2,Database!$I:$I,$A70,Database!$Z:$Z,"N",Database!$Y:$Y,"Y")+COUNTIFS(Database!$F:$F,0,Database!$Q:$Q,BD$2,Database!$I:$I,$A70,Database!$Z:$Z,"N",Database!$Y:$Y,"Y"))</f>
        <v>1</v>
      </c>
      <c r="BE70" s="9">
        <f>IF($K70="N",0,COUNTIFS(Database!$E:$E,0,Database!$O:$O,BE$2,Database!$I:$I,$A70,Database!$Z:$Z,"N",Database!$Y:$Y,"Y")+COUNTIFS(Database!$F:$F,0,Database!$Q:$Q,BE$2,Database!$I:$I,$A70,Database!$Z:$Z,"N",Database!$Y:$Y,"Y"))</f>
        <v>0</v>
      </c>
      <c r="BF70" s="9">
        <f>IF($K70="N",0,COUNTIFS(Database!$E:$E,0,Database!$O:$O,BF$2,Database!$I:$I,$A70,Database!$Z:$Z,"N",Database!$Y:$Y,"Y")+COUNTIFS(Database!$F:$F,0,Database!$Q:$Q,BF$2,Database!$I:$I,$A70,Database!$Z:$Z,"N",Database!$Y:$Y,"Y"))</f>
        <v>0</v>
      </c>
      <c r="BG70" s="9">
        <f>IF($K70="N",0,COUNTIFS(Database!$E:$E,0,Database!$O:$O,BG$2,Database!$I:$I,$A70,Database!$Z:$Z,"N",Database!$Y:$Y,"Y")+COUNTIFS(Database!$F:$F,0,Database!$Q:$Q,BG$2,Database!$I:$I,$A70,Database!$Z:$Z,"N",Database!$Y:$Y,"Y"))</f>
        <v>0</v>
      </c>
      <c r="BH70" s="9">
        <f>IF($K70="N",0,COUNTIFS(Database!$E:$E,0,Database!$O:$O,BH$2,Database!$I:$I,$A70,Database!$Z:$Z,"N",Database!$Y:$Y,"Y")+COUNTIFS(Database!$F:$F,0,Database!$Q:$Q,BH$2,Database!$I:$I,$A70,Database!$Z:$Z,"N",Database!$Y:$Y,"Y"))</f>
        <v>2</v>
      </c>
      <c r="BI70" s="9">
        <f>IF($K70="N",0,COUNTIFS(Database!$E:$E,0,Database!$O:$O,BI$2,Database!$I:$I,$A70,Database!$Z:$Z,"N",Database!$Y:$Y,"Y")+COUNTIFS(Database!$F:$F,0,Database!$Q:$Q,BI$2,Database!$I:$I,$A70,Database!$Z:$Z,"N",Database!$Y:$Y,"Y"))</f>
        <v>2</v>
      </c>
    </row>
    <row r="71" spans="1:61" x14ac:dyDescent="0.25">
      <c r="A71" t="s">
        <v>1894</v>
      </c>
      <c r="B71" s="2" t="str">
        <f>VLOOKUP(A71,Database!I:U,13,FALSE)</f>
        <v>bcp</v>
      </c>
      <c r="C71" s="2">
        <f>VLOOKUP(A71,Database!I:V,14,FALSE)</f>
        <v>1250</v>
      </c>
      <c r="D71" s="2">
        <f>_xlfn.MAXIFS(Database!B:B,Database!I:I,'Tournaments Included'!A71)</f>
        <v>3</v>
      </c>
      <c r="E71" s="2" t="str">
        <f>VLOOKUP(A71,Database!I:AA,16,FALSE)</f>
        <v>v1.2</v>
      </c>
      <c r="F71" s="2">
        <f>VLOOKUP(A71,Database!I:AB,19,FALSE)</f>
        <v>4</v>
      </c>
      <c r="G71" s="2" t="str">
        <f>VLOOKUP(A71,Database!I:AC,20,FALSE)</f>
        <v>N</v>
      </c>
      <c r="H71" s="2" t="str">
        <f>IF(VLOOKUP(A71,Database!I:AD,21,FALSE)=0,"Unknown",VLOOKUP(A71,Database!I:AD,21,FALSE))</f>
        <v>Unknown</v>
      </c>
      <c r="I71" s="2" t="str">
        <f>IF(VLOOKUP(A71,Database!I:AE,22,FALSE)=0,"Unknown",VLOOKUP(A71,Database!I:AE,22,FALSE))</f>
        <v>Unknown</v>
      </c>
      <c r="K71" s="19" t="s">
        <v>1399</v>
      </c>
      <c r="N71" s="9">
        <f>IF($K71="N",0,COUNTIFS(Database!$E:$E,2,Database!$O:$O,N$2,Database!$I:$I,$A71,Database!$Z:$Z,"N",Database!$Y:$Y,"Y")+COUNTIFS(Database!$F:$F,2,Database!$Q:$Q,N$2,Database!$I:$I,$A71,Database!$Z:$Z,"N",Database!$Y:$Y,"Y"))</f>
        <v>0</v>
      </c>
      <c r="O71" s="9">
        <f>IF($K71="N",0,COUNTIFS(Database!$E:$E,2,Database!$O:$O,O$2,Database!$I:$I,$A71,Database!$Z:$Z,"N",Database!$Y:$Y,"Y")+COUNTIFS(Database!$F:$F,2,Database!$Q:$Q,O$2,Database!$I:$I,$A71,Database!$Z:$Z,"N",Database!$Y:$Y,"Y"))</f>
        <v>0</v>
      </c>
      <c r="P71" s="9">
        <f>IF($K71="N",0,COUNTIFS(Database!$E:$E,2,Database!$O:$O,P$2,Database!$I:$I,$A71,Database!$Z:$Z,"N",Database!$Y:$Y,"Y")+COUNTIFS(Database!$F:$F,2,Database!$Q:$Q,P$2,Database!$I:$I,$A71,Database!$Z:$Z,"N",Database!$Y:$Y,"Y"))</f>
        <v>0</v>
      </c>
      <c r="Q71" s="9">
        <f>IF($K71="N",0,COUNTIFS(Database!$E:$E,2,Database!$O:$O,Q$2,Database!$I:$I,$A71,Database!$Z:$Z,"N",Database!$Y:$Y,"Y")+COUNTIFS(Database!$F:$F,2,Database!$Q:$Q,Q$2,Database!$I:$I,$A71,Database!$Z:$Z,"N",Database!$Y:$Y,"Y"))</f>
        <v>0</v>
      </c>
      <c r="R71" s="9">
        <f>IF($K71="N",0,COUNTIFS(Database!$E:$E,2,Database!$O:$O,R$2,Database!$I:$I,$A71,Database!$Z:$Z,"N",Database!$Y:$Y,"Y")+COUNTIFS(Database!$F:$F,2,Database!$Q:$Q,R$2,Database!$I:$I,$A71,Database!$Z:$Z,"N",Database!$Y:$Y,"Y"))</f>
        <v>0</v>
      </c>
      <c r="S71" s="9">
        <f>IF($K71="N",0,COUNTIFS(Database!$E:$E,2,Database!$O:$O,S$2,Database!$I:$I,$A71,Database!$Z:$Z,"N",Database!$Y:$Y,"Y")+COUNTIFS(Database!$F:$F,2,Database!$Q:$Q,S$2,Database!$I:$I,$A71,Database!$Z:$Z,"N",Database!$Y:$Y,"Y"))</f>
        <v>0</v>
      </c>
      <c r="T71" s="9">
        <f>IF($K71="N",0,COUNTIFS(Database!$E:$E,2,Database!$O:$O,T$2,Database!$I:$I,$A71,Database!$Z:$Z,"N",Database!$Y:$Y,"Y")+COUNTIFS(Database!$F:$F,2,Database!$Q:$Q,T$2,Database!$I:$I,$A71,Database!$Z:$Z,"N",Database!$Y:$Y,"Y"))</f>
        <v>0</v>
      </c>
      <c r="U71" s="9">
        <f>IF($K71="N",0,COUNTIFS(Database!$E:$E,2,Database!$O:$O,U$2,Database!$I:$I,$A71,Database!$Z:$Z,"N",Database!$Y:$Y,"Y")+COUNTIFS(Database!$F:$F,2,Database!$Q:$Q,U$2,Database!$I:$I,$A71,Database!$Z:$Z,"N",Database!$Y:$Y,"Y"))</f>
        <v>0</v>
      </c>
      <c r="V71" s="9">
        <f>IF($K71="N",0,COUNTIFS(Database!$E:$E,2,Database!$O:$O,V$2,Database!$I:$I,$A71,Database!$Z:$Z,"N",Database!$Y:$Y,"Y")+COUNTIFS(Database!$F:$F,2,Database!$Q:$Q,V$2,Database!$I:$I,$A71,Database!$Z:$Z,"N",Database!$Y:$Y,"Y"))</f>
        <v>0</v>
      </c>
      <c r="W71" s="9">
        <f>IF($K71="N",0,COUNTIFS(Database!$E:$E,2,Database!$O:$O,W$2,Database!$I:$I,$A71,Database!$Z:$Z,"N",Database!$Y:$Y,"Y")+COUNTIFS(Database!$F:$F,2,Database!$Q:$Q,W$2,Database!$I:$I,$A71,Database!$Z:$Z,"N",Database!$Y:$Y,"Y"))</f>
        <v>0</v>
      </c>
      <c r="X71" s="9">
        <f>IF($K71="N",0,COUNTIFS(Database!$E:$E,2,Database!$O:$O,X$2,Database!$I:$I,$A71,Database!$Z:$Z,"N",Database!$Y:$Y,"Y")+COUNTIFS(Database!$F:$F,2,Database!$Q:$Q,X$2,Database!$I:$I,$A71,Database!$Z:$Z,"N",Database!$Y:$Y,"Y"))</f>
        <v>0</v>
      </c>
      <c r="Y71" s="9">
        <f>IF($K71="N",0,COUNTIFS(Database!$E:$E,2,Database!$O:$O,Y$2,Database!$I:$I,$A71,Database!$Z:$Z,"N",Database!$Y:$Y,"Y")+COUNTIFS(Database!$F:$F,2,Database!$Q:$Q,Y$2,Database!$I:$I,$A71,Database!$Z:$Z,"N",Database!$Y:$Y,"Y"))</f>
        <v>0</v>
      </c>
      <c r="Z71" s="9">
        <f>IF($K71="N",0,COUNTIFS(Database!$E:$E,2,Database!$O:$O,Z$2,Database!$I:$I,$A71,Database!$Z:$Z,"N",Database!$Y:$Y,"Y")+COUNTIFS(Database!$F:$F,2,Database!$Q:$Q,Z$2,Database!$I:$I,$A71,Database!$Z:$Z,"N",Database!$Y:$Y,"Y"))</f>
        <v>0</v>
      </c>
      <c r="AA71" s="9">
        <f>IF($K71="N",0,COUNTIFS(Database!$E:$E,2,Database!$O:$O,AA$2,Database!$I:$I,$A71,Database!$Z:$Z,"N",Database!$Y:$Y,"Y")+COUNTIFS(Database!$F:$F,2,Database!$Q:$Q,AA$2,Database!$I:$I,$A71,Database!$Z:$Z,"N",Database!$Y:$Y,"Y"))</f>
        <v>0</v>
      </c>
      <c r="AB71" s="9">
        <f>IF($K71="N",0,COUNTIFS(Database!$E:$E,2,Database!$O:$O,AB$2,Database!$I:$I,$A71,Database!$Z:$Z,"N",Database!$Y:$Y,"Y")+COUNTIFS(Database!$F:$F,2,Database!$Q:$Q,AB$2,Database!$I:$I,$A71,Database!$Z:$Z,"N",Database!$Y:$Y,"Y"))</f>
        <v>0</v>
      </c>
      <c r="AC71" s="9">
        <f>IF($K71="N",0,COUNTIFS(Database!$E:$E,2,Database!$O:$O,AC$2,Database!$I:$I,$A71,Database!$Z:$Z,"N",Database!$Y:$Y,"Y")+COUNTIFS(Database!$F:$F,2,Database!$Q:$Q,AC$2,Database!$I:$I,$A71,Database!$Z:$Z,"N",Database!$Y:$Y,"Y"))</f>
        <v>0</v>
      </c>
      <c r="AD71" s="9">
        <f>IF($K71="N",0,COUNTIFS(Database!$E:$E,1,Database!$O:$O,AD$2,Database!$I:$I,$A71,Database!$Z:$Z,"N",Database!$Y:$Y,"Y")+COUNTIFS(Database!$F:$F,1,Database!$Q:$Q,AD$2,Database!$I:$I,$A71,Database!$Z:$Z,"N",Database!$Y:$Y,"Y"))</f>
        <v>0</v>
      </c>
      <c r="AE71" s="9">
        <f>IF($K71="N",0,COUNTIFS(Database!$E:$E,1,Database!$O:$O,AE$2,Database!$I:$I,$A71,Database!$Z:$Z,"N",Database!$Y:$Y,"Y")+COUNTIFS(Database!$F:$F,1,Database!$Q:$Q,AE$2,Database!$I:$I,$A71,Database!$Z:$Z,"N",Database!$Y:$Y,"Y"))</f>
        <v>0</v>
      </c>
      <c r="AF71" s="9">
        <f>IF($K71="N",0,COUNTIFS(Database!$E:$E,1,Database!$O:$O,AF$2,Database!$I:$I,$A71,Database!$Z:$Z,"N",Database!$Y:$Y,"Y")+COUNTIFS(Database!$F:$F,1,Database!$Q:$Q,AF$2,Database!$I:$I,$A71,Database!$Z:$Z,"N",Database!$Y:$Y,"Y"))</f>
        <v>0</v>
      </c>
      <c r="AG71" s="9">
        <f>IF($K71="N",0,COUNTIFS(Database!$E:$E,1,Database!$O:$O,AG$2,Database!$I:$I,$A71,Database!$Z:$Z,"N",Database!$Y:$Y,"Y")+COUNTIFS(Database!$F:$F,1,Database!$Q:$Q,AG$2,Database!$I:$I,$A71,Database!$Z:$Z,"N",Database!$Y:$Y,"Y"))</f>
        <v>0</v>
      </c>
      <c r="AH71" s="9">
        <f>IF($K71="N",0,COUNTIFS(Database!$E:$E,1,Database!$O:$O,AH$2,Database!$I:$I,$A71,Database!$Z:$Z,"N",Database!$Y:$Y,"Y")+COUNTIFS(Database!$F:$F,1,Database!$Q:$Q,AH$2,Database!$I:$I,$A71,Database!$Z:$Z,"N",Database!$Y:$Y,"Y"))</f>
        <v>0</v>
      </c>
      <c r="AI71" s="9">
        <f>IF($K71="N",0,COUNTIFS(Database!$E:$E,1,Database!$O:$O,AI$2,Database!$I:$I,$A71,Database!$Z:$Z,"N",Database!$Y:$Y,"Y")+COUNTIFS(Database!$F:$F,1,Database!$Q:$Q,AI$2,Database!$I:$I,$A71,Database!$Z:$Z,"N",Database!$Y:$Y,"Y"))</f>
        <v>0</v>
      </c>
      <c r="AJ71" s="9">
        <f>IF($K71="N",0,COUNTIFS(Database!$E:$E,1,Database!$O:$O,AJ$2,Database!$I:$I,$A71,Database!$Z:$Z,"N",Database!$Y:$Y,"Y")+COUNTIFS(Database!$F:$F,1,Database!$Q:$Q,AJ$2,Database!$I:$I,$A71,Database!$Z:$Z,"N",Database!$Y:$Y,"Y"))</f>
        <v>0</v>
      </c>
      <c r="AK71" s="9">
        <f>IF($K71="N",0,COUNTIFS(Database!$E:$E,1,Database!$O:$O,AK$2,Database!$I:$I,$A71,Database!$Z:$Z,"N",Database!$Y:$Y,"Y")+COUNTIFS(Database!$F:$F,1,Database!$Q:$Q,AK$2,Database!$I:$I,$A71,Database!$Z:$Z,"N",Database!$Y:$Y,"Y"))</f>
        <v>0</v>
      </c>
      <c r="AL71" s="9">
        <f>IF($K71="N",0,COUNTIFS(Database!$E:$E,1,Database!$O:$O,AL$2,Database!$I:$I,$A71,Database!$Z:$Z,"N",Database!$Y:$Y,"Y")+COUNTIFS(Database!$F:$F,1,Database!$Q:$Q,AL$2,Database!$I:$I,$A71,Database!$Z:$Z,"N",Database!$Y:$Y,"Y"))</f>
        <v>0</v>
      </c>
      <c r="AM71" s="9">
        <f>IF($K71="N",0,COUNTIFS(Database!$E:$E,1,Database!$O:$O,AM$2,Database!$I:$I,$A71,Database!$Z:$Z,"N",Database!$Y:$Y,"Y")+COUNTIFS(Database!$F:$F,1,Database!$Q:$Q,AM$2,Database!$I:$I,$A71,Database!$Z:$Z,"N",Database!$Y:$Y,"Y"))</f>
        <v>0</v>
      </c>
      <c r="AN71" s="9">
        <f>IF($K71="N",0,COUNTIFS(Database!$E:$E,1,Database!$O:$O,AN$2,Database!$I:$I,$A71,Database!$Z:$Z,"N",Database!$Y:$Y,"Y")+COUNTIFS(Database!$F:$F,1,Database!$Q:$Q,AN$2,Database!$I:$I,$A71,Database!$Z:$Z,"N",Database!$Y:$Y,"Y"))</f>
        <v>0</v>
      </c>
      <c r="AO71" s="9">
        <f>IF($K71="N",0,COUNTIFS(Database!$E:$E,1,Database!$O:$O,AO$2,Database!$I:$I,$A71,Database!$Z:$Z,"N",Database!$Y:$Y,"Y")+COUNTIFS(Database!$F:$F,1,Database!$Q:$Q,AO$2,Database!$I:$I,$A71,Database!$Z:$Z,"N",Database!$Y:$Y,"Y"))</f>
        <v>0</v>
      </c>
      <c r="AP71" s="9">
        <f>IF($K71="N",0,COUNTIFS(Database!$E:$E,1,Database!$O:$O,AP$2,Database!$I:$I,$A71,Database!$Z:$Z,"N",Database!$Y:$Y,"Y")+COUNTIFS(Database!$F:$F,1,Database!$Q:$Q,AP$2,Database!$I:$I,$A71,Database!$Z:$Z,"N",Database!$Y:$Y,"Y"))</f>
        <v>0</v>
      </c>
      <c r="AQ71" s="9">
        <f>IF($K71="N",0,COUNTIFS(Database!$E:$E,1,Database!$O:$O,AQ$2,Database!$I:$I,$A71,Database!$Z:$Z,"N",Database!$Y:$Y,"Y")+COUNTIFS(Database!$F:$F,1,Database!$Q:$Q,AQ$2,Database!$I:$I,$A71,Database!$Z:$Z,"N",Database!$Y:$Y,"Y"))</f>
        <v>0</v>
      </c>
      <c r="AR71" s="9">
        <f>IF($K71="N",0,COUNTIFS(Database!$E:$E,1,Database!$O:$O,AR$2,Database!$I:$I,$A71,Database!$Z:$Z,"N",Database!$Y:$Y,"Y")+COUNTIFS(Database!$F:$F,1,Database!$Q:$Q,AR$2,Database!$I:$I,$A71,Database!$Z:$Z,"N",Database!$Y:$Y,"Y"))</f>
        <v>0</v>
      </c>
      <c r="AS71" s="9">
        <f>IF($K71="N",0,COUNTIFS(Database!$E:$E,1,Database!$O:$O,AS$2,Database!$I:$I,$A71,Database!$Z:$Z,"N",Database!$Y:$Y,"Y")+COUNTIFS(Database!$F:$F,1,Database!$Q:$Q,AS$2,Database!$I:$I,$A71,Database!$Z:$Z,"N",Database!$Y:$Y,"Y"))</f>
        <v>0</v>
      </c>
      <c r="AT71" s="9">
        <f>IF($K71="N",0,COUNTIFS(Database!$E:$E,0,Database!$O:$O,AT$2,Database!$I:$I,$A71,Database!$Z:$Z,"N",Database!$Y:$Y,"Y")+COUNTIFS(Database!$F:$F,0,Database!$Q:$Q,AT$2,Database!$I:$I,$A71,Database!$Z:$Z,"N",Database!$Y:$Y,"Y"))</f>
        <v>0</v>
      </c>
      <c r="AU71" s="9">
        <f>IF($K71="N",0,COUNTIFS(Database!$E:$E,0,Database!$O:$O,AU$2,Database!$I:$I,$A71,Database!$Z:$Z,"N",Database!$Y:$Y,"Y")+COUNTIFS(Database!$F:$F,0,Database!$Q:$Q,AU$2,Database!$I:$I,$A71,Database!$Z:$Z,"N",Database!$Y:$Y,"Y"))</f>
        <v>0</v>
      </c>
      <c r="AV71" s="9">
        <f>IF($K71="N",0,COUNTIFS(Database!$E:$E,0,Database!$O:$O,AV$2,Database!$I:$I,$A71,Database!$Z:$Z,"N",Database!$Y:$Y,"Y")+COUNTIFS(Database!$F:$F,0,Database!$Q:$Q,AV$2,Database!$I:$I,$A71,Database!$Z:$Z,"N",Database!$Y:$Y,"Y"))</f>
        <v>0</v>
      </c>
      <c r="AW71" s="9">
        <f>IF($K71="N",0,COUNTIFS(Database!$E:$E,0,Database!$O:$O,AW$2,Database!$I:$I,$A71,Database!$Z:$Z,"N",Database!$Y:$Y,"Y")+COUNTIFS(Database!$F:$F,0,Database!$Q:$Q,AW$2,Database!$I:$I,$A71,Database!$Z:$Z,"N",Database!$Y:$Y,"Y"))</f>
        <v>0</v>
      </c>
      <c r="AX71" s="9">
        <f>IF($K71="N",0,COUNTIFS(Database!$E:$E,0,Database!$O:$O,AX$2,Database!$I:$I,$A71,Database!$Z:$Z,"N",Database!$Y:$Y,"Y")+COUNTIFS(Database!$F:$F,0,Database!$Q:$Q,AX$2,Database!$I:$I,$A71,Database!$Z:$Z,"N",Database!$Y:$Y,"Y"))</f>
        <v>0</v>
      </c>
      <c r="AY71" s="9">
        <f>IF($K71="N",0,COUNTIFS(Database!$E:$E,0,Database!$O:$O,AY$2,Database!$I:$I,$A71,Database!$Z:$Z,"N",Database!$Y:$Y,"Y")+COUNTIFS(Database!$F:$F,0,Database!$Q:$Q,AY$2,Database!$I:$I,$A71,Database!$Z:$Z,"N",Database!$Y:$Y,"Y"))</f>
        <v>0</v>
      </c>
      <c r="AZ71" s="9">
        <f>IF($K71="N",0,COUNTIFS(Database!$E:$E,0,Database!$O:$O,AZ$2,Database!$I:$I,$A71,Database!$Z:$Z,"N",Database!$Y:$Y,"Y")+COUNTIFS(Database!$F:$F,0,Database!$Q:$Q,AZ$2,Database!$I:$I,$A71,Database!$Z:$Z,"N",Database!$Y:$Y,"Y"))</f>
        <v>0</v>
      </c>
      <c r="BA71" s="9">
        <f>IF($K71="N",0,COUNTIFS(Database!$E:$E,0,Database!$O:$O,BA$2,Database!$I:$I,$A71,Database!$Z:$Z,"N",Database!$Y:$Y,"Y")+COUNTIFS(Database!$F:$F,0,Database!$Q:$Q,BA$2,Database!$I:$I,$A71,Database!$Z:$Z,"N",Database!$Y:$Y,"Y"))</f>
        <v>0</v>
      </c>
      <c r="BB71" s="9">
        <f>IF($K71="N",0,COUNTIFS(Database!$E:$E,0,Database!$O:$O,BB$2,Database!$I:$I,$A71,Database!$Z:$Z,"N",Database!$Y:$Y,"Y")+COUNTIFS(Database!$F:$F,0,Database!$Q:$Q,BB$2,Database!$I:$I,$A71,Database!$Z:$Z,"N",Database!$Y:$Y,"Y"))</f>
        <v>0</v>
      </c>
      <c r="BC71" s="9">
        <f>IF($K71="N",0,COUNTIFS(Database!$E:$E,0,Database!$O:$O,BC$2,Database!$I:$I,$A71,Database!$Z:$Z,"N",Database!$Y:$Y,"Y")+COUNTIFS(Database!$F:$F,0,Database!$Q:$Q,BC$2,Database!$I:$I,$A71,Database!$Z:$Z,"N",Database!$Y:$Y,"Y"))</f>
        <v>0</v>
      </c>
      <c r="BD71" s="9">
        <f>IF($K71="N",0,COUNTIFS(Database!$E:$E,0,Database!$O:$O,BD$2,Database!$I:$I,$A71,Database!$Z:$Z,"N",Database!$Y:$Y,"Y")+COUNTIFS(Database!$F:$F,0,Database!$Q:$Q,BD$2,Database!$I:$I,$A71,Database!$Z:$Z,"N",Database!$Y:$Y,"Y"))</f>
        <v>0</v>
      </c>
      <c r="BE71" s="9">
        <f>IF($K71="N",0,COUNTIFS(Database!$E:$E,0,Database!$O:$O,BE$2,Database!$I:$I,$A71,Database!$Z:$Z,"N",Database!$Y:$Y,"Y")+COUNTIFS(Database!$F:$F,0,Database!$Q:$Q,BE$2,Database!$I:$I,$A71,Database!$Z:$Z,"N",Database!$Y:$Y,"Y"))</f>
        <v>0</v>
      </c>
      <c r="BF71" s="9">
        <f>IF($K71="N",0,COUNTIFS(Database!$E:$E,0,Database!$O:$O,BF$2,Database!$I:$I,$A71,Database!$Z:$Z,"N",Database!$Y:$Y,"Y")+COUNTIFS(Database!$F:$F,0,Database!$Q:$Q,BF$2,Database!$I:$I,$A71,Database!$Z:$Z,"N",Database!$Y:$Y,"Y"))</f>
        <v>0</v>
      </c>
      <c r="BG71" s="9">
        <f>IF($K71="N",0,COUNTIFS(Database!$E:$E,0,Database!$O:$O,BG$2,Database!$I:$I,$A71,Database!$Z:$Z,"N",Database!$Y:$Y,"Y")+COUNTIFS(Database!$F:$F,0,Database!$Q:$Q,BG$2,Database!$I:$I,$A71,Database!$Z:$Z,"N",Database!$Y:$Y,"Y"))</f>
        <v>0</v>
      </c>
      <c r="BH71" s="9">
        <f>IF($K71="N",0,COUNTIFS(Database!$E:$E,0,Database!$O:$O,BH$2,Database!$I:$I,$A71,Database!$Z:$Z,"N",Database!$Y:$Y,"Y")+COUNTIFS(Database!$F:$F,0,Database!$Q:$Q,BH$2,Database!$I:$I,$A71,Database!$Z:$Z,"N",Database!$Y:$Y,"Y"))</f>
        <v>0</v>
      </c>
      <c r="BI71" s="9">
        <f>IF($K71="N",0,COUNTIFS(Database!$E:$E,0,Database!$O:$O,BI$2,Database!$I:$I,$A71,Database!$Z:$Z,"N",Database!$Y:$Y,"Y")+COUNTIFS(Database!$F:$F,0,Database!$Q:$Q,BI$2,Database!$I:$I,$A71,Database!$Z:$Z,"N",Database!$Y:$Y,"Y"))</f>
        <v>0</v>
      </c>
    </row>
    <row r="72" spans="1:61" x14ac:dyDescent="0.25">
      <c r="A72" t="s">
        <v>1902</v>
      </c>
      <c r="B72" s="2" t="str">
        <f>VLOOKUP(A72,Database!I:U,13,FALSE)</f>
        <v>bcp</v>
      </c>
      <c r="C72" s="2">
        <f>VLOOKUP(A72,Database!I:V,14,FALSE)</f>
        <v>2000</v>
      </c>
      <c r="D72" s="2">
        <f>_xlfn.MAXIFS(Database!B:B,Database!I:I,'Tournaments Included'!A72)</f>
        <v>3</v>
      </c>
      <c r="E72" s="2" t="str">
        <f>VLOOKUP(A72,Database!I:AA,16,FALSE)</f>
        <v>v1.2</v>
      </c>
      <c r="F72" s="2">
        <f>VLOOKUP(A72,Database!I:AB,19,FALSE)</f>
        <v>10</v>
      </c>
      <c r="G72" s="2" t="str">
        <f>VLOOKUP(A72,Database!I:AC,20,FALSE)</f>
        <v>Y</v>
      </c>
      <c r="H72" s="2" t="str">
        <f>IF(VLOOKUP(A72,Database!I:AD,21,FALSE)=0,"Unknown",VLOOKUP(A72,Database!I:AD,21,FALSE))</f>
        <v>Unknown</v>
      </c>
      <c r="I72" s="2" t="str">
        <f>IF(VLOOKUP(A72,Database!I:AE,22,FALSE)=0,"Unknown",VLOOKUP(A72,Database!I:AE,22,FALSE))</f>
        <v>Unknown</v>
      </c>
      <c r="K72" s="19" t="s">
        <v>1398</v>
      </c>
      <c r="N72" s="9">
        <f>IF($K72="N",0,COUNTIFS(Database!$E:$E,2,Database!$O:$O,N$2,Database!$I:$I,$A72,Database!$Z:$Z,"N",Database!$Y:$Y,"Y")+COUNTIFS(Database!$F:$F,2,Database!$Q:$Q,N$2,Database!$I:$I,$A72,Database!$Z:$Z,"N",Database!$Y:$Y,"Y"))</f>
        <v>1</v>
      </c>
      <c r="O72" s="9">
        <f>IF($K72="N",0,COUNTIFS(Database!$E:$E,2,Database!$O:$O,O$2,Database!$I:$I,$A72,Database!$Z:$Z,"N",Database!$Y:$Y,"Y")+COUNTIFS(Database!$F:$F,2,Database!$Q:$Q,O$2,Database!$I:$I,$A72,Database!$Z:$Z,"N",Database!$Y:$Y,"Y"))</f>
        <v>0</v>
      </c>
      <c r="P72" s="9">
        <f>IF($K72="N",0,COUNTIFS(Database!$E:$E,2,Database!$O:$O,P$2,Database!$I:$I,$A72,Database!$Z:$Z,"N",Database!$Y:$Y,"Y")+COUNTIFS(Database!$F:$F,2,Database!$Q:$Q,P$2,Database!$I:$I,$A72,Database!$Z:$Z,"N",Database!$Y:$Y,"Y"))</f>
        <v>1</v>
      </c>
      <c r="Q72" s="9">
        <f>IF($K72="N",0,COUNTIFS(Database!$E:$E,2,Database!$O:$O,Q$2,Database!$I:$I,$A72,Database!$Z:$Z,"N",Database!$Y:$Y,"Y")+COUNTIFS(Database!$F:$F,2,Database!$Q:$Q,Q$2,Database!$I:$I,$A72,Database!$Z:$Z,"N",Database!$Y:$Y,"Y"))</f>
        <v>0</v>
      </c>
      <c r="R72" s="9">
        <f>IF($K72="N",0,COUNTIFS(Database!$E:$E,2,Database!$O:$O,R$2,Database!$I:$I,$A72,Database!$Z:$Z,"N",Database!$Y:$Y,"Y")+COUNTIFS(Database!$F:$F,2,Database!$Q:$Q,R$2,Database!$I:$I,$A72,Database!$Z:$Z,"N",Database!$Y:$Y,"Y"))</f>
        <v>0</v>
      </c>
      <c r="S72" s="9">
        <f>IF($K72="N",0,COUNTIFS(Database!$E:$E,2,Database!$O:$O,S$2,Database!$I:$I,$A72,Database!$Z:$Z,"N",Database!$Y:$Y,"Y")+COUNTIFS(Database!$F:$F,2,Database!$Q:$Q,S$2,Database!$I:$I,$A72,Database!$Z:$Z,"N",Database!$Y:$Y,"Y"))</f>
        <v>1</v>
      </c>
      <c r="T72" s="9">
        <f>IF($K72="N",0,COUNTIFS(Database!$E:$E,2,Database!$O:$O,T$2,Database!$I:$I,$A72,Database!$Z:$Z,"N",Database!$Y:$Y,"Y")+COUNTIFS(Database!$F:$F,2,Database!$Q:$Q,T$2,Database!$I:$I,$A72,Database!$Z:$Z,"N",Database!$Y:$Y,"Y"))</f>
        <v>1</v>
      </c>
      <c r="U72" s="9">
        <f>IF($K72="N",0,COUNTIFS(Database!$E:$E,2,Database!$O:$O,U$2,Database!$I:$I,$A72,Database!$Z:$Z,"N",Database!$Y:$Y,"Y")+COUNTIFS(Database!$F:$F,2,Database!$Q:$Q,U$2,Database!$I:$I,$A72,Database!$Z:$Z,"N",Database!$Y:$Y,"Y"))</f>
        <v>2</v>
      </c>
      <c r="V72" s="9">
        <f>IF($K72="N",0,COUNTIFS(Database!$E:$E,2,Database!$O:$O,V$2,Database!$I:$I,$A72,Database!$Z:$Z,"N",Database!$Y:$Y,"Y")+COUNTIFS(Database!$F:$F,2,Database!$Q:$Q,V$2,Database!$I:$I,$A72,Database!$Z:$Z,"N",Database!$Y:$Y,"Y"))</f>
        <v>0</v>
      </c>
      <c r="W72" s="9">
        <f>IF($K72="N",0,COUNTIFS(Database!$E:$E,2,Database!$O:$O,W$2,Database!$I:$I,$A72,Database!$Z:$Z,"N",Database!$Y:$Y,"Y")+COUNTIFS(Database!$F:$F,2,Database!$Q:$Q,W$2,Database!$I:$I,$A72,Database!$Z:$Z,"N",Database!$Y:$Y,"Y"))</f>
        <v>0</v>
      </c>
      <c r="X72" s="9">
        <f>IF($K72="N",0,COUNTIFS(Database!$E:$E,2,Database!$O:$O,X$2,Database!$I:$I,$A72,Database!$Z:$Z,"N",Database!$Y:$Y,"Y")+COUNTIFS(Database!$F:$F,2,Database!$Q:$Q,X$2,Database!$I:$I,$A72,Database!$Z:$Z,"N",Database!$Y:$Y,"Y"))</f>
        <v>0</v>
      </c>
      <c r="Y72" s="9">
        <f>IF($K72="N",0,COUNTIFS(Database!$E:$E,2,Database!$O:$O,Y$2,Database!$I:$I,$A72,Database!$Z:$Z,"N",Database!$Y:$Y,"Y")+COUNTIFS(Database!$F:$F,2,Database!$Q:$Q,Y$2,Database!$I:$I,$A72,Database!$Z:$Z,"N",Database!$Y:$Y,"Y"))</f>
        <v>1</v>
      </c>
      <c r="Z72" s="9">
        <f>IF($K72="N",0,COUNTIFS(Database!$E:$E,2,Database!$O:$O,Z$2,Database!$I:$I,$A72,Database!$Z:$Z,"N",Database!$Y:$Y,"Y")+COUNTIFS(Database!$F:$F,2,Database!$Q:$Q,Z$2,Database!$I:$I,$A72,Database!$Z:$Z,"N",Database!$Y:$Y,"Y"))</f>
        <v>0</v>
      </c>
      <c r="AA72" s="9">
        <f>IF($K72="N",0,COUNTIFS(Database!$E:$E,2,Database!$O:$O,AA$2,Database!$I:$I,$A72,Database!$Z:$Z,"N",Database!$Y:$Y,"Y")+COUNTIFS(Database!$F:$F,2,Database!$Q:$Q,AA$2,Database!$I:$I,$A72,Database!$Z:$Z,"N",Database!$Y:$Y,"Y"))</f>
        <v>0</v>
      </c>
      <c r="AB72" s="9">
        <f>IF($K72="N",0,COUNTIFS(Database!$E:$E,2,Database!$O:$O,AB$2,Database!$I:$I,$A72,Database!$Z:$Z,"N",Database!$Y:$Y,"Y")+COUNTIFS(Database!$F:$F,2,Database!$Q:$Q,AB$2,Database!$I:$I,$A72,Database!$Z:$Z,"N",Database!$Y:$Y,"Y"))</f>
        <v>0</v>
      </c>
      <c r="AC72" s="9">
        <f>IF($K72="N",0,COUNTIFS(Database!$E:$E,2,Database!$O:$O,AC$2,Database!$I:$I,$A72,Database!$Z:$Z,"N",Database!$Y:$Y,"Y")+COUNTIFS(Database!$F:$F,2,Database!$Q:$Q,AC$2,Database!$I:$I,$A72,Database!$Z:$Z,"N",Database!$Y:$Y,"Y"))</f>
        <v>0</v>
      </c>
      <c r="AD72" s="9">
        <f>IF($K72="N",0,COUNTIFS(Database!$E:$E,1,Database!$O:$O,AD$2,Database!$I:$I,$A72,Database!$Z:$Z,"N",Database!$Y:$Y,"Y")+COUNTIFS(Database!$F:$F,1,Database!$Q:$Q,AD$2,Database!$I:$I,$A72,Database!$Z:$Z,"N",Database!$Y:$Y,"Y"))</f>
        <v>0</v>
      </c>
      <c r="AE72" s="9">
        <f>IF($K72="N",0,COUNTIFS(Database!$E:$E,1,Database!$O:$O,AE$2,Database!$I:$I,$A72,Database!$Z:$Z,"N",Database!$Y:$Y,"Y")+COUNTIFS(Database!$F:$F,1,Database!$Q:$Q,AE$2,Database!$I:$I,$A72,Database!$Z:$Z,"N",Database!$Y:$Y,"Y"))</f>
        <v>0</v>
      </c>
      <c r="AF72" s="9">
        <f>IF($K72="N",0,COUNTIFS(Database!$E:$E,1,Database!$O:$O,AF$2,Database!$I:$I,$A72,Database!$Z:$Z,"N",Database!$Y:$Y,"Y")+COUNTIFS(Database!$F:$F,1,Database!$Q:$Q,AF$2,Database!$I:$I,$A72,Database!$Z:$Z,"N",Database!$Y:$Y,"Y"))</f>
        <v>0</v>
      </c>
      <c r="AG72" s="9">
        <f>IF($K72="N",0,COUNTIFS(Database!$E:$E,1,Database!$O:$O,AG$2,Database!$I:$I,$A72,Database!$Z:$Z,"N",Database!$Y:$Y,"Y")+COUNTIFS(Database!$F:$F,1,Database!$Q:$Q,AG$2,Database!$I:$I,$A72,Database!$Z:$Z,"N",Database!$Y:$Y,"Y"))</f>
        <v>0</v>
      </c>
      <c r="AH72" s="9">
        <f>IF($K72="N",0,COUNTIFS(Database!$E:$E,1,Database!$O:$O,AH$2,Database!$I:$I,$A72,Database!$Z:$Z,"N",Database!$Y:$Y,"Y")+COUNTIFS(Database!$F:$F,1,Database!$Q:$Q,AH$2,Database!$I:$I,$A72,Database!$Z:$Z,"N",Database!$Y:$Y,"Y"))</f>
        <v>0</v>
      </c>
      <c r="AI72" s="9">
        <f>IF($K72="N",0,COUNTIFS(Database!$E:$E,1,Database!$O:$O,AI$2,Database!$I:$I,$A72,Database!$Z:$Z,"N",Database!$Y:$Y,"Y")+COUNTIFS(Database!$F:$F,1,Database!$Q:$Q,AI$2,Database!$I:$I,$A72,Database!$Z:$Z,"N",Database!$Y:$Y,"Y"))</f>
        <v>0</v>
      </c>
      <c r="AJ72" s="9">
        <f>IF($K72="N",0,COUNTIFS(Database!$E:$E,1,Database!$O:$O,AJ$2,Database!$I:$I,$A72,Database!$Z:$Z,"N",Database!$Y:$Y,"Y")+COUNTIFS(Database!$F:$F,1,Database!$Q:$Q,AJ$2,Database!$I:$I,$A72,Database!$Z:$Z,"N",Database!$Y:$Y,"Y"))</f>
        <v>0</v>
      </c>
      <c r="AK72" s="9">
        <f>IF($K72="N",0,COUNTIFS(Database!$E:$E,1,Database!$O:$O,AK$2,Database!$I:$I,$A72,Database!$Z:$Z,"N",Database!$Y:$Y,"Y")+COUNTIFS(Database!$F:$F,1,Database!$Q:$Q,AK$2,Database!$I:$I,$A72,Database!$Z:$Z,"N",Database!$Y:$Y,"Y"))</f>
        <v>0</v>
      </c>
      <c r="AL72" s="9">
        <f>IF($K72="N",0,COUNTIFS(Database!$E:$E,1,Database!$O:$O,AL$2,Database!$I:$I,$A72,Database!$Z:$Z,"N",Database!$Y:$Y,"Y")+COUNTIFS(Database!$F:$F,1,Database!$Q:$Q,AL$2,Database!$I:$I,$A72,Database!$Z:$Z,"N",Database!$Y:$Y,"Y"))</f>
        <v>0</v>
      </c>
      <c r="AM72" s="9">
        <f>IF($K72="N",0,COUNTIFS(Database!$E:$E,1,Database!$O:$O,AM$2,Database!$I:$I,$A72,Database!$Z:$Z,"N",Database!$Y:$Y,"Y")+COUNTIFS(Database!$F:$F,1,Database!$Q:$Q,AM$2,Database!$I:$I,$A72,Database!$Z:$Z,"N",Database!$Y:$Y,"Y"))</f>
        <v>0</v>
      </c>
      <c r="AN72" s="9">
        <f>IF($K72="N",0,COUNTIFS(Database!$E:$E,1,Database!$O:$O,AN$2,Database!$I:$I,$A72,Database!$Z:$Z,"N",Database!$Y:$Y,"Y")+COUNTIFS(Database!$F:$F,1,Database!$Q:$Q,AN$2,Database!$I:$I,$A72,Database!$Z:$Z,"N",Database!$Y:$Y,"Y"))</f>
        <v>0</v>
      </c>
      <c r="AO72" s="9">
        <f>IF($K72="N",0,COUNTIFS(Database!$E:$E,1,Database!$O:$O,AO$2,Database!$I:$I,$A72,Database!$Z:$Z,"N",Database!$Y:$Y,"Y")+COUNTIFS(Database!$F:$F,1,Database!$Q:$Q,AO$2,Database!$I:$I,$A72,Database!$Z:$Z,"N",Database!$Y:$Y,"Y"))</f>
        <v>0</v>
      </c>
      <c r="AP72" s="9">
        <f>IF($K72="N",0,COUNTIFS(Database!$E:$E,1,Database!$O:$O,AP$2,Database!$I:$I,$A72,Database!$Z:$Z,"N",Database!$Y:$Y,"Y")+COUNTIFS(Database!$F:$F,1,Database!$Q:$Q,AP$2,Database!$I:$I,$A72,Database!$Z:$Z,"N",Database!$Y:$Y,"Y"))</f>
        <v>0</v>
      </c>
      <c r="AQ72" s="9">
        <f>IF($K72="N",0,COUNTIFS(Database!$E:$E,1,Database!$O:$O,AQ$2,Database!$I:$I,$A72,Database!$Z:$Z,"N",Database!$Y:$Y,"Y")+COUNTIFS(Database!$F:$F,1,Database!$Q:$Q,AQ$2,Database!$I:$I,$A72,Database!$Z:$Z,"N",Database!$Y:$Y,"Y"))</f>
        <v>0</v>
      </c>
      <c r="AR72" s="9">
        <f>IF($K72="N",0,COUNTIFS(Database!$E:$E,1,Database!$O:$O,AR$2,Database!$I:$I,$A72,Database!$Z:$Z,"N",Database!$Y:$Y,"Y")+COUNTIFS(Database!$F:$F,1,Database!$Q:$Q,AR$2,Database!$I:$I,$A72,Database!$Z:$Z,"N",Database!$Y:$Y,"Y"))</f>
        <v>0</v>
      </c>
      <c r="AS72" s="9">
        <f>IF($K72="N",0,COUNTIFS(Database!$E:$E,1,Database!$O:$O,AS$2,Database!$I:$I,$A72,Database!$Z:$Z,"N",Database!$Y:$Y,"Y")+COUNTIFS(Database!$F:$F,1,Database!$Q:$Q,AS$2,Database!$I:$I,$A72,Database!$Z:$Z,"N",Database!$Y:$Y,"Y"))</f>
        <v>0</v>
      </c>
      <c r="AT72" s="9">
        <f>IF($K72="N",0,COUNTIFS(Database!$E:$E,0,Database!$O:$O,AT$2,Database!$I:$I,$A72,Database!$Z:$Z,"N",Database!$Y:$Y,"Y")+COUNTIFS(Database!$F:$F,0,Database!$Q:$Q,AT$2,Database!$I:$I,$A72,Database!$Z:$Z,"N",Database!$Y:$Y,"Y"))</f>
        <v>2</v>
      </c>
      <c r="AU72" s="9">
        <f>IF($K72="N",0,COUNTIFS(Database!$E:$E,0,Database!$O:$O,AU$2,Database!$I:$I,$A72,Database!$Z:$Z,"N",Database!$Y:$Y,"Y")+COUNTIFS(Database!$F:$F,0,Database!$Q:$Q,AU$2,Database!$I:$I,$A72,Database!$Z:$Z,"N",Database!$Y:$Y,"Y"))</f>
        <v>0</v>
      </c>
      <c r="AV72" s="9">
        <f>IF($K72="N",0,COUNTIFS(Database!$E:$E,0,Database!$O:$O,AV$2,Database!$I:$I,$A72,Database!$Z:$Z,"N",Database!$Y:$Y,"Y")+COUNTIFS(Database!$F:$F,0,Database!$Q:$Q,AV$2,Database!$I:$I,$A72,Database!$Z:$Z,"N",Database!$Y:$Y,"Y"))</f>
        <v>1</v>
      </c>
      <c r="AW72" s="9">
        <f>IF($K72="N",0,COUNTIFS(Database!$E:$E,0,Database!$O:$O,AW$2,Database!$I:$I,$A72,Database!$Z:$Z,"N",Database!$Y:$Y,"Y")+COUNTIFS(Database!$F:$F,0,Database!$Q:$Q,AW$2,Database!$I:$I,$A72,Database!$Z:$Z,"N",Database!$Y:$Y,"Y"))</f>
        <v>0</v>
      </c>
      <c r="AX72" s="9">
        <f>IF($K72="N",0,COUNTIFS(Database!$E:$E,0,Database!$O:$O,AX$2,Database!$I:$I,$A72,Database!$Z:$Z,"N",Database!$Y:$Y,"Y")+COUNTIFS(Database!$F:$F,0,Database!$Q:$Q,AX$2,Database!$I:$I,$A72,Database!$Z:$Z,"N",Database!$Y:$Y,"Y"))</f>
        <v>1</v>
      </c>
      <c r="AY72" s="9">
        <f>IF($K72="N",0,COUNTIFS(Database!$E:$E,0,Database!$O:$O,AY$2,Database!$I:$I,$A72,Database!$Z:$Z,"N",Database!$Y:$Y,"Y")+COUNTIFS(Database!$F:$F,0,Database!$Q:$Q,AY$2,Database!$I:$I,$A72,Database!$Z:$Z,"N",Database!$Y:$Y,"Y"))</f>
        <v>0</v>
      </c>
      <c r="AZ72" s="9">
        <f>IF($K72="N",0,COUNTIFS(Database!$E:$E,0,Database!$O:$O,AZ$2,Database!$I:$I,$A72,Database!$Z:$Z,"N",Database!$Y:$Y,"Y")+COUNTIFS(Database!$F:$F,0,Database!$Q:$Q,AZ$2,Database!$I:$I,$A72,Database!$Z:$Z,"N",Database!$Y:$Y,"Y"))</f>
        <v>0</v>
      </c>
      <c r="BA72" s="9">
        <f>IF($K72="N",0,COUNTIFS(Database!$E:$E,0,Database!$O:$O,BA$2,Database!$I:$I,$A72,Database!$Z:$Z,"N",Database!$Y:$Y,"Y")+COUNTIFS(Database!$F:$F,0,Database!$Q:$Q,BA$2,Database!$I:$I,$A72,Database!$Z:$Z,"N",Database!$Y:$Y,"Y"))</f>
        <v>1</v>
      </c>
      <c r="BB72" s="9">
        <f>IF($K72="N",0,COUNTIFS(Database!$E:$E,0,Database!$O:$O,BB$2,Database!$I:$I,$A72,Database!$Z:$Z,"N",Database!$Y:$Y,"Y")+COUNTIFS(Database!$F:$F,0,Database!$Q:$Q,BB$2,Database!$I:$I,$A72,Database!$Z:$Z,"N",Database!$Y:$Y,"Y"))</f>
        <v>0</v>
      </c>
      <c r="BC72" s="9">
        <f>IF($K72="N",0,COUNTIFS(Database!$E:$E,0,Database!$O:$O,BC$2,Database!$I:$I,$A72,Database!$Z:$Z,"N",Database!$Y:$Y,"Y")+COUNTIFS(Database!$F:$F,0,Database!$Q:$Q,BC$2,Database!$I:$I,$A72,Database!$Z:$Z,"N",Database!$Y:$Y,"Y"))</f>
        <v>0</v>
      </c>
      <c r="BD72" s="9">
        <f>IF($K72="N",0,COUNTIFS(Database!$E:$E,0,Database!$O:$O,BD$2,Database!$I:$I,$A72,Database!$Z:$Z,"N",Database!$Y:$Y,"Y")+COUNTIFS(Database!$F:$F,0,Database!$Q:$Q,BD$2,Database!$I:$I,$A72,Database!$Z:$Z,"N",Database!$Y:$Y,"Y"))</f>
        <v>0</v>
      </c>
      <c r="BE72" s="9">
        <f>IF($K72="N",0,COUNTIFS(Database!$E:$E,0,Database!$O:$O,BE$2,Database!$I:$I,$A72,Database!$Z:$Z,"N",Database!$Y:$Y,"Y")+COUNTIFS(Database!$F:$F,0,Database!$Q:$Q,BE$2,Database!$I:$I,$A72,Database!$Z:$Z,"N",Database!$Y:$Y,"Y"))</f>
        <v>2</v>
      </c>
      <c r="BF72" s="9">
        <f>IF($K72="N",0,COUNTIFS(Database!$E:$E,0,Database!$O:$O,BF$2,Database!$I:$I,$A72,Database!$Z:$Z,"N",Database!$Y:$Y,"Y")+COUNTIFS(Database!$F:$F,0,Database!$Q:$Q,BF$2,Database!$I:$I,$A72,Database!$Z:$Z,"N",Database!$Y:$Y,"Y"))</f>
        <v>0</v>
      </c>
      <c r="BG72" s="9">
        <f>IF($K72="N",0,COUNTIFS(Database!$E:$E,0,Database!$O:$O,BG$2,Database!$I:$I,$A72,Database!$Z:$Z,"N",Database!$Y:$Y,"Y")+COUNTIFS(Database!$F:$F,0,Database!$Q:$Q,BG$2,Database!$I:$I,$A72,Database!$Z:$Z,"N",Database!$Y:$Y,"Y"))</f>
        <v>0</v>
      </c>
      <c r="BH72" s="9">
        <f>IF($K72="N",0,COUNTIFS(Database!$E:$E,0,Database!$O:$O,BH$2,Database!$I:$I,$A72,Database!$Z:$Z,"N",Database!$Y:$Y,"Y")+COUNTIFS(Database!$F:$F,0,Database!$Q:$Q,BH$2,Database!$I:$I,$A72,Database!$Z:$Z,"N",Database!$Y:$Y,"Y"))</f>
        <v>0</v>
      </c>
      <c r="BI72" s="9">
        <f>IF($K72="N",0,COUNTIFS(Database!$E:$E,0,Database!$O:$O,BI$2,Database!$I:$I,$A72,Database!$Z:$Z,"N",Database!$Y:$Y,"Y")+COUNTIFS(Database!$F:$F,0,Database!$Q:$Q,BI$2,Database!$I:$I,$A72,Database!$Z:$Z,"N",Database!$Y:$Y,"Y"))</f>
        <v>0</v>
      </c>
    </row>
    <row r="73" spans="1:61" x14ac:dyDescent="0.25">
      <c r="A73" t="s">
        <v>1919</v>
      </c>
      <c r="B73" s="2" t="str">
        <f>VLOOKUP(A73,Database!I:U,13,FALSE)</f>
        <v>bcp</v>
      </c>
      <c r="C73" s="2">
        <f>VLOOKUP(A73,Database!I:V,14,FALSE)</f>
        <v>2000</v>
      </c>
      <c r="D73" s="2">
        <f>_xlfn.MAXIFS(Database!B:B,Database!I:I,'Tournaments Included'!A73)</f>
        <v>3</v>
      </c>
      <c r="E73" s="2" t="str">
        <f>VLOOKUP(A73,Database!I:AA,16,FALSE)</f>
        <v>v1.2</v>
      </c>
      <c r="F73" s="2">
        <f>VLOOKUP(A73,Database!I:AB,19,FALSE)</f>
        <v>10</v>
      </c>
      <c r="G73" s="2" t="str">
        <f>VLOOKUP(A73,Database!I:AC,20,FALSE)</f>
        <v>Y</v>
      </c>
      <c r="H73" s="2" t="str">
        <f>IF(VLOOKUP(A73,Database!I:AD,21,FALSE)=0,"Unknown",VLOOKUP(A73,Database!I:AD,21,FALSE))</f>
        <v>Unknown</v>
      </c>
      <c r="I73" s="2" t="str">
        <f>IF(VLOOKUP(A73,Database!I:AE,22,FALSE)=0,"Unknown",VLOOKUP(A73,Database!I:AE,22,FALSE))</f>
        <v>Unknown</v>
      </c>
      <c r="K73" s="19" t="s">
        <v>1398</v>
      </c>
      <c r="N73" s="9">
        <f>IF($K73="N",0,COUNTIFS(Database!$E:$E,2,Database!$O:$O,N$2,Database!$I:$I,$A73,Database!$Z:$Z,"N",Database!$Y:$Y,"Y")+COUNTIFS(Database!$F:$F,2,Database!$Q:$Q,N$2,Database!$I:$I,$A73,Database!$Z:$Z,"N",Database!$Y:$Y,"Y"))</f>
        <v>0</v>
      </c>
      <c r="O73" s="9">
        <f>IF($K73="N",0,COUNTIFS(Database!$E:$E,2,Database!$O:$O,O$2,Database!$I:$I,$A73,Database!$Z:$Z,"N",Database!$Y:$Y,"Y")+COUNTIFS(Database!$F:$F,2,Database!$Q:$Q,O$2,Database!$I:$I,$A73,Database!$Z:$Z,"N",Database!$Y:$Y,"Y"))</f>
        <v>3</v>
      </c>
      <c r="P73" s="9">
        <f>IF($K73="N",0,COUNTIFS(Database!$E:$E,2,Database!$O:$O,P$2,Database!$I:$I,$A73,Database!$Z:$Z,"N",Database!$Y:$Y,"Y")+COUNTIFS(Database!$F:$F,2,Database!$Q:$Q,P$2,Database!$I:$I,$A73,Database!$Z:$Z,"N",Database!$Y:$Y,"Y"))</f>
        <v>2</v>
      </c>
      <c r="Q73" s="9">
        <f>IF($K73="N",0,COUNTIFS(Database!$E:$E,2,Database!$O:$O,Q$2,Database!$I:$I,$A73,Database!$Z:$Z,"N",Database!$Y:$Y,"Y")+COUNTIFS(Database!$F:$F,2,Database!$Q:$Q,Q$2,Database!$I:$I,$A73,Database!$Z:$Z,"N",Database!$Y:$Y,"Y"))</f>
        <v>2</v>
      </c>
      <c r="R73" s="9">
        <f>IF($K73="N",0,COUNTIFS(Database!$E:$E,2,Database!$O:$O,R$2,Database!$I:$I,$A73,Database!$Z:$Z,"N",Database!$Y:$Y,"Y")+COUNTIFS(Database!$F:$F,2,Database!$Q:$Q,R$2,Database!$I:$I,$A73,Database!$Z:$Z,"N",Database!$Y:$Y,"Y"))</f>
        <v>0</v>
      </c>
      <c r="S73" s="9">
        <f>IF($K73="N",0,COUNTIFS(Database!$E:$E,2,Database!$O:$O,S$2,Database!$I:$I,$A73,Database!$Z:$Z,"N",Database!$Y:$Y,"Y")+COUNTIFS(Database!$F:$F,2,Database!$Q:$Q,S$2,Database!$I:$I,$A73,Database!$Z:$Z,"N",Database!$Y:$Y,"Y"))</f>
        <v>1</v>
      </c>
      <c r="T73" s="9">
        <f>IF($K73="N",0,COUNTIFS(Database!$E:$E,2,Database!$O:$O,T$2,Database!$I:$I,$A73,Database!$Z:$Z,"N",Database!$Y:$Y,"Y")+COUNTIFS(Database!$F:$F,2,Database!$Q:$Q,T$2,Database!$I:$I,$A73,Database!$Z:$Z,"N",Database!$Y:$Y,"Y"))</f>
        <v>0</v>
      </c>
      <c r="U73" s="9">
        <f>IF($K73="N",0,COUNTIFS(Database!$E:$E,2,Database!$O:$O,U$2,Database!$I:$I,$A73,Database!$Z:$Z,"N",Database!$Y:$Y,"Y")+COUNTIFS(Database!$F:$F,2,Database!$Q:$Q,U$2,Database!$I:$I,$A73,Database!$Z:$Z,"N",Database!$Y:$Y,"Y"))</f>
        <v>0</v>
      </c>
      <c r="V73" s="9">
        <f>IF($K73="N",0,COUNTIFS(Database!$E:$E,2,Database!$O:$O,V$2,Database!$I:$I,$A73,Database!$Z:$Z,"N",Database!$Y:$Y,"Y")+COUNTIFS(Database!$F:$F,2,Database!$Q:$Q,V$2,Database!$I:$I,$A73,Database!$Z:$Z,"N",Database!$Y:$Y,"Y"))</f>
        <v>0</v>
      </c>
      <c r="W73" s="9">
        <f>IF($K73="N",0,COUNTIFS(Database!$E:$E,2,Database!$O:$O,W$2,Database!$I:$I,$A73,Database!$Z:$Z,"N",Database!$Y:$Y,"Y")+COUNTIFS(Database!$F:$F,2,Database!$Q:$Q,W$2,Database!$I:$I,$A73,Database!$Z:$Z,"N",Database!$Y:$Y,"Y"))</f>
        <v>3</v>
      </c>
      <c r="X73" s="9">
        <f>IF($K73="N",0,COUNTIFS(Database!$E:$E,2,Database!$O:$O,X$2,Database!$I:$I,$A73,Database!$Z:$Z,"N",Database!$Y:$Y,"Y")+COUNTIFS(Database!$F:$F,2,Database!$Q:$Q,X$2,Database!$I:$I,$A73,Database!$Z:$Z,"N",Database!$Y:$Y,"Y"))</f>
        <v>0</v>
      </c>
      <c r="Y73" s="9">
        <f>IF($K73="N",0,COUNTIFS(Database!$E:$E,2,Database!$O:$O,Y$2,Database!$I:$I,$A73,Database!$Z:$Z,"N",Database!$Y:$Y,"Y")+COUNTIFS(Database!$F:$F,2,Database!$Q:$Q,Y$2,Database!$I:$I,$A73,Database!$Z:$Z,"N",Database!$Y:$Y,"Y"))</f>
        <v>0</v>
      </c>
      <c r="Z73" s="9">
        <f>IF($K73="N",0,COUNTIFS(Database!$E:$E,2,Database!$O:$O,Z$2,Database!$I:$I,$A73,Database!$Z:$Z,"N",Database!$Y:$Y,"Y")+COUNTIFS(Database!$F:$F,2,Database!$Q:$Q,Z$2,Database!$I:$I,$A73,Database!$Z:$Z,"N",Database!$Y:$Y,"Y"))</f>
        <v>0</v>
      </c>
      <c r="AA73" s="9">
        <f>IF($K73="N",0,COUNTIFS(Database!$E:$E,2,Database!$O:$O,AA$2,Database!$I:$I,$A73,Database!$Z:$Z,"N",Database!$Y:$Y,"Y")+COUNTIFS(Database!$F:$F,2,Database!$Q:$Q,AA$2,Database!$I:$I,$A73,Database!$Z:$Z,"N",Database!$Y:$Y,"Y"))</f>
        <v>1</v>
      </c>
      <c r="AB73" s="9">
        <f>IF($K73="N",0,COUNTIFS(Database!$E:$E,2,Database!$O:$O,AB$2,Database!$I:$I,$A73,Database!$Z:$Z,"N",Database!$Y:$Y,"Y")+COUNTIFS(Database!$F:$F,2,Database!$Q:$Q,AB$2,Database!$I:$I,$A73,Database!$Z:$Z,"N",Database!$Y:$Y,"Y"))</f>
        <v>0</v>
      </c>
      <c r="AC73" s="9">
        <f>IF($K73="N",0,COUNTIFS(Database!$E:$E,2,Database!$O:$O,AC$2,Database!$I:$I,$A73,Database!$Z:$Z,"N",Database!$Y:$Y,"Y")+COUNTIFS(Database!$F:$F,2,Database!$Q:$Q,AC$2,Database!$I:$I,$A73,Database!$Z:$Z,"N",Database!$Y:$Y,"Y"))</f>
        <v>0</v>
      </c>
      <c r="AD73" s="9">
        <f>IF($K73="N",0,COUNTIFS(Database!$E:$E,1,Database!$O:$O,AD$2,Database!$I:$I,$A73,Database!$Z:$Z,"N",Database!$Y:$Y,"Y")+COUNTIFS(Database!$F:$F,1,Database!$Q:$Q,AD$2,Database!$I:$I,$A73,Database!$Z:$Z,"N",Database!$Y:$Y,"Y"))</f>
        <v>0</v>
      </c>
      <c r="AE73" s="9">
        <f>IF($K73="N",0,COUNTIFS(Database!$E:$E,1,Database!$O:$O,AE$2,Database!$I:$I,$A73,Database!$Z:$Z,"N",Database!$Y:$Y,"Y")+COUNTIFS(Database!$F:$F,1,Database!$Q:$Q,AE$2,Database!$I:$I,$A73,Database!$Z:$Z,"N",Database!$Y:$Y,"Y"))</f>
        <v>0</v>
      </c>
      <c r="AF73" s="9">
        <f>IF($K73="N",0,COUNTIFS(Database!$E:$E,1,Database!$O:$O,AF$2,Database!$I:$I,$A73,Database!$Z:$Z,"N",Database!$Y:$Y,"Y")+COUNTIFS(Database!$F:$F,1,Database!$Q:$Q,AF$2,Database!$I:$I,$A73,Database!$Z:$Z,"N",Database!$Y:$Y,"Y"))</f>
        <v>0</v>
      </c>
      <c r="AG73" s="9">
        <f>IF($K73="N",0,COUNTIFS(Database!$E:$E,1,Database!$O:$O,AG$2,Database!$I:$I,$A73,Database!$Z:$Z,"N",Database!$Y:$Y,"Y")+COUNTIFS(Database!$F:$F,1,Database!$Q:$Q,AG$2,Database!$I:$I,$A73,Database!$Z:$Z,"N",Database!$Y:$Y,"Y"))</f>
        <v>0</v>
      </c>
      <c r="AH73" s="9">
        <f>IF($K73="N",0,COUNTIFS(Database!$E:$E,1,Database!$O:$O,AH$2,Database!$I:$I,$A73,Database!$Z:$Z,"N",Database!$Y:$Y,"Y")+COUNTIFS(Database!$F:$F,1,Database!$Q:$Q,AH$2,Database!$I:$I,$A73,Database!$Z:$Z,"N",Database!$Y:$Y,"Y"))</f>
        <v>0</v>
      </c>
      <c r="AI73" s="9">
        <f>IF($K73="N",0,COUNTIFS(Database!$E:$E,1,Database!$O:$O,AI$2,Database!$I:$I,$A73,Database!$Z:$Z,"N",Database!$Y:$Y,"Y")+COUNTIFS(Database!$F:$F,1,Database!$Q:$Q,AI$2,Database!$I:$I,$A73,Database!$Z:$Z,"N",Database!$Y:$Y,"Y"))</f>
        <v>0</v>
      </c>
      <c r="AJ73" s="9">
        <f>IF($K73="N",0,COUNTIFS(Database!$E:$E,1,Database!$O:$O,AJ$2,Database!$I:$I,$A73,Database!$Z:$Z,"N",Database!$Y:$Y,"Y")+COUNTIFS(Database!$F:$F,1,Database!$Q:$Q,AJ$2,Database!$I:$I,$A73,Database!$Z:$Z,"N",Database!$Y:$Y,"Y"))</f>
        <v>0</v>
      </c>
      <c r="AK73" s="9">
        <f>IF($K73="N",0,COUNTIFS(Database!$E:$E,1,Database!$O:$O,AK$2,Database!$I:$I,$A73,Database!$Z:$Z,"N",Database!$Y:$Y,"Y")+COUNTIFS(Database!$F:$F,1,Database!$Q:$Q,AK$2,Database!$I:$I,$A73,Database!$Z:$Z,"N",Database!$Y:$Y,"Y"))</f>
        <v>0</v>
      </c>
      <c r="AL73" s="9">
        <f>IF($K73="N",0,COUNTIFS(Database!$E:$E,1,Database!$O:$O,AL$2,Database!$I:$I,$A73,Database!$Z:$Z,"N",Database!$Y:$Y,"Y")+COUNTIFS(Database!$F:$F,1,Database!$Q:$Q,AL$2,Database!$I:$I,$A73,Database!$Z:$Z,"N",Database!$Y:$Y,"Y"))</f>
        <v>0</v>
      </c>
      <c r="AM73" s="9">
        <f>IF($K73="N",0,COUNTIFS(Database!$E:$E,1,Database!$O:$O,AM$2,Database!$I:$I,$A73,Database!$Z:$Z,"N",Database!$Y:$Y,"Y")+COUNTIFS(Database!$F:$F,1,Database!$Q:$Q,AM$2,Database!$I:$I,$A73,Database!$Z:$Z,"N",Database!$Y:$Y,"Y"))</f>
        <v>0</v>
      </c>
      <c r="AN73" s="9">
        <f>IF($K73="N",0,COUNTIFS(Database!$E:$E,1,Database!$O:$O,AN$2,Database!$I:$I,$A73,Database!$Z:$Z,"N",Database!$Y:$Y,"Y")+COUNTIFS(Database!$F:$F,1,Database!$Q:$Q,AN$2,Database!$I:$I,$A73,Database!$Z:$Z,"N",Database!$Y:$Y,"Y"))</f>
        <v>0</v>
      </c>
      <c r="AO73" s="9">
        <f>IF($K73="N",0,COUNTIFS(Database!$E:$E,1,Database!$O:$O,AO$2,Database!$I:$I,$A73,Database!$Z:$Z,"N",Database!$Y:$Y,"Y")+COUNTIFS(Database!$F:$F,1,Database!$Q:$Q,AO$2,Database!$I:$I,$A73,Database!$Z:$Z,"N",Database!$Y:$Y,"Y"))</f>
        <v>0</v>
      </c>
      <c r="AP73" s="9">
        <f>IF($K73="N",0,COUNTIFS(Database!$E:$E,1,Database!$O:$O,AP$2,Database!$I:$I,$A73,Database!$Z:$Z,"N",Database!$Y:$Y,"Y")+COUNTIFS(Database!$F:$F,1,Database!$Q:$Q,AP$2,Database!$I:$I,$A73,Database!$Z:$Z,"N",Database!$Y:$Y,"Y"))</f>
        <v>0</v>
      </c>
      <c r="AQ73" s="9">
        <f>IF($K73="N",0,COUNTIFS(Database!$E:$E,1,Database!$O:$O,AQ$2,Database!$I:$I,$A73,Database!$Z:$Z,"N",Database!$Y:$Y,"Y")+COUNTIFS(Database!$F:$F,1,Database!$Q:$Q,AQ$2,Database!$I:$I,$A73,Database!$Z:$Z,"N",Database!$Y:$Y,"Y"))</f>
        <v>0</v>
      </c>
      <c r="AR73" s="9">
        <f>IF($K73="N",0,COUNTIFS(Database!$E:$E,1,Database!$O:$O,AR$2,Database!$I:$I,$A73,Database!$Z:$Z,"N",Database!$Y:$Y,"Y")+COUNTIFS(Database!$F:$F,1,Database!$Q:$Q,AR$2,Database!$I:$I,$A73,Database!$Z:$Z,"N",Database!$Y:$Y,"Y"))</f>
        <v>0</v>
      </c>
      <c r="AS73" s="9">
        <f>IF($K73="N",0,COUNTIFS(Database!$E:$E,1,Database!$O:$O,AS$2,Database!$I:$I,$A73,Database!$Z:$Z,"N",Database!$Y:$Y,"Y")+COUNTIFS(Database!$F:$F,1,Database!$Q:$Q,AS$2,Database!$I:$I,$A73,Database!$Z:$Z,"N",Database!$Y:$Y,"Y"))</f>
        <v>0</v>
      </c>
      <c r="AT73" s="9">
        <f>IF($K73="N",0,COUNTIFS(Database!$E:$E,0,Database!$O:$O,AT$2,Database!$I:$I,$A73,Database!$Z:$Z,"N",Database!$Y:$Y,"Y")+COUNTIFS(Database!$F:$F,0,Database!$Q:$Q,AT$2,Database!$I:$I,$A73,Database!$Z:$Z,"N",Database!$Y:$Y,"Y"))</f>
        <v>0</v>
      </c>
      <c r="AU73" s="9">
        <f>IF($K73="N",0,COUNTIFS(Database!$E:$E,0,Database!$O:$O,AU$2,Database!$I:$I,$A73,Database!$Z:$Z,"N",Database!$Y:$Y,"Y")+COUNTIFS(Database!$F:$F,0,Database!$Q:$Q,AU$2,Database!$I:$I,$A73,Database!$Z:$Z,"N",Database!$Y:$Y,"Y"))</f>
        <v>0</v>
      </c>
      <c r="AV73" s="9">
        <f>IF($K73="N",0,COUNTIFS(Database!$E:$E,0,Database!$O:$O,AV$2,Database!$I:$I,$A73,Database!$Z:$Z,"N",Database!$Y:$Y,"Y")+COUNTIFS(Database!$F:$F,0,Database!$Q:$Q,AV$2,Database!$I:$I,$A73,Database!$Z:$Z,"N",Database!$Y:$Y,"Y"))</f>
        <v>1</v>
      </c>
      <c r="AW73" s="9">
        <f>IF($K73="N",0,COUNTIFS(Database!$E:$E,0,Database!$O:$O,AW$2,Database!$I:$I,$A73,Database!$Z:$Z,"N",Database!$Y:$Y,"Y")+COUNTIFS(Database!$F:$F,0,Database!$Q:$Q,AW$2,Database!$I:$I,$A73,Database!$Z:$Z,"N",Database!$Y:$Y,"Y"))</f>
        <v>1</v>
      </c>
      <c r="AX73" s="9">
        <f>IF($K73="N",0,COUNTIFS(Database!$E:$E,0,Database!$O:$O,AX$2,Database!$I:$I,$A73,Database!$Z:$Z,"N",Database!$Y:$Y,"Y")+COUNTIFS(Database!$F:$F,0,Database!$Q:$Q,AX$2,Database!$I:$I,$A73,Database!$Z:$Z,"N",Database!$Y:$Y,"Y"))</f>
        <v>0</v>
      </c>
      <c r="AY73" s="9">
        <f>IF($K73="N",0,COUNTIFS(Database!$E:$E,0,Database!$O:$O,AY$2,Database!$I:$I,$A73,Database!$Z:$Z,"N",Database!$Y:$Y,"Y")+COUNTIFS(Database!$F:$F,0,Database!$Q:$Q,AY$2,Database!$I:$I,$A73,Database!$Z:$Z,"N",Database!$Y:$Y,"Y"))</f>
        <v>3</v>
      </c>
      <c r="AZ73" s="9">
        <f>IF($K73="N",0,COUNTIFS(Database!$E:$E,0,Database!$O:$O,AZ$2,Database!$I:$I,$A73,Database!$Z:$Z,"N",Database!$Y:$Y,"Y")+COUNTIFS(Database!$F:$F,0,Database!$Q:$Q,AZ$2,Database!$I:$I,$A73,Database!$Z:$Z,"N",Database!$Y:$Y,"Y"))</f>
        <v>0</v>
      </c>
      <c r="BA73" s="9">
        <f>IF($K73="N",0,COUNTIFS(Database!$E:$E,0,Database!$O:$O,BA$2,Database!$I:$I,$A73,Database!$Z:$Z,"N",Database!$Y:$Y,"Y")+COUNTIFS(Database!$F:$F,0,Database!$Q:$Q,BA$2,Database!$I:$I,$A73,Database!$Z:$Z,"N",Database!$Y:$Y,"Y"))</f>
        <v>0</v>
      </c>
      <c r="BB73" s="9">
        <f>IF($K73="N",0,COUNTIFS(Database!$E:$E,0,Database!$O:$O,BB$2,Database!$I:$I,$A73,Database!$Z:$Z,"N",Database!$Y:$Y,"Y")+COUNTIFS(Database!$F:$F,0,Database!$Q:$Q,BB$2,Database!$I:$I,$A73,Database!$Z:$Z,"N",Database!$Y:$Y,"Y"))</f>
        <v>0</v>
      </c>
      <c r="BC73" s="9">
        <f>IF($K73="N",0,COUNTIFS(Database!$E:$E,0,Database!$O:$O,BC$2,Database!$I:$I,$A73,Database!$Z:$Z,"N",Database!$Y:$Y,"Y")+COUNTIFS(Database!$F:$F,0,Database!$Q:$Q,BC$2,Database!$I:$I,$A73,Database!$Z:$Z,"N",Database!$Y:$Y,"Y"))</f>
        <v>3</v>
      </c>
      <c r="BD73" s="9">
        <f>IF($K73="N",0,COUNTIFS(Database!$E:$E,0,Database!$O:$O,BD$2,Database!$I:$I,$A73,Database!$Z:$Z,"N",Database!$Y:$Y,"Y")+COUNTIFS(Database!$F:$F,0,Database!$Q:$Q,BD$2,Database!$I:$I,$A73,Database!$Z:$Z,"N",Database!$Y:$Y,"Y"))</f>
        <v>0</v>
      </c>
      <c r="BE73" s="9">
        <f>IF($K73="N",0,COUNTIFS(Database!$E:$E,0,Database!$O:$O,BE$2,Database!$I:$I,$A73,Database!$Z:$Z,"N",Database!$Y:$Y,"Y")+COUNTIFS(Database!$F:$F,0,Database!$Q:$Q,BE$2,Database!$I:$I,$A73,Database!$Z:$Z,"N",Database!$Y:$Y,"Y"))</f>
        <v>0</v>
      </c>
      <c r="BF73" s="9">
        <f>IF($K73="N",0,COUNTIFS(Database!$E:$E,0,Database!$O:$O,BF$2,Database!$I:$I,$A73,Database!$Z:$Z,"N",Database!$Y:$Y,"Y")+COUNTIFS(Database!$F:$F,0,Database!$Q:$Q,BF$2,Database!$I:$I,$A73,Database!$Z:$Z,"N",Database!$Y:$Y,"Y"))</f>
        <v>0</v>
      </c>
      <c r="BG73" s="9">
        <f>IF($K73="N",0,COUNTIFS(Database!$E:$E,0,Database!$O:$O,BG$2,Database!$I:$I,$A73,Database!$Z:$Z,"N",Database!$Y:$Y,"Y")+COUNTIFS(Database!$F:$F,0,Database!$Q:$Q,BG$2,Database!$I:$I,$A73,Database!$Z:$Z,"N",Database!$Y:$Y,"Y"))</f>
        <v>2</v>
      </c>
      <c r="BH73" s="9">
        <f>IF($K73="N",0,COUNTIFS(Database!$E:$E,0,Database!$O:$O,BH$2,Database!$I:$I,$A73,Database!$Z:$Z,"N",Database!$Y:$Y,"Y")+COUNTIFS(Database!$F:$F,0,Database!$Q:$Q,BH$2,Database!$I:$I,$A73,Database!$Z:$Z,"N",Database!$Y:$Y,"Y"))</f>
        <v>0</v>
      </c>
      <c r="BI73" s="9">
        <f>IF($K73="N",0,COUNTIFS(Database!$E:$E,0,Database!$O:$O,BI$2,Database!$I:$I,$A73,Database!$Z:$Z,"N",Database!$Y:$Y,"Y")+COUNTIFS(Database!$F:$F,0,Database!$Q:$Q,BI$2,Database!$I:$I,$A73,Database!$Z:$Z,"N",Database!$Y:$Y,"Y"))</f>
        <v>2</v>
      </c>
    </row>
    <row r="74" spans="1:61" x14ac:dyDescent="0.25">
      <c r="A74" t="s">
        <v>1936</v>
      </c>
      <c r="B74" s="2" t="str">
        <f>VLOOKUP(A74,Database!I:U,13,FALSE)</f>
        <v>bcp</v>
      </c>
      <c r="C74" s="2">
        <f>VLOOKUP(A74,Database!I:V,14,FALSE)</f>
        <v>1500</v>
      </c>
      <c r="D74" s="2">
        <f>_xlfn.MAXIFS(Database!B:B,Database!I:I,'Tournaments Included'!A74)</f>
        <v>5</v>
      </c>
      <c r="E74" s="2" t="str">
        <f>VLOOKUP(A74,Database!I:AA,16,FALSE)</f>
        <v>v1.2</v>
      </c>
      <c r="F74" s="2">
        <f>VLOOKUP(A74,Database!I:AB,19,FALSE)</f>
        <v>56</v>
      </c>
      <c r="G74" s="2" t="str">
        <f>VLOOKUP(A74,Database!I:AC,20,FALSE)</f>
        <v>N</v>
      </c>
      <c r="H74" s="2" t="str">
        <f>IF(VLOOKUP(A74,Database!I:AD,21,FALSE)=0,"Unknown",VLOOKUP(A74,Database!I:AD,21,FALSE))</f>
        <v>Unknown</v>
      </c>
      <c r="I74" s="2" t="str">
        <f>IF(VLOOKUP(A74,Database!I:AE,22,FALSE)=0,"Unknown",VLOOKUP(A74,Database!I:AE,22,FALSE))</f>
        <v>Unknown</v>
      </c>
      <c r="K74" s="19" t="s">
        <v>1399</v>
      </c>
      <c r="N74" s="9">
        <f>IF($K74="N",0,COUNTIFS(Database!$E:$E,2,Database!$O:$O,N$2,Database!$I:$I,$A74,Database!$Z:$Z,"N",Database!$Y:$Y,"Y")+COUNTIFS(Database!$F:$F,2,Database!$Q:$Q,N$2,Database!$I:$I,$A74,Database!$Z:$Z,"N",Database!$Y:$Y,"Y"))</f>
        <v>0</v>
      </c>
      <c r="O74" s="9">
        <f>IF($K74="N",0,COUNTIFS(Database!$E:$E,2,Database!$O:$O,O$2,Database!$I:$I,$A74,Database!$Z:$Z,"N",Database!$Y:$Y,"Y")+COUNTIFS(Database!$F:$F,2,Database!$Q:$Q,O$2,Database!$I:$I,$A74,Database!$Z:$Z,"N",Database!$Y:$Y,"Y"))</f>
        <v>0</v>
      </c>
      <c r="P74" s="9">
        <f>IF($K74="N",0,COUNTIFS(Database!$E:$E,2,Database!$O:$O,P$2,Database!$I:$I,$A74,Database!$Z:$Z,"N",Database!$Y:$Y,"Y")+COUNTIFS(Database!$F:$F,2,Database!$Q:$Q,P$2,Database!$I:$I,$A74,Database!$Z:$Z,"N",Database!$Y:$Y,"Y"))</f>
        <v>0</v>
      </c>
      <c r="Q74" s="9">
        <f>IF($K74="N",0,COUNTIFS(Database!$E:$E,2,Database!$O:$O,Q$2,Database!$I:$I,$A74,Database!$Z:$Z,"N",Database!$Y:$Y,"Y")+COUNTIFS(Database!$F:$F,2,Database!$Q:$Q,Q$2,Database!$I:$I,$A74,Database!$Z:$Z,"N",Database!$Y:$Y,"Y"))</f>
        <v>0</v>
      </c>
      <c r="R74" s="9">
        <f>IF($K74="N",0,COUNTIFS(Database!$E:$E,2,Database!$O:$O,R$2,Database!$I:$I,$A74,Database!$Z:$Z,"N",Database!$Y:$Y,"Y")+COUNTIFS(Database!$F:$F,2,Database!$Q:$Q,R$2,Database!$I:$I,$A74,Database!$Z:$Z,"N",Database!$Y:$Y,"Y"))</f>
        <v>0</v>
      </c>
      <c r="S74" s="9">
        <f>IF($K74="N",0,COUNTIFS(Database!$E:$E,2,Database!$O:$O,S$2,Database!$I:$I,$A74,Database!$Z:$Z,"N",Database!$Y:$Y,"Y")+COUNTIFS(Database!$F:$F,2,Database!$Q:$Q,S$2,Database!$I:$I,$A74,Database!$Z:$Z,"N",Database!$Y:$Y,"Y"))</f>
        <v>0</v>
      </c>
      <c r="T74" s="9">
        <f>IF($K74="N",0,COUNTIFS(Database!$E:$E,2,Database!$O:$O,T$2,Database!$I:$I,$A74,Database!$Z:$Z,"N",Database!$Y:$Y,"Y")+COUNTIFS(Database!$F:$F,2,Database!$Q:$Q,T$2,Database!$I:$I,$A74,Database!$Z:$Z,"N",Database!$Y:$Y,"Y"))</f>
        <v>0</v>
      </c>
      <c r="U74" s="9">
        <f>IF($K74="N",0,COUNTIFS(Database!$E:$E,2,Database!$O:$O,U$2,Database!$I:$I,$A74,Database!$Z:$Z,"N",Database!$Y:$Y,"Y")+COUNTIFS(Database!$F:$F,2,Database!$Q:$Q,U$2,Database!$I:$I,$A74,Database!$Z:$Z,"N",Database!$Y:$Y,"Y"))</f>
        <v>0</v>
      </c>
      <c r="V74" s="9">
        <f>IF($K74="N",0,COUNTIFS(Database!$E:$E,2,Database!$O:$O,V$2,Database!$I:$I,$A74,Database!$Z:$Z,"N",Database!$Y:$Y,"Y")+COUNTIFS(Database!$F:$F,2,Database!$Q:$Q,V$2,Database!$I:$I,$A74,Database!$Z:$Z,"N",Database!$Y:$Y,"Y"))</f>
        <v>0</v>
      </c>
      <c r="W74" s="9">
        <f>IF($K74="N",0,COUNTIFS(Database!$E:$E,2,Database!$O:$O,W$2,Database!$I:$I,$A74,Database!$Z:$Z,"N",Database!$Y:$Y,"Y")+COUNTIFS(Database!$F:$F,2,Database!$Q:$Q,W$2,Database!$I:$I,$A74,Database!$Z:$Z,"N",Database!$Y:$Y,"Y"))</f>
        <v>0</v>
      </c>
      <c r="X74" s="9">
        <f>IF($K74="N",0,COUNTIFS(Database!$E:$E,2,Database!$O:$O,X$2,Database!$I:$I,$A74,Database!$Z:$Z,"N",Database!$Y:$Y,"Y")+COUNTIFS(Database!$F:$F,2,Database!$Q:$Q,X$2,Database!$I:$I,$A74,Database!$Z:$Z,"N",Database!$Y:$Y,"Y"))</f>
        <v>0</v>
      </c>
      <c r="Y74" s="9">
        <f>IF($K74="N",0,COUNTIFS(Database!$E:$E,2,Database!$O:$O,Y$2,Database!$I:$I,$A74,Database!$Z:$Z,"N",Database!$Y:$Y,"Y")+COUNTIFS(Database!$F:$F,2,Database!$Q:$Q,Y$2,Database!$I:$I,$A74,Database!$Z:$Z,"N",Database!$Y:$Y,"Y"))</f>
        <v>0</v>
      </c>
      <c r="Z74" s="9">
        <f>IF($K74="N",0,COUNTIFS(Database!$E:$E,2,Database!$O:$O,Z$2,Database!$I:$I,$A74,Database!$Z:$Z,"N",Database!$Y:$Y,"Y")+COUNTIFS(Database!$F:$F,2,Database!$Q:$Q,Z$2,Database!$I:$I,$A74,Database!$Z:$Z,"N",Database!$Y:$Y,"Y"))</f>
        <v>0</v>
      </c>
      <c r="AA74" s="9">
        <f>IF($K74="N",0,COUNTIFS(Database!$E:$E,2,Database!$O:$O,AA$2,Database!$I:$I,$A74,Database!$Z:$Z,"N",Database!$Y:$Y,"Y")+COUNTIFS(Database!$F:$F,2,Database!$Q:$Q,AA$2,Database!$I:$I,$A74,Database!$Z:$Z,"N",Database!$Y:$Y,"Y"))</f>
        <v>0</v>
      </c>
      <c r="AB74" s="9">
        <f>IF($K74="N",0,COUNTIFS(Database!$E:$E,2,Database!$O:$O,AB$2,Database!$I:$I,$A74,Database!$Z:$Z,"N",Database!$Y:$Y,"Y")+COUNTIFS(Database!$F:$F,2,Database!$Q:$Q,AB$2,Database!$I:$I,$A74,Database!$Z:$Z,"N",Database!$Y:$Y,"Y"))</f>
        <v>0</v>
      </c>
      <c r="AC74" s="9">
        <f>IF($K74="N",0,COUNTIFS(Database!$E:$E,2,Database!$O:$O,AC$2,Database!$I:$I,$A74,Database!$Z:$Z,"N",Database!$Y:$Y,"Y")+COUNTIFS(Database!$F:$F,2,Database!$Q:$Q,AC$2,Database!$I:$I,$A74,Database!$Z:$Z,"N",Database!$Y:$Y,"Y"))</f>
        <v>0</v>
      </c>
      <c r="AD74" s="9">
        <f>IF($K74="N",0,COUNTIFS(Database!$E:$E,1,Database!$O:$O,AD$2,Database!$I:$I,$A74,Database!$Z:$Z,"N",Database!$Y:$Y,"Y")+COUNTIFS(Database!$F:$F,1,Database!$Q:$Q,AD$2,Database!$I:$I,$A74,Database!$Z:$Z,"N",Database!$Y:$Y,"Y"))</f>
        <v>0</v>
      </c>
      <c r="AE74" s="9">
        <f>IF($K74="N",0,COUNTIFS(Database!$E:$E,1,Database!$O:$O,AE$2,Database!$I:$I,$A74,Database!$Z:$Z,"N",Database!$Y:$Y,"Y")+COUNTIFS(Database!$F:$F,1,Database!$Q:$Q,AE$2,Database!$I:$I,$A74,Database!$Z:$Z,"N",Database!$Y:$Y,"Y"))</f>
        <v>0</v>
      </c>
      <c r="AF74" s="9">
        <f>IF($K74="N",0,COUNTIFS(Database!$E:$E,1,Database!$O:$O,AF$2,Database!$I:$I,$A74,Database!$Z:$Z,"N",Database!$Y:$Y,"Y")+COUNTIFS(Database!$F:$F,1,Database!$Q:$Q,AF$2,Database!$I:$I,$A74,Database!$Z:$Z,"N",Database!$Y:$Y,"Y"))</f>
        <v>0</v>
      </c>
      <c r="AG74" s="9">
        <f>IF($K74="N",0,COUNTIFS(Database!$E:$E,1,Database!$O:$O,AG$2,Database!$I:$I,$A74,Database!$Z:$Z,"N",Database!$Y:$Y,"Y")+COUNTIFS(Database!$F:$F,1,Database!$Q:$Q,AG$2,Database!$I:$I,$A74,Database!$Z:$Z,"N",Database!$Y:$Y,"Y"))</f>
        <v>0</v>
      </c>
      <c r="AH74" s="9">
        <f>IF($K74="N",0,COUNTIFS(Database!$E:$E,1,Database!$O:$O,AH$2,Database!$I:$I,$A74,Database!$Z:$Z,"N",Database!$Y:$Y,"Y")+COUNTIFS(Database!$F:$F,1,Database!$Q:$Q,AH$2,Database!$I:$I,$A74,Database!$Z:$Z,"N",Database!$Y:$Y,"Y"))</f>
        <v>0</v>
      </c>
      <c r="AI74" s="9">
        <f>IF($K74="N",0,COUNTIFS(Database!$E:$E,1,Database!$O:$O,AI$2,Database!$I:$I,$A74,Database!$Z:$Z,"N",Database!$Y:$Y,"Y")+COUNTIFS(Database!$F:$F,1,Database!$Q:$Q,AI$2,Database!$I:$I,$A74,Database!$Z:$Z,"N",Database!$Y:$Y,"Y"))</f>
        <v>0</v>
      </c>
      <c r="AJ74" s="9">
        <f>IF($K74="N",0,COUNTIFS(Database!$E:$E,1,Database!$O:$O,AJ$2,Database!$I:$I,$A74,Database!$Z:$Z,"N",Database!$Y:$Y,"Y")+COUNTIFS(Database!$F:$F,1,Database!$Q:$Q,AJ$2,Database!$I:$I,$A74,Database!$Z:$Z,"N",Database!$Y:$Y,"Y"))</f>
        <v>0</v>
      </c>
      <c r="AK74" s="9">
        <f>IF($K74="N",0,COUNTIFS(Database!$E:$E,1,Database!$O:$O,AK$2,Database!$I:$I,$A74,Database!$Z:$Z,"N",Database!$Y:$Y,"Y")+COUNTIFS(Database!$F:$F,1,Database!$Q:$Q,AK$2,Database!$I:$I,$A74,Database!$Z:$Z,"N",Database!$Y:$Y,"Y"))</f>
        <v>0</v>
      </c>
      <c r="AL74" s="9">
        <f>IF($K74="N",0,COUNTIFS(Database!$E:$E,1,Database!$O:$O,AL$2,Database!$I:$I,$A74,Database!$Z:$Z,"N",Database!$Y:$Y,"Y")+COUNTIFS(Database!$F:$F,1,Database!$Q:$Q,AL$2,Database!$I:$I,$A74,Database!$Z:$Z,"N",Database!$Y:$Y,"Y"))</f>
        <v>0</v>
      </c>
      <c r="AM74" s="9">
        <f>IF($K74="N",0,COUNTIFS(Database!$E:$E,1,Database!$O:$O,AM$2,Database!$I:$I,$A74,Database!$Z:$Z,"N",Database!$Y:$Y,"Y")+COUNTIFS(Database!$F:$F,1,Database!$Q:$Q,AM$2,Database!$I:$I,$A74,Database!$Z:$Z,"N",Database!$Y:$Y,"Y"))</f>
        <v>0</v>
      </c>
      <c r="AN74" s="9">
        <f>IF($K74="N",0,COUNTIFS(Database!$E:$E,1,Database!$O:$O,AN$2,Database!$I:$I,$A74,Database!$Z:$Z,"N",Database!$Y:$Y,"Y")+COUNTIFS(Database!$F:$F,1,Database!$Q:$Q,AN$2,Database!$I:$I,$A74,Database!$Z:$Z,"N",Database!$Y:$Y,"Y"))</f>
        <v>0</v>
      </c>
      <c r="AO74" s="9">
        <f>IF($K74="N",0,COUNTIFS(Database!$E:$E,1,Database!$O:$O,AO$2,Database!$I:$I,$A74,Database!$Z:$Z,"N",Database!$Y:$Y,"Y")+COUNTIFS(Database!$F:$F,1,Database!$Q:$Q,AO$2,Database!$I:$I,$A74,Database!$Z:$Z,"N",Database!$Y:$Y,"Y"))</f>
        <v>0</v>
      </c>
      <c r="AP74" s="9">
        <f>IF($K74="N",0,COUNTIFS(Database!$E:$E,1,Database!$O:$O,AP$2,Database!$I:$I,$A74,Database!$Z:$Z,"N",Database!$Y:$Y,"Y")+COUNTIFS(Database!$F:$F,1,Database!$Q:$Q,AP$2,Database!$I:$I,$A74,Database!$Z:$Z,"N",Database!$Y:$Y,"Y"))</f>
        <v>0</v>
      </c>
      <c r="AQ74" s="9">
        <f>IF($K74="N",0,COUNTIFS(Database!$E:$E,1,Database!$O:$O,AQ$2,Database!$I:$I,$A74,Database!$Z:$Z,"N",Database!$Y:$Y,"Y")+COUNTIFS(Database!$F:$F,1,Database!$Q:$Q,AQ$2,Database!$I:$I,$A74,Database!$Z:$Z,"N",Database!$Y:$Y,"Y"))</f>
        <v>0</v>
      </c>
      <c r="AR74" s="9">
        <f>IF($K74="N",0,COUNTIFS(Database!$E:$E,1,Database!$O:$O,AR$2,Database!$I:$I,$A74,Database!$Z:$Z,"N",Database!$Y:$Y,"Y")+COUNTIFS(Database!$F:$F,1,Database!$Q:$Q,AR$2,Database!$I:$I,$A74,Database!$Z:$Z,"N",Database!$Y:$Y,"Y"))</f>
        <v>0</v>
      </c>
      <c r="AS74" s="9">
        <f>IF($K74="N",0,COUNTIFS(Database!$E:$E,1,Database!$O:$O,AS$2,Database!$I:$I,$A74,Database!$Z:$Z,"N",Database!$Y:$Y,"Y")+COUNTIFS(Database!$F:$F,1,Database!$Q:$Q,AS$2,Database!$I:$I,$A74,Database!$Z:$Z,"N",Database!$Y:$Y,"Y"))</f>
        <v>0</v>
      </c>
      <c r="AT74" s="9">
        <f>IF($K74="N",0,COUNTIFS(Database!$E:$E,0,Database!$O:$O,AT$2,Database!$I:$I,$A74,Database!$Z:$Z,"N",Database!$Y:$Y,"Y")+COUNTIFS(Database!$F:$F,0,Database!$Q:$Q,AT$2,Database!$I:$I,$A74,Database!$Z:$Z,"N",Database!$Y:$Y,"Y"))</f>
        <v>0</v>
      </c>
      <c r="AU74" s="9">
        <f>IF($K74="N",0,COUNTIFS(Database!$E:$E,0,Database!$O:$O,AU$2,Database!$I:$I,$A74,Database!$Z:$Z,"N",Database!$Y:$Y,"Y")+COUNTIFS(Database!$F:$F,0,Database!$Q:$Q,AU$2,Database!$I:$I,$A74,Database!$Z:$Z,"N",Database!$Y:$Y,"Y"))</f>
        <v>0</v>
      </c>
      <c r="AV74" s="9">
        <f>IF($K74="N",0,COUNTIFS(Database!$E:$E,0,Database!$O:$O,AV$2,Database!$I:$I,$A74,Database!$Z:$Z,"N",Database!$Y:$Y,"Y")+COUNTIFS(Database!$F:$F,0,Database!$Q:$Q,AV$2,Database!$I:$I,$A74,Database!$Z:$Z,"N",Database!$Y:$Y,"Y"))</f>
        <v>0</v>
      </c>
      <c r="AW74" s="9">
        <f>IF($K74="N",0,COUNTIFS(Database!$E:$E,0,Database!$O:$O,AW$2,Database!$I:$I,$A74,Database!$Z:$Z,"N",Database!$Y:$Y,"Y")+COUNTIFS(Database!$F:$F,0,Database!$Q:$Q,AW$2,Database!$I:$I,$A74,Database!$Z:$Z,"N",Database!$Y:$Y,"Y"))</f>
        <v>0</v>
      </c>
      <c r="AX74" s="9">
        <f>IF($K74="N",0,COUNTIFS(Database!$E:$E,0,Database!$O:$O,AX$2,Database!$I:$I,$A74,Database!$Z:$Z,"N",Database!$Y:$Y,"Y")+COUNTIFS(Database!$F:$F,0,Database!$Q:$Q,AX$2,Database!$I:$I,$A74,Database!$Z:$Z,"N",Database!$Y:$Y,"Y"))</f>
        <v>0</v>
      </c>
      <c r="AY74" s="9">
        <f>IF($K74="N",0,COUNTIFS(Database!$E:$E,0,Database!$O:$O,AY$2,Database!$I:$I,$A74,Database!$Z:$Z,"N",Database!$Y:$Y,"Y")+COUNTIFS(Database!$F:$F,0,Database!$Q:$Q,AY$2,Database!$I:$I,$A74,Database!$Z:$Z,"N",Database!$Y:$Y,"Y"))</f>
        <v>0</v>
      </c>
      <c r="AZ74" s="9">
        <f>IF($K74="N",0,COUNTIFS(Database!$E:$E,0,Database!$O:$O,AZ$2,Database!$I:$I,$A74,Database!$Z:$Z,"N",Database!$Y:$Y,"Y")+COUNTIFS(Database!$F:$F,0,Database!$Q:$Q,AZ$2,Database!$I:$I,$A74,Database!$Z:$Z,"N",Database!$Y:$Y,"Y"))</f>
        <v>0</v>
      </c>
      <c r="BA74" s="9">
        <f>IF($K74="N",0,COUNTIFS(Database!$E:$E,0,Database!$O:$O,BA$2,Database!$I:$I,$A74,Database!$Z:$Z,"N",Database!$Y:$Y,"Y")+COUNTIFS(Database!$F:$F,0,Database!$Q:$Q,BA$2,Database!$I:$I,$A74,Database!$Z:$Z,"N",Database!$Y:$Y,"Y"))</f>
        <v>0</v>
      </c>
      <c r="BB74" s="9">
        <f>IF($K74="N",0,COUNTIFS(Database!$E:$E,0,Database!$O:$O,BB$2,Database!$I:$I,$A74,Database!$Z:$Z,"N",Database!$Y:$Y,"Y")+COUNTIFS(Database!$F:$F,0,Database!$Q:$Q,BB$2,Database!$I:$I,$A74,Database!$Z:$Z,"N",Database!$Y:$Y,"Y"))</f>
        <v>0</v>
      </c>
      <c r="BC74" s="9">
        <f>IF($K74="N",0,COUNTIFS(Database!$E:$E,0,Database!$O:$O,BC$2,Database!$I:$I,$A74,Database!$Z:$Z,"N",Database!$Y:$Y,"Y")+COUNTIFS(Database!$F:$F,0,Database!$Q:$Q,BC$2,Database!$I:$I,$A74,Database!$Z:$Z,"N",Database!$Y:$Y,"Y"))</f>
        <v>0</v>
      </c>
      <c r="BD74" s="9">
        <f>IF($K74="N",0,COUNTIFS(Database!$E:$E,0,Database!$O:$O,BD$2,Database!$I:$I,$A74,Database!$Z:$Z,"N",Database!$Y:$Y,"Y")+COUNTIFS(Database!$F:$F,0,Database!$Q:$Q,BD$2,Database!$I:$I,$A74,Database!$Z:$Z,"N",Database!$Y:$Y,"Y"))</f>
        <v>0</v>
      </c>
      <c r="BE74" s="9">
        <f>IF($K74="N",0,COUNTIFS(Database!$E:$E,0,Database!$O:$O,BE$2,Database!$I:$I,$A74,Database!$Z:$Z,"N",Database!$Y:$Y,"Y")+COUNTIFS(Database!$F:$F,0,Database!$Q:$Q,BE$2,Database!$I:$I,$A74,Database!$Z:$Z,"N",Database!$Y:$Y,"Y"))</f>
        <v>0</v>
      </c>
      <c r="BF74" s="9">
        <f>IF($K74="N",0,COUNTIFS(Database!$E:$E,0,Database!$O:$O,BF$2,Database!$I:$I,$A74,Database!$Z:$Z,"N",Database!$Y:$Y,"Y")+COUNTIFS(Database!$F:$F,0,Database!$Q:$Q,BF$2,Database!$I:$I,$A74,Database!$Z:$Z,"N",Database!$Y:$Y,"Y"))</f>
        <v>0</v>
      </c>
      <c r="BG74" s="9">
        <f>IF($K74="N",0,COUNTIFS(Database!$E:$E,0,Database!$O:$O,BG$2,Database!$I:$I,$A74,Database!$Z:$Z,"N",Database!$Y:$Y,"Y")+COUNTIFS(Database!$F:$F,0,Database!$Q:$Q,BG$2,Database!$I:$I,$A74,Database!$Z:$Z,"N",Database!$Y:$Y,"Y"))</f>
        <v>0</v>
      </c>
      <c r="BH74" s="9">
        <f>IF($K74="N",0,COUNTIFS(Database!$E:$E,0,Database!$O:$O,BH$2,Database!$I:$I,$A74,Database!$Z:$Z,"N",Database!$Y:$Y,"Y")+COUNTIFS(Database!$F:$F,0,Database!$Q:$Q,BH$2,Database!$I:$I,$A74,Database!$Z:$Z,"N",Database!$Y:$Y,"Y"))</f>
        <v>0</v>
      </c>
      <c r="BI74" s="9">
        <f>IF($K74="N",0,COUNTIFS(Database!$E:$E,0,Database!$O:$O,BI$2,Database!$I:$I,$A74,Database!$Z:$Z,"N",Database!$Y:$Y,"Y")+COUNTIFS(Database!$F:$F,0,Database!$Q:$Q,BI$2,Database!$I:$I,$A74,Database!$Z:$Z,"N",Database!$Y:$Y,"Y"))</f>
        <v>0</v>
      </c>
    </row>
    <row r="75" spans="1:61" x14ac:dyDescent="0.25">
      <c r="A75" t="s">
        <v>2041</v>
      </c>
      <c r="B75" s="2" t="str">
        <f>VLOOKUP(A75,Database!I:U,13,FALSE)</f>
        <v>bcp</v>
      </c>
      <c r="C75" s="2">
        <f>VLOOKUP(A75,Database!I:V,14,FALSE)</f>
        <v>1999</v>
      </c>
      <c r="D75" s="2">
        <f>_xlfn.MAXIFS(Database!B:B,Database!I:I,'Tournaments Included'!A75)</f>
        <v>3</v>
      </c>
      <c r="E75" s="2" t="str">
        <f>VLOOKUP(A75,Database!I:AA,16,FALSE)</f>
        <v>v1.2</v>
      </c>
      <c r="F75" s="2">
        <f>VLOOKUP(A75,Database!I:AB,19,FALSE)</f>
        <v>10</v>
      </c>
      <c r="G75" s="2" t="str">
        <f>VLOOKUP(A75,Database!I:AC,20,FALSE)</f>
        <v>Y</v>
      </c>
      <c r="H75" s="2" t="str">
        <f>IF(VLOOKUP(A75,Database!I:AD,21,FALSE)=0,"Unknown",VLOOKUP(A75,Database!I:AD,21,FALSE))</f>
        <v>Unknown</v>
      </c>
      <c r="I75" s="2" t="str">
        <f>IF(VLOOKUP(A75,Database!I:AE,22,FALSE)=0,"Unknown",VLOOKUP(A75,Database!I:AE,22,FALSE))</f>
        <v>Unknown</v>
      </c>
      <c r="K75" s="19" t="s">
        <v>1399</v>
      </c>
      <c r="N75" s="9">
        <f>IF($K75="N",0,COUNTIFS(Database!$E:$E,2,Database!$O:$O,N$2,Database!$I:$I,$A75,Database!$Z:$Z,"N",Database!$Y:$Y,"Y")+COUNTIFS(Database!$F:$F,2,Database!$Q:$Q,N$2,Database!$I:$I,$A75,Database!$Z:$Z,"N",Database!$Y:$Y,"Y"))</f>
        <v>0</v>
      </c>
      <c r="O75" s="9">
        <f>IF($K75="N",0,COUNTIFS(Database!$E:$E,2,Database!$O:$O,O$2,Database!$I:$I,$A75,Database!$Z:$Z,"N",Database!$Y:$Y,"Y")+COUNTIFS(Database!$F:$F,2,Database!$Q:$Q,O$2,Database!$I:$I,$A75,Database!$Z:$Z,"N",Database!$Y:$Y,"Y"))</f>
        <v>0</v>
      </c>
      <c r="P75" s="9">
        <f>IF($K75="N",0,COUNTIFS(Database!$E:$E,2,Database!$O:$O,P$2,Database!$I:$I,$A75,Database!$Z:$Z,"N",Database!$Y:$Y,"Y")+COUNTIFS(Database!$F:$F,2,Database!$Q:$Q,P$2,Database!$I:$I,$A75,Database!$Z:$Z,"N",Database!$Y:$Y,"Y"))</f>
        <v>0</v>
      </c>
      <c r="Q75" s="9">
        <f>IF($K75="N",0,COUNTIFS(Database!$E:$E,2,Database!$O:$O,Q$2,Database!$I:$I,$A75,Database!$Z:$Z,"N",Database!$Y:$Y,"Y")+COUNTIFS(Database!$F:$F,2,Database!$Q:$Q,Q$2,Database!$I:$I,$A75,Database!$Z:$Z,"N",Database!$Y:$Y,"Y"))</f>
        <v>0</v>
      </c>
      <c r="R75" s="9">
        <f>IF($K75="N",0,COUNTIFS(Database!$E:$E,2,Database!$O:$O,R$2,Database!$I:$I,$A75,Database!$Z:$Z,"N",Database!$Y:$Y,"Y")+COUNTIFS(Database!$F:$F,2,Database!$Q:$Q,R$2,Database!$I:$I,$A75,Database!$Z:$Z,"N",Database!$Y:$Y,"Y"))</f>
        <v>0</v>
      </c>
      <c r="S75" s="9">
        <f>IF($K75="N",0,COUNTIFS(Database!$E:$E,2,Database!$O:$O,S$2,Database!$I:$I,$A75,Database!$Z:$Z,"N",Database!$Y:$Y,"Y")+COUNTIFS(Database!$F:$F,2,Database!$Q:$Q,S$2,Database!$I:$I,$A75,Database!$Z:$Z,"N",Database!$Y:$Y,"Y"))</f>
        <v>0</v>
      </c>
      <c r="T75" s="9">
        <f>IF($K75="N",0,COUNTIFS(Database!$E:$E,2,Database!$O:$O,T$2,Database!$I:$I,$A75,Database!$Z:$Z,"N",Database!$Y:$Y,"Y")+COUNTIFS(Database!$F:$F,2,Database!$Q:$Q,T$2,Database!$I:$I,$A75,Database!$Z:$Z,"N",Database!$Y:$Y,"Y"))</f>
        <v>0</v>
      </c>
      <c r="U75" s="9">
        <f>IF($K75="N",0,COUNTIFS(Database!$E:$E,2,Database!$O:$O,U$2,Database!$I:$I,$A75,Database!$Z:$Z,"N",Database!$Y:$Y,"Y")+COUNTIFS(Database!$F:$F,2,Database!$Q:$Q,U$2,Database!$I:$I,$A75,Database!$Z:$Z,"N",Database!$Y:$Y,"Y"))</f>
        <v>0</v>
      </c>
      <c r="V75" s="9">
        <f>IF($K75="N",0,COUNTIFS(Database!$E:$E,2,Database!$O:$O,V$2,Database!$I:$I,$A75,Database!$Z:$Z,"N",Database!$Y:$Y,"Y")+COUNTIFS(Database!$F:$F,2,Database!$Q:$Q,V$2,Database!$I:$I,$A75,Database!$Z:$Z,"N",Database!$Y:$Y,"Y"))</f>
        <v>0</v>
      </c>
      <c r="W75" s="9">
        <f>IF($K75="N",0,COUNTIFS(Database!$E:$E,2,Database!$O:$O,W$2,Database!$I:$I,$A75,Database!$Z:$Z,"N",Database!$Y:$Y,"Y")+COUNTIFS(Database!$F:$F,2,Database!$Q:$Q,W$2,Database!$I:$I,$A75,Database!$Z:$Z,"N",Database!$Y:$Y,"Y"))</f>
        <v>0</v>
      </c>
      <c r="X75" s="9">
        <f>IF($K75="N",0,COUNTIFS(Database!$E:$E,2,Database!$O:$O,X$2,Database!$I:$I,$A75,Database!$Z:$Z,"N",Database!$Y:$Y,"Y")+COUNTIFS(Database!$F:$F,2,Database!$Q:$Q,X$2,Database!$I:$I,$A75,Database!$Z:$Z,"N",Database!$Y:$Y,"Y"))</f>
        <v>0</v>
      </c>
      <c r="Y75" s="9">
        <f>IF($K75="N",0,COUNTIFS(Database!$E:$E,2,Database!$O:$O,Y$2,Database!$I:$I,$A75,Database!$Z:$Z,"N",Database!$Y:$Y,"Y")+COUNTIFS(Database!$F:$F,2,Database!$Q:$Q,Y$2,Database!$I:$I,$A75,Database!$Z:$Z,"N",Database!$Y:$Y,"Y"))</f>
        <v>0</v>
      </c>
      <c r="Z75" s="9">
        <f>IF($K75="N",0,COUNTIFS(Database!$E:$E,2,Database!$O:$O,Z$2,Database!$I:$I,$A75,Database!$Z:$Z,"N",Database!$Y:$Y,"Y")+COUNTIFS(Database!$F:$F,2,Database!$Q:$Q,Z$2,Database!$I:$I,$A75,Database!$Z:$Z,"N",Database!$Y:$Y,"Y"))</f>
        <v>0</v>
      </c>
      <c r="AA75" s="9">
        <f>IF($K75="N",0,COUNTIFS(Database!$E:$E,2,Database!$O:$O,AA$2,Database!$I:$I,$A75,Database!$Z:$Z,"N",Database!$Y:$Y,"Y")+COUNTIFS(Database!$F:$F,2,Database!$Q:$Q,AA$2,Database!$I:$I,$A75,Database!$Z:$Z,"N",Database!$Y:$Y,"Y"))</f>
        <v>0</v>
      </c>
      <c r="AB75" s="9">
        <f>IF($K75="N",0,COUNTIFS(Database!$E:$E,2,Database!$O:$O,AB$2,Database!$I:$I,$A75,Database!$Z:$Z,"N",Database!$Y:$Y,"Y")+COUNTIFS(Database!$F:$F,2,Database!$Q:$Q,AB$2,Database!$I:$I,$A75,Database!$Z:$Z,"N",Database!$Y:$Y,"Y"))</f>
        <v>0</v>
      </c>
      <c r="AC75" s="9">
        <f>IF($K75="N",0,COUNTIFS(Database!$E:$E,2,Database!$O:$O,AC$2,Database!$I:$I,$A75,Database!$Z:$Z,"N",Database!$Y:$Y,"Y")+COUNTIFS(Database!$F:$F,2,Database!$Q:$Q,AC$2,Database!$I:$I,$A75,Database!$Z:$Z,"N",Database!$Y:$Y,"Y"))</f>
        <v>0</v>
      </c>
      <c r="AD75" s="9">
        <f>IF($K75="N",0,COUNTIFS(Database!$E:$E,1,Database!$O:$O,AD$2,Database!$I:$I,$A75,Database!$Z:$Z,"N",Database!$Y:$Y,"Y")+COUNTIFS(Database!$F:$F,1,Database!$Q:$Q,AD$2,Database!$I:$I,$A75,Database!$Z:$Z,"N",Database!$Y:$Y,"Y"))</f>
        <v>0</v>
      </c>
      <c r="AE75" s="9">
        <f>IF($K75="N",0,COUNTIFS(Database!$E:$E,1,Database!$O:$O,AE$2,Database!$I:$I,$A75,Database!$Z:$Z,"N",Database!$Y:$Y,"Y")+COUNTIFS(Database!$F:$F,1,Database!$Q:$Q,AE$2,Database!$I:$I,$A75,Database!$Z:$Z,"N",Database!$Y:$Y,"Y"))</f>
        <v>0</v>
      </c>
      <c r="AF75" s="9">
        <f>IF($K75="N",0,COUNTIFS(Database!$E:$E,1,Database!$O:$O,AF$2,Database!$I:$I,$A75,Database!$Z:$Z,"N",Database!$Y:$Y,"Y")+COUNTIFS(Database!$F:$F,1,Database!$Q:$Q,AF$2,Database!$I:$I,$A75,Database!$Z:$Z,"N",Database!$Y:$Y,"Y"))</f>
        <v>0</v>
      </c>
      <c r="AG75" s="9">
        <f>IF($K75="N",0,COUNTIFS(Database!$E:$E,1,Database!$O:$O,AG$2,Database!$I:$I,$A75,Database!$Z:$Z,"N",Database!$Y:$Y,"Y")+COUNTIFS(Database!$F:$F,1,Database!$Q:$Q,AG$2,Database!$I:$I,$A75,Database!$Z:$Z,"N",Database!$Y:$Y,"Y"))</f>
        <v>0</v>
      </c>
      <c r="AH75" s="9">
        <f>IF($K75="N",0,COUNTIFS(Database!$E:$E,1,Database!$O:$O,AH$2,Database!$I:$I,$A75,Database!$Z:$Z,"N",Database!$Y:$Y,"Y")+COUNTIFS(Database!$F:$F,1,Database!$Q:$Q,AH$2,Database!$I:$I,$A75,Database!$Z:$Z,"N",Database!$Y:$Y,"Y"))</f>
        <v>0</v>
      </c>
      <c r="AI75" s="9">
        <f>IF($K75="N",0,COUNTIFS(Database!$E:$E,1,Database!$O:$O,AI$2,Database!$I:$I,$A75,Database!$Z:$Z,"N",Database!$Y:$Y,"Y")+COUNTIFS(Database!$F:$F,1,Database!$Q:$Q,AI$2,Database!$I:$I,$A75,Database!$Z:$Z,"N",Database!$Y:$Y,"Y"))</f>
        <v>0</v>
      </c>
      <c r="AJ75" s="9">
        <f>IF($K75="N",0,COUNTIFS(Database!$E:$E,1,Database!$O:$O,AJ$2,Database!$I:$I,$A75,Database!$Z:$Z,"N",Database!$Y:$Y,"Y")+COUNTIFS(Database!$F:$F,1,Database!$Q:$Q,AJ$2,Database!$I:$I,$A75,Database!$Z:$Z,"N",Database!$Y:$Y,"Y"))</f>
        <v>0</v>
      </c>
      <c r="AK75" s="9">
        <f>IF($K75="N",0,COUNTIFS(Database!$E:$E,1,Database!$O:$O,AK$2,Database!$I:$I,$A75,Database!$Z:$Z,"N",Database!$Y:$Y,"Y")+COUNTIFS(Database!$F:$F,1,Database!$Q:$Q,AK$2,Database!$I:$I,$A75,Database!$Z:$Z,"N",Database!$Y:$Y,"Y"))</f>
        <v>0</v>
      </c>
      <c r="AL75" s="9">
        <f>IF($K75="N",0,COUNTIFS(Database!$E:$E,1,Database!$O:$O,AL$2,Database!$I:$I,$A75,Database!$Z:$Z,"N",Database!$Y:$Y,"Y")+COUNTIFS(Database!$F:$F,1,Database!$Q:$Q,AL$2,Database!$I:$I,$A75,Database!$Z:$Z,"N",Database!$Y:$Y,"Y"))</f>
        <v>0</v>
      </c>
      <c r="AM75" s="9">
        <f>IF($K75="N",0,COUNTIFS(Database!$E:$E,1,Database!$O:$O,AM$2,Database!$I:$I,$A75,Database!$Z:$Z,"N",Database!$Y:$Y,"Y")+COUNTIFS(Database!$F:$F,1,Database!$Q:$Q,AM$2,Database!$I:$I,$A75,Database!$Z:$Z,"N",Database!$Y:$Y,"Y"))</f>
        <v>0</v>
      </c>
      <c r="AN75" s="9">
        <f>IF($K75="N",0,COUNTIFS(Database!$E:$E,1,Database!$O:$O,AN$2,Database!$I:$I,$A75,Database!$Z:$Z,"N",Database!$Y:$Y,"Y")+COUNTIFS(Database!$F:$F,1,Database!$Q:$Q,AN$2,Database!$I:$I,$A75,Database!$Z:$Z,"N",Database!$Y:$Y,"Y"))</f>
        <v>0</v>
      </c>
      <c r="AO75" s="9">
        <f>IF($K75="N",0,COUNTIFS(Database!$E:$E,1,Database!$O:$O,AO$2,Database!$I:$I,$A75,Database!$Z:$Z,"N",Database!$Y:$Y,"Y")+COUNTIFS(Database!$F:$F,1,Database!$Q:$Q,AO$2,Database!$I:$I,$A75,Database!$Z:$Z,"N",Database!$Y:$Y,"Y"))</f>
        <v>0</v>
      </c>
      <c r="AP75" s="9">
        <f>IF($K75="N",0,COUNTIFS(Database!$E:$E,1,Database!$O:$O,AP$2,Database!$I:$I,$A75,Database!$Z:$Z,"N",Database!$Y:$Y,"Y")+COUNTIFS(Database!$F:$F,1,Database!$Q:$Q,AP$2,Database!$I:$I,$A75,Database!$Z:$Z,"N",Database!$Y:$Y,"Y"))</f>
        <v>0</v>
      </c>
      <c r="AQ75" s="9">
        <f>IF($K75="N",0,COUNTIFS(Database!$E:$E,1,Database!$O:$O,AQ$2,Database!$I:$I,$A75,Database!$Z:$Z,"N",Database!$Y:$Y,"Y")+COUNTIFS(Database!$F:$F,1,Database!$Q:$Q,AQ$2,Database!$I:$I,$A75,Database!$Z:$Z,"N",Database!$Y:$Y,"Y"))</f>
        <v>0</v>
      </c>
      <c r="AR75" s="9">
        <f>IF($K75="N",0,COUNTIFS(Database!$E:$E,1,Database!$O:$O,AR$2,Database!$I:$I,$A75,Database!$Z:$Z,"N",Database!$Y:$Y,"Y")+COUNTIFS(Database!$F:$F,1,Database!$Q:$Q,AR$2,Database!$I:$I,$A75,Database!$Z:$Z,"N",Database!$Y:$Y,"Y"))</f>
        <v>0</v>
      </c>
      <c r="AS75" s="9">
        <f>IF($K75="N",0,COUNTIFS(Database!$E:$E,1,Database!$O:$O,AS$2,Database!$I:$I,$A75,Database!$Z:$Z,"N",Database!$Y:$Y,"Y")+COUNTIFS(Database!$F:$F,1,Database!$Q:$Q,AS$2,Database!$I:$I,$A75,Database!$Z:$Z,"N",Database!$Y:$Y,"Y"))</f>
        <v>0</v>
      </c>
      <c r="AT75" s="9">
        <f>IF($K75="N",0,COUNTIFS(Database!$E:$E,0,Database!$O:$O,AT$2,Database!$I:$I,$A75,Database!$Z:$Z,"N",Database!$Y:$Y,"Y")+COUNTIFS(Database!$F:$F,0,Database!$Q:$Q,AT$2,Database!$I:$I,$A75,Database!$Z:$Z,"N",Database!$Y:$Y,"Y"))</f>
        <v>0</v>
      </c>
      <c r="AU75" s="9">
        <f>IF($K75="N",0,COUNTIFS(Database!$E:$E,0,Database!$O:$O,AU$2,Database!$I:$I,$A75,Database!$Z:$Z,"N",Database!$Y:$Y,"Y")+COUNTIFS(Database!$F:$F,0,Database!$Q:$Q,AU$2,Database!$I:$I,$A75,Database!$Z:$Z,"N",Database!$Y:$Y,"Y"))</f>
        <v>0</v>
      </c>
      <c r="AV75" s="9">
        <f>IF($K75="N",0,COUNTIFS(Database!$E:$E,0,Database!$O:$O,AV$2,Database!$I:$I,$A75,Database!$Z:$Z,"N",Database!$Y:$Y,"Y")+COUNTIFS(Database!$F:$F,0,Database!$Q:$Q,AV$2,Database!$I:$I,$A75,Database!$Z:$Z,"N",Database!$Y:$Y,"Y"))</f>
        <v>0</v>
      </c>
      <c r="AW75" s="9">
        <f>IF($K75="N",0,COUNTIFS(Database!$E:$E,0,Database!$O:$O,AW$2,Database!$I:$I,$A75,Database!$Z:$Z,"N",Database!$Y:$Y,"Y")+COUNTIFS(Database!$F:$F,0,Database!$Q:$Q,AW$2,Database!$I:$I,$A75,Database!$Z:$Z,"N",Database!$Y:$Y,"Y"))</f>
        <v>0</v>
      </c>
      <c r="AX75" s="9">
        <f>IF($K75="N",0,COUNTIFS(Database!$E:$E,0,Database!$O:$O,AX$2,Database!$I:$I,$A75,Database!$Z:$Z,"N",Database!$Y:$Y,"Y")+COUNTIFS(Database!$F:$F,0,Database!$Q:$Q,AX$2,Database!$I:$I,$A75,Database!$Z:$Z,"N",Database!$Y:$Y,"Y"))</f>
        <v>0</v>
      </c>
      <c r="AY75" s="9">
        <f>IF($K75="N",0,COUNTIFS(Database!$E:$E,0,Database!$O:$O,AY$2,Database!$I:$I,$A75,Database!$Z:$Z,"N",Database!$Y:$Y,"Y")+COUNTIFS(Database!$F:$F,0,Database!$Q:$Q,AY$2,Database!$I:$I,$A75,Database!$Z:$Z,"N",Database!$Y:$Y,"Y"))</f>
        <v>0</v>
      </c>
      <c r="AZ75" s="9">
        <f>IF($K75="N",0,COUNTIFS(Database!$E:$E,0,Database!$O:$O,AZ$2,Database!$I:$I,$A75,Database!$Z:$Z,"N",Database!$Y:$Y,"Y")+COUNTIFS(Database!$F:$F,0,Database!$Q:$Q,AZ$2,Database!$I:$I,$A75,Database!$Z:$Z,"N",Database!$Y:$Y,"Y"))</f>
        <v>0</v>
      </c>
      <c r="BA75" s="9">
        <f>IF($K75="N",0,COUNTIFS(Database!$E:$E,0,Database!$O:$O,BA$2,Database!$I:$I,$A75,Database!$Z:$Z,"N",Database!$Y:$Y,"Y")+COUNTIFS(Database!$F:$F,0,Database!$Q:$Q,BA$2,Database!$I:$I,$A75,Database!$Z:$Z,"N",Database!$Y:$Y,"Y"))</f>
        <v>0</v>
      </c>
      <c r="BB75" s="9">
        <f>IF($K75="N",0,COUNTIFS(Database!$E:$E,0,Database!$O:$O,BB$2,Database!$I:$I,$A75,Database!$Z:$Z,"N",Database!$Y:$Y,"Y")+COUNTIFS(Database!$F:$F,0,Database!$Q:$Q,BB$2,Database!$I:$I,$A75,Database!$Z:$Z,"N",Database!$Y:$Y,"Y"))</f>
        <v>0</v>
      </c>
      <c r="BC75" s="9">
        <f>IF($K75="N",0,COUNTIFS(Database!$E:$E,0,Database!$O:$O,BC$2,Database!$I:$I,$A75,Database!$Z:$Z,"N",Database!$Y:$Y,"Y")+COUNTIFS(Database!$F:$F,0,Database!$Q:$Q,BC$2,Database!$I:$I,$A75,Database!$Z:$Z,"N",Database!$Y:$Y,"Y"))</f>
        <v>0</v>
      </c>
      <c r="BD75" s="9">
        <f>IF($K75="N",0,COUNTIFS(Database!$E:$E,0,Database!$O:$O,BD$2,Database!$I:$I,$A75,Database!$Z:$Z,"N",Database!$Y:$Y,"Y")+COUNTIFS(Database!$F:$F,0,Database!$Q:$Q,BD$2,Database!$I:$I,$A75,Database!$Z:$Z,"N",Database!$Y:$Y,"Y"))</f>
        <v>0</v>
      </c>
      <c r="BE75" s="9">
        <f>IF($K75="N",0,COUNTIFS(Database!$E:$E,0,Database!$O:$O,BE$2,Database!$I:$I,$A75,Database!$Z:$Z,"N",Database!$Y:$Y,"Y")+COUNTIFS(Database!$F:$F,0,Database!$Q:$Q,BE$2,Database!$I:$I,$A75,Database!$Z:$Z,"N",Database!$Y:$Y,"Y"))</f>
        <v>0</v>
      </c>
      <c r="BF75" s="9">
        <f>IF($K75="N",0,COUNTIFS(Database!$E:$E,0,Database!$O:$O,BF$2,Database!$I:$I,$A75,Database!$Z:$Z,"N",Database!$Y:$Y,"Y")+COUNTIFS(Database!$F:$F,0,Database!$Q:$Q,BF$2,Database!$I:$I,$A75,Database!$Z:$Z,"N",Database!$Y:$Y,"Y"))</f>
        <v>0</v>
      </c>
      <c r="BG75" s="9">
        <f>IF($K75="N",0,COUNTIFS(Database!$E:$E,0,Database!$O:$O,BG$2,Database!$I:$I,$A75,Database!$Z:$Z,"N",Database!$Y:$Y,"Y")+COUNTIFS(Database!$F:$F,0,Database!$Q:$Q,BG$2,Database!$I:$I,$A75,Database!$Z:$Z,"N",Database!$Y:$Y,"Y"))</f>
        <v>0</v>
      </c>
      <c r="BH75" s="9">
        <f>IF($K75="N",0,COUNTIFS(Database!$E:$E,0,Database!$O:$O,BH$2,Database!$I:$I,$A75,Database!$Z:$Z,"N",Database!$Y:$Y,"Y")+COUNTIFS(Database!$F:$F,0,Database!$Q:$Q,BH$2,Database!$I:$I,$A75,Database!$Z:$Z,"N",Database!$Y:$Y,"Y"))</f>
        <v>0</v>
      </c>
      <c r="BI75" s="9">
        <f>IF($K75="N",0,COUNTIFS(Database!$E:$E,0,Database!$O:$O,BI$2,Database!$I:$I,$A75,Database!$Z:$Z,"N",Database!$Y:$Y,"Y")+COUNTIFS(Database!$F:$F,0,Database!$Q:$Q,BI$2,Database!$I:$I,$A75,Database!$Z:$Z,"N",Database!$Y:$Y,"Y"))</f>
        <v>0</v>
      </c>
    </row>
    <row r="76" spans="1:61" x14ac:dyDescent="0.25">
      <c r="A76" t="s">
        <v>2064</v>
      </c>
      <c r="B76" s="2" t="str">
        <f>VLOOKUP(A76,Database!I:U,13,FALSE)</f>
        <v>bcp</v>
      </c>
      <c r="C76" s="2">
        <f>VLOOKUP(A76,Database!I:V,14,FALSE)</f>
        <v>1500</v>
      </c>
      <c r="D76" s="2">
        <f>_xlfn.MAXIFS(Database!B:B,Database!I:I,'Tournaments Included'!A76)</f>
        <v>3</v>
      </c>
      <c r="E76" s="2" t="str">
        <f>VLOOKUP(A76,Database!I:AA,16,FALSE)</f>
        <v>v1.2</v>
      </c>
      <c r="F76" s="2">
        <f>VLOOKUP(A76,Database!I:AB,19,FALSE)</f>
        <v>14</v>
      </c>
      <c r="G76" s="2" t="str">
        <f>VLOOKUP(A76,Database!I:AC,20,FALSE)</f>
        <v>Y</v>
      </c>
      <c r="H76" s="2" t="str">
        <f>IF(VLOOKUP(A76,Database!I:AD,21,FALSE)=0,"Unknown",VLOOKUP(A76,Database!I:AD,21,FALSE))</f>
        <v>Unknown</v>
      </c>
      <c r="I76" s="2" t="str">
        <f>IF(VLOOKUP(A76,Database!I:AE,22,FALSE)=0,"Unknown",VLOOKUP(A76,Database!I:AE,22,FALSE))</f>
        <v>Unknown</v>
      </c>
      <c r="K76" s="19" t="s">
        <v>1399</v>
      </c>
      <c r="N76" s="9">
        <f>IF($K76="N",0,COUNTIFS(Database!$E:$E,2,Database!$O:$O,N$2,Database!$I:$I,$A76,Database!$Z:$Z,"N",Database!$Y:$Y,"Y")+COUNTIFS(Database!$F:$F,2,Database!$Q:$Q,N$2,Database!$I:$I,$A76,Database!$Z:$Z,"N",Database!$Y:$Y,"Y"))</f>
        <v>0</v>
      </c>
      <c r="O76" s="9">
        <f>IF($K76="N",0,COUNTIFS(Database!$E:$E,2,Database!$O:$O,O$2,Database!$I:$I,$A76,Database!$Z:$Z,"N",Database!$Y:$Y,"Y")+COUNTIFS(Database!$F:$F,2,Database!$Q:$Q,O$2,Database!$I:$I,$A76,Database!$Z:$Z,"N",Database!$Y:$Y,"Y"))</f>
        <v>0</v>
      </c>
      <c r="P76" s="9">
        <f>IF($K76="N",0,COUNTIFS(Database!$E:$E,2,Database!$O:$O,P$2,Database!$I:$I,$A76,Database!$Z:$Z,"N",Database!$Y:$Y,"Y")+COUNTIFS(Database!$F:$F,2,Database!$Q:$Q,P$2,Database!$I:$I,$A76,Database!$Z:$Z,"N",Database!$Y:$Y,"Y"))</f>
        <v>0</v>
      </c>
      <c r="Q76" s="9">
        <f>IF($K76="N",0,COUNTIFS(Database!$E:$E,2,Database!$O:$O,Q$2,Database!$I:$I,$A76,Database!$Z:$Z,"N",Database!$Y:$Y,"Y")+COUNTIFS(Database!$F:$F,2,Database!$Q:$Q,Q$2,Database!$I:$I,$A76,Database!$Z:$Z,"N",Database!$Y:$Y,"Y"))</f>
        <v>0</v>
      </c>
      <c r="R76" s="9">
        <f>IF($K76="N",0,COUNTIFS(Database!$E:$E,2,Database!$O:$O,R$2,Database!$I:$I,$A76,Database!$Z:$Z,"N",Database!$Y:$Y,"Y")+COUNTIFS(Database!$F:$F,2,Database!$Q:$Q,R$2,Database!$I:$I,$A76,Database!$Z:$Z,"N",Database!$Y:$Y,"Y"))</f>
        <v>0</v>
      </c>
      <c r="S76" s="9">
        <f>IF($K76="N",0,COUNTIFS(Database!$E:$E,2,Database!$O:$O,S$2,Database!$I:$I,$A76,Database!$Z:$Z,"N",Database!$Y:$Y,"Y")+COUNTIFS(Database!$F:$F,2,Database!$Q:$Q,S$2,Database!$I:$I,$A76,Database!$Z:$Z,"N",Database!$Y:$Y,"Y"))</f>
        <v>0</v>
      </c>
      <c r="T76" s="9">
        <f>IF($K76="N",0,COUNTIFS(Database!$E:$E,2,Database!$O:$O,T$2,Database!$I:$I,$A76,Database!$Z:$Z,"N",Database!$Y:$Y,"Y")+COUNTIFS(Database!$F:$F,2,Database!$Q:$Q,T$2,Database!$I:$I,$A76,Database!$Z:$Z,"N",Database!$Y:$Y,"Y"))</f>
        <v>0</v>
      </c>
      <c r="U76" s="9">
        <f>IF($K76="N",0,COUNTIFS(Database!$E:$E,2,Database!$O:$O,U$2,Database!$I:$I,$A76,Database!$Z:$Z,"N",Database!$Y:$Y,"Y")+COUNTIFS(Database!$F:$F,2,Database!$Q:$Q,U$2,Database!$I:$I,$A76,Database!$Z:$Z,"N",Database!$Y:$Y,"Y"))</f>
        <v>0</v>
      </c>
      <c r="V76" s="9">
        <f>IF($K76="N",0,COUNTIFS(Database!$E:$E,2,Database!$O:$O,V$2,Database!$I:$I,$A76,Database!$Z:$Z,"N",Database!$Y:$Y,"Y")+COUNTIFS(Database!$F:$F,2,Database!$Q:$Q,V$2,Database!$I:$I,$A76,Database!$Z:$Z,"N",Database!$Y:$Y,"Y"))</f>
        <v>0</v>
      </c>
      <c r="W76" s="9">
        <f>IF($K76="N",0,COUNTIFS(Database!$E:$E,2,Database!$O:$O,W$2,Database!$I:$I,$A76,Database!$Z:$Z,"N",Database!$Y:$Y,"Y")+COUNTIFS(Database!$F:$F,2,Database!$Q:$Q,W$2,Database!$I:$I,$A76,Database!$Z:$Z,"N",Database!$Y:$Y,"Y"))</f>
        <v>0</v>
      </c>
      <c r="X76" s="9">
        <f>IF($K76="N",0,COUNTIFS(Database!$E:$E,2,Database!$O:$O,X$2,Database!$I:$I,$A76,Database!$Z:$Z,"N",Database!$Y:$Y,"Y")+COUNTIFS(Database!$F:$F,2,Database!$Q:$Q,X$2,Database!$I:$I,$A76,Database!$Z:$Z,"N",Database!$Y:$Y,"Y"))</f>
        <v>0</v>
      </c>
      <c r="Y76" s="9">
        <f>IF($K76="N",0,COUNTIFS(Database!$E:$E,2,Database!$O:$O,Y$2,Database!$I:$I,$A76,Database!$Z:$Z,"N",Database!$Y:$Y,"Y")+COUNTIFS(Database!$F:$F,2,Database!$Q:$Q,Y$2,Database!$I:$I,$A76,Database!$Z:$Z,"N",Database!$Y:$Y,"Y"))</f>
        <v>0</v>
      </c>
      <c r="Z76" s="9">
        <f>IF($K76="N",0,COUNTIFS(Database!$E:$E,2,Database!$O:$O,Z$2,Database!$I:$I,$A76,Database!$Z:$Z,"N",Database!$Y:$Y,"Y")+COUNTIFS(Database!$F:$F,2,Database!$Q:$Q,Z$2,Database!$I:$I,$A76,Database!$Z:$Z,"N",Database!$Y:$Y,"Y"))</f>
        <v>0</v>
      </c>
      <c r="AA76" s="9">
        <f>IF($K76="N",0,COUNTIFS(Database!$E:$E,2,Database!$O:$O,AA$2,Database!$I:$I,$A76,Database!$Z:$Z,"N",Database!$Y:$Y,"Y")+COUNTIFS(Database!$F:$F,2,Database!$Q:$Q,AA$2,Database!$I:$I,$A76,Database!$Z:$Z,"N",Database!$Y:$Y,"Y"))</f>
        <v>0</v>
      </c>
      <c r="AB76" s="9">
        <f>IF($K76="N",0,COUNTIFS(Database!$E:$E,2,Database!$O:$O,AB$2,Database!$I:$I,$A76,Database!$Z:$Z,"N",Database!$Y:$Y,"Y")+COUNTIFS(Database!$F:$F,2,Database!$Q:$Q,AB$2,Database!$I:$I,$A76,Database!$Z:$Z,"N",Database!$Y:$Y,"Y"))</f>
        <v>0</v>
      </c>
      <c r="AC76" s="9">
        <f>IF($K76="N",0,COUNTIFS(Database!$E:$E,2,Database!$O:$O,AC$2,Database!$I:$I,$A76,Database!$Z:$Z,"N",Database!$Y:$Y,"Y")+COUNTIFS(Database!$F:$F,2,Database!$Q:$Q,AC$2,Database!$I:$I,$A76,Database!$Z:$Z,"N",Database!$Y:$Y,"Y"))</f>
        <v>0</v>
      </c>
      <c r="AD76" s="9">
        <f>IF($K76="N",0,COUNTIFS(Database!$E:$E,1,Database!$O:$O,AD$2,Database!$I:$I,$A76,Database!$Z:$Z,"N",Database!$Y:$Y,"Y")+COUNTIFS(Database!$F:$F,1,Database!$Q:$Q,AD$2,Database!$I:$I,$A76,Database!$Z:$Z,"N",Database!$Y:$Y,"Y"))</f>
        <v>0</v>
      </c>
      <c r="AE76" s="9">
        <f>IF($K76="N",0,COUNTIFS(Database!$E:$E,1,Database!$O:$O,AE$2,Database!$I:$I,$A76,Database!$Z:$Z,"N",Database!$Y:$Y,"Y")+COUNTIFS(Database!$F:$F,1,Database!$Q:$Q,AE$2,Database!$I:$I,$A76,Database!$Z:$Z,"N",Database!$Y:$Y,"Y"))</f>
        <v>0</v>
      </c>
      <c r="AF76" s="9">
        <f>IF($K76="N",0,COUNTIFS(Database!$E:$E,1,Database!$O:$O,AF$2,Database!$I:$I,$A76,Database!$Z:$Z,"N",Database!$Y:$Y,"Y")+COUNTIFS(Database!$F:$F,1,Database!$Q:$Q,AF$2,Database!$I:$I,$A76,Database!$Z:$Z,"N",Database!$Y:$Y,"Y"))</f>
        <v>0</v>
      </c>
      <c r="AG76" s="9">
        <f>IF($K76="N",0,COUNTIFS(Database!$E:$E,1,Database!$O:$O,AG$2,Database!$I:$I,$A76,Database!$Z:$Z,"N",Database!$Y:$Y,"Y")+COUNTIFS(Database!$F:$F,1,Database!$Q:$Q,AG$2,Database!$I:$I,$A76,Database!$Z:$Z,"N",Database!$Y:$Y,"Y"))</f>
        <v>0</v>
      </c>
      <c r="AH76" s="9">
        <f>IF($K76="N",0,COUNTIFS(Database!$E:$E,1,Database!$O:$O,AH$2,Database!$I:$I,$A76,Database!$Z:$Z,"N",Database!$Y:$Y,"Y")+COUNTIFS(Database!$F:$F,1,Database!$Q:$Q,AH$2,Database!$I:$I,$A76,Database!$Z:$Z,"N",Database!$Y:$Y,"Y"))</f>
        <v>0</v>
      </c>
      <c r="AI76" s="9">
        <f>IF($K76="N",0,COUNTIFS(Database!$E:$E,1,Database!$O:$O,AI$2,Database!$I:$I,$A76,Database!$Z:$Z,"N",Database!$Y:$Y,"Y")+COUNTIFS(Database!$F:$F,1,Database!$Q:$Q,AI$2,Database!$I:$I,$A76,Database!$Z:$Z,"N",Database!$Y:$Y,"Y"))</f>
        <v>0</v>
      </c>
      <c r="AJ76" s="9">
        <f>IF($K76="N",0,COUNTIFS(Database!$E:$E,1,Database!$O:$O,AJ$2,Database!$I:$I,$A76,Database!$Z:$Z,"N",Database!$Y:$Y,"Y")+COUNTIFS(Database!$F:$F,1,Database!$Q:$Q,AJ$2,Database!$I:$I,$A76,Database!$Z:$Z,"N",Database!$Y:$Y,"Y"))</f>
        <v>0</v>
      </c>
      <c r="AK76" s="9">
        <f>IF($K76="N",0,COUNTIFS(Database!$E:$E,1,Database!$O:$O,AK$2,Database!$I:$I,$A76,Database!$Z:$Z,"N",Database!$Y:$Y,"Y")+COUNTIFS(Database!$F:$F,1,Database!$Q:$Q,AK$2,Database!$I:$I,$A76,Database!$Z:$Z,"N",Database!$Y:$Y,"Y"))</f>
        <v>0</v>
      </c>
      <c r="AL76" s="9">
        <f>IF($K76="N",0,COUNTIFS(Database!$E:$E,1,Database!$O:$O,AL$2,Database!$I:$I,$A76,Database!$Z:$Z,"N",Database!$Y:$Y,"Y")+COUNTIFS(Database!$F:$F,1,Database!$Q:$Q,AL$2,Database!$I:$I,$A76,Database!$Z:$Z,"N",Database!$Y:$Y,"Y"))</f>
        <v>0</v>
      </c>
      <c r="AM76" s="9">
        <f>IF($K76="N",0,COUNTIFS(Database!$E:$E,1,Database!$O:$O,AM$2,Database!$I:$I,$A76,Database!$Z:$Z,"N",Database!$Y:$Y,"Y")+COUNTIFS(Database!$F:$F,1,Database!$Q:$Q,AM$2,Database!$I:$I,$A76,Database!$Z:$Z,"N",Database!$Y:$Y,"Y"))</f>
        <v>0</v>
      </c>
      <c r="AN76" s="9">
        <f>IF($K76="N",0,COUNTIFS(Database!$E:$E,1,Database!$O:$O,AN$2,Database!$I:$I,$A76,Database!$Z:$Z,"N",Database!$Y:$Y,"Y")+COUNTIFS(Database!$F:$F,1,Database!$Q:$Q,AN$2,Database!$I:$I,$A76,Database!$Z:$Z,"N",Database!$Y:$Y,"Y"))</f>
        <v>0</v>
      </c>
      <c r="AO76" s="9">
        <f>IF($K76="N",0,COUNTIFS(Database!$E:$E,1,Database!$O:$O,AO$2,Database!$I:$I,$A76,Database!$Z:$Z,"N",Database!$Y:$Y,"Y")+COUNTIFS(Database!$F:$F,1,Database!$Q:$Q,AO$2,Database!$I:$I,$A76,Database!$Z:$Z,"N",Database!$Y:$Y,"Y"))</f>
        <v>0</v>
      </c>
      <c r="AP76" s="9">
        <f>IF($K76="N",0,COUNTIFS(Database!$E:$E,1,Database!$O:$O,AP$2,Database!$I:$I,$A76,Database!$Z:$Z,"N",Database!$Y:$Y,"Y")+COUNTIFS(Database!$F:$F,1,Database!$Q:$Q,AP$2,Database!$I:$I,$A76,Database!$Z:$Z,"N",Database!$Y:$Y,"Y"))</f>
        <v>0</v>
      </c>
      <c r="AQ76" s="9">
        <f>IF($K76="N",0,COUNTIFS(Database!$E:$E,1,Database!$O:$O,AQ$2,Database!$I:$I,$A76,Database!$Z:$Z,"N",Database!$Y:$Y,"Y")+COUNTIFS(Database!$F:$F,1,Database!$Q:$Q,AQ$2,Database!$I:$I,$A76,Database!$Z:$Z,"N",Database!$Y:$Y,"Y"))</f>
        <v>0</v>
      </c>
      <c r="AR76" s="9">
        <f>IF($K76="N",0,COUNTIFS(Database!$E:$E,1,Database!$O:$O,AR$2,Database!$I:$I,$A76,Database!$Z:$Z,"N",Database!$Y:$Y,"Y")+COUNTIFS(Database!$F:$F,1,Database!$Q:$Q,AR$2,Database!$I:$I,$A76,Database!$Z:$Z,"N",Database!$Y:$Y,"Y"))</f>
        <v>0</v>
      </c>
      <c r="AS76" s="9">
        <f>IF($K76="N",0,COUNTIFS(Database!$E:$E,1,Database!$O:$O,AS$2,Database!$I:$I,$A76,Database!$Z:$Z,"N",Database!$Y:$Y,"Y")+COUNTIFS(Database!$F:$F,1,Database!$Q:$Q,AS$2,Database!$I:$I,$A76,Database!$Z:$Z,"N",Database!$Y:$Y,"Y"))</f>
        <v>0</v>
      </c>
      <c r="AT76" s="9">
        <f>IF($K76="N",0,COUNTIFS(Database!$E:$E,0,Database!$O:$O,AT$2,Database!$I:$I,$A76,Database!$Z:$Z,"N",Database!$Y:$Y,"Y")+COUNTIFS(Database!$F:$F,0,Database!$Q:$Q,AT$2,Database!$I:$I,$A76,Database!$Z:$Z,"N",Database!$Y:$Y,"Y"))</f>
        <v>0</v>
      </c>
      <c r="AU76" s="9">
        <f>IF($K76="N",0,COUNTIFS(Database!$E:$E,0,Database!$O:$O,AU$2,Database!$I:$I,$A76,Database!$Z:$Z,"N",Database!$Y:$Y,"Y")+COUNTIFS(Database!$F:$F,0,Database!$Q:$Q,AU$2,Database!$I:$I,$A76,Database!$Z:$Z,"N",Database!$Y:$Y,"Y"))</f>
        <v>0</v>
      </c>
      <c r="AV76" s="9">
        <f>IF($K76="N",0,COUNTIFS(Database!$E:$E,0,Database!$O:$O,AV$2,Database!$I:$I,$A76,Database!$Z:$Z,"N",Database!$Y:$Y,"Y")+COUNTIFS(Database!$F:$F,0,Database!$Q:$Q,AV$2,Database!$I:$I,$A76,Database!$Z:$Z,"N",Database!$Y:$Y,"Y"))</f>
        <v>0</v>
      </c>
      <c r="AW76" s="9">
        <f>IF($K76="N",0,COUNTIFS(Database!$E:$E,0,Database!$O:$O,AW$2,Database!$I:$I,$A76,Database!$Z:$Z,"N",Database!$Y:$Y,"Y")+COUNTIFS(Database!$F:$F,0,Database!$Q:$Q,AW$2,Database!$I:$I,$A76,Database!$Z:$Z,"N",Database!$Y:$Y,"Y"))</f>
        <v>0</v>
      </c>
      <c r="AX76" s="9">
        <f>IF($K76="N",0,COUNTIFS(Database!$E:$E,0,Database!$O:$O,AX$2,Database!$I:$I,$A76,Database!$Z:$Z,"N",Database!$Y:$Y,"Y")+COUNTIFS(Database!$F:$F,0,Database!$Q:$Q,AX$2,Database!$I:$I,$A76,Database!$Z:$Z,"N",Database!$Y:$Y,"Y"))</f>
        <v>0</v>
      </c>
      <c r="AY76" s="9">
        <f>IF($K76="N",0,COUNTIFS(Database!$E:$E,0,Database!$O:$O,AY$2,Database!$I:$I,$A76,Database!$Z:$Z,"N",Database!$Y:$Y,"Y")+COUNTIFS(Database!$F:$F,0,Database!$Q:$Q,AY$2,Database!$I:$I,$A76,Database!$Z:$Z,"N",Database!$Y:$Y,"Y"))</f>
        <v>0</v>
      </c>
      <c r="AZ76" s="9">
        <f>IF($K76="N",0,COUNTIFS(Database!$E:$E,0,Database!$O:$O,AZ$2,Database!$I:$I,$A76,Database!$Z:$Z,"N",Database!$Y:$Y,"Y")+COUNTIFS(Database!$F:$F,0,Database!$Q:$Q,AZ$2,Database!$I:$I,$A76,Database!$Z:$Z,"N",Database!$Y:$Y,"Y"))</f>
        <v>0</v>
      </c>
      <c r="BA76" s="9">
        <f>IF($K76="N",0,COUNTIFS(Database!$E:$E,0,Database!$O:$O,BA$2,Database!$I:$I,$A76,Database!$Z:$Z,"N",Database!$Y:$Y,"Y")+COUNTIFS(Database!$F:$F,0,Database!$Q:$Q,BA$2,Database!$I:$I,$A76,Database!$Z:$Z,"N",Database!$Y:$Y,"Y"))</f>
        <v>0</v>
      </c>
      <c r="BB76" s="9">
        <f>IF($K76="N",0,COUNTIFS(Database!$E:$E,0,Database!$O:$O,BB$2,Database!$I:$I,$A76,Database!$Z:$Z,"N",Database!$Y:$Y,"Y")+COUNTIFS(Database!$F:$F,0,Database!$Q:$Q,BB$2,Database!$I:$I,$A76,Database!$Z:$Z,"N",Database!$Y:$Y,"Y"))</f>
        <v>0</v>
      </c>
      <c r="BC76" s="9">
        <f>IF($K76="N",0,COUNTIFS(Database!$E:$E,0,Database!$O:$O,BC$2,Database!$I:$I,$A76,Database!$Z:$Z,"N",Database!$Y:$Y,"Y")+COUNTIFS(Database!$F:$F,0,Database!$Q:$Q,BC$2,Database!$I:$I,$A76,Database!$Z:$Z,"N",Database!$Y:$Y,"Y"))</f>
        <v>0</v>
      </c>
      <c r="BD76" s="9">
        <f>IF($K76="N",0,COUNTIFS(Database!$E:$E,0,Database!$O:$O,BD$2,Database!$I:$I,$A76,Database!$Z:$Z,"N",Database!$Y:$Y,"Y")+COUNTIFS(Database!$F:$F,0,Database!$Q:$Q,BD$2,Database!$I:$I,$A76,Database!$Z:$Z,"N",Database!$Y:$Y,"Y"))</f>
        <v>0</v>
      </c>
      <c r="BE76" s="9">
        <f>IF($K76="N",0,COUNTIFS(Database!$E:$E,0,Database!$O:$O,BE$2,Database!$I:$I,$A76,Database!$Z:$Z,"N",Database!$Y:$Y,"Y")+COUNTIFS(Database!$F:$F,0,Database!$Q:$Q,BE$2,Database!$I:$I,$A76,Database!$Z:$Z,"N",Database!$Y:$Y,"Y"))</f>
        <v>0</v>
      </c>
      <c r="BF76" s="9">
        <f>IF($K76="N",0,COUNTIFS(Database!$E:$E,0,Database!$O:$O,BF$2,Database!$I:$I,$A76,Database!$Z:$Z,"N",Database!$Y:$Y,"Y")+COUNTIFS(Database!$F:$F,0,Database!$Q:$Q,BF$2,Database!$I:$I,$A76,Database!$Z:$Z,"N",Database!$Y:$Y,"Y"))</f>
        <v>0</v>
      </c>
      <c r="BG76" s="9">
        <f>IF($K76="N",0,COUNTIFS(Database!$E:$E,0,Database!$O:$O,BG$2,Database!$I:$I,$A76,Database!$Z:$Z,"N",Database!$Y:$Y,"Y")+COUNTIFS(Database!$F:$F,0,Database!$Q:$Q,BG$2,Database!$I:$I,$A76,Database!$Z:$Z,"N",Database!$Y:$Y,"Y"))</f>
        <v>0</v>
      </c>
      <c r="BH76" s="9">
        <f>IF($K76="N",0,COUNTIFS(Database!$E:$E,0,Database!$O:$O,BH$2,Database!$I:$I,$A76,Database!$Z:$Z,"N",Database!$Y:$Y,"Y")+COUNTIFS(Database!$F:$F,0,Database!$Q:$Q,BH$2,Database!$I:$I,$A76,Database!$Z:$Z,"N",Database!$Y:$Y,"Y"))</f>
        <v>0</v>
      </c>
      <c r="BI76" s="9">
        <f>IF($K76="N",0,COUNTIFS(Database!$E:$E,0,Database!$O:$O,BI$2,Database!$I:$I,$A76,Database!$Z:$Z,"N",Database!$Y:$Y,"Y")+COUNTIFS(Database!$F:$F,0,Database!$Q:$Q,BI$2,Database!$I:$I,$A76,Database!$Z:$Z,"N",Database!$Y:$Y,"Y"))</f>
        <v>0</v>
      </c>
    </row>
    <row r="77" spans="1:61" x14ac:dyDescent="0.25">
      <c r="A77" t="s">
        <v>2092</v>
      </c>
      <c r="B77" s="2" t="str">
        <f>VLOOKUP(A77,Database!I:U,13,FALSE)</f>
        <v>bcp</v>
      </c>
      <c r="C77" s="2">
        <f>VLOOKUP(A77,Database!I:V,14,FALSE)</f>
        <v>2000</v>
      </c>
      <c r="D77" s="2">
        <f>_xlfn.MAXIFS(Database!B:B,Database!I:I,'Tournaments Included'!A77)</f>
        <v>3</v>
      </c>
      <c r="E77" s="2" t="str">
        <f>VLOOKUP(A77,Database!I:AA,16,FALSE)</f>
        <v>v1.2</v>
      </c>
      <c r="F77" s="2">
        <f>VLOOKUP(A77,Database!I:AB,19,FALSE)</f>
        <v>12</v>
      </c>
      <c r="G77" s="2" t="str">
        <f>VLOOKUP(A77,Database!I:AC,20,FALSE)</f>
        <v>Y</v>
      </c>
      <c r="H77" s="2" t="str">
        <f>IF(VLOOKUP(A77,Database!I:AD,21,FALSE)=0,"Unknown",VLOOKUP(A77,Database!I:AD,21,FALSE))</f>
        <v>Unknown</v>
      </c>
      <c r="I77" s="2" t="str">
        <f>IF(VLOOKUP(A77,Database!I:AE,22,FALSE)=0,"Unknown",VLOOKUP(A77,Database!I:AE,22,FALSE))</f>
        <v>Unknown</v>
      </c>
      <c r="K77" s="19" t="s">
        <v>1398</v>
      </c>
      <c r="N77" s="9">
        <f>IF($K77="N",0,COUNTIFS(Database!$E:$E,2,Database!$O:$O,N$2,Database!$I:$I,$A77,Database!$Z:$Z,"N",Database!$Y:$Y,"Y")+COUNTIFS(Database!$F:$F,2,Database!$Q:$Q,N$2,Database!$I:$I,$A77,Database!$Z:$Z,"N",Database!$Y:$Y,"Y"))</f>
        <v>0</v>
      </c>
      <c r="O77" s="9">
        <f>IF($K77="N",0,COUNTIFS(Database!$E:$E,2,Database!$O:$O,O$2,Database!$I:$I,$A77,Database!$Z:$Z,"N",Database!$Y:$Y,"Y")+COUNTIFS(Database!$F:$F,2,Database!$Q:$Q,O$2,Database!$I:$I,$A77,Database!$Z:$Z,"N",Database!$Y:$Y,"Y"))</f>
        <v>0</v>
      </c>
      <c r="P77" s="9">
        <f>IF($K77="N",0,COUNTIFS(Database!$E:$E,2,Database!$O:$O,P$2,Database!$I:$I,$A77,Database!$Z:$Z,"N",Database!$Y:$Y,"Y")+COUNTIFS(Database!$F:$F,2,Database!$Q:$Q,P$2,Database!$I:$I,$A77,Database!$Z:$Z,"N",Database!$Y:$Y,"Y"))</f>
        <v>0</v>
      </c>
      <c r="Q77" s="9">
        <f>IF($K77="N",0,COUNTIFS(Database!$E:$E,2,Database!$O:$O,Q$2,Database!$I:$I,$A77,Database!$Z:$Z,"N",Database!$Y:$Y,"Y")+COUNTIFS(Database!$F:$F,2,Database!$Q:$Q,Q$2,Database!$I:$I,$A77,Database!$Z:$Z,"N",Database!$Y:$Y,"Y"))</f>
        <v>2</v>
      </c>
      <c r="R77" s="9">
        <f>IF($K77="N",0,COUNTIFS(Database!$E:$E,2,Database!$O:$O,R$2,Database!$I:$I,$A77,Database!$Z:$Z,"N",Database!$Y:$Y,"Y")+COUNTIFS(Database!$F:$F,2,Database!$Q:$Q,R$2,Database!$I:$I,$A77,Database!$Z:$Z,"N",Database!$Y:$Y,"Y"))</f>
        <v>0</v>
      </c>
      <c r="S77" s="9">
        <f>IF($K77="N",0,COUNTIFS(Database!$E:$E,2,Database!$O:$O,S$2,Database!$I:$I,$A77,Database!$Z:$Z,"N",Database!$Y:$Y,"Y")+COUNTIFS(Database!$F:$F,2,Database!$Q:$Q,S$2,Database!$I:$I,$A77,Database!$Z:$Z,"N",Database!$Y:$Y,"Y"))</f>
        <v>0</v>
      </c>
      <c r="T77" s="9">
        <f>IF($K77="N",0,COUNTIFS(Database!$E:$E,2,Database!$O:$O,T$2,Database!$I:$I,$A77,Database!$Z:$Z,"N",Database!$Y:$Y,"Y")+COUNTIFS(Database!$F:$F,2,Database!$Q:$Q,T$2,Database!$I:$I,$A77,Database!$Z:$Z,"N",Database!$Y:$Y,"Y"))</f>
        <v>0</v>
      </c>
      <c r="U77" s="9">
        <f>IF($K77="N",0,COUNTIFS(Database!$E:$E,2,Database!$O:$O,U$2,Database!$I:$I,$A77,Database!$Z:$Z,"N",Database!$Y:$Y,"Y")+COUNTIFS(Database!$F:$F,2,Database!$Q:$Q,U$2,Database!$I:$I,$A77,Database!$Z:$Z,"N",Database!$Y:$Y,"Y"))</f>
        <v>1</v>
      </c>
      <c r="V77" s="9">
        <f>IF($K77="N",0,COUNTIFS(Database!$E:$E,2,Database!$O:$O,V$2,Database!$I:$I,$A77,Database!$Z:$Z,"N",Database!$Y:$Y,"Y")+COUNTIFS(Database!$F:$F,2,Database!$Q:$Q,V$2,Database!$I:$I,$A77,Database!$Z:$Z,"N",Database!$Y:$Y,"Y"))</f>
        <v>1</v>
      </c>
      <c r="W77" s="9">
        <f>IF($K77="N",0,COUNTIFS(Database!$E:$E,2,Database!$O:$O,W$2,Database!$I:$I,$A77,Database!$Z:$Z,"N",Database!$Y:$Y,"Y")+COUNTIFS(Database!$F:$F,2,Database!$Q:$Q,W$2,Database!$I:$I,$A77,Database!$Z:$Z,"N",Database!$Y:$Y,"Y"))</f>
        <v>2</v>
      </c>
      <c r="X77" s="9">
        <f>IF($K77="N",0,COUNTIFS(Database!$E:$E,2,Database!$O:$O,X$2,Database!$I:$I,$A77,Database!$Z:$Z,"N",Database!$Y:$Y,"Y")+COUNTIFS(Database!$F:$F,2,Database!$Q:$Q,X$2,Database!$I:$I,$A77,Database!$Z:$Z,"N",Database!$Y:$Y,"Y"))</f>
        <v>0</v>
      </c>
      <c r="Y77" s="9">
        <f>IF($K77="N",0,COUNTIFS(Database!$E:$E,2,Database!$O:$O,Y$2,Database!$I:$I,$A77,Database!$Z:$Z,"N",Database!$Y:$Y,"Y")+COUNTIFS(Database!$F:$F,2,Database!$Q:$Q,Y$2,Database!$I:$I,$A77,Database!$Z:$Z,"N",Database!$Y:$Y,"Y"))</f>
        <v>0</v>
      </c>
      <c r="Z77" s="9">
        <f>IF($K77="N",0,COUNTIFS(Database!$E:$E,2,Database!$O:$O,Z$2,Database!$I:$I,$A77,Database!$Z:$Z,"N",Database!$Y:$Y,"Y")+COUNTIFS(Database!$F:$F,2,Database!$Q:$Q,Z$2,Database!$I:$I,$A77,Database!$Z:$Z,"N",Database!$Y:$Y,"Y"))</f>
        <v>0</v>
      </c>
      <c r="AA77" s="9">
        <f>IF($K77="N",0,COUNTIFS(Database!$E:$E,2,Database!$O:$O,AA$2,Database!$I:$I,$A77,Database!$Z:$Z,"N",Database!$Y:$Y,"Y")+COUNTIFS(Database!$F:$F,2,Database!$Q:$Q,AA$2,Database!$I:$I,$A77,Database!$Z:$Z,"N",Database!$Y:$Y,"Y"))</f>
        <v>0</v>
      </c>
      <c r="AB77" s="9">
        <f>IF($K77="N",0,COUNTIFS(Database!$E:$E,2,Database!$O:$O,AB$2,Database!$I:$I,$A77,Database!$Z:$Z,"N",Database!$Y:$Y,"Y")+COUNTIFS(Database!$F:$F,2,Database!$Q:$Q,AB$2,Database!$I:$I,$A77,Database!$Z:$Z,"N",Database!$Y:$Y,"Y"))</f>
        <v>0</v>
      </c>
      <c r="AC77" s="9">
        <f>IF($K77="N",0,COUNTIFS(Database!$E:$E,2,Database!$O:$O,AC$2,Database!$I:$I,$A77,Database!$Z:$Z,"N",Database!$Y:$Y,"Y")+COUNTIFS(Database!$F:$F,2,Database!$Q:$Q,AC$2,Database!$I:$I,$A77,Database!$Z:$Z,"N",Database!$Y:$Y,"Y"))</f>
        <v>2</v>
      </c>
      <c r="AD77" s="9">
        <f>IF($K77="N",0,COUNTIFS(Database!$E:$E,1,Database!$O:$O,AD$2,Database!$I:$I,$A77,Database!$Z:$Z,"N",Database!$Y:$Y,"Y")+COUNTIFS(Database!$F:$F,1,Database!$Q:$Q,AD$2,Database!$I:$I,$A77,Database!$Z:$Z,"N",Database!$Y:$Y,"Y"))</f>
        <v>0</v>
      </c>
      <c r="AE77" s="9">
        <f>IF($K77="N",0,COUNTIFS(Database!$E:$E,1,Database!$O:$O,AE$2,Database!$I:$I,$A77,Database!$Z:$Z,"N",Database!$Y:$Y,"Y")+COUNTIFS(Database!$F:$F,1,Database!$Q:$Q,AE$2,Database!$I:$I,$A77,Database!$Z:$Z,"N",Database!$Y:$Y,"Y"))</f>
        <v>0</v>
      </c>
      <c r="AF77" s="9">
        <f>IF($K77="N",0,COUNTIFS(Database!$E:$E,1,Database!$O:$O,AF$2,Database!$I:$I,$A77,Database!$Z:$Z,"N",Database!$Y:$Y,"Y")+COUNTIFS(Database!$F:$F,1,Database!$Q:$Q,AF$2,Database!$I:$I,$A77,Database!$Z:$Z,"N",Database!$Y:$Y,"Y"))</f>
        <v>0</v>
      </c>
      <c r="AG77" s="9">
        <f>IF($K77="N",0,COUNTIFS(Database!$E:$E,1,Database!$O:$O,AG$2,Database!$I:$I,$A77,Database!$Z:$Z,"N",Database!$Y:$Y,"Y")+COUNTIFS(Database!$F:$F,1,Database!$Q:$Q,AG$2,Database!$I:$I,$A77,Database!$Z:$Z,"N",Database!$Y:$Y,"Y"))</f>
        <v>0</v>
      </c>
      <c r="AH77" s="9">
        <f>IF($K77="N",0,COUNTIFS(Database!$E:$E,1,Database!$O:$O,AH$2,Database!$I:$I,$A77,Database!$Z:$Z,"N",Database!$Y:$Y,"Y")+COUNTIFS(Database!$F:$F,1,Database!$Q:$Q,AH$2,Database!$I:$I,$A77,Database!$Z:$Z,"N",Database!$Y:$Y,"Y"))</f>
        <v>0</v>
      </c>
      <c r="AI77" s="9">
        <f>IF($K77="N",0,COUNTIFS(Database!$E:$E,1,Database!$O:$O,AI$2,Database!$I:$I,$A77,Database!$Z:$Z,"N",Database!$Y:$Y,"Y")+COUNTIFS(Database!$F:$F,1,Database!$Q:$Q,AI$2,Database!$I:$I,$A77,Database!$Z:$Z,"N",Database!$Y:$Y,"Y"))</f>
        <v>0</v>
      </c>
      <c r="AJ77" s="9">
        <f>IF($K77="N",0,COUNTIFS(Database!$E:$E,1,Database!$O:$O,AJ$2,Database!$I:$I,$A77,Database!$Z:$Z,"N",Database!$Y:$Y,"Y")+COUNTIFS(Database!$F:$F,1,Database!$Q:$Q,AJ$2,Database!$I:$I,$A77,Database!$Z:$Z,"N",Database!$Y:$Y,"Y"))</f>
        <v>1</v>
      </c>
      <c r="AK77" s="9">
        <f>IF($K77="N",0,COUNTIFS(Database!$E:$E,1,Database!$O:$O,AK$2,Database!$I:$I,$A77,Database!$Z:$Z,"N",Database!$Y:$Y,"Y")+COUNTIFS(Database!$F:$F,1,Database!$Q:$Q,AK$2,Database!$I:$I,$A77,Database!$Z:$Z,"N",Database!$Y:$Y,"Y"))</f>
        <v>0</v>
      </c>
      <c r="AL77" s="9">
        <f>IF($K77="N",0,COUNTIFS(Database!$E:$E,1,Database!$O:$O,AL$2,Database!$I:$I,$A77,Database!$Z:$Z,"N",Database!$Y:$Y,"Y")+COUNTIFS(Database!$F:$F,1,Database!$Q:$Q,AL$2,Database!$I:$I,$A77,Database!$Z:$Z,"N",Database!$Y:$Y,"Y"))</f>
        <v>1</v>
      </c>
      <c r="AM77" s="9">
        <f>IF($K77="N",0,COUNTIFS(Database!$E:$E,1,Database!$O:$O,AM$2,Database!$I:$I,$A77,Database!$Z:$Z,"N",Database!$Y:$Y,"Y")+COUNTIFS(Database!$F:$F,1,Database!$Q:$Q,AM$2,Database!$I:$I,$A77,Database!$Z:$Z,"N",Database!$Y:$Y,"Y"))</f>
        <v>0</v>
      </c>
      <c r="AN77" s="9">
        <f>IF($K77="N",0,COUNTIFS(Database!$E:$E,1,Database!$O:$O,AN$2,Database!$I:$I,$A77,Database!$Z:$Z,"N",Database!$Y:$Y,"Y")+COUNTIFS(Database!$F:$F,1,Database!$Q:$Q,AN$2,Database!$I:$I,$A77,Database!$Z:$Z,"N",Database!$Y:$Y,"Y"))</f>
        <v>0</v>
      </c>
      <c r="AO77" s="9">
        <f>IF($K77="N",0,COUNTIFS(Database!$E:$E,1,Database!$O:$O,AO$2,Database!$I:$I,$A77,Database!$Z:$Z,"N",Database!$Y:$Y,"Y")+COUNTIFS(Database!$F:$F,1,Database!$Q:$Q,AO$2,Database!$I:$I,$A77,Database!$Z:$Z,"N",Database!$Y:$Y,"Y"))</f>
        <v>0</v>
      </c>
      <c r="AP77" s="9">
        <f>IF($K77="N",0,COUNTIFS(Database!$E:$E,1,Database!$O:$O,AP$2,Database!$I:$I,$A77,Database!$Z:$Z,"N",Database!$Y:$Y,"Y")+COUNTIFS(Database!$F:$F,1,Database!$Q:$Q,AP$2,Database!$I:$I,$A77,Database!$Z:$Z,"N",Database!$Y:$Y,"Y"))</f>
        <v>0</v>
      </c>
      <c r="AQ77" s="9">
        <f>IF($K77="N",0,COUNTIFS(Database!$E:$E,1,Database!$O:$O,AQ$2,Database!$I:$I,$A77,Database!$Z:$Z,"N",Database!$Y:$Y,"Y")+COUNTIFS(Database!$F:$F,1,Database!$Q:$Q,AQ$2,Database!$I:$I,$A77,Database!$Z:$Z,"N",Database!$Y:$Y,"Y"))</f>
        <v>0</v>
      </c>
      <c r="AR77" s="9">
        <f>IF($K77="N",0,COUNTIFS(Database!$E:$E,1,Database!$O:$O,AR$2,Database!$I:$I,$A77,Database!$Z:$Z,"N",Database!$Y:$Y,"Y")+COUNTIFS(Database!$F:$F,1,Database!$Q:$Q,AR$2,Database!$I:$I,$A77,Database!$Z:$Z,"N",Database!$Y:$Y,"Y"))</f>
        <v>0</v>
      </c>
      <c r="AS77" s="9">
        <f>IF($K77="N",0,COUNTIFS(Database!$E:$E,1,Database!$O:$O,AS$2,Database!$I:$I,$A77,Database!$Z:$Z,"N",Database!$Y:$Y,"Y")+COUNTIFS(Database!$F:$F,1,Database!$Q:$Q,AS$2,Database!$I:$I,$A77,Database!$Z:$Z,"N",Database!$Y:$Y,"Y"))</f>
        <v>0</v>
      </c>
      <c r="AT77" s="9">
        <f>IF($K77="N",0,COUNTIFS(Database!$E:$E,0,Database!$O:$O,AT$2,Database!$I:$I,$A77,Database!$Z:$Z,"N",Database!$Y:$Y,"Y")+COUNTIFS(Database!$F:$F,0,Database!$Q:$Q,AT$2,Database!$I:$I,$A77,Database!$Z:$Z,"N",Database!$Y:$Y,"Y"))</f>
        <v>0</v>
      </c>
      <c r="AU77" s="9">
        <f>IF($K77="N",0,COUNTIFS(Database!$E:$E,0,Database!$O:$O,AU$2,Database!$I:$I,$A77,Database!$Z:$Z,"N",Database!$Y:$Y,"Y")+COUNTIFS(Database!$F:$F,0,Database!$Q:$Q,AU$2,Database!$I:$I,$A77,Database!$Z:$Z,"N",Database!$Y:$Y,"Y"))</f>
        <v>0</v>
      </c>
      <c r="AV77" s="9">
        <f>IF($K77="N",0,COUNTIFS(Database!$E:$E,0,Database!$O:$O,AV$2,Database!$I:$I,$A77,Database!$Z:$Z,"N",Database!$Y:$Y,"Y")+COUNTIFS(Database!$F:$F,0,Database!$Q:$Q,AV$2,Database!$I:$I,$A77,Database!$Z:$Z,"N",Database!$Y:$Y,"Y"))</f>
        <v>0</v>
      </c>
      <c r="AW77" s="9">
        <f>IF($K77="N",0,COUNTIFS(Database!$E:$E,0,Database!$O:$O,AW$2,Database!$I:$I,$A77,Database!$Z:$Z,"N",Database!$Y:$Y,"Y")+COUNTIFS(Database!$F:$F,0,Database!$Q:$Q,AW$2,Database!$I:$I,$A77,Database!$Z:$Z,"N",Database!$Y:$Y,"Y"))</f>
        <v>0</v>
      </c>
      <c r="AX77" s="9">
        <f>IF($K77="N",0,COUNTIFS(Database!$E:$E,0,Database!$O:$O,AX$2,Database!$I:$I,$A77,Database!$Z:$Z,"N",Database!$Y:$Y,"Y")+COUNTIFS(Database!$F:$F,0,Database!$Q:$Q,AX$2,Database!$I:$I,$A77,Database!$Z:$Z,"N",Database!$Y:$Y,"Y"))</f>
        <v>0</v>
      </c>
      <c r="AY77" s="9">
        <f>IF($K77="N",0,COUNTIFS(Database!$E:$E,0,Database!$O:$O,AY$2,Database!$I:$I,$A77,Database!$Z:$Z,"N",Database!$Y:$Y,"Y")+COUNTIFS(Database!$F:$F,0,Database!$Q:$Q,AY$2,Database!$I:$I,$A77,Database!$Z:$Z,"N",Database!$Y:$Y,"Y"))</f>
        <v>0</v>
      </c>
      <c r="AZ77" s="9">
        <f>IF($K77="N",0,COUNTIFS(Database!$E:$E,0,Database!$O:$O,AZ$2,Database!$I:$I,$A77,Database!$Z:$Z,"N",Database!$Y:$Y,"Y")+COUNTIFS(Database!$F:$F,0,Database!$Q:$Q,AZ$2,Database!$I:$I,$A77,Database!$Z:$Z,"N",Database!$Y:$Y,"Y"))</f>
        <v>5</v>
      </c>
      <c r="BA77" s="9">
        <f>IF($K77="N",0,COUNTIFS(Database!$E:$E,0,Database!$O:$O,BA$2,Database!$I:$I,$A77,Database!$Z:$Z,"N",Database!$Y:$Y,"Y")+COUNTIFS(Database!$F:$F,0,Database!$Q:$Q,BA$2,Database!$I:$I,$A77,Database!$Z:$Z,"N",Database!$Y:$Y,"Y"))</f>
        <v>1</v>
      </c>
      <c r="BB77" s="9">
        <f>IF($K77="N",0,COUNTIFS(Database!$E:$E,0,Database!$O:$O,BB$2,Database!$I:$I,$A77,Database!$Z:$Z,"N",Database!$Y:$Y,"Y")+COUNTIFS(Database!$F:$F,0,Database!$Q:$Q,BB$2,Database!$I:$I,$A77,Database!$Z:$Z,"N",Database!$Y:$Y,"Y"))</f>
        <v>2</v>
      </c>
      <c r="BC77" s="9">
        <f>IF($K77="N",0,COUNTIFS(Database!$E:$E,0,Database!$O:$O,BC$2,Database!$I:$I,$A77,Database!$Z:$Z,"N",Database!$Y:$Y,"Y")+COUNTIFS(Database!$F:$F,0,Database!$Q:$Q,BC$2,Database!$I:$I,$A77,Database!$Z:$Z,"N",Database!$Y:$Y,"Y"))</f>
        <v>0</v>
      </c>
      <c r="BD77" s="9">
        <f>IF($K77="N",0,COUNTIFS(Database!$E:$E,0,Database!$O:$O,BD$2,Database!$I:$I,$A77,Database!$Z:$Z,"N",Database!$Y:$Y,"Y")+COUNTIFS(Database!$F:$F,0,Database!$Q:$Q,BD$2,Database!$I:$I,$A77,Database!$Z:$Z,"N",Database!$Y:$Y,"Y"))</f>
        <v>0</v>
      </c>
      <c r="BE77" s="9">
        <f>IF($K77="N",0,COUNTIFS(Database!$E:$E,0,Database!$O:$O,BE$2,Database!$I:$I,$A77,Database!$Z:$Z,"N",Database!$Y:$Y,"Y")+COUNTIFS(Database!$F:$F,0,Database!$Q:$Q,BE$2,Database!$I:$I,$A77,Database!$Z:$Z,"N",Database!$Y:$Y,"Y"))</f>
        <v>0</v>
      </c>
      <c r="BF77" s="9">
        <f>IF($K77="N",0,COUNTIFS(Database!$E:$E,0,Database!$O:$O,BF$2,Database!$I:$I,$A77,Database!$Z:$Z,"N",Database!$Y:$Y,"Y")+COUNTIFS(Database!$F:$F,0,Database!$Q:$Q,BF$2,Database!$I:$I,$A77,Database!$Z:$Z,"N",Database!$Y:$Y,"Y"))</f>
        <v>0</v>
      </c>
      <c r="BG77" s="9">
        <f>IF($K77="N",0,COUNTIFS(Database!$E:$E,0,Database!$O:$O,BG$2,Database!$I:$I,$A77,Database!$Z:$Z,"N",Database!$Y:$Y,"Y")+COUNTIFS(Database!$F:$F,0,Database!$Q:$Q,BG$2,Database!$I:$I,$A77,Database!$Z:$Z,"N",Database!$Y:$Y,"Y"))</f>
        <v>0</v>
      </c>
      <c r="BH77" s="9">
        <f>IF($K77="N",0,COUNTIFS(Database!$E:$E,0,Database!$O:$O,BH$2,Database!$I:$I,$A77,Database!$Z:$Z,"N",Database!$Y:$Y,"Y")+COUNTIFS(Database!$F:$F,0,Database!$Q:$Q,BH$2,Database!$I:$I,$A77,Database!$Z:$Z,"N",Database!$Y:$Y,"Y"))</f>
        <v>0</v>
      </c>
      <c r="BI77" s="9">
        <f>IF($K77="N",0,COUNTIFS(Database!$E:$E,0,Database!$O:$O,BI$2,Database!$I:$I,$A77,Database!$Z:$Z,"N",Database!$Y:$Y,"Y")+COUNTIFS(Database!$F:$F,0,Database!$Q:$Q,BI$2,Database!$I:$I,$A77,Database!$Z:$Z,"N",Database!$Y:$Y,"Y"))</f>
        <v>0</v>
      </c>
    </row>
    <row r="78" spans="1:61" x14ac:dyDescent="0.25">
      <c r="A78" t="s">
        <v>2107</v>
      </c>
      <c r="B78" s="2" t="str">
        <f>VLOOKUP(A78,Database!I:U,13,FALSE)</f>
        <v>bcp</v>
      </c>
      <c r="C78" s="2">
        <f>VLOOKUP(A78,Database!I:V,14,FALSE)</f>
        <v>2000</v>
      </c>
      <c r="D78" s="2">
        <f>_xlfn.MAXIFS(Database!B:B,Database!I:I,'Tournaments Included'!A78)</f>
        <v>5</v>
      </c>
      <c r="E78" s="2" t="str">
        <f>VLOOKUP(A78,Database!I:AA,16,FALSE)</f>
        <v>v1.2</v>
      </c>
      <c r="F78" s="2">
        <f>VLOOKUP(A78,Database!I:AB,19,FALSE)</f>
        <v>26</v>
      </c>
      <c r="G78" s="2" t="str">
        <f>VLOOKUP(A78,Database!I:AC,20,FALSE)</f>
        <v>Y</v>
      </c>
      <c r="H78" s="2" t="str">
        <f>IF(VLOOKUP(A78,Database!I:AD,21,FALSE)=0,"Unknown",VLOOKUP(A78,Database!I:AD,21,FALSE))</f>
        <v>Unknown</v>
      </c>
      <c r="I78" s="2" t="str">
        <f>IF(VLOOKUP(A78,Database!I:AE,22,FALSE)=0,"Unknown",VLOOKUP(A78,Database!I:AE,22,FALSE))</f>
        <v>Unknown</v>
      </c>
      <c r="K78" s="19" t="s">
        <v>1398</v>
      </c>
      <c r="N78" s="9">
        <f>IF($K78="N",0,COUNTIFS(Database!$E:$E,2,Database!$O:$O,N$2,Database!$I:$I,$A78,Database!$Z:$Z,"N",Database!$Y:$Y,"Y")+COUNTIFS(Database!$F:$F,2,Database!$Q:$Q,N$2,Database!$I:$I,$A78,Database!$Z:$Z,"N",Database!$Y:$Y,"Y"))</f>
        <v>9</v>
      </c>
      <c r="O78" s="9">
        <f>IF($K78="N",0,COUNTIFS(Database!$E:$E,2,Database!$O:$O,O$2,Database!$I:$I,$A78,Database!$Z:$Z,"N",Database!$Y:$Y,"Y")+COUNTIFS(Database!$F:$F,2,Database!$Q:$Q,O$2,Database!$I:$I,$A78,Database!$Z:$Z,"N",Database!$Y:$Y,"Y"))</f>
        <v>11</v>
      </c>
      <c r="P78" s="9">
        <f>IF($K78="N",0,COUNTIFS(Database!$E:$E,2,Database!$O:$O,P$2,Database!$I:$I,$A78,Database!$Z:$Z,"N",Database!$Y:$Y,"Y")+COUNTIFS(Database!$F:$F,2,Database!$Q:$Q,P$2,Database!$I:$I,$A78,Database!$Z:$Z,"N",Database!$Y:$Y,"Y"))</f>
        <v>6</v>
      </c>
      <c r="Q78" s="9">
        <f>IF($K78="N",0,COUNTIFS(Database!$E:$E,2,Database!$O:$O,Q$2,Database!$I:$I,$A78,Database!$Z:$Z,"N",Database!$Y:$Y,"Y")+COUNTIFS(Database!$F:$F,2,Database!$Q:$Q,Q$2,Database!$I:$I,$A78,Database!$Z:$Z,"N",Database!$Y:$Y,"Y"))</f>
        <v>3</v>
      </c>
      <c r="R78" s="9">
        <f>IF($K78="N",0,COUNTIFS(Database!$E:$E,2,Database!$O:$O,R$2,Database!$I:$I,$A78,Database!$Z:$Z,"N",Database!$Y:$Y,"Y")+COUNTIFS(Database!$F:$F,2,Database!$Q:$Q,R$2,Database!$I:$I,$A78,Database!$Z:$Z,"N",Database!$Y:$Y,"Y"))</f>
        <v>1</v>
      </c>
      <c r="S78" s="9">
        <f>IF($K78="N",0,COUNTIFS(Database!$E:$E,2,Database!$O:$O,S$2,Database!$I:$I,$A78,Database!$Z:$Z,"N",Database!$Y:$Y,"Y")+COUNTIFS(Database!$F:$F,2,Database!$Q:$Q,S$2,Database!$I:$I,$A78,Database!$Z:$Z,"N",Database!$Y:$Y,"Y"))</f>
        <v>0</v>
      </c>
      <c r="T78" s="9">
        <f>IF($K78="N",0,COUNTIFS(Database!$E:$E,2,Database!$O:$O,T$2,Database!$I:$I,$A78,Database!$Z:$Z,"N",Database!$Y:$Y,"Y")+COUNTIFS(Database!$F:$F,2,Database!$Q:$Q,T$2,Database!$I:$I,$A78,Database!$Z:$Z,"N",Database!$Y:$Y,"Y"))</f>
        <v>3</v>
      </c>
      <c r="U78" s="9">
        <f>IF($K78="N",0,COUNTIFS(Database!$E:$E,2,Database!$O:$O,U$2,Database!$I:$I,$A78,Database!$Z:$Z,"N",Database!$Y:$Y,"Y")+COUNTIFS(Database!$F:$F,2,Database!$Q:$Q,U$2,Database!$I:$I,$A78,Database!$Z:$Z,"N",Database!$Y:$Y,"Y"))</f>
        <v>0</v>
      </c>
      <c r="V78" s="9">
        <f>IF($K78="N",0,COUNTIFS(Database!$E:$E,2,Database!$O:$O,V$2,Database!$I:$I,$A78,Database!$Z:$Z,"N",Database!$Y:$Y,"Y")+COUNTIFS(Database!$F:$F,2,Database!$Q:$Q,V$2,Database!$I:$I,$A78,Database!$Z:$Z,"N",Database!$Y:$Y,"Y"))</f>
        <v>11</v>
      </c>
      <c r="W78" s="9">
        <f>IF($K78="N",0,COUNTIFS(Database!$E:$E,2,Database!$O:$O,W$2,Database!$I:$I,$A78,Database!$Z:$Z,"N",Database!$Y:$Y,"Y")+COUNTIFS(Database!$F:$F,2,Database!$Q:$Q,W$2,Database!$I:$I,$A78,Database!$Z:$Z,"N",Database!$Y:$Y,"Y"))</f>
        <v>3</v>
      </c>
      <c r="X78" s="9">
        <f>IF($K78="N",0,COUNTIFS(Database!$E:$E,2,Database!$O:$O,X$2,Database!$I:$I,$A78,Database!$Z:$Z,"N",Database!$Y:$Y,"Y")+COUNTIFS(Database!$F:$F,2,Database!$Q:$Q,X$2,Database!$I:$I,$A78,Database!$Z:$Z,"N",Database!$Y:$Y,"Y"))</f>
        <v>8</v>
      </c>
      <c r="Y78" s="9">
        <f>IF($K78="N",0,COUNTIFS(Database!$E:$E,2,Database!$O:$O,Y$2,Database!$I:$I,$A78,Database!$Z:$Z,"N",Database!$Y:$Y,"Y")+COUNTIFS(Database!$F:$F,2,Database!$Q:$Q,Y$2,Database!$I:$I,$A78,Database!$Z:$Z,"N",Database!$Y:$Y,"Y"))</f>
        <v>1</v>
      </c>
      <c r="Z78" s="9">
        <f>IF($K78="N",0,COUNTIFS(Database!$E:$E,2,Database!$O:$O,Z$2,Database!$I:$I,$A78,Database!$Z:$Z,"N",Database!$Y:$Y,"Y")+COUNTIFS(Database!$F:$F,2,Database!$Q:$Q,Z$2,Database!$I:$I,$A78,Database!$Z:$Z,"N",Database!$Y:$Y,"Y"))</f>
        <v>3</v>
      </c>
      <c r="AA78" s="9">
        <f>IF($K78="N",0,COUNTIFS(Database!$E:$E,2,Database!$O:$O,AA$2,Database!$I:$I,$A78,Database!$Z:$Z,"N",Database!$Y:$Y,"Y")+COUNTIFS(Database!$F:$F,2,Database!$Q:$Q,AA$2,Database!$I:$I,$A78,Database!$Z:$Z,"N",Database!$Y:$Y,"Y"))</f>
        <v>0</v>
      </c>
      <c r="AB78" s="9">
        <f>IF($K78="N",0,COUNTIFS(Database!$E:$E,2,Database!$O:$O,AB$2,Database!$I:$I,$A78,Database!$Z:$Z,"N",Database!$Y:$Y,"Y")+COUNTIFS(Database!$F:$F,2,Database!$Q:$Q,AB$2,Database!$I:$I,$A78,Database!$Z:$Z,"N",Database!$Y:$Y,"Y"))</f>
        <v>0</v>
      </c>
      <c r="AC78" s="9">
        <f>IF($K78="N",0,COUNTIFS(Database!$E:$E,2,Database!$O:$O,AC$2,Database!$I:$I,$A78,Database!$Z:$Z,"N",Database!$Y:$Y,"Y")+COUNTIFS(Database!$F:$F,2,Database!$Q:$Q,AC$2,Database!$I:$I,$A78,Database!$Z:$Z,"N",Database!$Y:$Y,"Y"))</f>
        <v>2</v>
      </c>
      <c r="AD78" s="9">
        <f>IF($K78="N",0,COUNTIFS(Database!$E:$E,1,Database!$O:$O,AD$2,Database!$I:$I,$A78,Database!$Z:$Z,"N",Database!$Y:$Y,"Y")+COUNTIFS(Database!$F:$F,1,Database!$Q:$Q,AD$2,Database!$I:$I,$A78,Database!$Z:$Z,"N",Database!$Y:$Y,"Y"))</f>
        <v>1</v>
      </c>
      <c r="AE78" s="9">
        <f>IF($K78="N",0,COUNTIFS(Database!$E:$E,1,Database!$O:$O,AE$2,Database!$I:$I,$A78,Database!$Z:$Z,"N",Database!$Y:$Y,"Y")+COUNTIFS(Database!$F:$F,1,Database!$Q:$Q,AE$2,Database!$I:$I,$A78,Database!$Z:$Z,"N",Database!$Y:$Y,"Y"))</f>
        <v>0</v>
      </c>
      <c r="AF78" s="9">
        <f>IF($K78="N",0,COUNTIFS(Database!$E:$E,1,Database!$O:$O,AF$2,Database!$I:$I,$A78,Database!$Z:$Z,"N",Database!$Y:$Y,"Y")+COUNTIFS(Database!$F:$F,1,Database!$Q:$Q,AF$2,Database!$I:$I,$A78,Database!$Z:$Z,"N",Database!$Y:$Y,"Y"))</f>
        <v>0</v>
      </c>
      <c r="AG78" s="9">
        <f>IF($K78="N",0,COUNTIFS(Database!$E:$E,1,Database!$O:$O,AG$2,Database!$I:$I,$A78,Database!$Z:$Z,"N",Database!$Y:$Y,"Y")+COUNTIFS(Database!$F:$F,1,Database!$Q:$Q,AG$2,Database!$I:$I,$A78,Database!$Z:$Z,"N",Database!$Y:$Y,"Y"))</f>
        <v>0</v>
      </c>
      <c r="AH78" s="9">
        <f>IF($K78="N",0,COUNTIFS(Database!$E:$E,1,Database!$O:$O,AH$2,Database!$I:$I,$A78,Database!$Z:$Z,"N",Database!$Y:$Y,"Y")+COUNTIFS(Database!$F:$F,1,Database!$Q:$Q,AH$2,Database!$I:$I,$A78,Database!$Z:$Z,"N",Database!$Y:$Y,"Y"))</f>
        <v>0</v>
      </c>
      <c r="AI78" s="9">
        <f>IF($K78="N",0,COUNTIFS(Database!$E:$E,1,Database!$O:$O,AI$2,Database!$I:$I,$A78,Database!$Z:$Z,"N",Database!$Y:$Y,"Y")+COUNTIFS(Database!$F:$F,1,Database!$Q:$Q,AI$2,Database!$I:$I,$A78,Database!$Z:$Z,"N",Database!$Y:$Y,"Y"))</f>
        <v>0</v>
      </c>
      <c r="AJ78" s="9">
        <f>IF($K78="N",0,COUNTIFS(Database!$E:$E,1,Database!$O:$O,AJ$2,Database!$I:$I,$A78,Database!$Z:$Z,"N",Database!$Y:$Y,"Y")+COUNTIFS(Database!$F:$F,1,Database!$Q:$Q,AJ$2,Database!$I:$I,$A78,Database!$Z:$Z,"N",Database!$Y:$Y,"Y"))</f>
        <v>0</v>
      </c>
      <c r="AK78" s="9">
        <f>IF($K78="N",0,COUNTIFS(Database!$E:$E,1,Database!$O:$O,AK$2,Database!$I:$I,$A78,Database!$Z:$Z,"N",Database!$Y:$Y,"Y")+COUNTIFS(Database!$F:$F,1,Database!$Q:$Q,AK$2,Database!$I:$I,$A78,Database!$Z:$Z,"N",Database!$Y:$Y,"Y"))</f>
        <v>0</v>
      </c>
      <c r="AL78" s="9">
        <f>IF($K78="N",0,COUNTIFS(Database!$E:$E,1,Database!$O:$O,AL$2,Database!$I:$I,$A78,Database!$Z:$Z,"N",Database!$Y:$Y,"Y")+COUNTIFS(Database!$F:$F,1,Database!$Q:$Q,AL$2,Database!$I:$I,$A78,Database!$Z:$Z,"N",Database!$Y:$Y,"Y"))</f>
        <v>0</v>
      </c>
      <c r="AM78" s="9">
        <f>IF($K78="N",0,COUNTIFS(Database!$E:$E,1,Database!$O:$O,AM$2,Database!$I:$I,$A78,Database!$Z:$Z,"N",Database!$Y:$Y,"Y")+COUNTIFS(Database!$F:$F,1,Database!$Q:$Q,AM$2,Database!$I:$I,$A78,Database!$Z:$Z,"N",Database!$Y:$Y,"Y"))</f>
        <v>1</v>
      </c>
      <c r="AN78" s="9">
        <f>IF($K78="N",0,COUNTIFS(Database!$E:$E,1,Database!$O:$O,AN$2,Database!$I:$I,$A78,Database!$Z:$Z,"N",Database!$Y:$Y,"Y")+COUNTIFS(Database!$F:$F,1,Database!$Q:$Q,AN$2,Database!$I:$I,$A78,Database!$Z:$Z,"N",Database!$Y:$Y,"Y"))</f>
        <v>1</v>
      </c>
      <c r="AO78" s="9">
        <f>IF($K78="N",0,COUNTIFS(Database!$E:$E,1,Database!$O:$O,AO$2,Database!$I:$I,$A78,Database!$Z:$Z,"N",Database!$Y:$Y,"Y")+COUNTIFS(Database!$F:$F,1,Database!$Q:$Q,AO$2,Database!$I:$I,$A78,Database!$Z:$Z,"N",Database!$Y:$Y,"Y"))</f>
        <v>0</v>
      </c>
      <c r="AP78" s="9">
        <f>IF($K78="N",0,COUNTIFS(Database!$E:$E,1,Database!$O:$O,AP$2,Database!$I:$I,$A78,Database!$Z:$Z,"N",Database!$Y:$Y,"Y")+COUNTIFS(Database!$F:$F,1,Database!$Q:$Q,AP$2,Database!$I:$I,$A78,Database!$Z:$Z,"N",Database!$Y:$Y,"Y"))</f>
        <v>0</v>
      </c>
      <c r="AQ78" s="9">
        <f>IF($K78="N",0,COUNTIFS(Database!$E:$E,1,Database!$O:$O,AQ$2,Database!$I:$I,$A78,Database!$Z:$Z,"N",Database!$Y:$Y,"Y")+COUNTIFS(Database!$F:$F,1,Database!$Q:$Q,AQ$2,Database!$I:$I,$A78,Database!$Z:$Z,"N",Database!$Y:$Y,"Y"))</f>
        <v>0</v>
      </c>
      <c r="AR78" s="9">
        <f>IF($K78="N",0,COUNTIFS(Database!$E:$E,1,Database!$O:$O,AR$2,Database!$I:$I,$A78,Database!$Z:$Z,"N",Database!$Y:$Y,"Y")+COUNTIFS(Database!$F:$F,1,Database!$Q:$Q,AR$2,Database!$I:$I,$A78,Database!$Z:$Z,"N",Database!$Y:$Y,"Y"))</f>
        <v>0</v>
      </c>
      <c r="AS78" s="9">
        <f>IF($K78="N",0,COUNTIFS(Database!$E:$E,1,Database!$O:$O,AS$2,Database!$I:$I,$A78,Database!$Z:$Z,"N",Database!$Y:$Y,"Y")+COUNTIFS(Database!$F:$F,1,Database!$Q:$Q,AS$2,Database!$I:$I,$A78,Database!$Z:$Z,"N",Database!$Y:$Y,"Y"))</f>
        <v>1</v>
      </c>
      <c r="AT78" s="9">
        <f>IF($K78="N",0,COUNTIFS(Database!$E:$E,0,Database!$O:$O,AT$2,Database!$I:$I,$A78,Database!$Z:$Z,"N",Database!$Y:$Y,"Y")+COUNTIFS(Database!$F:$F,0,Database!$Q:$Q,AT$2,Database!$I:$I,$A78,Database!$Z:$Z,"N",Database!$Y:$Y,"Y"))</f>
        <v>10</v>
      </c>
      <c r="AU78" s="9">
        <f>IF($K78="N",0,COUNTIFS(Database!$E:$E,0,Database!$O:$O,AU$2,Database!$I:$I,$A78,Database!$Z:$Z,"N",Database!$Y:$Y,"Y")+COUNTIFS(Database!$F:$F,0,Database!$Q:$Q,AU$2,Database!$I:$I,$A78,Database!$Z:$Z,"N",Database!$Y:$Y,"Y"))</f>
        <v>4</v>
      </c>
      <c r="AV78" s="9">
        <f>IF($K78="N",0,COUNTIFS(Database!$E:$E,0,Database!$O:$O,AV$2,Database!$I:$I,$A78,Database!$Z:$Z,"N",Database!$Y:$Y,"Y")+COUNTIFS(Database!$F:$F,0,Database!$Q:$Q,AV$2,Database!$I:$I,$A78,Database!$Z:$Z,"N",Database!$Y:$Y,"Y"))</f>
        <v>4</v>
      </c>
      <c r="AW78" s="9">
        <f>IF($K78="N",0,COUNTIFS(Database!$E:$E,0,Database!$O:$O,AW$2,Database!$I:$I,$A78,Database!$Z:$Z,"N",Database!$Y:$Y,"Y")+COUNTIFS(Database!$F:$F,0,Database!$Q:$Q,AW$2,Database!$I:$I,$A78,Database!$Z:$Z,"N",Database!$Y:$Y,"Y"))</f>
        <v>2</v>
      </c>
      <c r="AX78" s="9">
        <f>IF($K78="N",0,COUNTIFS(Database!$E:$E,0,Database!$O:$O,AX$2,Database!$I:$I,$A78,Database!$Z:$Z,"N",Database!$Y:$Y,"Y")+COUNTIFS(Database!$F:$F,0,Database!$Q:$Q,AX$2,Database!$I:$I,$A78,Database!$Z:$Z,"N",Database!$Y:$Y,"Y"))</f>
        <v>4</v>
      </c>
      <c r="AY78" s="9">
        <f>IF($K78="N",0,COUNTIFS(Database!$E:$E,0,Database!$O:$O,AY$2,Database!$I:$I,$A78,Database!$Z:$Z,"N",Database!$Y:$Y,"Y")+COUNTIFS(Database!$F:$F,0,Database!$Q:$Q,AY$2,Database!$I:$I,$A78,Database!$Z:$Z,"N",Database!$Y:$Y,"Y"))</f>
        <v>0</v>
      </c>
      <c r="AZ78" s="9">
        <f>IF($K78="N",0,COUNTIFS(Database!$E:$E,0,Database!$O:$O,AZ$2,Database!$I:$I,$A78,Database!$Z:$Z,"N",Database!$Y:$Y,"Y")+COUNTIFS(Database!$F:$F,0,Database!$Q:$Q,AZ$2,Database!$I:$I,$A78,Database!$Z:$Z,"N",Database!$Y:$Y,"Y"))</f>
        <v>2</v>
      </c>
      <c r="BA78" s="9">
        <f>IF($K78="N",0,COUNTIFS(Database!$E:$E,0,Database!$O:$O,BA$2,Database!$I:$I,$A78,Database!$Z:$Z,"N",Database!$Y:$Y,"Y")+COUNTIFS(Database!$F:$F,0,Database!$Q:$Q,BA$2,Database!$I:$I,$A78,Database!$Z:$Z,"N",Database!$Y:$Y,"Y"))</f>
        <v>0</v>
      </c>
      <c r="BB78" s="9">
        <f>IF($K78="N",0,COUNTIFS(Database!$E:$E,0,Database!$O:$O,BB$2,Database!$I:$I,$A78,Database!$Z:$Z,"N",Database!$Y:$Y,"Y")+COUNTIFS(Database!$F:$F,0,Database!$Q:$Q,BB$2,Database!$I:$I,$A78,Database!$Z:$Z,"N",Database!$Y:$Y,"Y"))</f>
        <v>8</v>
      </c>
      <c r="BC78" s="9">
        <f>IF($K78="N",0,COUNTIFS(Database!$E:$E,0,Database!$O:$O,BC$2,Database!$I:$I,$A78,Database!$Z:$Z,"N",Database!$Y:$Y,"Y")+COUNTIFS(Database!$F:$F,0,Database!$Q:$Q,BC$2,Database!$I:$I,$A78,Database!$Z:$Z,"N",Database!$Y:$Y,"Y"))</f>
        <v>6</v>
      </c>
      <c r="BD78" s="9">
        <f>IF($K78="N",0,COUNTIFS(Database!$E:$E,0,Database!$O:$O,BD$2,Database!$I:$I,$A78,Database!$Z:$Z,"N",Database!$Y:$Y,"Y")+COUNTIFS(Database!$F:$F,0,Database!$Q:$Q,BD$2,Database!$I:$I,$A78,Database!$Z:$Z,"N",Database!$Y:$Y,"Y"))</f>
        <v>6</v>
      </c>
      <c r="BE78" s="9">
        <f>IF($K78="N",0,COUNTIFS(Database!$E:$E,0,Database!$O:$O,BE$2,Database!$I:$I,$A78,Database!$Z:$Z,"N",Database!$Y:$Y,"Y")+COUNTIFS(Database!$F:$F,0,Database!$Q:$Q,BE$2,Database!$I:$I,$A78,Database!$Z:$Z,"N",Database!$Y:$Y,"Y"))</f>
        <v>4</v>
      </c>
      <c r="BF78" s="9">
        <f>IF($K78="N",0,COUNTIFS(Database!$E:$E,0,Database!$O:$O,BF$2,Database!$I:$I,$A78,Database!$Z:$Z,"N",Database!$Y:$Y,"Y")+COUNTIFS(Database!$F:$F,0,Database!$Q:$Q,BF$2,Database!$I:$I,$A78,Database!$Z:$Z,"N",Database!$Y:$Y,"Y"))</f>
        <v>4</v>
      </c>
      <c r="BG78" s="9">
        <f>IF($K78="N",0,COUNTIFS(Database!$E:$E,0,Database!$O:$O,BG$2,Database!$I:$I,$A78,Database!$Z:$Z,"N",Database!$Y:$Y,"Y")+COUNTIFS(Database!$F:$F,0,Database!$Q:$Q,BG$2,Database!$I:$I,$A78,Database!$Z:$Z,"N",Database!$Y:$Y,"Y"))</f>
        <v>0</v>
      </c>
      <c r="BH78" s="9">
        <f>IF($K78="N",0,COUNTIFS(Database!$E:$E,0,Database!$O:$O,BH$2,Database!$I:$I,$A78,Database!$Z:$Z,"N",Database!$Y:$Y,"Y")+COUNTIFS(Database!$F:$F,0,Database!$Q:$Q,BH$2,Database!$I:$I,$A78,Database!$Z:$Z,"N",Database!$Y:$Y,"Y"))</f>
        <v>0</v>
      </c>
      <c r="BI78" s="9">
        <f>IF($K78="N",0,COUNTIFS(Database!$E:$E,0,Database!$O:$O,BI$2,Database!$I:$I,$A78,Database!$Z:$Z,"N",Database!$Y:$Y,"Y")+COUNTIFS(Database!$F:$F,0,Database!$Q:$Q,BI$2,Database!$I:$I,$A78,Database!$Z:$Z,"N",Database!$Y:$Y,"Y"))</f>
        <v>7</v>
      </c>
    </row>
    <row r="79" spans="1:61" x14ac:dyDescent="0.25">
      <c r="A79" t="s">
        <v>2148</v>
      </c>
      <c r="B79" s="2" t="str">
        <f>VLOOKUP(A79,Database!I:U,13,FALSE)</f>
        <v>bcp</v>
      </c>
      <c r="C79" s="2">
        <f>VLOOKUP(A79,Database!I:V,14,FALSE)</f>
        <v>2000</v>
      </c>
      <c r="D79" s="2">
        <f>_xlfn.MAXIFS(Database!B:B,Database!I:I,'Tournaments Included'!A79)</f>
        <v>3</v>
      </c>
      <c r="E79" s="2" t="str">
        <f>VLOOKUP(A79,Database!I:AA,16,FALSE)</f>
        <v>v1.2</v>
      </c>
      <c r="F79" s="2">
        <f>VLOOKUP(A79,Database!I:AB,19,FALSE)</f>
        <v>6</v>
      </c>
      <c r="G79" s="2" t="str">
        <f>VLOOKUP(A79,Database!I:AC,20,FALSE)</f>
        <v>N</v>
      </c>
      <c r="H79" s="2" t="str">
        <f>IF(VLOOKUP(A79,Database!I:AD,21,FALSE)=0,"Unknown",VLOOKUP(A79,Database!I:AD,21,FALSE))</f>
        <v>Unknown</v>
      </c>
      <c r="I79" s="2" t="str">
        <f>IF(VLOOKUP(A79,Database!I:AE,22,FALSE)=0,"Unknown",VLOOKUP(A79,Database!I:AE,22,FALSE))</f>
        <v>Unknown</v>
      </c>
      <c r="K79" s="19" t="s">
        <v>1399</v>
      </c>
      <c r="N79" s="9">
        <f>IF($K79="N",0,COUNTIFS(Database!$E:$E,2,Database!$O:$O,N$2,Database!$I:$I,$A79,Database!$Z:$Z,"N",Database!$Y:$Y,"Y")+COUNTIFS(Database!$F:$F,2,Database!$Q:$Q,N$2,Database!$I:$I,$A79,Database!$Z:$Z,"N",Database!$Y:$Y,"Y"))</f>
        <v>0</v>
      </c>
      <c r="O79" s="9">
        <f>IF($K79="N",0,COUNTIFS(Database!$E:$E,2,Database!$O:$O,O$2,Database!$I:$I,$A79,Database!$Z:$Z,"N",Database!$Y:$Y,"Y")+COUNTIFS(Database!$F:$F,2,Database!$Q:$Q,O$2,Database!$I:$I,$A79,Database!$Z:$Z,"N",Database!$Y:$Y,"Y"))</f>
        <v>0</v>
      </c>
      <c r="P79" s="9">
        <f>IF($K79="N",0,COUNTIFS(Database!$E:$E,2,Database!$O:$O,P$2,Database!$I:$I,$A79,Database!$Z:$Z,"N",Database!$Y:$Y,"Y")+COUNTIFS(Database!$F:$F,2,Database!$Q:$Q,P$2,Database!$I:$I,$A79,Database!$Z:$Z,"N",Database!$Y:$Y,"Y"))</f>
        <v>0</v>
      </c>
      <c r="Q79" s="9">
        <f>IF($K79="N",0,COUNTIFS(Database!$E:$E,2,Database!$O:$O,Q$2,Database!$I:$I,$A79,Database!$Z:$Z,"N",Database!$Y:$Y,"Y")+COUNTIFS(Database!$F:$F,2,Database!$Q:$Q,Q$2,Database!$I:$I,$A79,Database!$Z:$Z,"N",Database!$Y:$Y,"Y"))</f>
        <v>0</v>
      </c>
      <c r="R79" s="9">
        <f>IF($K79="N",0,COUNTIFS(Database!$E:$E,2,Database!$O:$O,R$2,Database!$I:$I,$A79,Database!$Z:$Z,"N",Database!$Y:$Y,"Y")+COUNTIFS(Database!$F:$F,2,Database!$Q:$Q,R$2,Database!$I:$I,$A79,Database!$Z:$Z,"N",Database!$Y:$Y,"Y"))</f>
        <v>0</v>
      </c>
      <c r="S79" s="9">
        <f>IF($K79="N",0,COUNTIFS(Database!$E:$E,2,Database!$O:$O,S$2,Database!$I:$I,$A79,Database!$Z:$Z,"N",Database!$Y:$Y,"Y")+COUNTIFS(Database!$F:$F,2,Database!$Q:$Q,S$2,Database!$I:$I,$A79,Database!$Z:$Z,"N",Database!$Y:$Y,"Y"))</f>
        <v>0</v>
      </c>
      <c r="T79" s="9">
        <f>IF($K79="N",0,COUNTIFS(Database!$E:$E,2,Database!$O:$O,T$2,Database!$I:$I,$A79,Database!$Z:$Z,"N",Database!$Y:$Y,"Y")+COUNTIFS(Database!$F:$F,2,Database!$Q:$Q,T$2,Database!$I:$I,$A79,Database!$Z:$Z,"N",Database!$Y:$Y,"Y"))</f>
        <v>0</v>
      </c>
      <c r="U79" s="9">
        <f>IF($K79="N",0,COUNTIFS(Database!$E:$E,2,Database!$O:$O,U$2,Database!$I:$I,$A79,Database!$Z:$Z,"N",Database!$Y:$Y,"Y")+COUNTIFS(Database!$F:$F,2,Database!$Q:$Q,U$2,Database!$I:$I,$A79,Database!$Z:$Z,"N",Database!$Y:$Y,"Y"))</f>
        <v>0</v>
      </c>
      <c r="V79" s="9">
        <f>IF($K79="N",0,COUNTIFS(Database!$E:$E,2,Database!$O:$O,V$2,Database!$I:$I,$A79,Database!$Z:$Z,"N",Database!$Y:$Y,"Y")+COUNTIFS(Database!$F:$F,2,Database!$Q:$Q,V$2,Database!$I:$I,$A79,Database!$Z:$Z,"N",Database!$Y:$Y,"Y"))</f>
        <v>0</v>
      </c>
      <c r="W79" s="9">
        <f>IF($K79="N",0,COUNTIFS(Database!$E:$E,2,Database!$O:$O,W$2,Database!$I:$I,$A79,Database!$Z:$Z,"N",Database!$Y:$Y,"Y")+COUNTIFS(Database!$F:$F,2,Database!$Q:$Q,W$2,Database!$I:$I,$A79,Database!$Z:$Z,"N",Database!$Y:$Y,"Y"))</f>
        <v>0</v>
      </c>
      <c r="X79" s="9">
        <f>IF($K79="N",0,COUNTIFS(Database!$E:$E,2,Database!$O:$O,X$2,Database!$I:$I,$A79,Database!$Z:$Z,"N",Database!$Y:$Y,"Y")+COUNTIFS(Database!$F:$F,2,Database!$Q:$Q,X$2,Database!$I:$I,$A79,Database!$Z:$Z,"N",Database!$Y:$Y,"Y"))</f>
        <v>0</v>
      </c>
      <c r="Y79" s="9">
        <f>IF($K79="N",0,COUNTIFS(Database!$E:$E,2,Database!$O:$O,Y$2,Database!$I:$I,$A79,Database!$Z:$Z,"N",Database!$Y:$Y,"Y")+COUNTIFS(Database!$F:$F,2,Database!$Q:$Q,Y$2,Database!$I:$I,$A79,Database!$Z:$Z,"N",Database!$Y:$Y,"Y"))</f>
        <v>0</v>
      </c>
      <c r="Z79" s="9">
        <f>IF($K79="N",0,COUNTIFS(Database!$E:$E,2,Database!$O:$O,Z$2,Database!$I:$I,$A79,Database!$Z:$Z,"N",Database!$Y:$Y,"Y")+COUNTIFS(Database!$F:$F,2,Database!$Q:$Q,Z$2,Database!$I:$I,$A79,Database!$Z:$Z,"N",Database!$Y:$Y,"Y"))</f>
        <v>0</v>
      </c>
      <c r="AA79" s="9">
        <f>IF($K79="N",0,COUNTIFS(Database!$E:$E,2,Database!$O:$O,AA$2,Database!$I:$I,$A79,Database!$Z:$Z,"N",Database!$Y:$Y,"Y")+COUNTIFS(Database!$F:$F,2,Database!$Q:$Q,AA$2,Database!$I:$I,$A79,Database!$Z:$Z,"N",Database!$Y:$Y,"Y"))</f>
        <v>0</v>
      </c>
      <c r="AB79" s="9">
        <f>IF($K79="N",0,COUNTIFS(Database!$E:$E,2,Database!$O:$O,AB$2,Database!$I:$I,$A79,Database!$Z:$Z,"N",Database!$Y:$Y,"Y")+COUNTIFS(Database!$F:$F,2,Database!$Q:$Q,AB$2,Database!$I:$I,$A79,Database!$Z:$Z,"N",Database!$Y:$Y,"Y"))</f>
        <v>0</v>
      </c>
      <c r="AC79" s="9">
        <f>IF($K79="N",0,COUNTIFS(Database!$E:$E,2,Database!$O:$O,AC$2,Database!$I:$I,$A79,Database!$Z:$Z,"N",Database!$Y:$Y,"Y")+COUNTIFS(Database!$F:$F,2,Database!$Q:$Q,AC$2,Database!$I:$I,$A79,Database!$Z:$Z,"N",Database!$Y:$Y,"Y"))</f>
        <v>0</v>
      </c>
      <c r="AD79" s="9">
        <f>IF($K79="N",0,COUNTIFS(Database!$E:$E,1,Database!$O:$O,AD$2,Database!$I:$I,$A79,Database!$Z:$Z,"N",Database!$Y:$Y,"Y")+COUNTIFS(Database!$F:$F,1,Database!$Q:$Q,AD$2,Database!$I:$I,$A79,Database!$Z:$Z,"N",Database!$Y:$Y,"Y"))</f>
        <v>0</v>
      </c>
      <c r="AE79" s="9">
        <f>IF($K79="N",0,COUNTIFS(Database!$E:$E,1,Database!$O:$O,AE$2,Database!$I:$I,$A79,Database!$Z:$Z,"N",Database!$Y:$Y,"Y")+COUNTIFS(Database!$F:$F,1,Database!$Q:$Q,AE$2,Database!$I:$I,$A79,Database!$Z:$Z,"N",Database!$Y:$Y,"Y"))</f>
        <v>0</v>
      </c>
      <c r="AF79" s="9">
        <f>IF($K79="N",0,COUNTIFS(Database!$E:$E,1,Database!$O:$O,AF$2,Database!$I:$I,$A79,Database!$Z:$Z,"N",Database!$Y:$Y,"Y")+COUNTIFS(Database!$F:$F,1,Database!$Q:$Q,AF$2,Database!$I:$I,$A79,Database!$Z:$Z,"N",Database!$Y:$Y,"Y"))</f>
        <v>0</v>
      </c>
      <c r="AG79" s="9">
        <f>IF($K79="N",0,COUNTIFS(Database!$E:$E,1,Database!$O:$O,AG$2,Database!$I:$I,$A79,Database!$Z:$Z,"N",Database!$Y:$Y,"Y")+COUNTIFS(Database!$F:$F,1,Database!$Q:$Q,AG$2,Database!$I:$I,$A79,Database!$Z:$Z,"N",Database!$Y:$Y,"Y"))</f>
        <v>0</v>
      </c>
      <c r="AH79" s="9">
        <f>IF($K79="N",0,COUNTIFS(Database!$E:$E,1,Database!$O:$O,AH$2,Database!$I:$I,$A79,Database!$Z:$Z,"N",Database!$Y:$Y,"Y")+COUNTIFS(Database!$F:$F,1,Database!$Q:$Q,AH$2,Database!$I:$I,$A79,Database!$Z:$Z,"N",Database!$Y:$Y,"Y"))</f>
        <v>0</v>
      </c>
      <c r="AI79" s="9">
        <f>IF($K79="N",0,COUNTIFS(Database!$E:$E,1,Database!$O:$O,AI$2,Database!$I:$I,$A79,Database!$Z:$Z,"N",Database!$Y:$Y,"Y")+COUNTIFS(Database!$F:$F,1,Database!$Q:$Q,AI$2,Database!$I:$I,$A79,Database!$Z:$Z,"N",Database!$Y:$Y,"Y"))</f>
        <v>0</v>
      </c>
      <c r="AJ79" s="9">
        <f>IF($K79="N",0,COUNTIFS(Database!$E:$E,1,Database!$O:$O,AJ$2,Database!$I:$I,$A79,Database!$Z:$Z,"N",Database!$Y:$Y,"Y")+COUNTIFS(Database!$F:$F,1,Database!$Q:$Q,AJ$2,Database!$I:$I,$A79,Database!$Z:$Z,"N",Database!$Y:$Y,"Y"))</f>
        <v>0</v>
      </c>
      <c r="AK79" s="9">
        <f>IF($K79="N",0,COUNTIFS(Database!$E:$E,1,Database!$O:$O,AK$2,Database!$I:$I,$A79,Database!$Z:$Z,"N",Database!$Y:$Y,"Y")+COUNTIFS(Database!$F:$F,1,Database!$Q:$Q,AK$2,Database!$I:$I,$A79,Database!$Z:$Z,"N",Database!$Y:$Y,"Y"))</f>
        <v>0</v>
      </c>
      <c r="AL79" s="9">
        <f>IF($K79="N",0,COUNTIFS(Database!$E:$E,1,Database!$O:$O,AL$2,Database!$I:$I,$A79,Database!$Z:$Z,"N",Database!$Y:$Y,"Y")+COUNTIFS(Database!$F:$F,1,Database!$Q:$Q,AL$2,Database!$I:$I,$A79,Database!$Z:$Z,"N",Database!$Y:$Y,"Y"))</f>
        <v>0</v>
      </c>
      <c r="AM79" s="9">
        <f>IF($K79="N",0,COUNTIFS(Database!$E:$E,1,Database!$O:$O,AM$2,Database!$I:$I,$A79,Database!$Z:$Z,"N",Database!$Y:$Y,"Y")+COUNTIFS(Database!$F:$F,1,Database!$Q:$Q,AM$2,Database!$I:$I,$A79,Database!$Z:$Z,"N",Database!$Y:$Y,"Y"))</f>
        <v>0</v>
      </c>
      <c r="AN79" s="9">
        <f>IF($K79="N",0,COUNTIFS(Database!$E:$E,1,Database!$O:$O,AN$2,Database!$I:$I,$A79,Database!$Z:$Z,"N",Database!$Y:$Y,"Y")+COUNTIFS(Database!$F:$F,1,Database!$Q:$Q,AN$2,Database!$I:$I,$A79,Database!$Z:$Z,"N",Database!$Y:$Y,"Y"))</f>
        <v>0</v>
      </c>
      <c r="AO79" s="9">
        <f>IF($K79="N",0,COUNTIFS(Database!$E:$E,1,Database!$O:$O,AO$2,Database!$I:$I,$A79,Database!$Z:$Z,"N",Database!$Y:$Y,"Y")+COUNTIFS(Database!$F:$F,1,Database!$Q:$Q,AO$2,Database!$I:$I,$A79,Database!$Z:$Z,"N",Database!$Y:$Y,"Y"))</f>
        <v>0</v>
      </c>
      <c r="AP79" s="9">
        <f>IF($K79="N",0,COUNTIFS(Database!$E:$E,1,Database!$O:$O,AP$2,Database!$I:$I,$A79,Database!$Z:$Z,"N",Database!$Y:$Y,"Y")+COUNTIFS(Database!$F:$F,1,Database!$Q:$Q,AP$2,Database!$I:$I,$A79,Database!$Z:$Z,"N",Database!$Y:$Y,"Y"))</f>
        <v>0</v>
      </c>
      <c r="AQ79" s="9">
        <f>IF($K79="N",0,COUNTIFS(Database!$E:$E,1,Database!$O:$O,AQ$2,Database!$I:$I,$A79,Database!$Z:$Z,"N",Database!$Y:$Y,"Y")+COUNTIFS(Database!$F:$F,1,Database!$Q:$Q,AQ$2,Database!$I:$I,$A79,Database!$Z:$Z,"N",Database!$Y:$Y,"Y"))</f>
        <v>0</v>
      </c>
      <c r="AR79" s="9">
        <f>IF($K79="N",0,COUNTIFS(Database!$E:$E,1,Database!$O:$O,AR$2,Database!$I:$I,$A79,Database!$Z:$Z,"N",Database!$Y:$Y,"Y")+COUNTIFS(Database!$F:$F,1,Database!$Q:$Q,AR$2,Database!$I:$I,$A79,Database!$Z:$Z,"N",Database!$Y:$Y,"Y"))</f>
        <v>0</v>
      </c>
      <c r="AS79" s="9">
        <f>IF($K79="N",0,COUNTIFS(Database!$E:$E,1,Database!$O:$O,AS$2,Database!$I:$I,$A79,Database!$Z:$Z,"N",Database!$Y:$Y,"Y")+COUNTIFS(Database!$F:$F,1,Database!$Q:$Q,AS$2,Database!$I:$I,$A79,Database!$Z:$Z,"N",Database!$Y:$Y,"Y"))</f>
        <v>0</v>
      </c>
      <c r="AT79" s="9">
        <f>IF($K79="N",0,COUNTIFS(Database!$E:$E,0,Database!$O:$O,AT$2,Database!$I:$I,$A79,Database!$Z:$Z,"N",Database!$Y:$Y,"Y")+COUNTIFS(Database!$F:$F,0,Database!$Q:$Q,AT$2,Database!$I:$I,$A79,Database!$Z:$Z,"N",Database!$Y:$Y,"Y"))</f>
        <v>0</v>
      </c>
      <c r="AU79" s="9">
        <f>IF($K79="N",0,COUNTIFS(Database!$E:$E,0,Database!$O:$O,AU$2,Database!$I:$I,$A79,Database!$Z:$Z,"N",Database!$Y:$Y,"Y")+COUNTIFS(Database!$F:$F,0,Database!$Q:$Q,AU$2,Database!$I:$I,$A79,Database!$Z:$Z,"N",Database!$Y:$Y,"Y"))</f>
        <v>0</v>
      </c>
      <c r="AV79" s="9">
        <f>IF($K79="N",0,COUNTIFS(Database!$E:$E,0,Database!$O:$O,AV$2,Database!$I:$I,$A79,Database!$Z:$Z,"N",Database!$Y:$Y,"Y")+COUNTIFS(Database!$F:$F,0,Database!$Q:$Q,AV$2,Database!$I:$I,$A79,Database!$Z:$Z,"N",Database!$Y:$Y,"Y"))</f>
        <v>0</v>
      </c>
      <c r="AW79" s="9">
        <f>IF($K79="N",0,COUNTIFS(Database!$E:$E,0,Database!$O:$O,AW$2,Database!$I:$I,$A79,Database!$Z:$Z,"N",Database!$Y:$Y,"Y")+COUNTIFS(Database!$F:$F,0,Database!$Q:$Q,AW$2,Database!$I:$I,$A79,Database!$Z:$Z,"N",Database!$Y:$Y,"Y"))</f>
        <v>0</v>
      </c>
      <c r="AX79" s="9">
        <f>IF($K79="N",0,COUNTIFS(Database!$E:$E,0,Database!$O:$O,AX$2,Database!$I:$I,$A79,Database!$Z:$Z,"N",Database!$Y:$Y,"Y")+COUNTIFS(Database!$F:$F,0,Database!$Q:$Q,AX$2,Database!$I:$I,$A79,Database!$Z:$Z,"N",Database!$Y:$Y,"Y"))</f>
        <v>0</v>
      </c>
      <c r="AY79" s="9">
        <f>IF($K79="N",0,COUNTIFS(Database!$E:$E,0,Database!$O:$O,AY$2,Database!$I:$I,$A79,Database!$Z:$Z,"N",Database!$Y:$Y,"Y")+COUNTIFS(Database!$F:$F,0,Database!$Q:$Q,AY$2,Database!$I:$I,$A79,Database!$Z:$Z,"N",Database!$Y:$Y,"Y"))</f>
        <v>0</v>
      </c>
      <c r="AZ79" s="9">
        <f>IF($K79="N",0,COUNTIFS(Database!$E:$E,0,Database!$O:$O,AZ$2,Database!$I:$I,$A79,Database!$Z:$Z,"N",Database!$Y:$Y,"Y")+COUNTIFS(Database!$F:$F,0,Database!$Q:$Q,AZ$2,Database!$I:$I,$A79,Database!$Z:$Z,"N",Database!$Y:$Y,"Y"))</f>
        <v>0</v>
      </c>
      <c r="BA79" s="9">
        <f>IF($K79="N",0,COUNTIFS(Database!$E:$E,0,Database!$O:$O,BA$2,Database!$I:$I,$A79,Database!$Z:$Z,"N",Database!$Y:$Y,"Y")+COUNTIFS(Database!$F:$F,0,Database!$Q:$Q,BA$2,Database!$I:$I,$A79,Database!$Z:$Z,"N",Database!$Y:$Y,"Y"))</f>
        <v>0</v>
      </c>
      <c r="BB79" s="9">
        <f>IF($K79="N",0,COUNTIFS(Database!$E:$E,0,Database!$O:$O,BB$2,Database!$I:$I,$A79,Database!$Z:$Z,"N",Database!$Y:$Y,"Y")+COUNTIFS(Database!$F:$F,0,Database!$Q:$Q,BB$2,Database!$I:$I,$A79,Database!$Z:$Z,"N",Database!$Y:$Y,"Y"))</f>
        <v>0</v>
      </c>
      <c r="BC79" s="9">
        <f>IF($K79="N",0,COUNTIFS(Database!$E:$E,0,Database!$O:$O,BC$2,Database!$I:$I,$A79,Database!$Z:$Z,"N",Database!$Y:$Y,"Y")+COUNTIFS(Database!$F:$F,0,Database!$Q:$Q,BC$2,Database!$I:$I,$A79,Database!$Z:$Z,"N",Database!$Y:$Y,"Y"))</f>
        <v>0</v>
      </c>
      <c r="BD79" s="9">
        <f>IF($K79="N",0,COUNTIFS(Database!$E:$E,0,Database!$O:$O,BD$2,Database!$I:$I,$A79,Database!$Z:$Z,"N",Database!$Y:$Y,"Y")+COUNTIFS(Database!$F:$F,0,Database!$Q:$Q,BD$2,Database!$I:$I,$A79,Database!$Z:$Z,"N",Database!$Y:$Y,"Y"))</f>
        <v>0</v>
      </c>
      <c r="BE79" s="9">
        <f>IF($K79="N",0,COUNTIFS(Database!$E:$E,0,Database!$O:$O,BE$2,Database!$I:$I,$A79,Database!$Z:$Z,"N",Database!$Y:$Y,"Y")+COUNTIFS(Database!$F:$F,0,Database!$Q:$Q,BE$2,Database!$I:$I,$A79,Database!$Z:$Z,"N",Database!$Y:$Y,"Y"))</f>
        <v>0</v>
      </c>
      <c r="BF79" s="9">
        <f>IF($K79="N",0,COUNTIFS(Database!$E:$E,0,Database!$O:$O,BF$2,Database!$I:$I,$A79,Database!$Z:$Z,"N",Database!$Y:$Y,"Y")+COUNTIFS(Database!$F:$F,0,Database!$Q:$Q,BF$2,Database!$I:$I,$A79,Database!$Z:$Z,"N",Database!$Y:$Y,"Y"))</f>
        <v>0</v>
      </c>
      <c r="BG79" s="9">
        <f>IF($K79="N",0,COUNTIFS(Database!$E:$E,0,Database!$O:$O,BG$2,Database!$I:$I,$A79,Database!$Z:$Z,"N",Database!$Y:$Y,"Y")+COUNTIFS(Database!$F:$F,0,Database!$Q:$Q,BG$2,Database!$I:$I,$A79,Database!$Z:$Z,"N",Database!$Y:$Y,"Y"))</f>
        <v>0</v>
      </c>
      <c r="BH79" s="9">
        <f>IF($K79="N",0,COUNTIFS(Database!$E:$E,0,Database!$O:$O,BH$2,Database!$I:$I,$A79,Database!$Z:$Z,"N",Database!$Y:$Y,"Y")+COUNTIFS(Database!$F:$F,0,Database!$Q:$Q,BH$2,Database!$I:$I,$A79,Database!$Z:$Z,"N",Database!$Y:$Y,"Y"))</f>
        <v>0</v>
      </c>
      <c r="BI79" s="9">
        <f>IF($K79="N",0,COUNTIFS(Database!$E:$E,0,Database!$O:$O,BI$2,Database!$I:$I,$A79,Database!$Z:$Z,"N",Database!$Y:$Y,"Y")+COUNTIFS(Database!$F:$F,0,Database!$Q:$Q,BI$2,Database!$I:$I,$A79,Database!$Z:$Z,"N",Database!$Y:$Y,"Y"))</f>
        <v>0</v>
      </c>
    </row>
    <row r="80" spans="1:61" x14ac:dyDescent="0.25">
      <c r="A80" t="s">
        <v>2158</v>
      </c>
      <c r="B80" s="2" t="str">
        <f>VLOOKUP(A80,Database!I:U,13,FALSE)</f>
        <v>bcp</v>
      </c>
      <c r="C80" s="2">
        <f>VLOOKUP(A80,Database!I:V,14,FALSE)</f>
        <v>2000</v>
      </c>
      <c r="D80" s="2">
        <f>_xlfn.MAXIFS(Database!B:B,Database!I:I,'Tournaments Included'!A80)</f>
        <v>3</v>
      </c>
      <c r="E80" s="2" t="str">
        <f>VLOOKUP(A80,Database!I:AA,16,FALSE)</f>
        <v>v1.2</v>
      </c>
      <c r="F80" s="2">
        <f>VLOOKUP(A80,Database!I:AB,19,FALSE)</f>
        <v>8</v>
      </c>
      <c r="G80" s="2" t="str">
        <f>VLOOKUP(A80,Database!I:AC,20,FALSE)</f>
        <v>Y</v>
      </c>
      <c r="H80" s="2" t="str">
        <f>IF(VLOOKUP(A80,Database!I:AD,21,FALSE)=0,"Unknown",VLOOKUP(A80,Database!I:AD,21,FALSE))</f>
        <v>Unknown</v>
      </c>
      <c r="I80" s="2" t="str">
        <f>IF(VLOOKUP(A80,Database!I:AE,22,FALSE)=0,"Unknown",VLOOKUP(A80,Database!I:AE,22,FALSE))</f>
        <v>Unknown</v>
      </c>
      <c r="K80" s="19" t="s">
        <v>1399</v>
      </c>
      <c r="N80" s="9">
        <f>IF($K80="N",0,COUNTIFS(Database!$E:$E,2,Database!$O:$O,N$2,Database!$I:$I,$A80,Database!$Z:$Z,"N",Database!$Y:$Y,"Y")+COUNTIFS(Database!$F:$F,2,Database!$Q:$Q,N$2,Database!$I:$I,$A80,Database!$Z:$Z,"N",Database!$Y:$Y,"Y"))</f>
        <v>0</v>
      </c>
      <c r="O80" s="9">
        <f>IF($K80="N",0,COUNTIFS(Database!$E:$E,2,Database!$O:$O,O$2,Database!$I:$I,$A80,Database!$Z:$Z,"N",Database!$Y:$Y,"Y")+COUNTIFS(Database!$F:$F,2,Database!$Q:$Q,O$2,Database!$I:$I,$A80,Database!$Z:$Z,"N",Database!$Y:$Y,"Y"))</f>
        <v>0</v>
      </c>
      <c r="P80" s="9">
        <f>IF($K80="N",0,COUNTIFS(Database!$E:$E,2,Database!$O:$O,P$2,Database!$I:$I,$A80,Database!$Z:$Z,"N",Database!$Y:$Y,"Y")+COUNTIFS(Database!$F:$F,2,Database!$Q:$Q,P$2,Database!$I:$I,$A80,Database!$Z:$Z,"N",Database!$Y:$Y,"Y"))</f>
        <v>0</v>
      </c>
      <c r="Q80" s="9">
        <f>IF($K80="N",0,COUNTIFS(Database!$E:$E,2,Database!$O:$O,Q$2,Database!$I:$I,$A80,Database!$Z:$Z,"N",Database!$Y:$Y,"Y")+COUNTIFS(Database!$F:$F,2,Database!$Q:$Q,Q$2,Database!$I:$I,$A80,Database!$Z:$Z,"N",Database!$Y:$Y,"Y"))</f>
        <v>0</v>
      </c>
      <c r="R80" s="9">
        <f>IF($K80="N",0,COUNTIFS(Database!$E:$E,2,Database!$O:$O,R$2,Database!$I:$I,$A80,Database!$Z:$Z,"N",Database!$Y:$Y,"Y")+COUNTIFS(Database!$F:$F,2,Database!$Q:$Q,R$2,Database!$I:$I,$A80,Database!$Z:$Z,"N",Database!$Y:$Y,"Y"))</f>
        <v>0</v>
      </c>
      <c r="S80" s="9">
        <f>IF($K80="N",0,COUNTIFS(Database!$E:$E,2,Database!$O:$O,S$2,Database!$I:$I,$A80,Database!$Z:$Z,"N",Database!$Y:$Y,"Y")+COUNTIFS(Database!$F:$F,2,Database!$Q:$Q,S$2,Database!$I:$I,$A80,Database!$Z:$Z,"N",Database!$Y:$Y,"Y"))</f>
        <v>0</v>
      </c>
      <c r="T80" s="9">
        <f>IF($K80="N",0,COUNTIFS(Database!$E:$E,2,Database!$O:$O,T$2,Database!$I:$I,$A80,Database!$Z:$Z,"N",Database!$Y:$Y,"Y")+COUNTIFS(Database!$F:$F,2,Database!$Q:$Q,T$2,Database!$I:$I,$A80,Database!$Z:$Z,"N",Database!$Y:$Y,"Y"))</f>
        <v>0</v>
      </c>
      <c r="U80" s="9">
        <f>IF($K80="N",0,COUNTIFS(Database!$E:$E,2,Database!$O:$O,U$2,Database!$I:$I,$A80,Database!$Z:$Z,"N",Database!$Y:$Y,"Y")+COUNTIFS(Database!$F:$F,2,Database!$Q:$Q,U$2,Database!$I:$I,$A80,Database!$Z:$Z,"N",Database!$Y:$Y,"Y"))</f>
        <v>0</v>
      </c>
      <c r="V80" s="9">
        <f>IF($K80="N",0,COUNTIFS(Database!$E:$E,2,Database!$O:$O,V$2,Database!$I:$I,$A80,Database!$Z:$Z,"N",Database!$Y:$Y,"Y")+COUNTIFS(Database!$F:$F,2,Database!$Q:$Q,V$2,Database!$I:$I,$A80,Database!$Z:$Z,"N",Database!$Y:$Y,"Y"))</f>
        <v>0</v>
      </c>
      <c r="W80" s="9">
        <f>IF($K80="N",0,COUNTIFS(Database!$E:$E,2,Database!$O:$O,W$2,Database!$I:$I,$A80,Database!$Z:$Z,"N",Database!$Y:$Y,"Y")+COUNTIFS(Database!$F:$F,2,Database!$Q:$Q,W$2,Database!$I:$I,$A80,Database!$Z:$Z,"N",Database!$Y:$Y,"Y"))</f>
        <v>0</v>
      </c>
      <c r="X80" s="9">
        <f>IF($K80="N",0,COUNTIFS(Database!$E:$E,2,Database!$O:$O,X$2,Database!$I:$I,$A80,Database!$Z:$Z,"N",Database!$Y:$Y,"Y")+COUNTIFS(Database!$F:$F,2,Database!$Q:$Q,X$2,Database!$I:$I,$A80,Database!$Z:$Z,"N",Database!$Y:$Y,"Y"))</f>
        <v>0</v>
      </c>
      <c r="Y80" s="9">
        <f>IF($K80="N",0,COUNTIFS(Database!$E:$E,2,Database!$O:$O,Y$2,Database!$I:$I,$A80,Database!$Z:$Z,"N",Database!$Y:$Y,"Y")+COUNTIFS(Database!$F:$F,2,Database!$Q:$Q,Y$2,Database!$I:$I,$A80,Database!$Z:$Z,"N",Database!$Y:$Y,"Y"))</f>
        <v>0</v>
      </c>
      <c r="Z80" s="9">
        <f>IF($K80="N",0,COUNTIFS(Database!$E:$E,2,Database!$O:$O,Z$2,Database!$I:$I,$A80,Database!$Z:$Z,"N",Database!$Y:$Y,"Y")+COUNTIFS(Database!$F:$F,2,Database!$Q:$Q,Z$2,Database!$I:$I,$A80,Database!$Z:$Z,"N",Database!$Y:$Y,"Y"))</f>
        <v>0</v>
      </c>
      <c r="AA80" s="9">
        <f>IF($K80="N",0,COUNTIFS(Database!$E:$E,2,Database!$O:$O,AA$2,Database!$I:$I,$A80,Database!$Z:$Z,"N",Database!$Y:$Y,"Y")+COUNTIFS(Database!$F:$F,2,Database!$Q:$Q,AA$2,Database!$I:$I,$A80,Database!$Z:$Z,"N",Database!$Y:$Y,"Y"))</f>
        <v>0</v>
      </c>
      <c r="AB80" s="9">
        <f>IF($K80="N",0,COUNTIFS(Database!$E:$E,2,Database!$O:$O,AB$2,Database!$I:$I,$A80,Database!$Z:$Z,"N",Database!$Y:$Y,"Y")+COUNTIFS(Database!$F:$F,2,Database!$Q:$Q,AB$2,Database!$I:$I,$A80,Database!$Z:$Z,"N",Database!$Y:$Y,"Y"))</f>
        <v>0</v>
      </c>
      <c r="AC80" s="9">
        <f>IF($K80="N",0,COUNTIFS(Database!$E:$E,2,Database!$O:$O,AC$2,Database!$I:$I,$A80,Database!$Z:$Z,"N",Database!$Y:$Y,"Y")+COUNTIFS(Database!$F:$F,2,Database!$Q:$Q,AC$2,Database!$I:$I,$A80,Database!$Z:$Z,"N",Database!$Y:$Y,"Y"))</f>
        <v>0</v>
      </c>
      <c r="AD80" s="9">
        <f>IF($K80="N",0,COUNTIFS(Database!$E:$E,1,Database!$O:$O,AD$2,Database!$I:$I,$A80,Database!$Z:$Z,"N",Database!$Y:$Y,"Y")+COUNTIFS(Database!$F:$F,1,Database!$Q:$Q,AD$2,Database!$I:$I,$A80,Database!$Z:$Z,"N",Database!$Y:$Y,"Y"))</f>
        <v>0</v>
      </c>
      <c r="AE80" s="9">
        <f>IF($K80="N",0,COUNTIFS(Database!$E:$E,1,Database!$O:$O,AE$2,Database!$I:$I,$A80,Database!$Z:$Z,"N",Database!$Y:$Y,"Y")+COUNTIFS(Database!$F:$F,1,Database!$Q:$Q,AE$2,Database!$I:$I,$A80,Database!$Z:$Z,"N",Database!$Y:$Y,"Y"))</f>
        <v>0</v>
      </c>
      <c r="AF80" s="9">
        <f>IF($K80="N",0,COUNTIFS(Database!$E:$E,1,Database!$O:$O,AF$2,Database!$I:$I,$A80,Database!$Z:$Z,"N",Database!$Y:$Y,"Y")+COUNTIFS(Database!$F:$F,1,Database!$Q:$Q,AF$2,Database!$I:$I,$A80,Database!$Z:$Z,"N",Database!$Y:$Y,"Y"))</f>
        <v>0</v>
      </c>
      <c r="AG80" s="9">
        <f>IF($K80="N",0,COUNTIFS(Database!$E:$E,1,Database!$O:$O,AG$2,Database!$I:$I,$A80,Database!$Z:$Z,"N",Database!$Y:$Y,"Y")+COUNTIFS(Database!$F:$F,1,Database!$Q:$Q,AG$2,Database!$I:$I,$A80,Database!$Z:$Z,"N",Database!$Y:$Y,"Y"))</f>
        <v>0</v>
      </c>
      <c r="AH80" s="9">
        <f>IF($K80="N",0,COUNTIFS(Database!$E:$E,1,Database!$O:$O,AH$2,Database!$I:$I,$A80,Database!$Z:$Z,"N",Database!$Y:$Y,"Y")+COUNTIFS(Database!$F:$F,1,Database!$Q:$Q,AH$2,Database!$I:$I,$A80,Database!$Z:$Z,"N",Database!$Y:$Y,"Y"))</f>
        <v>0</v>
      </c>
      <c r="AI80" s="9">
        <f>IF($K80="N",0,COUNTIFS(Database!$E:$E,1,Database!$O:$O,AI$2,Database!$I:$I,$A80,Database!$Z:$Z,"N",Database!$Y:$Y,"Y")+COUNTIFS(Database!$F:$F,1,Database!$Q:$Q,AI$2,Database!$I:$I,$A80,Database!$Z:$Z,"N",Database!$Y:$Y,"Y"))</f>
        <v>0</v>
      </c>
      <c r="AJ80" s="9">
        <f>IF($K80="N",0,COUNTIFS(Database!$E:$E,1,Database!$O:$O,AJ$2,Database!$I:$I,$A80,Database!$Z:$Z,"N",Database!$Y:$Y,"Y")+COUNTIFS(Database!$F:$F,1,Database!$Q:$Q,AJ$2,Database!$I:$I,$A80,Database!$Z:$Z,"N",Database!$Y:$Y,"Y"))</f>
        <v>0</v>
      </c>
      <c r="AK80" s="9">
        <f>IF($K80="N",0,COUNTIFS(Database!$E:$E,1,Database!$O:$O,AK$2,Database!$I:$I,$A80,Database!$Z:$Z,"N",Database!$Y:$Y,"Y")+COUNTIFS(Database!$F:$F,1,Database!$Q:$Q,AK$2,Database!$I:$I,$A80,Database!$Z:$Z,"N",Database!$Y:$Y,"Y"))</f>
        <v>0</v>
      </c>
      <c r="AL80" s="9">
        <f>IF($K80="N",0,COUNTIFS(Database!$E:$E,1,Database!$O:$O,AL$2,Database!$I:$I,$A80,Database!$Z:$Z,"N",Database!$Y:$Y,"Y")+COUNTIFS(Database!$F:$F,1,Database!$Q:$Q,AL$2,Database!$I:$I,$A80,Database!$Z:$Z,"N",Database!$Y:$Y,"Y"))</f>
        <v>0</v>
      </c>
      <c r="AM80" s="9">
        <f>IF($K80="N",0,COUNTIFS(Database!$E:$E,1,Database!$O:$O,AM$2,Database!$I:$I,$A80,Database!$Z:$Z,"N",Database!$Y:$Y,"Y")+COUNTIFS(Database!$F:$F,1,Database!$Q:$Q,AM$2,Database!$I:$I,$A80,Database!$Z:$Z,"N",Database!$Y:$Y,"Y"))</f>
        <v>0</v>
      </c>
      <c r="AN80" s="9">
        <f>IF($K80="N",0,COUNTIFS(Database!$E:$E,1,Database!$O:$O,AN$2,Database!$I:$I,$A80,Database!$Z:$Z,"N",Database!$Y:$Y,"Y")+COUNTIFS(Database!$F:$F,1,Database!$Q:$Q,AN$2,Database!$I:$I,$A80,Database!$Z:$Z,"N",Database!$Y:$Y,"Y"))</f>
        <v>0</v>
      </c>
      <c r="AO80" s="9">
        <f>IF($K80="N",0,COUNTIFS(Database!$E:$E,1,Database!$O:$O,AO$2,Database!$I:$I,$A80,Database!$Z:$Z,"N",Database!$Y:$Y,"Y")+COUNTIFS(Database!$F:$F,1,Database!$Q:$Q,AO$2,Database!$I:$I,$A80,Database!$Z:$Z,"N",Database!$Y:$Y,"Y"))</f>
        <v>0</v>
      </c>
      <c r="AP80" s="9">
        <f>IF($K80="N",0,COUNTIFS(Database!$E:$E,1,Database!$O:$O,AP$2,Database!$I:$I,$A80,Database!$Z:$Z,"N",Database!$Y:$Y,"Y")+COUNTIFS(Database!$F:$F,1,Database!$Q:$Q,AP$2,Database!$I:$I,$A80,Database!$Z:$Z,"N",Database!$Y:$Y,"Y"))</f>
        <v>0</v>
      </c>
      <c r="AQ80" s="9">
        <f>IF($K80="N",0,COUNTIFS(Database!$E:$E,1,Database!$O:$O,AQ$2,Database!$I:$I,$A80,Database!$Z:$Z,"N",Database!$Y:$Y,"Y")+COUNTIFS(Database!$F:$F,1,Database!$Q:$Q,AQ$2,Database!$I:$I,$A80,Database!$Z:$Z,"N",Database!$Y:$Y,"Y"))</f>
        <v>0</v>
      </c>
      <c r="AR80" s="9">
        <f>IF($K80="N",0,COUNTIFS(Database!$E:$E,1,Database!$O:$O,AR$2,Database!$I:$I,$A80,Database!$Z:$Z,"N",Database!$Y:$Y,"Y")+COUNTIFS(Database!$F:$F,1,Database!$Q:$Q,AR$2,Database!$I:$I,$A80,Database!$Z:$Z,"N",Database!$Y:$Y,"Y"))</f>
        <v>0</v>
      </c>
      <c r="AS80" s="9">
        <f>IF($K80="N",0,COUNTIFS(Database!$E:$E,1,Database!$O:$O,AS$2,Database!$I:$I,$A80,Database!$Z:$Z,"N",Database!$Y:$Y,"Y")+COUNTIFS(Database!$F:$F,1,Database!$Q:$Q,AS$2,Database!$I:$I,$A80,Database!$Z:$Z,"N",Database!$Y:$Y,"Y"))</f>
        <v>0</v>
      </c>
      <c r="AT80" s="9">
        <f>IF($K80="N",0,COUNTIFS(Database!$E:$E,0,Database!$O:$O,AT$2,Database!$I:$I,$A80,Database!$Z:$Z,"N",Database!$Y:$Y,"Y")+COUNTIFS(Database!$F:$F,0,Database!$Q:$Q,AT$2,Database!$I:$I,$A80,Database!$Z:$Z,"N",Database!$Y:$Y,"Y"))</f>
        <v>0</v>
      </c>
      <c r="AU80" s="9">
        <f>IF($K80="N",0,COUNTIFS(Database!$E:$E,0,Database!$O:$O,AU$2,Database!$I:$I,$A80,Database!$Z:$Z,"N",Database!$Y:$Y,"Y")+COUNTIFS(Database!$F:$F,0,Database!$Q:$Q,AU$2,Database!$I:$I,$A80,Database!$Z:$Z,"N",Database!$Y:$Y,"Y"))</f>
        <v>0</v>
      </c>
      <c r="AV80" s="9">
        <f>IF($K80="N",0,COUNTIFS(Database!$E:$E,0,Database!$O:$O,AV$2,Database!$I:$I,$A80,Database!$Z:$Z,"N",Database!$Y:$Y,"Y")+COUNTIFS(Database!$F:$F,0,Database!$Q:$Q,AV$2,Database!$I:$I,$A80,Database!$Z:$Z,"N",Database!$Y:$Y,"Y"))</f>
        <v>0</v>
      </c>
      <c r="AW80" s="9">
        <f>IF($K80="N",0,COUNTIFS(Database!$E:$E,0,Database!$O:$O,AW$2,Database!$I:$I,$A80,Database!$Z:$Z,"N",Database!$Y:$Y,"Y")+COUNTIFS(Database!$F:$F,0,Database!$Q:$Q,AW$2,Database!$I:$I,$A80,Database!$Z:$Z,"N",Database!$Y:$Y,"Y"))</f>
        <v>0</v>
      </c>
      <c r="AX80" s="9">
        <f>IF($K80="N",0,COUNTIFS(Database!$E:$E,0,Database!$O:$O,AX$2,Database!$I:$I,$A80,Database!$Z:$Z,"N",Database!$Y:$Y,"Y")+COUNTIFS(Database!$F:$F,0,Database!$Q:$Q,AX$2,Database!$I:$I,$A80,Database!$Z:$Z,"N",Database!$Y:$Y,"Y"))</f>
        <v>0</v>
      </c>
      <c r="AY80" s="9">
        <f>IF($K80="N",0,COUNTIFS(Database!$E:$E,0,Database!$O:$O,AY$2,Database!$I:$I,$A80,Database!$Z:$Z,"N",Database!$Y:$Y,"Y")+COUNTIFS(Database!$F:$F,0,Database!$Q:$Q,AY$2,Database!$I:$I,$A80,Database!$Z:$Z,"N",Database!$Y:$Y,"Y"))</f>
        <v>0</v>
      </c>
      <c r="AZ80" s="9">
        <f>IF($K80="N",0,COUNTIFS(Database!$E:$E,0,Database!$O:$O,AZ$2,Database!$I:$I,$A80,Database!$Z:$Z,"N",Database!$Y:$Y,"Y")+COUNTIFS(Database!$F:$F,0,Database!$Q:$Q,AZ$2,Database!$I:$I,$A80,Database!$Z:$Z,"N",Database!$Y:$Y,"Y"))</f>
        <v>0</v>
      </c>
      <c r="BA80" s="9">
        <f>IF($K80="N",0,COUNTIFS(Database!$E:$E,0,Database!$O:$O,BA$2,Database!$I:$I,$A80,Database!$Z:$Z,"N",Database!$Y:$Y,"Y")+COUNTIFS(Database!$F:$F,0,Database!$Q:$Q,BA$2,Database!$I:$I,$A80,Database!$Z:$Z,"N",Database!$Y:$Y,"Y"))</f>
        <v>0</v>
      </c>
      <c r="BB80" s="9">
        <f>IF($K80="N",0,COUNTIFS(Database!$E:$E,0,Database!$O:$O,BB$2,Database!$I:$I,$A80,Database!$Z:$Z,"N",Database!$Y:$Y,"Y")+COUNTIFS(Database!$F:$F,0,Database!$Q:$Q,BB$2,Database!$I:$I,$A80,Database!$Z:$Z,"N",Database!$Y:$Y,"Y"))</f>
        <v>0</v>
      </c>
      <c r="BC80" s="9">
        <f>IF($K80="N",0,COUNTIFS(Database!$E:$E,0,Database!$O:$O,BC$2,Database!$I:$I,$A80,Database!$Z:$Z,"N",Database!$Y:$Y,"Y")+COUNTIFS(Database!$F:$F,0,Database!$Q:$Q,BC$2,Database!$I:$I,$A80,Database!$Z:$Z,"N",Database!$Y:$Y,"Y"))</f>
        <v>0</v>
      </c>
      <c r="BD80" s="9">
        <f>IF($K80="N",0,COUNTIFS(Database!$E:$E,0,Database!$O:$O,BD$2,Database!$I:$I,$A80,Database!$Z:$Z,"N",Database!$Y:$Y,"Y")+COUNTIFS(Database!$F:$F,0,Database!$Q:$Q,BD$2,Database!$I:$I,$A80,Database!$Z:$Z,"N",Database!$Y:$Y,"Y"))</f>
        <v>0</v>
      </c>
      <c r="BE80" s="9">
        <f>IF($K80="N",0,COUNTIFS(Database!$E:$E,0,Database!$O:$O,BE$2,Database!$I:$I,$A80,Database!$Z:$Z,"N",Database!$Y:$Y,"Y")+COUNTIFS(Database!$F:$F,0,Database!$Q:$Q,BE$2,Database!$I:$I,$A80,Database!$Z:$Z,"N",Database!$Y:$Y,"Y"))</f>
        <v>0</v>
      </c>
      <c r="BF80" s="9">
        <f>IF($K80="N",0,COUNTIFS(Database!$E:$E,0,Database!$O:$O,BF$2,Database!$I:$I,$A80,Database!$Z:$Z,"N",Database!$Y:$Y,"Y")+COUNTIFS(Database!$F:$F,0,Database!$Q:$Q,BF$2,Database!$I:$I,$A80,Database!$Z:$Z,"N",Database!$Y:$Y,"Y"))</f>
        <v>0</v>
      </c>
      <c r="BG80" s="9">
        <f>IF($K80="N",0,COUNTIFS(Database!$E:$E,0,Database!$O:$O,BG$2,Database!$I:$I,$A80,Database!$Z:$Z,"N",Database!$Y:$Y,"Y")+COUNTIFS(Database!$F:$F,0,Database!$Q:$Q,BG$2,Database!$I:$I,$A80,Database!$Z:$Z,"N",Database!$Y:$Y,"Y"))</f>
        <v>0</v>
      </c>
      <c r="BH80" s="9">
        <f>IF($K80="N",0,COUNTIFS(Database!$E:$E,0,Database!$O:$O,BH$2,Database!$I:$I,$A80,Database!$Z:$Z,"N",Database!$Y:$Y,"Y")+COUNTIFS(Database!$F:$F,0,Database!$Q:$Q,BH$2,Database!$I:$I,$A80,Database!$Z:$Z,"N",Database!$Y:$Y,"Y"))</f>
        <v>0</v>
      </c>
      <c r="BI80" s="9">
        <f>IF($K80="N",0,COUNTIFS(Database!$E:$E,0,Database!$O:$O,BI$2,Database!$I:$I,$A80,Database!$Z:$Z,"N",Database!$Y:$Y,"Y")+COUNTIFS(Database!$F:$F,0,Database!$Q:$Q,BI$2,Database!$I:$I,$A80,Database!$Z:$Z,"N",Database!$Y:$Y,"Y"))</f>
        <v>0</v>
      </c>
    </row>
    <row r="81" spans="1:61" x14ac:dyDescent="0.25">
      <c r="A81" t="s">
        <v>2173</v>
      </c>
      <c r="B81" s="2" t="str">
        <f>VLOOKUP(A81,Database!I:U,13,FALSE)</f>
        <v>bcp</v>
      </c>
      <c r="C81" s="2">
        <f>VLOOKUP(A81,Database!I:V,14,FALSE)</f>
        <v>2000</v>
      </c>
      <c r="D81" s="2">
        <f>_xlfn.MAXIFS(Database!B:B,Database!I:I,'Tournaments Included'!A81)</f>
        <v>3</v>
      </c>
      <c r="E81" s="2" t="str">
        <f>VLOOKUP(A81,Database!I:AA,16,FALSE)</f>
        <v>v1.2</v>
      </c>
      <c r="F81" s="2">
        <f>VLOOKUP(A81,Database!I:AB,19,FALSE)</f>
        <v>8</v>
      </c>
      <c r="G81" s="2" t="str">
        <f>VLOOKUP(A81,Database!I:AC,20,FALSE)</f>
        <v>Y</v>
      </c>
      <c r="H81" s="2" t="str">
        <f>IF(VLOOKUP(A81,Database!I:AD,21,FALSE)=0,"Unknown",VLOOKUP(A81,Database!I:AD,21,FALSE))</f>
        <v>Unknown</v>
      </c>
      <c r="I81" s="2" t="str">
        <f>IF(VLOOKUP(A81,Database!I:AE,22,FALSE)=0,"Unknown",VLOOKUP(A81,Database!I:AE,22,FALSE))</f>
        <v>Unknown</v>
      </c>
      <c r="K81" s="19" t="s">
        <v>1399</v>
      </c>
      <c r="N81" s="9">
        <f>IF($K81="N",0,COUNTIFS(Database!$E:$E,2,Database!$O:$O,N$2,Database!$I:$I,$A81,Database!$Z:$Z,"N",Database!$Y:$Y,"Y")+COUNTIFS(Database!$F:$F,2,Database!$Q:$Q,N$2,Database!$I:$I,$A81,Database!$Z:$Z,"N",Database!$Y:$Y,"Y"))</f>
        <v>0</v>
      </c>
      <c r="O81" s="9">
        <f>IF($K81="N",0,COUNTIFS(Database!$E:$E,2,Database!$O:$O,O$2,Database!$I:$I,$A81,Database!$Z:$Z,"N",Database!$Y:$Y,"Y")+COUNTIFS(Database!$F:$F,2,Database!$Q:$Q,O$2,Database!$I:$I,$A81,Database!$Z:$Z,"N",Database!$Y:$Y,"Y"))</f>
        <v>0</v>
      </c>
      <c r="P81" s="9">
        <f>IF($K81="N",0,COUNTIFS(Database!$E:$E,2,Database!$O:$O,P$2,Database!$I:$I,$A81,Database!$Z:$Z,"N",Database!$Y:$Y,"Y")+COUNTIFS(Database!$F:$F,2,Database!$Q:$Q,P$2,Database!$I:$I,$A81,Database!$Z:$Z,"N",Database!$Y:$Y,"Y"))</f>
        <v>0</v>
      </c>
      <c r="Q81" s="9">
        <f>IF($K81="N",0,COUNTIFS(Database!$E:$E,2,Database!$O:$O,Q$2,Database!$I:$I,$A81,Database!$Z:$Z,"N",Database!$Y:$Y,"Y")+COUNTIFS(Database!$F:$F,2,Database!$Q:$Q,Q$2,Database!$I:$I,$A81,Database!$Z:$Z,"N",Database!$Y:$Y,"Y"))</f>
        <v>0</v>
      </c>
      <c r="R81" s="9">
        <f>IF($K81="N",0,COUNTIFS(Database!$E:$E,2,Database!$O:$O,R$2,Database!$I:$I,$A81,Database!$Z:$Z,"N",Database!$Y:$Y,"Y")+COUNTIFS(Database!$F:$F,2,Database!$Q:$Q,R$2,Database!$I:$I,$A81,Database!$Z:$Z,"N",Database!$Y:$Y,"Y"))</f>
        <v>0</v>
      </c>
      <c r="S81" s="9">
        <f>IF($K81="N",0,COUNTIFS(Database!$E:$E,2,Database!$O:$O,S$2,Database!$I:$I,$A81,Database!$Z:$Z,"N",Database!$Y:$Y,"Y")+COUNTIFS(Database!$F:$F,2,Database!$Q:$Q,S$2,Database!$I:$I,$A81,Database!$Z:$Z,"N",Database!$Y:$Y,"Y"))</f>
        <v>0</v>
      </c>
      <c r="T81" s="9">
        <f>IF($K81="N",0,COUNTIFS(Database!$E:$E,2,Database!$O:$O,T$2,Database!$I:$I,$A81,Database!$Z:$Z,"N",Database!$Y:$Y,"Y")+COUNTIFS(Database!$F:$F,2,Database!$Q:$Q,T$2,Database!$I:$I,$A81,Database!$Z:$Z,"N",Database!$Y:$Y,"Y"))</f>
        <v>0</v>
      </c>
      <c r="U81" s="9">
        <f>IF($K81="N",0,COUNTIFS(Database!$E:$E,2,Database!$O:$O,U$2,Database!$I:$I,$A81,Database!$Z:$Z,"N",Database!$Y:$Y,"Y")+COUNTIFS(Database!$F:$F,2,Database!$Q:$Q,U$2,Database!$I:$I,$A81,Database!$Z:$Z,"N",Database!$Y:$Y,"Y"))</f>
        <v>0</v>
      </c>
      <c r="V81" s="9">
        <f>IF($K81="N",0,COUNTIFS(Database!$E:$E,2,Database!$O:$O,V$2,Database!$I:$I,$A81,Database!$Z:$Z,"N",Database!$Y:$Y,"Y")+COUNTIFS(Database!$F:$F,2,Database!$Q:$Q,V$2,Database!$I:$I,$A81,Database!$Z:$Z,"N",Database!$Y:$Y,"Y"))</f>
        <v>0</v>
      </c>
      <c r="W81" s="9">
        <f>IF($K81="N",0,COUNTIFS(Database!$E:$E,2,Database!$O:$O,W$2,Database!$I:$I,$A81,Database!$Z:$Z,"N",Database!$Y:$Y,"Y")+COUNTIFS(Database!$F:$F,2,Database!$Q:$Q,W$2,Database!$I:$I,$A81,Database!$Z:$Z,"N",Database!$Y:$Y,"Y"))</f>
        <v>0</v>
      </c>
      <c r="X81" s="9">
        <f>IF($K81="N",0,COUNTIFS(Database!$E:$E,2,Database!$O:$O,X$2,Database!$I:$I,$A81,Database!$Z:$Z,"N",Database!$Y:$Y,"Y")+COUNTIFS(Database!$F:$F,2,Database!$Q:$Q,X$2,Database!$I:$I,$A81,Database!$Z:$Z,"N",Database!$Y:$Y,"Y"))</f>
        <v>0</v>
      </c>
      <c r="Y81" s="9">
        <f>IF($K81="N",0,COUNTIFS(Database!$E:$E,2,Database!$O:$O,Y$2,Database!$I:$I,$A81,Database!$Z:$Z,"N",Database!$Y:$Y,"Y")+COUNTIFS(Database!$F:$F,2,Database!$Q:$Q,Y$2,Database!$I:$I,$A81,Database!$Z:$Z,"N",Database!$Y:$Y,"Y"))</f>
        <v>0</v>
      </c>
      <c r="Z81" s="9">
        <f>IF($K81="N",0,COUNTIFS(Database!$E:$E,2,Database!$O:$O,Z$2,Database!$I:$I,$A81,Database!$Z:$Z,"N",Database!$Y:$Y,"Y")+COUNTIFS(Database!$F:$F,2,Database!$Q:$Q,Z$2,Database!$I:$I,$A81,Database!$Z:$Z,"N",Database!$Y:$Y,"Y"))</f>
        <v>0</v>
      </c>
      <c r="AA81" s="9">
        <f>IF($K81="N",0,COUNTIFS(Database!$E:$E,2,Database!$O:$O,AA$2,Database!$I:$I,$A81,Database!$Z:$Z,"N",Database!$Y:$Y,"Y")+COUNTIFS(Database!$F:$F,2,Database!$Q:$Q,AA$2,Database!$I:$I,$A81,Database!$Z:$Z,"N",Database!$Y:$Y,"Y"))</f>
        <v>0</v>
      </c>
      <c r="AB81" s="9">
        <f>IF($K81="N",0,COUNTIFS(Database!$E:$E,2,Database!$O:$O,AB$2,Database!$I:$I,$A81,Database!$Z:$Z,"N",Database!$Y:$Y,"Y")+COUNTIFS(Database!$F:$F,2,Database!$Q:$Q,AB$2,Database!$I:$I,$A81,Database!$Z:$Z,"N",Database!$Y:$Y,"Y"))</f>
        <v>0</v>
      </c>
      <c r="AC81" s="9">
        <f>IF($K81="N",0,COUNTIFS(Database!$E:$E,2,Database!$O:$O,AC$2,Database!$I:$I,$A81,Database!$Z:$Z,"N",Database!$Y:$Y,"Y")+COUNTIFS(Database!$F:$F,2,Database!$Q:$Q,AC$2,Database!$I:$I,$A81,Database!$Z:$Z,"N",Database!$Y:$Y,"Y"))</f>
        <v>0</v>
      </c>
      <c r="AD81" s="9">
        <f>IF($K81="N",0,COUNTIFS(Database!$E:$E,1,Database!$O:$O,AD$2,Database!$I:$I,$A81,Database!$Z:$Z,"N",Database!$Y:$Y,"Y")+COUNTIFS(Database!$F:$F,1,Database!$Q:$Q,AD$2,Database!$I:$I,$A81,Database!$Z:$Z,"N",Database!$Y:$Y,"Y"))</f>
        <v>0</v>
      </c>
      <c r="AE81" s="9">
        <f>IF($K81="N",0,COUNTIFS(Database!$E:$E,1,Database!$O:$O,AE$2,Database!$I:$I,$A81,Database!$Z:$Z,"N",Database!$Y:$Y,"Y")+COUNTIFS(Database!$F:$F,1,Database!$Q:$Q,AE$2,Database!$I:$I,$A81,Database!$Z:$Z,"N",Database!$Y:$Y,"Y"))</f>
        <v>0</v>
      </c>
      <c r="AF81" s="9">
        <f>IF($K81="N",0,COUNTIFS(Database!$E:$E,1,Database!$O:$O,AF$2,Database!$I:$I,$A81,Database!$Z:$Z,"N",Database!$Y:$Y,"Y")+COUNTIFS(Database!$F:$F,1,Database!$Q:$Q,AF$2,Database!$I:$I,$A81,Database!$Z:$Z,"N",Database!$Y:$Y,"Y"))</f>
        <v>0</v>
      </c>
      <c r="AG81" s="9">
        <f>IF($K81="N",0,COUNTIFS(Database!$E:$E,1,Database!$O:$O,AG$2,Database!$I:$I,$A81,Database!$Z:$Z,"N",Database!$Y:$Y,"Y")+COUNTIFS(Database!$F:$F,1,Database!$Q:$Q,AG$2,Database!$I:$I,$A81,Database!$Z:$Z,"N",Database!$Y:$Y,"Y"))</f>
        <v>0</v>
      </c>
      <c r="AH81" s="9">
        <f>IF($K81="N",0,COUNTIFS(Database!$E:$E,1,Database!$O:$O,AH$2,Database!$I:$I,$A81,Database!$Z:$Z,"N",Database!$Y:$Y,"Y")+COUNTIFS(Database!$F:$F,1,Database!$Q:$Q,AH$2,Database!$I:$I,$A81,Database!$Z:$Z,"N",Database!$Y:$Y,"Y"))</f>
        <v>0</v>
      </c>
      <c r="AI81" s="9">
        <f>IF($K81="N",0,COUNTIFS(Database!$E:$E,1,Database!$O:$O,AI$2,Database!$I:$I,$A81,Database!$Z:$Z,"N",Database!$Y:$Y,"Y")+COUNTIFS(Database!$F:$F,1,Database!$Q:$Q,AI$2,Database!$I:$I,$A81,Database!$Z:$Z,"N",Database!$Y:$Y,"Y"))</f>
        <v>0</v>
      </c>
      <c r="AJ81" s="9">
        <f>IF($K81="N",0,COUNTIFS(Database!$E:$E,1,Database!$O:$O,AJ$2,Database!$I:$I,$A81,Database!$Z:$Z,"N",Database!$Y:$Y,"Y")+COUNTIFS(Database!$F:$F,1,Database!$Q:$Q,AJ$2,Database!$I:$I,$A81,Database!$Z:$Z,"N",Database!$Y:$Y,"Y"))</f>
        <v>0</v>
      </c>
      <c r="AK81" s="9">
        <f>IF($K81="N",0,COUNTIFS(Database!$E:$E,1,Database!$O:$O,AK$2,Database!$I:$I,$A81,Database!$Z:$Z,"N",Database!$Y:$Y,"Y")+COUNTIFS(Database!$F:$F,1,Database!$Q:$Q,AK$2,Database!$I:$I,$A81,Database!$Z:$Z,"N",Database!$Y:$Y,"Y"))</f>
        <v>0</v>
      </c>
      <c r="AL81" s="9">
        <f>IF($K81="N",0,COUNTIFS(Database!$E:$E,1,Database!$O:$O,AL$2,Database!$I:$I,$A81,Database!$Z:$Z,"N",Database!$Y:$Y,"Y")+COUNTIFS(Database!$F:$F,1,Database!$Q:$Q,AL$2,Database!$I:$I,$A81,Database!$Z:$Z,"N",Database!$Y:$Y,"Y"))</f>
        <v>0</v>
      </c>
      <c r="AM81" s="9">
        <f>IF($K81="N",0,COUNTIFS(Database!$E:$E,1,Database!$O:$O,AM$2,Database!$I:$I,$A81,Database!$Z:$Z,"N",Database!$Y:$Y,"Y")+COUNTIFS(Database!$F:$F,1,Database!$Q:$Q,AM$2,Database!$I:$I,$A81,Database!$Z:$Z,"N",Database!$Y:$Y,"Y"))</f>
        <v>0</v>
      </c>
      <c r="AN81" s="9">
        <f>IF($K81="N",0,COUNTIFS(Database!$E:$E,1,Database!$O:$O,AN$2,Database!$I:$I,$A81,Database!$Z:$Z,"N",Database!$Y:$Y,"Y")+COUNTIFS(Database!$F:$F,1,Database!$Q:$Q,AN$2,Database!$I:$I,$A81,Database!$Z:$Z,"N",Database!$Y:$Y,"Y"))</f>
        <v>0</v>
      </c>
      <c r="AO81" s="9">
        <f>IF($K81="N",0,COUNTIFS(Database!$E:$E,1,Database!$O:$O,AO$2,Database!$I:$I,$A81,Database!$Z:$Z,"N",Database!$Y:$Y,"Y")+COUNTIFS(Database!$F:$F,1,Database!$Q:$Q,AO$2,Database!$I:$I,$A81,Database!$Z:$Z,"N",Database!$Y:$Y,"Y"))</f>
        <v>0</v>
      </c>
      <c r="AP81" s="9">
        <f>IF($K81="N",0,COUNTIFS(Database!$E:$E,1,Database!$O:$O,AP$2,Database!$I:$I,$A81,Database!$Z:$Z,"N",Database!$Y:$Y,"Y")+COUNTIFS(Database!$F:$F,1,Database!$Q:$Q,AP$2,Database!$I:$I,$A81,Database!$Z:$Z,"N",Database!$Y:$Y,"Y"))</f>
        <v>0</v>
      </c>
      <c r="AQ81" s="9">
        <f>IF($K81="N",0,COUNTIFS(Database!$E:$E,1,Database!$O:$O,AQ$2,Database!$I:$I,$A81,Database!$Z:$Z,"N",Database!$Y:$Y,"Y")+COUNTIFS(Database!$F:$F,1,Database!$Q:$Q,AQ$2,Database!$I:$I,$A81,Database!$Z:$Z,"N",Database!$Y:$Y,"Y"))</f>
        <v>0</v>
      </c>
      <c r="AR81" s="9">
        <f>IF($K81="N",0,COUNTIFS(Database!$E:$E,1,Database!$O:$O,AR$2,Database!$I:$I,$A81,Database!$Z:$Z,"N",Database!$Y:$Y,"Y")+COUNTIFS(Database!$F:$F,1,Database!$Q:$Q,AR$2,Database!$I:$I,$A81,Database!$Z:$Z,"N",Database!$Y:$Y,"Y"))</f>
        <v>0</v>
      </c>
      <c r="AS81" s="9">
        <f>IF($K81="N",0,COUNTIFS(Database!$E:$E,1,Database!$O:$O,AS$2,Database!$I:$I,$A81,Database!$Z:$Z,"N",Database!$Y:$Y,"Y")+COUNTIFS(Database!$F:$F,1,Database!$Q:$Q,AS$2,Database!$I:$I,$A81,Database!$Z:$Z,"N",Database!$Y:$Y,"Y"))</f>
        <v>0</v>
      </c>
      <c r="AT81" s="9">
        <f>IF($K81="N",0,COUNTIFS(Database!$E:$E,0,Database!$O:$O,AT$2,Database!$I:$I,$A81,Database!$Z:$Z,"N",Database!$Y:$Y,"Y")+COUNTIFS(Database!$F:$F,0,Database!$Q:$Q,AT$2,Database!$I:$I,$A81,Database!$Z:$Z,"N",Database!$Y:$Y,"Y"))</f>
        <v>0</v>
      </c>
      <c r="AU81" s="9">
        <f>IF($K81="N",0,COUNTIFS(Database!$E:$E,0,Database!$O:$O,AU$2,Database!$I:$I,$A81,Database!$Z:$Z,"N",Database!$Y:$Y,"Y")+COUNTIFS(Database!$F:$F,0,Database!$Q:$Q,AU$2,Database!$I:$I,$A81,Database!$Z:$Z,"N",Database!$Y:$Y,"Y"))</f>
        <v>0</v>
      </c>
      <c r="AV81" s="9">
        <f>IF($K81="N",0,COUNTIFS(Database!$E:$E,0,Database!$O:$O,AV$2,Database!$I:$I,$A81,Database!$Z:$Z,"N",Database!$Y:$Y,"Y")+COUNTIFS(Database!$F:$F,0,Database!$Q:$Q,AV$2,Database!$I:$I,$A81,Database!$Z:$Z,"N",Database!$Y:$Y,"Y"))</f>
        <v>0</v>
      </c>
      <c r="AW81" s="9">
        <f>IF($K81="N",0,COUNTIFS(Database!$E:$E,0,Database!$O:$O,AW$2,Database!$I:$I,$A81,Database!$Z:$Z,"N",Database!$Y:$Y,"Y")+COUNTIFS(Database!$F:$F,0,Database!$Q:$Q,AW$2,Database!$I:$I,$A81,Database!$Z:$Z,"N",Database!$Y:$Y,"Y"))</f>
        <v>0</v>
      </c>
      <c r="AX81" s="9">
        <f>IF($K81="N",0,COUNTIFS(Database!$E:$E,0,Database!$O:$O,AX$2,Database!$I:$I,$A81,Database!$Z:$Z,"N",Database!$Y:$Y,"Y")+COUNTIFS(Database!$F:$F,0,Database!$Q:$Q,AX$2,Database!$I:$I,$A81,Database!$Z:$Z,"N",Database!$Y:$Y,"Y"))</f>
        <v>0</v>
      </c>
      <c r="AY81" s="9">
        <f>IF($K81="N",0,COUNTIFS(Database!$E:$E,0,Database!$O:$O,AY$2,Database!$I:$I,$A81,Database!$Z:$Z,"N",Database!$Y:$Y,"Y")+COUNTIFS(Database!$F:$F,0,Database!$Q:$Q,AY$2,Database!$I:$I,$A81,Database!$Z:$Z,"N",Database!$Y:$Y,"Y"))</f>
        <v>0</v>
      </c>
      <c r="AZ81" s="9">
        <f>IF($K81="N",0,COUNTIFS(Database!$E:$E,0,Database!$O:$O,AZ$2,Database!$I:$I,$A81,Database!$Z:$Z,"N",Database!$Y:$Y,"Y")+COUNTIFS(Database!$F:$F,0,Database!$Q:$Q,AZ$2,Database!$I:$I,$A81,Database!$Z:$Z,"N",Database!$Y:$Y,"Y"))</f>
        <v>0</v>
      </c>
      <c r="BA81" s="9">
        <f>IF($K81="N",0,COUNTIFS(Database!$E:$E,0,Database!$O:$O,BA$2,Database!$I:$I,$A81,Database!$Z:$Z,"N",Database!$Y:$Y,"Y")+COUNTIFS(Database!$F:$F,0,Database!$Q:$Q,BA$2,Database!$I:$I,$A81,Database!$Z:$Z,"N",Database!$Y:$Y,"Y"))</f>
        <v>0</v>
      </c>
      <c r="BB81" s="9">
        <f>IF($K81="N",0,COUNTIFS(Database!$E:$E,0,Database!$O:$O,BB$2,Database!$I:$I,$A81,Database!$Z:$Z,"N",Database!$Y:$Y,"Y")+COUNTIFS(Database!$F:$F,0,Database!$Q:$Q,BB$2,Database!$I:$I,$A81,Database!$Z:$Z,"N",Database!$Y:$Y,"Y"))</f>
        <v>0</v>
      </c>
      <c r="BC81" s="9">
        <f>IF($K81="N",0,COUNTIFS(Database!$E:$E,0,Database!$O:$O,BC$2,Database!$I:$I,$A81,Database!$Z:$Z,"N",Database!$Y:$Y,"Y")+COUNTIFS(Database!$F:$F,0,Database!$Q:$Q,BC$2,Database!$I:$I,$A81,Database!$Z:$Z,"N",Database!$Y:$Y,"Y"))</f>
        <v>0</v>
      </c>
      <c r="BD81" s="9">
        <f>IF($K81="N",0,COUNTIFS(Database!$E:$E,0,Database!$O:$O,BD$2,Database!$I:$I,$A81,Database!$Z:$Z,"N",Database!$Y:$Y,"Y")+COUNTIFS(Database!$F:$F,0,Database!$Q:$Q,BD$2,Database!$I:$I,$A81,Database!$Z:$Z,"N",Database!$Y:$Y,"Y"))</f>
        <v>0</v>
      </c>
      <c r="BE81" s="9">
        <f>IF($K81="N",0,COUNTIFS(Database!$E:$E,0,Database!$O:$O,BE$2,Database!$I:$I,$A81,Database!$Z:$Z,"N",Database!$Y:$Y,"Y")+COUNTIFS(Database!$F:$F,0,Database!$Q:$Q,BE$2,Database!$I:$I,$A81,Database!$Z:$Z,"N",Database!$Y:$Y,"Y"))</f>
        <v>0</v>
      </c>
      <c r="BF81" s="9">
        <f>IF($K81="N",0,COUNTIFS(Database!$E:$E,0,Database!$O:$O,BF$2,Database!$I:$I,$A81,Database!$Z:$Z,"N",Database!$Y:$Y,"Y")+COUNTIFS(Database!$F:$F,0,Database!$Q:$Q,BF$2,Database!$I:$I,$A81,Database!$Z:$Z,"N",Database!$Y:$Y,"Y"))</f>
        <v>0</v>
      </c>
      <c r="BG81" s="9">
        <f>IF($K81="N",0,COUNTIFS(Database!$E:$E,0,Database!$O:$O,BG$2,Database!$I:$I,$A81,Database!$Z:$Z,"N",Database!$Y:$Y,"Y")+COUNTIFS(Database!$F:$F,0,Database!$Q:$Q,BG$2,Database!$I:$I,$A81,Database!$Z:$Z,"N",Database!$Y:$Y,"Y"))</f>
        <v>0</v>
      </c>
      <c r="BH81" s="9">
        <f>IF($K81="N",0,COUNTIFS(Database!$E:$E,0,Database!$O:$O,BH$2,Database!$I:$I,$A81,Database!$Z:$Z,"N",Database!$Y:$Y,"Y")+COUNTIFS(Database!$F:$F,0,Database!$Q:$Q,BH$2,Database!$I:$I,$A81,Database!$Z:$Z,"N",Database!$Y:$Y,"Y"))</f>
        <v>0</v>
      </c>
      <c r="BI81" s="9">
        <f>IF($K81="N",0,COUNTIFS(Database!$E:$E,0,Database!$O:$O,BI$2,Database!$I:$I,$A81,Database!$Z:$Z,"N",Database!$Y:$Y,"Y")+COUNTIFS(Database!$F:$F,0,Database!$Q:$Q,BI$2,Database!$I:$I,$A81,Database!$Z:$Z,"N",Database!$Y:$Y,"Y"))</f>
        <v>0</v>
      </c>
    </row>
    <row r="82" spans="1:61" x14ac:dyDescent="0.25">
      <c r="A82" t="s">
        <v>2190</v>
      </c>
      <c r="B82" s="2" t="str">
        <f>VLOOKUP(A82,Database!I:U,13,FALSE)</f>
        <v>bcp</v>
      </c>
      <c r="C82" s="2">
        <f>VLOOKUP(A82,Database!I:V,14,FALSE)</f>
        <v>2000</v>
      </c>
      <c r="D82" s="2">
        <f>_xlfn.MAXIFS(Database!B:B,Database!I:I,'Tournaments Included'!A82)</f>
        <v>3</v>
      </c>
      <c r="E82" s="2" t="str">
        <f>VLOOKUP(A82,Database!I:AA,16,FALSE)</f>
        <v>v1.2</v>
      </c>
      <c r="F82" s="2">
        <f>VLOOKUP(A82,Database!I:AB,19,FALSE)</f>
        <v>30</v>
      </c>
      <c r="G82" s="2" t="str">
        <f>VLOOKUP(A82,Database!I:AC,20,FALSE)</f>
        <v>Y</v>
      </c>
      <c r="H82" s="2" t="str">
        <f>IF(VLOOKUP(A82,Database!I:AD,21,FALSE)=0,"Unknown",VLOOKUP(A82,Database!I:AD,21,FALSE))</f>
        <v>Unknown</v>
      </c>
      <c r="I82" s="2" t="str">
        <f>IF(VLOOKUP(A82,Database!I:AE,22,FALSE)=0,"Unknown",VLOOKUP(A82,Database!I:AE,22,FALSE))</f>
        <v>Unknown</v>
      </c>
      <c r="K82" s="19" t="s">
        <v>1398</v>
      </c>
      <c r="N82" s="9">
        <f>IF($K82="N",0,COUNTIFS(Database!$E:$E,2,Database!$O:$O,N$2,Database!$I:$I,$A82,Database!$Z:$Z,"N",Database!$Y:$Y,"Y")+COUNTIFS(Database!$F:$F,2,Database!$Q:$Q,N$2,Database!$I:$I,$A82,Database!$Z:$Z,"N",Database!$Y:$Y,"Y"))</f>
        <v>5</v>
      </c>
      <c r="O82" s="9">
        <f>IF($K82="N",0,COUNTIFS(Database!$E:$E,2,Database!$O:$O,O$2,Database!$I:$I,$A82,Database!$Z:$Z,"N",Database!$Y:$Y,"Y")+COUNTIFS(Database!$F:$F,2,Database!$Q:$Q,O$2,Database!$I:$I,$A82,Database!$Z:$Z,"N",Database!$Y:$Y,"Y"))</f>
        <v>5</v>
      </c>
      <c r="P82" s="9">
        <f>IF($K82="N",0,COUNTIFS(Database!$E:$E,2,Database!$O:$O,P$2,Database!$I:$I,$A82,Database!$Z:$Z,"N",Database!$Y:$Y,"Y")+COUNTIFS(Database!$F:$F,2,Database!$Q:$Q,P$2,Database!$I:$I,$A82,Database!$Z:$Z,"N",Database!$Y:$Y,"Y"))</f>
        <v>2</v>
      </c>
      <c r="Q82" s="9">
        <f>IF($K82="N",0,COUNTIFS(Database!$E:$E,2,Database!$O:$O,Q$2,Database!$I:$I,$A82,Database!$Z:$Z,"N",Database!$Y:$Y,"Y")+COUNTIFS(Database!$F:$F,2,Database!$Q:$Q,Q$2,Database!$I:$I,$A82,Database!$Z:$Z,"N",Database!$Y:$Y,"Y"))</f>
        <v>5</v>
      </c>
      <c r="R82" s="9">
        <f>IF($K82="N",0,COUNTIFS(Database!$E:$E,2,Database!$O:$O,R$2,Database!$I:$I,$A82,Database!$Z:$Z,"N",Database!$Y:$Y,"Y")+COUNTIFS(Database!$F:$F,2,Database!$Q:$Q,R$2,Database!$I:$I,$A82,Database!$Z:$Z,"N",Database!$Y:$Y,"Y"))</f>
        <v>0</v>
      </c>
      <c r="S82" s="9">
        <f>IF($K82="N",0,COUNTIFS(Database!$E:$E,2,Database!$O:$O,S$2,Database!$I:$I,$A82,Database!$Z:$Z,"N",Database!$Y:$Y,"Y")+COUNTIFS(Database!$F:$F,2,Database!$Q:$Q,S$2,Database!$I:$I,$A82,Database!$Z:$Z,"N",Database!$Y:$Y,"Y"))</f>
        <v>4</v>
      </c>
      <c r="T82" s="9">
        <f>IF($K82="N",0,COUNTIFS(Database!$E:$E,2,Database!$O:$O,T$2,Database!$I:$I,$A82,Database!$Z:$Z,"N",Database!$Y:$Y,"Y")+COUNTIFS(Database!$F:$F,2,Database!$Q:$Q,T$2,Database!$I:$I,$A82,Database!$Z:$Z,"N",Database!$Y:$Y,"Y"))</f>
        <v>0</v>
      </c>
      <c r="U82" s="9">
        <f>IF($K82="N",0,COUNTIFS(Database!$E:$E,2,Database!$O:$O,U$2,Database!$I:$I,$A82,Database!$Z:$Z,"N",Database!$Y:$Y,"Y")+COUNTIFS(Database!$F:$F,2,Database!$Q:$Q,U$2,Database!$I:$I,$A82,Database!$Z:$Z,"N",Database!$Y:$Y,"Y"))</f>
        <v>4</v>
      </c>
      <c r="V82" s="9">
        <f>IF($K82="N",0,COUNTIFS(Database!$E:$E,2,Database!$O:$O,V$2,Database!$I:$I,$A82,Database!$Z:$Z,"N",Database!$Y:$Y,"Y")+COUNTIFS(Database!$F:$F,2,Database!$Q:$Q,V$2,Database!$I:$I,$A82,Database!$Z:$Z,"N",Database!$Y:$Y,"Y"))</f>
        <v>4</v>
      </c>
      <c r="W82" s="9">
        <f>IF($K82="N",0,COUNTIFS(Database!$E:$E,2,Database!$O:$O,W$2,Database!$I:$I,$A82,Database!$Z:$Z,"N",Database!$Y:$Y,"Y")+COUNTIFS(Database!$F:$F,2,Database!$Q:$Q,W$2,Database!$I:$I,$A82,Database!$Z:$Z,"N",Database!$Y:$Y,"Y"))</f>
        <v>2</v>
      </c>
      <c r="X82" s="9">
        <f>IF($K82="N",0,COUNTIFS(Database!$E:$E,2,Database!$O:$O,X$2,Database!$I:$I,$A82,Database!$Z:$Z,"N",Database!$Y:$Y,"Y")+COUNTIFS(Database!$F:$F,2,Database!$Q:$Q,X$2,Database!$I:$I,$A82,Database!$Z:$Z,"N",Database!$Y:$Y,"Y"))</f>
        <v>2</v>
      </c>
      <c r="Y82" s="9">
        <f>IF($K82="N",0,COUNTIFS(Database!$E:$E,2,Database!$O:$O,Y$2,Database!$I:$I,$A82,Database!$Z:$Z,"N",Database!$Y:$Y,"Y")+COUNTIFS(Database!$F:$F,2,Database!$Q:$Q,Y$2,Database!$I:$I,$A82,Database!$Z:$Z,"N",Database!$Y:$Y,"Y"))</f>
        <v>0</v>
      </c>
      <c r="Z82" s="9">
        <f>IF($K82="N",0,COUNTIFS(Database!$E:$E,2,Database!$O:$O,Z$2,Database!$I:$I,$A82,Database!$Z:$Z,"N",Database!$Y:$Y,"Y")+COUNTIFS(Database!$F:$F,2,Database!$Q:$Q,Z$2,Database!$I:$I,$A82,Database!$Z:$Z,"N",Database!$Y:$Y,"Y"))</f>
        <v>1</v>
      </c>
      <c r="AA82" s="9">
        <f>IF($K82="N",0,COUNTIFS(Database!$E:$E,2,Database!$O:$O,AA$2,Database!$I:$I,$A82,Database!$Z:$Z,"N",Database!$Y:$Y,"Y")+COUNTIFS(Database!$F:$F,2,Database!$Q:$Q,AA$2,Database!$I:$I,$A82,Database!$Z:$Z,"N",Database!$Y:$Y,"Y"))</f>
        <v>0</v>
      </c>
      <c r="AB82" s="9">
        <f>IF($K82="N",0,COUNTIFS(Database!$E:$E,2,Database!$O:$O,AB$2,Database!$I:$I,$A82,Database!$Z:$Z,"N",Database!$Y:$Y,"Y")+COUNTIFS(Database!$F:$F,2,Database!$Q:$Q,AB$2,Database!$I:$I,$A82,Database!$Z:$Z,"N",Database!$Y:$Y,"Y"))</f>
        <v>3</v>
      </c>
      <c r="AC82" s="9">
        <f>IF($K82="N",0,COUNTIFS(Database!$E:$E,2,Database!$O:$O,AC$2,Database!$I:$I,$A82,Database!$Z:$Z,"N",Database!$Y:$Y,"Y")+COUNTIFS(Database!$F:$F,2,Database!$Q:$Q,AC$2,Database!$I:$I,$A82,Database!$Z:$Z,"N",Database!$Y:$Y,"Y"))</f>
        <v>0</v>
      </c>
      <c r="AD82" s="9">
        <f>IF($K82="N",0,COUNTIFS(Database!$E:$E,1,Database!$O:$O,AD$2,Database!$I:$I,$A82,Database!$Z:$Z,"N",Database!$Y:$Y,"Y")+COUNTIFS(Database!$F:$F,1,Database!$Q:$Q,AD$2,Database!$I:$I,$A82,Database!$Z:$Z,"N",Database!$Y:$Y,"Y"))</f>
        <v>3</v>
      </c>
      <c r="AE82" s="9">
        <f>IF($K82="N",0,COUNTIFS(Database!$E:$E,1,Database!$O:$O,AE$2,Database!$I:$I,$A82,Database!$Z:$Z,"N",Database!$Y:$Y,"Y")+COUNTIFS(Database!$F:$F,1,Database!$Q:$Q,AE$2,Database!$I:$I,$A82,Database!$Z:$Z,"N",Database!$Y:$Y,"Y"))</f>
        <v>2</v>
      </c>
      <c r="AF82" s="9">
        <f>IF($K82="N",0,COUNTIFS(Database!$E:$E,1,Database!$O:$O,AF$2,Database!$I:$I,$A82,Database!$Z:$Z,"N",Database!$Y:$Y,"Y")+COUNTIFS(Database!$F:$F,1,Database!$Q:$Q,AF$2,Database!$I:$I,$A82,Database!$Z:$Z,"N",Database!$Y:$Y,"Y"))</f>
        <v>0</v>
      </c>
      <c r="AG82" s="9">
        <f>IF($K82="N",0,COUNTIFS(Database!$E:$E,1,Database!$O:$O,AG$2,Database!$I:$I,$A82,Database!$Z:$Z,"N",Database!$Y:$Y,"Y")+COUNTIFS(Database!$F:$F,1,Database!$Q:$Q,AG$2,Database!$I:$I,$A82,Database!$Z:$Z,"N",Database!$Y:$Y,"Y"))</f>
        <v>1</v>
      </c>
      <c r="AH82" s="9">
        <f>IF($K82="N",0,COUNTIFS(Database!$E:$E,1,Database!$O:$O,AH$2,Database!$I:$I,$A82,Database!$Z:$Z,"N",Database!$Y:$Y,"Y")+COUNTIFS(Database!$F:$F,1,Database!$Q:$Q,AH$2,Database!$I:$I,$A82,Database!$Z:$Z,"N",Database!$Y:$Y,"Y"))</f>
        <v>0</v>
      </c>
      <c r="AI82" s="9">
        <f>IF($K82="N",0,COUNTIFS(Database!$E:$E,1,Database!$O:$O,AI$2,Database!$I:$I,$A82,Database!$Z:$Z,"N",Database!$Y:$Y,"Y")+COUNTIFS(Database!$F:$F,1,Database!$Q:$Q,AI$2,Database!$I:$I,$A82,Database!$Z:$Z,"N",Database!$Y:$Y,"Y"))</f>
        <v>2</v>
      </c>
      <c r="AJ82" s="9">
        <f>IF($K82="N",0,COUNTIFS(Database!$E:$E,1,Database!$O:$O,AJ$2,Database!$I:$I,$A82,Database!$Z:$Z,"N",Database!$Y:$Y,"Y")+COUNTIFS(Database!$F:$F,1,Database!$Q:$Q,AJ$2,Database!$I:$I,$A82,Database!$Z:$Z,"N",Database!$Y:$Y,"Y"))</f>
        <v>0</v>
      </c>
      <c r="AK82" s="9">
        <f>IF($K82="N",0,COUNTIFS(Database!$E:$E,1,Database!$O:$O,AK$2,Database!$I:$I,$A82,Database!$Z:$Z,"N",Database!$Y:$Y,"Y")+COUNTIFS(Database!$F:$F,1,Database!$Q:$Q,AK$2,Database!$I:$I,$A82,Database!$Z:$Z,"N",Database!$Y:$Y,"Y"))</f>
        <v>0</v>
      </c>
      <c r="AL82" s="9">
        <f>IF($K82="N",0,COUNTIFS(Database!$E:$E,1,Database!$O:$O,AL$2,Database!$I:$I,$A82,Database!$Z:$Z,"N",Database!$Y:$Y,"Y")+COUNTIFS(Database!$F:$F,1,Database!$Q:$Q,AL$2,Database!$I:$I,$A82,Database!$Z:$Z,"N",Database!$Y:$Y,"Y"))</f>
        <v>0</v>
      </c>
      <c r="AM82" s="9">
        <f>IF($K82="N",0,COUNTIFS(Database!$E:$E,1,Database!$O:$O,AM$2,Database!$I:$I,$A82,Database!$Z:$Z,"N",Database!$Y:$Y,"Y")+COUNTIFS(Database!$F:$F,1,Database!$Q:$Q,AM$2,Database!$I:$I,$A82,Database!$Z:$Z,"N",Database!$Y:$Y,"Y"))</f>
        <v>0</v>
      </c>
      <c r="AN82" s="9">
        <f>IF($K82="N",0,COUNTIFS(Database!$E:$E,1,Database!$O:$O,AN$2,Database!$I:$I,$A82,Database!$Z:$Z,"N",Database!$Y:$Y,"Y")+COUNTIFS(Database!$F:$F,1,Database!$Q:$Q,AN$2,Database!$I:$I,$A82,Database!$Z:$Z,"N",Database!$Y:$Y,"Y"))</f>
        <v>0</v>
      </c>
      <c r="AO82" s="9">
        <f>IF($K82="N",0,COUNTIFS(Database!$E:$E,1,Database!$O:$O,AO$2,Database!$I:$I,$A82,Database!$Z:$Z,"N",Database!$Y:$Y,"Y")+COUNTIFS(Database!$F:$F,1,Database!$Q:$Q,AO$2,Database!$I:$I,$A82,Database!$Z:$Z,"N",Database!$Y:$Y,"Y"))</f>
        <v>0</v>
      </c>
      <c r="AP82" s="9">
        <f>IF($K82="N",0,COUNTIFS(Database!$E:$E,1,Database!$O:$O,AP$2,Database!$I:$I,$A82,Database!$Z:$Z,"N",Database!$Y:$Y,"Y")+COUNTIFS(Database!$F:$F,1,Database!$Q:$Q,AP$2,Database!$I:$I,$A82,Database!$Z:$Z,"N",Database!$Y:$Y,"Y"))</f>
        <v>0</v>
      </c>
      <c r="AQ82" s="9">
        <f>IF($K82="N",0,COUNTIFS(Database!$E:$E,1,Database!$O:$O,AQ$2,Database!$I:$I,$A82,Database!$Z:$Z,"N",Database!$Y:$Y,"Y")+COUNTIFS(Database!$F:$F,1,Database!$Q:$Q,AQ$2,Database!$I:$I,$A82,Database!$Z:$Z,"N",Database!$Y:$Y,"Y"))</f>
        <v>0</v>
      </c>
      <c r="AR82" s="9">
        <f>IF($K82="N",0,COUNTIFS(Database!$E:$E,1,Database!$O:$O,AR$2,Database!$I:$I,$A82,Database!$Z:$Z,"N",Database!$Y:$Y,"Y")+COUNTIFS(Database!$F:$F,1,Database!$Q:$Q,AR$2,Database!$I:$I,$A82,Database!$Z:$Z,"N",Database!$Y:$Y,"Y"))</f>
        <v>0</v>
      </c>
      <c r="AS82" s="9">
        <f>IF($K82="N",0,COUNTIFS(Database!$E:$E,1,Database!$O:$O,AS$2,Database!$I:$I,$A82,Database!$Z:$Z,"N",Database!$Y:$Y,"Y")+COUNTIFS(Database!$F:$F,1,Database!$Q:$Q,AS$2,Database!$I:$I,$A82,Database!$Z:$Z,"N",Database!$Y:$Y,"Y"))</f>
        <v>0</v>
      </c>
      <c r="AT82" s="9">
        <f>IF($K82="N",0,COUNTIFS(Database!$E:$E,0,Database!$O:$O,AT$2,Database!$I:$I,$A82,Database!$Z:$Z,"N",Database!$Y:$Y,"Y")+COUNTIFS(Database!$F:$F,0,Database!$Q:$Q,AT$2,Database!$I:$I,$A82,Database!$Z:$Z,"N",Database!$Y:$Y,"Y"))</f>
        <v>4</v>
      </c>
      <c r="AU82" s="9">
        <f>IF($K82="N",0,COUNTIFS(Database!$E:$E,0,Database!$O:$O,AU$2,Database!$I:$I,$A82,Database!$Z:$Z,"N",Database!$Y:$Y,"Y")+COUNTIFS(Database!$F:$F,0,Database!$Q:$Q,AU$2,Database!$I:$I,$A82,Database!$Z:$Z,"N",Database!$Y:$Y,"Y"))</f>
        <v>4</v>
      </c>
      <c r="AV82" s="9">
        <f>IF($K82="N",0,COUNTIFS(Database!$E:$E,0,Database!$O:$O,AV$2,Database!$I:$I,$A82,Database!$Z:$Z,"N",Database!$Y:$Y,"Y")+COUNTIFS(Database!$F:$F,0,Database!$Q:$Q,AV$2,Database!$I:$I,$A82,Database!$Z:$Z,"N",Database!$Y:$Y,"Y"))</f>
        <v>4</v>
      </c>
      <c r="AW82" s="9">
        <f>IF($K82="N",0,COUNTIFS(Database!$E:$E,0,Database!$O:$O,AW$2,Database!$I:$I,$A82,Database!$Z:$Z,"N",Database!$Y:$Y,"Y")+COUNTIFS(Database!$F:$F,0,Database!$Q:$Q,AW$2,Database!$I:$I,$A82,Database!$Z:$Z,"N",Database!$Y:$Y,"Y"))</f>
        <v>1</v>
      </c>
      <c r="AX82" s="9">
        <f>IF($K82="N",0,COUNTIFS(Database!$E:$E,0,Database!$O:$O,AX$2,Database!$I:$I,$A82,Database!$Z:$Z,"N",Database!$Y:$Y,"Y")+COUNTIFS(Database!$F:$F,0,Database!$Q:$Q,AX$2,Database!$I:$I,$A82,Database!$Z:$Z,"N",Database!$Y:$Y,"Y"))</f>
        <v>0</v>
      </c>
      <c r="AY82" s="9">
        <f>IF($K82="N",0,COUNTIFS(Database!$E:$E,0,Database!$O:$O,AY$2,Database!$I:$I,$A82,Database!$Z:$Z,"N",Database!$Y:$Y,"Y")+COUNTIFS(Database!$F:$F,0,Database!$Q:$Q,AY$2,Database!$I:$I,$A82,Database!$Z:$Z,"N",Database!$Y:$Y,"Y"))</f>
        <v>3</v>
      </c>
      <c r="AZ82" s="9">
        <f>IF($K82="N",0,COUNTIFS(Database!$E:$E,0,Database!$O:$O,AZ$2,Database!$I:$I,$A82,Database!$Z:$Z,"N",Database!$Y:$Y,"Y")+COUNTIFS(Database!$F:$F,0,Database!$Q:$Q,AZ$2,Database!$I:$I,$A82,Database!$Z:$Z,"N",Database!$Y:$Y,"Y"))</f>
        <v>3</v>
      </c>
      <c r="BA82" s="9">
        <f>IF($K82="N",0,COUNTIFS(Database!$E:$E,0,Database!$O:$O,BA$2,Database!$I:$I,$A82,Database!$Z:$Z,"N",Database!$Y:$Y,"Y")+COUNTIFS(Database!$F:$F,0,Database!$Q:$Q,BA$2,Database!$I:$I,$A82,Database!$Z:$Z,"N",Database!$Y:$Y,"Y"))</f>
        <v>2</v>
      </c>
      <c r="BB82" s="9">
        <f>IF($K82="N",0,COUNTIFS(Database!$E:$E,0,Database!$O:$O,BB$2,Database!$I:$I,$A82,Database!$Z:$Z,"N",Database!$Y:$Y,"Y")+COUNTIFS(Database!$F:$F,0,Database!$Q:$Q,BB$2,Database!$I:$I,$A82,Database!$Z:$Z,"N",Database!$Y:$Y,"Y"))</f>
        <v>3</v>
      </c>
      <c r="BC82" s="9">
        <f>IF($K82="N",0,COUNTIFS(Database!$E:$E,0,Database!$O:$O,BC$2,Database!$I:$I,$A82,Database!$Z:$Z,"N",Database!$Y:$Y,"Y")+COUNTIFS(Database!$F:$F,0,Database!$Q:$Q,BC$2,Database!$I:$I,$A82,Database!$Z:$Z,"N",Database!$Y:$Y,"Y"))</f>
        <v>4</v>
      </c>
      <c r="BD82" s="9">
        <f>IF($K82="N",0,COUNTIFS(Database!$E:$E,0,Database!$O:$O,BD$2,Database!$I:$I,$A82,Database!$Z:$Z,"N",Database!$Y:$Y,"Y")+COUNTIFS(Database!$F:$F,0,Database!$Q:$Q,BD$2,Database!$I:$I,$A82,Database!$Z:$Z,"N",Database!$Y:$Y,"Y"))</f>
        <v>1</v>
      </c>
      <c r="BE82" s="9">
        <f>IF($K82="N",0,COUNTIFS(Database!$E:$E,0,Database!$O:$O,BE$2,Database!$I:$I,$A82,Database!$Z:$Z,"N",Database!$Y:$Y,"Y")+COUNTIFS(Database!$F:$F,0,Database!$Q:$Q,BE$2,Database!$I:$I,$A82,Database!$Z:$Z,"N",Database!$Y:$Y,"Y"))</f>
        <v>0</v>
      </c>
      <c r="BF82" s="9">
        <f>IF($K82="N",0,COUNTIFS(Database!$E:$E,0,Database!$O:$O,BF$2,Database!$I:$I,$A82,Database!$Z:$Z,"N",Database!$Y:$Y,"Y")+COUNTIFS(Database!$F:$F,0,Database!$Q:$Q,BF$2,Database!$I:$I,$A82,Database!$Z:$Z,"N",Database!$Y:$Y,"Y"))</f>
        <v>2</v>
      </c>
      <c r="BG82" s="9">
        <f>IF($K82="N",0,COUNTIFS(Database!$E:$E,0,Database!$O:$O,BG$2,Database!$I:$I,$A82,Database!$Z:$Z,"N",Database!$Y:$Y,"Y")+COUNTIFS(Database!$F:$F,0,Database!$Q:$Q,BG$2,Database!$I:$I,$A82,Database!$Z:$Z,"N",Database!$Y:$Y,"Y"))</f>
        <v>3</v>
      </c>
      <c r="BH82" s="9">
        <f>IF($K82="N",0,COUNTIFS(Database!$E:$E,0,Database!$O:$O,BH$2,Database!$I:$I,$A82,Database!$Z:$Z,"N",Database!$Y:$Y,"Y")+COUNTIFS(Database!$F:$F,0,Database!$Q:$Q,BH$2,Database!$I:$I,$A82,Database!$Z:$Z,"N",Database!$Y:$Y,"Y"))</f>
        <v>3</v>
      </c>
      <c r="BI82" s="9">
        <f>IF($K82="N",0,COUNTIFS(Database!$E:$E,0,Database!$O:$O,BI$2,Database!$I:$I,$A82,Database!$Z:$Z,"N",Database!$Y:$Y,"Y")+COUNTIFS(Database!$F:$F,0,Database!$Q:$Q,BI$2,Database!$I:$I,$A82,Database!$Z:$Z,"N",Database!$Y:$Y,"Y"))</f>
        <v>0</v>
      </c>
    </row>
    <row r="83" spans="1:61" x14ac:dyDescent="0.25">
      <c r="A83" t="s">
        <v>2245</v>
      </c>
      <c r="B83" s="2" t="str">
        <f>VLOOKUP(A83,Database!I:U,13,FALSE)</f>
        <v>bcp</v>
      </c>
      <c r="C83" s="2">
        <f>VLOOKUP(A83,Database!I:V,14,FALSE)</f>
        <v>2000</v>
      </c>
      <c r="D83" s="2">
        <f>_xlfn.MAXIFS(Database!B:B,Database!I:I,'Tournaments Included'!A83)</f>
        <v>3</v>
      </c>
      <c r="E83" s="2" t="str">
        <f>VLOOKUP(A83,Database!I:AA,16,FALSE)</f>
        <v>v1.2</v>
      </c>
      <c r="F83" s="2">
        <f>VLOOKUP(A83,Database!I:AB,19,FALSE)</f>
        <v>14</v>
      </c>
      <c r="G83" s="2" t="str">
        <f>VLOOKUP(A83,Database!I:AC,20,FALSE)</f>
        <v>Y</v>
      </c>
      <c r="H83" s="2" t="str">
        <f>IF(VLOOKUP(A83,Database!I:AD,21,FALSE)=0,"Unknown",VLOOKUP(A83,Database!I:AD,21,FALSE))</f>
        <v>Unknown</v>
      </c>
      <c r="I83" s="2" t="str">
        <f>IF(VLOOKUP(A83,Database!I:AE,22,FALSE)=0,"Unknown",VLOOKUP(A83,Database!I:AE,22,FALSE))</f>
        <v>Unknown</v>
      </c>
      <c r="K83" s="19" t="s">
        <v>1398</v>
      </c>
      <c r="N83" s="9">
        <f>IF($K83="N",0,COUNTIFS(Database!$E:$E,2,Database!$O:$O,N$2,Database!$I:$I,$A83,Database!$Z:$Z,"N",Database!$Y:$Y,"Y")+COUNTIFS(Database!$F:$F,2,Database!$Q:$Q,N$2,Database!$I:$I,$A83,Database!$Z:$Z,"N",Database!$Y:$Y,"Y"))</f>
        <v>0</v>
      </c>
      <c r="O83" s="9">
        <f>IF($K83="N",0,COUNTIFS(Database!$E:$E,2,Database!$O:$O,O$2,Database!$I:$I,$A83,Database!$Z:$Z,"N",Database!$Y:$Y,"Y")+COUNTIFS(Database!$F:$F,2,Database!$Q:$Q,O$2,Database!$I:$I,$A83,Database!$Z:$Z,"N",Database!$Y:$Y,"Y"))</f>
        <v>4</v>
      </c>
      <c r="P83" s="9">
        <f>IF($K83="N",0,COUNTIFS(Database!$E:$E,2,Database!$O:$O,P$2,Database!$I:$I,$A83,Database!$Z:$Z,"N",Database!$Y:$Y,"Y")+COUNTIFS(Database!$F:$F,2,Database!$Q:$Q,P$2,Database!$I:$I,$A83,Database!$Z:$Z,"N",Database!$Y:$Y,"Y"))</f>
        <v>4</v>
      </c>
      <c r="Q83" s="9">
        <f>IF($K83="N",0,COUNTIFS(Database!$E:$E,2,Database!$O:$O,Q$2,Database!$I:$I,$A83,Database!$Z:$Z,"N",Database!$Y:$Y,"Y")+COUNTIFS(Database!$F:$F,2,Database!$Q:$Q,Q$2,Database!$I:$I,$A83,Database!$Z:$Z,"N",Database!$Y:$Y,"Y"))</f>
        <v>1</v>
      </c>
      <c r="R83" s="9">
        <f>IF($K83="N",0,COUNTIFS(Database!$E:$E,2,Database!$O:$O,R$2,Database!$I:$I,$A83,Database!$Z:$Z,"N",Database!$Y:$Y,"Y")+COUNTIFS(Database!$F:$F,2,Database!$Q:$Q,R$2,Database!$I:$I,$A83,Database!$Z:$Z,"N",Database!$Y:$Y,"Y"))</f>
        <v>0</v>
      </c>
      <c r="S83" s="9">
        <f>IF($K83="N",0,COUNTIFS(Database!$E:$E,2,Database!$O:$O,S$2,Database!$I:$I,$A83,Database!$Z:$Z,"N",Database!$Y:$Y,"Y")+COUNTIFS(Database!$F:$F,2,Database!$Q:$Q,S$2,Database!$I:$I,$A83,Database!$Z:$Z,"N",Database!$Y:$Y,"Y"))</f>
        <v>0</v>
      </c>
      <c r="T83" s="9">
        <f>IF($K83="N",0,COUNTIFS(Database!$E:$E,2,Database!$O:$O,T$2,Database!$I:$I,$A83,Database!$Z:$Z,"N",Database!$Y:$Y,"Y")+COUNTIFS(Database!$F:$F,2,Database!$Q:$Q,T$2,Database!$I:$I,$A83,Database!$Z:$Z,"N",Database!$Y:$Y,"Y"))</f>
        <v>0</v>
      </c>
      <c r="U83" s="9">
        <f>IF($K83="N",0,COUNTIFS(Database!$E:$E,2,Database!$O:$O,U$2,Database!$I:$I,$A83,Database!$Z:$Z,"N",Database!$Y:$Y,"Y")+COUNTIFS(Database!$F:$F,2,Database!$Q:$Q,U$2,Database!$I:$I,$A83,Database!$Z:$Z,"N",Database!$Y:$Y,"Y"))</f>
        <v>2</v>
      </c>
      <c r="V83" s="9">
        <f>IF($K83="N",0,COUNTIFS(Database!$E:$E,2,Database!$O:$O,V$2,Database!$I:$I,$A83,Database!$Z:$Z,"N",Database!$Y:$Y,"Y")+COUNTIFS(Database!$F:$F,2,Database!$Q:$Q,V$2,Database!$I:$I,$A83,Database!$Z:$Z,"N",Database!$Y:$Y,"Y"))</f>
        <v>0</v>
      </c>
      <c r="W83" s="9">
        <f>IF($K83="N",0,COUNTIFS(Database!$E:$E,2,Database!$O:$O,W$2,Database!$I:$I,$A83,Database!$Z:$Z,"N",Database!$Y:$Y,"Y")+COUNTIFS(Database!$F:$F,2,Database!$Q:$Q,W$2,Database!$I:$I,$A83,Database!$Z:$Z,"N",Database!$Y:$Y,"Y"))</f>
        <v>0</v>
      </c>
      <c r="X83" s="9">
        <f>IF($K83="N",0,COUNTIFS(Database!$E:$E,2,Database!$O:$O,X$2,Database!$I:$I,$A83,Database!$Z:$Z,"N",Database!$Y:$Y,"Y")+COUNTIFS(Database!$F:$F,2,Database!$Q:$Q,X$2,Database!$I:$I,$A83,Database!$Z:$Z,"N",Database!$Y:$Y,"Y"))</f>
        <v>0</v>
      </c>
      <c r="Y83" s="9">
        <f>IF($K83="N",0,COUNTIFS(Database!$E:$E,2,Database!$O:$O,Y$2,Database!$I:$I,$A83,Database!$Z:$Z,"N",Database!$Y:$Y,"Y")+COUNTIFS(Database!$F:$F,2,Database!$Q:$Q,Y$2,Database!$I:$I,$A83,Database!$Z:$Z,"N",Database!$Y:$Y,"Y"))</f>
        <v>1</v>
      </c>
      <c r="Z83" s="9">
        <f>IF($K83="N",0,COUNTIFS(Database!$E:$E,2,Database!$O:$O,Z$2,Database!$I:$I,$A83,Database!$Z:$Z,"N",Database!$Y:$Y,"Y")+COUNTIFS(Database!$F:$F,2,Database!$Q:$Q,Z$2,Database!$I:$I,$A83,Database!$Z:$Z,"N",Database!$Y:$Y,"Y"))</f>
        <v>2</v>
      </c>
      <c r="AA83" s="9">
        <f>IF($K83="N",0,COUNTIFS(Database!$E:$E,2,Database!$O:$O,AA$2,Database!$I:$I,$A83,Database!$Z:$Z,"N",Database!$Y:$Y,"Y")+COUNTIFS(Database!$F:$F,2,Database!$Q:$Q,AA$2,Database!$I:$I,$A83,Database!$Z:$Z,"N",Database!$Y:$Y,"Y"))</f>
        <v>2</v>
      </c>
      <c r="AB83" s="9">
        <f>IF($K83="N",0,COUNTIFS(Database!$E:$E,2,Database!$O:$O,AB$2,Database!$I:$I,$A83,Database!$Z:$Z,"N",Database!$Y:$Y,"Y")+COUNTIFS(Database!$F:$F,2,Database!$Q:$Q,AB$2,Database!$I:$I,$A83,Database!$Z:$Z,"N",Database!$Y:$Y,"Y"))</f>
        <v>0</v>
      </c>
      <c r="AC83" s="9">
        <f>IF($K83="N",0,COUNTIFS(Database!$E:$E,2,Database!$O:$O,AC$2,Database!$I:$I,$A83,Database!$Z:$Z,"N",Database!$Y:$Y,"Y")+COUNTIFS(Database!$F:$F,2,Database!$Q:$Q,AC$2,Database!$I:$I,$A83,Database!$Z:$Z,"N",Database!$Y:$Y,"Y"))</f>
        <v>0</v>
      </c>
      <c r="AD83" s="9">
        <f>IF($K83="N",0,COUNTIFS(Database!$E:$E,1,Database!$O:$O,AD$2,Database!$I:$I,$A83,Database!$Z:$Z,"N",Database!$Y:$Y,"Y")+COUNTIFS(Database!$F:$F,1,Database!$Q:$Q,AD$2,Database!$I:$I,$A83,Database!$Z:$Z,"N",Database!$Y:$Y,"Y"))</f>
        <v>0</v>
      </c>
      <c r="AE83" s="9">
        <f>IF($K83="N",0,COUNTIFS(Database!$E:$E,1,Database!$O:$O,AE$2,Database!$I:$I,$A83,Database!$Z:$Z,"N",Database!$Y:$Y,"Y")+COUNTIFS(Database!$F:$F,1,Database!$Q:$Q,AE$2,Database!$I:$I,$A83,Database!$Z:$Z,"N",Database!$Y:$Y,"Y"))</f>
        <v>1</v>
      </c>
      <c r="AF83" s="9">
        <f>IF($K83="N",0,COUNTIFS(Database!$E:$E,1,Database!$O:$O,AF$2,Database!$I:$I,$A83,Database!$Z:$Z,"N",Database!$Y:$Y,"Y")+COUNTIFS(Database!$F:$F,1,Database!$Q:$Q,AF$2,Database!$I:$I,$A83,Database!$Z:$Z,"N",Database!$Y:$Y,"Y"))</f>
        <v>0</v>
      </c>
      <c r="AG83" s="9">
        <f>IF($K83="N",0,COUNTIFS(Database!$E:$E,1,Database!$O:$O,AG$2,Database!$I:$I,$A83,Database!$Z:$Z,"N",Database!$Y:$Y,"Y")+COUNTIFS(Database!$F:$F,1,Database!$Q:$Q,AG$2,Database!$I:$I,$A83,Database!$Z:$Z,"N",Database!$Y:$Y,"Y"))</f>
        <v>1</v>
      </c>
      <c r="AH83" s="9">
        <f>IF($K83="N",0,COUNTIFS(Database!$E:$E,1,Database!$O:$O,AH$2,Database!$I:$I,$A83,Database!$Z:$Z,"N",Database!$Y:$Y,"Y")+COUNTIFS(Database!$F:$F,1,Database!$Q:$Q,AH$2,Database!$I:$I,$A83,Database!$Z:$Z,"N",Database!$Y:$Y,"Y"))</f>
        <v>0</v>
      </c>
      <c r="AI83" s="9">
        <f>IF($K83="N",0,COUNTIFS(Database!$E:$E,1,Database!$O:$O,AI$2,Database!$I:$I,$A83,Database!$Z:$Z,"N",Database!$Y:$Y,"Y")+COUNTIFS(Database!$F:$F,1,Database!$Q:$Q,AI$2,Database!$I:$I,$A83,Database!$Z:$Z,"N",Database!$Y:$Y,"Y"))</f>
        <v>0</v>
      </c>
      <c r="AJ83" s="9">
        <f>IF($K83="N",0,COUNTIFS(Database!$E:$E,1,Database!$O:$O,AJ$2,Database!$I:$I,$A83,Database!$Z:$Z,"N",Database!$Y:$Y,"Y")+COUNTIFS(Database!$F:$F,1,Database!$Q:$Q,AJ$2,Database!$I:$I,$A83,Database!$Z:$Z,"N",Database!$Y:$Y,"Y"))</f>
        <v>0</v>
      </c>
      <c r="AK83" s="9">
        <f>IF($K83="N",0,COUNTIFS(Database!$E:$E,1,Database!$O:$O,AK$2,Database!$I:$I,$A83,Database!$Z:$Z,"N",Database!$Y:$Y,"Y")+COUNTIFS(Database!$F:$F,1,Database!$Q:$Q,AK$2,Database!$I:$I,$A83,Database!$Z:$Z,"N",Database!$Y:$Y,"Y"))</f>
        <v>1</v>
      </c>
      <c r="AL83" s="9">
        <f>IF($K83="N",0,COUNTIFS(Database!$E:$E,1,Database!$O:$O,AL$2,Database!$I:$I,$A83,Database!$Z:$Z,"N",Database!$Y:$Y,"Y")+COUNTIFS(Database!$F:$F,1,Database!$Q:$Q,AL$2,Database!$I:$I,$A83,Database!$Z:$Z,"N",Database!$Y:$Y,"Y"))</f>
        <v>0</v>
      </c>
      <c r="AM83" s="9">
        <f>IF($K83="N",0,COUNTIFS(Database!$E:$E,1,Database!$O:$O,AM$2,Database!$I:$I,$A83,Database!$Z:$Z,"N",Database!$Y:$Y,"Y")+COUNTIFS(Database!$F:$F,1,Database!$Q:$Q,AM$2,Database!$I:$I,$A83,Database!$Z:$Z,"N",Database!$Y:$Y,"Y"))</f>
        <v>0</v>
      </c>
      <c r="AN83" s="9">
        <f>IF($K83="N",0,COUNTIFS(Database!$E:$E,1,Database!$O:$O,AN$2,Database!$I:$I,$A83,Database!$Z:$Z,"N",Database!$Y:$Y,"Y")+COUNTIFS(Database!$F:$F,1,Database!$Q:$Q,AN$2,Database!$I:$I,$A83,Database!$Z:$Z,"N",Database!$Y:$Y,"Y"))</f>
        <v>0</v>
      </c>
      <c r="AO83" s="9">
        <f>IF($K83="N",0,COUNTIFS(Database!$E:$E,1,Database!$O:$O,AO$2,Database!$I:$I,$A83,Database!$Z:$Z,"N",Database!$Y:$Y,"Y")+COUNTIFS(Database!$F:$F,1,Database!$Q:$Q,AO$2,Database!$I:$I,$A83,Database!$Z:$Z,"N",Database!$Y:$Y,"Y"))</f>
        <v>0</v>
      </c>
      <c r="AP83" s="9">
        <f>IF($K83="N",0,COUNTIFS(Database!$E:$E,1,Database!$O:$O,AP$2,Database!$I:$I,$A83,Database!$Z:$Z,"N",Database!$Y:$Y,"Y")+COUNTIFS(Database!$F:$F,1,Database!$Q:$Q,AP$2,Database!$I:$I,$A83,Database!$Z:$Z,"N",Database!$Y:$Y,"Y"))</f>
        <v>0</v>
      </c>
      <c r="AQ83" s="9">
        <f>IF($K83="N",0,COUNTIFS(Database!$E:$E,1,Database!$O:$O,AQ$2,Database!$I:$I,$A83,Database!$Z:$Z,"N",Database!$Y:$Y,"Y")+COUNTIFS(Database!$F:$F,1,Database!$Q:$Q,AQ$2,Database!$I:$I,$A83,Database!$Z:$Z,"N",Database!$Y:$Y,"Y"))</f>
        <v>1</v>
      </c>
      <c r="AR83" s="9">
        <f>IF($K83="N",0,COUNTIFS(Database!$E:$E,1,Database!$O:$O,AR$2,Database!$I:$I,$A83,Database!$Z:$Z,"N",Database!$Y:$Y,"Y")+COUNTIFS(Database!$F:$F,1,Database!$Q:$Q,AR$2,Database!$I:$I,$A83,Database!$Z:$Z,"N",Database!$Y:$Y,"Y"))</f>
        <v>0</v>
      </c>
      <c r="AS83" s="9">
        <f>IF($K83="N",0,COUNTIFS(Database!$E:$E,1,Database!$O:$O,AS$2,Database!$I:$I,$A83,Database!$Z:$Z,"N",Database!$Y:$Y,"Y")+COUNTIFS(Database!$F:$F,1,Database!$Q:$Q,AS$2,Database!$I:$I,$A83,Database!$Z:$Z,"N",Database!$Y:$Y,"Y"))</f>
        <v>0</v>
      </c>
      <c r="AT83" s="9">
        <f>IF($K83="N",0,COUNTIFS(Database!$E:$E,0,Database!$O:$O,AT$2,Database!$I:$I,$A83,Database!$Z:$Z,"N",Database!$Y:$Y,"Y")+COUNTIFS(Database!$F:$F,0,Database!$Q:$Q,AT$2,Database!$I:$I,$A83,Database!$Z:$Z,"N",Database!$Y:$Y,"Y"))</f>
        <v>0</v>
      </c>
      <c r="AU83" s="9">
        <f>IF($K83="N",0,COUNTIFS(Database!$E:$E,0,Database!$O:$O,AU$2,Database!$I:$I,$A83,Database!$Z:$Z,"N",Database!$Y:$Y,"Y")+COUNTIFS(Database!$F:$F,0,Database!$Q:$Q,AU$2,Database!$I:$I,$A83,Database!$Z:$Z,"N",Database!$Y:$Y,"Y"))</f>
        <v>1</v>
      </c>
      <c r="AV83" s="9">
        <f>IF($K83="N",0,COUNTIFS(Database!$E:$E,0,Database!$O:$O,AV$2,Database!$I:$I,$A83,Database!$Z:$Z,"N",Database!$Y:$Y,"Y")+COUNTIFS(Database!$F:$F,0,Database!$Q:$Q,AV$2,Database!$I:$I,$A83,Database!$Z:$Z,"N",Database!$Y:$Y,"Y"))</f>
        <v>2</v>
      </c>
      <c r="AW83" s="9">
        <f>IF($K83="N",0,COUNTIFS(Database!$E:$E,0,Database!$O:$O,AW$2,Database!$I:$I,$A83,Database!$Z:$Z,"N",Database!$Y:$Y,"Y")+COUNTIFS(Database!$F:$F,0,Database!$Q:$Q,AW$2,Database!$I:$I,$A83,Database!$Z:$Z,"N",Database!$Y:$Y,"Y"))</f>
        <v>1</v>
      </c>
      <c r="AX83" s="9">
        <f>IF($K83="N",0,COUNTIFS(Database!$E:$E,0,Database!$O:$O,AX$2,Database!$I:$I,$A83,Database!$Z:$Z,"N",Database!$Y:$Y,"Y")+COUNTIFS(Database!$F:$F,0,Database!$Q:$Q,AX$2,Database!$I:$I,$A83,Database!$Z:$Z,"N",Database!$Y:$Y,"Y"))</f>
        <v>0</v>
      </c>
      <c r="AY83" s="9">
        <f>IF($K83="N",0,COUNTIFS(Database!$E:$E,0,Database!$O:$O,AY$2,Database!$I:$I,$A83,Database!$Z:$Z,"N",Database!$Y:$Y,"Y")+COUNTIFS(Database!$F:$F,0,Database!$Q:$Q,AY$2,Database!$I:$I,$A83,Database!$Z:$Z,"N",Database!$Y:$Y,"Y"))</f>
        <v>0</v>
      </c>
      <c r="AZ83" s="9">
        <f>IF($K83="N",0,COUNTIFS(Database!$E:$E,0,Database!$O:$O,AZ$2,Database!$I:$I,$A83,Database!$Z:$Z,"N",Database!$Y:$Y,"Y")+COUNTIFS(Database!$F:$F,0,Database!$Q:$Q,AZ$2,Database!$I:$I,$A83,Database!$Z:$Z,"N",Database!$Y:$Y,"Y"))</f>
        <v>0</v>
      </c>
      <c r="BA83" s="9">
        <f>IF($K83="N",0,COUNTIFS(Database!$E:$E,0,Database!$O:$O,BA$2,Database!$I:$I,$A83,Database!$Z:$Z,"N",Database!$Y:$Y,"Y")+COUNTIFS(Database!$F:$F,0,Database!$Q:$Q,BA$2,Database!$I:$I,$A83,Database!$Z:$Z,"N",Database!$Y:$Y,"Y"))</f>
        <v>0</v>
      </c>
      <c r="BB83" s="9">
        <f>IF($K83="N",0,COUNTIFS(Database!$E:$E,0,Database!$O:$O,BB$2,Database!$I:$I,$A83,Database!$Z:$Z,"N",Database!$Y:$Y,"Y")+COUNTIFS(Database!$F:$F,0,Database!$Q:$Q,BB$2,Database!$I:$I,$A83,Database!$Z:$Z,"N",Database!$Y:$Y,"Y"))</f>
        <v>2</v>
      </c>
      <c r="BC83" s="9">
        <f>IF($K83="N",0,COUNTIFS(Database!$E:$E,0,Database!$O:$O,BC$2,Database!$I:$I,$A83,Database!$Z:$Z,"N",Database!$Y:$Y,"Y")+COUNTIFS(Database!$F:$F,0,Database!$Q:$Q,BC$2,Database!$I:$I,$A83,Database!$Z:$Z,"N",Database!$Y:$Y,"Y"))</f>
        <v>3</v>
      </c>
      <c r="BD83" s="9">
        <f>IF($K83="N",0,COUNTIFS(Database!$E:$E,0,Database!$O:$O,BD$2,Database!$I:$I,$A83,Database!$Z:$Z,"N",Database!$Y:$Y,"Y")+COUNTIFS(Database!$F:$F,0,Database!$Q:$Q,BD$2,Database!$I:$I,$A83,Database!$Z:$Z,"N",Database!$Y:$Y,"Y"))</f>
        <v>0</v>
      </c>
      <c r="BE83" s="9">
        <f>IF($K83="N",0,COUNTIFS(Database!$E:$E,0,Database!$O:$O,BE$2,Database!$I:$I,$A83,Database!$Z:$Z,"N",Database!$Y:$Y,"Y")+COUNTIFS(Database!$F:$F,0,Database!$Q:$Q,BE$2,Database!$I:$I,$A83,Database!$Z:$Z,"N",Database!$Y:$Y,"Y"))</f>
        <v>2</v>
      </c>
      <c r="BF83" s="9">
        <f>IF($K83="N",0,COUNTIFS(Database!$E:$E,0,Database!$O:$O,BF$2,Database!$I:$I,$A83,Database!$Z:$Z,"N",Database!$Y:$Y,"Y")+COUNTIFS(Database!$F:$F,0,Database!$Q:$Q,BF$2,Database!$I:$I,$A83,Database!$Z:$Z,"N",Database!$Y:$Y,"Y"))</f>
        <v>1</v>
      </c>
      <c r="BG83" s="9">
        <f>IF($K83="N",0,COUNTIFS(Database!$E:$E,0,Database!$O:$O,BG$2,Database!$I:$I,$A83,Database!$Z:$Z,"N",Database!$Y:$Y,"Y")+COUNTIFS(Database!$F:$F,0,Database!$Q:$Q,BG$2,Database!$I:$I,$A83,Database!$Z:$Z,"N",Database!$Y:$Y,"Y"))</f>
        <v>4</v>
      </c>
      <c r="BH83" s="9">
        <f>IF($K83="N",0,COUNTIFS(Database!$E:$E,0,Database!$O:$O,BH$2,Database!$I:$I,$A83,Database!$Z:$Z,"N",Database!$Y:$Y,"Y")+COUNTIFS(Database!$F:$F,0,Database!$Q:$Q,BH$2,Database!$I:$I,$A83,Database!$Z:$Z,"N",Database!$Y:$Y,"Y"))</f>
        <v>0</v>
      </c>
      <c r="BI83" s="9">
        <f>IF($K83="N",0,COUNTIFS(Database!$E:$E,0,Database!$O:$O,BI$2,Database!$I:$I,$A83,Database!$Z:$Z,"N",Database!$Y:$Y,"Y")+COUNTIFS(Database!$F:$F,0,Database!$Q:$Q,BI$2,Database!$I:$I,$A83,Database!$Z:$Z,"N",Database!$Y:$Y,"Y"))</f>
        <v>0</v>
      </c>
    </row>
    <row r="84" spans="1:61" x14ac:dyDescent="0.25">
      <c r="A84" t="s">
        <v>2268</v>
      </c>
      <c r="B84" s="2" t="str">
        <f>VLOOKUP(A84,Database!I:U,13,FALSE)</f>
        <v>bcp</v>
      </c>
      <c r="C84" s="2">
        <f>VLOOKUP(A84,Database!I:V,14,FALSE)</f>
        <v>1999</v>
      </c>
      <c r="D84" s="2">
        <f>_xlfn.MAXIFS(Database!B:B,Database!I:I,'Tournaments Included'!A84)</f>
        <v>3</v>
      </c>
      <c r="E84" s="2" t="str">
        <f>VLOOKUP(A84,Database!I:AA,16,FALSE)</f>
        <v>v1.2</v>
      </c>
      <c r="F84" s="2">
        <f>VLOOKUP(A84,Database!I:AB,19,FALSE)</f>
        <v>14</v>
      </c>
      <c r="G84" s="2" t="str">
        <f>VLOOKUP(A84,Database!I:AC,20,FALSE)</f>
        <v>Y</v>
      </c>
      <c r="H84" s="2" t="str">
        <f>IF(VLOOKUP(A84,Database!I:AD,21,FALSE)=0,"Unknown",VLOOKUP(A84,Database!I:AD,21,FALSE))</f>
        <v>Unknown</v>
      </c>
      <c r="I84" s="2" t="str">
        <f>IF(VLOOKUP(A84,Database!I:AE,22,FALSE)=0,"Unknown",VLOOKUP(A84,Database!I:AE,22,FALSE))</f>
        <v>Unknown</v>
      </c>
      <c r="K84" s="19" t="s">
        <v>1399</v>
      </c>
      <c r="N84" s="9">
        <f>IF($K84="N",0,COUNTIFS(Database!$E:$E,2,Database!$O:$O,N$2,Database!$I:$I,$A84,Database!$Z:$Z,"N",Database!$Y:$Y,"Y")+COUNTIFS(Database!$F:$F,2,Database!$Q:$Q,N$2,Database!$I:$I,$A84,Database!$Z:$Z,"N",Database!$Y:$Y,"Y"))</f>
        <v>0</v>
      </c>
      <c r="O84" s="9">
        <f>IF($K84="N",0,COUNTIFS(Database!$E:$E,2,Database!$O:$O,O$2,Database!$I:$I,$A84,Database!$Z:$Z,"N",Database!$Y:$Y,"Y")+COUNTIFS(Database!$F:$F,2,Database!$Q:$Q,O$2,Database!$I:$I,$A84,Database!$Z:$Z,"N",Database!$Y:$Y,"Y"))</f>
        <v>0</v>
      </c>
      <c r="P84" s="9">
        <f>IF($K84="N",0,COUNTIFS(Database!$E:$E,2,Database!$O:$O,P$2,Database!$I:$I,$A84,Database!$Z:$Z,"N",Database!$Y:$Y,"Y")+COUNTIFS(Database!$F:$F,2,Database!$Q:$Q,P$2,Database!$I:$I,$A84,Database!$Z:$Z,"N",Database!$Y:$Y,"Y"))</f>
        <v>0</v>
      </c>
      <c r="Q84" s="9">
        <f>IF($K84="N",0,COUNTIFS(Database!$E:$E,2,Database!$O:$O,Q$2,Database!$I:$I,$A84,Database!$Z:$Z,"N",Database!$Y:$Y,"Y")+COUNTIFS(Database!$F:$F,2,Database!$Q:$Q,Q$2,Database!$I:$I,$A84,Database!$Z:$Z,"N",Database!$Y:$Y,"Y"))</f>
        <v>0</v>
      </c>
      <c r="R84" s="9">
        <f>IF($K84="N",0,COUNTIFS(Database!$E:$E,2,Database!$O:$O,R$2,Database!$I:$I,$A84,Database!$Z:$Z,"N",Database!$Y:$Y,"Y")+COUNTIFS(Database!$F:$F,2,Database!$Q:$Q,R$2,Database!$I:$I,$A84,Database!$Z:$Z,"N",Database!$Y:$Y,"Y"))</f>
        <v>0</v>
      </c>
      <c r="S84" s="9">
        <f>IF($K84="N",0,COUNTIFS(Database!$E:$E,2,Database!$O:$O,S$2,Database!$I:$I,$A84,Database!$Z:$Z,"N",Database!$Y:$Y,"Y")+COUNTIFS(Database!$F:$F,2,Database!$Q:$Q,S$2,Database!$I:$I,$A84,Database!$Z:$Z,"N",Database!$Y:$Y,"Y"))</f>
        <v>0</v>
      </c>
      <c r="T84" s="9">
        <f>IF($K84="N",0,COUNTIFS(Database!$E:$E,2,Database!$O:$O,T$2,Database!$I:$I,$A84,Database!$Z:$Z,"N",Database!$Y:$Y,"Y")+COUNTIFS(Database!$F:$F,2,Database!$Q:$Q,T$2,Database!$I:$I,$A84,Database!$Z:$Z,"N",Database!$Y:$Y,"Y"))</f>
        <v>0</v>
      </c>
      <c r="U84" s="9">
        <f>IF($K84="N",0,COUNTIFS(Database!$E:$E,2,Database!$O:$O,U$2,Database!$I:$I,$A84,Database!$Z:$Z,"N",Database!$Y:$Y,"Y")+COUNTIFS(Database!$F:$F,2,Database!$Q:$Q,U$2,Database!$I:$I,$A84,Database!$Z:$Z,"N",Database!$Y:$Y,"Y"))</f>
        <v>0</v>
      </c>
      <c r="V84" s="9">
        <f>IF($K84="N",0,COUNTIFS(Database!$E:$E,2,Database!$O:$O,V$2,Database!$I:$I,$A84,Database!$Z:$Z,"N",Database!$Y:$Y,"Y")+COUNTIFS(Database!$F:$F,2,Database!$Q:$Q,V$2,Database!$I:$I,$A84,Database!$Z:$Z,"N",Database!$Y:$Y,"Y"))</f>
        <v>0</v>
      </c>
      <c r="W84" s="9">
        <f>IF($K84="N",0,COUNTIFS(Database!$E:$E,2,Database!$O:$O,W$2,Database!$I:$I,$A84,Database!$Z:$Z,"N",Database!$Y:$Y,"Y")+COUNTIFS(Database!$F:$F,2,Database!$Q:$Q,W$2,Database!$I:$I,$A84,Database!$Z:$Z,"N",Database!$Y:$Y,"Y"))</f>
        <v>0</v>
      </c>
      <c r="X84" s="9">
        <f>IF($K84="N",0,COUNTIFS(Database!$E:$E,2,Database!$O:$O,X$2,Database!$I:$I,$A84,Database!$Z:$Z,"N",Database!$Y:$Y,"Y")+COUNTIFS(Database!$F:$F,2,Database!$Q:$Q,X$2,Database!$I:$I,$A84,Database!$Z:$Z,"N",Database!$Y:$Y,"Y"))</f>
        <v>0</v>
      </c>
      <c r="Y84" s="9">
        <f>IF($K84="N",0,COUNTIFS(Database!$E:$E,2,Database!$O:$O,Y$2,Database!$I:$I,$A84,Database!$Z:$Z,"N",Database!$Y:$Y,"Y")+COUNTIFS(Database!$F:$F,2,Database!$Q:$Q,Y$2,Database!$I:$I,$A84,Database!$Z:$Z,"N",Database!$Y:$Y,"Y"))</f>
        <v>0</v>
      </c>
      <c r="Z84" s="9">
        <f>IF($K84="N",0,COUNTIFS(Database!$E:$E,2,Database!$O:$O,Z$2,Database!$I:$I,$A84,Database!$Z:$Z,"N",Database!$Y:$Y,"Y")+COUNTIFS(Database!$F:$F,2,Database!$Q:$Q,Z$2,Database!$I:$I,$A84,Database!$Z:$Z,"N",Database!$Y:$Y,"Y"))</f>
        <v>0</v>
      </c>
      <c r="AA84" s="9">
        <f>IF($K84="N",0,COUNTIFS(Database!$E:$E,2,Database!$O:$O,AA$2,Database!$I:$I,$A84,Database!$Z:$Z,"N",Database!$Y:$Y,"Y")+COUNTIFS(Database!$F:$F,2,Database!$Q:$Q,AA$2,Database!$I:$I,$A84,Database!$Z:$Z,"N",Database!$Y:$Y,"Y"))</f>
        <v>0</v>
      </c>
      <c r="AB84" s="9">
        <f>IF($K84="N",0,COUNTIFS(Database!$E:$E,2,Database!$O:$O,AB$2,Database!$I:$I,$A84,Database!$Z:$Z,"N",Database!$Y:$Y,"Y")+COUNTIFS(Database!$F:$F,2,Database!$Q:$Q,AB$2,Database!$I:$I,$A84,Database!$Z:$Z,"N",Database!$Y:$Y,"Y"))</f>
        <v>0</v>
      </c>
      <c r="AC84" s="9">
        <f>IF($K84="N",0,COUNTIFS(Database!$E:$E,2,Database!$O:$O,AC$2,Database!$I:$I,$A84,Database!$Z:$Z,"N",Database!$Y:$Y,"Y")+COUNTIFS(Database!$F:$F,2,Database!$Q:$Q,AC$2,Database!$I:$I,$A84,Database!$Z:$Z,"N",Database!$Y:$Y,"Y"))</f>
        <v>0</v>
      </c>
      <c r="AD84" s="9">
        <f>IF($K84="N",0,COUNTIFS(Database!$E:$E,1,Database!$O:$O,AD$2,Database!$I:$I,$A84,Database!$Z:$Z,"N",Database!$Y:$Y,"Y")+COUNTIFS(Database!$F:$F,1,Database!$Q:$Q,AD$2,Database!$I:$I,$A84,Database!$Z:$Z,"N",Database!$Y:$Y,"Y"))</f>
        <v>0</v>
      </c>
      <c r="AE84" s="9">
        <f>IF($K84="N",0,COUNTIFS(Database!$E:$E,1,Database!$O:$O,AE$2,Database!$I:$I,$A84,Database!$Z:$Z,"N",Database!$Y:$Y,"Y")+COUNTIFS(Database!$F:$F,1,Database!$Q:$Q,AE$2,Database!$I:$I,$A84,Database!$Z:$Z,"N",Database!$Y:$Y,"Y"))</f>
        <v>0</v>
      </c>
      <c r="AF84" s="9">
        <f>IF($K84="N",0,COUNTIFS(Database!$E:$E,1,Database!$O:$O,AF$2,Database!$I:$I,$A84,Database!$Z:$Z,"N",Database!$Y:$Y,"Y")+COUNTIFS(Database!$F:$F,1,Database!$Q:$Q,AF$2,Database!$I:$I,$A84,Database!$Z:$Z,"N",Database!$Y:$Y,"Y"))</f>
        <v>0</v>
      </c>
      <c r="AG84" s="9">
        <f>IF($K84="N",0,COUNTIFS(Database!$E:$E,1,Database!$O:$O,AG$2,Database!$I:$I,$A84,Database!$Z:$Z,"N",Database!$Y:$Y,"Y")+COUNTIFS(Database!$F:$F,1,Database!$Q:$Q,AG$2,Database!$I:$I,$A84,Database!$Z:$Z,"N",Database!$Y:$Y,"Y"))</f>
        <v>0</v>
      </c>
      <c r="AH84" s="9">
        <f>IF($K84="N",0,COUNTIFS(Database!$E:$E,1,Database!$O:$O,AH$2,Database!$I:$I,$A84,Database!$Z:$Z,"N",Database!$Y:$Y,"Y")+COUNTIFS(Database!$F:$F,1,Database!$Q:$Q,AH$2,Database!$I:$I,$A84,Database!$Z:$Z,"N",Database!$Y:$Y,"Y"))</f>
        <v>0</v>
      </c>
      <c r="AI84" s="9">
        <f>IF($K84="N",0,COUNTIFS(Database!$E:$E,1,Database!$O:$O,AI$2,Database!$I:$I,$A84,Database!$Z:$Z,"N",Database!$Y:$Y,"Y")+COUNTIFS(Database!$F:$F,1,Database!$Q:$Q,AI$2,Database!$I:$I,$A84,Database!$Z:$Z,"N",Database!$Y:$Y,"Y"))</f>
        <v>0</v>
      </c>
      <c r="AJ84" s="9">
        <f>IF($K84="N",0,COUNTIFS(Database!$E:$E,1,Database!$O:$O,AJ$2,Database!$I:$I,$A84,Database!$Z:$Z,"N",Database!$Y:$Y,"Y")+COUNTIFS(Database!$F:$F,1,Database!$Q:$Q,AJ$2,Database!$I:$I,$A84,Database!$Z:$Z,"N",Database!$Y:$Y,"Y"))</f>
        <v>0</v>
      </c>
      <c r="AK84" s="9">
        <f>IF($K84="N",0,COUNTIFS(Database!$E:$E,1,Database!$O:$O,AK$2,Database!$I:$I,$A84,Database!$Z:$Z,"N",Database!$Y:$Y,"Y")+COUNTIFS(Database!$F:$F,1,Database!$Q:$Q,AK$2,Database!$I:$I,$A84,Database!$Z:$Z,"N",Database!$Y:$Y,"Y"))</f>
        <v>0</v>
      </c>
      <c r="AL84" s="9">
        <f>IF($K84="N",0,COUNTIFS(Database!$E:$E,1,Database!$O:$O,AL$2,Database!$I:$I,$A84,Database!$Z:$Z,"N",Database!$Y:$Y,"Y")+COUNTIFS(Database!$F:$F,1,Database!$Q:$Q,AL$2,Database!$I:$I,$A84,Database!$Z:$Z,"N",Database!$Y:$Y,"Y"))</f>
        <v>0</v>
      </c>
      <c r="AM84" s="9">
        <f>IF($K84="N",0,COUNTIFS(Database!$E:$E,1,Database!$O:$O,AM$2,Database!$I:$I,$A84,Database!$Z:$Z,"N",Database!$Y:$Y,"Y")+COUNTIFS(Database!$F:$F,1,Database!$Q:$Q,AM$2,Database!$I:$I,$A84,Database!$Z:$Z,"N",Database!$Y:$Y,"Y"))</f>
        <v>0</v>
      </c>
      <c r="AN84" s="9">
        <f>IF($K84="N",0,COUNTIFS(Database!$E:$E,1,Database!$O:$O,AN$2,Database!$I:$I,$A84,Database!$Z:$Z,"N",Database!$Y:$Y,"Y")+COUNTIFS(Database!$F:$F,1,Database!$Q:$Q,AN$2,Database!$I:$I,$A84,Database!$Z:$Z,"N",Database!$Y:$Y,"Y"))</f>
        <v>0</v>
      </c>
      <c r="AO84" s="9">
        <f>IF($K84="N",0,COUNTIFS(Database!$E:$E,1,Database!$O:$O,AO$2,Database!$I:$I,$A84,Database!$Z:$Z,"N",Database!$Y:$Y,"Y")+COUNTIFS(Database!$F:$F,1,Database!$Q:$Q,AO$2,Database!$I:$I,$A84,Database!$Z:$Z,"N",Database!$Y:$Y,"Y"))</f>
        <v>0</v>
      </c>
      <c r="AP84" s="9">
        <f>IF($K84="N",0,COUNTIFS(Database!$E:$E,1,Database!$O:$O,AP$2,Database!$I:$I,$A84,Database!$Z:$Z,"N",Database!$Y:$Y,"Y")+COUNTIFS(Database!$F:$F,1,Database!$Q:$Q,AP$2,Database!$I:$I,$A84,Database!$Z:$Z,"N",Database!$Y:$Y,"Y"))</f>
        <v>0</v>
      </c>
      <c r="AQ84" s="9">
        <f>IF($K84="N",0,COUNTIFS(Database!$E:$E,1,Database!$O:$O,AQ$2,Database!$I:$I,$A84,Database!$Z:$Z,"N",Database!$Y:$Y,"Y")+COUNTIFS(Database!$F:$F,1,Database!$Q:$Q,AQ$2,Database!$I:$I,$A84,Database!$Z:$Z,"N",Database!$Y:$Y,"Y"))</f>
        <v>0</v>
      </c>
      <c r="AR84" s="9">
        <f>IF($K84="N",0,COUNTIFS(Database!$E:$E,1,Database!$O:$O,AR$2,Database!$I:$I,$A84,Database!$Z:$Z,"N",Database!$Y:$Y,"Y")+COUNTIFS(Database!$F:$F,1,Database!$Q:$Q,AR$2,Database!$I:$I,$A84,Database!$Z:$Z,"N",Database!$Y:$Y,"Y"))</f>
        <v>0</v>
      </c>
      <c r="AS84" s="9">
        <f>IF($K84="N",0,COUNTIFS(Database!$E:$E,1,Database!$O:$O,AS$2,Database!$I:$I,$A84,Database!$Z:$Z,"N",Database!$Y:$Y,"Y")+COUNTIFS(Database!$F:$F,1,Database!$Q:$Q,AS$2,Database!$I:$I,$A84,Database!$Z:$Z,"N",Database!$Y:$Y,"Y"))</f>
        <v>0</v>
      </c>
      <c r="AT84" s="9">
        <f>IF($K84="N",0,COUNTIFS(Database!$E:$E,0,Database!$O:$O,AT$2,Database!$I:$I,$A84,Database!$Z:$Z,"N",Database!$Y:$Y,"Y")+COUNTIFS(Database!$F:$F,0,Database!$Q:$Q,AT$2,Database!$I:$I,$A84,Database!$Z:$Z,"N",Database!$Y:$Y,"Y"))</f>
        <v>0</v>
      </c>
      <c r="AU84" s="9">
        <f>IF($K84="N",0,COUNTIFS(Database!$E:$E,0,Database!$O:$O,AU$2,Database!$I:$I,$A84,Database!$Z:$Z,"N",Database!$Y:$Y,"Y")+COUNTIFS(Database!$F:$F,0,Database!$Q:$Q,AU$2,Database!$I:$I,$A84,Database!$Z:$Z,"N",Database!$Y:$Y,"Y"))</f>
        <v>0</v>
      </c>
      <c r="AV84" s="9">
        <f>IF($K84="N",0,COUNTIFS(Database!$E:$E,0,Database!$O:$O,AV$2,Database!$I:$I,$A84,Database!$Z:$Z,"N",Database!$Y:$Y,"Y")+COUNTIFS(Database!$F:$F,0,Database!$Q:$Q,AV$2,Database!$I:$I,$A84,Database!$Z:$Z,"N",Database!$Y:$Y,"Y"))</f>
        <v>0</v>
      </c>
      <c r="AW84" s="9">
        <f>IF($K84="N",0,COUNTIFS(Database!$E:$E,0,Database!$O:$O,AW$2,Database!$I:$I,$A84,Database!$Z:$Z,"N",Database!$Y:$Y,"Y")+COUNTIFS(Database!$F:$F,0,Database!$Q:$Q,AW$2,Database!$I:$I,$A84,Database!$Z:$Z,"N",Database!$Y:$Y,"Y"))</f>
        <v>0</v>
      </c>
      <c r="AX84" s="9">
        <f>IF($K84="N",0,COUNTIFS(Database!$E:$E,0,Database!$O:$O,AX$2,Database!$I:$I,$A84,Database!$Z:$Z,"N",Database!$Y:$Y,"Y")+COUNTIFS(Database!$F:$F,0,Database!$Q:$Q,AX$2,Database!$I:$I,$A84,Database!$Z:$Z,"N",Database!$Y:$Y,"Y"))</f>
        <v>0</v>
      </c>
      <c r="AY84" s="9">
        <f>IF($K84="N",0,COUNTIFS(Database!$E:$E,0,Database!$O:$O,AY$2,Database!$I:$I,$A84,Database!$Z:$Z,"N",Database!$Y:$Y,"Y")+COUNTIFS(Database!$F:$F,0,Database!$Q:$Q,AY$2,Database!$I:$I,$A84,Database!$Z:$Z,"N",Database!$Y:$Y,"Y"))</f>
        <v>0</v>
      </c>
      <c r="AZ84" s="9">
        <f>IF($K84="N",0,COUNTIFS(Database!$E:$E,0,Database!$O:$O,AZ$2,Database!$I:$I,$A84,Database!$Z:$Z,"N",Database!$Y:$Y,"Y")+COUNTIFS(Database!$F:$F,0,Database!$Q:$Q,AZ$2,Database!$I:$I,$A84,Database!$Z:$Z,"N",Database!$Y:$Y,"Y"))</f>
        <v>0</v>
      </c>
      <c r="BA84" s="9">
        <f>IF($K84="N",0,COUNTIFS(Database!$E:$E,0,Database!$O:$O,BA$2,Database!$I:$I,$A84,Database!$Z:$Z,"N",Database!$Y:$Y,"Y")+COUNTIFS(Database!$F:$F,0,Database!$Q:$Q,BA$2,Database!$I:$I,$A84,Database!$Z:$Z,"N",Database!$Y:$Y,"Y"))</f>
        <v>0</v>
      </c>
      <c r="BB84" s="9">
        <f>IF($K84="N",0,COUNTIFS(Database!$E:$E,0,Database!$O:$O,BB$2,Database!$I:$I,$A84,Database!$Z:$Z,"N",Database!$Y:$Y,"Y")+COUNTIFS(Database!$F:$F,0,Database!$Q:$Q,BB$2,Database!$I:$I,$A84,Database!$Z:$Z,"N",Database!$Y:$Y,"Y"))</f>
        <v>0</v>
      </c>
      <c r="BC84" s="9">
        <f>IF($K84="N",0,COUNTIFS(Database!$E:$E,0,Database!$O:$O,BC$2,Database!$I:$I,$A84,Database!$Z:$Z,"N",Database!$Y:$Y,"Y")+COUNTIFS(Database!$F:$F,0,Database!$Q:$Q,BC$2,Database!$I:$I,$A84,Database!$Z:$Z,"N",Database!$Y:$Y,"Y"))</f>
        <v>0</v>
      </c>
      <c r="BD84" s="9">
        <f>IF($K84="N",0,COUNTIFS(Database!$E:$E,0,Database!$O:$O,BD$2,Database!$I:$I,$A84,Database!$Z:$Z,"N",Database!$Y:$Y,"Y")+COUNTIFS(Database!$F:$F,0,Database!$Q:$Q,BD$2,Database!$I:$I,$A84,Database!$Z:$Z,"N",Database!$Y:$Y,"Y"))</f>
        <v>0</v>
      </c>
      <c r="BE84" s="9">
        <f>IF($K84="N",0,COUNTIFS(Database!$E:$E,0,Database!$O:$O,BE$2,Database!$I:$I,$A84,Database!$Z:$Z,"N",Database!$Y:$Y,"Y")+COUNTIFS(Database!$F:$F,0,Database!$Q:$Q,BE$2,Database!$I:$I,$A84,Database!$Z:$Z,"N",Database!$Y:$Y,"Y"))</f>
        <v>0</v>
      </c>
      <c r="BF84" s="9">
        <f>IF($K84="N",0,COUNTIFS(Database!$E:$E,0,Database!$O:$O,BF$2,Database!$I:$I,$A84,Database!$Z:$Z,"N",Database!$Y:$Y,"Y")+COUNTIFS(Database!$F:$F,0,Database!$Q:$Q,BF$2,Database!$I:$I,$A84,Database!$Z:$Z,"N",Database!$Y:$Y,"Y"))</f>
        <v>0</v>
      </c>
      <c r="BG84" s="9">
        <f>IF($K84="N",0,COUNTIFS(Database!$E:$E,0,Database!$O:$O,BG$2,Database!$I:$I,$A84,Database!$Z:$Z,"N",Database!$Y:$Y,"Y")+COUNTIFS(Database!$F:$F,0,Database!$Q:$Q,BG$2,Database!$I:$I,$A84,Database!$Z:$Z,"N",Database!$Y:$Y,"Y"))</f>
        <v>0</v>
      </c>
      <c r="BH84" s="9">
        <f>IF($K84="N",0,COUNTIFS(Database!$E:$E,0,Database!$O:$O,BH$2,Database!$I:$I,$A84,Database!$Z:$Z,"N",Database!$Y:$Y,"Y")+COUNTIFS(Database!$F:$F,0,Database!$Q:$Q,BH$2,Database!$I:$I,$A84,Database!$Z:$Z,"N",Database!$Y:$Y,"Y"))</f>
        <v>0</v>
      </c>
      <c r="BI84" s="9">
        <f>IF($K84="N",0,COUNTIFS(Database!$E:$E,0,Database!$O:$O,BI$2,Database!$I:$I,$A84,Database!$Z:$Z,"N",Database!$Y:$Y,"Y")+COUNTIFS(Database!$F:$F,0,Database!$Q:$Q,BI$2,Database!$I:$I,$A84,Database!$Z:$Z,"N",Database!$Y:$Y,"Y"))</f>
        <v>0</v>
      </c>
    </row>
    <row r="85" spans="1:61" x14ac:dyDescent="0.25">
      <c r="A85" t="s">
        <v>2297</v>
      </c>
      <c r="B85" s="2" t="str">
        <f>VLOOKUP(A85,Database!I:U,13,FALSE)</f>
        <v>bcp</v>
      </c>
      <c r="C85" s="2">
        <f>VLOOKUP(A85,Database!I:V,14,FALSE)</f>
        <v>2000</v>
      </c>
      <c r="D85" s="2">
        <f>_xlfn.MAXIFS(Database!B:B,Database!I:I,'Tournaments Included'!A85)</f>
        <v>3</v>
      </c>
      <c r="E85" s="2" t="str">
        <f>VLOOKUP(A85,Database!I:AA,16,FALSE)</f>
        <v>v1.2</v>
      </c>
      <c r="F85" s="2">
        <f>VLOOKUP(A85,Database!I:AB,19,FALSE)</f>
        <v>16</v>
      </c>
      <c r="G85" s="2" t="str">
        <f>VLOOKUP(A85,Database!I:AC,20,FALSE)</f>
        <v>Y</v>
      </c>
      <c r="H85" s="2" t="str">
        <f>IF(VLOOKUP(A85,Database!I:AD,21,FALSE)=0,"Unknown",VLOOKUP(A85,Database!I:AD,21,FALSE))</f>
        <v>Unknown</v>
      </c>
      <c r="I85" s="2" t="str">
        <f>IF(VLOOKUP(A85,Database!I:AE,22,FALSE)=0,"Unknown",VLOOKUP(A85,Database!I:AE,22,FALSE))</f>
        <v>Unknown</v>
      </c>
      <c r="K85" s="19" t="s">
        <v>1398</v>
      </c>
      <c r="N85" s="9">
        <f>IF($K85="N",0,COUNTIFS(Database!$E:$E,2,Database!$O:$O,N$2,Database!$I:$I,$A85,Database!$Z:$Z,"N",Database!$Y:$Y,"Y")+COUNTIFS(Database!$F:$F,2,Database!$Q:$Q,N$2,Database!$I:$I,$A85,Database!$Z:$Z,"N",Database!$Y:$Y,"Y"))</f>
        <v>0</v>
      </c>
      <c r="O85" s="9">
        <f>IF($K85="N",0,COUNTIFS(Database!$E:$E,2,Database!$O:$O,O$2,Database!$I:$I,$A85,Database!$Z:$Z,"N",Database!$Y:$Y,"Y")+COUNTIFS(Database!$F:$F,2,Database!$Q:$Q,O$2,Database!$I:$I,$A85,Database!$Z:$Z,"N",Database!$Y:$Y,"Y"))</f>
        <v>0</v>
      </c>
      <c r="P85" s="9">
        <f>IF($K85="N",0,COUNTIFS(Database!$E:$E,2,Database!$O:$O,P$2,Database!$I:$I,$A85,Database!$Z:$Z,"N",Database!$Y:$Y,"Y")+COUNTIFS(Database!$F:$F,2,Database!$Q:$Q,P$2,Database!$I:$I,$A85,Database!$Z:$Z,"N",Database!$Y:$Y,"Y"))</f>
        <v>5</v>
      </c>
      <c r="Q85" s="9">
        <f>IF($K85="N",0,COUNTIFS(Database!$E:$E,2,Database!$O:$O,Q$2,Database!$I:$I,$A85,Database!$Z:$Z,"N",Database!$Y:$Y,"Y")+COUNTIFS(Database!$F:$F,2,Database!$Q:$Q,Q$2,Database!$I:$I,$A85,Database!$Z:$Z,"N",Database!$Y:$Y,"Y"))</f>
        <v>2</v>
      </c>
      <c r="R85" s="9">
        <f>IF($K85="N",0,COUNTIFS(Database!$E:$E,2,Database!$O:$O,R$2,Database!$I:$I,$A85,Database!$Z:$Z,"N",Database!$Y:$Y,"Y")+COUNTIFS(Database!$F:$F,2,Database!$Q:$Q,R$2,Database!$I:$I,$A85,Database!$Z:$Z,"N",Database!$Y:$Y,"Y"))</f>
        <v>3</v>
      </c>
      <c r="S85" s="9">
        <f>IF($K85="N",0,COUNTIFS(Database!$E:$E,2,Database!$O:$O,S$2,Database!$I:$I,$A85,Database!$Z:$Z,"N",Database!$Y:$Y,"Y")+COUNTIFS(Database!$F:$F,2,Database!$Q:$Q,S$2,Database!$I:$I,$A85,Database!$Z:$Z,"N",Database!$Y:$Y,"Y"))</f>
        <v>0</v>
      </c>
      <c r="T85" s="9">
        <f>IF($K85="N",0,COUNTIFS(Database!$E:$E,2,Database!$O:$O,T$2,Database!$I:$I,$A85,Database!$Z:$Z,"N",Database!$Y:$Y,"Y")+COUNTIFS(Database!$F:$F,2,Database!$Q:$Q,T$2,Database!$I:$I,$A85,Database!$Z:$Z,"N",Database!$Y:$Y,"Y"))</f>
        <v>1</v>
      </c>
      <c r="U85" s="9">
        <f>IF($K85="N",0,COUNTIFS(Database!$E:$E,2,Database!$O:$O,U$2,Database!$I:$I,$A85,Database!$Z:$Z,"N",Database!$Y:$Y,"Y")+COUNTIFS(Database!$F:$F,2,Database!$Q:$Q,U$2,Database!$I:$I,$A85,Database!$Z:$Z,"N",Database!$Y:$Y,"Y"))</f>
        <v>1</v>
      </c>
      <c r="V85" s="9">
        <f>IF($K85="N",0,COUNTIFS(Database!$E:$E,2,Database!$O:$O,V$2,Database!$I:$I,$A85,Database!$Z:$Z,"N",Database!$Y:$Y,"Y")+COUNTIFS(Database!$F:$F,2,Database!$Q:$Q,V$2,Database!$I:$I,$A85,Database!$Z:$Z,"N",Database!$Y:$Y,"Y"))</f>
        <v>4</v>
      </c>
      <c r="W85" s="9">
        <f>IF($K85="N",0,COUNTIFS(Database!$E:$E,2,Database!$O:$O,W$2,Database!$I:$I,$A85,Database!$Z:$Z,"N",Database!$Y:$Y,"Y")+COUNTIFS(Database!$F:$F,2,Database!$Q:$Q,W$2,Database!$I:$I,$A85,Database!$Z:$Z,"N",Database!$Y:$Y,"Y"))</f>
        <v>0</v>
      </c>
      <c r="X85" s="9">
        <f>IF($K85="N",0,COUNTIFS(Database!$E:$E,2,Database!$O:$O,X$2,Database!$I:$I,$A85,Database!$Z:$Z,"N",Database!$Y:$Y,"Y")+COUNTIFS(Database!$F:$F,2,Database!$Q:$Q,X$2,Database!$I:$I,$A85,Database!$Z:$Z,"N",Database!$Y:$Y,"Y"))</f>
        <v>5</v>
      </c>
      <c r="Y85" s="9">
        <f>IF($K85="N",0,COUNTIFS(Database!$E:$E,2,Database!$O:$O,Y$2,Database!$I:$I,$A85,Database!$Z:$Z,"N",Database!$Y:$Y,"Y")+COUNTIFS(Database!$F:$F,2,Database!$Q:$Q,Y$2,Database!$I:$I,$A85,Database!$Z:$Z,"N",Database!$Y:$Y,"Y"))</f>
        <v>0</v>
      </c>
      <c r="Z85" s="9">
        <f>IF($K85="N",0,COUNTIFS(Database!$E:$E,2,Database!$O:$O,Z$2,Database!$I:$I,$A85,Database!$Z:$Z,"N",Database!$Y:$Y,"Y")+COUNTIFS(Database!$F:$F,2,Database!$Q:$Q,Z$2,Database!$I:$I,$A85,Database!$Z:$Z,"N",Database!$Y:$Y,"Y"))</f>
        <v>0</v>
      </c>
      <c r="AA85" s="9">
        <f>IF($K85="N",0,COUNTIFS(Database!$E:$E,2,Database!$O:$O,AA$2,Database!$I:$I,$A85,Database!$Z:$Z,"N",Database!$Y:$Y,"Y")+COUNTIFS(Database!$F:$F,2,Database!$Q:$Q,AA$2,Database!$I:$I,$A85,Database!$Z:$Z,"N",Database!$Y:$Y,"Y"))</f>
        <v>0</v>
      </c>
      <c r="AB85" s="9">
        <f>IF($K85="N",0,COUNTIFS(Database!$E:$E,2,Database!$O:$O,AB$2,Database!$I:$I,$A85,Database!$Z:$Z,"N",Database!$Y:$Y,"Y")+COUNTIFS(Database!$F:$F,2,Database!$Q:$Q,AB$2,Database!$I:$I,$A85,Database!$Z:$Z,"N",Database!$Y:$Y,"Y"))</f>
        <v>0</v>
      </c>
      <c r="AC85" s="9">
        <f>IF($K85="N",0,COUNTIFS(Database!$E:$E,2,Database!$O:$O,AC$2,Database!$I:$I,$A85,Database!$Z:$Z,"N",Database!$Y:$Y,"Y")+COUNTIFS(Database!$F:$F,2,Database!$Q:$Q,AC$2,Database!$I:$I,$A85,Database!$Z:$Z,"N",Database!$Y:$Y,"Y"))</f>
        <v>0</v>
      </c>
      <c r="AD85" s="9">
        <f>IF($K85="N",0,COUNTIFS(Database!$E:$E,1,Database!$O:$O,AD$2,Database!$I:$I,$A85,Database!$Z:$Z,"N",Database!$Y:$Y,"Y")+COUNTIFS(Database!$F:$F,1,Database!$Q:$Q,AD$2,Database!$I:$I,$A85,Database!$Z:$Z,"N",Database!$Y:$Y,"Y"))</f>
        <v>0</v>
      </c>
      <c r="AE85" s="9">
        <f>IF($K85="N",0,COUNTIFS(Database!$E:$E,1,Database!$O:$O,AE$2,Database!$I:$I,$A85,Database!$Z:$Z,"N",Database!$Y:$Y,"Y")+COUNTIFS(Database!$F:$F,1,Database!$Q:$Q,AE$2,Database!$I:$I,$A85,Database!$Z:$Z,"N",Database!$Y:$Y,"Y"))</f>
        <v>0</v>
      </c>
      <c r="AF85" s="9">
        <f>IF($K85="N",0,COUNTIFS(Database!$E:$E,1,Database!$O:$O,AF$2,Database!$I:$I,$A85,Database!$Z:$Z,"N",Database!$Y:$Y,"Y")+COUNTIFS(Database!$F:$F,1,Database!$Q:$Q,AF$2,Database!$I:$I,$A85,Database!$Z:$Z,"N",Database!$Y:$Y,"Y"))</f>
        <v>0</v>
      </c>
      <c r="AG85" s="9">
        <f>IF($K85="N",0,COUNTIFS(Database!$E:$E,1,Database!$O:$O,AG$2,Database!$I:$I,$A85,Database!$Z:$Z,"N",Database!$Y:$Y,"Y")+COUNTIFS(Database!$F:$F,1,Database!$Q:$Q,AG$2,Database!$I:$I,$A85,Database!$Z:$Z,"N",Database!$Y:$Y,"Y"))</f>
        <v>0</v>
      </c>
      <c r="AH85" s="9">
        <f>IF($K85="N",0,COUNTIFS(Database!$E:$E,1,Database!$O:$O,AH$2,Database!$I:$I,$A85,Database!$Z:$Z,"N",Database!$Y:$Y,"Y")+COUNTIFS(Database!$F:$F,1,Database!$Q:$Q,AH$2,Database!$I:$I,$A85,Database!$Z:$Z,"N",Database!$Y:$Y,"Y"))</f>
        <v>0</v>
      </c>
      <c r="AI85" s="9">
        <f>IF($K85="N",0,COUNTIFS(Database!$E:$E,1,Database!$O:$O,AI$2,Database!$I:$I,$A85,Database!$Z:$Z,"N",Database!$Y:$Y,"Y")+COUNTIFS(Database!$F:$F,1,Database!$Q:$Q,AI$2,Database!$I:$I,$A85,Database!$Z:$Z,"N",Database!$Y:$Y,"Y"))</f>
        <v>0</v>
      </c>
      <c r="AJ85" s="9">
        <f>IF($K85="N",0,COUNTIFS(Database!$E:$E,1,Database!$O:$O,AJ$2,Database!$I:$I,$A85,Database!$Z:$Z,"N",Database!$Y:$Y,"Y")+COUNTIFS(Database!$F:$F,1,Database!$Q:$Q,AJ$2,Database!$I:$I,$A85,Database!$Z:$Z,"N",Database!$Y:$Y,"Y"))</f>
        <v>0</v>
      </c>
      <c r="AK85" s="9">
        <f>IF($K85="N",0,COUNTIFS(Database!$E:$E,1,Database!$O:$O,AK$2,Database!$I:$I,$A85,Database!$Z:$Z,"N",Database!$Y:$Y,"Y")+COUNTIFS(Database!$F:$F,1,Database!$Q:$Q,AK$2,Database!$I:$I,$A85,Database!$Z:$Z,"N",Database!$Y:$Y,"Y"))</f>
        <v>0</v>
      </c>
      <c r="AL85" s="9">
        <f>IF($K85="N",0,COUNTIFS(Database!$E:$E,1,Database!$O:$O,AL$2,Database!$I:$I,$A85,Database!$Z:$Z,"N",Database!$Y:$Y,"Y")+COUNTIFS(Database!$F:$F,1,Database!$Q:$Q,AL$2,Database!$I:$I,$A85,Database!$Z:$Z,"N",Database!$Y:$Y,"Y"))</f>
        <v>0</v>
      </c>
      <c r="AM85" s="9">
        <f>IF($K85="N",0,COUNTIFS(Database!$E:$E,1,Database!$O:$O,AM$2,Database!$I:$I,$A85,Database!$Z:$Z,"N",Database!$Y:$Y,"Y")+COUNTIFS(Database!$F:$F,1,Database!$Q:$Q,AM$2,Database!$I:$I,$A85,Database!$Z:$Z,"N",Database!$Y:$Y,"Y"))</f>
        <v>0</v>
      </c>
      <c r="AN85" s="9">
        <f>IF($K85="N",0,COUNTIFS(Database!$E:$E,1,Database!$O:$O,AN$2,Database!$I:$I,$A85,Database!$Z:$Z,"N",Database!$Y:$Y,"Y")+COUNTIFS(Database!$F:$F,1,Database!$Q:$Q,AN$2,Database!$I:$I,$A85,Database!$Z:$Z,"N",Database!$Y:$Y,"Y"))</f>
        <v>0</v>
      </c>
      <c r="AO85" s="9">
        <f>IF($K85="N",0,COUNTIFS(Database!$E:$E,1,Database!$O:$O,AO$2,Database!$I:$I,$A85,Database!$Z:$Z,"N",Database!$Y:$Y,"Y")+COUNTIFS(Database!$F:$F,1,Database!$Q:$Q,AO$2,Database!$I:$I,$A85,Database!$Z:$Z,"N",Database!$Y:$Y,"Y"))</f>
        <v>0</v>
      </c>
      <c r="AP85" s="9">
        <f>IF($K85="N",0,COUNTIFS(Database!$E:$E,1,Database!$O:$O,AP$2,Database!$I:$I,$A85,Database!$Z:$Z,"N",Database!$Y:$Y,"Y")+COUNTIFS(Database!$F:$F,1,Database!$Q:$Q,AP$2,Database!$I:$I,$A85,Database!$Z:$Z,"N",Database!$Y:$Y,"Y"))</f>
        <v>0</v>
      </c>
      <c r="AQ85" s="9">
        <f>IF($K85="N",0,COUNTIFS(Database!$E:$E,1,Database!$O:$O,AQ$2,Database!$I:$I,$A85,Database!$Z:$Z,"N",Database!$Y:$Y,"Y")+COUNTIFS(Database!$F:$F,1,Database!$Q:$Q,AQ$2,Database!$I:$I,$A85,Database!$Z:$Z,"N",Database!$Y:$Y,"Y"))</f>
        <v>0</v>
      </c>
      <c r="AR85" s="9">
        <f>IF($K85="N",0,COUNTIFS(Database!$E:$E,1,Database!$O:$O,AR$2,Database!$I:$I,$A85,Database!$Z:$Z,"N",Database!$Y:$Y,"Y")+COUNTIFS(Database!$F:$F,1,Database!$Q:$Q,AR$2,Database!$I:$I,$A85,Database!$Z:$Z,"N",Database!$Y:$Y,"Y"))</f>
        <v>0</v>
      </c>
      <c r="AS85" s="9">
        <f>IF($K85="N",0,COUNTIFS(Database!$E:$E,1,Database!$O:$O,AS$2,Database!$I:$I,$A85,Database!$Z:$Z,"N",Database!$Y:$Y,"Y")+COUNTIFS(Database!$F:$F,1,Database!$Q:$Q,AS$2,Database!$I:$I,$A85,Database!$Z:$Z,"N",Database!$Y:$Y,"Y"))</f>
        <v>0</v>
      </c>
      <c r="AT85" s="9">
        <f>IF($K85="N",0,COUNTIFS(Database!$E:$E,0,Database!$O:$O,AT$2,Database!$I:$I,$A85,Database!$Z:$Z,"N",Database!$Y:$Y,"Y")+COUNTIFS(Database!$F:$F,0,Database!$Q:$Q,AT$2,Database!$I:$I,$A85,Database!$Z:$Z,"N",Database!$Y:$Y,"Y"))</f>
        <v>0</v>
      </c>
      <c r="AU85" s="9">
        <f>IF($K85="N",0,COUNTIFS(Database!$E:$E,0,Database!$O:$O,AU$2,Database!$I:$I,$A85,Database!$Z:$Z,"N",Database!$Y:$Y,"Y")+COUNTIFS(Database!$F:$F,0,Database!$Q:$Q,AU$2,Database!$I:$I,$A85,Database!$Z:$Z,"N",Database!$Y:$Y,"Y"))</f>
        <v>0</v>
      </c>
      <c r="AV85" s="9">
        <f>IF($K85="N",0,COUNTIFS(Database!$E:$E,0,Database!$O:$O,AV$2,Database!$I:$I,$A85,Database!$Z:$Z,"N",Database!$Y:$Y,"Y")+COUNTIFS(Database!$F:$F,0,Database!$Q:$Q,AV$2,Database!$I:$I,$A85,Database!$Z:$Z,"N",Database!$Y:$Y,"Y"))</f>
        <v>3</v>
      </c>
      <c r="AW85" s="9">
        <f>IF($K85="N",0,COUNTIFS(Database!$E:$E,0,Database!$O:$O,AW$2,Database!$I:$I,$A85,Database!$Z:$Z,"N",Database!$Y:$Y,"Y")+COUNTIFS(Database!$F:$F,0,Database!$Q:$Q,AW$2,Database!$I:$I,$A85,Database!$Z:$Z,"N",Database!$Y:$Y,"Y"))</f>
        <v>4</v>
      </c>
      <c r="AX85" s="9">
        <f>IF($K85="N",0,COUNTIFS(Database!$E:$E,0,Database!$O:$O,AX$2,Database!$I:$I,$A85,Database!$Z:$Z,"N",Database!$Y:$Y,"Y")+COUNTIFS(Database!$F:$F,0,Database!$Q:$Q,AX$2,Database!$I:$I,$A85,Database!$Z:$Z,"N",Database!$Y:$Y,"Y"))</f>
        <v>0</v>
      </c>
      <c r="AY85" s="9">
        <f>IF($K85="N",0,COUNTIFS(Database!$E:$E,0,Database!$O:$O,AY$2,Database!$I:$I,$A85,Database!$Z:$Z,"N",Database!$Y:$Y,"Y")+COUNTIFS(Database!$F:$F,0,Database!$Q:$Q,AY$2,Database!$I:$I,$A85,Database!$Z:$Z,"N",Database!$Y:$Y,"Y"))</f>
        <v>0</v>
      </c>
      <c r="AZ85" s="9">
        <f>IF($K85="N",0,COUNTIFS(Database!$E:$E,0,Database!$O:$O,AZ$2,Database!$I:$I,$A85,Database!$Z:$Z,"N",Database!$Y:$Y,"Y")+COUNTIFS(Database!$F:$F,0,Database!$Q:$Q,AZ$2,Database!$I:$I,$A85,Database!$Z:$Z,"N",Database!$Y:$Y,"Y"))</f>
        <v>2</v>
      </c>
      <c r="BA85" s="9">
        <f>IF($K85="N",0,COUNTIFS(Database!$E:$E,0,Database!$O:$O,BA$2,Database!$I:$I,$A85,Database!$Z:$Z,"N",Database!$Y:$Y,"Y")+COUNTIFS(Database!$F:$F,0,Database!$Q:$Q,BA$2,Database!$I:$I,$A85,Database!$Z:$Z,"N",Database!$Y:$Y,"Y"))</f>
        <v>2</v>
      </c>
      <c r="BB85" s="9">
        <f>IF($K85="N",0,COUNTIFS(Database!$E:$E,0,Database!$O:$O,BB$2,Database!$I:$I,$A85,Database!$Z:$Z,"N",Database!$Y:$Y,"Y")+COUNTIFS(Database!$F:$F,0,Database!$Q:$Q,BB$2,Database!$I:$I,$A85,Database!$Z:$Z,"N",Database!$Y:$Y,"Y"))</f>
        <v>2</v>
      </c>
      <c r="BC85" s="9">
        <f>IF($K85="N",0,COUNTIFS(Database!$E:$E,0,Database!$O:$O,BC$2,Database!$I:$I,$A85,Database!$Z:$Z,"N",Database!$Y:$Y,"Y")+COUNTIFS(Database!$F:$F,0,Database!$Q:$Q,BC$2,Database!$I:$I,$A85,Database!$Z:$Z,"N",Database!$Y:$Y,"Y"))</f>
        <v>4</v>
      </c>
      <c r="BD85" s="9">
        <f>IF($K85="N",0,COUNTIFS(Database!$E:$E,0,Database!$O:$O,BD$2,Database!$I:$I,$A85,Database!$Z:$Z,"N",Database!$Y:$Y,"Y")+COUNTIFS(Database!$F:$F,0,Database!$Q:$Q,BD$2,Database!$I:$I,$A85,Database!$Z:$Z,"N",Database!$Y:$Y,"Y"))</f>
        <v>4</v>
      </c>
      <c r="BE85" s="9">
        <f>IF($K85="N",0,COUNTIFS(Database!$E:$E,0,Database!$O:$O,BE$2,Database!$I:$I,$A85,Database!$Z:$Z,"N",Database!$Y:$Y,"Y")+COUNTIFS(Database!$F:$F,0,Database!$Q:$Q,BE$2,Database!$I:$I,$A85,Database!$Z:$Z,"N",Database!$Y:$Y,"Y"))</f>
        <v>0</v>
      </c>
      <c r="BF85" s="9">
        <f>IF($K85="N",0,COUNTIFS(Database!$E:$E,0,Database!$O:$O,BF$2,Database!$I:$I,$A85,Database!$Z:$Z,"N",Database!$Y:$Y,"Y")+COUNTIFS(Database!$F:$F,0,Database!$Q:$Q,BF$2,Database!$I:$I,$A85,Database!$Z:$Z,"N",Database!$Y:$Y,"Y"))</f>
        <v>0</v>
      </c>
      <c r="BG85" s="9">
        <f>IF($K85="N",0,COUNTIFS(Database!$E:$E,0,Database!$O:$O,BG$2,Database!$I:$I,$A85,Database!$Z:$Z,"N",Database!$Y:$Y,"Y")+COUNTIFS(Database!$F:$F,0,Database!$Q:$Q,BG$2,Database!$I:$I,$A85,Database!$Z:$Z,"N",Database!$Y:$Y,"Y"))</f>
        <v>0</v>
      </c>
      <c r="BH85" s="9">
        <f>IF($K85="N",0,COUNTIFS(Database!$E:$E,0,Database!$O:$O,BH$2,Database!$I:$I,$A85,Database!$Z:$Z,"N",Database!$Y:$Y,"Y")+COUNTIFS(Database!$F:$F,0,Database!$Q:$Q,BH$2,Database!$I:$I,$A85,Database!$Z:$Z,"N",Database!$Y:$Y,"Y"))</f>
        <v>0</v>
      </c>
      <c r="BI85" s="9">
        <f>IF($K85="N",0,COUNTIFS(Database!$E:$E,0,Database!$O:$O,BI$2,Database!$I:$I,$A85,Database!$Z:$Z,"N",Database!$Y:$Y,"Y")+COUNTIFS(Database!$F:$F,0,Database!$Q:$Q,BI$2,Database!$I:$I,$A85,Database!$Z:$Z,"N",Database!$Y:$Y,"Y"))</f>
        <v>0</v>
      </c>
    </row>
    <row r="86" spans="1:61" x14ac:dyDescent="0.25">
      <c r="A86" t="s">
        <v>2331</v>
      </c>
      <c r="B86" s="2" t="str">
        <f>VLOOKUP(A86,Database!I:U,13,FALSE)</f>
        <v>bcp</v>
      </c>
      <c r="C86" s="2">
        <f>VLOOKUP(A86,Database!I:V,14,FALSE)</f>
        <v>2000</v>
      </c>
      <c r="D86" s="2">
        <f>_xlfn.MAXIFS(Database!B:B,Database!I:I,'Tournaments Included'!A86)</f>
        <v>3</v>
      </c>
      <c r="E86" s="2" t="str">
        <f>VLOOKUP(A86,Database!I:AA,16,FALSE)</f>
        <v>v1.2</v>
      </c>
      <c r="F86" s="2">
        <f>VLOOKUP(A86,Database!I:AB,19,FALSE)</f>
        <v>14</v>
      </c>
      <c r="G86" s="2" t="str">
        <f>VLOOKUP(A86,Database!I:AC,20,FALSE)</f>
        <v>Y</v>
      </c>
      <c r="H86" s="2" t="str">
        <f>IF(VLOOKUP(A86,Database!I:AD,21,FALSE)=0,"Unknown",VLOOKUP(A86,Database!I:AD,21,FALSE))</f>
        <v>Unknown</v>
      </c>
      <c r="I86" s="2" t="str">
        <f>IF(VLOOKUP(A86,Database!I:AE,22,FALSE)=0,"Unknown",VLOOKUP(A86,Database!I:AE,22,FALSE))</f>
        <v>Unknown</v>
      </c>
      <c r="K86" s="19" t="s">
        <v>1398</v>
      </c>
      <c r="N86" s="9">
        <f>IF($K86="N",0,COUNTIFS(Database!$E:$E,2,Database!$O:$O,N$2,Database!$I:$I,$A86,Database!$Z:$Z,"N",Database!$Y:$Y,"Y")+COUNTIFS(Database!$F:$F,2,Database!$Q:$Q,N$2,Database!$I:$I,$A86,Database!$Z:$Z,"N",Database!$Y:$Y,"Y"))</f>
        <v>2</v>
      </c>
      <c r="O86" s="9">
        <f>IF($K86="N",0,COUNTIFS(Database!$E:$E,2,Database!$O:$O,O$2,Database!$I:$I,$A86,Database!$Z:$Z,"N",Database!$Y:$Y,"Y")+COUNTIFS(Database!$F:$F,2,Database!$Q:$Q,O$2,Database!$I:$I,$A86,Database!$Z:$Z,"N",Database!$Y:$Y,"Y"))</f>
        <v>1</v>
      </c>
      <c r="P86" s="9">
        <f>IF($K86="N",0,COUNTIFS(Database!$E:$E,2,Database!$O:$O,P$2,Database!$I:$I,$A86,Database!$Z:$Z,"N",Database!$Y:$Y,"Y")+COUNTIFS(Database!$F:$F,2,Database!$Q:$Q,P$2,Database!$I:$I,$A86,Database!$Z:$Z,"N",Database!$Y:$Y,"Y"))</f>
        <v>2</v>
      </c>
      <c r="Q86" s="9">
        <f>IF($K86="N",0,COUNTIFS(Database!$E:$E,2,Database!$O:$O,Q$2,Database!$I:$I,$A86,Database!$Z:$Z,"N",Database!$Y:$Y,"Y")+COUNTIFS(Database!$F:$F,2,Database!$Q:$Q,Q$2,Database!$I:$I,$A86,Database!$Z:$Z,"N",Database!$Y:$Y,"Y"))</f>
        <v>3</v>
      </c>
      <c r="R86" s="9">
        <f>IF($K86="N",0,COUNTIFS(Database!$E:$E,2,Database!$O:$O,R$2,Database!$I:$I,$A86,Database!$Z:$Z,"N",Database!$Y:$Y,"Y")+COUNTIFS(Database!$F:$F,2,Database!$Q:$Q,R$2,Database!$I:$I,$A86,Database!$Z:$Z,"N",Database!$Y:$Y,"Y"))</f>
        <v>1</v>
      </c>
      <c r="S86" s="9">
        <f>IF($K86="N",0,COUNTIFS(Database!$E:$E,2,Database!$O:$O,S$2,Database!$I:$I,$A86,Database!$Z:$Z,"N",Database!$Y:$Y,"Y")+COUNTIFS(Database!$F:$F,2,Database!$Q:$Q,S$2,Database!$I:$I,$A86,Database!$Z:$Z,"N",Database!$Y:$Y,"Y"))</f>
        <v>2</v>
      </c>
      <c r="T86" s="9">
        <f>IF($K86="N",0,COUNTIFS(Database!$E:$E,2,Database!$O:$O,T$2,Database!$I:$I,$A86,Database!$Z:$Z,"N",Database!$Y:$Y,"Y")+COUNTIFS(Database!$F:$F,2,Database!$Q:$Q,T$2,Database!$I:$I,$A86,Database!$Z:$Z,"N",Database!$Y:$Y,"Y"))</f>
        <v>2</v>
      </c>
      <c r="U86" s="9">
        <f>IF($K86="N",0,COUNTIFS(Database!$E:$E,2,Database!$O:$O,U$2,Database!$I:$I,$A86,Database!$Z:$Z,"N",Database!$Y:$Y,"Y")+COUNTIFS(Database!$F:$F,2,Database!$Q:$Q,U$2,Database!$I:$I,$A86,Database!$Z:$Z,"N",Database!$Y:$Y,"Y"))</f>
        <v>0</v>
      </c>
      <c r="V86" s="9">
        <f>IF($K86="N",0,COUNTIFS(Database!$E:$E,2,Database!$O:$O,V$2,Database!$I:$I,$A86,Database!$Z:$Z,"N",Database!$Y:$Y,"Y")+COUNTIFS(Database!$F:$F,2,Database!$Q:$Q,V$2,Database!$I:$I,$A86,Database!$Z:$Z,"N",Database!$Y:$Y,"Y"))</f>
        <v>1</v>
      </c>
      <c r="W86" s="9">
        <f>IF($K86="N",0,COUNTIFS(Database!$E:$E,2,Database!$O:$O,W$2,Database!$I:$I,$A86,Database!$Z:$Z,"N",Database!$Y:$Y,"Y")+COUNTIFS(Database!$F:$F,2,Database!$Q:$Q,W$2,Database!$I:$I,$A86,Database!$Z:$Z,"N",Database!$Y:$Y,"Y"))</f>
        <v>3</v>
      </c>
      <c r="X86" s="9">
        <f>IF($K86="N",0,COUNTIFS(Database!$E:$E,2,Database!$O:$O,X$2,Database!$I:$I,$A86,Database!$Z:$Z,"N",Database!$Y:$Y,"Y")+COUNTIFS(Database!$F:$F,2,Database!$Q:$Q,X$2,Database!$I:$I,$A86,Database!$Z:$Z,"N",Database!$Y:$Y,"Y"))</f>
        <v>0</v>
      </c>
      <c r="Y86" s="9">
        <f>IF($K86="N",0,COUNTIFS(Database!$E:$E,2,Database!$O:$O,Y$2,Database!$I:$I,$A86,Database!$Z:$Z,"N",Database!$Y:$Y,"Y")+COUNTIFS(Database!$F:$F,2,Database!$Q:$Q,Y$2,Database!$I:$I,$A86,Database!$Z:$Z,"N",Database!$Y:$Y,"Y"))</f>
        <v>0</v>
      </c>
      <c r="Z86" s="9">
        <f>IF($K86="N",0,COUNTIFS(Database!$E:$E,2,Database!$O:$O,Z$2,Database!$I:$I,$A86,Database!$Z:$Z,"N",Database!$Y:$Y,"Y")+COUNTIFS(Database!$F:$F,2,Database!$Q:$Q,Z$2,Database!$I:$I,$A86,Database!$Z:$Z,"N",Database!$Y:$Y,"Y"))</f>
        <v>0</v>
      </c>
      <c r="AA86" s="9">
        <f>IF($K86="N",0,COUNTIFS(Database!$E:$E,2,Database!$O:$O,AA$2,Database!$I:$I,$A86,Database!$Z:$Z,"N",Database!$Y:$Y,"Y")+COUNTIFS(Database!$F:$F,2,Database!$Q:$Q,AA$2,Database!$I:$I,$A86,Database!$Z:$Z,"N",Database!$Y:$Y,"Y"))</f>
        <v>0</v>
      </c>
      <c r="AB86" s="9">
        <f>IF($K86="N",0,COUNTIFS(Database!$E:$E,2,Database!$O:$O,AB$2,Database!$I:$I,$A86,Database!$Z:$Z,"N",Database!$Y:$Y,"Y")+COUNTIFS(Database!$F:$F,2,Database!$Q:$Q,AB$2,Database!$I:$I,$A86,Database!$Z:$Z,"N",Database!$Y:$Y,"Y"))</f>
        <v>0</v>
      </c>
      <c r="AC86" s="9">
        <f>IF($K86="N",0,COUNTIFS(Database!$E:$E,2,Database!$O:$O,AC$2,Database!$I:$I,$A86,Database!$Z:$Z,"N",Database!$Y:$Y,"Y")+COUNTIFS(Database!$F:$F,2,Database!$Q:$Q,AC$2,Database!$I:$I,$A86,Database!$Z:$Z,"N",Database!$Y:$Y,"Y"))</f>
        <v>2</v>
      </c>
      <c r="AD86" s="9">
        <f>IF($K86="N",0,COUNTIFS(Database!$E:$E,1,Database!$O:$O,AD$2,Database!$I:$I,$A86,Database!$Z:$Z,"N",Database!$Y:$Y,"Y")+COUNTIFS(Database!$F:$F,1,Database!$Q:$Q,AD$2,Database!$I:$I,$A86,Database!$Z:$Z,"N",Database!$Y:$Y,"Y"))</f>
        <v>0</v>
      </c>
      <c r="AE86" s="9">
        <f>IF($K86="N",0,COUNTIFS(Database!$E:$E,1,Database!$O:$O,AE$2,Database!$I:$I,$A86,Database!$Z:$Z,"N",Database!$Y:$Y,"Y")+COUNTIFS(Database!$F:$F,1,Database!$Q:$Q,AE$2,Database!$I:$I,$A86,Database!$Z:$Z,"N",Database!$Y:$Y,"Y"))</f>
        <v>1</v>
      </c>
      <c r="AF86" s="9">
        <f>IF($K86="N",0,COUNTIFS(Database!$E:$E,1,Database!$O:$O,AF$2,Database!$I:$I,$A86,Database!$Z:$Z,"N",Database!$Y:$Y,"Y")+COUNTIFS(Database!$F:$F,1,Database!$Q:$Q,AF$2,Database!$I:$I,$A86,Database!$Z:$Z,"N",Database!$Y:$Y,"Y"))</f>
        <v>1</v>
      </c>
      <c r="AG86" s="9">
        <f>IF($K86="N",0,COUNTIFS(Database!$E:$E,1,Database!$O:$O,AG$2,Database!$I:$I,$A86,Database!$Z:$Z,"N",Database!$Y:$Y,"Y")+COUNTIFS(Database!$F:$F,1,Database!$Q:$Q,AG$2,Database!$I:$I,$A86,Database!$Z:$Z,"N",Database!$Y:$Y,"Y"))</f>
        <v>1</v>
      </c>
      <c r="AH86" s="9">
        <f>IF($K86="N",0,COUNTIFS(Database!$E:$E,1,Database!$O:$O,AH$2,Database!$I:$I,$A86,Database!$Z:$Z,"N",Database!$Y:$Y,"Y")+COUNTIFS(Database!$F:$F,1,Database!$Q:$Q,AH$2,Database!$I:$I,$A86,Database!$Z:$Z,"N",Database!$Y:$Y,"Y"))</f>
        <v>0</v>
      </c>
      <c r="AI86" s="9">
        <f>IF($K86="N",0,COUNTIFS(Database!$E:$E,1,Database!$O:$O,AI$2,Database!$I:$I,$A86,Database!$Z:$Z,"N",Database!$Y:$Y,"Y")+COUNTIFS(Database!$F:$F,1,Database!$Q:$Q,AI$2,Database!$I:$I,$A86,Database!$Z:$Z,"N",Database!$Y:$Y,"Y"))</f>
        <v>0</v>
      </c>
      <c r="AJ86" s="9">
        <f>IF($K86="N",0,COUNTIFS(Database!$E:$E,1,Database!$O:$O,AJ$2,Database!$I:$I,$A86,Database!$Z:$Z,"N",Database!$Y:$Y,"Y")+COUNTIFS(Database!$F:$F,1,Database!$Q:$Q,AJ$2,Database!$I:$I,$A86,Database!$Z:$Z,"N",Database!$Y:$Y,"Y"))</f>
        <v>0</v>
      </c>
      <c r="AK86" s="9">
        <f>IF($K86="N",0,COUNTIFS(Database!$E:$E,1,Database!$O:$O,AK$2,Database!$I:$I,$A86,Database!$Z:$Z,"N",Database!$Y:$Y,"Y")+COUNTIFS(Database!$F:$F,1,Database!$Q:$Q,AK$2,Database!$I:$I,$A86,Database!$Z:$Z,"N",Database!$Y:$Y,"Y"))</f>
        <v>0</v>
      </c>
      <c r="AL86" s="9">
        <f>IF($K86="N",0,COUNTIFS(Database!$E:$E,1,Database!$O:$O,AL$2,Database!$I:$I,$A86,Database!$Z:$Z,"N",Database!$Y:$Y,"Y")+COUNTIFS(Database!$F:$F,1,Database!$Q:$Q,AL$2,Database!$I:$I,$A86,Database!$Z:$Z,"N",Database!$Y:$Y,"Y"))</f>
        <v>1</v>
      </c>
      <c r="AM86" s="9">
        <f>IF($K86="N",0,COUNTIFS(Database!$E:$E,1,Database!$O:$O,AM$2,Database!$I:$I,$A86,Database!$Z:$Z,"N",Database!$Y:$Y,"Y")+COUNTIFS(Database!$F:$F,1,Database!$Q:$Q,AM$2,Database!$I:$I,$A86,Database!$Z:$Z,"N",Database!$Y:$Y,"Y"))</f>
        <v>0</v>
      </c>
      <c r="AN86" s="9">
        <f>IF($K86="N",0,COUNTIFS(Database!$E:$E,1,Database!$O:$O,AN$2,Database!$I:$I,$A86,Database!$Z:$Z,"N",Database!$Y:$Y,"Y")+COUNTIFS(Database!$F:$F,1,Database!$Q:$Q,AN$2,Database!$I:$I,$A86,Database!$Z:$Z,"N",Database!$Y:$Y,"Y"))</f>
        <v>0</v>
      </c>
      <c r="AO86" s="9">
        <f>IF($K86="N",0,COUNTIFS(Database!$E:$E,1,Database!$O:$O,AO$2,Database!$I:$I,$A86,Database!$Z:$Z,"N",Database!$Y:$Y,"Y")+COUNTIFS(Database!$F:$F,1,Database!$Q:$Q,AO$2,Database!$I:$I,$A86,Database!$Z:$Z,"N",Database!$Y:$Y,"Y"))</f>
        <v>0</v>
      </c>
      <c r="AP86" s="9">
        <f>IF($K86="N",0,COUNTIFS(Database!$E:$E,1,Database!$O:$O,AP$2,Database!$I:$I,$A86,Database!$Z:$Z,"N",Database!$Y:$Y,"Y")+COUNTIFS(Database!$F:$F,1,Database!$Q:$Q,AP$2,Database!$I:$I,$A86,Database!$Z:$Z,"N",Database!$Y:$Y,"Y"))</f>
        <v>0</v>
      </c>
      <c r="AQ86" s="9">
        <f>IF($K86="N",0,COUNTIFS(Database!$E:$E,1,Database!$O:$O,AQ$2,Database!$I:$I,$A86,Database!$Z:$Z,"N",Database!$Y:$Y,"Y")+COUNTIFS(Database!$F:$F,1,Database!$Q:$Q,AQ$2,Database!$I:$I,$A86,Database!$Z:$Z,"N",Database!$Y:$Y,"Y"))</f>
        <v>0</v>
      </c>
      <c r="AR86" s="9">
        <f>IF($K86="N",0,COUNTIFS(Database!$E:$E,1,Database!$O:$O,AR$2,Database!$I:$I,$A86,Database!$Z:$Z,"N",Database!$Y:$Y,"Y")+COUNTIFS(Database!$F:$F,1,Database!$Q:$Q,AR$2,Database!$I:$I,$A86,Database!$Z:$Z,"N",Database!$Y:$Y,"Y"))</f>
        <v>0</v>
      </c>
      <c r="AS86" s="9">
        <f>IF($K86="N",0,COUNTIFS(Database!$E:$E,1,Database!$O:$O,AS$2,Database!$I:$I,$A86,Database!$Z:$Z,"N",Database!$Y:$Y,"Y")+COUNTIFS(Database!$F:$F,1,Database!$Q:$Q,AS$2,Database!$I:$I,$A86,Database!$Z:$Z,"N",Database!$Y:$Y,"Y"))</f>
        <v>0</v>
      </c>
      <c r="AT86" s="9">
        <f>IF($K86="N",0,COUNTIFS(Database!$E:$E,0,Database!$O:$O,AT$2,Database!$I:$I,$A86,Database!$Z:$Z,"N",Database!$Y:$Y,"Y")+COUNTIFS(Database!$F:$F,0,Database!$Q:$Q,AT$2,Database!$I:$I,$A86,Database!$Z:$Z,"N",Database!$Y:$Y,"Y"))</f>
        <v>1</v>
      </c>
      <c r="AU86" s="9">
        <f>IF($K86="N",0,COUNTIFS(Database!$E:$E,0,Database!$O:$O,AU$2,Database!$I:$I,$A86,Database!$Z:$Z,"N",Database!$Y:$Y,"Y")+COUNTIFS(Database!$F:$F,0,Database!$Q:$Q,AU$2,Database!$I:$I,$A86,Database!$Z:$Z,"N",Database!$Y:$Y,"Y"))</f>
        <v>1</v>
      </c>
      <c r="AV86" s="9">
        <f>IF($K86="N",0,COUNTIFS(Database!$E:$E,0,Database!$O:$O,AV$2,Database!$I:$I,$A86,Database!$Z:$Z,"N",Database!$Y:$Y,"Y")+COUNTIFS(Database!$F:$F,0,Database!$Q:$Q,AV$2,Database!$I:$I,$A86,Database!$Z:$Z,"N",Database!$Y:$Y,"Y"))</f>
        <v>3</v>
      </c>
      <c r="AW86" s="9">
        <f>IF($K86="N",0,COUNTIFS(Database!$E:$E,0,Database!$O:$O,AW$2,Database!$I:$I,$A86,Database!$Z:$Z,"N",Database!$Y:$Y,"Y")+COUNTIFS(Database!$F:$F,0,Database!$Q:$Q,AW$2,Database!$I:$I,$A86,Database!$Z:$Z,"N",Database!$Y:$Y,"Y"))</f>
        <v>2</v>
      </c>
      <c r="AX86" s="9">
        <f>IF($K86="N",0,COUNTIFS(Database!$E:$E,0,Database!$O:$O,AX$2,Database!$I:$I,$A86,Database!$Z:$Z,"N",Database!$Y:$Y,"Y")+COUNTIFS(Database!$F:$F,0,Database!$Q:$Q,AX$2,Database!$I:$I,$A86,Database!$Z:$Z,"N",Database!$Y:$Y,"Y"))</f>
        <v>2</v>
      </c>
      <c r="AY86" s="9">
        <f>IF($K86="N",0,COUNTIFS(Database!$E:$E,0,Database!$O:$O,AY$2,Database!$I:$I,$A86,Database!$Z:$Z,"N",Database!$Y:$Y,"Y")+COUNTIFS(Database!$F:$F,0,Database!$Q:$Q,AY$2,Database!$I:$I,$A86,Database!$Z:$Z,"N",Database!$Y:$Y,"Y"))</f>
        <v>1</v>
      </c>
      <c r="AZ86" s="9">
        <f>IF($K86="N",0,COUNTIFS(Database!$E:$E,0,Database!$O:$O,AZ$2,Database!$I:$I,$A86,Database!$Z:$Z,"N",Database!$Y:$Y,"Y")+COUNTIFS(Database!$F:$F,0,Database!$Q:$Q,AZ$2,Database!$I:$I,$A86,Database!$Z:$Z,"N",Database!$Y:$Y,"Y"))</f>
        <v>4</v>
      </c>
      <c r="BA86" s="9">
        <f>IF($K86="N",0,COUNTIFS(Database!$E:$E,0,Database!$O:$O,BA$2,Database!$I:$I,$A86,Database!$Z:$Z,"N",Database!$Y:$Y,"Y")+COUNTIFS(Database!$F:$F,0,Database!$Q:$Q,BA$2,Database!$I:$I,$A86,Database!$Z:$Z,"N",Database!$Y:$Y,"Y"))</f>
        <v>0</v>
      </c>
      <c r="BB86" s="9">
        <f>IF($K86="N",0,COUNTIFS(Database!$E:$E,0,Database!$O:$O,BB$2,Database!$I:$I,$A86,Database!$Z:$Z,"N",Database!$Y:$Y,"Y")+COUNTIFS(Database!$F:$F,0,Database!$Q:$Q,BB$2,Database!$I:$I,$A86,Database!$Z:$Z,"N",Database!$Y:$Y,"Y"))</f>
        <v>1</v>
      </c>
      <c r="BC86" s="9">
        <f>IF($K86="N",0,COUNTIFS(Database!$E:$E,0,Database!$O:$O,BC$2,Database!$I:$I,$A86,Database!$Z:$Z,"N",Database!$Y:$Y,"Y")+COUNTIFS(Database!$F:$F,0,Database!$Q:$Q,BC$2,Database!$I:$I,$A86,Database!$Z:$Z,"N",Database!$Y:$Y,"Y"))</f>
        <v>3</v>
      </c>
      <c r="BD86" s="9">
        <f>IF($K86="N",0,COUNTIFS(Database!$E:$E,0,Database!$O:$O,BD$2,Database!$I:$I,$A86,Database!$Z:$Z,"N",Database!$Y:$Y,"Y")+COUNTIFS(Database!$F:$F,0,Database!$Q:$Q,BD$2,Database!$I:$I,$A86,Database!$Z:$Z,"N",Database!$Y:$Y,"Y"))</f>
        <v>0</v>
      </c>
      <c r="BE86" s="9">
        <f>IF($K86="N",0,COUNTIFS(Database!$E:$E,0,Database!$O:$O,BE$2,Database!$I:$I,$A86,Database!$Z:$Z,"N",Database!$Y:$Y,"Y")+COUNTIFS(Database!$F:$F,0,Database!$Q:$Q,BE$2,Database!$I:$I,$A86,Database!$Z:$Z,"N",Database!$Y:$Y,"Y"))</f>
        <v>0</v>
      </c>
      <c r="BF86" s="9">
        <f>IF($K86="N",0,COUNTIFS(Database!$E:$E,0,Database!$O:$O,BF$2,Database!$I:$I,$A86,Database!$Z:$Z,"N",Database!$Y:$Y,"Y")+COUNTIFS(Database!$F:$F,0,Database!$Q:$Q,BF$2,Database!$I:$I,$A86,Database!$Z:$Z,"N",Database!$Y:$Y,"Y"))</f>
        <v>0</v>
      </c>
      <c r="BG86" s="9">
        <f>IF($K86="N",0,COUNTIFS(Database!$E:$E,0,Database!$O:$O,BG$2,Database!$I:$I,$A86,Database!$Z:$Z,"N",Database!$Y:$Y,"Y")+COUNTIFS(Database!$F:$F,0,Database!$Q:$Q,BG$2,Database!$I:$I,$A86,Database!$Z:$Z,"N",Database!$Y:$Y,"Y"))</f>
        <v>0</v>
      </c>
      <c r="BH86" s="9">
        <f>IF($K86="N",0,COUNTIFS(Database!$E:$E,0,Database!$O:$O,BH$2,Database!$I:$I,$A86,Database!$Z:$Z,"N",Database!$Y:$Y,"Y")+COUNTIFS(Database!$F:$F,0,Database!$Q:$Q,BH$2,Database!$I:$I,$A86,Database!$Z:$Z,"N",Database!$Y:$Y,"Y"))</f>
        <v>0</v>
      </c>
      <c r="BI86" s="9">
        <f>IF($K86="N",0,COUNTIFS(Database!$E:$E,0,Database!$O:$O,BI$2,Database!$I:$I,$A86,Database!$Z:$Z,"N",Database!$Y:$Y,"Y")+COUNTIFS(Database!$F:$F,0,Database!$Q:$Q,BI$2,Database!$I:$I,$A86,Database!$Z:$Z,"N",Database!$Y:$Y,"Y"))</f>
        <v>1</v>
      </c>
    </row>
    <row r="87" spans="1:61" x14ac:dyDescent="0.25">
      <c r="A87" t="s">
        <v>2355</v>
      </c>
      <c r="B87" s="2" t="str">
        <f>VLOOKUP(A87,Database!I:U,13,FALSE)</f>
        <v>bcp</v>
      </c>
      <c r="C87" s="2">
        <f>VLOOKUP(A87,Database!I:V,14,FALSE)</f>
        <v>1500</v>
      </c>
      <c r="D87" s="2">
        <f>_xlfn.MAXIFS(Database!B:B,Database!I:I,'Tournaments Included'!A87)</f>
        <v>3</v>
      </c>
      <c r="E87" s="2" t="str">
        <f>VLOOKUP(A87,Database!I:AA,16,FALSE)</f>
        <v>v1.2</v>
      </c>
      <c r="F87" s="2">
        <f>VLOOKUP(A87,Database!I:AB,19,FALSE)</f>
        <v>8</v>
      </c>
      <c r="G87" s="2" t="str">
        <f>VLOOKUP(A87,Database!I:AC,20,FALSE)</f>
        <v>Y</v>
      </c>
      <c r="H87" s="2" t="str">
        <f>IF(VLOOKUP(A87,Database!I:AD,21,FALSE)=0,"Unknown",VLOOKUP(A87,Database!I:AD,21,FALSE))</f>
        <v>Unknown</v>
      </c>
      <c r="I87" s="2" t="str">
        <f>IF(VLOOKUP(A87,Database!I:AE,22,FALSE)=0,"Unknown",VLOOKUP(A87,Database!I:AE,22,FALSE))</f>
        <v>Unknown</v>
      </c>
      <c r="K87" s="19" t="s">
        <v>1399</v>
      </c>
      <c r="N87" s="9">
        <f>IF($K87="N",0,COUNTIFS(Database!$E:$E,2,Database!$O:$O,N$2,Database!$I:$I,$A87,Database!$Z:$Z,"N",Database!$Y:$Y,"Y")+COUNTIFS(Database!$F:$F,2,Database!$Q:$Q,N$2,Database!$I:$I,$A87,Database!$Z:$Z,"N",Database!$Y:$Y,"Y"))</f>
        <v>0</v>
      </c>
      <c r="O87" s="9">
        <f>IF($K87="N",0,COUNTIFS(Database!$E:$E,2,Database!$O:$O,O$2,Database!$I:$I,$A87,Database!$Z:$Z,"N",Database!$Y:$Y,"Y")+COUNTIFS(Database!$F:$F,2,Database!$Q:$Q,O$2,Database!$I:$I,$A87,Database!$Z:$Z,"N",Database!$Y:$Y,"Y"))</f>
        <v>0</v>
      </c>
      <c r="P87" s="9">
        <f>IF($K87="N",0,COUNTIFS(Database!$E:$E,2,Database!$O:$O,P$2,Database!$I:$I,$A87,Database!$Z:$Z,"N",Database!$Y:$Y,"Y")+COUNTIFS(Database!$F:$F,2,Database!$Q:$Q,P$2,Database!$I:$I,$A87,Database!$Z:$Z,"N",Database!$Y:$Y,"Y"))</f>
        <v>0</v>
      </c>
      <c r="Q87" s="9">
        <f>IF($K87="N",0,COUNTIFS(Database!$E:$E,2,Database!$O:$O,Q$2,Database!$I:$I,$A87,Database!$Z:$Z,"N",Database!$Y:$Y,"Y")+COUNTIFS(Database!$F:$F,2,Database!$Q:$Q,Q$2,Database!$I:$I,$A87,Database!$Z:$Z,"N",Database!$Y:$Y,"Y"))</f>
        <v>0</v>
      </c>
      <c r="R87" s="9">
        <f>IF($K87="N",0,COUNTIFS(Database!$E:$E,2,Database!$O:$O,R$2,Database!$I:$I,$A87,Database!$Z:$Z,"N",Database!$Y:$Y,"Y")+COUNTIFS(Database!$F:$F,2,Database!$Q:$Q,R$2,Database!$I:$I,$A87,Database!$Z:$Z,"N",Database!$Y:$Y,"Y"))</f>
        <v>0</v>
      </c>
      <c r="S87" s="9">
        <f>IF($K87="N",0,COUNTIFS(Database!$E:$E,2,Database!$O:$O,S$2,Database!$I:$I,$A87,Database!$Z:$Z,"N",Database!$Y:$Y,"Y")+COUNTIFS(Database!$F:$F,2,Database!$Q:$Q,S$2,Database!$I:$I,$A87,Database!$Z:$Z,"N",Database!$Y:$Y,"Y"))</f>
        <v>0</v>
      </c>
      <c r="T87" s="9">
        <f>IF($K87="N",0,COUNTIFS(Database!$E:$E,2,Database!$O:$O,T$2,Database!$I:$I,$A87,Database!$Z:$Z,"N",Database!$Y:$Y,"Y")+COUNTIFS(Database!$F:$F,2,Database!$Q:$Q,T$2,Database!$I:$I,$A87,Database!$Z:$Z,"N",Database!$Y:$Y,"Y"))</f>
        <v>0</v>
      </c>
      <c r="U87" s="9">
        <f>IF($K87="N",0,COUNTIFS(Database!$E:$E,2,Database!$O:$O,U$2,Database!$I:$I,$A87,Database!$Z:$Z,"N",Database!$Y:$Y,"Y")+COUNTIFS(Database!$F:$F,2,Database!$Q:$Q,U$2,Database!$I:$I,$A87,Database!$Z:$Z,"N",Database!$Y:$Y,"Y"))</f>
        <v>0</v>
      </c>
      <c r="V87" s="9">
        <f>IF($K87="N",0,COUNTIFS(Database!$E:$E,2,Database!$O:$O,V$2,Database!$I:$I,$A87,Database!$Z:$Z,"N",Database!$Y:$Y,"Y")+COUNTIFS(Database!$F:$F,2,Database!$Q:$Q,V$2,Database!$I:$I,$A87,Database!$Z:$Z,"N",Database!$Y:$Y,"Y"))</f>
        <v>0</v>
      </c>
      <c r="W87" s="9">
        <f>IF($K87="N",0,COUNTIFS(Database!$E:$E,2,Database!$O:$O,W$2,Database!$I:$I,$A87,Database!$Z:$Z,"N",Database!$Y:$Y,"Y")+COUNTIFS(Database!$F:$F,2,Database!$Q:$Q,W$2,Database!$I:$I,$A87,Database!$Z:$Z,"N",Database!$Y:$Y,"Y"))</f>
        <v>0</v>
      </c>
      <c r="X87" s="9">
        <f>IF($K87="N",0,COUNTIFS(Database!$E:$E,2,Database!$O:$O,X$2,Database!$I:$I,$A87,Database!$Z:$Z,"N",Database!$Y:$Y,"Y")+COUNTIFS(Database!$F:$F,2,Database!$Q:$Q,X$2,Database!$I:$I,$A87,Database!$Z:$Z,"N",Database!$Y:$Y,"Y"))</f>
        <v>0</v>
      </c>
      <c r="Y87" s="9">
        <f>IF($K87="N",0,COUNTIFS(Database!$E:$E,2,Database!$O:$O,Y$2,Database!$I:$I,$A87,Database!$Z:$Z,"N",Database!$Y:$Y,"Y")+COUNTIFS(Database!$F:$F,2,Database!$Q:$Q,Y$2,Database!$I:$I,$A87,Database!$Z:$Z,"N",Database!$Y:$Y,"Y"))</f>
        <v>0</v>
      </c>
      <c r="Z87" s="9">
        <f>IF($K87="N",0,COUNTIFS(Database!$E:$E,2,Database!$O:$O,Z$2,Database!$I:$I,$A87,Database!$Z:$Z,"N",Database!$Y:$Y,"Y")+COUNTIFS(Database!$F:$F,2,Database!$Q:$Q,Z$2,Database!$I:$I,$A87,Database!$Z:$Z,"N",Database!$Y:$Y,"Y"))</f>
        <v>0</v>
      </c>
      <c r="AA87" s="9">
        <f>IF($K87="N",0,COUNTIFS(Database!$E:$E,2,Database!$O:$O,AA$2,Database!$I:$I,$A87,Database!$Z:$Z,"N",Database!$Y:$Y,"Y")+COUNTIFS(Database!$F:$F,2,Database!$Q:$Q,AA$2,Database!$I:$I,$A87,Database!$Z:$Z,"N",Database!$Y:$Y,"Y"))</f>
        <v>0</v>
      </c>
      <c r="AB87" s="9">
        <f>IF($K87="N",0,COUNTIFS(Database!$E:$E,2,Database!$O:$O,AB$2,Database!$I:$I,$A87,Database!$Z:$Z,"N",Database!$Y:$Y,"Y")+COUNTIFS(Database!$F:$F,2,Database!$Q:$Q,AB$2,Database!$I:$I,$A87,Database!$Z:$Z,"N",Database!$Y:$Y,"Y"))</f>
        <v>0</v>
      </c>
      <c r="AC87" s="9">
        <f>IF($K87="N",0,COUNTIFS(Database!$E:$E,2,Database!$O:$O,AC$2,Database!$I:$I,$A87,Database!$Z:$Z,"N",Database!$Y:$Y,"Y")+COUNTIFS(Database!$F:$F,2,Database!$Q:$Q,AC$2,Database!$I:$I,$A87,Database!$Z:$Z,"N",Database!$Y:$Y,"Y"))</f>
        <v>0</v>
      </c>
      <c r="AD87" s="9">
        <f>IF($K87="N",0,COUNTIFS(Database!$E:$E,1,Database!$O:$O,AD$2,Database!$I:$I,$A87,Database!$Z:$Z,"N",Database!$Y:$Y,"Y")+COUNTIFS(Database!$F:$F,1,Database!$Q:$Q,AD$2,Database!$I:$I,$A87,Database!$Z:$Z,"N",Database!$Y:$Y,"Y"))</f>
        <v>0</v>
      </c>
      <c r="AE87" s="9">
        <f>IF($K87="N",0,COUNTIFS(Database!$E:$E,1,Database!$O:$O,AE$2,Database!$I:$I,$A87,Database!$Z:$Z,"N",Database!$Y:$Y,"Y")+COUNTIFS(Database!$F:$F,1,Database!$Q:$Q,AE$2,Database!$I:$I,$A87,Database!$Z:$Z,"N",Database!$Y:$Y,"Y"))</f>
        <v>0</v>
      </c>
      <c r="AF87" s="9">
        <f>IF($K87="N",0,COUNTIFS(Database!$E:$E,1,Database!$O:$O,AF$2,Database!$I:$I,$A87,Database!$Z:$Z,"N",Database!$Y:$Y,"Y")+COUNTIFS(Database!$F:$F,1,Database!$Q:$Q,AF$2,Database!$I:$I,$A87,Database!$Z:$Z,"N",Database!$Y:$Y,"Y"))</f>
        <v>0</v>
      </c>
      <c r="AG87" s="9">
        <f>IF($K87="N",0,COUNTIFS(Database!$E:$E,1,Database!$O:$O,AG$2,Database!$I:$I,$A87,Database!$Z:$Z,"N",Database!$Y:$Y,"Y")+COUNTIFS(Database!$F:$F,1,Database!$Q:$Q,AG$2,Database!$I:$I,$A87,Database!$Z:$Z,"N",Database!$Y:$Y,"Y"))</f>
        <v>0</v>
      </c>
      <c r="AH87" s="9">
        <f>IF($K87="N",0,COUNTIFS(Database!$E:$E,1,Database!$O:$O,AH$2,Database!$I:$I,$A87,Database!$Z:$Z,"N",Database!$Y:$Y,"Y")+COUNTIFS(Database!$F:$F,1,Database!$Q:$Q,AH$2,Database!$I:$I,$A87,Database!$Z:$Z,"N",Database!$Y:$Y,"Y"))</f>
        <v>0</v>
      </c>
      <c r="AI87" s="9">
        <f>IF($K87="N",0,COUNTIFS(Database!$E:$E,1,Database!$O:$O,AI$2,Database!$I:$I,$A87,Database!$Z:$Z,"N",Database!$Y:$Y,"Y")+COUNTIFS(Database!$F:$F,1,Database!$Q:$Q,AI$2,Database!$I:$I,$A87,Database!$Z:$Z,"N",Database!$Y:$Y,"Y"))</f>
        <v>0</v>
      </c>
      <c r="AJ87" s="9">
        <f>IF($K87="N",0,COUNTIFS(Database!$E:$E,1,Database!$O:$O,AJ$2,Database!$I:$I,$A87,Database!$Z:$Z,"N",Database!$Y:$Y,"Y")+COUNTIFS(Database!$F:$F,1,Database!$Q:$Q,AJ$2,Database!$I:$I,$A87,Database!$Z:$Z,"N",Database!$Y:$Y,"Y"))</f>
        <v>0</v>
      </c>
      <c r="AK87" s="9">
        <f>IF($K87="N",0,COUNTIFS(Database!$E:$E,1,Database!$O:$O,AK$2,Database!$I:$I,$A87,Database!$Z:$Z,"N",Database!$Y:$Y,"Y")+COUNTIFS(Database!$F:$F,1,Database!$Q:$Q,AK$2,Database!$I:$I,$A87,Database!$Z:$Z,"N",Database!$Y:$Y,"Y"))</f>
        <v>0</v>
      </c>
      <c r="AL87" s="9">
        <f>IF($K87="N",0,COUNTIFS(Database!$E:$E,1,Database!$O:$O,AL$2,Database!$I:$I,$A87,Database!$Z:$Z,"N",Database!$Y:$Y,"Y")+COUNTIFS(Database!$F:$F,1,Database!$Q:$Q,AL$2,Database!$I:$I,$A87,Database!$Z:$Z,"N",Database!$Y:$Y,"Y"))</f>
        <v>0</v>
      </c>
      <c r="AM87" s="9">
        <f>IF($K87="N",0,COUNTIFS(Database!$E:$E,1,Database!$O:$O,AM$2,Database!$I:$I,$A87,Database!$Z:$Z,"N",Database!$Y:$Y,"Y")+COUNTIFS(Database!$F:$F,1,Database!$Q:$Q,AM$2,Database!$I:$I,$A87,Database!$Z:$Z,"N",Database!$Y:$Y,"Y"))</f>
        <v>0</v>
      </c>
      <c r="AN87" s="9">
        <f>IF($K87="N",0,COUNTIFS(Database!$E:$E,1,Database!$O:$O,AN$2,Database!$I:$I,$A87,Database!$Z:$Z,"N",Database!$Y:$Y,"Y")+COUNTIFS(Database!$F:$F,1,Database!$Q:$Q,AN$2,Database!$I:$I,$A87,Database!$Z:$Z,"N",Database!$Y:$Y,"Y"))</f>
        <v>0</v>
      </c>
      <c r="AO87" s="9">
        <f>IF($K87="N",0,COUNTIFS(Database!$E:$E,1,Database!$O:$O,AO$2,Database!$I:$I,$A87,Database!$Z:$Z,"N",Database!$Y:$Y,"Y")+COUNTIFS(Database!$F:$F,1,Database!$Q:$Q,AO$2,Database!$I:$I,$A87,Database!$Z:$Z,"N",Database!$Y:$Y,"Y"))</f>
        <v>0</v>
      </c>
      <c r="AP87" s="9">
        <f>IF($K87="N",0,COUNTIFS(Database!$E:$E,1,Database!$O:$O,AP$2,Database!$I:$I,$A87,Database!$Z:$Z,"N",Database!$Y:$Y,"Y")+COUNTIFS(Database!$F:$F,1,Database!$Q:$Q,AP$2,Database!$I:$I,$A87,Database!$Z:$Z,"N",Database!$Y:$Y,"Y"))</f>
        <v>0</v>
      </c>
      <c r="AQ87" s="9">
        <f>IF($K87="N",0,COUNTIFS(Database!$E:$E,1,Database!$O:$O,AQ$2,Database!$I:$I,$A87,Database!$Z:$Z,"N",Database!$Y:$Y,"Y")+COUNTIFS(Database!$F:$F,1,Database!$Q:$Q,AQ$2,Database!$I:$I,$A87,Database!$Z:$Z,"N",Database!$Y:$Y,"Y"))</f>
        <v>0</v>
      </c>
      <c r="AR87" s="9">
        <f>IF($K87="N",0,COUNTIFS(Database!$E:$E,1,Database!$O:$O,AR$2,Database!$I:$I,$A87,Database!$Z:$Z,"N",Database!$Y:$Y,"Y")+COUNTIFS(Database!$F:$F,1,Database!$Q:$Q,AR$2,Database!$I:$I,$A87,Database!$Z:$Z,"N",Database!$Y:$Y,"Y"))</f>
        <v>0</v>
      </c>
      <c r="AS87" s="9">
        <f>IF($K87="N",0,COUNTIFS(Database!$E:$E,1,Database!$O:$O,AS$2,Database!$I:$I,$A87,Database!$Z:$Z,"N",Database!$Y:$Y,"Y")+COUNTIFS(Database!$F:$F,1,Database!$Q:$Q,AS$2,Database!$I:$I,$A87,Database!$Z:$Z,"N",Database!$Y:$Y,"Y"))</f>
        <v>0</v>
      </c>
      <c r="AT87" s="9">
        <f>IF($K87="N",0,COUNTIFS(Database!$E:$E,0,Database!$O:$O,AT$2,Database!$I:$I,$A87,Database!$Z:$Z,"N",Database!$Y:$Y,"Y")+COUNTIFS(Database!$F:$F,0,Database!$Q:$Q,AT$2,Database!$I:$I,$A87,Database!$Z:$Z,"N",Database!$Y:$Y,"Y"))</f>
        <v>0</v>
      </c>
      <c r="AU87" s="9">
        <f>IF($K87="N",0,COUNTIFS(Database!$E:$E,0,Database!$O:$O,AU$2,Database!$I:$I,$A87,Database!$Z:$Z,"N",Database!$Y:$Y,"Y")+COUNTIFS(Database!$F:$F,0,Database!$Q:$Q,AU$2,Database!$I:$I,$A87,Database!$Z:$Z,"N",Database!$Y:$Y,"Y"))</f>
        <v>0</v>
      </c>
      <c r="AV87" s="9">
        <f>IF($K87="N",0,COUNTIFS(Database!$E:$E,0,Database!$O:$O,AV$2,Database!$I:$I,$A87,Database!$Z:$Z,"N",Database!$Y:$Y,"Y")+COUNTIFS(Database!$F:$F,0,Database!$Q:$Q,AV$2,Database!$I:$I,$A87,Database!$Z:$Z,"N",Database!$Y:$Y,"Y"))</f>
        <v>0</v>
      </c>
      <c r="AW87" s="9">
        <f>IF($K87="N",0,COUNTIFS(Database!$E:$E,0,Database!$O:$O,AW$2,Database!$I:$I,$A87,Database!$Z:$Z,"N",Database!$Y:$Y,"Y")+COUNTIFS(Database!$F:$F,0,Database!$Q:$Q,AW$2,Database!$I:$I,$A87,Database!$Z:$Z,"N",Database!$Y:$Y,"Y"))</f>
        <v>0</v>
      </c>
      <c r="AX87" s="9">
        <f>IF($K87="N",0,COUNTIFS(Database!$E:$E,0,Database!$O:$O,AX$2,Database!$I:$I,$A87,Database!$Z:$Z,"N",Database!$Y:$Y,"Y")+COUNTIFS(Database!$F:$F,0,Database!$Q:$Q,AX$2,Database!$I:$I,$A87,Database!$Z:$Z,"N",Database!$Y:$Y,"Y"))</f>
        <v>0</v>
      </c>
      <c r="AY87" s="9">
        <f>IF($K87="N",0,COUNTIFS(Database!$E:$E,0,Database!$O:$O,AY$2,Database!$I:$I,$A87,Database!$Z:$Z,"N",Database!$Y:$Y,"Y")+COUNTIFS(Database!$F:$F,0,Database!$Q:$Q,AY$2,Database!$I:$I,$A87,Database!$Z:$Z,"N",Database!$Y:$Y,"Y"))</f>
        <v>0</v>
      </c>
      <c r="AZ87" s="9">
        <f>IF($K87="N",0,COUNTIFS(Database!$E:$E,0,Database!$O:$O,AZ$2,Database!$I:$I,$A87,Database!$Z:$Z,"N",Database!$Y:$Y,"Y")+COUNTIFS(Database!$F:$F,0,Database!$Q:$Q,AZ$2,Database!$I:$I,$A87,Database!$Z:$Z,"N",Database!$Y:$Y,"Y"))</f>
        <v>0</v>
      </c>
      <c r="BA87" s="9">
        <f>IF($K87="N",0,COUNTIFS(Database!$E:$E,0,Database!$O:$O,BA$2,Database!$I:$I,$A87,Database!$Z:$Z,"N",Database!$Y:$Y,"Y")+COUNTIFS(Database!$F:$F,0,Database!$Q:$Q,BA$2,Database!$I:$I,$A87,Database!$Z:$Z,"N",Database!$Y:$Y,"Y"))</f>
        <v>0</v>
      </c>
      <c r="BB87" s="9">
        <f>IF($K87="N",0,COUNTIFS(Database!$E:$E,0,Database!$O:$O,BB$2,Database!$I:$I,$A87,Database!$Z:$Z,"N",Database!$Y:$Y,"Y")+COUNTIFS(Database!$F:$F,0,Database!$Q:$Q,BB$2,Database!$I:$I,$A87,Database!$Z:$Z,"N",Database!$Y:$Y,"Y"))</f>
        <v>0</v>
      </c>
      <c r="BC87" s="9">
        <f>IF($K87="N",0,COUNTIFS(Database!$E:$E,0,Database!$O:$O,BC$2,Database!$I:$I,$A87,Database!$Z:$Z,"N",Database!$Y:$Y,"Y")+COUNTIFS(Database!$F:$F,0,Database!$Q:$Q,BC$2,Database!$I:$I,$A87,Database!$Z:$Z,"N",Database!$Y:$Y,"Y"))</f>
        <v>0</v>
      </c>
      <c r="BD87" s="9">
        <f>IF($K87="N",0,COUNTIFS(Database!$E:$E,0,Database!$O:$O,BD$2,Database!$I:$I,$A87,Database!$Z:$Z,"N",Database!$Y:$Y,"Y")+COUNTIFS(Database!$F:$F,0,Database!$Q:$Q,BD$2,Database!$I:$I,$A87,Database!$Z:$Z,"N",Database!$Y:$Y,"Y"))</f>
        <v>0</v>
      </c>
      <c r="BE87" s="9">
        <f>IF($K87="N",0,COUNTIFS(Database!$E:$E,0,Database!$O:$O,BE$2,Database!$I:$I,$A87,Database!$Z:$Z,"N",Database!$Y:$Y,"Y")+COUNTIFS(Database!$F:$F,0,Database!$Q:$Q,BE$2,Database!$I:$I,$A87,Database!$Z:$Z,"N",Database!$Y:$Y,"Y"))</f>
        <v>0</v>
      </c>
      <c r="BF87" s="9">
        <f>IF($K87="N",0,COUNTIFS(Database!$E:$E,0,Database!$O:$O,BF$2,Database!$I:$I,$A87,Database!$Z:$Z,"N",Database!$Y:$Y,"Y")+COUNTIFS(Database!$F:$F,0,Database!$Q:$Q,BF$2,Database!$I:$I,$A87,Database!$Z:$Z,"N",Database!$Y:$Y,"Y"))</f>
        <v>0</v>
      </c>
      <c r="BG87" s="9">
        <f>IF($K87="N",0,COUNTIFS(Database!$E:$E,0,Database!$O:$O,BG$2,Database!$I:$I,$A87,Database!$Z:$Z,"N",Database!$Y:$Y,"Y")+COUNTIFS(Database!$F:$F,0,Database!$Q:$Q,BG$2,Database!$I:$I,$A87,Database!$Z:$Z,"N",Database!$Y:$Y,"Y"))</f>
        <v>0</v>
      </c>
      <c r="BH87" s="9">
        <f>IF($K87="N",0,COUNTIFS(Database!$E:$E,0,Database!$O:$O,BH$2,Database!$I:$I,$A87,Database!$Z:$Z,"N",Database!$Y:$Y,"Y")+COUNTIFS(Database!$F:$F,0,Database!$Q:$Q,BH$2,Database!$I:$I,$A87,Database!$Z:$Z,"N",Database!$Y:$Y,"Y"))</f>
        <v>0</v>
      </c>
      <c r="BI87" s="9">
        <f>IF($K87="N",0,COUNTIFS(Database!$E:$E,0,Database!$O:$O,BI$2,Database!$I:$I,$A87,Database!$Z:$Z,"N",Database!$Y:$Y,"Y")+COUNTIFS(Database!$F:$F,0,Database!$Q:$Q,BI$2,Database!$I:$I,$A87,Database!$Z:$Z,"N",Database!$Y:$Y,"Y"))</f>
        <v>0</v>
      </c>
    </row>
    <row r="88" spans="1:61" x14ac:dyDescent="0.25">
      <c r="A88" t="s">
        <v>2368</v>
      </c>
      <c r="B88" s="2" t="str">
        <f>VLOOKUP(A88,Database!I:U,13,FALSE)</f>
        <v>bcp</v>
      </c>
      <c r="C88" s="2">
        <f>VLOOKUP(A88,Database!I:V,14,FALSE)</f>
        <v>1500</v>
      </c>
      <c r="D88" s="2">
        <f>_xlfn.MAXIFS(Database!B:B,Database!I:I,'Tournaments Included'!A88)</f>
        <v>3</v>
      </c>
      <c r="E88" s="2" t="str">
        <f>VLOOKUP(A88,Database!I:AA,16,FALSE)</f>
        <v>v1.2</v>
      </c>
      <c r="F88" s="2">
        <f>VLOOKUP(A88,Database!I:AB,19,FALSE)</f>
        <v>8</v>
      </c>
      <c r="G88" s="2" t="str">
        <f>VLOOKUP(A88,Database!I:AC,20,FALSE)</f>
        <v>Y</v>
      </c>
      <c r="H88" s="2" t="str">
        <f>IF(VLOOKUP(A88,Database!I:AD,21,FALSE)=0,"Unknown",VLOOKUP(A88,Database!I:AD,21,FALSE))</f>
        <v>Unknown</v>
      </c>
      <c r="I88" s="2" t="str">
        <f>IF(VLOOKUP(A88,Database!I:AE,22,FALSE)=0,"Unknown",VLOOKUP(A88,Database!I:AE,22,FALSE))</f>
        <v>Unknown</v>
      </c>
      <c r="K88" s="19" t="s">
        <v>1399</v>
      </c>
      <c r="N88" s="9">
        <f>IF($K88="N",0,COUNTIFS(Database!$E:$E,2,Database!$O:$O,N$2,Database!$I:$I,$A88,Database!$Z:$Z,"N",Database!$Y:$Y,"Y")+COUNTIFS(Database!$F:$F,2,Database!$Q:$Q,N$2,Database!$I:$I,$A88,Database!$Z:$Z,"N",Database!$Y:$Y,"Y"))</f>
        <v>0</v>
      </c>
      <c r="O88" s="9">
        <f>IF($K88="N",0,COUNTIFS(Database!$E:$E,2,Database!$O:$O,O$2,Database!$I:$I,$A88,Database!$Z:$Z,"N",Database!$Y:$Y,"Y")+COUNTIFS(Database!$F:$F,2,Database!$Q:$Q,O$2,Database!$I:$I,$A88,Database!$Z:$Z,"N",Database!$Y:$Y,"Y"))</f>
        <v>0</v>
      </c>
      <c r="P88" s="9">
        <f>IF($K88="N",0,COUNTIFS(Database!$E:$E,2,Database!$O:$O,P$2,Database!$I:$I,$A88,Database!$Z:$Z,"N",Database!$Y:$Y,"Y")+COUNTIFS(Database!$F:$F,2,Database!$Q:$Q,P$2,Database!$I:$I,$A88,Database!$Z:$Z,"N",Database!$Y:$Y,"Y"))</f>
        <v>0</v>
      </c>
      <c r="Q88" s="9">
        <f>IF($K88="N",0,COUNTIFS(Database!$E:$E,2,Database!$O:$O,Q$2,Database!$I:$I,$A88,Database!$Z:$Z,"N",Database!$Y:$Y,"Y")+COUNTIFS(Database!$F:$F,2,Database!$Q:$Q,Q$2,Database!$I:$I,$A88,Database!$Z:$Z,"N",Database!$Y:$Y,"Y"))</f>
        <v>0</v>
      </c>
      <c r="R88" s="9">
        <f>IF($K88="N",0,COUNTIFS(Database!$E:$E,2,Database!$O:$O,R$2,Database!$I:$I,$A88,Database!$Z:$Z,"N",Database!$Y:$Y,"Y")+COUNTIFS(Database!$F:$F,2,Database!$Q:$Q,R$2,Database!$I:$I,$A88,Database!$Z:$Z,"N",Database!$Y:$Y,"Y"))</f>
        <v>0</v>
      </c>
      <c r="S88" s="9">
        <f>IF($K88="N",0,COUNTIFS(Database!$E:$E,2,Database!$O:$O,S$2,Database!$I:$I,$A88,Database!$Z:$Z,"N",Database!$Y:$Y,"Y")+COUNTIFS(Database!$F:$F,2,Database!$Q:$Q,S$2,Database!$I:$I,$A88,Database!$Z:$Z,"N",Database!$Y:$Y,"Y"))</f>
        <v>0</v>
      </c>
      <c r="T88" s="9">
        <f>IF($K88="N",0,COUNTIFS(Database!$E:$E,2,Database!$O:$O,T$2,Database!$I:$I,$A88,Database!$Z:$Z,"N",Database!$Y:$Y,"Y")+COUNTIFS(Database!$F:$F,2,Database!$Q:$Q,T$2,Database!$I:$I,$A88,Database!$Z:$Z,"N",Database!$Y:$Y,"Y"))</f>
        <v>0</v>
      </c>
      <c r="U88" s="9">
        <f>IF($K88="N",0,COUNTIFS(Database!$E:$E,2,Database!$O:$O,U$2,Database!$I:$I,$A88,Database!$Z:$Z,"N",Database!$Y:$Y,"Y")+COUNTIFS(Database!$F:$F,2,Database!$Q:$Q,U$2,Database!$I:$I,$A88,Database!$Z:$Z,"N",Database!$Y:$Y,"Y"))</f>
        <v>0</v>
      </c>
      <c r="V88" s="9">
        <f>IF($K88="N",0,COUNTIFS(Database!$E:$E,2,Database!$O:$O,V$2,Database!$I:$I,$A88,Database!$Z:$Z,"N",Database!$Y:$Y,"Y")+COUNTIFS(Database!$F:$F,2,Database!$Q:$Q,V$2,Database!$I:$I,$A88,Database!$Z:$Z,"N",Database!$Y:$Y,"Y"))</f>
        <v>0</v>
      </c>
      <c r="W88" s="9">
        <f>IF($K88="N",0,COUNTIFS(Database!$E:$E,2,Database!$O:$O,W$2,Database!$I:$I,$A88,Database!$Z:$Z,"N",Database!$Y:$Y,"Y")+COUNTIFS(Database!$F:$F,2,Database!$Q:$Q,W$2,Database!$I:$I,$A88,Database!$Z:$Z,"N",Database!$Y:$Y,"Y"))</f>
        <v>0</v>
      </c>
      <c r="X88" s="9">
        <f>IF($K88="N",0,COUNTIFS(Database!$E:$E,2,Database!$O:$O,X$2,Database!$I:$I,$A88,Database!$Z:$Z,"N",Database!$Y:$Y,"Y")+COUNTIFS(Database!$F:$F,2,Database!$Q:$Q,X$2,Database!$I:$I,$A88,Database!$Z:$Z,"N",Database!$Y:$Y,"Y"))</f>
        <v>0</v>
      </c>
      <c r="Y88" s="9">
        <f>IF($K88="N",0,COUNTIFS(Database!$E:$E,2,Database!$O:$O,Y$2,Database!$I:$I,$A88,Database!$Z:$Z,"N",Database!$Y:$Y,"Y")+COUNTIFS(Database!$F:$F,2,Database!$Q:$Q,Y$2,Database!$I:$I,$A88,Database!$Z:$Z,"N",Database!$Y:$Y,"Y"))</f>
        <v>0</v>
      </c>
      <c r="Z88" s="9">
        <f>IF($K88="N",0,COUNTIFS(Database!$E:$E,2,Database!$O:$O,Z$2,Database!$I:$I,$A88,Database!$Z:$Z,"N",Database!$Y:$Y,"Y")+COUNTIFS(Database!$F:$F,2,Database!$Q:$Q,Z$2,Database!$I:$I,$A88,Database!$Z:$Z,"N",Database!$Y:$Y,"Y"))</f>
        <v>0</v>
      </c>
      <c r="AA88" s="9">
        <f>IF($K88="N",0,COUNTIFS(Database!$E:$E,2,Database!$O:$O,AA$2,Database!$I:$I,$A88,Database!$Z:$Z,"N",Database!$Y:$Y,"Y")+COUNTIFS(Database!$F:$F,2,Database!$Q:$Q,AA$2,Database!$I:$I,$A88,Database!$Z:$Z,"N",Database!$Y:$Y,"Y"))</f>
        <v>0</v>
      </c>
      <c r="AB88" s="9">
        <f>IF($K88="N",0,COUNTIFS(Database!$E:$E,2,Database!$O:$O,AB$2,Database!$I:$I,$A88,Database!$Z:$Z,"N",Database!$Y:$Y,"Y")+COUNTIFS(Database!$F:$F,2,Database!$Q:$Q,AB$2,Database!$I:$I,$A88,Database!$Z:$Z,"N",Database!$Y:$Y,"Y"))</f>
        <v>0</v>
      </c>
      <c r="AC88" s="9">
        <f>IF($K88="N",0,COUNTIFS(Database!$E:$E,2,Database!$O:$O,AC$2,Database!$I:$I,$A88,Database!$Z:$Z,"N",Database!$Y:$Y,"Y")+COUNTIFS(Database!$F:$F,2,Database!$Q:$Q,AC$2,Database!$I:$I,$A88,Database!$Z:$Z,"N",Database!$Y:$Y,"Y"))</f>
        <v>0</v>
      </c>
      <c r="AD88" s="9">
        <f>IF($K88="N",0,COUNTIFS(Database!$E:$E,1,Database!$O:$O,AD$2,Database!$I:$I,$A88,Database!$Z:$Z,"N",Database!$Y:$Y,"Y")+COUNTIFS(Database!$F:$F,1,Database!$Q:$Q,AD$2,Database!$I:$I,$A88,Database!$Z:$Z,"N",Database!$Y:$Y,"Y"))</f>
        <v>0</v>
      </c>
      <c r="AE88" s="9">
        <f>IF($K88="N",0,COUNTIFS(Database!$E:$E,1,Database!$O:$O,AE$2,Database!$I:$I,$A88,Database!$Z:$Z,"N",Database!$Y:$Y,"Y")+COUNTIFS(Database!$F:$F,1,Database!$Q:$Q,AE$2,Database!$I:$I,$A88,Database!$Z:$Z,"N",Database!$Y:$Y,"Y"))</f>
        <v>0</v>
      </c>
      <c r="AF88" s="9">
        <f>IF($K88="N",0,COUNTIFS(Database!$E:$E,1,Database!$O:$O,AF$2,Database!$I:$I,$A88,Database!$Z:$Z,"N",Database!$Y:$Y,"Y")+COUNTIFS(Database!$F:$F,1,Database!$Q:$Q,AF$2,Database!$I:$I,$A88,Database!$Z:$Z,"N",Database!$Y:$Y,"Y"))</f>
        <v>0</v>
      </c>
      <c r="AG88" s="9">
        <f>IF($K88="N",0,COUNTIFS(Database!$E:$E,1,Database!$O:$O,AG$2,Database!$I:$I,$A88,Database!$Z:$Z,"N",Database!$Y:$Y,"Y")+COUNTIFS(Database!$F:$F,1,Database!$Q:$Q,AG$2,Database!$I:$I,$A88,Database!$Z:$Z,"N",Database!$Y:$Y,"Y"))</f>
        <v>0</v>
      </c>
      <c r="AH88" s="9">
        <f>IF($K88="N",0,COUNTIFS(Database!$E:$E,1,Database!$O:$O,AH$2,Database!$I:$I,$A88,Database!$Z:$Z,"N",Database!$Y:$Y,"Y")+COUNTIFS(Database!$F:$F,1,Database!$Q:$Q,AH$2,Database!$I:$I,$A88,Database!$Z:$Z,"N",Database!$Y:$Y,"Y"))</f>
        <v>0</v>
      </c>
      <c r="AI88" s="9">
        <f>IF($K88="N",0,COUNTIFS(Database!$E:$E,1,Database!$O:$O,AI$2,Database!$I:$I,$A88,Database!$Z:$Z,"N",Database!$Y:$Y,"Y")+COUNTIFS(Database!$F:$F,1,Database!$Q:$Q,AI$2,Database!$I:$I,$A88,Database!$Z:$Z,"N",Database!$Y:$Y,"Y"))</f>
        <v>0</v>
      </c>
      <c r="AJ88" s="9">
        <f>IF($K88="N",0,COUNTIFS(Database!$E:$E,1,Database!$O:$O,AJ$2,Database!$I:$I,$A88,Database!$Z:$Z,"N",Database!$Y:$Y,"Y")+COUNTIFS(Database!$F:$F,1,Database!$Q:$Q,AJ$2,Database!$I:$I,$A88,Database!$Z:$Z,"N",Database!$Y:$Y,"Y"))</f>
        <v>0</v>
      </c>
      <c r="AK88" s="9">
        <f>IF($K88="N",0,COUNTIFS(Database!$E:$E,1,Database!$O:$O,AK$2,Database!$I:$I,$A88,Database!$Z:$Z,"N",Database!$Y:$Y,"Y")+COUNTIFS(Database!$F:$F,1,Database!$Q:$Q,AK$2,Database!$I:$I,$A88,Database!$Z:$Z,"N",Database!$Y:$Y,"Y"))</f>
        <v>0</v>
      </c>
      <c r="AL88" s="9">
        <f>IF($K88="N",0,COUNTIFS(Database!$E:$E,1,Database!$O:$O,AL$2,Database!$I:$I,$A88,Database!$Z:$Z,"N",Database!$Y:$Y,"Y")+COUNTIFS(Database!$F:$F,1,Database!$Q:$Q,AL$2,Database!$I:$I,$A88,Database!$Z:$Z,"N",Database!$Y:$Y,"Y"))</f>
        <v>0</v>
      </c>
      <c r="AM88" s="9">
        <f>IF($K88="N",0,COUNTIFS(Database!$E:$E,1,Database!$O:$O,AM$2,Database!$I:$I,$A88,Database!$Z:$Z,"N",Database!$Y:$Y,"Y")+COUNTIFS(Database!$F:$F,1,Database!$Q:$Q,AM$2,Database!$I:$I,$A88,Database!$Z:$Z,"N",Database!$Y:$Y,"Y"))</f>
        <v>0</v>
      </c>
      <c r="AN88" s="9">
        <f>IF($K88="N",0,COUNTIFS(Database!$E:$E,1,Database!$O:$O,AN$2,Database!$I:$I,$A88,Database!$Z:$Z,"N",Database!$Y:$Y,"Y")+COUNTIFS(Database!$F:$F,1,Database!$Q:$Q,AN$2,Database!$I:$I,$A88,Database!$Z:$Z,"N",Database!$Y:$Y,"Y"))</f>
        <v>0</v>
      </c>
      <c r="AO88" s="9">
        <f>IF($K88="N",0,COUNTIFS(Database!$E:$E,1,Database!$O:$O,AO$2,Database!$I:$I,$A88,Database!$Z:$Z,"N",Database!$Y:$Y,"Y")+COUNTIFS(Database!$F:$F,1,Database!$Q:$Q,AO$2,Database!$I:$I,$A88,Database!$Z:$Z,"N",Database!$Y:$Y,"Y"))</f>
        <v>0</v>
      </c>
      <c r="AP88" s="9">
        <f>IF($K88="N",0,COUNTIFS(Database!$E:$E,1,Database!$O:$O,AP$2,Database!$I:$I,$A88,Database!$Z:$Z,"N",Database!$Y:$Y,"Y")+COUNTIFS(Database!$F:$F,1,Database!$Q:$Q,AP$2,Database!$I:$I,$A88,Database!$Z:$Z,"N",Database!$Y:$Y,"Y"))</f>
        <v>0</v>
      </c>
      <c r="AQ88" s="9">
        <f>IF($K88="N",0,COUNTIFS(Database!$E:$E,1,Database!$O:$O,AQ$2,Database!$I:$I,$A88,Database!$Z:$Z,"N",Database!$Y:$Y,"Y")+COUNTIFS(Database!$F:$F,1,Database!$Q:$Q,AQ$2,Database!$I:$I,$A88,Database!$Z:$Z,"N",Database!$Y:$Y,"Y"))</f>
        <v>0</v>
      </c>
      <c r="AR88" s="9">
        <f>IF($K88="N",0,COUNTIFS(Database!$E:$E,1,Database!$O:$O,AR$2,Database!$I:$I,$A88,Database!$Z:$Z,"N",Database!$Y:$Y,"Y")+COUNTIFS(Database!$F:$F,1,Database!$Q:$Q,AR$2,Database!$I:$I,$A88,Database!$Z:$Z,"N",Database!$Y:$Y,"Y"))</f>
        <v>0</v>
      </c>
      <c r="AS88" s="9">
        <f>IF($K88="N",0,COUNTIFS(Database!$E:$E,1,Database!$O:$O,AS$2,Database!$I:$I,$A88,Database!$Z:$Z,"N",Database!$Y:$Y,"Y")+COUNTIFS(Database!$F:$F,1,Database!$Q:$Q,AS$2,Database!$I:$I,$A88,Database!$Z:$Z,"N",Database!$Y:$Y,"Y"))</f>
        <v>0</v>
      </c>
      <c r="AT88" s="9">
        <f>IF($K88="N",0,COUNTIFS(Database!$E:$E,0,Database!$O:$O,AT$2,Database!$I:$I,$A88,Database!$Z:$Z,"N",Database!$Y:$Y,"Y")+COUNTIFS(Database!$F:$F,0,Database!$Q:$Q,AT$2,Database!$I:$I,$A88,Database!$Z:$Z,"N",Database!$Y:$Y,"Y"))</f>
        <v>0</v>
      </c>
      <c r="AU88" s="9">
        <f>IF($K88="N",0,COUNTIFS(Database!$E:$E,0,Database!$O:$O,AU$2,Database!$I:$I,$A88,Database!$Z:$Z,"N",Database!$Y:$Y,"Y")+COUNTIFS(Database!$F:$F,0,Database!$Q:$Q,AU$2,Database!$I:$I,$A88,Database!$Z:$Z,"N",Database!$Y:$Y,"Y"))</f>
        <v>0</v>
      </c>
      <c r="AV88" s="9">
        <f>IF($K88="N",0,COUNTIFS(Database!$E:$E,0,Database!$O:$O,AV$2,Database!$I:$I,$A88,Database!$Z:$Z,"N",Database!$Y:$Y,"Y")+COUNTIFS(Database!$F:$F,0,Database!$Q:$Q,AV$2,Database!$I:$I,$A88,Database!$Z:$Z,"N",Database!$Y:$Y,"Y"))</f>
        <v>0</v>
      </c>
      <c r="AW88" s="9">
        <f>IF($K88="N",0,COUNTIFS(Database!$E:$E,0,Database!$O:$O,AW$2,Database!$I:$I,$A88,Database!$Z:$Z,"N",Database!$Y:$Y,"Y")+COUNTIFS(Database!$F:$F,0,Database!$Q:$Q,AW$2,Database!$I:$I,$A88,Database!$Z:$Z,"N",Database!$Y:$Y,"Y"))</f>
        <v>0</v>
      </c>
      <c r="AX88" s="9">
        <f>IF($K88="N",0,COUNTIFS(Database!$E:$E,0,Database!$O:$O,AX$2,Database!$I:$I,$A88,Database!$Z:$Z,"N",Database!$Y:$Y,"Y")+COUNTIFS(Database!$F:$F,0,Database!$Q:$Q,AX$2,Database!$I:$I,$A88,Database!$Z:$Z,"N",Database!$Y:$Y,"Y"))</f>
        <v>0</v>
      </c>
      <c r="AY88" s="9">
        <f>IF($K88="N",0,COUNTIFS(Database!$E:$E,0,Database!$O:$O,AY$2,Database!$I:$I,$A88,Database!$Z:$Z,"N",Database!$Y:$Y,"Y")+COUNTIFS(Database!$F:$F,0,Database!$Q:$Q,AY$2,Database!$I:$I,$A88,Database!$Z:$Z,"N",Database!$Y:$Y,"Y"))</f>
        <v>0</v>
      </c>
      <c r="AZ88" s="9">
        <f>IF($K88="N",0,COUNTIFS(Database!$E:$E,0,Database!$O:$O,AZ$2,Database!$I:$I,$A88,Database!$Z:$Z,"N",Database!$Y:$Y,"Y")+COUNTIFS(Database!$F:$F,0,Database!$Q:$Q,AZ$2,Database!$I:$I,$A88,Database!$Z:$Z,"N",Database!$Y:$Y,"Y"))</f>
        <v>0</v>
      </c>
      <c r="BA88" s="9">
        <f>IF($K88="N",0,COUNTIFS(Database!$E:$E,0,Database!$O:$O,BA$2,Database!$I:$I,$A88,Database!$Z:$Z,"N",Database!$Y:$Y,"Y")+COUNTIFS(Database!$F:$F,0,Database!$Q:$Q,BA$2,Database!$I:$I,$A88,Database!$Z:$Z,"N",Database!$Y:$Y,"Y"))</f>
        <v>0</v>
      </c>
      <c r="BB88" s="9">
        <f>IF($K88="N",0,COUNTIFS(Database!$E:$E,0,Database!$O:$O,BB$2,Database!$I:$I,$A88,Database!$Z:$Z,"N",Database!$Y:$Y,"Y")+COUNTIFS(Database!$F:$F,0,Database!$Q:$Q,BB$2,Database!$I:$I,$A88,Database!$Z:$Z,"N",Database!$Y:$Y,"Y"))</f>
        <v>0</v>
      </c>
      <c r="BC88" s="9">
        <f>IF($K88="N",0,COUNTIFS(Database!$E:$E,0,Database!$O:$O,BC$2,Database!$I:$I,$A88,Database!$Z:$Z,"N",Database!$Y:$Y,"Y")+COUNTIFS(Database!$F:$F,0,Database!$Q:$Q,BC$2,Database!$I:$I,$A88,Database!$Z:$Z,"N",Database!$Y:$Y,"Y"))</f>
        <v>0</v>
      </c>
      <c r="BD88" s="9">
        <f>IF($K88="N",0,COUNTIFS(Database!$E:$E,0,Database!$O:$O,BD$2,Database!$I:$I,$A88,Database!$Z:$Z,"N",Database!$Y:$Y,"Y")+COUNTIFS(Database!$F:$F,0,Database!$Q:$Q,BD$2,Database!$I:$I,$A88,Database!$Z:$Z,"N",Database!$Y:$Y,"Y"))</f>
        <v>0</v>
      </c>
      <c r="BE88" s="9">
        <f>IF($K88="N",0,COUNTIFS(Database!$E:$E,0,Database!$O:$O,BE$2,Database!$I:$I,$A88,Database!$Z:$Z,"N",Database!$Y:$Y,"Y")+COUNTIFS(Database!$F:$F,0,Database!$Q:$Q,BE$2,Database!$I:$I,$A88,Database!$Z:$Z,"N",Database!$Y:$Y,"Y"))</f>
        <v>0</v>
      </c>
      <c r="BF88" s="9">
        <f>IF($K88="N",0,COUNTIFS(Database!$E:$E,0,Database!$O:$O,BF$2,Database!$I:$I,$A88,Database!$Z:$Z,"N",Database!$Y:$Y,"Y")+COUNTIFS(Database!$F:$F,0,Database!$Q:$Q,BF$2,Database!$I:$I,$A88,Database!$Z:$Z,"N",Database!$Y:$Y,"Y"))</f>
        <v>0</v>
      </c>
      <c r="BG88" s="9">
        <f>IF($K88="N",0,COUNTIFS(Database!$E:$E,0,Database!$O:$O,BG$2,Database!$I:$I,$A88,Database!$Z:$Z,"N",Database!$Y:$Y,"Y")+COUNTIFS(Database!$F:$F,0,Database!$Q:$Q,BG$2,Database!$I:$I,$A88,Database!$Z:$Z,"N",Database!$Y:$Y,"Y"))</f>
        <v>0</v>
      </c>
      <c r="BH88" s="9">
        <f>IF($K88="N",0,COUNTIFS(Database!$E:$E,0,Database!$O:$O,BH$2,Database!$I:$I,$A88,Database!$Z:$Z,"N",Database!$Y:$Y,"Y")+COUNTIFS(Database!$F:$F,0,Database!$Q:$Q,BH$2,Database!$I:$I,$A88,Database!$Z:$Z,"N",Database!$Y:$Y,"Y"))</f>
        <v>0</v>
      </c>
      <c r="BI88" s="9">
        <f>IF($K88="N",0,COUNTIFS(Database!$E:$E,0,Database!$O:$O,BI$2,Database!$I:$I,$A88,Database!$Z:$Z,"N",Database!$Y:$Y,"Y")+COUNTIFS(Database!$F:$F,0,Database!$Q:$Q,BI$2,Database!$I:$I,$A88,Database!$Z:$Z,"N",Database!$Y:$Y,"Y"))</f>
        <v>0</v>
      </c>
    </row>
    <row r="89" spans="1:61" x14ac:dyDescent="0.25">
      <c r="A89" t="s">
        <v>2380</v>
      </c>
      <c r="B89" s="2" t="str">
        <f>VLOOKUP(A89,Database!I:U,13,FALSE)</f>
        <v>bcp</v>
      </c>
      <c r="C89" s="2">
        <f>VLOOKUP(A89,Database!I:V,14,FALSE)</f>
        <v>1999</v>
      </c>
      <c r="D89" s="2">
        <f>_xlfn.MAXIFS(Database!B:B,Database!I:I,'Tournaments Included'!A89)</f>
        <v>3</v>
      </c>
      <c r="E89" s="2" t="str">
        <f>VLOOKUP(A89,Database!I:AA,16,FALSE)</f>
        <v>v1.2</v>
      </c>
      <c r="F89" s="2">
        <f>VLOOKUP(A89,Database!I:AB,19,FALSE)</f>
        <v>8</v>
      </c>
      <c r="G89" s="2" t="str">
        <f>VLOOKUP(A89,Database!I:AC,20,FALSE)</f>
        <v>Y</v>
      </c>
      <c r="H89" s="2" t="str">
        <f>IF(VLOOKUP(A89,Database!I:AD,21,FALSE)=0,"Unknown",VLOOKUP(A89,Database!I:AD,21,FALSE))</f>
        <v>Unknown</v>
      </c>
      <c r="I89" s="2" t="str">
        <f>IF(VLOOKUP(A89,Database!I:AE,22,FALSE)=0,"Unknown",VLOOKUP(A89,Database!I:AE,22,FALSE))</f>
        <v>Unknown</v>
      </c>
      <c r="K89" s="19" t="s">
        <v>1399</v>
      </c>
      <c r="N89" s="9">
        <f>IF($K89="N",0,COUNTIFS(Database!$E:$E,2,Database!$O:$O,N$2,Database!$I:$I,$A89,Database!$Z:$Z,"N",Database!$Y:$Y,"Y")+COUNTIFS(Database!$F:$F,2,Database!$Q:$Q,N$2,Database!$I:$I,$A89,Database!$Z:$Z,"N",Database!$Y:$Y,"Y"))</f>
        <v>0</v>
      </c>
      <c r="O89" s="9">
        <f>IF($K89="N",0,COUNTIFS(Database!$E:$E,2,Database!$O:$O,O$2,Database!$I:$I,$A89,Database!$Z:$Z,"N",Database!$Y:$Y,"Y")+COUNTIFS(Database!$F:$F,2,Database!$Q:$Q,O$2,Database!$I:$I,$A89,Database!$Z:$Z,"N",Database!$Y:$Y,"Y"))</f>
        <v>0</v>
      </c>
      <c r="P89" s="9">
        <f>IF($K89="N",0,COUNTIFS(Database!$E:$E,2,Database!$O:$O,P$2,Database!$I:$I,$A89,Database!$Z:$Z,"N",Database!$Y:$Y,"Y")+COUNTIFS(Database!$F:$F,2,Database!$Q:$Q,P$2,Database!$I:$I,$A89,Database!$Z:$Z,"N",Database!$Y:$Y,"Y"))</f>
        <v>0</v>
      </c>
      <c r="Q89" s="9">
        <f>IF($K89="N",0,COUNTIFS(Database!$E:$E,2,Database!$O:$O,Q$2,Database!$I:$I,$A89,Database!$Z:$Z,"N",Database!$Y:$Y,"Y")+COUNTIFS(Database!$F:$F,2,Database!$Q:$Q,Q$2,Database!$I:$I,$A89,Database!$Z:$Z,"N",Database!$Y:$Y,"Y"))</f>
        <v>0</v>
      </c>
      <c r="R89" s="9">
        <f>IF($K89="N",0,COUNTIFS(Database!$E:$E,2,Database!$O:$O,R$2,Database!$I:$I,$A89,Database!$Z:$Z,"N",Database!$Y:$Y,"Y")+COUNTIFS(Database!$F:$F,2,Database!$Q:$Q,R$2,Database!$I:$I,$A89,Database!$Z:$Z,"N",Database!$Y:$Y,"Y"))</f>
        <v>0</v>
      </c>
      <c r="S89" s="9">
        <f>IF($K89="N",0,COUNTIFS(Database!$E:$E,2,Database!$O:$O,S$2,Database!$I:$I,$A89,Database!$Z:$Z,"N",Database!$Y:$Y,"Y")+COUNTIFS(Database!$F:$F,2,Database!$Q:$Q,S$2,Database!$I:$I,$A89,Database!$Z:$Z,"N",Database!$Y:$Y,"Y"))</f>
        <v>0</v>
      </c>
      <c r="T89" s="9">
        <f>IF($K89="N",0,COUNTIFS(Database!$E:$E,2,Database!$O:$O,T$2,Database!$I:$I,$A89,Database!$Z:$Z,"N",Database!$Y:$Y,"Y")+COUNTIFS(Database!$F:$F,2,Database!$Q:$Q,T$2,Database!$I:$I,$A89,Database!$Z:$Z,"N",Database!$Y:$Y,"Y"))</f>
        <v>0</v>
      </c>
      <c r="U89" s="9">
        <f>IF($K89="N",0,COUNTIFS(Database!$E:$E,2,Database!$O:$O,U$2,Database!$I:$I,$A89,Database!$Z:$Z,"N",Database!$Y:$Y,"Y")+COUNTIFS(Database!$F:$F,2,Database!$Q:$Q,U$2,Database!$I:$I,$A89,Database!$Z:$Z,"N",Database!$Y:$Y,"Y"))</f>
        <v>0</v>
      </c>
      <c r="V89" s="9">
        <f>IF($K89="N",0,COUNTIFS(Database!$E:$E,2,Database!$O:$O,V$2,Database!$I:$I,$A89,Database!$Z:$Z,"N",Database!$Y:$Y,"Y")+COUNTIFS(Database!$F:$F,2,Database!$Q:$Q,V$2,Database!$I:$I,$A89,Database!$Z:$Z,"N",Database!$Y:$Y,"Y"))</f>
        <v>0</v>
      </c>
      <c r="W89" s="9">
        <f>IF($K89="N",0,COUNTIFS(Database!$E:$E,2,Database!$O:$O,W$2,Database!$I:$I,$A89,Database!$Z:$Z,"N",Database!$Y:$Y,"Y")+COUNTIFS(Database!$F:$F,2,Database!$Q:$Q,W$2,Database!$I:$I,$A89,Database!$Z:$Z,"N",Database!$Y:$Y,"Y"))</f>
        <v>0</v>
      </c>
      <c r="X89" s="9">
        <f>IF($K89="N",0,COUNTIFS(Database!$E:$E,2,Database!$O:$O,X$2,Database!$I:$I,$A89,Database!$Z:$Z,"N",Database!$Y:$Y,"Y")+COUNTIFS(Database!$F:$F,2,Database!$Q:$Q,X$2,Database!$I:$I,$A89,Database!$Z:$Z,"N",Database!$Y:$Y,"Y"))</f>
        <v>0</v>
      </c>
      <c r="Y89" s="9">
        <f>IF($K89="N",0,COUNTIFS(Database!$E:$E,2,Database!$O:$O,Y$2,Database!$I:$I,$A89,Database!$Z:$Z,"N",Database!$Y:$Y,"Y")+COUNTIFS(Database!$F:$F,2,Database!$Q:$Q,Y$2,Database!$I:$I,$A89,Database!$Z:$Z,"N",Database!$Y:$Y,"Y"))</f>
        <v>0</v>
      </c>
      <c r="Z89" s="9">
        <f>IF($K89="N",0,COUNTIFS(Database!$E:$E,2,Database!$O:$O,Z$2,Database!$I:$I,$A89,Database!$Z:$Z,"N",Database!$Y:$Y,"Y")+COUNTIFS(Database!$F:$F,2,Database!$Q:$Q,Z$2,Database!$I:$I,$A89,Database!$Z:$Z,"N",Database!$Y:$Y,"Y"))</f>
        <v>0</v>
      </c>
      <c r="AA89" s="9">
        <f>IF($K89="N",0,COUNTIFS(Database!$E:$E,2,Database!$O:$O,AA$2,Database!$I:$I,$A89,Database!$Z:$Z,"N",Database!$Y:$Y,"Y")+COUNTIFS(Database!$F:$F,2,Database!$Q:$Q,AA$2,Database!$I:$I,$A89,Database!$Z:$Z,"N",Database!$Y:$Y,"Y"))</f>
        <v>0</v>
      </c>
      <c r="AB89" s="9">
        <f>IF($K89="N",0,COUNTIFS(Database!$E:$E,2,Database!$O:$O,AB$2,Database!$I:$I,$A89,Database!$Z:$Z,"N",Database!$Y:$Y,"Y")+COUNTIFS(Database!$F:$F,2,Database!$Q:$Q,AB$2,Database!$I:$I,$A89,Database!$Z:$Z,"N",Database!$Y:$Y,"Y"))</f>
        <v>0</v>
      </c>
      <c r="AC89" s="9">
        <f>IF($K89="N",0,COUNTIFS(Database!$E:$E,2,Database!$O:$O,AC$2,Database!$I:$I,$A89,Database!$Z:$Z,"N",Database!$Y:$Y,"Y")+COUNTIFS(Database!$F:$F,2,Database!$Q:$Q,AC$2,Database!$I:$I,$A89,Database!$Z:$Z,"N",Database!$Y:$Y,"Y"))</f>
        <v>0</v>
      </c>
      <c r="AD89" s="9">
        <f>IF($K89="N",0,COUNTIFS(Database!$E:$E,1,Database!$O:$O,AD$2,Database!$I:$I,$A89,Database!$Z:$Z,"N",Database!$Y:$Y,"Y")+COUNTIFS(Database!$F:$F,1,Database!$Q:$Q,AD$2,Database!$I:$I,$A89,Database!$Z:$Z,"N",Database!$Y:$Y,"Y"))</f>
        <v>0</v>
      </c>
      <c r="AE89" s="9">
        <f>IF($K89="N",0,COUNTIFS(Database!$E:$E,1,Database!$O:$O,AE$2,Database!$I:$I,$A89,Database!$Z:$Z,"N",Database!$Y:$Y,"Y")+COUNTIFS(Database!$F:$F,1,Database!$Q:$Q,AE$2,Database!$I:$I,$A89,Database!$Z:$Z,"N",Database!$Y:$Y,"Y"))</f>
        <v>0</v>
      </c>
      <c r="AF89" s="9">
        <f>IF($K89="N",0,COUNTIFS(Database!$E:$E,1,Database!$O:$O,AF$2,Database!$I:$I,$A89,Database!$Z:$Z,"N",Database!$Y:$Y,"Y")+COUNTIFS(Database!$F:$F,1,Database!$Q:$Q,AF$2,Database!$I:$I,$A89,Database!$Z:$Z,"N",Database!$Y:$Y,"Y"))</f>
        <v>0</v>
      </c>
      <c r="AG89" s="9">
        <f>IF($K89="N",0,COUNTIFS(Database!$E:$E,1,Database!$O:$O,AG$2,Database!$I:$I,$A89,Database!$Z:$Z,"N",Database!$Y:$Y,"Y")+COUNTIFS(Database!$F:$F,1,Database!$Q:$Q,AG$2,Database!$I:$I,$A89,Database!$Z:$Z,"N",Database!$Y:$Y,"Y"))</f>
        <v>0</v>
      </c>
      <c r="AH89" s="9">
        <f>IF($K89="N",0,COUNTIFS(Database!$E:$E,1,Database!$O:$O,AH$2,Database!$I:$I,$A89,Database!$Z:$Z,"N",Database!$Y:$Y,"Y")+COUNTIFS(Database!$F:$F,1,Database!$Q:$Q,AH$2,Database!$I:$I,$A89,Database!$Z:$Z,"N",Database!$Y:$Y,"Y"))</f>
        <v>0</v>
      </c>
      <c r="AI89" s="9">
        <f>IF($K89="N",0,COUNTIFS(Database!$E:$E,1,Database!$O:$O,AI$2,Database!$I:$I,$A89,Database!$Z:$Z,"N",Database!$Y:$Y,"Y")+COUNTIFS(Database!$F:$F,1,Database!$Q:$Q,AI$2,Database!$I:$I,$A89,Database!$Z:$Z,"N",Database!$Y:$Y,"Y"))</f>
        <v>0</v>
      </c>
      <c r="AJ89" s="9">
        <f>IF($K89="N",0,COUNTIFS(Database!$E:$E,1,Database!$O:$O,AJ$2,Database!$I:$I,$A89,Database!$Z:$Z,"N",Database!$Y:$Y,"Y")+COUNTIFS(Database!$F:$F,1,Database!$Q:$Q,AJ$2,Database!$I:$I,$A89,Database!$Z:$Z,"N",Database!$Y:$Y,"Y"))</f>
        <v>0</v>
      </c>
      <c r="AK89" s="9">
        <f>IF($K89="N",0,COUNTIFS(Database!$E:$E,1,Database!$O:$O,AK$2,Database!$I:$I,$A89,Database!$Z:$Z,"N",Database!$Y:$Y,"Y")+COUNTIFS(Database!$F:$F,1,Database!$Q:$Q,AK$2,Database!$I:$I,$A89,Database!$Z:$Z,"N",Database!$Y:$Y,"Y"))</f>
        <v>0</v>
      </c>
      <c r="AL89" s="9">
        <f>IF($K89="N",0,COUNTIFS(Database!$E:$E,1,Database!$O:$O,AL$2,Database!$I:$I,$A89,Database!$Z:$Z,"N",Database!$Y:$Y,"Y")+COUNTIFS(Database!$F:$F,1,Database!$Q:$Q,AL$2,Database!$I:$I,$A89,Database!$Z:$Z,"N",Database!$Y:$Y,"Y"))</f>
        <v>0</v>
      </c>
      <c r="AM89" s="9">
        <f>IF($K89="N",0,COUNTIFS(Database!$E:$E,1,Database!$O:$O,AM$2,Database!$I:$I,$A89,Database!$Z:$Z,"N",Database!$Y:$Y,"Y")+COUNTIFS(Database!$F:$F,1,Database!$Q:$Q,AM$2,Database!$I:$I,$A89,Database!$Z:$Z,"N",Database!$Y:$Y,"Y"))</f>
        <v>0</v>
      </c>
      <c r="AN89" s="9">
        <f>IF($K89="N",0,COUNTIFS(Database!$E:$E,1,Database!$O:$O,AN$2,Database!$I:$I,$A89,Database!$Z:$Z,"N",Database!$Y:$Y,"Y")+COUNTIFS(Database!$F:$F,1,Database!$Q:$Q,AN$2,Database!$I:$I,$A89,Database!$Z:$Z,"N",Database!$Y:$Y,"Y"))</f>
        <v>0</v>
      </c>
      <c r="AO89" s="9">
        <f>IF($K89="N",0,COUNTIFS(Database!$E:$E,1,Database!$O:$O,AO$2,Database!$I:$I,$A89,Database!$Z:$Z,"N",Database!$Y:$Y,"Y")+COUNTIFS(Database!$F:$F,1,Database!$Q:$Q,AO$2,Database!$I:$I,$A89,Database!$Z:$Z,"N",Database!$Y:$Y,"Y"))</f>
        <v>0</v>
      </c>
      <c r="AP89" s="9">
        <f>IF($K89="N",0,COUNTIFS(Database!$E:$E,1,Database!$O:$O,AP$2,Database!$I:$I,$A89,Database!$Z:$Z,"N",Database!$Y:$Y,"Y")+COUNTIFS(Database!$F:$F,1,Database!$Q:$Q,AP$2,Database!$I:$I,$A89,Database!$Z:$Z,"N",Database!$Y:$Y,"Y"))</f>
        <v>0</v>
      </c>
      <c r="AQ89" s="9">
        <f>IF($K89="N",0,COUNTIFS(Database!$E:$E,1,Database!$O:$O,AQ$2,Database!$I:$I,$A89,Database!$Z:$Z,"N",Database!$Y:$Y,"Y")+COUNTIFS(Database!$F:$F,1,Database!$Q:$Q,AQ$2,Database!$I:$I,$A89,Database!$Z:$Z,"N",Database!$Y:$Y,"Y"))</f>
        <v>0</v>
      </c>
      <c r="AR89" s="9">
        <f>IF($K89="N",0,COUNTIFS(Database!$E:$E,1,Database!$O:$O,AR$2,Database!$I:$I,$A89,Database!$Z:$Z,"N",Database!$Y:$Y,"Y")+COUNTIFS(Database!$F:$F,1,Database!$Q:$Q,AR$2,Database!$I:$I,$A89,Database!$Z:$Z,"N",Database!$Y:$Y,"Y"))</f>
        <v>0</v>
      </c>
      <c r="AS89" s="9">
        <f>IF($K89="N",0,COUNTIFS(Database!$E:$E,1,Database!$O:$O,AS$2,Database!$I:$I,$A89,Database!$Z:$Z,"N",Database!$Y:$Y,"Y")+COUNTIFS(Database!$F:$F,1,Database!$Q:$Q,AS$2,Database!$I:$I,$A89,Database!$Z:$Z,"N",Database!$Y:$Y,"Y"))</f>
        <v>0</v>
      </c>
      <c r="AT89" s="9">
        <f>IF($K89="N",0,COUNTIFS(Database!$E:$E,0,Database!$O:$O,AT$2,Database!$I:$I,$A89,Database!$Z:$Z,"N",Database!$Y:$Y,"Y")+COUNTIFS(Database!$F:$F,0,Database!$Q:$Q,AT$2,Database!$I:$I,$A89,Database!$Z:$Z,"N",Database!$Y:$Y,"Y"))</f>
        <v>0</v>
      </c>
      <c r="AU89" s="9">
        <f>IF($K89="N",0,COUNTIFS(Database!$E:$E,0,Database!$O:$O,AU$2,Database!$I:$I,$A89,Database!$Z:$Z,"N",Database!$Y:$Y,"Y")+COUNTIFS(Database!$F:$F,0,Database!$Q:$Q,AU$2,Database!$I:$I,$A89,Database!$Z:$Z,"N",Database!$Y:$Y,"Y"))</f>
        <v>0</v>
      </c>
      <c r="AV89" s="9">
        <f>IF($K89="N",0,COUNTIFS(Database!$E:$E,0,Database!$O:$O,AV$2,Database!$I:$I,$A89,Database!$Z:$Z,"N",Database!$Y:$Y,"Y")+COUNTIFS(Database!$F:$F,0,Database!$Q:$Q,AV$2,Database!$I:$I,$A89,Database!$Z:$Z,"N",Database!$Y:$Y,"Y"))</f>
        <v>0</v>
      </c>
      <c r="AW89" s="9">
        <f>IF($K89="N",0,COUNTIFS(Database!$E:$E,0,Database!$O:$O,AW$2,Database!$I:$I,$A89,Database!$Z:$Z,"N",Database!$Y:$Y,"Y")+COUNTIFS(Database!$F:$F,0,Database!$Q:$Q,AW$2,Database!$I:$I,$A89,Database!$Z:$Z,"N",Database!$Y:$Y,"Y"))</f>
        <v>0</v>
      </c>
      <c r="AX89" s="9">
        <f>IF($K89="N",0,COUNTIFS(Database!$E:$E,0,Database!$O:$O,AX$2,Database!$I:$I,$A89,Database!$Z:$Z,"N",Database!$Y:$Y,"Y")+COUNTIFS(Database!$F:$F,0,Database!$Q:$Q,AX$2,Database!$I:$I,$A89,Database!$Z:$Z,"N",Database!$Y:$Y,"Y"))</f>
        <v>0</v>
      </c>
      <c r="AY89" s="9">
        <f>IF($K89="N",0,COUNTIFS(Database!$E:$E,0,Database!$O:$O,AY$2,Database!$I:$I,$A89,Database!$Z:$Z,"N",Database!$Y:$Y,"Y")+COUNTIFS(Database!$F:$F,0,Database!$Q:$Q,AY$2,Database!$I:$I,$A89,Database!$Z:$Z,"N",Database!$Y:$Y,"Y"))</f>
        <v>0</v>
      </c>
      <c r="AZ89" s="9">
        <f>IF($K89="N",0,COUNTIFS(Database!$E:$E,0,Database!$O:$O,AZ$2,Database!$I:$I,$A89,Database!$Z:$Z,"N",Database!$Y:$Y,"Y")+COUNTIFS(Database!$F:$F,0,Database!$Q:$Q,AZ$2,Database!$I:$I,$A89,Database!$Z:$Z,"N",Database!$Y:$Y,"Y"))</f>
        <v>0</v>
      </c>
      <c r="BA89" s="9">
        <f>IF($K89="N",0,COUNTIFS(Database!$E:$E,0,Database!$O:$O,BA$2,Database!$I:$I,$A89,Database!$Z:$Z,"N",Database!$Y:$Y,"Y")+COUNTIFS(Database!$F:$F,0,Database!$Q:$Q,BA$2,Database!$I:$I,$A89,Database!$Z:$Z,"N",Database!$Y:$Y,"Y"))</f>
        <v>0</v>
      </c>
      <c r="BB89" s="9">
        <f>IF($K89="N",0,COUNTIFS(Database!$E:$E,0,Database!$O:$O,BB$2,Database!$I:$I,$A89,Database!$Z:$Z,"N",Database!$Y:$Y,"Y")+COUNTIFS(Database!$F:$F,0,Database!$Q:$Q,BB$2,Database!$I:$I,$A89,Database!$Z:$Z,"N",Database!$Y:$Y,"Y"))</f>
        <v>0</v>
      </c>
      <c r="BC89" s="9">
        <f>IF($K89="N",0,COUNTIFS(Database!$E:$E,0,Database!$O:$O,BC$2,Database!$I:$I,$A89,Database!$Z:$Z,"N",Database!$Y:$Y,"Y")+COUNTIFS(Database!$F:$F,0,Database!$Q:$Q,BC$2,Database!$I:$I,$A89,Database!$Z:$Z,"N",Database!$Y:$Y,"Y"))</f>
        <v>0</v>
      </c>
      <c r="BD89" s="9">
        <f>IF($K89="N",0,COUNTIFS(Database!$E:$E,0,Database!$O:$O,BD$2,Database!$I:$I,$A89,Database!$Z:$Z,"N",Database!$Y:$Y,"Y")+COUNTIFS(Database!$F:$F,0,Database!$Q:$Q,BD$2,Database!$I:$I,$A89,Database!$Z:$Z,"N",Database!$Y:$Y,"Y"))</f>
        <v>0</v>
      </c>
      <c r="BE89" s="9">
        <f>IF($K89="N",0,COUNTIFS(Database!$E:$E,0,Database!$O:$O,BE$2,Database!$I:$I,$A89,Database!$Z:$Z,"N",Database!$Y:$Y,"Y")+COUNTIFS(Database!$F:$F,0,Database!$Q:$Q,BE$2,Database!$I:$I,$A89,Database!$Z:$Z,"N",Database!$Y:$Y,"Y"))</f>
        <v>0</v>
      </c>
      <c r="BF89" s="9">
        <f>IF($K89="N",0,COUNTIFS(Database!$E:$E,0,Database!$O:$O,BF$2,Database!$I:$I,$A89,Database!$Z:$Z,"N",Database!$Y:$Y,"Y")+COUNTIFS(Database!$F:$F,0,Database!$Q:$Q,BF$2,Database!$I:$I,$A89,Database!$Z:$Z,"N",Database!$Y:$Y,"Y"))</f>
        <v>0</v>
      </c>
      <c r="BG89" s="9">
        <f>IF($K89="N",0,COUNTIFS(Database!$E:$E,0,Database!$O:$O,BG$2,Database!$I:$I,$A89,Database!$Z:$Z,"N",Database!$Y:$Y,"Y")+COUNTIFS(Database!$F:$F,0,Database!$Q:$Q,BG$2,Database!$I:$I,$A89,Database!$Z:$Z,"N",Database!$Y:$Y,"Y"))</f>
        <v>0</v>
      </c>
      <c r="BH89" s="9">
        <f>IF($K89="N",0,COUNTIFS(Database!$E:$E,0,Database!$O:$O,BH$2,Database!$I:$I,$A89,Database!$Z:$Z,"N",Database!$Y:$Y,"Y")+COUNTIFS(Database!$F:$F,0,Database!$Q:$Q,BH$2,Database!$I:$I,$A89,Database!$Z:$Z,"N",Database!$Y:$Y,"Y"))</f>
        <v>0</v>
      </c>
      <c r="BI89" s="9">
        <f>IF($K89="N",0,COUNTIFS(Database!$E:$E,0,Database!$O:$O,BI$2,Database!$I:$I,$A89,Database!$Z:$Z,"N",Database!$Y:$Y,"Y")+COUNTIFS(Database!$F:$F,0,Database!$Q:$Q,BI$2,Database!$I:$I,$A89,Database!$Z:$Z,"N",Database!$Y:$Y,"Y"))</f>
        <v>0</v>
      </c>
    </row>
    <row r="90" spans="1:61" x14ac:dyDescent="0.25">
      <c r="A90" t="s">
        <v>2397</v>
      </c>
      <c r="B90" s="2" t="str">
        <f>VLOOKUP(A90,Database!I:U,13,FALSE)</f>
        <v>bcp</v>
      </c>
      <c r="C90" s="2">
        <f>VLOOKUP(A90,Database!I:V,14,FALSE)</f>
        <v>2000</v>
      </c>
      <c r="D90" s="2">
        <f>_xlfn.MAXIFS(Database!B:B,Database!I:I,'Tournaments Included'!A90)</f>
        <v>5</v>
      </c>
      <c r="E90" s="2" t="str">
        <f>VLOOKUP(A90,Database!I:AA,16,FALSE)</f>
        <v>v1.2</v>
      </c>
      <c r="F90" s="2">
        <f>VLOOKUP(A90,Database!I:AB,19,FALSE)</f>
        <v>10</v>
      </c>
      <c r="G90" s="2" t="str">
        <f>VLOOKUP(A90,Database!I:AC,20,FALSE)</f>
        <v>Y</v>
      </c>
      <c r="H90" s="2" t="str">
        <f>IF(VLOOKUP(A90,Database!I:AD,21,FALSE)=0,"Unknown",VLOOKUP(A90,Database!I:AD,21,FALSE))</f>
        <v>Unknown</v>
      </c>
      <c r="I90" s="2" t="str">
        <f>IF(VLOOKUP(A90,Database!I:AE,22,FALSE)=0,"Unknown",VLOOKUP(A90,Database!I:AE,22,FALSE))</f>
        <v>Unknown</v>
      </c>
      <c r="K90" s="19" t="s">
        <v>1398</v>
      </c>
      <c r="N90" s="9">
        <f>IF($K90="N",0,COUNTIFS(Database!$E:$E,2,Database!$O:$O,N$2,Database!$I:$I,$A90,Database!$Z:$Z,"N",Database!$Y:$Y,"Y")+COUNTIFS(Database!$F:$F,2,Database!$Q:$Q,N$2,Database!$I:$I,$A90,Database!$Z:$Z,"N",Database!$Y:$Y,"Y"))</f>
        <v>0</v>
      </c>
      <c r="O90" s="9">
        <f>IF($K90="N",0,COUNTIFS(Database!$E:$E,2,Database!$O:$O,O$2,Database!$I:$I,$A90,Database!$Z:$Z,"N",Database!$Y:$Y,"Y")+COUNTIFS(Database!$F:$F,2,Database!$Q:$Q,O$2,Database!$I:$I,$A90,Database!$Z:$Z,"N",Database!$Y:$Y,"Y"))</f>
        <v>4</v>
      </c>
      <c r="P90" s="9">
        <f>IF($K90="N",0,COUNTIFS(Database!$E:$E,2,Database!$O:$O,P$2,Database!$I:$I,$A90,Database!$Z:$Z,"N",Database!$Y:$Y,"Y")+COUNTIFS(Database!$F:$F,2,Database!$Q:$Q,P$2,Database!$I:$I,$A90,Database!$Z:$Z,"N",Database!$Y:$Y,"Y"))</f>
        <v>0</v>
      </c>
      <c r="Q90" s="9">
        <f>IF($K90="N",0,COUNTIFS(Database!$E:$E,2,Database!$O:$O,Q$2,Database!$I:$I,$A90,Database!$Z:$Z,"N",Database!$Y:$Y,"Y")+COUNTIFS(Database!$F:$F,2,Database!$Q:$Q,Q$2,Database!$I:$I,$A90,Database!$Z:$Z,"N",Database!$Y:$Y,"Y"))</f>
        <v>3</v>
      </c>
      <c r="R90" s="9">
        <f>IF($K90="N",0,COUNTIFS(Database!$E:$E,2,Database!$O:$O,R$2,Database!$I:$I,$A90,Database!$Z:$Z,"N",Database!$Y:$Y,"Y")+COUNTIFS(Database!$F:$F,2,Database!$Q:$Q,R$2,Database!$I:$I,$A90,Database!$Z:$Z,"N",Database!$Y:$Y,"Y"))</f>
        <v>0</v>
      </c>
      <c r="S90" s="9">
        <f>IF($K90="N",0,COUNTIFS(Database!$E:$E,2,Database!$O:$O,S$2,Database!$I:$I,$A90,Database!$Z:$Z,"N",Database!$Y:$Y,"Y")+COUNTIFS(Database!$F:$F,2,Database!$Q:$Q,S$2,Database!$I:$I,$A90,Database!$Z:$Z,"N",Database!$Y:$Y,"Y"))</f>
        <v>0</v>
      </c>
      <c r="T90" s="9">
        <f>IF($K90="N",0,COUNTIFS(Database!$E:$E,2,Database!$O:$O,T$2,Database!$I:$I,$A90,Database!$Z:$Z,"N",Database!$Y:$Y,"Y")+COUNTIFS(Database!$F:$F,2,Database!$Q:$Q,T$2,Database!$I:$I,$A90,Database!$Z:$Z,"N",Database!$Y:$Y,"Y"))</f>
        <v>3</v>
      </c>
      <c r="U90" s="9">
        <f>IF($K90="N",0,COUNTIFS(Database!$E:$E,2,Database!$O:$O,U$2,Database!$I:$I,$A90,Database!$Z:$Z,"N",Database!$Y:$Y,"Y")+COUNTIFS(Database!$F:$F,2,Database!$Q:$Q,U$2,Database!$I:$I,$A90,Database!$Z:$Z,"N",Database!$Y:$Y,"Y"))</f>
        <v>0</v>
      </c>
      <c r="V90" s="9">
        <f>IF($K90="N",0,COUNTIFS(Database!$E:$E,2,Database!$O:$O,V$2,Database!$I:$I,$A90,Database!$Z:$Z,"N",Database!$Y:$Y,"Y")+COUNTIFS(Database!$F:$F,2,Database!$Q:$Q,V$2,Database!$I:$I,$A90,Database!$Z:$Z,"N",Database!$Y:$Y,"Y"))</f>
        <v>2</v>
      </c>
      <c r="W90" s="9">
        <f>IF($K90="N",0,COUNTIFS(Database!$E:$E,2,Database!$O:$O,W$2,Database!$I:$I,$A90,Database!$Z:$Z,"N",Database!$Y:$Y,"Y")+COUNTIFS(Database!$F:$F,2,Database!$Q:$Q,W$2,Database!$I:$I,$A90,Database!$Z:$Z,"N",Database!$Y:$Y,"Y"))</f>
        <v>2</v>
      </c>
      <c r="X90" s="9">
        <f>IF($K90="N",0,COUNTIFS(Database!$E:$E,2,Database!$O:$O,X$2,Database!$I:$I,$A90,Database!$Z:$Z,"N",Database!$Y:$Y,"Y")+COUNTIFS(Database!$F:$F,2,Database!$Q:$Q,X$2,Database!$I:$I,$A90,Database!$Z:$Z,"N",Database!$Y:$Y,"Y"))</f>
        <v>0</v>
      </c>
      <c r="Y90" s="9">
        <f>IF($K90="N",0,COUNTIFS(Database!$E:$E,2,Database!$O:$O,Y$2,Database!$I:$I,$A90,Database!$Z:$Z,"N",Database!$Y:$Y,"Y")+COUNTIFS(Database!$F:$F,2,Database!$Q:$Q,Y$2,Database!$I:$I,$A90,Database!$Z:$Z,"N",Database!$Y:$Y,"Y"))</f>
        <v>0</v>
      </c>
      <c r="Z90" s="9">
        <f>IF($K90="N",0,COUNTIFS(Database!$E:$E,2,Database!$O:$O,Z$2,Database!$I:$I,$A90,Database!$Z:$Z,"N",Database!$Y:$Y,"Y")+COUNTIFS(Database!$F:$F,2,Database!$Q:$Q,Z$2,Database!$I:$I,$A90,Database!$Z:$Z,"N",Database!$Y:$Y,"Y"))</f>
        <v>0</v>
      </c>
      <c r="AA90" s="9">
        <f>IF($K90="N",0,COUNTIFS(Database!$E:$E,2,Database!$O:$O,AA$2,Database!$I:$I,$A90,Database!$Z:$Z,"N",Database!$Y:$Y,"Y")+COUNTIFS(Database!$F:$F,2,Database!$Q:$Q,AA$2,Database!$I:$I,$A90,Database!$Z:$Z,"N",Database!$Y:$Y,"Y"))</f>
        <v>2</v>
      </c>
      <c r="AB90" s="9">
        <f>IF($K90="N",0,COUNTIFS(Database!$E:$E,2,Database!$O:$O,AB$2,Database!$I:$I,$A90,Database!$Z:$Z,"N",Database!$Y:$Y,"Y")+COUNTIFS(Database!$F:$F,2,Database!$Q:$Q,AB$2,Database!$I:$I,$A90,Database!$Z:$Z,"N",Database!$Y:$Y,"Y"))</f>
        <v>4</v>
      </c>
      <c r="AC90" s="9">
        <f>IF($K90="N",0,COUNTIFS(Database!$E:$E,2,Database!$O:$O,AC$2,Database!$I:$I,$A90,Database!$Z:$Z,"N",Database!$Y:$Y,"Y")+COUNTIFS(Database!$F:$F,2,Database!$Q:$Q,AC$2,Database!$I:$I,$A90,Database!$Z:$Z,"N",Database!$Y:$Y,"Y"))</f>
        <v>2</v>
      </c>
      <c r="AD90" s="9">
        <f>IF($K90="N",0,COUNTIFS(Database!$E:$E,1,Database!$O:$O,AD$2,Database!$I:$I,$A90,Database!$Z:$Z,"N",Database!$Y:$Y,"Y")+COUNTIFS(Database!$F:$F,1,Database!$Q:$Q,AD$2,Database!$I:$I,$A90,Database!$Z:$Z,"N",Database!$Y:$Y,"Y"))</f>
        <v>0</v>
      </c>
      <c r="AE90" s="9">
        <f>IF($K90="N",0,COUNTIFS(Database!$E:$E,1,Database!$O:$O,AE$2,Database!$I:$I,$A90,Database!$Z:$Z,"N",Database!$Y:$Y,"Y")+COUNTIFS(Database!$F:$F,1,Database!$Q:$Q,AE$2,Database!$I:$I,$A90,Database!$Z:$Z,"N",Database!$Y:$Y,"Y"))</f>
        <v>1</v>
      </c>
      <c r="AF90" s="9">
        <f>IF($K90="N",0,COUNTIFS(Database!$E:$E,1,Database!$O:$O,AF$2,Database!$I:$I,$A90,Database!$Z:$Z,"N",Database!$Y:$Y,"Y")+COUNTIFS(Database!$F:$F,1,Database!$Q:$Q,AF$2,Database!$I:$I,$A90,Database!$Z:$Z,"N",Database!$Y:$Y,"Y"))</f>
        <v>1</v>
      </c>
      <c r="AG90" s="9">
        <f>IF($K90="N",0,COUNTIFS(Database!$E:$E,1,Database!$O:$O,AG$2,Database!$I:$I,$A90,Database!$Z:$Z,"N",Database!$Y:$Y,"Y")+COUNTIFS(Database!$F:$F,1,Database!$Q:$Q,AG$2,Database!$I:$I,$A90,Database!$Z:$Z,"N",Database!$Y:$Y,"Y"))</f>
        <v>0</v>
      </c>
      <c r="AH90" s="9">
        <f>IF($K90="N",0,COUNTIFS(Database!$E:$E,1,Database!$O:$O,AH$2,Database!$I:$I,$A90,Database!$Z:$Z,"N",Database!$Y:$Y,"Y")+COUNTIFS(Database!$F:$F,1,Database!$Q:$Q,AH$2,Database!$I:$I,$A90,Database!$Z:$Z,"N",Database!$Y:$Y,"Y"))</f>
        <v>0</v>
      </c>
      <c r="AI90" s="9">
        <f>IF($K90="N",0,COUNTIFS(Database!$E:$E,1,Database!$O:$O,AI$2,Database!$I:$I,$A90,Database!$Z:$Z,"N",Database!$Y:$Y,"Y")+COUNTIFS(Database!$F:$F,1,Database!$Q:$Q,AI$2,Database!$I:$I,$A90,Database!$Z:$Z,"N",Database!$Y:$Y,"Y"))</f>
        <v>0</v>
      </c>
      <c r="AJ90" s="9">
        <f>IF($K90="N",0,COUNTIFS(Database!$E:$E,1,Database!$O:$O,AJ$2,Database!$I:$I,$A90,Database!$Z:$Z,"N",Database!$Y:$Y,"Y")+COUNTIFS(Database!$F:$F,1,Database!$Q:$Q,AJ$2,Database!$I:$I,$A90,Database!$Z:$Z,"N",Database!$Y:$Y,"Y"))</f>
        <v>0</v>
      </c>
      <c r="AK90" s="9">
        <f>IF($K90="N",0,COUNTIFS(Database!$E:$E,1,Database!$O:$O,AK$2,Database!$I:$I,$A90,Database!$Z:$Z,"N",Database!$Y:$Y,"Y")+COUNTIFS(Database!$F:$F,1,Database!$Q:$Q,AK$2,Database!$I:$I,$A90,Database!$Z:$Z,"N",Database!$Y:$Y,"Y"))</f>
        <v>0</v>
      </c>
      <c r="AL90" s="9">
        <f>IF($K90="N",0,COUNTIFS(Database!$E:$E,1,Database!$O:$O,AL$2,Database!$I:$I,$A90,Database!$Z:$Z,"N",Database!$Y:$Y,"Y")+COUNTIFS(Database!$F:$F,1,Database!$Q:$Q,AL$2,Database!$I:$I,$A90,Database!$Z:$Z,"N",Database!$Y:$Y,"Y"))</f>
        <v>1</v>
      </c>
      <c r="AM90" s="9">
        <f>IF($K90="N",0,COUNTIFS(Database!$E:$E,1,Database!$O:$O,AM$2,Database!$I:$I,$A90,Database!$Z:$Z,"N",Database!$Y:$Y,"Y")+COUNTIFS(Database!$F:$F,1,Database!$Q:$Q,AM$2,Database!$I:$I,$A90,Database!$Z:$Z,"N",Database!$Y:$Y,"Y"))</f>
        <v>1</v>
      </c>
      <c r="AN90" s="9">
        <f>IF($K90="N",0,COUNTIFS(Database!$E:$E,1,Database!$O:$O,AN$2,Database!$I:$I,$A90,Database!$Z:$Z,"N",Database!$Y:$Y,"Y")+COUNTIFS(Database!$F:$F,1,Database!$Q:$Q,AN$2,Database!$I:$I,$A90,Database!$Z:$Z,"N",Database!$Y:$Y,"Y"))</f>
        <v>0</v>
      </c>
      <c r="AO90" s="9">
        <f>IF($K90="N",0,COUNTIFS(Database!$E:$E,1,Database!$O:$O,AO$2,Database!$I:$I,$A90,Database!$Z:$Z,"N",Database!$Y:$Y,"Y")+COUNTIFS(Database!$F:$F,1,Database!$Q:$Q,AO$2,Database!$I:$I,$A90,Database!$Z:$Z,"N",Database!$Y:$Y,"Y"))</f>
        <v>0</v>
      </c>
      <c r="AP90" s="9">
        <f>IF($K90="N",0,COUNTIFS(Database!$E:$E,1,Database!$O:$O,AP$2,Database!$I:$I,$A90,Database!$Z:$Z,"N",Database!$Y:$Y,"Y")+COUNTIFS(Database!$F:$F,1,Database!$Q:$Q,AP$2,Database!$I:$I,$A90,Database!$Z:$Z,"N",Database!$Y:$Y,"Y"))</f>
        <v>0</v>
      </c>
      <c r="AQ90" s="9">
        <f>IF($K90="N",0,COUNTIFS(Database!$E:$E,1,Database!$O:$O,AQ$2,Database!$I:$I,$A90,Database!$Z:$Z,"N",Database!$Y:$Y,"Y")+COUNTIFS(Database!$F:$F,1,Database!$Q:$Q,AQ$2,Database!$I:$I,$A90,Database!$Z:$Z,"N",Database!$Y:$Y,"Y"))</f>
        <v>0</v>
      </c>
      <c r="AR90" s="9">
        <f>IF($K90="N",0,COUNTIFS(Database!$E:$E,1,Database!$O:$O,AR$2,Database!$I:$I,$A90,Database!$Z:$Z,"N",Database!$Y:$Y,"Y")+COUNTIFS(Database!$F:$F,1,Database!$Q:$Q,AR$2,Database!$I:$I,$A90,Database!$Z:$Z,"N",Database!$Y:$Y,"Y"))</f>
        <v>2</v>
      </c>
      <c r="AS90" s="9">
        <f>IF($K90="N",0,COUNTIFS(Database!$E:$E,1,Database!$O:$O,AS$2,Database!$I:$I,$A90,Database!$Z:$Z,"N",Database!$Y:$Y,"Y")+COUNTIFS(Database!$F:$F,1,Database!$Q:$Q,AS$2,Database!$I:$I,$A90,Database!$Z:$Z,"N",Database!$Y:$Y,"Y"))</f>
        <v>0</v>
      </c>
      <c r="AT90" s="9">
        <f>IF($K90="N",0,COUNTIFS(Database!$E:$E,0,Database!$O:$O,AT$2,Database!$I:$I,$A90,Database!$Z:$Z,"N",Database!$Y:$Y,"Y")+COUNTIFS(Database!$F:$F,0,Database!$Q:$Q,AT$2,Database!$I:$I,$A90,Database!$Z:$Z,"N",Database!$Y:$Y,"Y"))</f>
        <v>0</v>
      </c>
      <c r="AU90" s="9">
        <f>IF($K90="N",0,COUNTIFS(Database!$E:$E,0,Database!$O:$O,AU$2,Database!$I:$I,$A90,Database!$Z:$Z,"N",Database!$Y:$Y,"Y")+COUNTIFS(Database!$F:$F,0,Database!$Q:$Q,AU$2,Database!$I:$I,$A90,Database!$Z:$Z,"N",Database!$Y:$Y,"Y"))</f>
        <v>0</v>
      </c>
      <c r="AV90" s="9">
        <f>IF($K90="N",0,COUNTIFS(Database!$E:$E,0,Database!$O:$O,AV$2,Database!$I:$I,$A90,Database!$Z:$Z,"N",Database!$Y:$Y,"Y")+COUNTIFS(Database!$F:$F,0,Database!$Q:$Q,AV$2,Database!$I:$I,$A90,Database!$Z:$Z,"N",Database!$Y:$Y,"Y"))</f>
        <v>3</v>
      </c>
      <c r="AW90" s="9">
        <f>IF($K90="N",0,COUNTIFS(Database!$E:$E,0,Database!$O:$O,AW$2,Database!$I:$I,$A90,Database!$Z:$Z,"N",Database!$Y:$Y,"Y")+COUNTIFS(Database!$F:$F,0,Database!$Q:$Q,AW$2,Database!$I:$I,$A90,Database!$Z:$Z,"N",Database!$Y:$Y,"Y"))</f>
        <v>5</v>
      </c>
      <c r="AX90" s="9">
        <f>IF($K90="N",0,COUNTIFS(Database!$E:$E,0,Database!$O:$O,AX$2,Database!$I:$I,$A90,Database!$Z:$Z,"N",Database!$Y:$Y,"Y")+COUNTIFS(Database!$F:$F,0,Database!$Q:$Q,AX$2,Database!$I:$I,$A90,Database!$Z:$Z,"N",Database!$Y:$Y,"Y"))</f>
        <v>0</v>
      </c>
      <c r="AY90" s="9">
        <f>IF($K90="N",0,COUNTIFS(Database!$E:$E,0,Database!$O:$O,AY$2,Database!$I:$I,$A90,Database!$Z:$Z,"N",Database!$Y:$Y,"Y")+COUNTIFS(Database!$F:$F,0,Database!$Q:$Q,AY$2,Database!$I:$I,$A90,Database!$Z:$Z,"N",Database!$Y:$Y,"Y"))</f>
        <v>0</v>
      </c>
      <c r="AZ90" s="9">
        <f>IF($K90="N",0,COUNTIFS(Database!$E:$E,0,Database!$O:$O,AZ$2,Database!$I:$I,$A90,Database!$Z:$Z,"N",Database!$Y:$Y,"Y")+COUNTIFS(Database!$F:$F,0,Database!$Q:$Q,AZ$2,Database!$I:$I,$A90,Database!$Z:$Z,"N",Database!$Y:$Y,"Y"))</f>
        <v>2</v>
      </c>
      <c r="BA90" s="9">
        <f>IF($K90="N",0,COUNTIFS(Database!$E:$E,0,Database!$O:$O,BA$2,Database!$I:$I,$A90,Database!$Z:$Z,"N",Database!$Y:$Y,"Y")+COUNTIFS(Database!$F:$F,0,Database!$Q:$Q,BA$2,Database!$I:$I,$A90,Database!$Z:$Z,"N",Database!$Y:$Y,"Y"))</f>
        <v>0</v>
      </c>
      <c r="BB90" s="9">
        <f>IF($K90="N",0,COUNTIFS(Database!$E:$E,0,Database!$O:$O,BB$2,Database!$I:$I,$A90,Database!$Z:$Z,"N",Database!$Y:$Y,"Y")+COUNTIFS(Database!$F:$F,0,Database!$Q:$Q,BB$2,Database!$I:$I,$A90,Database!$Z:$Z,"N",Database!$Y:$Y,"Y"))</f>
        <v>2</v>
      </c>
      <c r="BC90" s="9">
        <f>IF($K90="N",0,COUNTIFS(Database!$E:$E,0,Database!$O:$O,BC$2,Database!$I:$I,$A90,Database!$Z:$Z,"N",Database!$Y:$Y,"Y")+COUNTIFS(Database!$F:$F,0,Database!$Q:$Q,BC$2,Database!$I:$I,$A90,Database!$Z:$Z,"N",Database!$Y:$Y,"Y"))</f>
        <v>1</v>
      </c>
      <c r="BD90" s="9">
        <f>IF($K90="N",0,COUNTIFS(Database!$E:$E,0,Database!$O:$O,BD$2,Database!$I:$I,$A90,Database!$Z:$Z,"N",Database!$Y:$Y,"Y")+COUNTIFS(Database!$F:$F,0,Database!$Q:$Q,BD$2,Database!$I:$I,$A90,Database!$Z:$Z,"N",Database!$Y:$Y,"Y"))</f>
        <v>0</v>
      </c>
      <c r="BE90" s="9">
        <f>IF($K90="N",0,COUNTIFS(Database!$E:$E,0,Database!$O:$O,BE$2,Database!$I:$I,$A90,Database!$Z:$Z,"N",Database!$Y:$Y,"Y")+COUNTIFS(Database!$F:$F,0,Database!$Q:$Q,BE$2,Database!$I:$I,$A90,Database!$Z:$Z,"N",Database!$Y:$Y,"Y"))</f>
        <v>0</v>
      </c>
      <c r="BF90" s="9">
        <f>IF($K90="N",0,COUNTIFS(Database!$E:$E,0,Database!$O:$O,BF$2,Database!$I:$I,$A90,Database!$Z:$Z,"N",Database!$Y:$Y,"Y")+COUNTIFS(Database!$F:$F,0,Database!$Q:$Q,BF$2,Database!$I:$I,$A90,Database!$Z:$Z,"N",Database!$Y:$Y,"Y"))</f>
        <v>0</v>
      </c>
      <c r="BG90" s="9">
        <f>IF($K90="N",0,COUNTIFS(Database!$E:$E,0,Database!$O:$O,BG$2,Database!$I:$I,$A90,Database!$Z:$Z,"N",Database!$Y:$Y,"Y")+COUNTIFS(Database!$F:$F,0,Database!$Q:$Q,BG$2,Database!$I:$I,$A90,Database!$Z:$Z,"N",Database!$Y:$Y,"Y"))</f>
        <v>2</v>
      </c>
      <c r="BH90" s="9">
        <f>IF($K90="N",0,COUNTIFS(Database!$E:$E,0,Database!$O:$O,BH$2,Database!$I:$I,$A90,Database!$Z:$Z,"N",Database!$Y:$Y,"Y")+COUNTIFS(Database!$F:$F,0,Database!$Q:$Q,BH$2,Database!$I:$I,$A90,Database!$Z:$Z,"N",Database!$Y:$Y,"Y"))</f>
        <v>4</v>
      </c>
      <c r="BI90" s="9">
        <f>IF($K90="N",0,COUNTIFS(Database!$E:$E,0,Database!$O:$O,BI$2,Database!$I:$I,$A90,Database!$Z:$Z,"N",Database!$Y:$Y,"Y")+COUNTIFS(Database!$F:$F,0,Database!$Q:$Q,BI$2,Database!$I:$I,$A90,Database!$Z:$Z,"N",Database!$Y:$Y,"Y"))</f>
        <v>3</v>
      </c>
    </row>
    <row r="91" spans="1:61" x14ac:dyDescent="0.25">
      <c r="A91" t="s">
        <v>2420</v>
      </c>
      <c r="B91" s="2" t="str">
        <f>VLOOKUP(A91,Database!I:U,13,FALSE)</f>
        <v>bcp</v>
      </c>
      <c r="C91" s="2">
        <f>VLOOKUP(A91,Database!I:V,14,FALSE)</f>
        <v>2000</v>
      </c>
      <c r="D91" s="2">
        <f>_xlfn.MAXIFS(Database!B:B,Database!I:I,'Tournaments Included'!A91)</f>
        <v>3</v>
      </c>
      <c r="E91" s="2" t="str">
        <f>VLOOKUP(A91,Database!I:AA,16,FALSE)</f>
        <v>v1.2</v>
      </c>
      <c r="F91" s="2">
        <f>VLOOKUP(A91,Database!I:AB,19,FALSE)</f>
        <v>24</v>
      </c>
      <c r="G91" s="2" t="str">
        <f>VLOOKUP(A91,Database!I:AC,20,FALSE)</f>
        <v>Y</v>
      </c>
      <c r="H91" s="2" t="str">
        <f>IF(VLOOKUP(A91,Database!I:AD,21,FALSE)=0,"Unknown",VLOOKUP(A91,Database!I:AD,21,FALSE))</f>
        <v>Unknown</v>
      </c>
      <c r="I91" s="2" t="str">
        <f>IF(VLOOKUP(A91,Database!I:AE,22,FALSE)=0,"Unknown",VLOOKUP(A91,Database!I:AE,22,FALSE))</f>
        <v>Unknown</v>
      </c>
      <c r="K91" s="19" t="s">
        <v>1398</v>
      </c>
      <c r="N91" s="9">
        <f>IF($K91="N",0,COUNTIFS(Database!$E:$E,2,Database!$O:$O,N$2,Database!$I:$I,$A91,Database!$Z:$Z,"N",Database!$Y:$Y,"Y")+COUNTIFS(Database!$F:$F,2,Database!$Q:$Q,N$2,Database!$I:$I,$A91,Database!$Z:$Z,"N",Database!$Y:$Y,"Y"))</f>
        <v>1</v>
      </c>
      <c r="O91" s="9">
        <f>IF($K91="N",0,COUNTIFS(Database!$E:$E,2,Database!$O:$O,O$2,Database!$I:$I,$A91,Database!$Z:$Z,"N",Database!$Y:$Y,"Y")+COUNTIFS(Database!$F:$F,2,Database!$Q:$Q,O$2,Database!$I:$I,$A91,Database!$Z:$Z,"N",Database!$Y:$Y,"Y"))</f>
        <v>5</v>
      </c>
      <c r="P91" s="9">
        <f>IF($K91="N",0,COUNTIFS(Database!$E:$E,2,Database!$O:$O,P$2,Database!$I:$I,$A91,Database!$Z:$Z,"N",Database!$Y:$Y,"Y")+COUNTIFS(Database!$F:$F,2,Database!$Q:$Q,P$2,Database!$I:$I,$A91,Database!$Z:$Z,"N",Database!$Y:$Y,"Y"))</f>
        <v>10</v>
      </c>
      <c r="Q91" s="9">
        <f>IF($K91="N",0,COUNTIFS(Database!$E:$E,2,Database!$O:$O,Q$2,Database!$I:$I,$A91,Database!$Z:$Z,"N",Database!$Y:$Y,"Y")+COUNTIFS(Database!$F:$F,2,Database!$Q:$Q,Q$2,Database!$I:$I,$A91,Database!$Z:$Z,"N",Database!$Y:$Y,"Y"))</f>
        <v>2</v>
      </c>
      <c r="R91" s="9">
        <f>IF($K91="N",0,COUNTIFS(Database!$E:$E,2,Database!$O:$O,R$2,Database!$I:$I,$A91,Database!$Z:$Z,"N",Database!$Y:$Y,"Y")+COUNTIFS(Database!$F:$F,2,Database!$Q:$Q,R$2,Database!$I:$I,$A91,Database!$Z:$Z,"N",Database!$Y:$Y,"Y"))</f>
        <v>0</v>
      </c>
      <c r="S91" s="9">
        <f>IF($K91="N",0,COUNTIFS(Database!$E:$E,2,Database!$O:$O,S$2,Database!$I:$I,$A91,Database!$Z:$Z,"N",Database!$Y:$Y,"Y")+COUNTIFS(Database!$F:$F,2,Database!$Q:$Q,S$2,Database!$I:$I,$A91,Database!$Z:$Z,"N",Database!$Y:$Y,"Y"))</f>
        <v>0</v>
      </c>
      <c r="T91" s="9">
        <f>IF($K91="N",0,COUNTIFS(Database!$E:$E,2,Database!$O:$O,T$2,Database!$I:$I,$A91,Database!$Z:$Z,"N",Database!$Y:$Y,"Y")+COUNTIFS(Database!$F:$F,2,Database!$Q:$Q,T$2,Database!$I:$I,$A91,Database!$Z:$Z,"N",Database!$Y:$Y,"Y"))</f>
        <v>1</v>
      </c>
      <c r="U91" s="9">
        <f>IF($K91="N",0,COUNTIFS(Database!$E:$E,2,Database!$O:$O,U$2,Database!$I:$I,$A91,Database!$Z:$Z,"N",Database!$Y:$Y,"Y")+COUNTIFS(Database!$F:$F,2,Database!$Q:$Q,U$2,Database!$I:$I,$A91,Database!$Z:$Z,"N",Database!$Y:$Y,"Y"))</f>
        <v>1</v>
      </c>
      <c r="V91" s="9">
        <f>IF($K91="N",0,COUNTIFS(Database!$E:$E,2,Database!$O:$O,V$2,Database!$I:$I,$A91,Database!$Z:$Z,"N",Database!$Y:$Y,"Y")+COUNTIFS(Database!$F:$F,2,Database!$Q:$Q,V$2,Database!$I:$I,$A91,Database!$Z:$Z,"N",Database!$Y:$Y,"Y"))</f>
        <v>1</v>
      </c>
      <c r="W91" s="9">
        <f>IF($K91="N",0,COUNTIFS(Database!$E:$E,2,Database!$O:$O,W$2,Database!$I:$I,$A91,Database!$Z:$Z,"N",Database!$Y:$Y,"Y")+COUNTIFS(Database!$F:$F,2,Database!$Q:$Q,W$2,Database!$I:$I,$A91,Database!$Z:$Z,"N",Database!$Y:$Y,"Y"))</f>
        <v>3</v>
      </c>
      <c r="X91" s="9">
        <f>IF($K91="N",0,COUNTIFS(Database!$E:$E,2,Database!$O:$O,X$2,Database!$I:$I,$A91,Database!$Z:$Z,"N",Database!$Y:$Y,"Y")+COUNTIFS(Database!$F:$F,2,Database!$Q:$Q,X$2,Database!$I:$I,$A91,Database!$Z:$Z,"N",Database!$Y:$Y,"Y"))</f>
        <v>2</v>
      </c>
      <c r="Y91" s="9">
        <f>IF($K91="N",0,COUNTIFS(Database!$E:$E,2,Database!$O:$O,Y$2,Database!$I:$I,$A91,Database!$Z:$Z,"N",Database!$Y:$Y,"Y")+COUNTIFS(Database!$F:$F,2,Database!$Q:$Q,Y$2,Database!$I:$I,$A91,Database!$Z:$Z,"N",Database!$Y:$Y,"Y"))</f>
        <v>0</v>
      </c>
      <c r="Z91" s="9">
        <f>IF($K91="N",0,COUNTIFS(Database!$E:$E,2,Database!$O:$O,Z$2,Database!$I:$I,$A91,Database!$Z:$Z,"N",Database!$Y:$Y,"Y")+COUNTIFS(Database!$F:$F,2,Database!$Q:$Q,Z$2,Database!$I:$I,$A91,Database!$Z:$Z,"N",Database!$Y:$Y,"Y"))</f>
        <v>2</v>
      </c>
      <c r="AA91" s="9">
        <f>IF($K91="N",0,COUNTIFS(Database!$E:$E,2,Database!$O:$O,AA$2,Database!$I:$I,$A91,Database!$Z:$Z,"N",Database!$Y:$Y,"Y")+COUNTIFS(Database!$F:$F,2,Database!$Q:$Q,AA$2,Database!$I:$I,$A91,Database!$Z:$Z,"N",Database!$Y:$Y,"Y"))</f>
        <v>2</v>
      </c>
      <c r="AB91" s="9">
        <f>IF($K91="N",0,COUNTIFS(Database!$E:$E,2,Database!$O:$O,AB$2,Database!$I:$I,$A91,Database!$Z:$Z,"N",Database!$Y:$Y,"Y")+COUNTIFS(Database!$F:$F,2,Database!$Q:$Q,AB$2,Database!$I:$I,$A91,Database!$Z:$Z,"N",Database!$Y:$Y,"Y"))</f>
        <v>2</v>
      </c>
      <c r="AC91" s="9">
        <f>IF($K91="N",0,COUNTIFS(Database!$E:$E,2,Database!$O:$O,AC$2,Database!$I:$I,$A91,Database!$Z:$Z,"N",Database!$Y:$Y,"Y")+COUNTIFS(Database!$F:$F,2,Database!$Q:$Q,AC$2,Database!$I:$I,$A91,Database!$Z:$Z,"N",Database!$Y:$Y,"Y"))</f>
        <v>0</v>
      </c>
      <c r="AD91" s="9">
        <f>IF($K91="N",0,COUNTIFS(Database!$E:$E,1,Database!$O:$O,AD$2,Database!$I:$I,$A91,Database!$Z:$Z,"N",Database!$Y:$Y,"Y")+COUNTIFS(Database!$F:$F,1,Database!$Q:$Q,AD$2,Database!$I:$I,$A91,Database!$Z:$Z,"N",Database!$Y:$Y,"Y"))</f>
        <v>0</v>
      </c>
      <c r="AE91" s="9">
        <f>IF($K91="N",0,COUNTIFS(Database!$E:$E,1,Database!$O:$O,AE$2,Database!$I:$I,$A91,Database!$Z:$Z,"N",Database!$Y:$Y,"Y")+COUNTIFS(Database!$F:$F,1,Database!$Q:$Q,AE$2,Database!$I:$I,$A91,Database!$Z:$Z,"N",Database!$Y:$Y,"Y"))</f>
        <v>0</v>
      </c>
      <c r="AF91" s="9">
        <f>IF($K91="N",0,COUNTIFS(Database!$E:$E,1,Database!$O:$O,AF$2,Database!$I:$I,$A91,Database!$Z:$Z,"N",Database!$Y:$Y,"Y")+COUNTIFS(Database!$F:$F,1,Database!$Q:$Q,AF$2,Database!$I:$I,$A91,Database!$Z:$Z,"N",Database!$Y:$Y,"Y"))</f>
        <v>0</v>
      </c>
      <c r="AG91" s="9">
        <f>IF($K91="N",0,COUNTIFS(Database!$E:$E,1,Database!$O:$O,AG$2,Database!$I:$I,$A91,Database!$Z:$Z,"N",Database!$Y:$Y,"Y")+COUNTIFS(Database!$F:$F,1,Database!$Q:$Q,AG$2,Database!$I:$I,$A91,Database!$Z:$Z,"N",Database!$Y:$Y,"Y"))</f>
        <v>0</v>
      </c>
      <c r="AH91" s="9">
        <f>IF($K91="N",0,COUNTIFS(Database!$E:$E,1,Database!$O:$O,AH$2,Database!$I:$I,$A91,Database!$Z:$Z,"N",Database!$Y:$Y,"Y")+COUNTIFS(Database!$F:$F,1,Database!$Q:$Q,AH$2,Database!$I:$I,$A91,Database!$Z:$Z,"N",Database!$Y:$Y,"Y"))</f>
        <v>0</v>
      </c>
      <c r="AI91" s="9">
        <f>IF($K91="N",0,COUNTIFS(Database!$E:$E,1,Database!$O:$O,AI$2,Database!$I:$I,$A91,Database!$Z:$Z,"N",Database!$Y:$Y,"Y")+COUNTIFS(Database!$F:$F,1,Database!$Q:$Q,AI$2,Database!$I:$I,$A91,Database!$Z:$Z,"N",Database!$Y:$Y,"Y"))</f>
        <v>0</v>
      </c>
      <c r="AJ91" s="9">
        <f>IF($K91="N",0,COUNTIFS(Database!$E:$E,1,Database!$O:$O,AJ$2,Database!$I:$I,$A91,Database!$Z:$Z,"N",Database!$Y:$Y,"Y")+COUNTIFS(Database!$F:$F,1,Database!$Q:$Q,AJ$2,Database!$I:$I,$A91,Database!$Z:$Z,"N",Database!$Y:$Y,"Y"))</f>
        <v>0</v>
      </c>
      <c r="AK91" s="9">
        <f>IF($K91="N",0,COUNTIFS(Database!$E:$E,1,Database!$O:$O,AK$2,Database!$I:$I,$A91,Database!$Z:$Z,"N",Database!$Y:$Y,"Y")+COUNTIFS(Database!$F:$F,1,Database!$Q:$Q,AK$2,Database!$I:$I,$A91,Database!$Z:$Z,"N",Database!$Y:$Y,"Y"))</f>
        <v>0</v>
      </c>
      <c r="AL91" s="9">
        <f>IF($K91="N",0,COUNTIFS(Database!$E:$E,1,Database!$O:$O,AL$2,Database!$I:$I,$A91,Database!$Z:$Z,"N",Database!$Y:$Y,"Y")+COUNTIFS(Database!$F:$F,1,Database!$Q:$Q,AL$2,Database!$I:$I,$A91,Database!$Z:$Z,"N",Database!$Y:$Y,"Y"))</f>
        <v>0</v>
      </c>
      <c r="AM91" s="9">
        <f>IF($K91="N",0,COUNTIFS(Database!$E:$E,1,Database!$O:$O,AM$2,Database!$I:$I,$A91,Database!$Z:$Z,"N",Database!$Y:$Y,"Y")+COUNTIFS(Database!$F:$F,1,Database!$Q:$Q,AM$2,Database!$I:$I,$A91,Database!$Z:$Z,"N",Database!$Y:$Y,"Y"))</f>
        <v>0</v>
      </c>
      <c r="AN91" s="9">
        <f>IF($K91="N",0,COUNTIFS(Database!$E:$E,1,Database!$O:$O,AN$2,Database!$I:$I,$A91,Database!$Z:$Z,"N",Database!$Y:$Y,"Y")+COUNTIFS(Database!$F:$F,1,Database!$Q:$Q,AN$2,Database!$I:$I,$A91,Database!$Z:$Z,"N",Database!$Y:$Y,"Y"))</f>
        <v>0</v>
      </c>
      <c r="AO91" s="9">
        <f>IF($K91="N",0,COUNTIFS(Database!$E:$E,1,Database!$O:$O,AO$2,Database!$I:$I,$A91,Database!$Z:$Z,"N",Database!$Y:$Y,"Y")+COUNTIFS(Database!$F:$F,1,Database!$Q:$Q,AO$2,Database!$I:$I,$A91,Database!$Z:$Z,"N",Database!$Y:$Y,"Y"))</f>
        <v>0</v>
      </c>
      <c r="AP91" s="9">
        <f>IF($K91="N",0,COUNTIFS(Database!$E:$E,1,Database!$O:$O,AP$2,Database!$I:$I,$A91,Database!$Z:$Z,"N",Database!$Y:$Y,"Y")+COUNTIFS(Database!$F:$F,1,Database!$Q:$Q,AP$2,Database!$I:$I,$A91,Database!$Z:$Z,"N",Database!$Y:$Y,"Y"))</f>
        <v>0</v>
      </c>
      <c r="AQ91" s="9">
        <f>IF($K91="N",0,COUNTIFS(Database!$E:$E,1,Database!$O:$O,AQ$2,Database!$I:$I,$A91,Database!$Z:$Z,"N",Database!$Y:$Y,"Y")+COUNTIFS(Database!$F:$F,1,Database!$Q:$Q,AQ$2,Database!$I:$I,$A91,Database!$Z:$Z,"N",Database!$Y:$Y,"Y"))</f>
        <v>0</v>
      </c>
      <c r="AR91" s="9">
        <f>IF($K91="N",0,COUNTIFS(Database!$E:$E,1,Database!$O:$O,AR$2,Database!$I:$I,$A91,Database!$Z:$Z,"N",Database!$Y:$Y,"Y")+COUNTIFS(Database!$F:$F,1,Database!$Q:$Q,AR$2,Database!$I:$I,$A91,Database!$Z:$Z,"N",Database!$Y:$Y,"Y"))</f>
        <v>0</v>
      </c>
      <c r="AS91" s="9">
        <f>IF($K91="N",0,COUNTIFS(Database!$E:$E,1,Database!$O:$O,AS$2,Database!$I:$I,$A91,Database!$Z:$Z,"N",Database!$Y:$Y,"Y")+COUNTIFS(Database!$F:$F,1,Database!$Q:$Q,AS$2,Database!$I:$I,$A91,Database!$Z:$Z,"N",Database!$Y:$Y,"Y"))</f>
        <v>0</v>
      </c>
      <c r="AT91" s="9">
        <f>IF($K91="N",0,COUNTIFS(Database!$E:$E,0,Database!$O:$O,AT$2,Database!$I:$I,$A91,Database!$Z:$Z,"N",Database!$Y:$Y,"Y")+COUNTIFS(Database!$F:$F,0,Database!$Q:$Q,AT$2,Database!$I:$I,$A91,Database!$Z:$Z,"N",Database!$Y:$Y,"Y"))</f>
        <v>5</v>
      </c>
      <c r="AU91" s="9">
        <f>IF($K91="N",0,COUNTIFS(Database!$E:$E,0,Database!$O:$O,AU$2,Database!$I:$I,$A91,Database!$Z:$Z,"N",Database!$Y:$Y,"Y")+COUNTIFS(Database!$F:$F,0,Database!$Q:$Q,AU$2,Database!$I:$I,$A91,Database!$Z:$Z,"N",Database!$Y:$Y,"Y"))</f>
        <v>4</v>
      </c>
      <c r="AV91" s="9">
        <f>IF($K91="N",0,COUNTIFS(Database!$E:$E,0,Database!$O:$O,AV$2,Database!$I:$I,$A91,Database!$Z:$Z,"N",Database!$Y:$Y,"Y")+COUNTIFS(Database!$F:$F,0,Database!$Q:$Q,AV$2,Database!$I:$I,$A91,Database!$Z:$Z,"N",Database!$Y:$Y,"Y"))</f>
        <v>5</v>
      </c>
      <c r="AW91" s="9">
        <f>IF($K91="N",0,COUNTIFS(Database!$E:$E,0,Database!$O:$O,AW$2,Database!$I:$I,$A91,Database!$Z:$Z,"N",Database!$Y:$Y,"Y")+COUNTIFS(Database!$F:$F,0,Database!$Q:$Q,AW$2,Database!$I:$I,$A91,Database!$Z:$Z,"N",Database!$Y:$Y,"Y"))</f>
        <v>1</v>
      </c>
      <c r="AX91" s="9">
        <f>IF($K91="N",0,COUNTIFS(Database!$E:$E,0,Database!$O:$O,AX$2,Database!$I:$I,$A91,Database!$Z:$Z,"N",Database!$Y:$Y,"Y")+COUNTIFS(Database!$F:$F,0,Database!$Q:$Q,AX$2,Database!$I:$I,$A91,Database!$Z:$Z,"N",Database!$Y:$Y,"Y"))</f>
        <v>0</v>
      </c>
      <c r="AY91" s="9">
        <f>IF($K91="N",0,COUNTIFS(Database!$E:$E,0,Database!$O:$O,AY$2,Database!$I:$I,$A91,Database!$Z:$Z,"N",Database!$Y:$Y,"Y")+COUNTIFS(Database!$F:$F,0,Database!$Q:$Q,AY$2,Database!$I:$I,$A91,Database!$Z:$Z,"N",Database!$Y:$Y,"Y"))</f>
        <v>0</v>
      </c>
      <c r="AZ91" s="9">
        <f>IF($K91="N",0,COUNTIFS(Database!$E:$E,0,Database!$O:$O,AZ$2,Database!$I:$I,$A91,Database!$Z:$Z,"N",Database!$Y:$Y,"Y")+COUNTIFS(Database!$F:$F,0,Database!$Q:$Q,AZ$2,Database!$I:$I,$A91,Database!$Z:$Z,"N",Database!$Y:$Y,"Y"))</f>
        <v>2</v>
      </c>
      <c r="BA91" s="9">
        <f>IF($K91="N",0,COUNTIFS(Database!$E:$E,0,Database!$O:$O,BA$2,Database!$I:$I,$A91,Database!$Z:$Z,"N",Database!$Y:$Y,"Y")+COUNTIFS(Database!$F:$F,0,Database!$Q:$Q,BA$2,Database!$I:$I,$A91,Database!$Z:$Z,"N",Database!$Y:$Y,"Y"))</f>
        <v>1</v>
      </c>
      <c r="BB91" s="9">
        <f>IF($K91="N",0,COUNTIFS(Database!$E:$E,0,Database!$O:$O,BB$2,Database!$I:$I,$A91,Database!$Z:$Z,"N",Database!$Y:$Y,"Y")+COUNTIFS(Database!$F:$F,0,Database!$Q:$Q,BB$2,Database!$I:$I,$A91,Database!$Z:$Z,"N",Database!$Y:$Y,"Y"))</f>
        <v>2</v>
      </c>
      <c r="BC91" s="9">
        <f>IF($K91="N",0,COUNTIFS(Database!$E:$E,0,Database!$O:$O,BC$2,Database!$I:$I,$A91,Database!$Z:$Z,"N",Database!$Y:$Y,"Y")+COUNTIFS(Database!$F:$F,0,Database!$Q:$Q,BC$2,Database!$I:$I,$A91,Database!$Z:$Z,"N",Database!$Y:$Y,"Y"))</f>
        <v>6</v>
      </c>
      <c r="BD91" s="9">
        <f>IF($K91="N",0,COUNTIFS(Database!$E:$E,0,Database!$O:$O,BD$2,Database!$I:$I,$A91,Database!$Z:$Z,"N",Database!$Y:$Y,"Y")+COUNTIFS(Database!$F:$F,0,Database!$Q:$Q,BD$2,Database!$I:$I,$A91,Database!$Z:$Z,"N",Database!$Y:$Y,"Y"))</f>
        <v>1</v>
      </c>
      <c r="BE91" s="9">
        <f>IF($K91="N",0,COUNTIFS(Database!$E:$E,0,Database!$O:$O,BE$2,Database!$I:$I,$A91,Database!$Z:$Z,"N",Database!$Y:$Y,"Y")+COUNTIFS(Database!$F:$F,0,Database!$Q:$Q,BE$2,Database!$I:$I,$A91,Database!$Z:$Z,"N",Database!$Y:$Y,"Y"))</f>
        <v>0</v>
      </c>
      <c r="BF91" s="9">
        <f>IF($K91="N",0,COUNTIFS(Database!$E:$E,0,Database!$O:$O,BF$2,Database!$I:$I,$A91,Database!$Z:$Z,"N",Database!$Y:$Y,"Y")+COUNTIFS(Database!$F:$F,0,Database!$Q:$Q,BF$2,Database!$I:$I,$A91,Database!$Z:$Z,"N",Database!$Y:$Y,"Y"))</f>
        <v>3</v>
      </c>
      <c r="BG91" s="9">
        <f>IF($K91="N",0,COUNTIFS(Database!$E:$E,0,Database!$O:$O,BG$2,Database!$I:$I,$A91,Database!$Z:$Z,"N",Database!$Y:$Y,"Y")+COUNTIFS(Database!$F:$F,0,Database!$Q:$Q,BG$2,Database!$I:$I,$A91,Database!$Z:$Z,"N",Database!$Y:$Y,"Y"))</f>
        <v>1</v>
      </c>
      <c r="BH91" s="9">
        <f>IF($K91="N",0,COUNTIFS(Database!$E:$E,0,Database!$O:$O,BH$2,Database!$I:$I,$A91,Database!$Z:$Z,"N",Database!$Y:$Y,"Y")+COUNTIFS(Database!$F:$F,0,Database!$Q:$Q,BH$2,Database!$I:$I,$A91,Database!$Z:$Z,"N",Database!$Y:$Y,"Y"))</f>
        <v>1</v>
      </c>
      <c r="BI91" s="9">
        <f>IF($K91="N",0,COUNTIFS(Database!$E:$E,0,Database!$O:$O,BI$2,Database!$I:$I,$A91,Database!$Z:$Z,"N",Database!$Y:$Y,"Y")+COUNTIFS(Database!$F:$F,0,Database!$Q:$Q,BI$2,Database!$I:$I,$A91,Database!$Z:$Z,"N",Database!$Y:$Y,"Y"))</f>
        <v>0</v>
      </c>
    </row>
    <row r="92" spans="1:61" x14ac:dyDescent="0.25">
      <c r="A92" t="s">
        <v>2468</v>
      </c>
      <c r="B92" s="2" t="str">
        <f>VLOOKUP(A92,Database!I:U,13,FALSE)</f>
        <v>bcp</v>
      </c>
      <c r="C92" s="2">
        <f>VLOOKUP(A92,Database!I:V,14,FALSE)</f>
        <v>1250</v>
      </c>
      <c r="D92" s="2">
        <f>_xlfn.MAXIFS(Database!B:B,Database!I:I,'Tournaments Included'!A92)</f>
        <v>3</v>
      </c>
      <c r="E92" s="2" t="str">
        <f>VLOOKUP(A92,Database!I:AA,16,FALSE)</f>
        <v>v1.2</v>
      </c>
      <c r="F92" s="2">
        <f>VLOOKUP(A92,Database!I:AB,19,FALSE)</f>
        <v>10</v>
      </c>
      <c r="G92" s="2" t="str">
        <f>VLOOKUP(A92,Database!I:AC,20,FALSE)</f>
        <v>Y</v>
      </c>
      <c r="H92" s="2" t="str">
        <f>IF(VLOOKUP(A92,Database!I:AD,21,FALSE)=0,"Unknown",VLOOKUP(A92,Database!I:AD,21,FALSE))</f>
        <v>Unknown</v>
      </c>
      <c r="I92" s="2" t="str">
        <f>IF(VLOOKUP(A92,Database!I:AE,22,FALSE)=0,"Unknown",VLOOKUP(A92,Database!I:AE,22,FALSE))</f>
        <v>Unknown</v>
      </c>
      <c r="K92" s="19" t="s">
        <v>1399</v>
      </c>
      <c r="N92" s="9">
        <f>IF($K92="N",0,COUNTIFS(Database!$E:$E,2,Database!$O:$O,N$2,Database!$I:$I,$A92,Database!$Z:$Z,"N",Database!$Y:$Y,"Y")+COUNTIFS(Database!$F:$F,2,Database!$Q:$Q,N$2,Database!$I:$I,$A92,Database!$Z:$Z,"N",Database!$Y:$Y,"Y"))</f>
        <v>0</v>
      </c>
      <c r="O92" s="9">
        <f>IF($K92="N",0,COUNTIFS(Database!$E:$E,2,Database!$O:$O,O$2,Database!$I:$I,$A92,Database!$Z:$Z,"N",Database!$Y:$Y,"Y")+COUNTIFS(Database!$F:$F,2,Database!$Q:$Q,O$2,Database!$I:$I,$A92,Database!$Z:$Z,"N",Database!$Y:$Y,"Y"))</f>
        <v>0</v>
      </c>
      <c r="P92" s="9">
        <f>IF($K92="N",0,COUNTIFS(Database!$E:$E,2,Database!$O:$O,P$2,Database!$I:$I,$A92,Database!$Z:$Z,"N",Database!$Y:$Y,"Y")+COUNTIFS(Database!$F:$F,2,Database!$Q:$Q,P$2,Database!$I:$I,$A92,Database!$Z:$Z,"N",Database!$Y:$Y,"Y"))</f>
        <v>0</v>
      </c>
      <c r="Q92" s="9">
        <f>IF($K92="N",0,COUNTIFS(Database!$E:$E,2,Database!$O:$O,Q$2,Database!$I:$I,$A92,Database!$Z:$Z,"N",Database!$Y:$Y,"Y")+COUNTIFS(Database!$F:$F,2,Database!$Q:$Q,Q$2,Database!$I:$I,$A92,Database!$Z:$Z,"N",Database!$Y:$Y,"Y"))</f>
        <v>0</v>
      </c>
      <c r="R92" s="9">
        <f>IF($K92="N",0,COUNTIFS(Database!$E:$E,2,Database!$O:$O,R$2,Database!$I:$I,$A92,Database!$Z:$Z,"N",Database!$Y:$Y,"Y")+COUNTIFS(Database!$F:$F,2,Database!$Q:$Q,R$2,Database!$I:$I,$A92,Database!$Z:$Z,"N",Database!$Y:$Y,"Y"))</f>
        <v>0</v>
      </c>
      <c r="S92" s="9">
        <f>IF($K92="N",0,COUNTIFS(Database!$E:$E,2,Database!$O:$O,S$2,Database!$I:$I,$A92,Database!$Z:$Z,"N",Database!$Y:$Y,"Y")+COUNTIFS(Database!$F:$F,2,Database!$Q:$Q,S$2,Database!$I:$I,$A92,Database!$Z:$Z,"N",Database!$Y:$Y,"Y"))</f>
        <v>0</v>
      </c>
      <c r="T92" s="9">
        <f>IF($K92="N",0,COUNTIFS(Database!$E:$E,2,Database!$O:$O,T$2,Database!$I:$I,$A92,Database!$Z:$Z,"N",Database!$Y:$Y,"Y")+COUNTIFS(Database!$F:$F,2,Database!$Q:$Q,T$2,Database!$I:$I,$A92,Database!$Z:$Z,"N",Database!$Y:$Y,"Y"))</f>
        <v>0</v>
      </c>
      <c r="U92" s="9">
        <f>IF($K92="N",0,COUNTIFS(Database!$E:$E,2,Database!$O:$O,U$2,Database!$I:$I,$A92,Database!$Z:$Z,"N",Database!$Y:$Y,"Y")+COUNTIFS(Database!$F:$F,2,Database!$Q:$Q,U$2,Database!$I:$I,$A92,Database!$Z:$Z,"N",Database!$Y:$Y,"Y"))</f>
        <v>0</v>
      </c>
      <c r="V92" s="9">
        <f>IF($K92="N",0,COUNTIFS(Database!$E:$E,2,Database!$O:$O,V$2,Database!$I:$I,$A92,Database!$Z:$Z,"N",Database!$Y:$Y,"Y")+COUNTIFS(Database!$F:$F,2,Database!$Q:$Q,V$2,Database!$I:$I,$A92,Database!$Z:$Z,"N",Database!$Y:$Y,"Y"))</f>
        <v>0</v>
      </c>
      <c r="W92" s="9">
        <f>IF($K92="N",0,COUNTIFS(Database!$E:$E,2,Database!$O:$O,W$2,Database!$I:$I,$A92,Database!$Z:$Z,"N",Database!$Y:$Y,"Y")+COUNTIFS(Database!$F:$F,2,Database!$Q:$Q,W$2,Database!$I:$I,$A92,Database!$Z:$Z,"N",Database!$Y:$Y,"Y"))</f>
        <v>0</v>
      </c>
      <c r="X92" s="9">
        <f>IF($K92="N",0,COUNTIFS(Database!$E:$E,2,Database!$O:$O,X$2,Database!$I:$I,$A92,Database!$Z:$Z,"N",Database!$Y:$Y,"Y")+COUNTIFS(Database!$F:$F,2,Database!$Q:$Q,X$2,Database!$I:$I,$A92,Database!$Z:$Z,"N",Database!$Y:$Y,"Y"))</f>
        <v>0</v>
      </c>
      <c r="Y92" s="9">
        <f>IF($K92="N",0,COUNTIFS(Database!$E:$E,2,Database!$O:$O,Y$2,Database!$I:$I,$A92,Database!$Z:$Z,"N",Database!$Y:$Y,"Y")+COUNTIFS(Database!$F:$F,2,Database!$Q:$Q,Y$2,Database!$I:$I,$A92,Database!$Z:$Z,"N",Database!$Y:$Y,"Y"))</f>
        <v>0</v>
      </c>
      <c r="Z92" s="9">
        <f>IF($K92="N",0,COUNTIFS(Database!$E:$E,2,Database!$O:$O,Z$2,Database!$I:$I,$A92,Database!$Z:$Z,"N",Database!$Y:$Y,"Y")+COUNTIFS(Database!$F:$F,2,Database!$Q:$Q,Z$2,Database!$I:$I,$A92,Database!$Z:$Z,"N",Database!$Y:$Y,"Y"))</f>
        <v>0</v>
      </c>
      <c r="AA92" s="9">
        <f>IF($K92="N",0,COUNTIFS(Database!$E:$E,2,Database!$O:$O,AA$2,Database!$I:$I,$A92,Database!$Z:$Z,"N",Database!$Y:$Y,"Y")+COUNTIFS(Database!$F:$F,2,Database!$Q:$Q,AA$2,Database!$I:$I,$A92,Database!$Z:$Z,"N",Database!$Y:$Y,"Y"))</f>
        <v>0</v>
      </c>
      <c r="AB92" s="9">
        <f>IF($K92="N",0,COUNTIFS(Database!$E:$E,2,Database!$O:$O,AB$2,Database!$I:$I,$A92,Database!$Z:$Z,"N",Database!$Y:$Y,"Y")+COUNTIFS(Database!$F:$F,2,Database!$Q:$Q,AB$2,Database!$I:$I,$A92,Database!$Z:$Z,"N",Database!$Y:$Y,"Y"))</f>
        <v>0</v>
      </c>
      <c r="AC92" s="9">
        <f>IF($K92="N",0,COUNTIFS(Database!$E:$E,2,Database!$O:$O,AC$2,Database!$I:$I,$A92,Database!$Z:$Z,"N",Database!$Y:$Y,"Y")+COUNTIFS(Database!$F:$F,2,Database!$Q:$Q,AC$2,Database!$I:$I,$A92,Database!$Z:$Z,"N",Database!$Y:$Y,"Y"))</f>
        <v>0</v>
      </c>
      <c r="AD92" s="9">
        <f>IF($K92="N",0,COUNTIFS(Database!$E:$E,1,Database!$O:$O,AD$2,Database!$I:$I,$A92,Database!$Z:$Z,"N",Database!$Y:$Y,"Y")+COUNTIFS(Database!$F:$F,1,Database!$Q:$Q,AD$2,Database!$I:$I,$A92,Database!$Z:$Z,"N",Database!$Y:$Y,"Y"))</f>
        <v>0</v>
      </c>
      <c r="AE92" s="9">
        <f>IF($K92="N",0,COUNTIFS(Database!$E:$E,1,Database!$O:$O,AE$2,Database!$I:$I,$A92,Database!$Z:$Z,"N",Database!$Y:$Y,"Y")+COUNTIFS(Database!$F:$F,1,Database!$Q:$Q,AE$2,Database!$I:$I,$A92,Database!$Z:$Z,"N",Database!$Y:$Y,"Y"))</f>
        <v>0</v>
      </c>
      <c r="AF92" s="9">
        <f>IF($K92="N",0,COUNTIFS(Database!$E:$E,1,Database!$O:$O,AF$2,Database!$I:$I,$A92,Database!$Z:$Z,"N",Database!$Y:$Y,"Y")+COUNTIFS(Database!$F:$F,1,Database!$Q:$Q,AF$2,Database!$I:$I,$A92,Database!$Z:$Z,"N",Database!$Y:$Y,"Y"))</f>
        <v>0</v>
      </c>
      <c r="AG92" s="9">
        <f>IF($K92="N",0,COUNTIFS(Database!$E:$E,1,Database!$O:$O,AG$2,Database!$I:$I,$A92,Database!$Z:$Z,"N",Database!$Y:$Y,"Y")+COUNTIFS(Database!$F:$F,1,Database!$Q:$Q,AG$2,Database!$I:$I,$A92,Database!$Z:$Z,"N",Database!$Y:$Y,"Y"))</f>
        <v>0</v>
      </c>
      <c r="AH92" s="9">
        <f>IF($K92="N",0,COUNTIFS(Database!$E:$E,1,Database!$O:$O,AH$2,Database!$I:$I,$A92,Database!$Z:$Z,"N",Database!$Y:$Y,"Y")+COUNTIFS(Database!$F:$F,1,Database!$Q:$Q,AH$2,Database!$I:$I,$A92,Database!$Z:$Z,"N",Database!$Y:$Y,"Y"))</f>
        <v>0</v>
      </c>
      <c r="AI92" s="9">
        <f>IF($K92="N",0,COUNTIFS(Database!$E:$E,1,Database!$O:$O,AI$2,Database!$I:$I,$A92,Database!$Z:$Z,"N",Database!$Y:$Y,"Y")+COUNTIFS(Database!$F:$F,1,Database!$Q:$Q,AI$2,Database!$I:$I,$A92,Database!$Z:$Z,"N",Database!$Y:$Y,"Y"))</f>
        <v>0</v>
      </c>
      <c r="AJ92" s="9">
        <f>IF($K92="N",0,COUNTIFS(Database!$E:$E,1,Database!$O:$O,AJ$2,Database!$I:$I,$A92,Database!$Z:$Z,"N",Database!$Y:$Y,"Y")+COUNTIFS(Database!$F:$F,1,Database!$Q:$Q,AJ$2,Database!$I:$I,$A92,Database!$Z:$Z,"N",Database!$Y:$Y,"Y"))</f>
        <v>0</v>
      </c>
      <c r="AK92" s="9">
        <f>IF($K92="N",0,COUNTIFS(Database!$E:$E,1,Database!$O:$O,AK$2,Database!$I:$I,$A92,Database!$Z:$Z,"N",Database!$Y:$Y,"Y")+COUNTIFS(Database!$F:$F,1,Database!$Q:$Q,AK$2,Database!$I:$I,$A92,Database!$Z:$Z,"N",Database!$Y:$Y,"Y"))</f>
        <v>0</v>
      </c>
      <c r="AL92" s="9">
        <f>IF($K92="N",0,COUNTIFS(Database!$E:$E,1,Database!$O:$O,AL$2,Database!$I:$I,$A92,Database!$Z:$Z,"N",Database!$Y:$Y,"Y")+COUNTIFS(Database!$F:$F,1,Database!$Q:$Q,AL$2,Database!$I:$I,$A92,Database!$Z:$Z,"N",Database!$Y:$Y,"Y"))</f>
        <v>0</v>
      </c>
      <c r="AM92" s="9">
        <f>IF($K92="N",0,COUNTIFS(Database!$E:$E,1,Database!$O:$O,AM$2,Database!$I:$I,$A92,Database!$Z:$Z,"N",Database!$Y:$Y,"Y")+COUNTIFS(Database!$F:$F,1,Database!$Q:$Q,AM$2,Database!$I:$I,$A92,Database!$Z:$Z,"N",Database!$Y:$Y,"Y"))</f>
        <v>0</v>
      </c>
      <c r="AN92" s="9">
        <f>IF($K92="N",0,COUNTIFS(Database!$E:$E,1,Database!$O:$O,AN$2,Database!$I:$I,$A92,Database!$Z:$Z,"N",Database!$Y:$Y,"Y")+COUNTIFS(Database!$F:$F,1,Database!$Q:$Q,AN$2,Database!$I:$I,$A92,Database!$Z:$Z,"N",Database!$Y:$Y,"Y"))</f>
        <v>0</v>
      </c>
      <c r="AO92" s="9">
        <f>IF($K92="N",0,COUNTIFS(Database!$E:$E,1,Database!$O:$O,AO$2,Database!$I:$I,$A92,Database!$Z:$Z,"N",Database!$Y:$Y,"Y")+COUNTIFS(Database!$F:$F,1,Database!$Q:$Q,AO$2,Database!$I:$I,$A92,Database!$Z:$Z,"N",Database!$Y:$Y,"Y"))</f>
        <v>0</v>
      </c>
      <c r="AP92" s="9">
        <f>IF($K92="N",0,COUNTIFS(Database!$E:$E,1,Database!$O:$O,AP$2,Database!$I:$I,$A92,Database!$Z:$Z,"N",Database!$Y:$Y,"Y")+COUNTIFS(Database!$F:$F,1,Database!$Q:$Q,AP$2,Database!$I:$I,$A92,Database!$Z:$Z,"N",Database!$Y:$Y,"Y"))</f>
        <v>0</v>
      </c>
      <c r="AQ92" s="9">
        <f>IF($K92="N",0,COUNTIFS(Database!$E:$E,1,Database!$O:$O,AQ$2,Database!$I:$I,$A92,Database!$Z:$Z,"N",Database!$Y:$Y,"Y")+COUNTIFS(Database!$F:$F,1,Database!$Q:$Q,AQ$2,Database!$I:$I,$A92,Database!$Z:$Z,"N",Database!$Y:$Y,"Y"))</f>
        <v>0</v>
      </c>
      <c r="AR92" s="9">
        <f>IF($K92="N",0,COUNTIFS(Database!$E:$E,1,Database!$O:$O,AR$2,Database!$I:$I,$A92,Database!$Z:$Z,"N",Database!$Y:$Y,"Y")+COUNTIFS(Database!$F:$F,1,Database!$Q:$Q,AR$2,Database!$I:$I,$A92,Database!$Z:$Z,"N",Database!$Y:$Y,"Y"))</f>
        <v>0</v>
      </c>
      <c r="AS92" s="9">
        <f>IF($K92="N",0,COUNTIFS(Database!$E:$E,1,Database!$O:$O,AS$2,Database!$I:$I,$A92,Database!$Z:$Z,"N",Database!$Y:$Y,"Y")+COUNTIFS(Database!$F:$F,1,Database!$Q:$Q,AS$2,Database!$I:$I,$A92,Database!$Z:$Z,"N",Database!$Y:$Y,"Y"))</f>
        <v>0</v>
      </c>
      <c r="AT92" s="9">
        <f>IF($K92="N",0,COUNTIFS(Database!$E:$E,0,Database!$O:$O,AT$2,Database!$I:$I,$A92,Database!$Z:$Z,"N",Database!$Y:$Y,"Y")+COUNTIFS(Database!$F:$F,0,Database!$Q:$Q,AT$2,Database!$I:$I,$A92,Database!$Z:$Z,"N",Database!$Y:$Y,"Y"))</f>
        <v>0</v>
      </c>
      <c r="AU92" s="9">
        <f>IF($K92="N",0,COUNTIFS(Database!$E:$E,0,Database!$O:$O,AU$2,Database!$I:$I,$A92,Database!$Z:$Z,"N",Database!$Y:$Y,"Y")+COUNTIFS(Database!$F:$F,0,Database!$Q:$Q,AU$2,Database!$I:$I,$A92,Database!$Z:$Z,"N",Database!$Y:$Y,"Y"))</f>
        <v>0</v>
      </c>
      <c r="AV92" s="9">
        <f>IF($K92="N",0,COUNTIFS(Database!$E:$E,0,Database!$O:$O,AV$2,Database!$I:$I,$A92,Database!$Z:$Z,"N",Database!$Y:$Y,"Y")+COUNTIFS(Database!$F:$F,0,Database!$Q:$Q,AV$2,Database!$I:$I,$A92,Database!$Z:$Z,"N",Database!$Y:$Y,"Y"))</f>
        <v>0</v>
      </c>
      <c r="AW92" s="9">
        <f>IF($K92="N",0,COUNTIFS(Database!$E:$E,0,Database!$O:$O,AW$2,Database!$I:$I,$A92,Database!$Z:$Z,"N",Database!$Y:$Y,"Y")+COUNTIFS(Database!$F:$F,0,Database!$Q:$Q,AW$2,Database!$I:$I,$A92,Database!$Z:$Z,"N",Database!$Y:$Y,"Y"))</f>
        <v>0</v>
      </c>
      <c r="AX92" s="9">
        <f>IF($K92="N",0,COUNTIFS(Database!$E:$E,0,Database!$O:$O,AX$2,Database!$I:$I,$A92,Database!$Z:$Z,"N",Database!$Y:$Y,"Y")+COUNTIFS(Database!$F:$F,0,Database!$Q:$Q,AX$2,Database!$I:$I,$A92,Database!$Z:$Z,"N",Database!$Y:$Y,"Y"))</f>
        <v>0</v>
      </c>
      <c r="AY92" s="9">
        <f>IF($K92="N",0,COUNTIFS(Database!$E:$E,0,Database!$O:$O,AY$2,Database!$I:$I,$A92,Database!$Z:$Z,"N",Database!$Y:$Y,"Y")+COUNTIFS(Database!$F:$F,0,Database!$Q:$Q,AY$2,Database!$I:$I,$A92,Database!$Z:$Z,"N",Database!$Y:$Y,"Y"))</f>
        <v>0</v>
      </c>
      <c r="AZ92" s="9">
        <f>IF($K92="N",0,COUNTIFS(Database!$E:$E,0,Database!$O:$O,AZ$2,Database!$I:$I,$A92,Database!$Z:$Z,"N",Database!$Y:$Y,"Y")+COUNTIFS(Database!$F:$F,0,Database!$Q:$Q,AZ$2,Database!$I:$I,$A92,Database!$Z:$Z,"N",Database!$Y:$Y,"Y"))</f>
        <v>0</v>
      </c>
      <c r="BA92" s="9">
        <f>IF($K92="N",0,COUNTIFS(Database!$E:$E,0,Database!$O:$O,BA$2,Database!$I:$I,$A92,Database!$Z:$Z,"N",Database!$Y:$Y,"Y")+COUNTIFS(Database!$F:$F,0,Database!$Q:$Q,BA$2,Database!$I:$I,$A92,Database!$Z:$Z,"N",Database!$Y:$Y,"Y"))</f>
        <v>0</v>
      </c>
      <c r="BB92" s="9">
        <f>IF($K92="N",0,COUNTIFS(Database!$E:$E,0,Database!$O:$O,BB$2,Database!$I:$I,$A92,Database!$Z:$Z,"N",Database!$Y:$Y,"Y")+COUNTIFS(Database!$F:$F,0,Database!$Q:$Q,BB$2,Database!$I:$I,$A92,Database!$Z:$Z,"N",Database!$Y:$Y,"Y"))</f>
        <v>0</v>
      </c>
      <c r="BC92" s="9">
        <f>IF($K92="N",0,COUNTIFS(Database!$E:$E,0,Database!$O:$O,BC$2,Database!$I:$I,$A92,Database!$Z:$Z,"N",Database!$Y:$Y,"Y")+COUNTIFS(Database!$F:$F,0,Database!$Q:$Q,BC$2,Database!$I:$I,$A92,Database!$Z:$Z,"N",Database!$Y:$Y,"Y"))</f>
        <v>0</v>
      </c>
      <c r="BD92" s="9">
        <f>IF($K92="N",0,COUNTIFS(Database!$E:$E,0,Database!$O:$O,BD$2,Database!$I:$I,$A92,Database!$Z:$Z,"N",Database!$Y:$Y,"Y")+COUNTIFS(Database!$F:$F,0,Database!$Q:$Q,BD$2,Database!$I:$I,$A92,Database!$Z:$Z,"N",Database!$Y:$Y,"Y"))</f>
        <v>0</v>
      </c>
      <c r="BE92" s="9">
        <f>IF($K92="N",0,COUNTIFS(Database!$E:$E,0,Database!$O:$O,BE$2,Database!$I:$I,$A92,Database!$Z:$Z,"N",Database!$Y:$Y,"Y")+COUNTIFS(Database!$F:$F,0,Database!$Q:$Q,BE$2,Database!$I:$I,$A92,Database!$Z:$Z,"N",Database!$Y:$Y,"Y"))</f>
        <v>0</v>
      </c>
      <c r="BF92" s="9">
        <f>IF($K92="N",0,COUNTIFS(Database!$E:$E,0,Database!$O:$O,BF$2,Database!$I:$I,$A92,Database!$Z:$Z,"N",Database!$Y:$Y,"Y")+COUNTIFS(Database!$F:$F,0,Database!$Q:$Q,BF$2,Database!$I:$I,$A92,Database!$Z:$Z,"N",Database!$Y:$Y,"Y"))</f>
        <v>0</v>
      </c>
      <c r="BG92" s="9">
        <f>IF($K92="N",0,COUNTIFS(Database!$E:$E,0,Database!$O:$O,BG$2,Database!$I:$I,$A92,Database!$Z:$Z,"N",Database!$Y:$Y,"Y")+COUNTIFS(Database!$F:$F,0,Database!$Q:$Q,BG$2,Database!$I:$I,$A92,Database!$Z:$Z,"N",Database!$Y:$Y,"Y"))</f>
        <v>0</v>
      </c>
      <c r="BH92" s="9">
        <f>IF($K92="N",0,COUNTIFS(Database!$E:$E,0,Database!$O:$O,BH$2,Database!$I:$I,$A92,Database!$Z:$Z,"N",Database!$Y:$Y,"Y")+COUNTIFS(Database!$F:$F,0,Database!$Q:$Q,BH$2,Database!$I:$I,$A92,Database!$Z:$Z,"N",Database!$Y:$Y,"Y"))</f>
        <v>0</v>
      </c>
      <c r="BI92" s="9">
        <f>IF($K92="N",0,COUNTIFS(Database!$E:$E,0,Database!$O:$O,BI$2,Database!$I:$I,$A92,Database!$Z:$Z,"N",Database!$Y:$Y,"Y")+COUNTIFS(Database!$F:$F,0,Database!$Q:$Q,BI$2,Database!$I:$I,$A92,Database!$Z:$Z,"N",Database!$Y:$Y,"Y"))</f>
        <v>0</v>
      </c>
    </row>
    <row r="93" spans="1:61" x14ac:dyDescent="0.25">
      <c r="N93" s="9">
        <f>IF($K93="N",0,COUNTIFS(Database!$E:$E,2,Database!$O:$O,N$2,Database!$I:$I,$A93,Database!$Z:$Z,"N",Database!$Y:$Y,"Y")+COUNTIFS(Database!$F:$F,2,Database!$Q:$Q,N$2,Database!$I:$I,$A93,Database!$Z:$Z,"N",Database!$Y:$Y,"Y"))</f>
        <v>0</v>
      </c>
      <c r="O93" s="9">
        <f>IF($K93="N",0,COUNTIFS(Database!$E:$E,2,Database!$O:$O,O$2,Database!$I:$I,$A93,Database!$Z:$Z,"N",Database!$Y:$Y,"Y")+COUNTIFS(Database!$F:$F,2,Database!$Q:$Q,O$2,Database!$I:$I,$A93,Database!$Z:$Z,"N",Database!$Y:$Y,"Y"))</f>
        <v>0</v>
      </c>
      <c r="P93" s="9">
        <f>IF($K93="N",0,COUNTIFS(Database!$E:$E,2,Database!$O:$O,P$2,Database!$I:$I,$A93,Database!$Z:$Z,"N",Database!$Y:$Y,"Y")+COUNTIFS(Database!$F:$F,2,Database!$Q:$Q,P$2,Database!$I:$I,$A93,Database!$Z:$Z,"N",Database!$Y:$Y,"Y"))</f>
        <v>0</v>
      </c>
      <c r="Q93" s="9">
        <f>IF($K93="N",0,COUNTIFS(Database!$E:$E,2,Database!$O:$O,Q$2,Database!$I:$I,$A93,Database!$Z:$Z,"N",Database!$Y:$Y,"Y")+COUNTIFS(Database!$F:$F,2,Database!$Q:$Q,Q$2,Database!$I:$I,$A93,Database!$Z:$Z,"N",Database!$Y:$Y,"Y"))</f>
        <v>0</v>
      </c>
      <c r="R93" s="9">
        <f>IF($K93="N",0,COUNTIFS(Database!$E:$E,2,Database!$O:$O,R$2,Database!$I:$I,$A93,Database!$Z:$Z,"N",Database!$Y:$Y,"Y")+COUNTIFS(Database!$F:$F,2,Database!$Q:$Q,R$2,Database!$I:$I,$A93,Database!$Z:$Z,"N",Database!$Y:$Y,"Y"))</f>
        <v>0</v>
      </c>
      <c r="S93" s="9">
        <f>IF($K93="N",0,COUNTIFS(Database!$E:$E,2,Database!$O:$O,S$2,Database!$I:$I,$A93,Database!$Z:$Z,"N",Database!$Y:$Y,"Y")+COUNTIFS(Database!$F:$F,2,Database!$Q:$Q,S$2,Database!$I:$I,$A93,Database!$Z:$Z,"N",Database!$Y:$Y,"Y"))</f>
        <v>0</v>
      </c>
      <c r="T93" s="9">
        <f>IF($K93="N",0,COUNTIFS(Database!$E:$E,2,Database!$O:$O,T$2,Database!$I:$I,$A93,Database!$Z:$Z,"N",Database!$Y:$Y,"Y")+COUNTIFS(Database!$F:$F,2,Database!$Q:$Q,T$2,Database!$I:$I,$A93,Database!$Z:$Z,"N",Database!$Y:$Y,"Y"))</f>
        <v>0</v>
      </c>
      <c r="U93" s="9">
        <f>IF($K93="N",0,COUNTIFS(Database!$E:$E,2,Database!$O:$O,U$2,Database!$I:$I,$A93,Database!$Z:$Z,"N",Database!$Y:$Y,"Y")+COUNTIFS(Database!$F:$F,2,Database!$Q:$Q,U$2,Database!$I:$I,$A93,Database!$Z:$Z,"N",Database!$Y:$Y,"Y"))</f>
        <v>0</v>
      </c>
      <c r="V93" s="9">
        <f>IF($K93="N",0,COUNTIFS(Database!$E:$E,2,Database!$O:$O,V$2,Database!$I:$I,$A93,Database!$Z:$Z,"N",Database!$Y:$Y,"Y")+COUNTIFS(Database!$F:$F,2,Database!$Q:$Q,V$2,Database!$I:$I,$A93,Database!$Z:$Z,"N",Database!$Y:$Y,"Y"))</f>
        <v>0</v>
      </c>
      <c r="W93" s="9">
        <f>IF($K93="N",0,COUNTIFS(Database!$E:$E,2,Database!$O:$O,W$2,Database!$I:$I,$A93,Database!$Z:$Z,"N",Database!$Y:$Y,"Y")+COUNTIFS(Database!$F:$F,2,Database!$Q:$Q,W$2,Database!$I:$I,$A93,Database!$Z:$Z,"N",Database!$Y:$Y,"Y"))</f>
        <v>0</v>
      </c>
      <c r="X93" s="9">
        <f>IF($K93="N",0,COUNTIFS(Database!$E:$E,2,Database!$O:$O,X$2,Database!$I:$I,$A93,Database!$Z:$Z,"N",Database!$Y:$Y,"Y")+COUNTIFS(Database!$F:$F,2,Database!$Q:$Q,X$2,Database!$I:$I,$A93,Database!$Z:$Z,"N",Database!$Y:$Y,"Y"))</f>
        <v>0</v>
      </c>
      <c r="Y93" s="9">
        <f>IF($K93="N",0,COUNTIFS(Database!$E:$E,2,Database!$O:$O,Y$2,Database!$I:$I,$A93,Database!$Z:$Z,"N",Database!$Y:$Y,"Y")+COUNTIFS(Database!$F:$F,2,Database!$Q:$Q,Y$2,Database!$I:$I,$A93,Database!$Z:$Z,"N",Database!$Y:$Y,"Y"))</f>
        <v>0</v>
      </c>
      <c r="Z93" s="9">
        <f>IF($K93="N",0,COUNTIFS(Database!$E:$E,2,Database!$O:$O,Z$2,Database!$I:$I,$A93,Database!$Z:$Z,"N",Database!$Y:$Y,"Y")+COUNTIFS(Database!$F:$F,2,Database!$Q:$Q,Z$2,Database!$I:$I,$A93,Database!$Z:$Z,"N",Database!$Y:$Y,"Y"))</f>
        <v>0</v>
      </c>
      <c r="AA93" s="9">
        <f>IF($K93="N",0,COUNTIFS(Database!$E:$E,2,Database!$O:$O,AA$2,Database!$I:$I,$A93,Database!$Z:$Z,"N",Database!$Y:$Y,"Y")+COUNTIFS(Database!$F:$F,2,Database!$Q:$Q,AA$2,Database!$I:$I,$A93,Database!$Z:$Z,"N",Database!$Y:$Y,"Y"))</f>
        <v>0</v>
      </c>
      <c r="AB93" s="9">
        <f>IF($K93="N",0,COUNTIFS(Database!$E:$E,2,Database!$O:$O,AB$2,Database!$I:$I,$A93,Database!$Z:$Z,"N",Database!$Y:$Y,"Y")+COUNTIFS(Database!$F:$F,2,Database!$Q:$Q,AB$2,Database!$I:$I,$A93,Database!$Z:$Z,"N",Database!$Y:$Y,"Y"))</f>
        <v>0</v>
      </c>
      <c r="AC93" s="9">
        <f>IF($K93="N",0,COUNTIFS(Database!$E:$E,2,Database!$O:$O,AC$2,Database!$I:$I,$A93,Database!$Z:$Z,"N",Database!$Y:$Y,"Y")+COUNTIFS(Database!$F:$F,2,Database!$Q:$Q,AC$2,Database!$I:$I,$A93,Database!$Z:$Z,"N",Database!$Y:$Y,"Y"))</f>
        <v>0</v>
      </c>
      <c r="AD93" s="9">
        <f>IF($K93="N",0,COUNTIFS(Database!$E:$E,1,Database!$O:$O,AD$2,Database!$I:$I,$A93,Database!$Z:$Z,"N",Database!$Y:$Y,"Y")+COUNTIFS(Database!$F:$F,1,Database!$Q:$Q,AD$2,Database!$I:$I,$A93,Database!$Z:$Z,"N",Database!$Y:$Y,"Y"))</f>
        <v>0</v>
      </c>
      <c r="AE93" s="9">
        <f>IF($K93="N",0,COUNTIFS(Database!$E:$E,1,Database!$O:$O,AE$2,Database!$I:$I,$A93,Database!$Z:$Z,"N",Database!$Y:$Y,"Y")+COUNTIFS(Database!$F:$F,1,Database!$Q:$Q,AE$2,Database!$I:$I,$A93,Database!$Z:$Z,"N",Database!$Y:$Y,"Y"))</f>
        <v>0</v>
      </c>
      <c r="AF93" s="9">
        <f>IF($K93="N",0,COUNTIFS(Database!$E:$E,1,Database!$O:$O,AF$2,Database!$I:$I,$A93,Database!$Z:$Z,"N",Database!$Y:$Y,"Y")+COUNTIFS(Database!$F:$F,1,Database!$Q:$Q,AF$2,Database!$I:$I,$A93,Database!$Z:$Z,"N",Database!$Y:$Y,"Y"))</f>
        <v>0</v>
      </c>
      <c r="AG93" s="9">
        <f>IF($K93="N",0,COUNTIFS(Database!$E:$E,1,Database!$O:$O,AG$2,Database!$I:$I,$A93,Database!$Z:$Z,"N",Database!$Y:$Y,"Y")+COUNTIFS(Database!$F:$F,1,Database!$Q:$Q,AG$2,Database!$I:$I,$A93,Database!$Z:$Z,"N",Database!$Y:$Y,"Y"))</f>
        <v>0</v>
      </c>
      <c r="AH93" s="9">
        <f>IF($K93="N",0,COUNTIFS(Database!$E:$E,1,Database!$O:$O,AH$2,Database!$I:$I,$A93,Database!$Z:$Z,"N",Database!$Y:$Y,"Y")+COUNTIFS(Database!$F:$F,1,Database!$Q:$Q,AH$2,Database!$I:$I,$A93,Database!$Z:$Z,"N",Database!$Y:$Y,"Y"))</f>
        <v>0</v>
      </c>
      <c r="AI93" s="9">
        <f>IF($K93="N",0,COUNTIFS(Database!$E:$E,1,Database!$O:$O,AI$2,Database!$I:$I,$A93,Database!$Z:$Z,"N",Database!$Y:$Y,"Y")+COUNTIFS(Database!$F:$F,1,Database!$Q:$Q,AI$2,Database!$I:$I,$A93,Database!$Z:$Z,"N",Database!$Y:$Y,"Y"))</f>
        <v>0</v>
      </c>
      <c r="AJ93" s="9">
        <f>IF($K93="N",0,COUNTIFS(Database!$E:$E,1,Database!$O:$O,AJ$2,Database!$I:$I,$A93,Database!$Z:$Z,"N",Database!$Y:$Y,"Y")+COUNTIFS(Database!$F:$F,1,Database!$Q:$Q,AJ$2,Database!$I:$I,$A93,Database!$Z:$Z,"N",Database!$Y:$Y,"Y"))</f>
        <v>0</v>
      </c>
      <c r="AK93" s="9">
        <f>IF($K93="N",0,COUNTIFS(Database!$E:$E,1,Database!$O:$O,AK$2,Database!$I:$I,$A93,Database!$Z:$Z,"N",Database!$Y:$Y,"Y")+COUNTIFS(Database!$F:$F,1,Database!$Q:$Q,AK$2,Database!$I:$I,$A93,Database!$Z:$Z,"N",Database!$Y:$Y,"Y"))</f>
        <v>0</v>
      </c>
      <c r="AL93" s="9">
        <f>IF($K93="N",0,COUNTIFS(Database!$E:$E,1,Database!$O:$O,AL$2,Database!$I:$I,$A93,Database!$Z:$Z,"N",Database!$Y:$Y,"Y")+COUNTIFS(Database!$F:$F,1,Database!$Q:$Q,AL$2,Database!$I:$I,$A93,Database!$Z:$Z,"N",Database!$Y:$Y,"Y"))</f>
        <v>0</v>
      </c>
      <c r="AM93" s="9">
        <f>IF($K93="N",0,COUNTIFS(Database!$E:$E,1,Database!$O:$O,AM$2,Database!$I:$I,$A93,Database!$Z:$Z,"N",Database!$Y:$Y,"Y")+COUNTIFS(Database!$F:$F,1,Database!$Q:$Q,AM$2,Database!$I:$I,$A93,Database!$Z:$Z,"N",Database!$Y:$Y,"Y"))</f>
        <v>0</v>
      </c>
      <c r="AN93" s="9">
        <f>IF($K93="N",0,COUNTIFS(Database!$E:$E,1,Database!$O:$O,AN$2,Database!$I:$I,$A93,Database!$Z:$Z,"N",Database!$Y:$Y,"Y")+COUNTIFS(Database!$F:$F,1,Database!$Q:$Q,AN$2,Database!$I:$I,$A93,Database!$Z:$Z,"N",Database!$Y:$Y,"Y"))</f>
        <v>0</v>
      </c>
      <c r="AO93" s="9">
        <f>IF($K93="N",0,COUNTIFS(Database!$E:$E,1,Database!$O:$O,AO$2,Database!$I:$I,$A93,Database!$Z:$Z,"N",Database!$Y:$Y,"Y")+COUNTIFS(Database!$F:$F,1,Database!$Q:$Q,AO$2,Database!$I:$I,$A93,Database!$Z:$Z,"N",Database!$Y:$Y,"Y"))</f>
        <v>0</v>
      </c>
      <c r="AP93" s="9">
        <f>IF($K93="N",0,COUNTIFS(Database!$E:$E,1,Database!$O:$O,AP$2,Database!$I:$I,$A93,Database!$Z:$Z,"N",Database!$Y:$Y,"Y")+COUNTIFS(Database!$F:$F,1,Database!$Q:$Q,AP$2,Database!$I:$I,$A93,Database!$Z:$Z,"N",Database!$Y:$Y,"Y"))</f>
        <v>0</v>
      </c>
      <c r="AQ93" s="9">
        <f>IF($K93="N",0,COUNTIFS(Database!$E:$E,1,Database!$O:$O,AQ$2,Database!$I:$I,$A93,Database!$Z:$Z,"N",Database!$Y:$Y,"Y")+COUNTIFS(Database!$F:$F,1,Database!$Q:$Q,AQ$2,Database!$I:$I,$A93,Database!$Z:$Z,"N",Database!$Y:$Y,"Y"))</f>
        <v>0</v>
      </c>
      <c r="AR93" s="9">
        <f>IF($K93="N",0,COUNTIFS(Database!$E:$E,1,Database!$O:$O,AR$2,Database!$I:$I,$A93,Database!$Z:$Z,"N",Database!$Y:$Y,"Y")+COUNTIFS(Database!$F:$F,1,Database!$Q:$Q,AR$2,Database!$I:$I,$A93,Database!$Z:$Z,"N",Database!$Y:$Y,"Y"))</f>
        <v>0</v>
      </c>
      <c r="AS93" s="9">
        <f>IF($K93="N",0,COUNTIFS(Database!$E:$E,1,Database!$O:$O,AS$2,Database!$I:$I,$A93,Database!$Z:$Z,"N",Database!$Y:$Y,"Y")+COUNTIFS(Database!$F:$F,1,Database!$Q:$Q,AS$2,Database!$I:$I,$A93,Database!$Z:$Z,"N",Database!$Y:$Y,"Y"))</f>
        <v>0</v>
      </c>
      <c r="AT93" s="9">
        <f>IF($K93="N",0,COUNTIFS(Database!$E:$E,0,Database!$O:$O,AT$2,Database!$I:$I,$A93,Database!$Z:$Z,"N",Database!$Y:$Y,"Y")+COUNTIFS(Database!$F:$F,0,Database!$Q:$Q,AT$2,Database!$I:$I,$A93,Database!$Z:$Z,"N",Database!$Y:$Y,"Y"))</f>
        <v>0</v>
      </c>
      <c r="AU93" s="9">
        <f>IF($K93="N",0,COUNTIFS(Database!$E:$E,0,Database!$O:$O,AU$2,Database!$I:$I,$A93,Database!$Z:$Z,"N",Database!$Y:$Y,"Y")+COUNTIFS(Database!$F:$F,0,Database!$Q:$Q,AU$2,Database!$I:$I,$A93,Database!$Z:$Z,"N",Database!$Y:$Y,"Y"))</f>
        <v>0</v>
      </c>
      <c r="AV93" s="9">
        <f>IF($K93="N",0,COUNTIFS(Database!$E:$E,0,Database!$O:$O,AV$2,Database!$I:$I,$A93,Database!$Z:$Z,"N",Database!$Y:$Y,"Y")+COUNTIFS(Database!$F:$F,0,Database!$Q:$Q,AV$2,Database!$I:$I,$A93,Database!$Z:$Z,"N",Database!$Y:$Y,"Y"))</f>
        <v>0</v>
      </c>
      <c r="AW93" s="9">
        <f>IF($K93="N",0,COUNTIFS(Database!$E:$E,0,Database!$O:$O,AW$2,Database!$I:$I,$A93,Database!$Z:$Z,"N",Database!$Y:$Y,"Y")+COUNTIFS(Database!$F:$F,0,Database!$Q:$Q,AW$2,Database!$I:$I,$A93,Database!$Z:$Z,"N",Database!$Y:$Y,"Y"))</f>
        <v>0</v>
      </c>
      <c r="AX93" s="9">
        <f>IF($K93="N",0,COUNTIFS(Database!$E:$E,0,Database!$O:$O,AX$2,Database!$I:$I,$A93,Database!$Z:$Z,"N",Database!$Y:$Y,"Y")+COUNTIFS(Database!$F:$F,0,Database!$Q:$Q,AX$2,Database!$I:$I,$A93,Database!$Z:$Z,"N",Database!$Y:$Y,"Y"))</f>
        <v>0</v>
      </c>
      <c r="AY93" s="9">
        <f>IF($K93="N",0,COUNTIFS(Database!$E:$E,0,Database!$O:$O,AY$2,Database!$I:$I,$A93,Database!$Z:$Z,"N",Database!$Y:$Y,"Y")+COUNTIFS(Database!$F:$F,0,Database!$Q:$Q,AY$2,Database!$I:$I,$A93,Database!$Z:$Z,"N",Database!$Y:$Y,"Y"))</f>
        <v>0</v>
      </c>
      <c r="AZ93" s="9">
        <f>IF($K93="N",0,COUNTIFS(Database!$E:$E,0,Database!$O:$O,AZ$2,Database!$I:$I,$A93,Database!$Z:$Z,"N",Database!$Y:$Y,"Y")+COUNTIFS(Database!$F:$F,0,Database!$Q:$Q,AZ$2,Database!$I:$I,$A93,Database!$Z:$Z,"N",Database!$Y:$Y,"Y"))</f>
        <v>0</v>
      </c>
      <c r="BA93" s="9">
        <f>IF($K93="N",0,COUNTIFS(Database!$E:$E,0,Database!$O:$O,BA$2,Database!$I:$I,$A93,Database!$Z:$Z,"N",Database!$Y:$Y,"Y")+COUNTIFS(Database!$F:$F,0,Database!$Q:$Q,BA$2,Database!$I:$I,$A93,Database!$Z:$Z,"N",Database!$Y:$Y,"Y"))</f>
        <v>0</v>
      </c>
      <c r="BB93" s="9">
        <f>IF($K93="N",0,COUNTIFS(Database!$E:$E,0,Database!$O:$O,BB$2,Database!$I:$I,$A93,Database!$Z:$Z,"N",Database!$Y:$Y,"Y")+COUNTIFS(Database!$F:$F,0,Database!$Q:$Q,BB$2,Database!$I:$I,$A93,Database!$Z:$Z,"N",Database!$Y:$Y,"Y"))</f>
        <v>0</v>
      </c>
      <c r="BC93" s="9">
        <f>IF($K93="N",0,COUNTIFS(Database!$E:$E,0,Database!$O:$O,BC$2,Database!$I:$I,$A93,Database!$Z:$Z,"N",Database!$Y:$Y,"Y")+COUNTIFS(Database!$F:$F,0,Database!$Q:$Q,BC$2,Database!$I:$I,$A93,Database!$Z:$Z,"N",Database!$Y:$Y,"Y"))</f>
        <v>0</v>
      </c>
      <c r="BD93" s="9">
        <f>IF($K93="N",0,COUNTIFS(Database!$E:$E,0,Database!$O:$O,BD$2,Database!$I:$I,$A93,Database!$Z:$Z,"N",Database!$Y:$Y,"Y")+COUNTIFS(Database!$F:$F,0,Database!$Q:$Q,BD$2,Database!$I:$I,$A93,Database!$Z:$Z,"N",Database!$Y:$Y,"Y"))</f>
        <v>0</v>
      </c>
      <c r="BE93" s="9">
        <f>IF($K93="N",0,COUNTIFS(Database!$E:$E,0,Database!$O:$O,BE$2,Database!$I:$I,$A93,Database!$Z:$Z,"N",Database!$Y:$Y,"Y")+COUNTIFS(Database!$F:$F,0,Database!$Q:$Q,BE$2,Database!$I:$I,$A93,Database!$Z:$Z,"N",Database!$Y:$Y,"Y"))</f>
        <v>0</v>
      </c>
      <c r="BF93" s="9">
        <f>IF($K93="N",0,COUNTIFS(Database!$E:$E,0,Database!$O:$O,BF$2,Database!$I:$I,$A93,Database!$Z:$Z,"N",Database!$Y:$Y,"Y")+COUNTIFS(Database!$F:$F,0,Database!$Q:$Q,BF$2,Database!$I:$I,$A93,Database!$Z:$Z,"N",Database!$Y:$Y,"Y"))</f>
        <v>0</v>
      </c>
      <c r="BG93" s="9">
        <f>IF($K93="N",0,COUNTIFS(Database!$E:$E,0,Database!$O:$O,BG$2,Database!$I:$I,$A93,Database!$Z:$Z,"N",Database!$Y:$Y,"Y")+COUNTIFS(Database!$F:$F,0,Database!$Q:$Q,BG$2,Database!$I:$I,$A93,Database!$Z:$Z,"N",Database!$Y:$Y,"Y"))</f>
        <v>0</v>
      </c>
      <c r="BH93" s="9">
        <f>IF($K93="N",0,COUNTIFS(Database!$E:$E,0,Database!$O:$O,BH$2,Database!$I:$I,$A93,Database!$Z:$Z,"N",Database!$Y:$Y,"Y")+COUNTIFS(Database!$F:$F,0,Database!$Q:$Q,BH$2,Database!$I:$I,$A93,Database!$Z:$Z,"N",Database!$Y:$Y,"Y"))</f>
        <v>0</v>
      </c>
      <c r="BI93" s="9">
        <f>IF($K93="N",0,COUNTIFS(Database!$E:$E,0,Database!$O:$O,BI$2,Database!$I:$I,$A93,Database!$Z:$Z,"N",Database!$Y:$Y,"Y")+COUNTIFS(Database!$F:$F,0,Database!$Q:$Q,BI$2,Database!$I:$I,$A93,Database!$Z:$Z,"N",Database!$Y:$Y,"Y"))</f>
        <v>0</v>
      </c>
    </row>
    <row r="94" spans="1:61" x14ac:dyDescent="0.25">
      <c r="N94" s="9">
        <f>IF($K94="N",0,COUNTIFS(Database!$E:$E,2,Database!$O:$O,N$2,Database!$I:$I,$A94,Database!$Z:$Z,"N",Database!$Y:$Y,"Y")+COUNTIFS(Database!$F:$F,2,Database!$Q:$Q,N$2,Database!$I:$I,$A94,Database!$Z:$Z,"N",Database!$Y:$Y,"Y"))</f>
        <v>0</v>
      </c>
      <c r="O94" s="9">
        <f>IF($K94="N",0,COUNTIFS(Database!$E:$E,2,Database!$O:$O,O$2,Database!$I:$I,$A94,Database!$Z:$Z,"N",Database!$Y:$Y,"Y")+COUNTIFS(Database!$F:$F,2,Database!$Q:$Q,O$2,Database!$I:$I,$A94,Database!$Z:$Z,"N",Database!$Y:$Y,"Y"))</f>
        <v>0</v>
      </c>
      <c r="P94" s="9">
        <f>IF($K94="N",0,COUNTIFS(Database!$E:$E,2,Database!$O:$O,P$2,Database!$I:$I,$A94,Database!$Z:$Z,"N",Database!$Y:$Y,"Y")+COUNTIFS(Database!$F:$F,2,Database!$Q:$Q,P$2,Database!$I:$I,$A94,Database!$Z:$Z,"N",Database!$Y:$Y,"Y"))</f>
        <v>0</v>
      </c>
      <c r="Q94" s="9">
        <f>IF($K94="N",0,COUNTIFS(Database!$E:$E,2,Database!$O:$O,Q$2,Database!$I:$I,$A94,Database!$Z:$Z,"N",Database!$Y:$Y,"Y")+COUNTIFS(Database!$F:$F,2,Database!$Q:$Q,Q$2,Database!$I:$I,$A94,Database!$Z:$Z,"N",Database!$Y:$Y,"Y"))</f>
        <v>0</v>
      </c>
      <c r="R94" s="9">
        <f>IF($K94="N",0,COUNTIFS(Database!$E:$E,2,Database!$O:$O,R$2,Database!$I:$I,$A94,Database!$Z:$Z,"N",Database!$Y:$Y,"Y")+COUNTIFS(Database!$F:$F,2,Database!$Q:$Q,R$2,Database!$I:$I,$A94,Database!$Z:$Z,"N",Database!$Y:$Y,"Y"))</f>
        <v>0</v>
      </c>
      <c r="S94" s="9">
        <f>IF($K94="N",0,COUNTIFS(Database!$E:$E,2,Database!$O:$O,S$2,Database!$I:$I,$A94,Database!$Z:$Z,"N",Database!$Y:$Y,"Y")+COUNTIFS(Database!$F:$F,2,Database!$Q:$Q,S$2,Database!$I:$I,$A94,Database!$Z:$Z,"N",Database!$Y:$Y,"Y"))</f>
        <v>0</v>
      </c>
      <c r="T94" s="9">
        <f>IF($K94="N",0,COUNTIFS(Database!$E:$E,2,Database!$O:$O,T$2,Database!$I:$I,$A94,Database!$Z:$Z,"N",Database!$Y:$Y,"Y")+COUNTIFS(Database!$F:$F,2,Database!$Q:$Q,T$2,Database!$I:$I,$A94,Database!$Z:$Z,"N",Database!$Y:$Y,"Y"))</f>
        <v>0</v>
      </c>
      <c r="U94" s="9">
        <f>IF($K94="N",0,COUNTIFS(Database!$E:$E,2,Database!$O:$O,U$2,Database!$I:$I,$A94,Database!$Z:$Z,"N",Database!$Y:$Y,"Y")+COUNTIFS(Database!$F:$F,2,Database!$Q:$Q,U$2,Database!$I:$I,$A94,Database!$Z:$Z,"N",Database!$Y:$Y,"Y"))</f>
        <v>0</v>
      </c>
      <c r="V94" s="9">
        <f>IF($K94="N",0,COUNTIFS(Database!$E:$E,2,Database!$O:$O,V$2,Database!$I:$I,$A94,Database!$Z:$Z,"N",Database!$Y:$Y,"Y")+COUNTIFS(Database!$F:$F,2,Database!$Q:$Q,V$2,Database!$I:$I,$A94,Database!$Z:$Z,"N",Database!$Y:$Y,"Y"))</f>
        <v>0</v>
      </c>
      <c r="W94" s="9">
        <f>IF($K94="N",0,COUNTIFS(Database!$E:$E,2,Database!$O:$O,W$2,Database!$I:$I,$A94,Database!$Z:$Z,"N",Database!$Y:$Y,"Y")+COUNTIFS(Database!$F:$F,2,Database!$Q:$Q,W$2,Database!$I:$I,$A94,Database!$Z:$Z,"N",Database!$Y:$Y,"Y"))</f>
        <v>0</v>
      </c>
      <c r="X94" s="9">
        <f>IF($K94="N",0,COUNTIFS(Database!$E:$E,2,Database!$O:$O,X$2,Database!$I:$I,$A94,Database!$Z:$Z,"N",Database!$Y:$Y,"Y")+COUNTIFS(Database!$F:$F,2,Database!$Q:$Q,X$2,Database!$I:$I,$A94,Database!$Z:$Z,"N",Database!$Y:$Y,"Y"))</f>
        <v>0</v>
      </c>
      <c r="Y94" s="9">
        <f>IF($K94="N",0,COUNTIFS(Database!$E:$E,2,Database!$O:$O,Y$2,Database!$I:$I,$A94,Database!$Z:$Z,"N",Database!$Y:$Y,"Y")+COUNTIFS(Database!$F:$F,2,Database!$Q:$Q,Y$2,Database!$I:$I,$A94,Database!$Z:$Z,"N",Database!$Y:$Y,"Y"))</f>
        <v>0</v>
      </c>
      <c r="Z94" s="9">
        <f>IF($K94="N",0,COUNTIFS(Database!$E:$E,2,Database!$O:$O,Z$2,Database!$I:$I,$A94,Database!$Z:$Z,"N",Database!$Y:$Y,"Y")+COUNTIFS(Database!$F:$F,2,Database!$Q:$Q,Z$2,Database!$I:$I,$A94,Database!$Z:$Z,"N",Database!$Y:$Y,"Y"))</f>
        <v>0</v>
      </c>
      <c r="AA94" s="9">
        <f>IF($K94="N",0,COUNTIFS(Database!$E:$E,2,Database!$O:$O,AA$2,Database!$I:$I,$A94,Database!$Z:$Z,"N",Database!$Y:$Y,"Y")+COUNTIFS(Database!$F:$F,2,Database!$Q:$Q,AA$2,Database!$I:$I,$A94,Database!$Z:$Z,"N",Database!$Y:$Y,"Y"))</f>
        <v>0</v>
      </c>
      <c r="AB94" s="9">
        <f>IF($K94="N",0,COUNTIFS(Database!$E:$E,2,Database!$O:$O,AB$2,Database!$I:$I,$A94,Database!$Z:$Z,"N",Database!$Y:$Y,"Y")+COUNTIFS(Database!$F:$F,2,Database!$Q:$Q,AB$2,Database!$I:$I,$A94,Database!$Z:$Z,"N",Database!$Y:$Y,"Y"))</f>
        <v>0</v>
      </c>
      <c r="AC94" s="9">
        <f>IF($K94="N",0,COUNTIFS(Database!$E:$E,2,Database!$O:$O,AC$2,Database!$I:$I,$A94,Database!$Z:$Z,"N",Database!$Y:$Y,"Y")+COUNTIFS(Database!$F:$F,2,Database!$Q:$Q,AC$2,Database!$I:$I,$A94,Database!$Z:$Z,"N",Database!$Y:$Y,"Y"))</f>
        <v>0</v>
      </c>
      <c r="AD94" s="9">
        <f>IF($K94="N",0,COUNTIFS(Database!$E:$E,1,Database!$O:$O,AD$2,Database!$I:$I,$A94,Database!$Z:$Z,"N",Database!$Y:$Y,"Y")+COUNTIFS(Database!$F:$F,1,Database!$Q:$Q,AD$2,Database!$I:$I,$A94,Database!$Z:$Z,"N",Database!$Y:$Y,"Y"))</f>
        <v>0</v>
      </c>
      <c r="AE94" s="9">
        <f>IF($K94="N",0,COUNTIFS(Database!$E:$E,1,Database!$O:$O,AE$2,Database!$I:$I,$A94,Database!$Z:$Z,"N",Database!$Y:$Y,"Y")+COUNTIFS(Database!$F:$F,1,Database!$Q:$Q,AE$2,Database!$I:$I,$A94,Database!$Z:$Z,"N",Database!$Y:$Y,"Y"))</f>
        <v>0</v>
      </c>
      <c r="AF94" s="9">
        <f>IF($K94="N",0,COUNTIFS(Database!$E:$E,1,Database!$O:$O,AF$2,Database!$I:$I,$A94,Database!$Z:$Z,"N",Database!$Y:$Y,"Y")+COUNTIFS(Database!$F:$F,1,Database!$Q:$Q,AF$2,Database!$I:$I,$A94,Database!$Z:$Z,"N",Database!$Y:$Y,"Y"))</f>
        <v>0</v>
      </c>
      <c r="AG94" s="9">
        <f>IF($K94="N",0,COUNTIFS(Database!$E:$E,1,Database!$O:$O,AG$2,Database!$I:$I,$A94,Database!$Z:$Z,"N",Database!$Y:$Y,"Y")+COUNTIFS(Database!$F:$F,1,Database!$Q:$Q,AG$2,Database!$I:$I,$A94,Database!$Z:$Z,"N",Database!$Y:$Y,"Y"))</f>
        <v>0</v>
      </c>
      <c r="AH94" s="9">
        <f>IF($K94="N",0,COUNTIFS(Database!$E:$E,1,Database!$O:$O,AH$2,Database!$I:$I,$A94,Database!$Z:$Z,"N",Database!$Y:$Y,"Y")+COUNTIFS(Database!$F:$F,1,Database!$Q:$Q,AH$2,Database!$I:$I,$A94,Database!$Z:$Z,"N",Database!$Y:$Y,"Y"))</f>
        <v>0</v>
      </c>
      <c r="AI94" s="9">
        <f>IF($K94="N",0,COUNTIFS(Database!$E:$E,1,Database!$O:$O,AI$2,Database!$I:$I,$A94,Database!$Z:$Z,"N",Database!$Y:$Y,"Y")+COUNTIFS(Database!$F:$F,1,Database!$Q:$Q,AI$2,Database!$I:$I,$A94,Database!$Z:$Z,"N",Database!$Y:$Y,"Y"))</f>
        <v>0</v>
      </c>
      <c r="AJ94" s="9">
        <f>IF($K94="N",0,COUNTIFS(Database!$E:$E,1,Database!$O:$O,AJ$2,Database!$I:$I,$A94,Database!$Z:$Z,"N",Database!$Y:$Y,"Y")+COUNTIFS(Database!$F:$F,1,Database!$Q:$Q,AJ$2,Database!$I:$I,$A94,Database!$Z:$Z,"N",Database!$Y:$Y,"Y"))</f>
        <v>0</v>
      </c>
      <c r="AK94" s="9">
        <f>IF($K94="N",0,COUNTIFS(Database!$E:$E,1,Database!$O:$O,AK$2,Database!$I:$I,$A94,Database!$Z:$Z,"N",Database!$Y:$Y,"Y")+COUNTIFS(Database!$F:$F,1,Database!$Q:$Q,AK$2,Database!$I:$I,$A94,Database!$Z:$Z,"N",Database!$Y:$Y,"Y"))</f>
        <v>0</v>
      </c>
      <c r="AL94" s="9">
        <f>IF($K94="N",0,COUNTIFS(Database!$E:$E,1,Database!$O:$O,AL$2,Database!$I:$I,$A94,Database!$Z:$Z,"N",Database!$Y:$Y,"Y")+COUNTIFS(Database!$F:$F,1,Database!$Q:$Q,AL$2,Database!$I:$I,$A94,Database!$Z:$Z,"N",Database!$Y:$Y,"Y"))</f>
        <v>0</v>
      </c>
      <c r="AM94" s="9">
        <f>IF($K94="N",0,COUNTIFS(Database!$E:$E,1,Database!$O:$O,AM$2,Database!$I:$I,$A94,Database!$Z:$Z,"N",Database!$Y:$Y,"Y")+COUNTIFS(Database!$F:$F,1,Database!$Q:$Q,AM$2,Database!$I:$I,$A94,Database!$Z:$Z,"N",Database!$Y:$Y,"Y"))</f>
        <v>0</v>
      </c>
      <c r="AN94" s="9">
        <f>IF($K94="N",0,COUNTIFS(Database!$E:$E,1,Database!$O:$O,AN$2,Database!$I:$I,$A94,Database!$Z:$Z,"N",Database!$Y:$Y,"Y")+COUNTIFS(Database!$F:$F,1,Database!$Q:$Q,AN$2,Database!$I:$I,$A94,Database!$Z:$Z,"N",Database!$Y:$Y,"Y"))</f>
        <v>0</v>
      </c>
      <c r="AO94" s="9">
        <f>IF($K94="N",0,COUNTIFS(Database!$E:$E,1,Database!$O:$O,AO$2,Database!$I:$I,$A94,Database!$Z:$Z,"N",Database!$Y:$Y,"Y")+COUNTIFS(Database!$F:$F,1,Database!$Q:$Q,AO$2,Database!$I:$I,$A94,Database!$Z:$Z,"N",Database!$Y:$Y,"Y"))</f>
        <v>0</v>
      </c>
      <c r="AP94" s="9">
        <f>IF($K94="N",0,COUNTIFS(Database!$E:$E,1,Database!$O:$O,AP$2,Database!$I:$I,$A94,Database!$Z:$Z,"N",Database!$Y:$Y,"Y")+COUNTIFS(Database!$F:$F,1,Database!$Q:$Q,AP$2,Database!$I:$I,$A94,Database!$Z:$Z,"N",Database!$Y:$Y,"Y"))</f>
        <v>0</v>
      </c>
      <c r="AQ94" s="9">
        <f>IF($K94="N",0,COUNTIFS(Database!$E:$E,1,Database!$O:$O,AQ$2,Database!$I:$I,$A94,Database!$Z:$Z,"N",Database!$Y:$Y,"Y")+COUNTIFS(Database!$F:$F,1,Database!$Q:$Q,AQ$2,Database!$I:$I,$A94,Database!$Z:$Z,"N",Database!$Y:$Y,"Y"))</f>
        <v>0</v>
      </c>
      <c r="AR94" s="9">
        <f>IF($K94="N",0,COUNTIFS(Database!$E:$E,1,Database!$O:$O,AR$2,Database!$I:$I,$A94,Database!$Z:$Z,"N",Database!$Y:$Y,"Y")+COUNTIFS(Database!$F:$F,1,Database!$Q:$Q,AR$2,Database!$I:$I,$A94,Database!$Z:$Z,"N",Database!$Y:$Y,"Y"))</f>
        <v>0</v>
      </c>
      <c r="AS94" s="9">
        <f>IF($K94="N",0,COUNTIFS(Database!$E:$E,1,Database!$O:$O,AS$2,Database!$I:$I,$A94,Database!$Z:$Z,"N",Database!$Y:$Y,"Y")+COUNTIFS(Database!$F:$F,1,Database!$Q:$Q,AS$2,Database!$I:$I,$A94,Database!$Z:$Z,"N",Database!$Y:$Y,"Y"))</f>
        <v>0</v>
      </c>
      <c r="AT94" s="9">
        <f>IF($K94="N",0,COUNTIFS(Database!$E:$E,0,Database!$O:$O,AT$2,Database!$I:$I,$A94,Database!$Z:$Z,"N",Database!$Y:$Y,"Y")+COUNTIFS(Database!$F:$F,0,Database!$Q:$Q,AT$2,Database!$I:$I,$A94,Database!$Z:$Z,"N",Database!$Y:$Y,"Y"))</f>
        <v>0</v>
      </c>
      <c r="AU94" s="9">
        <f>IF($K94="N",0,COUNTIFS(Database!$E:$E,0,Database!$O:$O,AU$2,Database!$I:$I,$A94,Database!$Z:$Z,"N",Database!$Y:$Y,"Y")+COUNTIFS(Database!$F:$F,0,Database!$Q:$Q,AU$2,Database!$I:$I,$A94,Database!$Z:$Z,"N",Database!$Y:$Y,"Y"))</f>
        <v>0</v>
      </c>
      <c r="AV94" s="9">
        <f>IF($K94="N",0,COUNTIFS(Database!$E:$E,0,Database!$O:$O,AV$2,Database!$I:$I,$A94,Database!$Z:$Z,"N",Database!$Y:$Y,"Y")+COUNTIFS(Database!$F:$F,0,Database!$Q:$Q,AV$2,Database!$I:$I,$A94,Database!$Z:$Z,"N",Database!$Y:$Y,"Y"))</f>
        <v>0</v>
      </c>
      <c r="AW94" s="9">
        <f>IF($K94="N",0,COUNTIFS(Database!$E:$E,0,Database!$O:$O,AW$2,Database!$I:$I,$A94,Database!$Z:$Z,"N",Database!$Y:$Y,"Y")+COUNTIFS(Database!$F:$F,0,Database!$Q:$Q,AW$2,Database!$I:$I,$A94,Database!$Z:$Z,"N",Database!$Y:$Y,"Y"))</f>
        <v>0</v>
      </c>
      <c r="AX94" s="9">
        <f>IF($K94="N",0,COUNTIFS(Database!$E:$E,0,Database!$O:$O,AX$2,Database!$I:$I,$A94,Database!$Z:$Z,"N",Database!$Y:$Y,"Y")+COUNTIFS(Database!$F:$F,0,Database!$Q:$Q,AX$2,Database!$I:$I,$A94,Database!$Z:$Z,"N",Database!$Y:$Y,"Y"))</f>
        <v>0</v>
      </c>
      <c r="AY94" s="9">
        <f>IF($K94="N",0,COUNTIFS(Database!$E:$E,0,Database!$O:$O,AY$2,Database!$I:$I,$A94,Database!$Z:$Z,"N",Database!$Y:$Y,"Y")+COUNTIFS(Database!$F:$F,0,Database!$Q:$Q,AY$2,Database!$I:$I,$A94,Database!$Z:$Z,"N",Database!$Y:$Y,"Y"))</f>
        <v>0</v>
      </c>
      <c r="AZ94" s="9">
        <f>IF($K94="N",0,COUNTIFS(Database!$E:$E,0,Database!$O:$O,AZ$2,Database!$I:$I,$A94,Database!$Z:$Z,"N",Database!$Y:$Y,"Y")+COUNTIFS(Database!$F:$F,0,Database!$Q:$Q,AZ$2,Database!$I:$I,$A94,Database!$Z:$Z,"N",Database!$Y:$Y,"Y"))</f>
        <v>0</v>
      </c>
      <c r="BA94" s="9">
        <f>IF($K94="N",0,COUNTIFS(Database!$E:$E,0,Database!$O:$O,BA$2,Database!$I:$I,$A94,Database!$Z:$Z,"N",Database!$Y:$Y,"Y")+COUNTIFS(Database!$F:$F,0,Database!$Q:$Q,BA$2,Database!$I:$I,$A94,Database!$Z:$Z,"N",Database!$Y:$Y,"Y"))</f>
        <v>0</v>
      </c>
      <c r="BB94" s="9">
        <f>IF($K94="N",0,COUNTIFS(Database!$E:$E,0,Database!$O:$O,BB$2,Database!$I:$I,$A94,Database!$Z:$Z,"N",Database!$Y:$Y,"Y")+COUNTIFS(Database!$F:$F,0,Database!$Q:$Q,BB$2,Database!$I:$I,$A94,Database!$Z:$Z,"N",Database!$Y:$Y,"Y"))</f>
        <v>0</v>
      </c>
      <c r="BC94" s="9">
        <f>IF($K94="N",0,COUNTIFS(Database!$E:$E,0,Database!$O:$O,BC$2,Database!$I:$I,$A94,Database!$Z:$Z,"N",Database!$Y:$Y,"Y")+COUNTIFS(Database!$F:$F,0,Database!$Q:$Q,BC$2,Database!$I:$I,$A94,Database!$Z:$Z,"N",Database!$Y:$Y,"Y"))</f>
        <v>0</v>
      </c>
      <c r="BD94" s="9">
        <f>IF($K94="N",0,COUNTIFS(Database!$E:$E,0,Database!$O:$O,BD$2,Database!$I:$I,$A94,Database!$Z:$Z,"N",Database!$Y:$Y,"Y")+COUNTIFS(Database!$F:$F,0,Database!$Q:$Q,BD$2,Database!$I:$I,$A94,Database!$Z:$Z,"N",Database!$Y:$Y,"Y"))</f>
        <v>0</v>
      </c>
      <c r="BE94" s="9">
        <f>IF($K94="N",0,COUNTIFS(Database!$E:$E,0,Database!$O:$O,BE$2,Database!$I:$I,$A94,Database!$Z:$Z,"N",Database!$Y:$Y,"Y")+COUNTIFS(Database!$F:$F,0,Database!$Q:$Q,BE$2,Database!$I:$I,$A94,Database!$Z:$Z,"N",Database!$Y:$Y,"Y"))</f>
        <v>0</v>
      </c>
      <c r="BF94" s="9">
        <f>IF($K94="N",0,COUNTIFS(Database!$E:$E,0,Database!$O:$O,BF$2,Database!$I:$I,$A94,Database!$Z:$Z,"N",Database!$Y:$Y,"Y")+COUNTIFS(Database!$F:$F,0,Database!$Q:$Q,BF$2,Database!$I:$I,$A94,Database!$Z:$Z,"N",Database!$Y:$Y,"Y"))</f>
        <v>0</v>
      </c>
      <c r="BG94" s="9">
        <f>IF($K94="N",0,COUNTIFS(Database!$E:$E,0,Database!$O:$O,BG$2,Database!$I:$I,$A94,Database!$Z:$Z,"N",Database!$Y:$Y,"Y")+COUNTIFS(Database!$F:$F,0,Database!$Q:$Q,BG$2,Database!$I:$I,$A94,Database!$Z:$Z,"N",Database!$Y:$Y,"Y"))</f>
        <v>0</v>
      </c>
      <c r="BH94" s="9">
        <f>IF($K94="N",0,COUNTIFS(Database!$E:$E,0,Database!$O:$O,BH$2,Database!$I:$I,$A94,Database!$Z:$Z,"N",Database!$Y:$Y,"Y")+COUNTIFS(Database!$F:$F,0,Database!$Q:$Q,BH$2,Database!$I:$I,$A94,Database!$Z:$Z,"N",Database!$Y:$Y,"Y"))</f>
        <v>0</v>
      </c>
      <c r="BI94" s="9">
        <f>IF($K94="N",0,COUNTIFS(Database!$E:$E,0,Database!$O:$O,BI$2,Database!$I:$I,$A94,Database!$Z:$Z,"N",Database!$Y:$Y,"Y")+COUNTIFS(Database!$F:$F,0,Database!$Q:$Q,BI$2,Database!$I:$I,$A94,Database!$Z:$Z,"N",Database!$Y:$Y,"Y"))</f>
        <v>0</v>
      </c>
    </row>
    <row r="95" spans="1:61" x14ac:dyDescent="0.25">
      <c r="N95" s="9">
        <f>IF($K95="N",0,COUNTIFS(Database!$E:$E,2,Database!$O:$O,N$2,Database!$I:$I,$A95,Database!$Z:$Z,"N",Database!$Y:$Y,"Y")+COUNTIFS(Database!$F:$F,2,Database!$Q:$Q,N$2,Database!$I:$I,$A95,Database!$Z:$Z,"N",Database!$Y:$Y,"Y"))</f>
        <v>0</v>
      </c>
      <c r="O95" s="9">
        <f>IF($K95="N",0,COUNTIFS(Database!$E:$E,2,Database!$O:$O,O$2,Database!$I:$I,$A95,Database!$Z:$Z,"N",Database!$Y:$Y,"Y")+COUNTIFS(Database!$F:$F,2,Database!$Q:$Q,O$2,Database!$I:$I,$A95,Database!$Z:$Z,"N",Database!$Y:$Y,"Y"))</f>
        <v>0</v>
      </c>
      <c r="P95" s="9">
        <f>IF($K95="N",0,COUNTIFS(Database!$E:$E,2,Database!$O:$O,P$2,Database!$I:$I,$A95,Database!$Z:$Z,"N",Database!$Y:$Y,"Y")+COUNTIFS(Database!$F:$F,2,Database!$Q:$Q,P$2,Database!$I:$I,$A95,Database!$Z:$Z,"N",Database!$Y:$Y,"Y"))</f>
        <v>0</v>
      </c>
      <c r="Q95" s="9">
        <f>IF($K95="N",0,COUNTIFS(Database!$E:$E,2,Database!$O:$O,Q$2,Database!$I:$I,$A95,Database!$Z:$Z,"N",Database!$Y:$Y,"Y")+COUNTIFS(Database!$F:$F,2,Database!$Q:$Q,Q$2,Database!$I:$I,$A95,Database!$Z:$Z,"N",Database!$Y:$Y,"Y"))</f>
        <v>0</v>
      </c>
      <c r="R95" s="9">
        <f>IF($K95="N",0,COUNTIFS(Database!$E:$E,2,Database!$O:$O,R$2,Database!$I:$I,$A95,Database!$Z:$Z,"N",Database!$Y:$Y,"Y")+COUNTIFS(Database!$F:$F,2,Database!$Q:$Q,R$2,Database!$I:$I,$A95,Database!$Z:$Z,"N",Database!$Y:$Y,"Y"))</f>
        <v>0</v>
      </c>
      <c r="S95" s="9">
        <f>IF($K95="N",0,COUNTIFS(Database!$E:$E,2,Database!$O:$O,S$2,Database!$I:$I,$A95,Database!$Z:$Z,"N",Database!$Y:$Y,"Y")+COUNTIFS(Database!$F:$F,2,Database!$Q:$Q,S$2,Database!$I:$I,$A95,Database!$Z:$Z,"N",Database!$Y:$Y,"Y"))</f>
        <v>0</v>
      </c>
      <c r="T95" s="9">
        <f>IF($K95="N",0,COUNTIFS(Database!$E:$E,2,Database!$O:$O,T$2,Database!$I:$I,$A95,Database!$Z:$Z,"N",Database!$Y:$Y,"Y")+COUNTIFS(Database!$F:$F,2,Database!$Q:$Q,T$2,Database!$I:$I,$A95,Database!$Z:$Z,"N",Database!$Y:$Y,"Y"))</f>
        <v>0</v>
      </c>
      <c r="U95" s="9">
        <f>IF($K95="N",0,COUNTIFS(Database!$E:$E,2,Database!$O:$O,U$2,Database!$I:$I,$A95,Database!$Z:$Z,"N",Database!$Y:$Y,"Y")+COUNTIFS(Database!$F:$F,2,Database!$Q:$Q,U$2,Database!$I:$I,$A95,Database!$Z:$Z,"N",Database!$Y:$Y,"Y"))</f>
        <v>0</v>
      </c>
      <c r="V95" s="9">
        <f>IF($K95="N",0,COUNTIFS(Database!$E:$E,2,Database!$O:$O,V$2,Database!$I:$I,$A95,Database!$Z:$Z,"N",Database!$Y:$Y,"Y")+COUNTIFS(Database!$F:$F,2,Database!$Q:$Q,V$2,Database!$I:$I,$A95,Database!$Z:$Z,"N",Database!$Y:$Y,"Y"))</f>
        <v>0</v>
      </c>
      <c r="W95" s="9">
        <f>IF($K95="N",0,COUNTIFS(Database!$E:$E,2,Database!$O:$O,W$2,Database!$I:$I,$A95,Database!$Z:$Z,"N",Database!$Y:$Y,"Y")+COUNTIFS(Database!$F:$F,2,Database!$Q:$Q,W$2,Database!$I:$I,$A95,Database!$Z:$Z,"N",Database!$Y:$Y,"Y"))</f>
        <v>0</v>
      </c>
      <c r="X95" s="9">
        <f>IF($K95="N",0,COUNTIFS(Database!$E:$E,2,Database!$O:$O,X$2,Database!$I:$I,$A95,Database!$Z:$Z,"N",Database!$Y:$Y,"Y")+COUNTIFS(Database!$F:$F,2,Database!$Q:$Q,X$2,Database!$I:$I,$A95,Database!$Z:$Z,"N",Database!$Y:$Y,"Y"))</f>
        <v>0</v>
      </c>
      <c r="Y95" s="9">
        <f>IF($K95="N",0,COUNTIFS(Database!$E:$E,2,Database!$O:$O,Y$2,Database!$I:$I,$A95,Database!$Z:$Z,"N",Database!$Y:$Y,"Y")+COUNTIFS(Database!$F:$F,2,Database!$Q:$Q,Y$2,Database!$I:$I,$A95,Database!$Z:$Z,"N",Database!$Y:$Y,"Y"))</f>
        <v>0</v>
      </c>
      <c r="Z95" s="9">
        <f>IF($K95="N",0,COUNTIFS(Database!$E:$E,2,Database!$O:$O,Z$2,Database!$I:$I,$A95,Database!$Z:$Z,"N",Database!$Y:$Y,"Y")+COUNTIFS(Database!$F:$F,2,Database!$Q:$Q,Z$2,Database!$I:$I,$A95,Database!$Z:$Z,"N",Database!$Y:$Y,"Y"))</f>
        <v>0</v>
      </c>
      <c r="AA95" s="9">
        <f>IF($K95="N",0,COUNTIFS(Database!$E:$E,2,Database!$O:$O,AA$2,Database!$I:$I,$A95,Database!$Z:$Z,"N",Database!$Y:$Y,"Y")+COUNTIFS(Database!$F:$F,2,Database!$Q:$Q,AA$2,Database!$I:$I,$A95,Database!$Z:$Z,"N",Database!$Y:$Y,"Y"))</f>
        <v>0</v>
      </c>
      <c r="AB95" s="9">
        <f>IF($K95="N",0,COUNTIFS(Database!$E:$E,2,Database!$O:$O,AB$2,Database!$I:$I,$A95,Database!$Z:$Z,"N",Database!$Y:$Y,"Y")+COUNTIFS(Database!$F:$F,2,Database!$Q:$Q,AB$2,Database!$I:$I,$A95,Database!$Z:$Z,"N",Database!$Y:$Y,"Y"))</f>
        <v>0</v>
      </c>
      <c r="AC95" s="9">
        <f>IF($K95="N",0,COUNTIFS(Database!$E:$E,2,Database!$O:$O,AC$2,Database!$I:$I,$A95,Database!$Z:$Z,"N",Database!$Y:$Y,"Y")+COUNTIFS(Database!$F:$F,2,Database!$Q:$Q,AC$2,Database!$I:$I,$A95,Database!$Z:$Z,"N",Database!$Y:$Y,"Y"))</f>
        <v>0</v>
      </c>
      <c r="AD95" s="9">
        <f>IF($K95="N",0,COUNTIFS(Database!$E:$E,1,Database!$O:$O,AD$2,Database!$I:$I,$A95,Database!$Z:$Z,"N",Database!$Y:$Y,"Y")+COUNTIFS(Database!$F:$F,1,Database!$Q:$Q,AD$2,Database!$I:$I,$A95,Database!$Z:$Z,"N",Database!$Y:$Y,"Y"))</f>
        <v>0</v>
      </c>
      <c r="AE95" s="9">
        <f>IF($K95="N",0,COUNTIFS(Database!$E:$E,1,Database!$O:$O,AE$2,Database!$I:$I,$A95,Database!$Z:$Z,"N",Database!$Y:$Y,"Y")+COUNTIFS(Database!$F:$F,1,Database!$Q:$Q,AE$2,Database!$I:$I,$A95,Database!$Z:$Z,"N",Database!$Y:$Y,"Y"))</f>
        <v>0</v>
      </c>
      <c r="AF95" s="9">
        <f>IF($K95="N",0,COUNTIFS(Database!$E:$E,1,Database!$O:$O,AF$2,Database!$I:$I,$A95,Database!$Z:$Z,"N",Database!$Y:$Y,"Y")+COUNTIFS(Database!$F:$F,1,Database!$Q:$Q,AF$2,Database!$I:$I,$A95,Database!$Z:$Z,"N",Database!$Y:$Y,"Y"))</f>
        <v>0</v>
      </c>
      <c r="AG95" s="9">
        <f>IF($K95="N",0,COUNTIFS(Database!$E:$E,1,Database!$O:$O,AG$2,Database!$I:$I,$A95,Database!$Z:$Z,"N",Database!$Y:$Y,"Y")+COUNTIFS(Database!$F:$F,1,Database!$Q:$Q,AG$2,Database!$I:$I,$A95,Database!$Z:$Z,"N",Database!$Y:$Y,"Y"))</f>
        <v>0</v>
      </c>
      <c r="AH95" s="9">
        <f>IF($K95="N",0,COUNTIFS(Database!$E:$E,1,Database!$O:$O,AH$2,Database!$I:$I,$A95,Database!$Z:$Z,"N",Database!$Y:$Y,"Y")+COUNTIFS(Database!$F:$F,1,Database!$Q:$Q,AH$2,Database!$I:$I,$A95,Database!$Z:$Z,"N",Database!$Y:$Y,"Y"))</f>
        <v>0</v>
      </c>
      <c r="AI95" s="9">
        <f>IF($K95="N",0,COUNTIFS(Database!$E:$E,1,Database!$O:$O,AI$2,Database!$I:$I,$A95,Database!$Z:$Z,"N",Database!$Y:$Y,"Y")+COUNTIFS(Database!$F:$F,1,Database!$Q:$Q,AI$2,Database!$I:$I,$A95,Database!$Z:$Z,"N",Database!$Y:$Y,"Y"))</f>
        <v>0</v>
      </c>
      <c r="AJ95" s="9">
        <f>IF($K95="N",0,COUNTIFS(Database!$E:$E,1,Database!$O:$O,AJ$2,Database!$I:$I,$A95,Database!$Z:$Z,"N",Database!$Y:$Y,"Y")+COUNTIFS(Database!$F:$F,1,Database!$Q:$Q,AJ$2,Database!$I:$I,$A95,Database!$Z:$Z,"N",Database!$Y:$Y,"Y"))</f>
        <v>0</v>
      </c>
      <c r="AK95" s="9">
        <f>IF($K95="N",0,COUNTIFS(Database!$E:$E,1,Database!$O:$O,AK$2,Database!$I:$I,$A95,Database!$Z:$Z,"N",Database!$Y:$Y,"Y")+COUNTIFS(Database!$F:$F,1,Database!$Q:$Q,AK$2,Database!$I:$I,$A95,Database!$Z:$Z,"N",Database!$Y:$Y,"Y"))</f>
        <v>0</v>
      </c>
      <c r="AL95" s="9">
        <f>IF($K95="N",0,COUNTIFS(Database!$E:$E,1,Database!$O:$O,AL$2,Database!$I:$I,$A95,Database!$Z:$Z,"N",Database!$Y:$Y,"Y")+COUNTIFS(Database!$F:$F,1,Database!$Q:$Q,AL$2,Database!$I:$I,$A95,Database!$Z:$Z,"N",Database!$Y:$Y,"Y"))</f>
        <v>0</v>
      </c>
      <c r="AM95" s="9">
        <f>IF($K95="N",0,COUNTIFS(Database!$E:$E,1,Database!$O:$O,AM$2,Database!$I:$I,$A95,Database!$Z:$Z,"N",Database!$Y:$Y,"Y")+COUNTIFS(Database!$F:$F,1,Database!$Q:$Q,AM$2,Database!$I:$I,$A95,Database!$Z:$Z,"N",Database!$Y:$Y,"Y"))</f>
        <v>0</v>
      </c>
      <c r="AN95" s="9">
        <f>IF($K95="N",0,COUNTIFS(Database!$E:$E,1,Database!$O:$O,AN$2,Database!$I:$I,$A95,Database!$Z:$Z,"N",Database!$Y:$Y,"Y")+COUNTIFS(Database!$F:$F,1,Database!$Q:$Q,AN$2,Database!$I:$I,$A95,Database!$Z:$Z,"N",Database!$Y:$Y,"Y"))</f>
        <v>0</v>
      </c>
      <c r="AO95" s="9">
        <f>IF($K95="N",0,COUNTIFS(Database!$E:$E,1,Database!$O:$O,AO$2,Database!$I:$I,$A95,Database!$Z:$Z,"N",Database!$Y:$Y,"Y")+COUNTIFS(Database!$F:$F,1,Database!$Q:$Q,AO$2,Database!$I:$I,$A95,Database!$Z:$Z,"N",Database!$Y:$Y,"Y"))</f>
        <v>0</v>
      </c>
      <c r="AP95" s="9">
        <f>IF($K95="N",0,COUNTIFS(Database!$E:$E,1,Database!$O:$O,AP$2,Database!$I:$I,$A95,Database!$Z:$Z,"N",Database!$Y:$Y,"Y")+COUNTIFS(Database!$F:$F,1,Database!$Q:$Q,AP$2,Database!$I:$I,$A95,Database!$Z:$Z,"N",Database!$Y:$Y,"Y"))</f>
        <v>0</v>
      </c>
      <c r="AQ95" s="9">
        <f>IF($K95="N",0,COUNTIFS(Database!$E:$E,1,Database!$O:$O,AQ$2,Database!$I:$I,$A95,Database!$Z:$Z,"N",Database!$Y:$Y,"Y")+COUNTIFS(Database!$F:$F,1,Database!$Q:$Q,AQ$2,Database!$I:$I,$A95,Database!$Z:$Z,"N",Database!$Y:$Y,"Y"))</f>
        <v>0</v>
      </c>
      <c r="AR95" s="9">
        <f>IF($K95="N",0,COUNTIFS(Database!$E:$E,1,Database!$O:$O,AR$2,Database!$I:$I,$A95,Database!$Z:$Z,"N",Database!$Y:$Y,"Y")+COUNTIFS(Database!$F:$F,1,Database!$Q:$Q,AR$2,Database!$I:$I,$A95,Database!$Z:$Z,"N",Database!$Y:$Y,"Y"))</f>
        <v>0</v>
      </c>
      <c r="AS95" s="9">
        <f>IF($K95="N",0,COUNTIFS(Database!$E:$E,1,Database!$O:$O,AS$2,Database!$I:$I,$A95,Database!$Z:$Z,"N",Database!$Y:$Y,"Y")+COUNTIFS(Database!$F:$F,1,Database!$Q:$Q,AS$2,Database!$I:$I,$A95,Database!$Z:$Z,"N",Database!$Y:$Y,"Y"))</f>
        <v>0</v>
      </c>
      <c r="AT95" s="9">
        <f>IF($K95="N",0,COUNTIFS(Database!$E:$E,0,Database!$O:$O,AT$2,Database!$I:$I,$A95,Database!$Z:$Z,"N",Database!$Y:$Y,"Y")+COUNTIFS(Database!$F:$F,0,Database!$Q:$Q,AT$2,Database!$I:$I,$A95,Database!$Z:$Z,"N",Database!$Y:$Y,"Y"))</f>
        <v>0</v>
      </c>
      <c r="AU95" s="9">
        <f>IF($K95="N",0,COUNTIFS(Database!$E:$E,0,Database!$O:$O,AU$2,Database!$I:$I,$A95,Database!$Z:$Z,"N",Database!$Y:$Y,"Y")+COUNTIFS(Database!$F:$F,0,Database!$Q:$Q,AU$2,Database!$I:$I,$A95,Database!$Z:$Z,"N",Database!$Y:$Y,"Y"))</f>
        <v>0</v>
      </c>
      <c r="AV95" s="9">
        <f>IF($K95="N",0,COUNTIFS(Database!$E:$E,0,Database!$O:$O,AV$2,Database!$I:$I,$A95,Database!$Z:$Z,"N",Database!$Y:$Y,"Y")+COUNTIFS(Database!$F:$F,0,Database!$Q:$Q,AV$2,Database!$I:$I,$A95,Database!$Z:$Z,"N",Database!$Y:$Y,"Y"))</f>
        <v>0</v>
      </c>
      <c r="AW95" s="9">
        <f>IF($K95="N",0,COUNTIFS(Database!$E:$E,0,Database!$O:$O,AW$2,Database!$I:$I,$A95,Database!$Z:$Z,"N",Database!$Y:$Y,"Y")+COUNTIFS(Database!$F:$F,0,Database!$Q:$Q,AW$2,Database!$I:$I,$A95,Database!$Z:$Z,"N",Database!$Y:$Y,"Y"))</f>
        <v>0</v>
      </c>
      <c r="AX95" s="9">
        <f>IF($K95="N",0,COUNTIFS(Database!$E:$E,0,Database!$O:$O,AX$2,Database!$I:$I,$A95,Database!$Z:$Z,"N",Database!$Y:$Y,"Y")+COUNTIFS(Database!$F:$F,0,Database!$Q:$Q,AX$2,Database!$I:$I,$A95,Database!$Z:$Z,"N",Database!$Y:$Y,"Y"))</f>
        <v>0</v>
      </c>
      <c r="AY95" s="9">
        <f>IF($K95="N",0,COUNTIFS(Database!$E:$E,0,Database!$O:$O,AY$2,Database!$I:$I,$A95,Database!$Z:$Z,"N",Database!$Y:$Y,"Y")+COUNTIFS(Database!$F:$F,0,Database!$Q:$Q,AY$2,Database!$I:$I,$A95,Database!$Z:$Z,"N",Database!$Y:$Y,"Y"))</f>
        <v>0</v>
      </c>
      <c r="AZ95" s="9">
        <f>IF($K95="N",0,COUNTIFS(Database!$E:$E,0,Database!$O:$O,AZ$2,Database!$I:$I,$A95,Database!$Z:$Z,"N",Database!$Y:$Y,"Y")+COUNTIFS(Database!$F:$F,0,Database!$Q:$Q,AZ$2,Database!$I:$I,$A95,Database!$Z:$Z,"N",Database!$Y:$Y,"Y"))</f>
        <v>0</v>
      </c>
      <c r="BA95" s="9">
        <f>IF($K95="N",0,COUNTIFS(Database!$E:$E,0,Database!$O:$O,BA$2,Database!$I:$I,$A95,Database!$Z:$Z,"N",Database!$Y:$Y,"Y")+COUNTIFS(Database!$F:$F,0,Database!$Q:$Q,BA$2,Database!$I:$I,$A95,Database!$Z:$Z,"N",Database!$Y:$Y,"Y"))</f>
        <v>0</v>
      </c>
      <c r="BB95" s="9">
        <f>IF($K95="N",0,COUNTIFS(Database!$E:$E,0,Database!$O:$O,BB$2,Database!$I:$I,$A95,Database!$Z:$Z,"N",Database!$Y:$Y,"Y")+COUNTIFS(Database!$F:$F,0,Database!$Q:$Q,BB$2,Database!$I:$I,$A95,Database!$Z:$Z,"N",Database!$Y:$Y,"Y"))</f>
        <v>0</v>
      </c>
      <c r="BC95" s="9">
        <f>IF($K95="N",0,COUNTIFS(Database!$E:$E,0,Database!$O:$O,BC$2,Database!$I:$I,$A95,Database!$Z:$Z,"N",Database!$Y:$Y,"Y")+COUNTIFS(Database!$F:$F,0,Database!$Q:$Q,BC$2,Database!$I:$I,$A95,Database!$Z:$Z,"N",Database!$Y:$Y,"Y"))</f>
        <v>0</v>
      </c>
      <c r="BD95" s="9">
        <f>IF($K95="N",0,COUNTIFS(Database!$E:$E,0,Database!$O:$O,BD$2,Database!$I:$I,$A95,Database!$Z:$Z,"N",Database!$Y:$Y,"Y")+COUNTIFS(Database!$F:$F,0,Database!$Q:$Q,BD$2,Database!$I:$I,$A95,Database!$Z:$Z,"N",Database!$Y:$Y,"Y"))</f>
        <v>0</v>
      </c>
      <c r="BE95" s="9">
        <f>IF($K95="N",0,COUNTIFS(Database!$E:$E,0,Database!$O:$O,BE$2,Database!$I:$I,$A95,Database!$Z:$Z,"N",Database!$Y:$Y,"Y")+COUNTIFS(Database!$F:$F,0,Database!$Q:$Q,BE$2,Database!$I:$I,$A95,Database!$Z:$Z,"N",Database!$Y:$Y,"Y"))</f>
        <v>0</v>
      </c>
      <c r="BF95" s="9">
        <f>IF($K95="N",0,COUNTIFS(Database!$E:$E,0,Database!$O:$O,BF$2,Database!$I:$I,$A95,Database!$Z:$Z,"N",Database!$Y:$Y,"Y")+COUNTIFS(Database!$F:$F,0,Database!$Q:$Q,BF$2,Database!$I:$I,$A95,Database!$Z:$Z,"N",Database!$Y:$Y,"Y"))</f>
        <v>0</v>
      </c>
      <c r="BG95" s="9">
        <f>IF($K95="N",0,COUNTIFS(Database!$E:$E,0,Database!$O:$O,BG$2,Database!$I:$I,$A95,Database!$Z:$Z,"N",Database!$Y:$Y,"Y")+COUNTIFS(Database!$F:$F,0,Database!$Q:$Q,BG$2,Database!$I:$I,$A95,Database!$Z:$Z,"N",Database!$Y:$Y,"Y"))</f>
        <v>0</v>
      </c>
      <c r="BH95" s="9">
        <f>IF($K95="N",0,COUNTIFS(Database!$E:$E,0,Database!$O:$O,BH$2,Database!$I:$I,$A95,Database!$Z:$Z,"N",Database!$Y:$Y,"Y")+COUNTIFS(Database!$F:$F,0,Database!$Q:$Q,BH$2,Database!$I:$I,$A95,Database!$Z:$Z,"N",Database!$Y:$Y,"Y"))</f>
        <v>0</v>
      </c>
      <c r="BI95" s="9">
        <f>IF($K95="N",0,COUNTIFS(Database!$E:$E,0,Database!$O:$O,BI$2,Database!$I:$I,$A95,Database!$Z:$Z,"N",Database!$Y:$Y,"Y")+COUNTIFS(Database!$F:$F,0,Database!$Q:$Q,BI$2,Database!$I:$I,$A95,Database!$Z:$Z,"N",Database!$Y:$Y,"Y"))</f>
        <v>0</v>
      </c>
    </row>
    <row r="96" spans="1:61" x14ac:dyDescent="0.25">
      <c r="N96" s="9">
        <f>IF($K96="N",0,COUNTIFS(Database!$E:$E,2,Database!$O:$O,N$2,Database!$I:$I,$A96,Database!$Z:$Z,"N",Database!$Y:$Y,"Y")+COUNTIFS(Database!$F:$F,2,Database!$Q:$Q,N$2,Database!$I:$I,$A96,Database!$Z:$Z,"N",Database!$Y:$Y,"Y"))</f>
        <v>0</v>
      </c>
      <c r="O96" s="9">
        <f>IF($K96="N",0,COUNTIFS(Database!$E:$E,2,Database!$O:$O,O$2,Database!$I:$I,$A96,Database!$Z:$Z,"N",Database!$Y:$Y,"Y")+COUNTIFS(Database!$F:$F,2,Database!$Q:$Q,O$2,Database!$I:$I,$A96,Database!$Z:$Z,"N",Database!$Y:$Y,"Y"))</f>
        <v>0</v>
      </c>
      <c r="P96" s="9">
        <f>IF($K96="N",0,COUNTIFS(Database!$E:$E,2,Database!$O:$O,P$2,Database!$I:$I,$A96,Database!$Z:$Z,"N",Database!$Y:$Y,"Y")+COUNTIFS(Database!$F:$F,2,Database!$Q:$Q,P$2,Database!$I:$I,$A96,Database!$Z:$Z,"N",Database!$Y:$Y,"Y"))</f>
        <v>0</v>
      </c>
      <c r="Q96" s="9">
        <f>IF($K96="N",0,COUNTIFS(Database!$E:$E,2,Database!$O:$O,Q$2,Database!$I:$I,$A96,Database!$Z:$Z,"N",Database!$Y:$Y,"Y")+COUNTIFS(Database!$F:$F,2,Database!$Q:$Q,Q$2,Database!$I:$I,$A96,Database!$Z:$Z,"N",Database!$Y:$Y,"Y"))</f>
        <v>0</v>
      </c>
      <c r="R96" s="9">
        <f>IF($K96="N",0,COUNTIFS(Database!$E:$E,2,Database!$O:$O,R$2,Database!$I:$I,$A96,Database!$Z:$Z,"N",Database!$Y:$Y,"Y")+COUNTIFS(Database!$F:$F,2,Database!$Q:$Q,R$2,Database!$I:$I,$A96,Database!$Z:$Z,"N",Database!$Y:$Y,"Y"))</f>
        <v>0</v>
      </c>
      <c r="S96" s="9">
        <f>IF($K96="N",0,COUNTIFS(Database!$E:$E,2,Database!$O:$O,S$2,Database!$I:$I,$A96,Database!$Z:$Z,"N",Database!$Y:$Y,"Y")+COUNTIFS(Database!$F:$F,2,Database!$Q:$Q,S$2,Database!$I:$I,$A96,Database!$Z:$Z,"N",Database!$Y:$Y,"Y"))</f>
        <v>0</v>
      </c>
      <c r="T96" s="9">
        <f>IF($K96="N",0,COUNTIFS(Database!$E:$E,2,Database!$O:$O,T$2,Database!$I:$I,$A96,Database!$Z:$Z,"N",Database!$Y:$Y,"Y")+COUNTIFS(Database!$F:$F,2,Database!$Q:$Q,T$2,Database!$I:$I,$A96,Database!$Z:$Z,"N",Database!$Y:$Y,"Y"))</f>
        <v>0</v>
      </c>
      <c r="U96" s="9">
        <f>IF($K96="N",0,COUNTIFS(Database!$E:$E,2,Database!$O:$O,U$2,Database!$I:$I,$A96,Database!$Z:$Z,"N",Database!$Y:$Y,"Y")+COUNTIFS(Database!$F:$F,2,Database!$Q:$Q,U$2,Database!$I:$I,$A96,Database!$Z:$Z,"N",Database!$Y:$Y,"Y"))</f>
        <v>0</v>
      </c>
      <c r="V96" s="9">
        <f>IF($K96="N",0,COUNTIFS(Database!$E:$E,2,Database!$O:$O,V$2,Database!$I:$I,$A96,Database!$Z:$Z,"N",Database!$Y:$Y,"Y")+COUNTIFS(Database!$F:$F,2,Database!$Q:$Q,V$2,Database!$I:$I,$A96,Database!$Z:$Z,"N",Database!$Y:$Y,"Y"))</f>
        <v>0</v>
      </c>
      <c r="W96" s="9">
        <f>IF($K96="N",0,COUNTIFS(Database!$E:$E,2,Database!$O:$O,W$2,Database!$I:$I,$A96,Database!$Z:$Z,"N",Database!$Y:$Y,"Y")+COUNTIFS(Database!$F:$F,2,Database!$Q:$Q,W$2,Database!$I:$I,$A96,Database!$Z:$Z,"N",Database!$Y:$Y,"Y"))</f>
        <v>0</v>
      </c>
      <c r="X96" s="9">
        <f>IF($K96="N",0,COUNTIFS(Database!$E:$E,2,Database!$O:$O,X$2,Database!$I:$I,$A96,Database!$Z:$Z,"N",Database!$Y:$Y,"Y")+COUNTIFS(Database!$F:$F,2,Database!$Q:$Q,X$2,Database!$I:$I,$A96,Database!$Z:$Z,"N",Database!$Y:$Y,"Y"))</f>
        <v>0</v>
      </c>
      <c r="Y96" s="9">
        <f>IF($K96="N",0,COUNTIFS(Database!$E:$E,2,Database!$O:$O,Y$2,Database!$I:$I,$A96,Database!$Z:$Z,"N",Database!$Y:$Y,"Y")+COUNTIFS(Database!$F:$F,2,Database!$Q:$Q,Y$2,Database!$I:$I,$A96,Database!$Z:$Z,"N",Database!$Y:$Y,"Y"))</f>
        <v>0</v>
      </c>
      <c r="Z96" s="9">
        <f>IF($K96="N",0,COUNTIFS(Database!$E:$E,2,Database!$O:$O,Z$2,Database!$I:$I,$A96,Database!$Z:$Z,"N",Database!$Y:$Y,"Y")+COUNTIFS(Database!$F:$F,2,Database!$Q:$Q,Z$2,Database!$I:$I,$A96,Database!$Z:$Z,"N",Database!$Y:$Y,"Y"))</f>
        <v>0</v>
      </c>
      <c r="AA96" s="9">
        <f>IF($K96="N",0,COUNTIFS(Database!$E:$E,2,Database!$O:$O,AA$2,Database!$I:$I,$A96,Database!$Z:$Z,"N",Database!$Y:$Y,"Y")+COUNTIFS(Database!$F:$F,2,Database!$Q:$Q,AA$2,Database!$I:$I,$A96,Database!$Z:$Z,"N",Database!$Y:$Y,"Y"))</f>
        <v>0</v>
      </c>
      <c r="AB96" s="9">
        <f>IF($K96="N",0,COUNTIFS(Database!$E:$E,2,Database!$O:$O,AB$2,Database!$I:$I,$A96,Database!$Z:$Z,"N",Database!$Y:$Y,"Y")+COUNTIFS(Database!$F:$F,2,Database!$Q:$Q,AB$2,Database!$I:$I,$A96,Database!$Z:$Z,"N",Database!$Y:$Y,"Y"))</f>
        <v>0</v>
      </c>
      <c r="AC96" s="9">
        <f>IF($K96="N",0,COUNTIFS(Database!$E:$E,2,Database!$O:$O,AC$2,Database!$I:$I,$A96,Database!$Z:$Z,"N",Database!$Y:$Y,"Y")+COUNTIFS(Database!$F:$F,2,Database!$Q:$Q,AC$2,Database!$I:$I,$A96,Database!$Z:$Z,"N",Database!$Y:$Y,"Y"))</f>
        <v>0</v>
      </c>
      <c r="AD96" s="9">
        <f>IF($K96="N",0,COUNTIFS(Database!$E:$E,1,Database!$O:$O,AD$2,Database!$I:$I,$A96,Database!$Z:$Z,"N",Database!$Y:$Y,"Y")+COUNTIFS(Database!$F:$F,1,Database!$Q:$Q,AD$2,Database!$I:$I,$A96,Database!$Z:$Z,"N",Database!$Y:$Y,"Y"))</f>
        <v>0</v>
      </c>
      <c r="AE96" s="9">
        <f>IF($K96="N",0,COUNTIFS(Database!$E:$E,1,Database!$O:$O,AE$2,Database!$I:$I,$A96,Database!$Z:$Z,"N",Database!$Y:$Y,"Y")+COUNTIFS(Database!$F:$F,1,Database!$Q:$Q,AE$2,Database!$I:$I,$A96,Database!$Z:$Z,"N",Database!$Y:$Y,"Y"))</f>
        <v>0</v>
      </c>
      <c r="AF96" s="9">
        <f>IF($K96="N",0,COUNTIFS(Database!$E:$E,1,Database!$O:$O,AF$2,Database!$I:$I,$A96,Database!$Z:$Z,"N",Database!$Y:$Y,"Y")+COUNTIFS(Database!$F:$F,1,Database!$Q:$Q,AF$2,Database!$I:$I,$A96,Database!$Z:$Z,"N",Database!$Y:$Y,"Y"))</f>
        <v>0</v>
      </c>
      <c r="AG96" s="9">
        <f>IF($K96="N",0,COUNTIFS(Database!$E:$E,1,Database!$O:$O,AG$2,Database!$I:$I,$A96,Database!$Z:$Z,"N",Database!$Y:$Y,"Y")+COUNTIFS(Database!$F:$F,1,Database!$Q:$Q,AG$2,Database!$I:$I,$A96,Database!$Z:$Z,"N",Database!$Y:$Y,"Y"))</f>
        <v>0</v>
      </c>
      <c r="AH96" s="9">
        <f>IF($K96="N",0,COUNTIFS(Database!$E:$E,1,Database!$O:$O,AH$2,Database!$I:$I,$A96,Database!$Z:$Z,"N",Database!$Y:$Y,"Y")+COUNTIFS(Database!$F:$F,1,Database!$Q:$Q,AH$2,Database!$I:$I,$A96,Database!$Z:$Z,"N",Database!$Y:$Y,"Y"))</f>
        <v>0</v>
      </c>
      <c r="AI96" s="9">
        <f>IF($K96="N",0,COUNTIFS(Database!$E:$E,1,Database!$O:$O,AI$2,Database!$I:$I,$A96,Database!$Z:$Z,"N",Database!$Y:$Y,"Y")+COUNTIFS(Database!$F:$F,1,Database!$Q:$Q,AI$2,Database!$I:$I,$A96,Database!$Z:$Z,"N",Database!$Y:$Y,"Y"))</f>
        <v>0</v>
      </c>
      <c r="AJ96" s="9">
        <f>IF($K96="N",0,COUNTIFS(Database!$E:$E,1,Database!$O:$O,AJ$2,Database!$I:$I,$A96,Database!$Z:$Z,"N",Database!$Y:$Y,"Y")+COUNTIFS(Database!$F:$F,1,Database!$Q:$Q,AJ$2,Database!$I:$I,$A96,Database!$Z:$Z,"N",Database!$Y:$Y,"Y"))</f>
        <v>0</v>
      </c>
      <c r="AK96" s="9">
        <f>IF($K96="N",0,COUNTIFS(Database!$E:$E,1,Database!$O:$O,AK$2,Database!$I:$I,$A96,Database!$Z:$Z,"N",Database!$Y:$Y,"Y")+COUNTIFS(Database!$F:$F,1,Database!$Q:$Q,AK$2,Database!$I:$I,$A96,Database!$Z:$Z,"N",Database!$Y:$Y,"Y"))</f>
        <v>0</v>
      </c>
      <c r="AL96" s="9">
        <f>IF($K96="N",0,COUNTIFS(Database!$E:$E,1,Database!$O:$O,AL$2,Database!$I:$I,$A96,Database!$Z:$Z,"N",Database!$Y:$Y,"Y")+COUNTIFS(Database!$F:$F,1,Database!$Q:$Q,AL$2,Database!$I:$I,$A96,Database!$Z:$Z,"N",Database!$Y:$Y,"Y"))</f>
        <v>0</v>
      </c>
      <c r="AM96" s="9">
        <f>IF($K96="N",0,COUNTIFS(Database!$E:$E,1,Database!$O:$O,AM$2,Database!$I:$I,$A96,Database!$Z:$Z,"N",Database!$Y:$Y,"Y")+COUNTIFS(Database!$F:$F,1,Database!$Q:$Q,AM$2,Database!$I:$I,$A96,Database!$Z:$Z,"N",Database!$Y:$Y,"Y"))</f>
        <v>0</v>
      </c>
      <c r="AN96" s="9">
        <f>IF($K96="N",0,COUNTIFS(Database!$E:$E,1,Database!$O:$O,AN$2,Database!$I:$I,$A96,Database!$Z:$Z,"N",Database!$Y:$Y,"Y")+COUNTIFS(Database!$F:$F,1,Database!$Q:$Q,AN$2,Database!$I:$I,$A96,Database!$Z:$Z,"N",Database!$Y:$Y,"Y"))</f>
        <v>0</v>
      </c>
      <c r="AO96" s="9">
        <f>IF($K96="N",0,COUNTIFS(Database!$E:$E,1,Database!$O:$O,AO$2,Database!$I:$I,$A96,Database!$Z:$Z,"N",Database!$Y:$Y,"Y")+COUNTIFS(Database!$F:$F,1,Database!$Q:$Q,AO$2,Database!$I:$I,$A96,Database!$Z:$Z,"N",Database!$Y:$Y,"Y"))</f>
        <v>0</v>
      </c>
      <c r="AP96" s="9">
        <f>IF($K96="N",0,COUNTIFS(Database!$E:$E,1,Database!$O:$O,AP$2,Database!$I:$I,$A96,Database!$Z:$Z,"N",Database!$Y:$Y,"Y")+COUNTIFS(Database!$F:$F,1,Database!$Q:$Q,AP$2,Database!$I:$I,$A96,Database!$Z:$Z,"N",Database!$Y:$Y,"Y"))</f>
        <v>0</v>
      </c>
      <c r="AQ96" s="9">
        <f>IF($K96="N",0,COUNTIFS(Database!$E:$E,1,Database!$O:$O,AQ$2,Database!$I:$I,$A96,Database!$Z:$Z,"N",Database!$Y:$Y,"Y")+COUNTIFS(Database!$F:$F,1,Database!$Q:$Q,AQ$2,Database!$I:$I,$A96,Database!$Z:$Z,"N",Database!$Y:$Y,"Y"))</f>
        <v>0</v>
      </c>
      <c r="AR96" s="9">
        <f>IF($K96="N",0,COUNTIFS(Database!$E:$E,1,Database!$O:$O,AR$2,Database!$I:$I,$A96,Database!$Z:$Z,"N",Database!$Y:$Y,"Y")+COUNTIFS(Database!$F:$F,1,Database!$Q:$Q,AR$2,Database!$I:$I,$A96,Database!$Z:$Z,"N",Database!$Y:$Y,"Y"))</f>
        <v>0</v>
      </c>
      <c r="AS96" s="9">
        <f>IF($K96="N",0,COUNTIFS(Database!$E:$E,1,Database!$O:$O,AS$2,Database!$I:$I,$A96,Database!$Z:$Z,"N",Database!$Y:$Y,"Y")+COUNTIFS(Database!$F:$F,1,Database!$Q:$Q,AS$2,Database!$I:$I,$A96,Database!$Z:$Z,"N",Database!$Y:$Y,"Y"))</f>
        <v>0</v>
      </c>
      <c r="AT96" s="9">
        <f>IF($K96="N",0,COUNTIFS(Database!$E:$E,0,Database!$O:$O,AT$2,Database!$I:$I,$A96,Database!$Z:$Z,"N",Database!$Y:$Y,"Y")+COUNTIFS(Database!$F:$F,0,Database!$Q:$Q,AT$2,Database!$I:$I,$A96,Database!$Z:$Z,"N",Database!$Y:$Y,"Y"))</f>
        <v>0</v>
      </c>
      <c r="AU96" s="9">
        <f>IF($K96="N",0,COUNTIFS(Database!$E:$E,0,Database!$O:$O,AU$2,Database!$I:$I,$A96,Database!$Z:$Z,"N",Database!$Y:$Y,"Y")+COUNTIFS(Database!$F:$F,0,Database!$Q:$Q,AU$2,Database!$I:$I,$A96,Database!$Z:$Z,"N",Database!$Y:$Y,"Y"))</f>
        <v>0</v>
      </c>
      <c r="AV96" s="9">
        <f>IF($K96="N",0,COUNTIFS(Database!$E:$E,0,Database!$O:$O,AV$2,Database!$I:$I,$A96,Database!$Z:$Z,"N",Database!$Y:$Y,"Y")+COUNTIFS(Database!$F:$F,0,Database!$Q:$Q,AV$2,Database!$I:$I,$A96,Database!$Z:$Z,"N",Database!$Y:$Y,"Y"))</f>
        <v>0</v>
      </c>
      <c r="AW96" s="9">
        <f>IF($K96="N",0,COUNTIFS(Database!$E:$E,0,Database!$O:$O,AW$2,Database!$I:$I,$A96,Database!$Z:$Z,"N",Database!$Y:$Y,"Y")+COUNTIFS(Database!$F:$F,0,Database!$Q:$Q,AW$2,Database!$I:$I,$A96,Database!$Z:$Z,"N",Database!$Y:$Y,"Y"))</f>
        <v>0</v>
      </c>
      <c r="AX96" s="9">
        <f>IF($K96="N",0,COUNTIFS(Database!$E:$E,0,Database!$O:$O,AX$2,Database!$I:$I,$A96,Database!$Z:$Z,"N",Database!$Y:$Y,"Y")+COUNTIFS(Database!$F:$F,0,Database!$Q:$Q,AX$2,Database!$I:$I,$A96,Database!$Z:$Z,"N",Database!$Y:$Y,"Y"))</f>
        <v>0</v>
      </c>
      <c r="AY96" s="9">
        <f>IF($K96="N",0,COUNTIFS(Database!$E:$E,0,Database!$O:$O,AY$2,Database!$I:$I,$A96,Database!$Z:$Z,"N",Database!$Y:$Y,"Y")+COUNTIFS(Database!$F:$F,0,Database!$Q:$Q,AY$2,Database!$I:$I,$A96,Database!$Z:$Z,"N",Database!$Y:$Y,"Y"))</f>
        <v>0</v>
      </c>
      <c r="AZ96" s="9">
        <f>IF($K96="N",0,COUNTIFS(Database!$E:$E,0,Database!$O:$O,AZ$2,Database!$I:$I,$A96,Database!$Z:$Z,"N",Database!$Y:$Y,"Y")+COUNTIFS(Database!$F:$F,0,Database!$Q:$Q,AZ$2,Database!$I:$I,$A96,Database!$Z:$Z,"N",Database!$Y:$Y,"Y"))</f>
        <v>0</v>
      </c>
      <c r="BA96" s="9">
        <f>IF($K96="N",0,COUNTIFS(Database!$E:$E,0,Database!$O:$O,BA$2,Database!$I:$I,$A96,Database!$Z:$Z,"N",Database!$Y:$Y,"Y")+COUNTIFS(Database!$F:$F,0,Database!$Q:$Q,BA$2,Database!$I:$I,$A96,Database!$Z:$Z,"N",Database!$Y:$Y,"Y"))</f>
        <v>0</v>
      </c>
      <c r="BB96" s="9">
        <f>IF($K96="N",0,COUNTIFS(Database!$E:$E,0,Database!$O:$O,BB$2,Database!$I:$I,$A96,Database!$Z:$Z,"N",Database!$Y:$Y,"Y")+COUNTIFS(Database!$F:$F,0,Database!$Q:$Q,BB$2,Database!$I:$I,$A96,Database!$Z:$Z,"N",Database!$Y:$Y,"Y"))</f>
        <v>0</v>
      </c>
      <c r="BC96" s="9">
        <f>IF($K96="N",0,COUNTIFS(Database!$E:$E,0,Database!$O:$O,BC$2,Database!$I:$I,$A96,Database!$Z:$Z,"N",Database!$Y:$Y,"Y")+COUNTIFS(Database!$F:$F,0,Database!$Q:$Q,BC$2,Database!$I:$I,$A96,Database!$Z:$Z,"N",Database!$Y:$Y,"Y"))</f>
        <v>0</v>
      </c>
      <c r="BD96" s="9">
        <f>IF($K96="N",0,COUNTIFS(Database!$E:$E,0,Database!$O:$O,BD$2,Database!$I:$I,$A96,Database!$Z:$Z,"N",Database!$Y:$Y,"Y")+COUNTIFS(Database!$F:$F,0,Database!$Q:$Q,BD$2,Database!$I:$I,$A96,Database!$Z:$Z,"N",Database!$Y:$Y,"Y"))</f>
        <v>0</v>
      </c>
      <c r="BE96" s="9">
        <f>IF($K96="N",0,COUNTIFS(Database!$E:$E,0,Database!$O:$O,BE$2,Database!$I:$I,$A96,Database!$Z:$Z,"N",Database!$Y:$Y,"Y")+COUNTIFS(Database!$F:$F,0,Database!$Q:$Q,BE$2,Database!$I:$I,$A96,Database!$Z:$Z,"N",Database!$Y:$Y,"Y"))</f>
        <v>0</v>
      </c>
      <c r="BF96" s="9">
        <f>IF($K96="N",0,COUNTIFS(Database!$E:$E,0,Database!$O:$O,BF$2,Database!$I:$I,$A96,Database!$Z:$Z,"N",Database!$Y:$Y,"Y")+COUNTIFS(Database!$F:$F,0,Database!$Q:$Q,BF$2,Database!$I:$I,$A96,Database!$Z:$Z,"N",Database!$Y:$Y,"Y"))</f>
        <v>0</v>
      </c>
      <c r="BG96" s="9">
        <f>IF($K96="N",0,COUNTIFS(Database!$E:$E,0,Database!$O:$O,BG$2,Database!$I:$I,$A96,Database!$Z:$Z,"N",Database!$Y:$Y,"Y")+COUNTIFS(Database!$F:$F,0,Database!$Q:$Q,BG$2,Database!$I:$I,$A96,Database!$Z:$Z,"N",Database!$Y:$Y,"Y"))</f>
        <v>0</v>
      </c>
      <c r="BH96" s="9">
        <f>IF($K96="N",0,COUNTIFS(Database!$E:$E,0,Database!$O:$O,BH$2,Database!$I:$I,$A96,Database!$Z:$Z,"N",Database!$Y:$Y,"Y")+COUNTIFS(Database!$F:$F,0,Database!$Q:$Q,BH$2,Database!$I:$I,$A96,Database!$Z:$Z,"N",Database!$Y:$Y,"Y"))</f>
        <v>0</v>
      </c>
      <c r="BI96" s="9">
        <f>IF($K96="N",0,COUNTIFS(Database!$E:$E,0,Database!$O:$O,BI$2,Database!$I:$I,$A96,Database!$Z:$Z,"N",Database!$Y:$Y,"Y")+COUNTIFS(Database!$F:$F,0,Database!$Q:$Q,BI$2,Database!$I:$I,$A96,Database!$Z:$Z,"N",Database!$Y:$Y,"Y"))</f>
        <v>0</v>
      </c>
    </row>
    <row r="97" spans="14:61" x14ac:dyDescent="0.25">
      <c r="N97" s="9">
        <f>IF($K97="N",0,COUNTIFS(Database!$E:$E,2,Database!$O:$O,N$2,Database!$I:$I,$A97,Database!$Z:$Z,"N",Database!$Y:$Y,"Y")+COUNTIFS(Database!$F:$F,2,Database!$Q:$Q,N$2,Database!$I:$I,$A97,Database!$Z:$Z,"N",Database!$Y:$Y,"Y"))</f>
        <v>0</v>
      </c>
      <c r="O97" s="9">
        <f>IF($K97="N",0,COUNTIFS(Database!$E:$E,2,Database!$O:$O,O$2,Database!$I:$I,$A97,Database!$Z:$Z,"N",Database!$Y:$Y,"Y")+COUNTIFS(Database!$F:$F,2,Database!$Q:$Q,O$2,Database!$I:$I,$A97,Database!$Z:$Z,"N",Database!$Y:$Y,"Y"))</f>
        <v>0</v>
      </c>
      <c r="P97" s="9">
        <f>IF($K97="N",0,COUNTIFS(Database!$E:$E,2,Database!$O:$O,P$2,Database!$I:$I,$A97,Database!$Z:$Z,"N",Database!$Y:$Y,"Y")+COUNTIFS(Database!$F:$F,2,Database!$Q:$Q,P$2,Database!$I:$I,$A97,Database!$Z:$Z,"N",Database!$Y:$Y,"Y"))</f>
        <v>0</v>
      </c>
      <c r="Q97" s="9">
        <f>IF($K97="N",0,COUNTIFS(Database!$E:$E,2,Database!$O:$O,Q$2,Database!$I:$I,$A97,Database!$Z:$Z,"N",Database!$Y:$Y,"Y")+COUNTIFS(Database!$F:$F,2,Database!$Q:$Q,Q$2,Database!$I:$I,$A97,Database!$Z:$Z,"N",Database!$Y:$Y,"Y"))</f>
        <v>0</v>
      </c>
      <c r="R97" s="9">
        <f>IF($K97="N",0,COUNTIFS(Database!$E:$E,2,Database!$O:$O,R$2,Database!$I:$I,$A97,Database!$Z:$Z,"N",Database!$Y:$Y,"Y")+COUNTIFS(Database!$F:$F,2,Database!$Q:$Q,R$2,Database!$I:$I,$A97,Database!$Z:$Z,"N",Database!$Y:$Y,"Y"))</f>
        <v>0</v>
      </c>
      <c r="S97" s="9">
        <f>IF($K97="N",0,COUNTIFS(Database!$E:$E,2,Database!$O:$O,S$2,Database!$I:$I,$A97,Database!$Z:$Z,"N",Database!$Y:$Y,"Y")+COUNTIFS(Database!$F:$F,2,Database!$Q:$Q,S$2,Database!$I:$I,$A97,Database!$Z:$Z,"N",Database!$Y:$Y,"Y"))</f>
        <v>0</v>
      </c>
      <c r="T97" s="9">
        <f>IF($K97="N",0,COUNTIFS(Database!$E:$E,2,Database!$O:$O,T$2,Database!$I:$I,$A97,Database!$Z:$Z,"N",Database!$Y:$Y,"Y")+COUNTIFS(Database!$F:$F,2,Database!$Q:$Q,T$2,Database!$I:$I,$A97,Database!$Z:$Z,"N",Database!$Y:$Y,"Y"))</f>
        <v>0</v>
      </c>
      <c r="U97" s="9">
        <f>IF($K97="N",0,COUNTIFS(Database!$E:$E,2,Database!$O:$O,U$2,Database!$I:$I,$A97,Database!$Z:$Z,"N",Database!$Y:$Y,"Y")+COUNTIFS(Database!$F:$F,2,Database!$Q:$Q,U$2,Database!$I:$I,$A97,Database!$Z:$Z,"N",Database!$Y:$Y,"Y"))</f>
        <v>0</v>
      </c>
      <c r="V97" s="9">
        <f>IF($K97="N",0,COUNTIFS(Database!$E:$E,2,Database!$O:$O,V$2,Database!$I:$I,$A97,Database!$Z:$Z,"N",Database!$Y:$Y,"Y")+COUNTIFS(Database!$F:$F,2,Database!$Q:$Q,V$2,Database!$I:$I,$A97,Database!$Z:$Z,"N",Database!$Y:$Y,"Y"))</f>
        <v>0</v>
      </c>
      <c r="W97" s="9">
        <f>IF($K97="N",0,COUNTIFS(Database!$E:$E,2,Database!$O:$O,W$2,Database!$I:$I,$A97,Database!$Z:$Z,"N",Database!$Y:$Y,"Y")+COUNTIFS(Database!$F:$F,2,Database!$Q:$Q,W$2,Database!$I:$I,$A97,Database!$Z:$Z,"N",Database!$Y:$Y,"Y"))</f>
        <v>0</v>
      </c>
      <c r="X97" s="9">
        <f>IF($K97="N",0,COUNTIFS(Database!$E:$E,2,Database!$O:$O,X$2,Database!$I:$I,$A97,Database!$Z:$Z,"N",Database!$Y:$Y,"Y")+COUNTIFS(Database!$F:$F,2,Database!$Q:$Q,X$2,Database!$I:$I,$A97,Database!$Z:$Z,"N",Database!$Y:$Y,"Y"))</f>
        <v>0</v>
      </c>
      <c r="Y97" s="9">
        <f>IF($K97="N",0,COUNTIFS(Database!$E:$E,2,Database!$O:$O,Y$2,Database!$I:$I,$A97,Database!$Z:$Z,"N",Database!$Y:$Y,"Y")+COUNTIFS(Database!$F:$F,2,Database!$Q:$Q,Y$2,Database!$I:$I,$A97,Database!$Z:$Z,"N",Database!$Y:$Y,"Y"))</f>
        <v>0</v>
      </c>
      <c r="Z97" s="9">
        <f>IF($K97="N",0,COUNTIFS(Database!$E:$E,2,Database!$O:$O,Z$2,Database!$I:$I,$A97,Database!$Z:$Z,"N",Database!$Y:$Y,"Y")+COUNTIFS(Database!$F:$F,2,Database!$Q:$Q,Z$2,Database!$I:$I,$A97,Database!$Z:$Z,"N",Database!$Y:$Y,"Y"))</f>
        <v>0</v>
      </c>
      <c r="AA97" s="9">
        <f>IF($K97="N",0,COUNTIFS(Database!$E:$E,2,Database!$O:$O,AA$2,Database!$I:$I,$A97,Database!$Z:$Z,"N",Database!$Y:$Y,"Y")+COUNTIFS(Database!$F:$F,2,Database!$Q:$Q,AA$2,Database!$I:$I,$A97,Database!$Z:$Z,"N",Database!$Y:$Y,"Y"))</f>
        <v>0</v>
      </c>
      <c r="AB97" s="9">
        <f>IF($K97="N",0,COUNTIFS(Database!$E:$E,2,Database!$O:$O,AB$2,Database!$I:$I,$A97,Database!$Z:$Z,"N",Database!$Y:$Y,"Y")+COUNTIFS(Database!$F:$F,2,Database!$Q:$Q,AB$2,Database!$I:$I,$A97,Database!$Z:$Z,"N",Database!$Y:$Y,"Y"))</f>
        <v>0</v>
      </c>
      <c r="AC97" s="9">
        <f>IF($K97="N",0,COUNTIFS(Database!$E:$E,2,Database!$O:$O,AC$2,Database!$I:$I,$A97,Database!$Z:$Z,"N",Database!$Y:$Y,"Y")+COUNTIFS(Database!$F:$F,2,Database!$Q:$Q,AC$2,Database!$I:$I,$A97,Database!$Z:$Z,"N",Database!$Y:$Y,"Y"))</f>
        <v>0</v>
      </c>
      <c r="AD97" s="9">
        <f>IF($K97="N",0,COUNTIFS(Database!$E:$E,1,Database!$O:$O,AD$2,Database!$I:$I,$A97,Database!$Z:$Z,"N",Database!$Y:$Y,"Y")+COUNTIFS(Database!$F:$F,1,Database!$Q:$Q,AD$2,Database!$I:$I,$A97,Database!$Z:$Z,"N",Database!$Y:$Y,"Y"))</f>
        <v>0</v>
      </c>
      <c r="AE97" s="9">
        <f>IF($K97="N",0,COUNTIFS(Database!$E:$E,1,Database!$O:$O,AE$2,Database!$I:$I,$A97,Database!$Z:$Z,"N",Database!$Y:$Y,"Y")+COUNTIFS(Database!$F:$F,1,Database!$Q:$Q,AE$2,Database!$I:$I,$A97,Database!$Z:$Z,"N",Database!$Y:$Y,"Y"))</f>
        <v>0</v>
      </c>
      <c r="AF97" s="9">
        <f>IF($K97="N",0,COUNTIFS(Database!$E:$E,1,Database!$O:$O,AF$2,Database!$I:$I,$A97,Database!$Z:$Z,"N",Database!$Y:$Y,"Y")+COUNTIFS(Database!$F:$F,1,Database!$Q:$Q,AF$2,Database!$I:$I,$A97,Database!$Z:$Z,"N",Database!$Y:$Y,"Y"))</f>
        <v>0</v>
      </c>
      <c r="AG97" s="9">
        <f>IF($K97="N",0,COUNTIFS(Database!$E:$E,1,Database!$O:$O,AG$2,Database!$I:$I,$A97,Database!$Z:$Z,"N",Database!$Y:$Y,"Y")+COUNTIFS(Database!$F:$F,1,Database!$Q:$Q,AG$2,Database!$I:$I,$A97,Database!$Z:$Z,"N",Database!$Y:$Y,"Y"))</f>
        <v>0</v>
      </c>
      <c r="AH97" s="9">
        <f>IF($K97="N",0,COUNTIFS(Database!$E:$E,1,Database!$O:$O,AH$2,Database!$I:$I,$A97,Database!$Z:$Z,"N",Database!$Y:$Y,"Y")+COUNTIFS(Database!$F:$F,1,Database!$Q:$Q,AH$2,Database!$I:$I,$A97,Database!$Z:$Z,"N",Database!$Y:$Y,"Y"))</f>
        <v>0</v>
      </c>
      <c r="AI97" s="9">
        <f>IF($K97="N",0,COUNTIFS(Database!$E:$E,1,Database!$O:$O,AI$2,Database!$I:$I,$A97,Database!$Z:$Z,"N",Database!$Y:$Y,"Y")+COUNTIFS(Database!$F:$F,1,Database!$Q:$Q,AI$2,Database!$I:$I,$A97,Database!$Z:$Z,"N",Database!$Y:$Y,"Y"))</f>
        <v>0</v>
      </c>
      <c r="AJ97" s="9">
        <f>IF($K97="N",0,COUNTIFS(Database!$E:$E,1,Database!$O:$O,AJ$2,Database!$I:$I,$A97,Database!$Z:$Z,"N",Database!$Y:$Y,"Y")+COUNTIFS(Database!$F:$F,1,Database!$Q:$Q,AJ$2,Database!$I:$I,$A97,Database!$Z:$Z,"N",Database!$Y:$Y,"Y"))</f>
        <v>0</v>
      </c>
      <c r="AK97" s="9">
        <f>IF($K97="N",0,COUNTIFS(Database!$E:$E,1,Database!$O:$O,AK$2,Database!$I:$I,$A97,Database!$Z:$Z,"N",Database!$Y:$Y,"Y")+COUNTIFS(Database!$F:$F,1,Database!$Q:$Q,AK$2,Database!$I:$I,$A97,Database!$Z:$Z,"N",Database!$Y:$Y,"Y"))</f>
        <v>0</v>
      </c>
      <c r="AL97" s="9">
        <f>IF($K97="N",0,COUNTIFS(Database!$E:$E,1,Database!$O:$O,AL$2,Database!$I:$I,$A97,Database!$Z:$Z,"N",Database!$Y:$Y,"Y")+COUNTIFS(Database!$F:$F,1,Database!$Q:$Q,AL$2,Database!$I:$I,$A97,Database!$Z:$Z,"N",Database!$Y:$Y,"Y"))</f>
        <v>0</v>
      </c>
      <c r="AM97" s="9">
        <f>IF($K97="N",0,COUNTIFS(Database!$E:$E,1,Database!$O:$O,AM$2,Database!$I:$I,$A97,Database!$Z:$Z,"N",Database!$Y:$Y,"Y")+COUNTIFS(Database!$F:$F,1,Database!$Q:$Q,AM$2,Database!$I:$I,$A97,Database!$Z:$Z,"N",Database!$Y:$Y,"Y"))</f>
        <v>0</v>
      </c>
      <c r="AN97" s="9">
        <f>IF($K97="N",0,COUNTIFS(Database!$E:$E,1,Database!$O:$O,AN$2,Database!$I:$I,$A97,Database!$Z:$Z,"N",Database!$Y:$Y,"Y")+COUNTIFS(Database!$F:$F,1,Database!$Q:$Q,AN$2,Database!$I:$I,$A97,Database!$Z:$Z,"N",Database!$Y:$Y,"Y"))</f>
        <v>0</v>
      </c>
      <c r="AO97" s="9">
        <f>IF($K97="N",0,COUNTIFS(Database!$E:$E,1,Database!$O:$O,AO$2,Database!$I:$I,$A97,Database!$Z:$Z,"N",Database!$Y:$Y,"Y")+COUNTIFS(Database!$F:$F,1,Database!$Q:$Q,AO$2,Database!$I:$I,$A97,Database!$Z:$Z,"N",Database!$Y:$Y,"Y"))</f>
        <v>0</v>
      </c>
      <c r="AP97" s="9">
        <f>IF($K97="N",0,COUNTIFS(Database!$E:$E,1,Database!$O:$O,AP$2,Database!$I:$I,$A97,Database!$Z:$Z,"N",Database!$Y:$Y,"Y")+COUNTIFS(Database!$F:$F,1,Database!$Q:$Q,AP$2,Database!$I:$I,$A97,Database!$Z:$Z,"N",Database!$Y:$Y,"Y"))</f>
        <v>0</v>
      </c>
      <c r="AQ97" s="9">
        <f>IF($K97="N",0,COUNTIFS(Database!$E:$E,1,Database!$O:$O,AQ$2,Database!$I:$I,$A97,Database!$Z:$Z,"N",Database!$Y:$Y,"Y")+COUNTIFS(Database!$F:$F,1,Database!$Q:$Q,AQ$2,Database!$I:$I,$A97,Database!$Z:$Z,"N",Database!$Y:$Y,"Y"))</f>
        <v>0</v>
      </c>
      <c r="AR97" s="9">
        <f>IF($K97="N",0,COUNTIFS(Database!$E:$E,1,Database!$O:$O,AR$2,Database!$I:$I,$A97,Database!$Z:$Z,"N",Database!$Y:$Y,"Y")+COUNTIFS(Database!$F:$F,1,Database!$Q:$Q,AR$2,Database!$I:$I,$A97,Database!$Z:$Z,"N",Database!$Y:$Y,"Y"))</f>
        <v>0</v>
      </c>
      <c r="AS97" s="9">
        <f>IF($K97="N",0,COUNTIFS(Database!$E:$E,1,Database!$O:$O,AS$2,Database!$I:$I,$A97,Database!$Z:$Z,"N",Database!$Y:$Y,"Y")+COUNTIFS(Database!$F:$F,1,Database!$Q:$Q,AS$2,Database!$I:$I,$A97,Database!$Z:$Z,"N",Database!$Y:$Y,"Y"))</f>
        <v>0</v>
      </c>
      <c r="AT97" s="9">
        <f>IF($K97="N",0,COUNTIFS(Database!$E:$E,0,Database!$O:$O,AT$2,Database!$I:$I,$A97,Database!$Z:$Z,"N",Database!$Y:$Y,"Y")+COUNTIFS(Database!$F:$F,0,Database!$Q:$Q,AT$2,Database!$I:$I,$A97,Database!$Z:$Z,"N",Database!$Y:$Y,"Y"))</f>
        <v>0</v>
      </c>
      <c r="AU97" s="9">
        <f>IF($K97="N",0,COUNTIFS(Database!$E:$E,0,Database!$O:$O,AU$2,Database!$I:$I,$A97,Database!$Z:$Z,"N",Database!$Y:$Y,"Y")+COUNTIFS(Database!$F:$F,0,Database!$Q:$Q,AU$2,Database!$I:$I,$A97,Database!$Z:$Z,"N",Database!$Y:$Y,"Y"))</f>
        <v>0</v>
      </c>
      <c r="AV97" s="9">
        <f>IF($K97="N",0,COUNTIFS(Database!$E:$E,0,Database!$O:$O,AV$2,Database!$I:$I,$A97,Database!$Z:$Z,"N",Database!$Y:$Y,"Y")+COUNTIFS(Database!$F:$F,0,Database!$Q:$Q,AV$2,Database!$I:$I,$A97,Database!$Z:$Z,"N",Database!$Y:$Y,"Y"))</f>
        <v>0</v>
      </c>
      <c r="AW97" s="9">
        <f>IF($K97="N",0,COUNTIFS(Database!$E:$E,0,Database!$O:$O,AW$2,Database!$I:$I,$A97,Database!$Z:$Z,"N",Database!$Y:$Y,"Y")+COUNTIFS(Database!$F:$F,0,Database!$Q:$Q,AW$2,Database!$I:$I,$A97,Database!$Z:$Z,"N",Database!$Y:$Y,"Y"))</f>
        <v>0</v>
      </c>
      <c r="AX97" s="9">
        <f>IF($K97="N",0,COUNTIFS(Database!$E:$E,0,Database!$O:$O,AX$2,Database!$I:$I,$A97,Database!$Z:$Z,"N",Database!$Y:$Y,"Y")+COUNTIFS(Database!$F:$F,0,Database!$Q:$Q,AX$2,Database!$I:$I,$A97,Database!$Z:$Z,"N",Database!$Y:$Y,"Y"))</f>
        <v>0</v>
      </c>
      <c r="AY97" s="9">
        <f>IF($K97="N",0,COUNTIFS(Database!$E:$E,0,Database!$O:$O,AY$2,Database!$I:$I,$A97,Database!$Z:$Z,"N",Database!$Y:$Y,"Y")+COUNTIFS(Database!$F:$F,0,Database!$Q:$Q,AY$2,Database!$I:$I,$A97,Database!$Z:$Z,"N",Database!$Y:$Y,"Y"))</f>
        <v>0</v>
      </c>
      <c r="AZ97" s="9">
        <f>IF($K97="N",0,COUNTIFS(Database!$E:$E,0,Database!$O:$O,AZ$2,Database!$I:$I,$A97,Database!$Z:$Z,"N",Database!$Y:$Y,"Y")+COUNTIFS(Database!$F:$F,0,Database!$Q:$Q,AZ$2,Database!$I:$I,$A97,Database!$Z:$Z,"N",Database!$Y:$Y,"Y"))</f>
        <v>0</v>
      </c>
      <c r="BA97" s="9">
        <f>IF($K97="N",0,COUNTIFS(Database!$E:$E,0,Database!$O:$O,BA$2,Database!$I:$I,$A97,Database!$Z:$Z,"N",Database!$Y:$Y,"Y")+COUNTIFS(Database!$F:$F,0,Database!$Q:$Q,BA$2,Database!$I:$I,$A97,Database!$Z:$Z,"N",Database!$Y:$Y,"Y"))</f>
        <v>0</v>
      </c>
      <c r="BB97" s="9">
        <f>IF($K97="N",0,COUNTIFS(Database!$E:$E,0,Database!$O:$O,BB$2,Database!$I:$I,$A97,Database!$Z:$Z,"N",Database!$Y:$Y,"Y")+COUNTIFS(Database!$F:$F,0,Database!$Q:$Q,BB$2,Database!$I:$I,$A97,Database!$Z:$Z,"N",Database!$Y:$Y,"Y"))</f>
        <v>0</v>
      </c>
      <c r="BC97" s="9">
        <f>IF($K97="N",0,COUNTIFS(Database!$E:$E,0,Database!$O:$O,BC$2,Database!$I:$I,$A97,Database!$Z:$Z,"N",Database!$Y:$Y,"Y")+COUNTIFS(Database!$F:$F,0,Database!$Q:$Q,BC$2,Database!$I:$I,$A97,Database!$Z:$Z,"N",Database!$Y:$Y,"Y"))</f>
        <v>0</v>
      </c>
      <c r="BD97" s="9">
        <f>IF($K97="N",0,COUNTIFS(Database!$E:$E,0,Database!$O:$O,BD$2,Database!$I:$I,$A97,Database!$Z:$Z,"N",Database!$Y:$Y,"Y")+COUNTIFS(Database!$F:$F,0,Database!$Q:$Q,BD$2,Database!$I:$I,$A97,Database!$Z:$Z,"N",Database!$Y:$Y,"Y"))</f>
        <v>0</v>
      </c>
      <c r="BE97" s="9">
        <f>IF($K97="N",0,COUNTIFS(Database!$E:$E,0,Database!$O:$O,BE$2,Database!$I:$I,$A97,Database!$Z:$Z,"N",Database!$Y:$Y,"Y")+COUNTIFS(Database!$F:$F,0,Database!$Q:$Q,BE$2,Database!$I:$I,$A97,Database!$Z:$Z,"N",Database!$Y:$Y,"Y"))</f>
        <v>0</v>
      </c>
      <c r="BF97" s="9">
        <f>IF($K97="N",0,COUNTIFS(Database!$E:$E,0,Database!$O:$O,BF$2,Database!$I:$I,$A97,Database!$Z:$Z,"N",Database!$Y:$Y,"Y")+COUNTIFS(Database!$F:$F,0,Database!$Q:$Q,BF$2,Database!$I:$I,$A97,Database!$Z:$Z,"N",Database!$Y:$Y,"Y"))</f>
        <v>0</v>
      </c>
      <c r="BG97" s="9">
        <f>IF($K97="N",0,COUNTIFS(Database!$E:$E,0,Database!$O:$O,BG$2,Database!$I:$I,$A97,Database!$Z:$Z,"N",Database!$Y:$Y,"Y")+COUNTIFS(Database!$F:$F,0,Database!$Q:$Q,BG$2,Database!$I:$I,$A97,Database!$Z:$Z,"N",Database!$Y:$Y,"Y"))</f>
        <v>0</v>
      </c>
      <c r="BH97" s="9">
        <f>IF($K97="N",0,COUNTIFS(Database!$E:$E,0,Database!$O:$O,BH$2,Database!$I:$I,$A97,Database!$Z:$Z,"N",Database!$Y:$Y,"Y")+COUNTIFS(Database!$F:$F,0,Database!$Q:$Q,BH$2,Database!$I:$I,$A97,Database!$Z:$Z,"N",Database!$Y:$Y,"Y"))</f>
        <v>0</v>
      </c>
      <c r="BI97" s="9">
        <f>IF($K97="N",0,COUNTIFS(Database!$E:$E,0,Database!$O:$O,BI$2,Database!$I:$I,$A97,Database!$Z:$Z,"N",Database!$Y:$Y,"Y")+COUNTIFS(Database!$F:$F,0,Database!$Q:$Q,BI$2,Database!$I:$I,$A97,Database!$Z:$Z,"N",Database!$Y:$Y,"Y"))</f>
        <v>0</v>
      </c>
    </row>
    <row r="98" spans="14:61" x14ac:dyDescent="0.25">
      <c r="N98" s="9">
        <f>IF($K98="N",0,COUNTIFS(Database!$E:$E,2,Database!$O:$O,N$2,Database!$I:$I,$A98,Database!$Z:$Z,"N",Database!$Y:$Y,"Y")+COUNTIFS(Database!$F:$F,2,Database!$Q:$Q,N$2,Database!$I:$I,$A98,Database!$Z:$Z,"N",Database!$Y:$Y,"Y"))</f>
        <v>0</v>
      </c>
      <c r="O98" s="9">
        <f>IF($K98="N",0,COUNTIFS(Database!$E:$E,2,Database!$O:$O,O$2,Database!$I:$I,$A98,Database!$Z:$Z,"N",Database!$Y:$Y,"Y")+COUNTIFS(Database!$F:$F,2,Database!$Q:$Q,O$2,Database!$I:$I,$A98,Database!$Z:$Z,"N",Database!$Y:$Y,"Y"))</f>
        <v>0</v>
      </c>
      <c r="P98" s="9">
        <f>IF($K98="N",0,COUNTIFS(Database!$E:$E,2,Database!$O:$O,P$2,Database!$I:$I,$A98,Database!$Z:$Z,"N",Database!$Y:$Y,"Y")+COUNTIFS(Database!$F:$F,2,Database!$Q:$Q,P$2,Database!$I:$I,$A98,Database!$Z:$Z,"N",Database!$Y:$Y,"Y"))</f>
        <v>0</v>
      </c>
      <c r="Q98" s="9">
        <f>IF($K98="N",0,COUNTIFS(Database!$E:$E,2,Database!$O:$O,Q$2,Database!$I:$I,$A98,Database!$Z:$Z,"N",Database!$Y:$Y,"Y")+COUNTIFS(Database!$F:$F,2,Database!$Q:$Q,Q$2,Database!$I:$I,$A98,Database!$Z:$Z,"N",Database!$Y:$Y,"Y"))</f>
        <v>0</v>
      </c>
      <c r="R98" s="9">
        <f>IF($K98="N",0,COUNTIFS(Database!$E:$E,2,Database!$O:$O,R$2,Database!$I:$I,$A98,Database!$Z:$Z,"N",Database!$Y:$Y,"Y")+COUNTIFS(Database!$F:$F,2,Database!$Q:$Q,R$2,Database!$I:$I,$A98,Database!$Z:$Z,"N",Database!$Y:$Y,"Y"))</f>
        <v>0</v>
      </c>
      <c r="S98" s="9">
        <f>IF($K98="N",0,COUNTIFS(Database!$E:$E,2,Database!$O:$O,S$2,Database!$I:$I,$A98,Database!$Z:$Z,"N",Database!$Y:$Y,"Y")+COUNTIFS(Database!$F:$F,2,Database!$Q:$Q,S$2,Database!$I:$I,$A98,Database!$Z:$Z,"N",Database!$Y:$Y,"Y"))</f>
        <v>0</v>
      </c>
      <c r="T98" s="9">
        <f>IF($K98="N",0,COUNTIFS(Database!$E:$E,2,Database!$O:$O,T$2,Database!$I:$I,$A98,Database!$Z:$Z,"N",Database!$Y:$Y,"Y")+COUNTIFS(Database!$F:$F,2,Database!$Q:$Q,T$2,Database!$I:$I,$A98,Database!$Z:$Z,"N",Database!$Y:$Y,"Y"))</f>
        <v>0</v>
      </c>
      <c r="U98" s="9">
        <f>IF($K98="N",0,COUNTIFS(Database!$E:$E,2,Database!$O:$O,U$2,Database!$I:$I,$A98,Database!$Z:$Z,"N",Database!$Y:$Y,"Y")+COUNTIFS(Database!$F:$F,2,Database!$Q:$Q,U$2,Database!$I:$I,$A98,Database!$Z:$Z,"N",Database!$Y:$Y,"Y"))</f>
        <v>0</v>
      </c>
      <c r="V98" s="9">
        <f>IF($K98="N",0,COUNTIFS(Database!$E:$E,2,Database!$O:$O,V$2,Database!$I:$I,$A98,Database!$Z:$Z,"N",Database!$Y:$Y,"Y")+COUNTIFS(Database!$F:$F,2,Database!$Q:$Q,V$2,Database!$I:$I,$A98,Database!$Z:$Z,"N",Database!$Y:$Y,"Y"))</f>
        <v>0</v>
      </c>
      <c r="W98" s="9">
        <f>IF($K98="N",0,COUNTIFS(Database!$E:$E,2,Database!$O:$O,W$2,Database!$I:$I,$A98,Database!$Z:$Z,"N",Database!$Y:$Y,"Y")+COUNTIFS(Database!$F:$F,2,Database!$Q:$Q,W$2,Database!$I:$I,$A98,Database!$Z:$Z,"N",Database!$Y:$Y,"Y"))</f>
        <v>0</v>
      </c>
      <c r="X98" s="9">
        <f>IF($K98="N",0,COUNTIFS(Database!$E:$E,2,Database!$O:$O,X$2,Database!$I:$I,$A98,Database!$Z:$Z,"N",Database!$Y:$Y,"Y")+COUNTIFS(Database!$F:$F,2,Database!$Q:$Q,X$2,Database!$I:$I,$A98,Database!$Z:$Z,"N",Database!$Y:$Y,"Y"))</f>
        <v>0</v>
      </c>
      <c r="Y98" s="9">
        <f>IF($K98="N",0,COUNTIFS(Database!$E:$E,2,Database!$O:$O,Y$2,Database!$I:$I,$A98,Database!$Z:$Z,"N",Database!$Y:$Y,"Y")+COUNTIFS(Database!$F:$F,2,Database!$Q:$Q,Y$2,Database!$I:$I,$A98,Database!$Z:$Z,"N",Database!$Y:$Y,"Y"))</f>
        <v>0</v>
      </c>
      <c r="Z98" s="9">
        <f>IF($K98="N",0,COUNTIFS(Database!$E:$E,2,Database!$O:$O,Z$2,Database!$I:$I,$A98,Database!$Z:$Z,"N",Database!$Y:$Y,"Y")+COUNTIFS(Database!$F:$F,2,Database!$Q:$Q,Z$2,Database!$I:$I,$A98,Database!$Z:$Z,"N",Database!$Y:$Y,"Y"))</f>
        <v>0</v>
      </c>
      <c r="AA98" s="9">
        <f>IF($K98="N",0,COUNTIFS(Database!$E:$E,2,Database!$O:$O,AA$2,Database!$I:$I,$A98,Database!$Z:$Z,"N",Database!$Y:$Y,"Y")+COUNTIFS(Database!$F:$F,2,Database!$Q:$Q,AA$2,Database!$I:$I,$A98,Database!$Z:$Z,"N",Database!$Y:$Y,"Y"))</f>
        <v>0</v>
      </c>
      <c r="AB98" s="9">
        <f>IF($K98="N",0,COUNTIFS(Database!$E:$E,2,Database!$O:$O,AB$2,Database!$I:$I,$A98,Database!$Z:$Z,"N",Database!$Y:$Y,"Y")+COUNTIFS(Database!$F:$F,2,Database!$Q:$Q,AB$2,Database!$I:$I,$A98,Database!$Z:$Z,"N",Database!$Y:$Y,"Y"))</f>
        <v>0</v>
      </c>
      <c r="AC98" s="9">
        <f>IF($K98="N",0,COUNTIFS(Database!$E:$E,2,Database!$O:$O,AC$2,Database!$I:$I,$A98,Database!$Z:$Z,"N",Database!$Y:$Y,"Y")+COUNTIFS(Database!$F:$F,2,Database!$Q:$Q,AC$2,Database!$I:$I,$A98,Database!$Z:$Z,"N",Database!$Y:$Y,"Y"))</f>
        <v>0</v>
      </c>
      <c r="AD98" s="9">
        <f>IF($K98="N",0,COUNTIFS(Database!$E:$E,1,Database!$O:$O,AD$2,Database!$I:$I,$A98,Database!$Z:$Z,"N",Database!$Y:$Y,"Y")+COUNTIFS(Database!$F:$F,1,Database!$Q:$Q,AD$2,Database!$I:$I,$A98,Database!$Z:$Z,"N",Database!$Y:$Y,"Y"))</f>
        <v>0</v>
      </c>
      <c r="AE98" s="9">
        <f>IF($K98="N",0,COUNTIFS(Database!$E:$E,1,Database!$O:$O,AE$2,Database!$I:$I,$A98,Database!$Z:$Z,"N",Database!$Y:$Y,"Y")+COUNTIFS(Database!$F:$F,1,Database!$Q:$Q,AE$2,Database!$I:$I,$A98,Database!$Z:$Z,"N",Database!$Y:$Y,"Y"))</f>
        <v>0</v>
      </c>
      <c r="AF98" s="9">
        <f>IF($K98="N",0,COUNTIFS(Database!$E:$E,1,Database!$O:$O,AF$2,Database!$I:$I,$A98,Database!$Z:$Z,"N",Database!$Y:$Y,"Y")+COUNTIFS(Database!$F:$F,1,Database!$Q:$Q,AF$2,Database!$I:$I,$A98,Database!$Z:$Z,"N",Database!$Y:$Y,"Y"))</f>
        <v>0</v>
      </c>
      <c r="AG98" s="9">
        <f>IF($K98="N",0,COUNTIFS(Database!$E:$E,1,Database!$O:$O,AG$2,Database!$I:$I,$A98,Database!$Z:$Z,"N",Database!$Y:$Y,"Y")+COUNTIFS(Database!$F:$F,1,Database!$Q:$Q,AG$2,Database!$I:$I,$A98,Database!$Z:$Z,"N",Database!$Y:$Y,"Y"))</f>
        <v>0</v>
      </c>
      <c r="AH98" s="9">
        <f>IF($K98="N",0,COUNTIFS(Database!$E:$E,1,Database!$O:$O,AH$2,Database!$I:$I,$A98,Database!$Z:$Z,"N",Database!$Y:$Y,"Y")+COUNTIFS(Database!$F:$F,1,Database!$Q:$Q,AH$2,Database!$I:$I,$A98,Database!$Z:$Z,"N",Database!$Y:$Y,"Y"))</f>
        <v>0</v>
      </c>
      <c r="AI98" s="9">
        <f>IF($K98="N",0,COUNTIFS(Database!$E:$E,1,Database!$O:$O,AI$2,Database!$I:$I,$A98,Database!$Z:$Z,"N",Database!$Y:$Y,"Y")+COUNTIFS(Database!$F:$F,1,Database!$Q:$Q,AI$2,Database!$I:$I,$A98,Database!$Z:$Z,"N",Database!$Y:$Y,"Y"))</f>
        <v>0</v>
      </c>
      <c r="AJ98" s="9">
        <f>IF($K98="N",0,COUNTIFS(Database!$E:$E,1,Database!$O:$O,AJ$2,Database!$I:$I,$A98,Database!$Z:$Z,"N",Database!$Y:$Y,"Y")+COUNTIFS(Database!$F:$F,1,Database!$Q:$Q,AJ$2,Database!$I:$I,$A98,Database!$Z:$Z,"N",Database!$Y:$Y,"Y"))</f>
        <v>0</v>
      </c>
      <c r="AK98" s="9">
        <f>IF($K98="N",0,COUNTIFS(Database!$E:$E,1,Database!$O:$O,AK$2,Database!$I:$I,$A98,Database!$Z:$Z,"N",Database!$Y:$Y,"Y")+COUNTIFS(Database!$F:$F,1,Database!$Q:$Q,AK$2,Database!$I:$I,$A98,Database!$Z:$Z,"N",Database!$Y:$Y,"Y"))</f>
        <v>0</v>
      </c>
      <c r="AL98" s="9">
        <f>IF($K98="N",0,COUNTIFS(Database!$E:$E,1,Database!$O:$O,AL$2,Database!$I:$I,$A98,Database!$Z:$Z,"N",Database!$Y:$Y,"Y")+COUNTIFS(Database!$F:$F,1,Database!$Q:$Q,AL$2,Database!$I:$I,$A98,Database!$Z:$Z,"N",Database!$Y:$Y,"Y"))</f>
        <v>0</v>
      </c>
      <c r="AM98" s="9">
        <f>IF($K98="N",0,COUNTIFS(Database!$E:$E,1,Database!$O:$O,AM$2,Database!$I:$I,$A98,Database!$Z:$Z,"N",Database!$Y:$Y,"Y")+COUNTIFS(Database!$F:$F,1,Database!$Q:$Q,AM$2,Database!$I:$I,$A98,Database!$Z:$Z,"N",Database!$Y:$Y,"Y"))</f>
        <v>0</v>
      </c>
      <c r="AN98" s="9">
        <f>IF($K98="N",0,COUNTIFS(Database!$E:$E,1,Database!$O:$O,AN$2,Database!$I:$I,$A98,Database!$Z:$Z,"N",Database!$Y:$Y,"Y")+COUNTIFS(Database!$F:$F,1,Database!$Q:$Q,AN$2,Database!$I:$I,$A98,Database!$Z:$Z,"N",Database!$Y:$Y,"Y"))</f>
        <v>0</v>
      </c>
      <c r="AO98" s="9">
        <f>IF($K98="N",0,COUNTIFS(Database!$E:$E,1,Database!$O:$O,AO$2,Database!$I:$I,$A98,Database!$Z:$Z,"N",Database!$Y:$Y,"Y")+COUNTIFS(Database!$F:$F,1,Database!$Q:$Q,AO$2,Database!$I:$I,$A98,Database!$Z:$Z,"N",Database!$Y:$Y,"Y"))</f>
        <v>0</v>
      </c>
      <c r="AP98" s="9">
        <f>IF($K98="N",0,COUNTIFS(Database!$E:$E,1,Database!$O:$O,AP$2,Database!$I:$I,$A98,Database!$Z:$Z,"N",Database!$Y:$Y,"Y")+COUNTIFS(Database!$F:$F,1,Database!$Q:$Q,AP$2,Database!$I:$I,$A98,Database!$Z:$Z,"N",Database!$Y:$Y,"Y"))</f>
        <v>0</v>
      </c>
      <c r="AQ98" s="9">
        <f>IF($K98="N",0,COUNTIFS(Database!$E:$E,1,Database!$O:$O,AQ$2,Database!$I:$I,$A98,Database!$Z:$Z,"N",Database!$Y:$Y,"Y")+COUNTIFS(Database!$F:$F,1,Database!$Q:$Q,AQ$2,Database!$I:$I,$A98,Database!$Z:$Z,"N",Database!$Y:$Y,"Y"))</f>
        <v>0</v>
      </c>
      <c r="AR98" s="9">
        <f>IF($K98="N",0,COUNTIFS(Database!$E:$E,1,Database!$O:$O,AR$2,Database!$I:$I,$A98,Database!$Z:$Z,"N",Database!$Y:$Y,"Y")+COUNTIFS(Database!$F:$F,1,Database!$Q:$Q,AR$2,Database!$I:$I,$A98,Database!$Z:$Z,"N",Database!$Y:$Y,"Y"))</f>
        <v>0</v>
      </c>
      <c r="AS98" s="9">
        <f>IF($K98="N",0,COUNTIFS(Database!$E:$E,1,Database!$O:$O,AS$2,Database!$I:$I,$A98,Database!$Z:$Z,"N",Database!$Y:$Y,"Y")+COUNTIFS(Database!$F:$F,1,Database!$Q:$Q,AS$2,Database!$I:$I,$A98,Database!$Z:$Z,"N",Database!$Y:$Y,"Y"))</f>
        <v>0</v>
      </c>
      <c r="AT98" s="9">
        <f>IF($K98="N",0,COUNTIFS(Database!$E:$E,0,Database!$O:$O,AT$2,Database!$I:$I,$A98,Database!$Z:$Z,"N",Database!$Y:$Y,"Y")+COUNTIFS(Database!$F:$F,0,Database!$Q:$Q,AT$2,Database!$I:$I,$A98,Database!$Z:$Z,"N",Database!$Y:$Y,"Y"))</f>
        <v>0</v>
      </c>
      <c r="AU98" s="9">
        <f>IF($K98="N",0,COUNTIFS(Database!$E:$E,0,Database!$O:$O,AU$2,Database!$I:$I,$A98,Database!$Z:$Z,"N",Database!$Y:$Y,"Y")+COUNTIFS(Database!$F:$F,0,Database!$Q:$Q,AU$2,Database!$I:$I,$A98,Database!$Z:$Z,"N",Database!$Y:$Y,"Y"))</f>
        <v>0</v>
      </c>
      <c r="AV98" s="9">
        <f>IF($K98="N",0,COUNTIFS(Database!$E:$E,0,Database!$O:$O,AV$2,Database!$I:$I,$A98,Database!$Z:$Z,"N",Database!$Y:$Y,"Y")+COUNTIFS(Database!$F:$F,0,Database!$Q:$Q,AV$2,Database!$I:$I,$A98,Database!$Z:$Z,"N",Database!$Y:$Y,"Y"))</f>
        <v>0</v>
      </c>
      <c r="AW98" s="9">
        <f>IF($K98="N",0,COUNTIFS(Database!$E:$E,0,Database!$O:$O,AW$2,Database!$I:$I,$A98,Database!$Z:$Z,"N",Database!$Y:$Y,"Y")+COUNTIFS(Database!$F:$F,0,Database!$Q:$Q,AW$2,Database!$I:$I,$A98,Database!$Z:$Z,"N",Database!$Y:$Y,"Y"))</f>
        <v>0</v>
      </c>
      <c r="AX98" s="9">
        <f>IF($K98="N",0,COUNTIFS(Database!$E:$E,0,Database!$O:$O,AX$2,Database!$I:$I,$A98,Database!$Z:$Z,"N",Database!$Y:$Y,"Y")+COUNTIFS(Database!$F:$F,0,Database!$Q:$Q,AX$2,Database!$I:$I,$A98,Database!$Z:$Z,"N",Database!$Y:$Y,"Y"))</f>
        <v>0</v>
      </c>
      <c r="AY98" s="9">
        <f>IF($K98="N",0,COUNTIFS(Database!$E:$E,0,Database!$O:$O,AY$2,Database!$I:$I,$A98,Database!$Z:$Z,"N",Database!$Y:$Y,"Y")+COUNTIFS(Database!$F:$F,0,Database!$Q:$Q,AY$2,Database!$I:$I,$A98,Database!$Z:$Z,"N",Database!$Y:$Y,"Y"))</f>
        <v>0</v>
      </c>
      <c r="AZ98" s="9">
        <f>IF($K98="N",0,COUNTIFS(Database!$E:$E,0,Database!$O:$O,AZ$2,Database!$I:$I,$A98,Database!$Z:$Z,"N",Database!$Y:$Y,"Y")+COUNTIFS(Database!$F:$F,0,Database!$Q:$Q,AZ$2,Database!$I:$I,$A98,Database!$Z:$Z,"N",Database!$Y:$Y,"Y"))</f>
        <v>0</v>
      </c>
      <c r="BA98" s="9">
        <f>IF($K98="N",0,COUNTIFS(Database!$E:$E,0,Database!$O:$O,BA$2,Database!$I:$I,$A98,Database!$Z:$Z,"N",Database!$Y:$Y,"Y")+COUNTIFS(Database!$F:$F,0,Database!$Q:$Q,BA$2,Database!$I:$I,$A98,Database!$Z:$Z,"N",Database!$Y:$Y,"Y"))</f>
        <v>0</v>
      </c>
      <c r="BB98" s="9">
        <f>IF($K98="N",0,COUNTIFS(Database!$E:$E,0,Database!$O:$O,BB$2,Database!$I:$I,$A98,Database!$Z:$Z,"N",Database!$Y:$Y,"Y")+COUNTIFS(Database!$F:$F,0,Database!$Q:$Q,BB$2,Database!$I:$I,$A98,Database!$Z:$Z,"N",Database!$Y:$Y,"Y"))</f>
        <v>0</v>
      </c>
      <c r="BC98" s="9">
        <f>IF($K98="N",0,COUNTIFS(Database!$E:$E,0,Database!$O:$O,BC$2,Database!$I:$I,$A98,Database!$Z:$Z,"N",Database!$Y:$Y,"Y")+COUNTIFS(Database!$F:$F,0,Database!$Q:$Q,BC$2,Database!$I:$I,$A98,Database!$Z:$Z,"N",Database!$Y:$Y,"Y"))</f>
        <v>0</v>
      </c>
      <c r="BD98" s="9">
        <f>IF($K98="N",0,COUNTIFS(Database!$E:$E,0,Database!$O:$O,BD$2,Database!$I:$I,$A98,Database!$Z:$Z,"N",Database!$Y:$Y,"Y")+COUNTIFS(Database!$F:$F,0,Database!$Q:$Q,BD$2,Database!$I:$I,$A98,Database!$Z:$Z,"N",Database!$Y:$Y,"Y"))</f>
        <v>0</v>
      </c>
      <c r="BE98" s="9">
        <f>IF($K98="N",0,COUNTIFS(Database!$E:$E,0,Database!$O:$O,BE$2,Database!$I:$I,$A98,Database!$Z:$Z,"N",Database!$Y:$Y,"Y")+COUNTIFS(Database!$F:$F,0,Database!$Q:$Q,BE$2,Database!$I:$I,$A98,Database!$Z:$Z,"N",Database!$Y:$Y,"Y"))</f>
        <v>0</v>
      </c>
      <c r="BF98" s="9">
        <f>IF($K98="N",0,COUNTIFS(Database!$E:$E,0,Database!$O:$O,BF$2,Database!$I:$I,$A98,Database!$Z:$Z,"N",Database!$Y:$Y,"Y")+COUNTIFS(Database!$F:$F,0,Database!$Q:$Q,BF$2,Database!$I:$I,$A98,Database!$Z:$Z,"N",Database!$Y:$Y,"Y"))</f>
        <v>0</v>
      </c>
      <c r="BG98" s="9">
        <f>IF($K98="N",0,COUNTIFS(Database!$E:$E,0,Database!$O:$O,BG$2,Database!$I:$I,$A98,Database!$Z:$Z,"N",Database!$Y:$Y,"Y")+COUNTIFS(Database!$F:$F,0,Database!$Q:$Q,BG$2,Database!$I:$I,$A98,Database!$Z:$Z,"N",Database!$Y:$Y,"Y"))</f>
        <v>0</v>
      </c>
      <c r="BH98" s="9">
        <f>IF($K98="N",0,COUNTIFS(Database!$E:$E,0,Database!$O:$O,BH$2,Database!$I:$I,$A98,Database!$Z:$Z,"N",Database!$Y:$Y,"Y")+COUNTIFS(Database!$F:$F,0,Database!$Q:$Q,BH$2,Database!$I:$I,$A98,Database!$Z:$Z,"N",Database!$Y:$Y,"Y"))</f>
        <v>0</v>
      </c>
      <c r="BI98" s="9">
        <f>IF($K98="N",0,COUNTIFS(Database!$E:$E,0,Database!$O:$O,BI$2,Database!$I:$I,$A98,Database!$Z:$Z,"N",Database!$Y:$Y,"Y")+COUNTIFS(Database!$F:$F,0,Database!$Q:$Q,BI$2,Database!$I:$I,$A98,Database!$Z:$Z,"N",Database!$Y:$Y,"Y"))</f>
        <v>0</v>
      </c>
    </row>
    <row r="99" spans="14:61" x14ac:dyDescent="0.25">
      <c r="N99" s="9">
        <f>IF($K99="N",0,COUNTIFS(Database!$E:$E,2,Database!$O:$O,N$2,Database!$I:$I,$A99,Database!$Z:$Z,"N",Database!$Y:$Y,"Y")+COUNTIFS(Database!$F:$F,2,Database!$Q:$Q,N$2,Database!$I:$I,$A99,Database!$Z:$Z,"N",Database!$Y:$Y,"Y"))</f>
        <v>0</v>
      </c>
      <c r="O99" s="9">
        <f>IF($K99="N",0,COUNTIFS(Database!$E:$E,2,Database!$O:$O,O$2,Database!$I:$I,$A99,Database!$Z:$Z,"N",Database!$Y:$Y,"Y")+COUNTIFS(Database!$F:$F,2,Database!$Q:$Q,O$2,Database!$I:$I,$A99,Database!$Z:$Z,"N",Database!$Y:$Y,"Y"))</f>
        <v>0</v>
      </c>
      <c r="P99" s="9">
        <f>IF($K99="N",0,COUNTIFS(Database!$E:$E,2,Database!$O:$O,P$2,Database!$I:$I,$A99,Database!$Z:$Z,"N",Database!$Y:$Y,"Y")+COUNTIFS(Database!$F:$F,2,Database!$Q:$Q,P$2,Database!$I:$I,$A99,Database!$Z:$Z,"N",Database!$Y:$Y,"Y"))</f>
        <v>0</v>
      </c>
      <c r="Q99" s="9">
        <f>IF($K99="N",0,COUNTIFS(Database!$E:$E,2,Database!$O:$O,Q$2,Database!$I:$I,$A99,Database!$Z:$Z,"N",Database!$Y:$Y,"Y")+COUNTIFS(Database!$F:$F,2,Database!$Q:$Q,Q$2,Database!$I:$I,$A99,Database!$Z:$Z,"N",Database!$Y:$Y,"Y"))</f>
        <v>0</v>
      </c>
      <c r="R99" s="9">
        <f>IF($K99="N",0,COUNTIFS(Database!$E:$E,2,Database!$O:$O,R$2,Database!$I:$I,$A99,Database!$Z:$Z,"N",Database!$Y:$Y,"Y")+COUNTIFS(Database!$F:$F,2,Database!$Q:$Q,R$2,Database!$I:$I,$A99,Database!$Z:$Z,"N",Database!$Y:$Y,"Y"))</f>
        <v>0</v>
      </c>
      <c r="S99" s="9">
        <f>IF($K99="N",0,COUNTIFS(Database!$E:$E,2,Database!$O:$O,S$2,Database!$I:$I,$A99,Database!$Z:$Z,"N",Database!$Y:$Y,"Y")+COUNTIFS(Database!$F:$F,2,Database!$Q:$Q,S$2,Database!$I:$I,$A99,Database!$Z:$Z,"N",Database!$Y:$Y,"Y"))</f>
        <v>0</v>
      </c>
      <c r="T99" s="9">
        <f>IF($K99="N",0,COUNTIFS(Database!$E:$E,2,Database!$O:$O,T$2,Database!$I:$I,$A99,Database!$Z:$Z,"N",Database!$Y:$Y,"Y")+COUNTIFS(Database!$F:$F,2,Database!$Q:$Q,T$2,Database!$I:$I,$A99,Database!$Z:$Z,"N",Database!$Y:$Y,"Y"))</f>
        <v>0</v>
      </c>
      <c r="U99" s="9">
        <f>IF($K99="N",0,COUNTIFS(Database!$E:$E,2,Database!$O:$O,U$2,Database!$I:$I,$A99,Database!$Z:$Z,"N",Database!$Y:$Y,"Y")+COUNTIFS(Database!$F:$F,2,Database!$Q:$Q,U$2,Database!$I:$I,$A99,Database!$Z:$Z,"N",Database!$Y:$Y,"Y"))</f>
        <v>0</v>
      </c>
      <c r="V99" s="9">
        <f>IF($K99="N",0,COUNTIFS(Database!$E:$E,2,Database!$O:$O,V$2,Database!$I:$I,$A99,Database!$Z:$Z,"N",Database!$Y:$Y,"Y")+COUNTIFS(Database!$F:$F,2,Database!$Q:$Q,V$2,Database!$I:$I,$A99,Database!$Z:$Z,"N",Database!$Y:$Y,"Y"))</f>
        <v>0</v>
      </c>
      <c r="W99" s="9">
        <f>IF($K99="N",0,COUNTIFS(Database!$E:$E,2,Database!$O:$O,W$2,Database!$I:$I,$A99,Database!$Z:$Z,"N",Database!$Y:$Y,"Y")+COUNTIFS(Database!$F:$F,2,Database!$Q:$Q,W$2,Database!$I:$I,$A99,Database!$Z:$Z,"N",Database!$Y:$Y,"Y"))</f>
        <v>0</v>
      </c>
      <c r="X99" s="9">
        <f>IF($K99="N",0,COUNTIFS(Database!$E:$E,2,Database!$O:$O,X$2,Database!$I:$I,$A99,Database!$Z:$Z,"N",Database!$Y:$Y,"Y")+COUNTIFS(Database!$F:$F,2,Database!$Q:$Q,X$2,Database!$I:$I,$A99,Database!$Z:$Z,"N",Database!$Y:$Y,"Y"))</f>
        <v>0</v>
      </c>
      <c r="Y99" s="9">
        <f>IF($K99="N",0,COUNTIFS(Database!$E:$E,2,Database!$O:$O,Y$2,Database!$I:$I,$A99,Database!$Z:$Z,"N",Database!$Y:$Y,"Y")+COUNTIFS(Database!$F:$F,2,Database!$Q:$Q,Y$2,Database!$I:$I,$A99,Database!$Z:$Z,"N",Database!$Y:$Y,"Y"))</f>
        <v>0</v>
      </c>
      <c r="Z99" s="9">
        <f>IF($K99="N",0,COUNTIFS(Database!$E:$E,2,Database!$O:$O,Z$2,Database!$I:$I,$A99,Database!$Z:$Z,"N",Database!$Y:$Y,"Y")+COUNTIFS(Database!$F:$F,2,Database!$Q:$Q,Z$2,Database!$I:$I,$A99,Database!$Z:$Z,"N",Database!$Y:$Y,"Y"))</f>
        <v>0</v>
      </c>
      <c r="AA99" s="9">
        <f>IF($K99="N",0,COUNTIFS(Database!$E:$E,2,Database!$O:$O,AA$2,Database!$I:$I,$A99,Database!$Z:$Z,"N",Database!$Y:$Y,"Y")+COUNTIFS(Database!$F:$F,2,Database!$Q:$Q,AA$2,Database!$I:$I,$A99,Database!$Z:$Z,"N",Database!$Y:$Y,"Y"))</f>
        <v>0</v>
      </c>
      <c r="AB99" s="9">
        <f>IF($K99="N",0,COUNTIFS(Database!$E:$E,2,Database!$O:$O,AB$2,Database!$I:$I,$A99,Database!$Z:$Z,"N",Database!$Y:$Y,"Y")+COUNTIFS(Database!$F:$F,2,Database!$Q:$Q,AB$2,Database!$I:$I,$A99,Database!$Z:$Z,"N",Database!$Y:$Y,"Y"))</f>
        <v>0</v>
      </c>
      <c r="AC99" s="9">
        <f>IF($K99="N",0,COUNTIFS(Database!$E:$E,2,Database!$O:$O,AC$2,Database!$I:$I,$A99,Database!$Z:$Z,"N",Database!$Y:$Y,"Y")+COUNTIFS(Database!$F:$F,2,Database!$Q:$Q,AC$2,Database!$I:$I,$A99,Database!$Z:$Z,"N",Database!$Y:$Y,"Y"))</f>
        <v>0</v>
      </c>
      <c r="AD99" s="9">
        <f>IF($K99="N",0,COUNTIFS(Database!$E:$E,1,Database!$O:$O,AD$2,Database!$I:$I,$A99,Database!$Z:$Z,"N",Database!$Y:$Y,"Y")+COUNTIFS(Database!$F:$F,1,Database!$Q:$Q,AD$2,Database!$I:$I,$A99,Database!$Z:$Z,"N",Database!$Y:$Y,"Y"))</f>
        <v>0</v>
      </c>
      <c r="AE99" s="9">
        <f>IF($K99="N",0,COUNTIFS(Database!$E:$E,1,Database!$O:$O,AE$2,Database!$I:$I,$A99,Database!$Z:$Z,"N",Database!$Y:$Y,"Y")+COUNTIFS(Database!$F:$F,1,Database!$Q:$Q,AE$2,Database!$I:$I,$A99,Database!$Z:$Z,"N",Database!$Y:$Y,"Y"))</f>
        <v>0</v>
      </c>
      <c r="AF99" s="9">
        <f>IF($K99="N",0,COUNTIFS(Database!$E:$E,1,Database!$O:$O,AF$2,Database!$I:$I,$A99,Database!$Z:$Z,"N",Database!$Y:$Y,"Y")+COUNTIFS(Database!$F:$F,1,Database!$Q:$Q,AF$2,Database!$I:$I,$A99,Database!$Z:$Z,"N",Database!$Y:$Y,"Y"))</f>
        <v>0</v>
      </c>
      <c r="AG99" s="9">
        <f>IF($K99="N",0,COUNTIFS(Database!$E:$E,1,Database!$O:$O,AG$2,Database!$I:$I,$A99,Database!$Z:$Z,"N",Database!$Y:$Y,"Y")+COUNTIFS(Database!$F:$F,1,Database!$Q:$Q,AG$2,Database!$I:$I,$A99,Database!$Z:$Z,"N",Database!$Y:$Y,"Y"))</f>
        <v>0</v>
      </c>
      <c r="AH99" s="9">
        <f>IF($K99="N",0,COUNTIFS(Database!$E:$E,1,Database!$O:$O,AH$2,Database!$I:$I,$A99,Database!$Z:$Z,"N",Database!$Y:$Y,"Y")+COUNTIFS(Database!$F:$F,1,Database!$Q:$Q,AH$2,Database!$I:$I,$A99,Database!$Z:$Z,"N",Database!$Y:$Y,"Y"))</f>
        <v>0</v>
      </c>
      <c r="AI99" s="9">
        <f>IF($K99="N",0,COUNTIFS(Database!$E:$E,1,Database!$O:$O,AI$2,Database!$I:$I,$A99,Database!$Z:$Z,"N",Database!$Y:$Y,"Y")+COUNTIFS(Database!$F:$F,1,Database!$Q:$Q,AI$2,Database!$I:$I,$A99,Database!$Z:$Z,"N",Database!$Y:$Y,"Y"))</f>
        <v>0</v>
      </c>
      <c r="AJ99" s="9">
        <f>IF($K99="N",0,COUNTIFS(Database!$E:$E,1,Database!$O:$O,AJ$2,Database!$I:$I,$A99,Database!$Z:$Z,"N",Database!$Y:$Y,"Y")+COUNTIFS(Database!$F:$F,1,Database!$Q:$Q,AJ$2,Database!$I:$I,$A99,Database!$Z:$Z,"N",Database!$Y:$Y,"Y"))</f>
        <v>0</v>
      </c>
      <c r="AK99" s="9">
        <f>IF($K99="N",0,COUNTIFS(Database!$E:$E,1,Database!$O:$O,AK$2,Database!$I:$I,$A99,Database!$Z:$Z,"N",Database!$Y:$Y,"Y")+COUNTIFS(Database!$F:$F,1,Database!$Q:$Q,AK$2,Database!$I:$I,$A99,Database!$Z:$Z,"N",Database!$Y:$Y,"Y"))</f>
        <v>0</v>
      </c>
      <c r="AL99" s="9">
        <f>IF($K99="N",0,COUNTIFS(Database!$E:$E,1,Database!$O:$O,AL$2,Database!$I:$I,$A99,Database!$Z:$Z,"N",Database!$Y:$Y,"Y")+COUNTIFS(Database!$F:$F,1,Database!$Q:$Q,AL$2,Database!$I:$I,$A99,Database!$Z:$Z,"N",Database!$Y:$Y,"Y"))</f>
        <v>0</v>
      </c>
      <c r="AM99" s="9">
        <f>IF($K99="N",0,COUNTIFS(Database!$E:$E,1,Database!$O:$O,AM$2,Database!$I:$I,$A99,Database!$Z:$Z,"N",Database!$Y:$Y,"Y")+COUNTIFS(Database!$F:$F,1,Database!$Q:$Q,AM$2,Database!$I:$I,$A99,Database!$Z:$Z,"N",Database!$Y:$Y,"Y"))</f>
        <v>0</v>
      </c>
      <c r="AN99" s="9">
        <f>IF($K99="N",0,COUNTIFS(Database!$E:$E,1,Database!$O:$O,AN$2,Database!$I:$I,$A99,Database!$Z:$Z,"N",Database!$Y:$Y,"Y")+COUNTIFS(Database!$F:$F,1,Database!$Q:$Q,AN$2,Database!$I:$I,$A99,Database!$Z:$Z,"N",Database!$Y:$Y,"Y"))</f>
        <v>0</v>
      </c>
      <c r="AO99" s="9">
        <f>IF($K99="N",0,COUNTIFS(Database!$E:$E,1,Database!$O:$O,AO$2,Database!$I:$I,$A99,Database!$Z:$Z,"N",Database!$Y:$Y,"Y")+COUNTIFS(Database!$F:$F,1,Database!$Q:$Q,AO$2,Database!$I:$I,$A99,Database!$Z:$Z,"N",Database!$Y:$Y,"Y"))</f>
        <v>0</v>
      </c>
      <c r="AP99" s="9">
        <f>IF($K99="N",0,COUNTIFS(Database!$E:$E,1,Database!$O:$O,AP$2,Database!$I:$I,$A99,Database!$Z:$Z,"N",Database!$Y:$Y,"Y")+COUNTIFS(Database!$F:$F,1,Database!$Q:$Q,AP$2,Database!$I:$I,$A99,Database!$Z:$Z,"N",Database!$Y:$Y,"Y"))</f>
        <v>0</v>
      </c>
      <c r="AQ99" s="9">
        <f>IF($K99="N",0,COUNTIFS(Database!$E:$E,1,Database!$O:$O,AQ$2,Database!$I:$I,$A99,Database!$Z:$Z,"N",Database!$Y:$Y,"Y")+COUNTIFS(Database!$F:$F,1,Database!$Q:$Q,AQ$2,Database!$I:$I,$A99,Database!$Z:$Z,"N",Database!$Y:$Y,"Y"))</f>
        <v>0</v>
      </c>
      <c r="AR99" s="9">
        <f>IF($K99="N",0,COUNTIFS(Database!$E:$E,1,Database!$O:$O,AR$2,Database!$I:$I,$A99,Database!$Z:$Z,"N",Database!$Y:$Y,"Y")+COUNTIFS(Database!$F:$F,1,Database!$Q:$Q,AR$2,Database!$I:$I,$A99,Database!$Z:$Z,"N",Database!$Y:$Y,"Y"))</f>
        <v>0</v>
      </c>
      <c r="AS99" s="9">
        <f>IF($K99="N",0,COUNTIFS(Database!$E:$E,1,Database!$O:$O,AS$2,Database!$I:$I,$A99,Database!$Z:$Z,"N",Database!$Y:$Y,"Y")+COUNTIFS(Database!$F:$F,1,Database!$Q:$Q,AS$2,Database!$I:$I,$A99,Database!$Z:$Z,"N",Database!$Y:$Y,"Y"))</f>
        <v>0</v>
      </c>
      <c r="AT99" s="9">
        <f>IF($K99="N",0,COUNTIFS(Database!$E:$E,0,Database!$O:$O,AT$2,Database!$I:$I,$A99,Database!$Z:$Z,"N",Database!$Y:$Y,"Y")+COUNTIFS(Database!$F:$F,0,Database!$Q:$Q,AT$2,Database!$I:$I,$A99,Database!$Z:$Z,"N",Database!$Y:$Y,"Y"))</f>
        <v>0</v>
      </c>
      <c r="AU99" s="9">
        <f>IF($K99="N",0,COUNTIFS(Database!$E:$E,0,Database!$O:$O,AU$2,Database!$I:$I,$A99,Database!$Z:$Z,"N",Database!$Y:$Y,"Y")+COUNTIFS(Database!$F:$F,0,Database!$Q:$Q,AU$2,Database!$I:$I,$A99,Database!$Z:$Z,"N",Database!$Y:$Y,"Y"))</f>
        <v>0</v>
      </c>
      <c r="AV99" s="9">
        <f>IF($K99="N",0,COUNTIFS(Database!$E:$E,0,Database!$O:$O,AV$2,Database!$I:$I,$A99,Database!$Z:$Z,"N",Database!$Y:$Y,"Y")+COUNTIFS(Database!$F:$F,0,Database!$Q:$Q,AV$2,Database!$I:$I,$A99,Database!$Z:$Z,"N",Database!$Y:$Y,"Y"))</f>
        <v>0</v>
      </c>
      <c r="AW99" s="9">
        <f>IF($K99="N",0,COUNTIFS(Database!$E:$E,0,Database!$O:$O,AW$2,Database!$I:$I,$A99,Database!$Z:$Z,"N",Database!$Y:$Y,"Y")+COUNTIFS(Database!$F:$F,0,Database!$Q:$Q,AW$2,Database!$I:$I,$A99,Database!$Z:$Z,"N",Database!$Y:$Y,"Y"))</f>
        <v>0</v>
      </c>
      <c r="AX99" s="9">
        <f>IF($K99="N",0,COUNTIFS(Database!$E:$E,0,Database!$O:$O,AX$2,Database!$I:$I,$A99,Database!$Z:$Z,"N",Database!$Y:$Y,"Y")+COUNTIFS(Database!$F:$F,0,Database!$Q:$Q,AX$2,Database!$I:$I,$A99,Database!$Z:$Z,"N",Database!$Y:$Y,"Y"))</f>
        <v>0</v>
      </c>
      <c r="AY99" s="9">
        <f>IF($K99="N",0,COUNTIFS(Database!$E:$E,0,Database!$O:$O,AY$2,Database!$I:$I,$A99,Database!$Z:$Z,"N",Database!$Y:$Y,"Y")+COUNTIFS(Database!$F:$F,0,Database!$Q:$Q,AY$2,Database!$I:$I,$A99,Database!$Z:$Z,"N",Database!$Y:$Y,"Y"))</f>
        <v>0</v>
      </c>
      <c r="AZ99" s="9">
        <f>IF($K99="N",0,COUNTIFS(Database!$E:$E,0,Database!$O:$O,AZ$2,Database!$I:$I,$A99,Database!$Z:$Z,"N",Database!$Y:$Y,"Y")+COUNTIFS(Database!$F:$F,0,Database!$Q:$Q,AZ$2,Database!$I:$I,$A99,Database!$Z:$Z,"N",Database!$Y:$Y,"Y"))</f>
        <v>0</v>
      </c>
      <c r="BA99" s="9">
        <f>IF($K99="N",0,COUNTIFS(Database!$E:$E,0,Database!$O:$O,BA$2,Database!$I:$I,$A99,Database!$Z:$Z,"N",Database!$Y:$Y,"Y")+COUNTIFS(Database!$F:$F,0,Database!$Q:$Q,BA$2,Database!$I:$I,$A99,Database!$Z:$Z,"N",Database!$Y:$Y,"Y"))</f>
        <v>0</v>
      </c>
      <c r="BB99" s="9">
        <f>IF($K99="N",0,COUNTIFS(Database!$E:$E,0,Database!$O:$O,BB$2,Database!$I:$I,$A99,Database!$Z:$Z,"N",Database!$Y:$Y,"Y")+COUNTIFS(Database!$F:$F,0,Database!$Q:$Q,BB$2,Database!$I:$I,$A99,Database!$Z:$Z,"N",Database!$Y:$Y,"Y"))</f>
        <v>0</v>
      </c>
      <c r="BC99" s="9">
        <f>IF($K99="N",0,COUNTIFS(Database!$E:$E,0,Database!$O:$O,BC$2,Database!$I:$I,$A99,Database!$Z:$Z,"N",Database!$Y:$Y,"Y")+COUNTIFS(Database!$F:$F,0,Database!$Q:$Q,BC$2,Database!$I:$I,$A99,Database!$Z:$Z,"N",Database!$Y:$Y,"Y"))</f>
        <v>0</v>
      </c>
      <c r="BD99" s="9">
        <f>IF($K99="N",0,COUNTIFS(Database!$E:$E,0,Database!$O:$O,BD$2,Database!$I:$I,$A99,Database!$Z:$Z,"N",Database!$Y:$Y,"Y")+COUNTIFS(Database!$F:$F,0,Database!$Q:$Q,BD$2,Database!$I:$I,$A99,Database!$Z:$Z,"N",Database!$Y:$Y,"Y"))</f>
        <v>0</v>
      </c>
      <c r="BE99" s="9">
        <f>IF($K99="N",0,COUNTIFS(Database!$E:$E,0,Database!$O:$O,BE$2,Database!$I:$I,$A99,Database!$Z:$Z,"N",Database!$Y:$Y,"Y")+COUNTIFS(Database!$F:$F,0,Database!$Q:$Q,BE$2,Database!$I:$I,$A99,Database!$Z:$Z,"N",Database!$Y:$Y,"Y"))</f>
        <v>0</v>
      </c>
      <c r="BF99" s="9">
        <f>IF($K99="N",0,COUNTIFS(Database!$E:$E,0,Database!$O:$O,BF$2,Database!$I:$I,$A99,Database!$Z:$Z,"N",Database!$Y:$Y,"Y")+COUNTIFS(Database!$F:$F,0,Database!$Q:$Q,BF$2,Database!$I:$I,$A99,Database!$Z:$Z,"N",Database!$Y:$Y,"Y"))</f>
        <v>0</v>
      </c>
      <c r="BG99" s="9">
        <f>IF($K99="N",0,COUNTIFS(Database!$E:$E,0,Database!$O:$O,BG$2,Database!$I:$I,$A99,Database!$Z:$Z,"N",Database!$Y:$Y,"Y")+COUNTIFS(Database!$F:$F,0,Database!$Q:$Q,BG$2,Database!$I:$I,$A99,Database!$Z:$Z,"N",Database!$Y:$Y,"Y"))</f>
        <v>0</v>
      </c>
      <c r="BH99" s="9">
        <f>IF($K99="N",0,COUNTIFS(Database!$E:$E,0,Database!$O:$O,BH$2,Database!$I:$I,$A99,Database!$Z:$Z,"N",Database!$Y:$Y,"Y")+COUNTIFS(Database!$F:$F,0,Database!$Q:$Q,BH$2,Database!$I:$I,$A99,Database!$Z:$Z,"N",Database!$Y:$Y,"Y"))</f>
        <v>0</v>
      </c>
      <c r="BI99" s="9">
        <f>IF($K99="N",0,COUNTIFS(Database!$E:$E,0,Database!$O:$O,BI$2,Database!$I:$I,$A99,Database!$Z:$Z,"N",Database!$Y:$Y,"Y")+COUNTIFS(Database!$F:$F,0,Database!$Q:$Q,BI$2,Database!$I:$I,$A99,Database!$Z:$Z,"N",Database!$Y:$Y,"Y"))</f>
        <v>0</v>
      </c>
    </row>
    <row r="100" spans="14:61" x14ac:dyDescent="0.25">
      <c r="N100" s="9">
        <f>IF($K100="N",0,COUNTIFS(Database!$E:$E,2,Database!$O:$O,N$2,Database!$I:$I,$A100,Database!$Z:$Z,"N",Database!$Y:$Y,"Y")+COUNTIFS(Database!$F:$F,2,Database!$Q:$Q,N$2,Database!$I:$I,$A100,Database!$Z:$Z,"N",Database!$Y:$Y,"Y"))</f>
        <v>0</v>
      </c>
      <c r="O100" s="9">
        <f>IF($K100="N",0,COUNTIFS(Database!$E:$E,2,Database!$O:$O,O$2,Database!$I:$I,$A100,Database!$Z:$Z,"N",Database!$Y:$Y,"Y")+COUNTIFS(Database!$F:$F,2,Database!$Q:$Q,O$2,Database!$I:$I,$A100,Database!$Z:$Z,"N",Database!$Y:$Y,"Y"))</f>
        <v>0</v>
      </c>
      <c r="P100" s="9">
        <f>IF($K100="N",0,COUNTIFS(Database!$E:$E,2,Database!$O:$O,P$2,Database!$I:$I,$A100,Database!$Z:$Z,"N",Database!$Y:$Y,"Y")+COUNTIFS(Database!$F:$F,2,Database!$Q:$Q,P$2,Database!$I:$I,$A100,Database!$Z:$Z,"N",Database!$Y:$Y,"Y"))</f>
        <v>0</v>
      </c>
      <c r="Q100" s="9">
        <f>IF($K100="N",0,COUNTIFS(Database!$E:$E,2,Database!$O:$O,Q$2,Database!$I:$I,$A100,Database!$Z:$Z,"N",Database!$Y:$Y,"Y")+COUNTIFS(Database!$F:$F,2,Database!$Q:$Q,Q$2,Database!$I:$I,$A100,Database!$Z:$Z,"N",Database!$Y:$Y,"Y"))</f>
        <v>0</v>
      </c>
      <c r="R100" s="9">
        <f>IF($K100="N",0,COUNTIFS(Database!$E:$E,2,Database!$O:$O,R$2,Database!$I:$I,$A100,Database!$Z:$Z,"N",Database!$Y:$Y,"Y")+COUNTIFS(Database!$F:$F,2,Database!$Q:$Q,R$2,Database!$I:$I,$A100,Database!$Z:$Z,"N",Database!$Y:$Y,"Y"))</f>
        <v>0</v>
      </c>
      <c r="S100" s="9">
        <f>IF($K100="N",0,COUNTIFS(Database!$E:$E,2,Database!$O:$O,S$2,Database!$I:$I,$A100,Database!$Z:$Z,"N",Database!$Y:$Y,"Y")+COUNTIFS(Database!$F:$F,2,Database!$Q:$Q,S$2,Database!$I:$I,$A100,Database!$Z:$Z,"N",Database!$Y:$Y,"Y"))</f>
        <v>0</v>
      </c>
      <c r="T100" s="9">
        <f>IF($K100="N",0,COUNTIFS(Database!$E:$E,2,Database!$O:$O,T$2,Database!$I:$I,$A100,Database!$Z:$Z,"N",Database!$Y:$Y,"Y")+COUNTIFS(Database!$F:$F,2,Database!$Q:$Q,T$2,Database!$I:$I,$A100,Database!$Z:$Z,"N",Database!$Y:$Y,"Y"))</f>
        <v>0</v>
      </c>
      <c r="U100" s="9">
        <f>IF($K100="N",0,COUNTIFS(Database!$E:$E,2,Database!$O:$O,U$2,Database!$I:$I,$A100,Database!$Z:$Z,"N",Database!$Y:$Y,"Y")+COUNTIFS(Database!$F:$F,2,Database!$Q:$Q,U$2,Database!$I:$I,$A100,Database!$Z:$Z,"N",Database!$Y:$Y,"Y"))</f>
        <v>0</v>
      </c>
      <c r="V100" s="9">
        <f>IF($K100="N",0,COUNTIFS(Database!$E:$E,2,Database!$O:$O,V$2,Database!$I:$I,$A100,Database!$Z:$Z,"N",Database!$Y:$Y,"Y")+COUNTIFS(Database!$F:$F,2,Database!$Q:$Q,V$2,Database!$I:$I,$A100,Database!$Z:$Z,"N",Database!$Y:$Y,"Y"))</f>
        <v>0</v>
      </c>
      <c r="W100" s="9">
        <f>IF($K100="N",0,COUNTIFS(Database!$E:$E,2,Database!$O:$O,W$2,Database!$I:$I,$A100,Database!$Z:$Z,"N",Database!$Y:$Y,"Y")+COUNTIFS(Database!$F:$F,2,Database!$Q:$Q,W$2,Database!$I:$I,$A100,Database!$Z:$Z,"N",Database!$Y:$Y,"Y"))</f>
        <v>0</v>
      </c>
      <c r="X100" s="9">
        <f>IF($K100="N",0,COUNTIFS(Database!$E:$E,2,Database!$O:$O,X$2,Database!$I:$I,$A100,Database!$Z:$Z,"N",Database!$Y:$Y,"Y")+COUNTIFS(Database!$F:$F,2,Database!$Q:$Q,X$2,Database!$I:$I,$A100,Database!$Z:$Z,"N",Database!$Y:$Y,"Y"))</f>
        <v>0</v>
      </c>
      <c r="Y100" s="9">
        <f>IF($K100="N",0,COUNTIFS(Database!$E:$E,2,Database!$O:$O,Y$2,Database!$I:$I,$A100,Database!$Z:$Z,"N",Database!$Y:$Y,"Y")+COUNTIFS(Database!$F:$F,2,Database!$Q:$Q,Y$2,Database!$I:$I,$A100,Database!$Z:$Z,"N",Database!$Y:$Y,"Y"))</f>
        <v>0</v>
      </c>
      <c r="Z100" s="9">
        <f>IF($K100="N",0,COUNTIFS(Database!$E:$E,2,Database!$O:$O,Z$2,Database!$I:$I,$A100,Database!$Z:$Z,"N",Database!$Y:$Y,"Y")+COUNTIFS(Database!$F:$F,2,Database!$Q:$Q,Z$2,Database!$I:$I,$A100,Database!$Z:$Z,"N",Database!$Y:$Y,"Y"))</f>
        <v>0</v>
      </c>
      <c r="AA100" s="9">
        <f>IF($K100="N",0,COUNTIFS(Database!$E:$E,2,Database!$O:$O,AA$2,Database!$I:$I,$A100,Database!$Z:$Z,"N",Database!$Y:$Y,"Y")+COUNTIFS(Database!$F:$F,2,Database!$Q:$Q,AA$2,Database!$I:$I,$A100,Database!$Z:$Z,"N",Database!$Y:$Y,"Y"))</f>
        <v>0</v>
      </c>
      <c r="AB100" s="9">
        <f>IF($K100="N",0,COUNTIFS(Database!$E:$E,2,Database!$O:$O,AB$2,Database!$I:$I,$A100,Database!$Z:$Z,"N",Database!$Y:$Y,"Y")+COUNTIFS(Database!$F:$F,2,Database!$Q:$Q,AB$2,Database!$I:$I,$A100,Database!$Z:$Z,"N",Database!$Y:$Y,"Y"))</f>
        <v>0</v>
      </c>
      <c r="AC100" s="9">
        <f>IF($K100="N",0,COUNTIFS(Database!$E:$E,2,Database!$O:$O,AC$2,Database!$I:$I,$A100,Database!$Z:$Z,"N",Database!$Y:$Y,"Y")+COUNTIFS(Database!$F:$F,2,Database!$Q:$Q,AC$2,Database!$I:$I,$A100,Database!$Z:$Z,"N",Database!$Y:$Y,"Y"))</f>
        <v>0</v>
      </c>
      <c r="AD100" s="9">
        <f>IF($K100="N",0,COUNTIFS(Database!$E:$E,1,Database!$O:$O,AD$2,Database!$I:$I,$A100,Database!$Z:$Z,"N",Database!$Y:$Y,"Y")+COUNTIFS(Database!$F:$F,1,Database!$Q:$Q,AD$2,Database!$I:$I,$A100,Database!$Z:$Z,"N",Database!$Y:$Y,"Y"))</f>
        <v>0</v>
      </c>
      <c r="AE100" s="9">
        <f>IF($K100="N",0,COUNTIFS(Database!$E:$E,1,Database!$O:$O,AE$2,Database!$I:$I,$A100,Database!$Z:$Z,"N",Database!$Y:$Y,"Y")+COUNTIFS(Database!$F:$F,1,Database!$Q:$Q,AE$2,Database!$I:$I,$A100,Database!$Z:$Z,"N",Database!$Y:$Y,"Y"))</f>
        <v>0</v>
      </c>
      <c r="AF100" s="9">
        <f>IF($K100="N",0,COUNTIFS(Database!$E:$E,1,Database!$O:$O,AF$2,Database!$I:$I,$A100,Database!$Z:$Z,"N",Database!$Y:$Y,"Y")+COUNTIFS(Database!$F:$F,1,Database!$Q:$Q,AF$2,Database!$I:$I,$A100,Database!$Z:$Z,"N",Database!$Y:$Y,"Y"))</f>
        <v>0</v>
      </c>
      <c r="AG100" s="9">
        <f>IF($K100="N",0,COUNTIFS(Database!$E:$E,1,Database!$O:$O,AG$2,Database!$I:$I,$A100,Database!$Z:$Z,"N",Database!$Y:$Y,"Y")+COUNTIFS(Database!$F:$F,1,Database!$Q:$Q,AG$2,Database!$I:$I,$A100,Database!$Z:$Z,"N",Database!$Y:$Y,"Y"))</f>
        <v>0</v>
      </c>
      <c r="AH100" s="9">
        <f>IF($K100="N",0,COUNTIFS(Database!$E:$E,1,Database!$O:$O,AH$2,Database!$I:$I,$A100,Database!$Z:$Z,"N",Database!$Y:$Y,"Y")+COUNTIFS(Database!$F:$F,1,Database!$Q:$Q,AH$2,Database!$I:$I,$A100,Database!$Z:$Z,"N",Database!$Y:$Y,"Y"))</f>
        <v>0</v>
      </c>
      <c r="AI100" s="9">
        <f>IF($K100="N",0,COUNTIFS(Database!$E:$E,1,Database!$O:$O,AI$2,Database!$I:$I,$A100,Database!$Z:$Z,"N",Database!$Y:$Y,"Y")+COUNTIFS(Database!$F:$F,1,Database!$Q:$Q,AI$2,Database!$I:$I,$A100,Database!$Z:$Z,"N",Database!$Y:$Y,"Y"))</f>
        <v>0</v>
      </c>
      <c r="AJ100" s="9">
        <f>IF($K100="N",0,COUNTIFS(Database!$E:$E,1,Database!$O:$O,AJ$2,Database!$I:$I,$A100,Database!$Z:$Z,"N",Database!$Y:$Y,"Y")+COUNTIFS(Database!$F:$F,1,Database!$Q:$Q,AJ$2,Database!$I:$I,$A100,Database!$Z:$Z,"N",Database!$Y:$Y,"Y"))</f>
        <v>0</v>
      </c>
      <c r="AK100" s="9">
        <f>IF($K100="N",0,COUNTIFS(Database!$E:$E,1,Database!$O:$O,AK$2,Database!$I:$I,$A100,Database!$Z:$Z,"N",Database!$Y:$Y,"Y")+COUNTIFS(Database!$F:$F,1,Database!$Q:$Q,AK$2,Database!$I:$I,$A100,Database!$Z:$Z,"N",Database!$Y:$Y,"Y"))</f>
        <v>0</v>
      </c>
      <c r="AL100" s="9">
        <f>IF($K100="N",0,COUNTIFS(Database!$E:$E,1,Database!$O:$O,AL$2,Database!$I:$I,$A100,Database!$Z:$Z,"N",Database!$Y:$Y,"Y")+COUNTIFS(Database!$F:$F,1,Database!$Q:$Q,AL$2,Database!$I:$I,$A100,Database!$Z:$Z,"N",Database!$Y:$Y,"Y"))</f>
        <v>0</v>
      </c>
      <c r="AM100" s="9">
        <f>IF($K100="N",0,COUNTIFS(Database!$E:$E,1,Database!$O:$O,AM$2,Database!$I:$I,$A100,Database!$Z:$Z,"N",Database!$Y:$Y,"Y")+COUNTIFS(Database!$F:$F,1,Database!$Q:$Q,AM$2,Database!$I:$I,$A100,Database!$Z:$Z,"N",Database!$Y:$Y,"Y"))</f>
        <v>0</v>
      </c>
      <c r="AN100" s="9">
        <f>IF($K100="N",0,COUNTIFS(Database!$E:$E,1,Database!$O:$O,AN$2,Database!$I:$I,$A100,Database!$Z:$Z,"N",Database!$Y:$Y,"Y")+COUNTIFS(Database!$F:$F,1,Database!$Q:$Q,AN$2,Database!$I:$I,$A100,Database!$Z:$Z,"N",Database!$Y:$Y,"Y"))</f>
        <v>0</v>
      </c>
      <c r="AO100" s="9">
        <f>IF($K100="N",0,COUNTIFS(Database!$E:$E,1,Database!$O:$O,AO$2,Database!$I:$I,$A100,Database!$Z:$Z,"N",Database!$Y:$Y,"Y")+COUNTIFS(Database!$F:$F,1,Database!$Q:$Q,AO$2,Database!$I:$I,$A100,Database!$Z:$Z,"N",Database!$Y:$Y,"Y"))</f>
        <v>0</v>
      </c>
      <c r="AP100" s="9">
        <f>IF($K100="N",0,COUNTIFS(Database!$E:$E,1,Database!$O:$O,AP$2,Database!$I:$I,$A100,Database!$Z:$Z,"N",Database!$Y:$Y,"Y")+COUNTIFS(Database!$F:$F,1,Database!$Q:$Q,AP$2,Database!$I:$I,$A100,Database!$Z:$Z,"N",Database!$Y:$Y,"Y"))</f>
        <v>0</v>
      </c>
      <c r="AQ100" s="9">
        <f>IF($K100="N",0,COUNTIFS(Database!$E:$E,1,Database!$O:$O,AQ$2,Database!$I:$I,$A100,Database!$Z:$Z,"N",Database!$Y:$Y,"Y")+COUNTIFS(Database!$F:$F,1,Database!$Q:$Q,AQ$2,Database!$I:$I,$A100,Database!$Z:$Z,"N",Database!$Y:$Y,"Y"))</f>
        <v>0</v>
      </c>
      <c r="AR100" s="9">
        <f>IF($K100="N",0,COUNTIFS(Database!$E:$E,1,Database!$O:$O,AR$2,Database!$I:$I,$A100,Database!$Z:$Z,"N",Database!$Y:$Y,"Y")+COUNTIFS(Database!$F:$F,1,Database!$Q:$Q,AR$2,Database!$I:$I,$A100,Database!$Z:$Z,"N",Database!$Y:$Y,"Y"))</f>
        <v>0</v>
      </c>
      <c r="AS100" s="9">
        <f>IF($K100="N",0,COUNTIFS(Database!$E:$E,1,Database!$O:$O,AS$2,Database!$I:$I,$A100,Database!$Z:$Z,"N",Database!$Y:$Y,"Y")+COUNTIFS(Database!$F:$F,1,Database!$Q:$Q,AS$2,Database!$I:$I,$A100,Database!$Z:$Z,"N",Database!$Y:$Y,"Y"))</f>
        <v>0</v>
      </c>
      <c r="AT100" s="9">
        <f>IF($K100="N",0,COUNTIFS(Database!$E:$E,0,Database!$O:$O,AT$2,Database!$I:$I,$A100,Database!$Z:$Z,"N",Database!$Y:$Y,"Y")+COUNTIFS(Database!$F:$F,0,Database!$Q:$Q,AT$2,Database!$I:$I,$A100,Database!$Z:$Z,"N",Database!$Y:$Y,"Y"))</f>
        <v>0</v>
      </c>
      <c r="AU100" s="9">
        <f>IF($K100="N",0,COUNTIFS(Database!$E:$E,0,Database!$O:$O,AU$2,Database!$I:$I,$A100,Database!$Z:$Z,"N",Database!$Y:$Y,"Y")+COUNTIFS(Database!$F:$F,0,Database!$Q:$Q,AU$2,Database!$I:$I,$A100,Database!$Z:$Z,"N",Database!$Y:$Y,"Y"))</f>
        <v>0</v>
      </c>
      <c r="AV100" s="9">
        <f>IF($K100="N",0,COUNTIFS(Database!$E:$E,0,Database!$O:$O,AV$2,Database!$I:$I,$A100,Database!$Z:$Z,"N",Database!$Y:$Y,"Y")+COUNTIFS(Database!$F:$F,0,Database!$Q:$Q,AV$2,Database!$I:$I,$A100,Database!$Z:$Z,"N",Database!$Y:$Y,"Y"))</f>
        <v>0</v>
      </c>
      <c r="AW100" s="9">
        <f>IF($K100="N",0,COUNTIFS(Database!$E:$E,0,Database!$O:$O,AW$2,Database!$I:$I,$A100,Database!$Z:$Z,"N",Database!$Y:$Y,"Y")+COUNTIFS(Database!$F:$F,0,Database!$Q:$Q,AW$2,Database!$I:$I,$A100,Database!$Z:$Z,"N",Database!$Y:$Y,"Y"))</f>
        <v>0</v>
      </c>
      <c r="AX100" s="9">
        <f>IF($K100="N",0,COUNTIFS(Database!$E:$E,0,Database!$O:$O,AX$2,Database!$I:$I,$A100,Database!$Z:$Z,"N",Database!$Y:$Y,"Y")+COUNTIFS(Database!$F:$F,0,Database!$Q:$Q,AX$2,Database!$I:$I,$A100,Database!$Z:$Z,"N",Database!$Y:$Y,"Y"))</f>
        <v>0</v>
      </c>
      <c r="AY100" s="9">
        <f>IF($K100="N",0,COUNTIFS(Database!$E:$E,0,Database!$O:$O,AY$2,Database!$I:$I,$A100,Database!$Z:$Z,"N",Database!$Y:$Y,"Y")+COUNTIFS(Database!$F:$F,0,Database!$Q:$Q,AY$2,Database!$I:$I,$A100,Database!$Z:$Z,"N",Database!$Y:$Y,"Y"))</f>
        <v>0</v>
      </c>
      <c r="AZ100" s="9">
        <f>IF($K100="N",0,COUNTIFS(Database!$E:$E,0,Database!$O:$O,AZ$2,Database!$I:$I,$A100,Database!$Z:$Z,"N",Database!$Y:$Y,"Y")+COUNTIFS(Database!$F:$F,0,Database!$Q:$Q,AZ$2,Database!$I:$I,$A100,Database!$Z:$Z,"N",Database!$Y:$Y,"Y"))</f>
        <v>0</v>
      </c>
      <c r="BA100" s="9">
        <f>IF($K100="N",0,COUNTIFS(Database!$E:$E,0,Database!$O:$O,BA$2,Database!$I:$I,$A100,Database!$Z:$Z,"N",Database!$Y:$Y,"Y")+COUNTIFS(Database!$F:$F,0,Database!$Q:$Q,BA$2,Database!$I:$I,$A100,Database!$Z:$Z,"N",Database!$Y:$Y,"Y"))</f>
        <v>0</v>
      </c>
      <c r="BB100" s="9">
        <f>IF($K100="N",0,COUNTIFS(Database!$E:$E,0,Database!$O:$O,BB$2,Database!$I:$I,$A100,Database!$Z:$Z,"N",Database!$Y:$Y,"Y")+COUNTIFS(Database!$F:$F,0,Database!$Q:$Q,BB$2,Database!$I:$I,$A100,Database!$Z:$Z,"N",Database!$Y:$Y,"Y"))</f>
        <v>0</v>
      </c>
      <c r="BC100" s="9">
        <f>IF($K100="N",0,COUNTIFS(Database!$E:$E,0,Database!$O:$O,BC$2,Database!$I:$I,$A100,Database!$Z:$Z,"N",Database!$Y:$Y,"Y")+COUNTIFS(Database!$F:$F,0,Database!$Q:$Q,BC$2,Database!$I:$I,$A100,Database!$Z:$Z,"N",Database!$Y:$Y,"Y"))</f>
        <v>0</v>
      </c>
      <c r="BD100" s="9">
        <f>IF($K100="N",0,COUNTIFS(Database!$E:$E,0,Database!$O:$O,BD$2,Database!$I:$I,$A100,Database!$Z:$Z,"N",Database!$Y:$Y,"Y")+COUNTIFS(Database!$F:$F,0,Database!$Q:$Q,BD$2,Database!$I:$I,$A100,Database!$Z:$Z,"N",Database!$Y:$Y,"Y"))</f>
        <v>0</v>
      </c>
      <c r="BE100" s="9">
        <f>IF($K100="N",0,COUNTIFS(Database!$E:$E,0,Database!$O:$O,BE$2,Database!$I:$I,$A100,Database!$Z:$Z,"N",Database!$Y:$Y,"Y")+COUNTIFS(Database!$F:$F,0,Database!$Q:$Q,BE$2,Database!$I:$I,$A100,Database!$Z:$Z,"N",Database!$Y:$Y,"Y"))</f>
        <v>0</v>
      </c>
      <c r="BF100" s="9">
        <f>IF($K100="N",0,COUNTIFS(Database!$E:$E,0,Database!$O:$O,BF$2,Database!$I:$I,$A100,Database!$Z:$Z,"N",Database!$Y:$Y,"Y")+COUNTIFS(Database!$F:$F,0,Database!$Q:$Q,BF$2,Database!$I:$I,$A100,Database!$Z:$Z,"N",Database!$Y:$Y,"Y"))</f>
        <v>0</v>
      </c>
      <c r="BG100" s="9">
        <f>IF($K100="N",0,COUNTIFS(Database!$E:$E,0,Database!$O:$O,BG$2,Database!$I:$I,$A100,Database!$Z:$Z,"N",Database!$Y:$Y,"Y")+COUNTIFS(Database!$F:$F,0,Database!$Q:$Q,BG$2,Database!$I:$I,$A100,Database!$Z:$Z,"N",Database!$Y:$Y,"Y"))</f>
        <v>0</v>
      </c>
      <c r="BH100" s="9">
        <f>IF($K100="N",0,COUNTIFS(Database!$E:$E,0,Database!$O:$O,BH$2,Database!$I:$I,$A100,Database!$Z:$Z,"N",Database!$Y:$Y,"Y")+COUNTIFS(Database!$F:$F,0,Database!$Q:$Q,BH$2,Database!$I:$I,$A100,Database!$Z:$Z,"N",Database!$Y:$Y,"Y"))</f>
        <v>0</v>
      </c>
      <c r="BI100" s="9">
        <f>IF($K100="N",0,COUNTIFS(Database!$E:$E,0,Database!$O:$O,BI$2,Database!$I:$I,$A100,Database!$Z:$Z,"N",Database!$Y:$Y,"Y")+COUNTIFS(Database!$F:$F,0,Database!$Q:$Q,BI$2,Database!$I:$I,$A100,Database!$Z:$Z,"N",Database!$Y:$Y,"Y"))</f>
        <v>0</v>
      </c>
    </row>
    <row r="101" spans="14:61" x14ac:dyDescent="0.25">
      <c r="N101" s="9">
        <f>IF($K101="N",0,COUNTIFS(Database!$E:$E,2,Database!$O:$O,N$2,Database!$I:$I,$A101,Database!$Z:$Z,"N",Database!$Y:$Y,"Y")+COUNTIFS(Database!$F:$F,2,Database!$Q:$Q,N$2,Database!$I:$I,$A101,Database!$Z:$Z,"N",Database!$Y:$Y,"Y"))</f>
        <v>0</v>
      </c>
      <c r="O101" s="9">
        <f>IF($K101="N",0,COUNTIFS(Database!$E:$E,2,Database!$O:$O,O$2,Database!$I:$I,$A101,Database!$Z:$Z,"N",Database!$Y:$Y,"Y")+COUNTIFS(Database!$F:$F,2,Database!$Q:$Q,O$2,Database!$I:$I,$A101,Database!$Z:$Z,"N",Database!$Y:$Y,"Y"))</f>
        <v>0</v>
      </c>
      <c r="P101" s="9">
        <f>IF($K101="N",0,COUNTIFS(Database!$E:$E,2,Database!$O:$O,P$2,Database!$I:$I,$A101,Database!$Z:$Z,"N",Database!$Y:$Y,"Y")+COUNTIFS(Database!$F:$F,2,Database!$Q:$Q,P$2,Database!$I:$I,$A101,Database!$Z:$Z,"N",Database!$Y:$Y,"Y"))</f>
        <v>0</v>
      </c>
      <c r="Q101" s="9">
        <f>IF($K101="N",0,COUNTIFS(Database!$E:$E,2,Database!$O:$O,Q$2,Database!$I:$I,$A101,Database!$Z:$Z,"N",Database!$Y:$Y,"Y")+COUNTIFS(Database!$F:$F,2,Database!$Q:$Q,Q$2,Database!$I:$I,$A101,Database!$Z:$Z,"N",Database!$Y:$Y,"Y"))</f>
        <v>0</v>
      </c>
      <c r="R101" s="9">
        <f>IF($K101="N",0,COUNTIFS(Database!$E:$E,2,Database!$O:$O,R$2,Database!$I:$I,$A101,Database!$Z:$Z,"N",Database!$Y:$Y,"Y")+COUNTIFS(Database!$F:$F,2,Database!$Q:$Q,R$2,Database!$I:$I,$A101,Database!$Z:$Z,"N",Database!$Y:$Y,"Y"))</f>
        <v>0</v>
      </c>
      <c r="S101" s="9">
        <f>IF($K101="N",0,COUNTIFS(Database!$E:$E,2,Database!$O:$O,S$2,Database!$I:$I,$A101,Database!$Z:$Z,"N",Database!$Y:$Y,"Y")+COUNTIFS(Database!$F:$F,2,Database!$Q:$Q,S$2,Database!$I:$I,$A101,Database!$Z:$Z,"N",Database!$Y:$Y,"Y"))</f>
        <v>0</v>
      </c>
      <c r="T101" s="9">
        <f>IF($K101="N",0,COUNTIFS(Database!$E:$E,2,Database!$O:$O,T$2,Database!$I:$I,$A101,Database!$Z:$Z,"N",Database!$Y:$Y,"Y")+COUNTIFS(Database!$F:$F,2,Database!$Q:$Q,T$2,Database!$I:$I,$A101,Database!$Z:$Z,"N",Database!$Y:$Y,"Y"))</f>
        <v>0</v>
      </c>
      <c r="U101" s="9">
        <f>IF($K101="N",0,COUNTIFS(Database!$E:$E,2,Database!$O:$O,U$2,Database!$I:$I,$A101,Database!$Z:$Z,"N",Database!$Y:$Y,"Y")+COUNTIFS(Database!$F:$F,2,Database!$Q:$Q,U$2,Database!$I:$I,$A101,Database!$Z:$Z,"N",Database!$Y:$Y,"Y"))</f>
        <v>0</v>
      </c>
      <c r="V101" s="9">
        <f>IF($K101="N",0,COUNTIFS(Database!$E:$E,2,Database!$O:$O,V$2,Database!$I:$I,$A101,Database!$Z:$Z,"N",Database!$Y:$Y,"Y")+COUNTIFS(Database!$F:$F,2,Database!$Q:$Q,V$2,Database!$I:$I,$A101,Database!$Z:$Z,"N",Database!$Y:$Y,"Y"))</f>
        <v>0</v>
      </c>
      <c r="W101" s="9">
        <f>IF($K101="N",0,COUNTIFS(Database!$E:$E,2,Database!$O:$O,W$2,Database!$I:$I,$A101,Database!$Z:$Z,"N",Database!$Y:$Y,"Y")+COUNTIFS(Database!$F:$F,2,Database!$Q:$Q,W$2,Database!$I:$I,$A101,Database!$Z:$Z,"N",Database!$Y:$Y,"Y"))</f>
        <v>0</v>
      </c>
      <c r="X101" s="9">
        <f>IF($K101="N",0,COUNTIFS(Database!$E:$E,2,Database!$O:$O,X$2,Database!$I:$I,$A101,Database!$Z:$Z,"N",Database!$Y:$Y,"Y")+COUNTIFS(Database!$F:$F,2,Database!$Q:$Q,X$2,Database!$I:$I,$A101,Database!$Z:$Z,"N",Database!$Y:$Y,"Y"))</f>
        <v>0</v>
      </c>
      <c r="Y101" s="9">
        <f>IF($K101="N",0,COUNTIFS(Database!$E:$E,2,Database!$O:$O,Y$2,Database!$I:$I,$A101,Database!$Z:$Z,"N",Database!$Y:$Y,"Y")+COUNTIFS(Database!$F:$F,2,Database!$Q:$Q,Y$2,Database!$I:$I,$A101,Database!$Z:$Z,"N",Database!$Y:$Y,"Y"))</f>
        <v>0</v>
      </c>
      <c r="Z101" s="9">
        <f>IF($K101="N",0,COUNTIFS(Database!$E:$E,2,Database!$O:$O,Z$2,Database!$I:$I,$A101,Database!$Z:$Z,"N",Database!$Y:$Y,"Y")+COUNTIFS(Database!$F:$F,2,Database!$Q:$Q,Z$2,Database!$I:$I,$A101,Database!$Z:$Z,"N",Database!$Y:$Y,"Y"))</f>
        <v>0</v>
      </c>
      <c r="AA101" s="9">
        <f>IF($K101="N",0,COUNTIFS(Database!$E:$E,2,Database!$O:$O,AA$2,Database!$I:$I,$A101,Database!$Z:$Z,"N",Database!$Y:$Y,"Y")+COUNTIFS(Database!$F:$F,2,Database!$Q:$Q,AA$2,Database!$I:$I,$A101,Database!$Z:$Z,"N",Database!$Y:$Y,"Y"))</f>
        <v>0</v>
      </c>
      <c r="AB101" s="9">
        <f>IF($K101="N",0,COUNTIFS(Database!$E:$E,2,Database!$O:$O,AB$2,Database!$I:$I,$A101,Database!$Z:$Z,"N",Database!$Y:$Y,"Y")+COUNTIFS(Database!$F:$F,2,Database!$Q:$Q,AB$2,Database!$I:$I,$A101,Database!$Z:$Z,"N",Database!$Y:$Y,"Y"))</f>
        <v>0</v>
      </c>
      <c r="AC101" s="9">
        <f>IF($K101="N",0,COUNTIFS(Database!$E:$E,2,Database!$O:$O,AC$2,Database!$I:$I,$A101,Database!$Z:$Z,"N",Database!$Y:$Y,"Y")+COUNTIFS(Database!$F:$F,2,Database!$Q:$Q,AC$2,Database!$I:$I,$A101,Database!$Z:$Z,"N",Database!$Y:$Y,"Y"))</f>
        <v>0</v>
      </c>
      <c r="AD101" s="9">
        <f>IF($K101="N",0,COUNTIFS(Database!$E:$E,1,Database!$O:$O,AD$2,Database!$I:$I,$A101,Database!$Z:$Z,"N",Database!$Y:$Y,"Y")+COUNTIFS(Database!$F:$F,1,Database!$Q:$Q,AD$2,Database!$I:$I,$A101,Database!$Z:$Z,"N",Database!$Y:$Y,"Y"))</f>
        <v>0</v>
      </c>
      <c r="AE101" s="9">
        <f>IF($K101="N",0,COUNTIFS(Database!$E:$E,1,Database!$O:$O,AE$2,Database!$I:$I,$A101,Database!$Z:$Z,"N",Database!$Y:$Y,"Y")+COUNTIFS(Database!$F:$F,1,Database!$Q:$Q,AE$2,Database!$I:$I,$A101,Database!$Z:$Z,"N",Database!$Y:$Y,"Y"))</f>
        <v>0</v>
      </c>
      <c r="AF101" s="9">
        <f>IF($K101="N",0,COUNTIFS(Database!$E:$E,1,Database!$O:$O,AF$2,Database!$I:$I,$A101,Database!$Z:$Z,"N",Database!$Y:$Y,"Y")+COUNTIFS(Database!$F:$F,1,Database!$Q:$Q,AF$2,Database!$I:$I,$A101,Database!$Z:$Z,"N",Database!$Y:$Y,"Y"))</f>
        <v>0</v>
      </c>
      <c r="AG101" s="9">
        <f>IF($K101="N",0,COUNTIFS(Database!$E:$E,1,Database!$O:$O,AG$2,Database!$I:$I,$A101,Database!$Z:$Z,"N",Database!$Y:$Y,"Y")+COUNTIFS(Database!$F:$F,1,Database!$Q:$Q,AG$2,Database!$I:$I,$A101,Database!$Z:$Z,"N",Database!$Y:$Y,"Y"))</f>
        <v>0</v>
      </c>
      <c r="AH101" s="9">
        <f>IF($K101="N",0,COUNTIFS(Database!$E:$E,1,Database!$O:$O,AH$2,Database!$I:$I,$A101,Database!$Z:$Z,"N",Database!$Y:$Y,"Y")+COUNTIFS(Database!$F:$F,1,Database!$Q:$Q,AH$2,Database!$I:$I,$A101,Database!$Z:$Z,"N",Database!$Y:$Y,"Y"))</f>
        <v>0</v>
      </c>
      <c r="AI101" s="9">
        <f>IF($K101="N",0,COUNTIFS(Database!$E:$E,1,Database!$O:$O,AI$2,Database!$I:$I,$A101,Database!$Z:$Z,"N",Database!$Y:$Y,"Y")+COUNTIFS(Database!$F:$F,1,Database!$Q:$Q,AI$2,Database!$I:$I,$A101,Database!$Z:$Z,"N",Database!$Y:$Y,"Y"))</f>
        <v>0</v>
      </c>
      <c r="AJ101" s="9">
        <f>IF($K101="N",0,COUNTIFS(Database!$E:$E,1,Database!$O:$O,AJ$2,Database!$I:$I,$A101,Database!$Z:$Z,"N",Database!$Y:$Y,"Y")+COUNTIFS(Database!$F:$F,1,Database!$Q:$Q,AJ$2,Database!$I:$I,$A101,Database!$Z:$Z,"N",Database!$Y:$Y,"Y"))</f>
        <v>0</v>
      </c>
      <c r="AK101" s="9">
        <f>IF($K101="N",0,COUNTIFS(Database!$E:$E,1,Database!$O:$O,AK$2,Database!$I:$I,$A101,Database!$Z:$Z,"N",Database!$Y:$Y,"Y")+COUNTIFS(Database!$F:$F,1,Database!$Q:$Q,AK$2,Database!$I:$I,$A101,Database!$Z:$Z,"N",Database!$Y:$Y,"Y"))</f>
        <v>0</v>
      </c>
      <c r="AL101" s="9">
        <f>IF($K101="N",0,COUNTIFS(Database!$E:$E,1,Database!$O:$O,AL$2,Database!$I:$I,$A101,Database!$Z:$Z,"N",Database!$Y:$Y,"Y")+COUNTIFS(Database!$F:$F,1,Database!$Q:$Q,AL$2,Database!$I:$I,$A101,Database!$Z:$Z,"N",Database!$Y:$Y,"Y"))</f>
        <v>0</v>
      </c>
      <c r="AM101" s="9">
        <f>IF($K101="N",0,COUNTIFS(Database!$E:$E,1,Database!$O:$O,AM$2,Database!$I:$I,$A101,Database!$Z:$Z,"N",Database!$Y:$Y,"Y")+COUNTIFS(Database!$F:$F,1,Database!$Q:$Q,AM$2,Database!$I:$I,$A101,Database!$Z:$Z,"N",Database!$Y:$Y,"Y"))</f>
        <v>0</v>
      </c>
      <c r="AN101" s="9">
        <f>IF($K101="N",0,COUNTIFS(Database!$E:$E,1,Database!$O:$O,AN$2,Database!$I:$I,$A101,Database!$Z:$Z,"N",Database!$Y:$Y,"Y")+COUNTIFS(Database!$F:$F,1,Database!$Q:$Q,AN$2,Database!$I:$I,$A101,Database!$Z:$Z,"N",Database!$Y:$Y,"Y"))</f>
        <v>0</v>
      </c>
      <c r="AO101" s="9">
        <f>IF($K101="N",0,COUNTIFS(Database!$E:$E,1,Database!$O:$O,AO$2,Database!$I:$I,$A101,Database!$Z:$Z,"N",Database!$Y:$Y,"Y")+COUNTIFS(Database!$F:$F,1,Database!$Q:$Q,AO$2,Database!$I:$I,$A101,Database!$Z:$Z,"N",Database!$Y:$Y,"Y"))</f>
        <v>0</v>
      </c>
      <c r="AP101" s="9">
        <f>IF($K101="N",0,COUNTIFS(Database!$E:$E,1,Database!$O:$O,AP$2,Database!$I:$I,$A101,Database!$Z:$Z,"N",Database!$Y:$Y,"Y")+COUNTIFS(Database!$F:$F,1,Database!$Q:$Q,AP$2,Database!$I:$I,$A101,Database!$Z:$Z,"N",Database!$Y:$Y,"Y"))</f>
        <v>0</v>
      </c>
      <c r="AQ101" s="9">
        <f>IF($K101="N",0,COUNTIFS(Database!$E:$E,1,Database!$O:$O,AQ$2,Database!$I:$I,$A101,Database!$Z:$Z,"N",Database!$Y:$Y,"Y")+COUNTIFS(Database!$F:$F,1,Database!$Q:$Q,AQ$2,Database!$I:$I,$A101,Database!$Z:$Z,"N",Database!$Y:$Y,"Y"))</f>
        <v>0</v>
      </c>
      <c r="AR101" s="9">
        <f>IF($K101="N",0,COUNTIFS(Database!$E:$E,1,Database!$O:$O,AR$2,Database!$I:$I,$A101,Database!$Z:$Z,"N",Database!$Y:$Y,"Y")+COUNTIFS(Database!$F:$F,1,Database!$Q:$Q,AR$2,Database!$I:$I,$A101,Database!$Z:$Z,"N",Database!$Y:$Y,"Y"))</f>
        <v>0</v>
      </c>
      <c r="AS101" s="9">
        <f>IF($K101="N",0,COUNTIFS(Database!$E:$E,1,Database!$O:$O,AS$2,Database!$I:$I,$A101,Database!$Z:$Z,"N",Database!$Y:$Y,"Y")+COUNTIFS(Database!$F:$F,1,Database!$Q:$Q,AS$2,Database!$I:$I,$A101,Database!$Z:$Z,"N",Database!$Y:$Y,"Y"))</f>
        <v>0</v>
      </c>
      <c r="AT101" s="9">
        <f>IF($K101="N",0,COUNTIFS(Database!$E:$E,0,Database!$O:$O,AT$2,Database!$I:$I,$A101,Database!$Z:$Z,"N",Database!$Y:$Y,"Y")+COUNTIFS(Database!$F:$F,0,Database!$Q:$Q,AT$2,Database!$I:$I,$A101,Database!$Z:$Z,"N",Database!$Y:$Y,"Y"))</f>
        <v>0</v>
      </c>
      <c r="AU101" s="9">
        <f>IF($K101="N",0,COUNTIFS(Database!$E:$E,0,Database!$O:$O,AU$2,Database!$I:$I,$A101,Database!$Z:$Z,"N",Database!$Y:$Y,"Y")+COUNTIFS(Database!$F:$F,0,Database!$Q:$Q,AU$2,Database!$I:$I,$A101,Database!$Z:$Z,"N",Database!$Y:$Y,"Y"))</f>
        <v>0</v>
      </c>
      <c r="AV101" s="9">
        <f>IF($K101="N",0,COUNTIFS(Database!$E:$E,0,Database!$O:$O,AV$2,Database!$I:$I,$A101,Database!$Z:$Z,"N",Database!$Y:$Y,"Y")+COUNTIFS(Database!$F:$F,0,Database!$Q:$Q,AV$2,Database!$I:$I,$A101,Database!$Z:$Z,"N",Database!$Y:$Y,"Y"))</f>
        <v>0</v>
      </c>
      <c r="AW101" s="9">
        <f>IF($K101="N",0,COUNTIFS(Database!$E:$E,0,Database!$O:$O,AW$2,Database!$I:$I,$A101,Database!$Z:$Z,"N",Database!$Y:$Y,"Y")+COUNTIFS(Database!$F:$F,0,Database!$Q:$Q,AW$2,Database!$I:$I,$A101,Database!$Z:$Z,"N",Database!$Y:$Y,"Y"))</f>
        <v>0</v>
      </c>
      <c r="AX101" s="9">
        <f>IF($K101="N",0,COUNTIFS(Database!$E:$E,0,Database!$O:$O,AX$2,Database!$I:$I,$A101,Database!$Z:$Z,"N",Database!$Y:$Y,"Y")+COUNTIFS(Database!$F:$F,0,Database!$Q:$Q,AX$2,Database!$I:$I,$A101,Database!$Z:$Z,"N",Database!$Y:$Y,"Y"))</f>
        <v>0</v>
      </c>
      <c r="AY101" s="9">
        <f>IF($K101="N",0,COUNTIFS(Database!$E:$E,0,Database!$O:$O,AY$2,Database!$I:$I,$A101,Database!$Z:$Z,"N",Database!$Y:$Y,"Y")+COUNTIFS(Database!$F:$F,0,Database!$Q:$Q,AY$2,Database!$I:$I,$A101,Database!$Z:$Z,"N",Database!$Y:$Y,"Y"))</f>
        <v>0</v>
      </c>
      <c r="AZ101" s="9">
        <f>IF($K101="N",0,COUNTIFS(Database!$E:$E,0,Database!$O:$O,AZ$2,Database!$I:$I,$A101,Database!$Z:$Z,"N",Database!$Y:$Y,"Y")+COUNTIFS(Database!$F:$F,0,Database!$Q:$Q,AZ$2,Database!$I:$I,$A101,Database!$Z:$Z,"N",Database!$Y:$Y,"Y"))</f>
        <v>0</v>
      </c>
      <c r="BA101" s="9">
        <f>IF($K101="N",0,COUNTIFS(Database!$E:$E,0,Database!$O:$O,BA$2,Database!$I:$I,$A101,Database!$Z:$Z,"N",Database!$Y:$Y,"Y")+COUNTIFS(Database!$F:$F,0,Database!$Q:$Q,BA$2,Database!$I:$I,$A101,Database!$Z:$Z,"N",Database!$Y:$Y,"Y"))</f>
        <v>0</v>
      </c>
      <c r="BB101" s="9">
        <f>IF($K101="N",0,COUNTIFS(Database!$E:$E,0,Database!$O:$O,BB$2,Database!$I:$I,$A101,Database!$Z:$Z,"N",Database!$Y:$Y,"Y")+COUNTIFS(Database!$F:$F,0,Database!$Q:$Q,BB$2,Database!$I:$I,$A101,Database!$Z:$Z,"N",Database!$Y:$Y,"Y"))</f>
        <v>0</v>
      </c>
      <c r="BC101" s="9">
        <f>IF($K101="N",0,COUNTIFS(Database!$E:$E,0,Database!$O:$O,BC$2,Database!$I:$I,$A101,Database!$Z:$Z,"N",Database!$Y:$Y,"Y")+COUNTIFS(Database!$F:$F,0,Database!$Q:$Q,BC$2,Database!$I:$I,$A101,Database!$Z:$Z,"N",Database!$Y:$Y,"Y"))</f>
        <v>0</v>
      </c>
      <c r="BD101" s="9">
        <f>IF($K101="N",0,COUNTIFS(Database!$E:$E,0,Database!$O:$O,BD$2,Database!$I:$I,$A101,Database!$Z:$Z,"N",Database!$Y:$Y,"Y")+COUNTIFS(Database!$F:$F,0,Database!$Q:$Q,BD$2,Database!$I:$I,$A101,Database!$Z:$Z,"N",Database!$Y:$Y,"Y"))</f>
        <v>0</v>
      </c>
      <c r="BE101" s="9">
        <f>IF($K101="N",0,COUNTIFS(Database!$E:$E,0,Database!$O:$O,BE$2,Database!$I:$I,$A101,Database!$Z:$Z,"N",Database!$Y:$Y,"Y")+COUNTIFS(Database!$F:$F,0,Database!$Q:$Q,BE$2,Database!$I:$I,$A101,Database!$Z:$Z,"N",Database!$Y:$Y,"Y"))</f>
        <v>0</v>
      </c>
      <c r="BF101" s="9">
        <f>IF($K101="N",0,COUNTIFS(Database!$E:$E,0,Database!$O:$O,BF$2,Database!$I:$I,$A101,Database!$Z:$Z,"N",Database!$Y:$Y,"Y")+COUNTIFS(Database!$F:$F,0,Database!$Q:$Q,BF$2,Database!$I:$I,$A101,Database!$Z:$Z,"N",Database!$Y:$Y,"Y"))</f>
        <v>0</v>
      </c>
      <c r="BG101" s="9">
        <f>IF($K101="N",0,COUNTIFS(Database!$E:$E,0,Database!$O:$O,BG$2,Database!$I:$I,$A101,Database!$Z:$Z,"N",Database!$Y:$Y,"Y")+COUNTIFS(Database!$F:$F,0,Database!$Q:$Q,BG$2,Database!$I:$I,$A101,Database!$Z:$Z,"N",Database!$Y:$Y,"Y"))</f>
        <v>0</v>
      </c>
      <c r="BH101" s="9">
        <f>IF($K101="N",0,COUNTIFS(Database!$E:$E,0,Database!$O:$O,BH$2,Database!$I:$I,$A101,Database!$Z:$Z,"N",Database!$Y:$Y,"Y")+COUNTIFS(Database!$F:$F,0,Database!$Q:$Q,BH$2,Database!$I:$I,$A101,Database!$Z:$Z,"N",Database!$Y:$Y,"Y"))</f>
        <v>0</v>
      </c>
      <c r="BI101" s="9">
        <f>IF($K101="N",0,COUNTIFS(Database!$E:$E,0,Database!$O:$O,BI$2,Database!$I:$I,$A101,Database!$Z:$Z,"N",Database!$Y:$Y,"Y")+COUNTIFS(Database!$F:$F,0,Database!$Q:$Q,BI$2,Database!$I:$I,$A101,Database!$Z:$Z,"N",Database!$Y:$Y,"Y"))</f>
        <v>0</v>
      </c>
    </row>
    <row r="102" spans="14:61" x14ac:dyDescent="0.25">
      <c r="N102" s="9">
        <f>IF($K102="N",0,COUNTIFS(Database!$E:$E,2,Database!$O:$O,N$2,Database!$I:$I,$A102,Database!$Z:$Z,"N",Database!$Y:$Y,"Y")+COUNTIFS(Database!$F:$F,2,Database!$Q:$Q,N$2,Database!$I:$I,$A102,Database!$Z:$Z,"N",Database!$Y:$Y,"Y"))</f>
        <v>0</v>
      </c>
      <c r="O102" s="9">
        <f>IF($K102="N",0,COUNTIFS(Database!$E:$E,2,Database!$O:$O,O$2,Database!$I:$I,$A102,Database!$Z:$Z,"N",Database!$Y:$Y,"Y")+COUNTIFS(Database!$F:$F,2,Database!$Q:$Q,O$2,Database!$I:$I,$A102,Database!$Z:$Z,"N",Database!$Y:$Y,"Y"))</f>
        <v>0</v>
      </c>
      <c r="P102" s="9">
        <f>IF($K102="N",0,COUNTIFS(Database!$E:$E,2,Database!$O:$O,P$2,Database!$I:$I,$A102,Database!$Z:$Z,"N",Database!$Y:$Y,"Y")+COUNTIFS(Database!$F:$F,2,Database!$Q:$Q,P$2,Database!$I:$I,$A102,Database!$Z:$Z,"N",Database!$Y:$Y,"Y"))</f>
        <v>0</v>
      </c>
      <c r="Q102" s="9">
        <f>IF($K102="N",0,COUNTIFS(Database!$E:$E,2,Database!$O:$O,Q$2,Database!$I:$I,$A102,Database!$Z:$Z,"N",Database!$Y:$Y,"Y")+COUNTIFS(Database!$F:$F,2,Database!$Q:$Q,Q$2,Database!$I:$I,$A102,Database!$Z:$Z,"N",Database!$Y:$Y,"Y"))</f>
        <v>0</v>
      </c>
      <c r="R102" s="9">
        <f>IF($K102="N",0,COUNTIFS(Database!$E:$E,2,Database!$O:$O,R$2,Database!$I:$I,$A102,Database!$Z:$Z,"N",Database!$Y:$Y,"Y")+COUNTIFS(Database!$F:$F,2,Database!$Q:$Q,R$2,Database!$I:$I,$A102,Database!$Z:$Z,"N",Database!$Y:$Y,"Y"))</f>
        <v>0</v>
      </c>
      <c r="S102" s="9">
        <f>IF($K102="N",0,COUNTIFS(Database!$E:$E,2,Database!$O:$O,S$2,Database!$I:$I,$A102,Database!$Z:$Z,"N",Database!$Y:$Y,"Y")+COUNTIFS(Database!$F:$F,2,Database!$Q:$Q,S$2,Database!$I:$I,$A102,Database!$Z:$Z,"N",Database!$Y:$Y,"Y"))</f>
        <v>0</v>
      </c>
      <c r="T102" s="9">
        <f>IF($K102="N",0,COUNTIFS(Database!$E:$E,2,Database!$O:$O,T$2,Database!$I:$I,$A102,Database!$Z:$Z,"N",Database!$Y:$Y,"Y")+COUNTIFS(Database!$F:$F,2,Database!$Q:$Q,T$2,Database!$I:$I,$A102,Database!$Z:$Z,"N",Database!$Y:$Y,"Y"))</f>
        <v>0</v>
      </c>
      <c r="U102" s="9">
        <f>IF($K102="N",0,COUNTIFS(Database!$E:$E,2,Database!$O:$O,U$2,Database!$I:$I,$A102,Database!$Z:$Z,"N",Database!$Y:$Y,"Y")+COUNTIFS(Database!$F:$F,2,Database!$Q:$Q,U$2,Database!$I:$I,$A102,Database!$Z:$Z,"N",Database!$Y:$Y,"Y"))</f>
        <v>0</v>
      </c>
      <c r="V102" s="9">
        <f>IF($K102="N",0,COUNTIFS(Database!$E:$E,2,Database!$O:$O,V$2,Database!$I:$I,$A102,Database!$Z:$Z,"N",Database!$Y:$Y,"Y")+COUNTIFS(Database!$F:$F,2,Database!$Q:$Q,V$2,Database!$I:$I,$A102,Database!$Z:$Z,"N",Database!$Y:$Y,"Y"))</f>
        <v>0</v>
      </c>
      <c r="W102" s="9">
        <f>IF($K102="N",0,COUNTIFS(Database!$E:$E,2,Database!$O:$O,W$2,Database!$I:$I,$A102,Database!$Z:$Z,"N",Database!$Y:$Y,"Y")+COUNTIFS(Database!$F:$F,2,Database!$Q:$Q,W$2,Database!$I:$I,$A102,Database!$Z:$Z,"N",Database!$Y:$Y,"Y"))</f>
        <v>0</v>
      </c>
      <c r="X102" s="9">
        <f>IF($K102="N",0,COUNTIFS(Database!$E:$E,2,Database!$O:$O,X$2,Database!$I:$I,$A102,Database!$Z:$Z,"N",Database!$Y:$Y,"Y")+COUNTIFS(Database!$F:$F,2,Database!$Q:$Q,X$2,Database!$I:$I,$A102,Database!$Z:$Z,"N",Database!$Y:$Y,"Y"))</f>
        <v>0</v>
      </c>
      <c r="Y102" s="9">
        <f>IF($K102="N",0,COUNTIFS(Database!$E:$E,2,Database!$O:$O,Y$2,Database!$I:$I,$A102,Database!$Z:$Z,"N",Database!$Y:$Y,"Y")+COUNTIFS(Database!$F:$F,2,Database!$Q:$Q,Y$2,Database!$I:$I,$A102,Database!$Z:$Z,"N",Database!$Y:$Y,"Y"))</f>
        <v>0</v>
      </c>
      <c r="Z102" s="9">
        <f>IF($K102="N",0,COUNTIFS(Database!$E:$E,2,Database!$O:$O,Z$2,Database!$I:$I,$A102,Database!$Z:$Z,"N",Database!$Y:$Y,"Y")+COUNTIFS(Database!$F:$F,2,Database!$Q:$Q,Z$2,Database!$I:$I,$A102,Database!$Z:$Z,"N",Database!$Y:$Y,"Y"))</f>
        <v>0</v>
      </c>
      <c r="AA102" s="9">
        <f>IF($K102="N",0,COUNTIFS(Database!$E:$E,2,Database!$O:$O,AA$2,Database!$I:$I,$A102,Database!$Z:$Z,"N",Database!$Y:$Y,"Y")+COUNTIFS(Database!$F:$F,2,Database!$Q:$Q,AA$2,Database!$I:$I,$A102,Database!$Z:$Z,"N",Database!$Y:$Y,"Y"))</f>
        <v>0</v>
      </c>
      <c r="AB102" s="9">
        <f>IF($K102="N",0,COUNTIFS(Database!$E:$E,2,Database!$O:$O,AB$2,Database!$I:$I,$A102,Database!$Z:$Z,"N",Database!$Y:$Y,"Y")+COUNTIFS(Database!$F:$F,2,Database!$Q:$Q,AB$2,Database!$I:$I,$A102,Database!$Z:$Z,"N",Database!$Y:$Y,"Y"))</f>
        <v>0</v>
      </c>
      <c r="AC102" s="9">
        <f>IF($K102="N",0,COUNTIFS(Database!$E:$E,2,Database!$O:$O,AC$2,Database!$I:$I,$A102,Database!$Z:$Z,"N",Database!$Y:$Y,"Y")+COUNTIFS(Database!$F:$F,2,Database!$Q:$Q,AC$2,Database!$I:$I,$A102,Database!$Z:$Z,"N",Database!$Y:$Y,"Y"))</f>
        <v>0</v>
      </c>
      <c r="AD102" s="9">
        <f>IF($K102="N",0,COUNTIFS(Database!$E:$E,1,Database!$O:$O,AD$2,Database!$I:$I,$A102,Database!$Z:$Z,"N",Database!$Y:$Y,"Y")+COUNTIFS(Database!$F:$F,1,Database!$Q:$Q,AD$2,Database!$I:$I,$A102,Database!$Z:$Z,"N",Database!$Y:$Y,"Y"))</f>
        <v>0</v>
      </c>
      <c r="AE102" s="9">
        <f>IF($K102="N",0,COUNTIFS(Database!$E:$E,1,Database!$O:$O,AE$2,Database!$I:$I,$A102,Database!$Z:$Z,"N",Database!$Y:$Y,"Y")+COUNTIFS(Database!$F:$F,1,Database!$Q:$Q,AE$2,Database!$I:$I,$A102,Database!$Z:$Z,"N",Database!$Y:$Y,"Y"))</f>
        <v>0</v>
      </c>
      <c r="AF102" s="9">
        <f>IF($K102="N",0,COUNTIFS(Database!$E:$E,1,Database!$O:$O,AF$2,Database!$I:$I,$A102,Database!$Z:$Z,"N",Database!$Y:$Y,"Y")+COUNTIFS(Database!$F:$F,1,Database!$Q:$Q,AF$2,Database!$I:$I,$A102,Database!$Z:$Z,"N",Database!$Y:$Y,"Y"))</f>
        <v>0</v>
      </c>
      <c r="AG102" s="9">
        <f>IF($K102="N",0,COUNTIFS(Database!$E:$E,1,Database!$O:$O,AG$2,Database!$I:$I,$A102,Database!$Z:$Z,"N",Database!$Y:$Y,"Y")+COUNTIFS(Database!$F:$F,1,Database!$Q:$Q,AG$2,Database!$I:$I,$A102,Database!$Z:$Z,"N",Database!$Y:$Y,"Y"))</f>
        <v>0</v>
      </c>
      <c r="AH102" s="9">
        <f>IF($K102="N",0,COUNTIFS(Database!$E:$E,1,Database!$O:$O,AH$2,Database!$I:$I,$A102,Database!$Z:$Z,"N",Database!$Y:$Y,"Y")+COUNTIFS(Database!$F:$F,1,Database!$Q:$Q,AH$2,Database!$I:$I,$A102,Database!$Z:$Z,"N",Database!$Y:$Y,"Y"))</f>
        <v>0</v>
      </c>
      <c r="AI102" s="9">
        <f>IF($K102="N",0,COUNTIFS(Database!$E:$E,1,Database!$O:$O,AI$2,Database!$I:$I,$A102,Database!$Z:$Z,"N",Database!$Y:$Y,"Y")+COUNTIFS(Database!$F:$F,1,Database!$Q:$Q,AI$2,Database!$I:$I,$A102,Database!$Z:$Z,"N",Database!$Y:$Y,"Y"))</f>
        <v>0</v>
      </c>
      <c r="AJ102" s="9">
        <f>IF($K102="N",0,COUNTIFS(Database!$E:$E,1,Database!$O:$O,AJ$2,Database!$I:$I,$A102,Database!$Z:$Z,"N",Database!$Y:$Y,"Y")+COUNTIFS(Database!$F:$F,1,Database!$Q:$Q,AJ$2,Database!$I:$I,$A102,Database!$Z:$Z,"N",Database!$Y:$Y,"Y"))</f>
        <v>0</v>
      </c>
      <c r="AK102" s="9">
        <f>IF($K102="N",0,COUNTIFS(Database!$E:$E,1,Database!$O:$O,AK$2,Database!$I:$I,$A102,Database!$Z:$Z,"N",Database!$Y:$Y,"Y")+COUNTIFS(Database!$F:$F,1,Database!$Q:$Q,AK$2,Database!$I:$I,$A102,Database!$Z:$Z,"N",Database!$Y:$Y,"Y"))</f>
        <v>0</v>
      </c>
      <c r="AL102" s="9">
        <f>IF($K102="N",0,COUNTIFS(Database!$E:$E,1,Database!$O:$O,AL$2,Database!$I:$I,$A102,Database!$Z:$Z,"N",Database!$Y:$Y,"Y")+COUNTIFS(Database!$F:$F,1,Database!$Q:$Q,AL$2,Database!$I:$I,$A102,Database!$Z:$Z,"N",Database!$Y:$Y,"Y"))</f>
        <v>0</v>
      </c>
      <c r="AM102" s="9">
        <f>IF($K102="N",0,COUNTIFS(Database!$E:$E,1,Database!$O:$O,AM$2,Database!$I:$I,$A102,Database!$Z:$Z,"N",Database!$Y:$Y,"Y")+COUNTIFS(Database!$F:$F,1,Database!$Q:$Q,AM$2,Database!$I:$I,$A102,Database!$Z:$Z,"N",Database!$Y:$Y,"Y"))</f>
        <v>0</v>
      </c>
      <c r="AN102" s="9">
        <f>IF($K102="N",0,COUNTIFS(Database!$E:$E,1,Database!$O:$O,AN$2,Database!$I:$I,$A102,Database!$Z:$Z,"N",Database!$Y:$Y,"Y")+COUNTIFS(Database!$F:$F,1,Database!$Q:$Q,AN$2,Database!$I:$I,$A102,Database!$Z:$Z,"N",Database!$Y:$Y,"Y"))</f>
        <v>0</v>
      </c>
      <c r="AO102" s="9">
        <f>IF($K102="N",0,COUNTIFS(Database!$E:$E,1,Database!$O:$O,AO$2,Database!$I:$I,$A102,Database!$Z:$Z,"N",Database!$Y:$Y,"Y")+COUNTIFS(Database!$F:$F,1,Database!$Q:$Q,AO$2,Database!$I:$I,$A102,Database!$Z:$Z,"N",Database!$Y:$Y,"Y"))</f>
        <v>0</v>
      </c>
      <c r="AP102" s="9">
        <f>IF($K102="N",0,COUNTIFS(Database!$E:$E,1,Database!$O:$O,AP$2,Database!$I:$I,$A102,Database!$Z:$Z,"N",Database!$Y:$Y,"Y")+COUNTIFS(Database!$F:$F,1,Database!$Q:$Q,AP$2,Database!$I:$I,$A102,Database!$Z:$Z,"N",Database!$Y:$Y,"Y"))</f>
        <v>0</v>
      </c>
      <c r="AQ102" s="9">
        <f>IF($K102="N",0,COUNTIFS(Database!$E:$E,1,Database!$O:$O,AQ$2,Database!$I:$I,$A102,Database!$Z:$Z,"N",Database!$Y:$Y,"Y")+COUNTIFS(Database!$F:$F,1,Database!$Q:$Q,AQ$2,Database!$I:$I,$A102,Database!$Z:$Z,"N",Database!$Y:$Y,"Y"))</f>
        <v>0</v>
      </c>
      <c r="AR102" s="9">
        <f>IF($K102="N",0,COUNTIFS(Database!$E:$E,1,Database!$O:$O,AR$2,Database!$I:$I,$A102,Database!$Z:$Z,"N",Database!$Y:$Y,"Y")+COUNTIFS(Database!$F:$F,1,Database!$Q:$Q,AR$2,Database!$I:$I,$A102,Database!$Z:$Z,"N",Database!$Y:$Y,"Y"))</f>
        <v>0</v>
      </c>
      <c r="AS102" s="9">
        <f>IF($K102="N",0,COUNTIFS(Database!$E:$E,1,Database!$O:$O,AS$2,Database!$I:$I,$A102,Database!$Z:$Z,"N",Database!$Y:$Y,"Y")+COUNTIFS(Database!$F:$F,1,Database!$Q:$Q,AS$2,Database!$I:$I,$A102,Database!$Z:$Z,"N",Database!$Y:$Y,"Y"))</f>
        <v>0</v>
      </c>
      <c r="AT102" s="9">
        <f>IF($K102="N",0,COUNTIFS(Database!$E:$E,0,Database!$O:$O,AT$2,Database!$I:$I,$A102,Database!$Z:$Z,"N",Database!$Y:$Y,"Y")+COUNTIFS(Database!$F:$F,0,Database!$Q:$Q,AT$2,Database!$I:$I,$A102,Database!$Z:$Z,"N",Database!$Y:$Y,"Y"))</f>
        <v>0</v>
      </c>
      <c r="AU102" s="9">
        <f>IF($K102="N",0,COUNTIFS(Database!$E:$E,0,Database!$O:$O,AU$2,Database!$I:$I,$A102,Database!$Z:$Z,"N",Database!$Y:$Y,"Y")+COUNTIFS(Database!$F:$F,0,Database!$Q:$Q,AU$2,Database!$I:$I,$A102,Database!$Z:$Z,"N",Database!$Y:$Y,"Y"))</f>
        <v>0</v>
      </c>
      <c r="AV102" s="9">
        <f>IF($K102="N",0,COUNTIFS(Database!$E:$E,0,Database!$O:$O,AV$2,Database!$I:$I,$A102,Database!$Z:$Z,"N",Database!$Y:$Y,"Y")+COUNTIFS(Database!$F:$F,0,Database!$Q:$Q,AV$2,Database!$I:$I,$A102,Database!$Z:$Z,"N",Database!$Y:$Y,"Y"))</f>
        <v>0</v>
      </c>
      <c r="AW102" s="9">
        <f>IF($K102="N",0,COUNTIFS(Database!$E:$E,0,Database!$O:$O,AW$2,Database!$I:$I,$A102,Database!$Z:$Z,"N",Database!$Y:$Y,"Y")+COUNTIFS(Database!$F:$F,0,Database!$Q:$Q,AW$2,Database!$I:$I,$A102,Database!$Z:$Z,"N",Database!$Y:$Y,"Y"))</f>
        <v>0</v>
      </c>
      <c r="AX102" s="9">
        <f>IF($K102="N",0,COUNTIFS(Database!$E:$E,0,Database!$O:$O,AX$2,Database!$I:$I,$A102,Database!$Z:$Z,"N",Database!$Y:$Y,"Y")+COUNTIFS(Database!$F:$F,0,Database!$Q:$Q,AX$2,Database!$I:$I,$A102,Database!$Z:$Z,"N",Database!$Y:$Y,"Y"))</f>
        <v>0</v>
      </c>
      <c r="AY102" s="9">
        <f>IF($K102="N",0,COUNTIFS(Database!$E:$E,0,Database!$O:$O,AY$2,Database!$I:$I,$A102,Database!$Z:$Z,"N",Database!$Y:$Y,"Y")+COUNTIFS(Database!$F:$F,0,Database!$Q:$Q,AY$2,Database!$I:$I,$A102,Database!$Z:$Z,"N",Database!$Y:$Y,"Y"))</f>
        <v>0</v>
      </c>
      <c r="AZ102" s="9">
        <f>IF($K102="N",0,COUNTIFS(Database!$E:$E,0,Database!$O:$O,AZ$2,Database!$I:$I,$A102,Database!$Z:$Z,"N",Database!$Y:$Y,"Y")+COUNTIFS(Database!$F:$F,0,Database!$Q:$Q,AZ$2,Database!$I:$I,$A102,Database!$Z:$Z,"N",Database!$Y:$Y,"Y"))</f>
        <v>0</v>
      </c>
      <c r="BA102" s="9">
        <f>IF($K102="N",0,COUNTIFS(Database!$E:$E,0,Database!$O:$O,BA$2,Database!$I:$I,$A102,Database!$Z:$Z,"N",Database!$Y:$Y,"Y")+COUNTIFS(Database!$F:$F,0,Database!$Q:$Q,BA$2,Database!$I:$I,$A102,Database!$Z:$Z,"N",Database!$Y:$Y,"Y"))</f>
        <v>0</v>
      </c>
      <c r="BB102" s="9">
        <f>IF($K102="N",0,COUNTIFS(Database!$E:$E,0,Database!$O:$O,BB$2,Database!$I:$I,$A102,Database!$Z:$Z,"N",Database!$Y:$Y,"Y")+COUNTIFS(Database!$F:$F,0,Database!$Q:$Q,BB$2,Database!$I:$I,$A102,Database!$Z:$Z,"N",Database!$Y:$Y,"Y"))</f>
        <v>0</v>
      </c>
      <c r="BC102" s="9">
        <f>IF($K102="N",0,COUNTIFS(Database!$E:$E,0,Database!$O:$O,BC$2,Database!$I:$I,$A102,Database!$Z:$Z,"N",Database!$Y:$Y,"Y")+COUNTIFS(Database!$F:$F,0,Database!$Q:$Q,BC$2,Database!$I:$I,$A102,Database!$Z:$Z,"N",Database!$Y:$Y,"Y"))</f>
        <v>0</v>
      </c>
      <c r="BD102" s="9">
        <f>IF($K102="N",0,COUNTIFS(Database!$E:$E,0,Database!$O:$O,BD$2,Database!$I:$I,$A102,Database!$Z:$Z,"N",Database!$Y:$Y,"Y")+COUNTIFS(Database!$F:$F,0,Database!$Q:$Q,BD$2,Database!$I:$I,$A102,Database!$Z:$Z,"N",Database!$Y:$Y,"Y"))</f>
        <v>0</v>
      </c>
      <c r="BE102" s="9">
        <f>IF($K102="N",0,COUNTIFS(Database!$E:$E,0,Database!$O:$O,BE$2,Database!$I:$I,$A102,Database!$Z:$Z,"N",Database!$Y:$Y,"Y")+COUNTIFS(Database!$F:$F,0,Database!$Q:$Q,BE$2,Database!$I:$I,$A102,Database!$Z:$Z,"N",Database!$Y:$Y,"Y"))</f>
        <v>0</v>
      </c>
      <c r="BF102" s="9">
        <f>IF($K102="N",0,COUNTIFS(Database!$E:$E,0,Database!$O:$O,BF$2,Database!$I:$I,$A102,Database!$Z:$Z,"N",Database!$Y:$Y,"Y")+COUNTIFS(Database!$F:$F,0,Database!$Q:$Q,BF$2,Database!$I:$I,$A102,Database!$Z:$Z,"N",Database!$Y:$Y,"Y"))</f>
        <v>0</v>
      </c>
      <c r="BG102" s="9">
        <f>IF($K102="N",0,COUNTIFS(Database!$E:$E,0,Database!$O:$O,BG$2,Database!$I:$I,$A102,Database!$Z:$Z,"N",Database!$Y:$Y,"Y")+COUNTIFS(Database!$F:$F,0,Database!$Q:$Q,BG$2,Database!$I:$I,$A102,Database!$Z:$Z,"N",Database!$Y:$Y,"Y"))</f>
        <v>0</v>
      </c>
      <c r="BH102" s="9">
        <f>IF($K102="N",0,COUNTIFS(Database!$E:$E,0,Database!$O:$O,BH$2,Database!$I:$I,$A102,Database!$Z:$Z,"N",Database!$Y:$Y,"Y")+COUNTIFS(Database!$F:$F,0,Database!$Q:$Q,BH$2,Database!$I:$I,$A102,Database!$Z:$Z,"N",Database!$Y:$Y,"Y"))</f>
        <v>0</v>
      </c>
      <c r="BI102" s="9">
        <f>IF($K102="N",0,COUNTIFS(Database!$E:$E,0,Database!$O:$O,BI$2,Database!$I:$I,$A102,Database!$Z:$Z,"N",Database!$Y:$Y,"Y")+COUNTIFS(Database!$F:$F,0,Database!$Q:$Q,BI$2,Database!$I:$I,$A102,Database!$Z:$Z,"N",Database!$Y:$Y,"Y"))</f>
        <v>0</v>
      </c>
    </row>
    <row r="103" spans="14:61" x14ac:dyDescent="0.25">
      <c r="N103" s="9">
        <f>IF($K103="N",0,COUNTIFS(Database!$E:$E,2,Database!$O:$O,N$2,Database!$I:$I,$A103,Database!$Z:$Z,"N",Database!$Y:$Y,"Y")+COUNTIFS(Database!$F:$F,2,Database!$Q:$Q,N$2,Database!$I:$I,$A103,Database!$Z:$Z,"N",Database!$Y:$Y,"Y"))</f>
        <v>0</v>
      </c>
      <c r="O103" s="9">
        <f>IF($K103="N",0,COUNTIFS(Database!$E:$E,2,Database!$O:$O,O$2,Database!$I:$I,$A103,Database!$Z:$Z,"N",Database!$Y:$Y,"Y")+COUNTIFS(Database!$F:$F,2,Database!$Q:$Q,O$2,Database!$I:$I,$A103,Database!$Z:$Z,"N",Database!$Y:$Y,"Y"))</f>
        <v>0</v>
      </c>
      <c r="P103" s="9">
        <f>IF($K103="N",0,COUNTIFS(Database!$E:$E,2,Database!$O:$O,P$2,Database!$I:$I,$A103,Database!$Z:$Z,"N",Database!$Y:$Y,"Y")+COUNTIFS(Database!$F:$F,2,Database!$Q:$Q,P$2,Database!$I:$I,$A103,Database!$Z:$Z,"N",Database!$Y:$Y,"Y"))</f>
        <v>0</v>
      </c>
      <c r="Q103" s="9">
        <f>IF($K103="N",0,COUNTIFS(Database!$E:$E,2,Database!$O:$O,Q$2,Database!$I:$I,$A103,Database!$Z:$Z,"N",Database!$Y:$Y,"Y")+COUNTIFS(Database!$F:$F,2,Database!$Q:$Q,Q$2,Database!$I:$I,$A103,Database!$Z:$Z,"N",Database!$Y:$Y,"Y"))</f>
        <v>0</v>
      </c>
      <c r="R103" s="9">
        <f>IF($K103="N",0,COUNTIFS(Database!$E:$E,2,Database!$O:$O,R$2,Database!$I:$I,$A103,Database!$Z:$Z,"N",Database!$Y:$Y,"Y")+COUNTIFS(Database!$F:$F,2,Database!$Q:$Q,R$2,Database!$I:$I,$A103,Database!$Z:$Z,"N",Database!$Y:$Y,"Y"))</f>
        <v>0</v>
      </c>
      <c r="S103" s="9">
        <f>IF($K103="N",0,COUNTIFS(Database!$E:$E,2,Database!$O:$O,S$2,Database!$I:$I,$A103,Database!$Z:$Z,"N",Database!$Y:$Y,"Y")+COUNTIFS(Database!$F:$F,2,Database!$Q:$Q,S$2,Database!$I:$I,$A103,Database!$Z:$Z,"N",Database!$Y:$Y,"Y"))</f>
        <v>0</v>
      </c>
      <c r="T103" s="9">
        <f>IF($K103="N",0,COUNTIFS(Database!$E:$E,2,Database!$O:$O,T$2,Database!$I:$I,$A103,Database!$Z:$Z,"N",Database!$Y:$Y,"Y")+COUNTIFS(Database!$F:$F,2,Database!$Q:$Q,T$2,Database!$I:$I,$A103,Database!$Z:$Z,"N",Database!$Y:$Y,"Y"))</f>
        <v>0</v>
      </c>
      <c r="U103" s="9">
        <f>IF($K103="N",0,COUNTIFS(Database!$E:$E,2,Database!$O:$O,U$2,Database!$I:$I,$A103,Database!$Z:$Z,"N",Database!$Y:$Y,"Y")+COUNTIFS(Database!$F:$F,2,Database!$Q:$Q,U$2,Database!$I:$I,$A103,Database!$Z:$Z,"N",Database!$Y:$Y,"Y"))</f>
        <v>0</v>
      </c>
      <c r="V103" s="9">
        <f>IF($K103="N",0,COUNTIFS(Database!$E:$E,2,Database!$O:$O,V$2,Database!$I:$I,$A103,Database!$Z:$Z,"N",Database!$Y:$Y,"Y")+COUNTIFS(Database!$F:$F,2,Database!$Q:$Q,V$2,Database!$I:$I,$A103,Database!$Z:$Z,"N",Database!$Y:$Y,"Y"))</f>
        <v>0</v>
      </c>
      <c r="W103" s="9">
        <f>IF($K103="N",0,COUNTIFS(Database!$E:$E,2,Database!$O:$O,W$2,Database!$I:$I,$A103,Database!$Z:$Z,"N",Database!$Y:$Y,"Y")+COUNTIFS(Database!$F:$F,2,Database!$Q:$Q,W$2,Database!$I:$I,$A103,Database!$Z:$Z,"N",Database!$Y:$Y,"Y"))</f>
        <v>0</v>
      </c>
      <c r="X103" s="9">
        <f>IF($K103="N",0,COUNTIFS(Database!$E:$E,2,Database!$O:$O,X$2,Database!$I:$I,$A103,Database!$Z:$Z,"N",Database!$Y:$Y,"Y")+COUNTIFS(Database!$F:$F,2,Database!$Q:$Q,X$2,Database!$I:$I,$A103,Database!$Z:$Z,"N",Database!$Y:$Y,"Y"))</f>
        <v>0</v>
      </c>
      <c r="Y103" s="9">
        <f>IF($K103="N",0,COUNTIFS(Database!$E:$E,2,Database!$O:$O,Y$2,Database!$I:$I,$A103,Database!$Z:$Z,"N",Database!$Y:$Y,"Y")+COUNTIFS(Database!$F:$F,2,Database!$Q:$Q,Y$2,Database!$I:$I,$A103,Database!$Z:$Z,"N",Database!$Y:$Y,"Y"))</f>
        <v>0</v>
      </c>
      <c r="Z103" s="9">
        <f>IF($K103="N",0,COUNTIFS(Database!$E:$E,2,Database!$O:$O,Z$2,Database!$I:$I,$A103,Database!$Z:$Z,"N",Database!$Y:$Y,"Y")+COUNTIFS(Database!$F:$F,2,Database!$Q:$Q,Z$2,Database!$I:$I,$A103,Database!$Z:$Z,"N",Database!$Y:$Y,"Y"))</f>
        <v>0</v>
      </c>
      <c r="AA103" s="9">
        <f>IF($K103="N",0,COUNTIFS(Database!$E:$E,2,Database!$O:$O,AA$2,Database!$I:$I,$A103,Database!$Z:$Z,"N",Database!$Y:$Y,"Y")+COUNTIFS(Database!$F:$F,2,Database!$Q:$Q,AA$2,Database!$I:$I,$A103,Database!$Z:$Z,"N",Database!$Y:$Y,"Y"))</f>
        <v>0</v>
      </c>
      <c r="AB103" s="9">
        <f>IF($K103="N",0,COUNTIFS(Database!$E:$E,2,Database!$O:$O,AB$2,Database!$I:$I,$A103,Database!$Z:$Z,"N",Database!$Y:$Y,"Y")+COUNTIFS(Database!$F:$F,2,Database!$Q:$Q,AB$2,Database!$I:$I,$A103,Database!$Z:$Z,"N",Database!$Y:$Y,"Y"))</f>
        <v>0</v>
      </c>
      <c r="AC103" s="9">
        <f>IF($K103="N",0,COUNTIFS(Database!$E:$E,2,Database!$O:$O,AC$2,Database!$I:$I,$A103,Database!$Z:$Z,"N",Database!$Y:$Y,"Y")+COUNTIFS(Database!$F:$F,2,Database!$Q:$Q,AC$2,Database!$I:$I,$A103,Database!$Z:$Z,"N",Database!$Y:$Y,"Y"))</f>
        <v>0</v>
      </c>
      <c r="AD103" s="9">
        <f>IF($K103="N",0,COUNTIFS(Database!$E:$E,1,Database!$O:$O,AD$2,Database!$I:$I,$A103,Database!$Z:$Z,"N",Database!$Y:$Y,"Y")+COUNTIFS(Database!$F:$F,1,Database!$Q:$Q,AD$2,Database!$I:$I,$A103,Database!$Z:$Z,"N",Database!$Y:$Y,"Y"))</f>
        <v>0</v>
      </c>
      <c r="AE103" s="9">
        <f>IF($K103="N",0,COUNTIFS(Database!$E:$E,1,Database!$O:$O,AE$2,Database!$I:$I,$A103,Database!$Z:$Z,"N",Database!$Y:$Y,"Y")+COUNTIFS(Database!$F:$F,1,Database!$Q:$Q,AE$2,Database!$I:$I,$A103,Database!$Z:$Z,"N",Database!$Y:$Y,"Y"))</f>
        <v>0</v>
      </c>
      <c r="AF103" s="9">
        <f>IF($K103="N",0,COUNTIFS(Database!$E:$E,1,Database!$O:$O,AF$2,Database!$I:$I,$A103,Database!$Z:$Z,"N",Database!$Y:$Y,"Y")+COUNTIFS(Database!$F:$F,1,Database!$Q:$Q,AF$2,Database!$I:$I,$A103,Database!$Z:$Z,"N",Database!$Y:$Y,"Y"))</f>
        <v>0</v>
      </c>
      <c r="AG103" s="9">
        <f>IF($K103="N",0,COUNTIFS(Database!$E:$E,1,Database!$O:$O,AG$2,Database!$I:$I,$A103,Database!$Z:$Z,"N",Database!$Y:$Y,"Y")+COUNTIFS(Database!$F:$F,1,Database!$Q:$Q,AG$2,Database!$I:$I,$A103,Database!$Z:$Z,"N",Database!$Y:$Y,"Y"))</f>
        <v>0</v>
      </c>
      <c r="AH103" s="9">
        <f>IF($K103="N",0,COUNTIFS(Database!$E:$E,1,Database!$O:$O,AH$2,Database!$I:$I,$A103,Database!$Z:$Z,"N",Database!$Y:$Y,"Y")+COUNTIFS(Database!$F:$F,1,Database!$Q:$Q,AH$2,Database!$I:$I,$A103,Database!$Z:$Z,"N",Database!$Y:$Y,"Y"))</f>
        <v>0</v>
      </c>
      <c r="AI103" s="9">
        <f>IF($K103="N",0,COUNTIFS(Database!$E:$E,1,Database!$O:$O,AI$2,Database!$I:$I,$A103,Database!$Z:$Z,"N",Database!$Y:$Y,"Y")+COUNTIFS(Database!$F:$F,1,Database!$Q:$Q,AI$2,Database!$I:$I,$A103,Database!$Z:$Z,"N",Database!$Y:$Y,"Y"))</f>
        <v>0</v>
      </c>
      <c r="AJ103" s="9">
        <f>IF($K103="N",0,COUNTIFS(Database!$E:$E,1,Database!$O:$O,AJ$2,Database!$I:$I,$A103,Database!$Z:$Z,"N",Database!$Y:$Y,"Y")+COUNTIFS(Database!$F:$F,1,Database!$Q:$Q,AJ$2,Database!$I:$I,$A103,Database!$Z:$Z,"N",Database!$Y:$Y,"Y"))</f>
        <v>0</v>
      </c>
      <c r="AK103" s="9">
        <f>IF($K103="N",0,COUNTIFS(Database!$E:$E,1,Database!$O:$O,AK$2,Database!$I:$I,$A103,Database!$Z:$Z,"N",Database!$Y:$Y,"Y")+COUNTIFS(Database!$F:$F,1,Database!$Q:$Q,AK$2,Database!$I:$I,$A103,Database!$Z:$Z,"N",Database!$Y:$Y,"Y"))</f>
        <v>0</v>
      </c>
      <c r="AL103" s="9">
        <f>IF($K103="N",0,COUNTIFS(Database!$E:$E,1,Database!$O:$O,AL$2,Database!$I:$I,$A103,Database!$Z:$Z,"N",Database!$Y:$Y,"Y")+COUNTIFS(Database!$F:$F,1,Database!$Q:$Q,AL$2,Database!$I:$I,$A103,Database!$Z:$Z,"N",Database!$Y:$Y,"Y"))</f>
        <v>0</v>
      </c>
      <c r="AM103" s="9">
        <f>IF($K103="N",0,COUNTIFS(Database!$E:$E,1,Database!$O:$O,AM$2,Database!$I:$I,$A103,Database!$Z:$Z,"N",Database!$Y:$Y,"Y")+COUNTIFS(Database!$F:$F,1,Database!$Q:$Q,AM$2,Database!$I:$I,$A103,Database!$Z:$Z,"N",Database!$Y:$Y,"Y"))</f>
        <v>0</v>
      </c>
      <c r="AN103" s="9">
        <f>IF($K103="N",0,COUNTIFS(Database!$E:$E,1,Database!$O:$O,AN$2,Database!$I:$I,$A103,Database!$Z:$Z,"N",Database!$Y:$Y,"Y")+COUNTIFS(Database!$F:$F,1,Database!$Q:$Q,AN$2,Database!$I:$I,$A103,Database!$Z:$Z,"N",Database!$Y:$Y,"Y"))</f>
        <v>0</v>
      </c>
      <c r="AO103" s="9">
        <f>IF($K103="N",0,COUNTIFS(Database!$E:$E,1,Database!$O:$O,AO$2,Database!$I:$I,$A103,Database!$Z:$Z,"N",Database!$Y:$Y,"Y")+COUNTIFS(Database!$F:$F,1,Database!$Q:$Q,AO$2,Database!$I:$I,$A103,Database!$Z:$Z,"N",Database!$Y:$Y,"Y"))</f>
        <v>0</v>
      </c>
      <c r="AP103" s="9">
        <f>IF($K103="N",0,COUNTIFS(Database!$E:$E,1,Database!$O:$O,AP$2,Database!$I:$I,$A103,Database!$Z:$Z,"N",Database!$Y:$Y,"Y")+COUNTIFS(Database!$F:$F,1,Database!$Q:$Q,AP$2,Database!$I:$I,$A103,Database!$Z:$Z,"N",Database!$Y:$Y,"Y"))</f>
        <v>0</v>
      </c>
      <c r="AQ103" s="9">
        <f>IF($K103="N",0,COUNTIFS(Database!$E:$E,1,Database!$O:$O,AQ$2,Database!$I:$I,$A103,Database!$Z:$Z,"N",Database!$Y:$Y,"Y")+COUNTIFS(Database!$F:$F,1,Database!$Q:$Q,AQ$2,Database!$I:$I,$A103,Database!$Z:$Z,"N",Database!$Y:$Y,"Y"))</f>
        <v>0</v>
      </c>
      <c r="AR103" s="9">
        <f>IF($K103="N",0,COUNTIFS(Database!$E:$E,1,Database!$O:$O,AR$2,Database!$I:$I,$A103,Database!$Z:$Z,"N",Database!$Y:$Y,"Y")+COUNTIFS(Database!$F:$F,1,Database!$Q:$Q,AR$2,Database!$I:$I,$A103,Database!$Z:$Z,"N",Database!$Y:$Y,"Y"))</f>
        <v>0</v>
      </c>
      <c r="AS103" s="9">
        <f>IF($K103="N",0,COUNTIFS(Database!$E:$E,1,Database!$O:$O,AS$2,Database!$I:$I,$A103,Database!$Z:$Z,"N",Database!$Y:$Y,"Y")+COUNTIFS(Database!$F:$F,1,Database!$Q:$Q,AS$2,Database!$I:$I,$A103,Database!$Z:$Z,"N",Database!$Y:$Y,"Y"))</f>
        <v>0</v>
      </c>
      <c r="AT103" s="9">
        <f>IF($K103="N",0,COUNTIFS(Database!$E:$E,0,Database!$O:$O,AT$2,Database!$I:$I,$A103,Database!$Z:$Z,"N",Database!$Y:$Y,"Y")+COUNTIFS(Database!$F:$F,0,Database!$Q:$Q,AT$2,Database!$I:$I,$A103,Database!$Z:$Z,"N",Database!$Y:$Y,"Y"))</f>
        <v>0</v>
      </c>
      <c r="AU103" s="9">
        <f>IF($K103="N",0,COUNTIFS(Database!$E:$E,0,Database!$O:$O,AU$2,Database!$I:$I,$A103,Database!$Z:$Z,"N",Database!$Y:$Y,"Y")+COUNTIFS(Database!$F:$F,0,Database!$Q:$Q,AU$2,Database!$I:$I,$A103,Database!$Z:$Z,"N",Database!$Y:$Y,"Y"))</f>
        <v>0</v>
      </c>
      <c r="AV103" s="9">
        <f>IF($K103="N",0,COUNTIFS(Database!$E:$E,0,Database!$O:$O,AV$2,Database!$I:$I,$A103,Database!$Z:$Z,"N",Database!$Y:$Y,"Y")+COUNTIFS(Database!$F:$F,0,Database!$Q:$Q,AV$2,Database!$I:$I,$A103,Database!$Z:$Z,"N",Database!$Y:$Y,"Y"))</f>
        <v>0</v>
      </c>
      <c r="AW103" s="9">
        <f>IF($K103="N",0,COUNTIFS(Database!$E:$E,0,Database!$O:$O,AW$2,Database!$I:$I,$A103,Database!$Z:$Z,"N",Database!$Y:$Y,"Y")+COUNTIFS(Database!$F:$F,0,Database!$Q:$Q,AW$2,Database!$I:$I,$A103,Database!$Z:$Z,"N",Database!$Y:$Y,"Y"))</f>
        <v>0</v>
      </c>
      <c r="AX103" s="9">
        <f>IF($K103="N",0,COUNTIFS(Database!$E:$E,0,Database!$O:$O,AX$2,Database!$I:$I,$A103,Database!$Z:$Z,"N",Database!$Y:$Y,"Y")+COUNTIFS(Database!$F:$F,0,Database!$Q:$Q,AX$2,Database!$I:$I,$A103,Database!$Z:$Z,"N",Database!$Y:$Y,"Y"))</f>
        <v>0</v>
      </c>
      <c r="AY103" s="9">
        <f>IF($K103="N",0,COUNTIFS(Database!$E:$E,0,Database!$O:$O,AY$2,Database!$I:$I,$A103,Database!$Z:$Z,"N",Database!$Y:$Y,"Y")+COUNTIFS(Database!$F:$F,0,Database!$Q:$Q,AY$2,Database!$I:$I,$A103,Database!$Z:$Z,"N",Database!$Y:$Y,"Y"))</f>
        <v>0</v>
      </c>
      <c r="AZ103" s="9">
        <f>IF($K103="N",0,COUNTIFS(Database!$E:$E,0,Database!$O:$O,AZ$2,Database!$I:$I,$A103,Database!$Z:$Z,"N",Database!$Y:$Y,"Y")+COUNTIFS(Database!$F:$F,0,Database!$Q:$Q,AZ$2,Database!$I:$I,$A103,Database!$Z:$Z,"N",Database!$Y:$Y,"Y"))</f>
        <v>0</v>
      </c>
      <c r="BA103" s="9">
        <f>IF($K103="N",0,COUNTIFS(Database!$E:$E,0,Database!$O:$O,BA$2,Database!$I:$I,$A103,Database!$Z:$Z,"N",Database!$Y:$Y,"Y")+COUNTIFS(Database!$F:$F,0,Database!$Q:$Q,BA$2,Database!$I:$I,$A103,Database!$Z:$Z,"N",Database!$Y:$Y,"Y"))</f>
        <v>0</v>
      </c>
      <c r="BB103" s="9">
        <f>IF($K103="N",0,COUNTIFS(Database!$E:$E,0,Database!$O:$O,BB$2,Database!$I:$I,$A103,Database!$Z:$Z,"N",Database!$Y:$Y,"Y")+COUNTIFS(Database!$F:$F,0,Database!$Q:$Q,BB$2,Database!$I:$I,$A103,Database!$Z:$Z,"N",Database!$Y:$Y,"Y"))</f>
        <v>0</v>
      </c>
      <c r="BC103" s="9">
        <f>IF($K103="N",0,COUNTIFS(Database!$E:$E,0,Database!$O:$O,BC$2,Database!$I:$I,$A103,Database!$Z:$Z,"N",Database!$Y:$Y,"Y")+COUNTIFS(Database!$F:$F,0,Database!$Q:$Q,BC$2,Database!$I:$I,$A103,Database!$Z:$Z,"N",Database!$Y:$Y,"Y"))</f>
        <v>0</v>
      </c>
      <c r="BD103" s="9">
        <f>IF($K103="N",0,COUNTIFS(Database!$E:$E,0,Database!$O:$O,BD$2,Database!$I:$I,$A103,Database!$Z:$Z,"N",Database!$Y:$Y,"Y")+COUNTIFS(Database!$F:$F,0,Database!$Q:$Q,BD$2,Database!$I:$I,$A103,Database!$Z:$Z,"N",Database!$Y:$Y,"Y"))</f>
        <v>0</v>
      </c>
      <c r="BE103" s="9">
        <f>IF($K103="N",0,COUNTIFS(Database!$E:$E,0,Database!$O:$O,BE$2,Database!$I:$I,$A103,Database!$Z:$Z,"N",Database!$Y:$Y,"Y")+COUNTIFS(Database!$F:$F,0,Database!$Q:$Q,BE$2,Database!$I:$I,$A103,Database!$Z:$Z,"N",Database!$Y:$Y,"Y"))</f>
        <v>0</v>
      </c>
      <c r="BF103" s="9">
        <f>IF($K103="N",0,COUNTIFS(Database!$E:$E,0,Database!$O:$O,BF$2,Database!$I:$I,$A103,Database!$Z:$Z,"N",Database!$Y:$Y,"Y")+COUNTIFS(Database!$F:$F,0,Database!$Q:$Q,BF$2,Database!$I:$I,$A103,Database!$Z:$Z,"N",Database!$Y:$Y,"Y"))</f>
        <v>0</v>
      </c>
      <c r="BG103" s="9">
        <f>IF($K103="N",0,COUNTIFS(Database!$E:$E,0,Database!$O:$O,BG$2,Database!$I:$I,$A103,Database!$Z:$Z,"N",Database!$Y:$Y,"Y")+COUNTIFS(Database!$F:$F,0,Database!$Q:$Q,BG$2,Database!$I:$I,$A103,Database!$Z:$Z,"N",Database!$Y:$Y,"Y"))</f>
        <v>0</v>
      </c>
      <c r="BH103" s="9">
        <f>IF($K103="N",0,COUNTIFS(Database!$E:$E,0,Database!$O:$O,BH$2,Database!$I:$I,$A103,Database!$Z:$Z,"N",Database!$Y:$Y,"Y")+COUNTIFS(Database!$F:$F,0,Database!$Q:$Q,BH$2,Database!$I:$I,$A103,Database!$Z:$Z,"N",Database!$Y:$Y,"Y"))</f>
        <v>0</v>
      </c>
      <c r="BI103" s="9">
        <f>IF($K103="N",0,COUNTIFS(Database!$E:$E,0,Database!$O:$O,BI$2,Database!$I:$I,$A103,Database!$Z:$Z,"N",Database!$Y:$Y,"Y")+COUNTIFS(Database!$F:$F,0,Database!$Q:$Q,BI$2,Database!$I:$I,$A103,Database!$Z:$Z,"N",Database!$Y:$Y,"Y"))</f>
        <v>0</v>
      </c>
    </row>
    <row r="104" spans="14:61" x14ac:dyDescent="0.25">
      <c r="N104" s="9">
        <f>IF($K104="N",0,COUNTIFS(Database!$E:$E,2,Database!$O:$O,N$2,Database!$I:$I,$A104,Database!$Z:$Z,"N",Database!$Y:$Y,"Y")+COUNTIFS(Database!$F:$F,2,Database!$Q:$Q,N$2,Database!$I:$I,$A104,Database!$Z:$Z,"N",Database!$Y:$Y,"Y"))</f>
        <v>0</v>
      </c>
      <c r="O104" s="9">
        <f>IF($K104="N",0,COUNTIFS(Database!$E:$E,2,Database!$O:$O,O$2,Database!$I:$I,$A104,Database!$Z:$Z,"N",Database!$Y:$Y,"Y")+COUNTIFS(Database!$F:$F,2,Database!$Q:$Q,O$2,Database!$I:$I,$A104,Database!$Z:$Z,"N",Database!$Y:$Y,"Y"))</f>
        <v>0</v>
      </c>
      <c r="P104" s="9">
        <f>IF($K104="N",0,COUNTIFS(Database!$E:$E,2,Database!$O:$O,P$2,Database!$I:$I,$A104,Database!$Z:$Z,"N",Database!$Y:$Y,"Y")+COUNTIFS(Database!$F:$F,2,Database!$Q:$Q,P$2,Database!$I:$I,$A104,Database!$Z:$Z,"N",Database!$Y:$Y,"Y"))</f>
        <v>0</v>
      </c>
      <c r="Q104" s="9">
        <f>IF($K104="N",0,COUNTIFS(Database!$E:$E,2,Database!$O:$O,Q$2,Database!$I:$I,$A104,Database!$Z:$Z,"N",Database!$Y:$Y,"Y")+COUNTIFS(Database!$F:$F,2,Database!$Q:$Q,Q$2,Database!$I:$I,$A104,Database!$Z:$Z,"N",Database!$Y:$Y,"Y"))</f>
        <v>0</v>
      </c>
      <c r="R104" s="9">
        <f>IF($K104="N",0,COUNTIFS(Database!$E:$E,2,Database!$O:$O,R$2,Database!$I:$I,$A104,Database!$Z:$Z,"N",Database!$Y:$Y,"Y")+COUNTIFS(Database!$F:$F,2,Database!$Q:$Q,R$2,Database!$I:$I,$A104,Database!$Z:$Z,"N",Database!$Y:$Y,"Y"))</f>
        <v>0</v>
      </c>
      <c r="S104" s="9">
        <f>IF($K104="N",0,COUNTIFS(Database!$E:$E,2,Database!$O:$O,S$2,Database!$I:$I,$A104,Database!$Z:$Z,"N",Database!$Y:$Y,"Y")+COUNTIFS(Database!$F:$F,2,Database!$Q:$Q,S$2,Database!$I:$I,$A104,Database!$Z:$Z,"N",Database!$Y:$Y,"Y"))</f>
        <v>0</v>
      </c>
      <c r="T104" s="9">
        <f>IF($K104="N",0,COUNTIFS(Database!$E:$E,2,Database!$O:$O,T$2,Database!$I:$I,$A104,Database!$Z:$Z,"N",Database!$Y:$Y,"Y")+COUNTIFS(Database!$F:$F,2,Database!$Q:$Q,T$2,Database!$I:$I,$A104,Database!$Z:$Z,"N",Database!$Y:$Y,"Y"))</f>
        <v>0</v>
      </c>
      <c r="U104" s="9">
        <f>IF($K104="N",0,COUNTIFS(Database!$E:$E,2,Database!$O:$O,U$2,Database!$I:$I,$A104,Database!$Z:$Z,"N",Database!$Y:$Y,"Y")+COUNTIFS(Database!$F:$F,2,Database!$Q:$Q,U$2,Database!$I:$I,$A104,Database!$Z:$Z,"N",Database!$Y:$Y,"Y"))</f>
        <v>0</v>
      </c>
      <c r="V104" s="9">
        <f>IF($K104="N",0,COUNTIFS(Database!$E:$E,2,Database!$O:$O,V$2,Database!$I:$I,$A104,Database!$Z:$Z,"N",Database!$Y:$Y,"Y")+COUNTIFS(Database!$F:$F,2,Database!$Q:$Q,V$2,Database!$I:$I,$A104,Database!$Z:$Z,"N",Database!$Y:$Y,"Y"))</f>
        <v>0</v>
      </c>
      <c r="W104" s="9">
        <f>IF($K104="N",0,COUNTIFS(Database!$E:$E,2,Database!$O:$O,W$2,Database!$I:$I,$A104,Database!$Z:$Z,"N",Database!$Y:$Y,"Y")+COUNTIFS(Database!$F:$F,2,Database!$Q:$Q,W$2,Database!$I:$I,$A104,Database!$Z:$Z,"N",Database!$Y:$Y,"Y"))</f>
        <v>0</v>
      </c>
      <c r="X104" s="9">
        <f>IF($K104="N",0,COUNTIFS(Database!$E:$E,2,Database!$O:$O,X$2,Database!$I:$I,$A104,Database!$Z:$Z,"N",Database!$Y:$Y,"Y")+COUNTIFS(Database!$F:$F,2,Database!$Q:$Q,X$2,Database!$I:$I,$A104,Database!$Z:$Z,"N",Database!$Y:$Y,"Y"))</f>
        <v>0</v>
      </c>
      <c r="Y104" s="9">
        <f>IF($K104="N",0,COUNTIFS(Database!$E:$E,2,Database!$O:$O,Y$2,Database!$I:$I,$A104,Database!$Z:$Z,"N",Database!$Y:$Y,"Y")+COUNTIFS(Database!$F:$F,2,Database!$Q:$Q,Y$2,Database!$I:$I,$A104,Database!$Z:$Z,"N",Database!$Y:$Y,"Y"))</f>
        <v>0</v>
      </c>
      <c r="Z104" s="9">
        <f>IF($K104="N",0,COUNTIFS(Database!$E:$E,2,Database!$O:$O,Z$2,Database!$I:$I,$A104,Database!$Z:$Z,"N",Database!$Y:$Y,"Y")+COUNTIFS(Database!$F:$F,2,Database!$Q:$Q,Z$2,Database!$I:$I,$A104,Database!$Z:$Z,"N",Database!$Y:$Y,"Y"))</f>
        <v>0</v>
      </c>
      <c r="AA104" s="9">
        <f>IF($K104="N",0,COUNTIFS(Database!$E:$E,2,Database!$O:$O,AA$2,Database!$I:$I,$A104,Database!$Z:$Z,"N",Database!$Y:$Y,"Y")+COUNTIFS(Database!$F:$F,2,Database!$Q:$Q,AA$2,Database!$I:$I,$A104,Database!$Z:$Z,"N",Database!$Y:$Y,"Y"))</f>
        <v>0</v>
      </c>
      <c r="AB104" s="9">
        <f>IF($K104="N",0,COUNTIFS(Database!$E:$E,2,Database!$O:$O,AB$2,Database!$I:$I,$A104,Database!$Z:$Z,"N",Database!$Y:$Y,"Y")+COUNTIFS(Database!$F:$F,2,Database!$Q:$Q,AB$2,Database!$I:$I,$A104,Database!$Z:$Z,"N",Database!$Y:$Y,"Y"))</f>
        <v>0</v>
      </c>
      <c r="AC104" s="9">
        <f>IF($K104="N",0,COUNTIFS(Database!$E:$E,2,Database!$O:$O,AC$2,Database!$I:$I,$A104,Database!$Z:$Z,"N",Database!$Y:$Y,"Y")+COUNTIFS(Database!$F:$F,2,Database!$Q:$Q,AC$2,Database!$I:$I,$A104,Database!$Z:$Z,"N",Database!$Y:$Y,"Y"))</f>
        <v>0</v>
      </c>
      <c r="AD104" s="9">
        <f>IF($K104="N",0,COUNTIFS(Database!$E:$E,1,Database!$O:$O,AD$2,Database!$I:$I,$A104,Database!$Z:$Z,"N",Database!$Y:$Y,"Y")+COUNTIFS(Database!$F:$F,1,Database!$Q:$Q,AD$2,Database!$I:$I,$A104,Database!$Z:$Z,"N",Database!$Y:$Y,"Y"))</f>
        <v>0</v>
      </c>
      <c r="AE104" s="9">
        <f>IF($K104="N",0,COUNTIFS(Database!$E:$E,1,Database!$O:$O,AE$2,Database!$I:$I,$A104,Database!$Z:$Z,"N",Database!$Y:$Y,"Y")+COUNTIFS(Database!$F:$F,1,Database!$Q:$Q,AE$2,Database!$I:$I,$A104,Database!$Z:$Z,"N",Database!$Y:$Y,"Y"))</f>
        <v>0</v>
      </c>
      <c r="AF104" s="9">
        <f>IF($K104="N",0,COUNTIFS(Database!$E:$E,1,Database!$O:$O,AF$2,Database!$I:$I,$A104,Database!$Z:$Z,"N",Database!$Y:$Y,"Y")+COUNTIFS(Database!$F:$F,1,Database!$Q:$Q,AF$2,Database!$I:$I,$A104,Database!$Z:$Z,"N",Database!$Y:$Y,"Y"))</f>
        <v>0</v>
      </c>
      <c r="AG104" s="9">
        <f>IF($K104="N",0,COUNTIFS(Database!$E:$E,1,Database!$O:$O,AG$2,Database!$I:$I,$A104,Database!$Z:$Z,"N",Database!$Y:$Y,"Y")+COUNTIFS(Database!$F:$F,1,Database!$Q:$Q,AG$2,Database!$I:$I,$A104,Database!$Z:$Z,"N",Database!$Y:$Y,"Y"))</f>
        <v>0</v>
      </c>
      <c r="AH104" s="9">
        <f>IF($K104="N",0,COUNTIFS(Database!$E:$E,1,Database!$O:$O,AH$2,Database!$I:$I,$A104,Database!$Z:$Z,"N",Database!$Y:$Y,"Y")+COUNTIFS(Database!$F:$F,1,Database!$Q:$Q,AH$2,Database!$I:$I,$A104,Database!$Z:$Z,"N",Database!$Y:$Y,"Y"))</f>
        <v>0</v>
      </c>
      <c r="AI104" s="9">
        <f>IF($K104="N",0,COUNTIFS(Database!$E:$E,1,Database!$O:$O,AI$2,Database!$I:$I,$A104,Database!$Z:$Z,"N",Database!$Y:$Y,"Y")+COUNTIFS(Database!$F:$F,1,Database!$Q:$Q,AI$2,Database!$I:$I,$A104,Database!$Z:$Z,"N",Database!$Y:$Y,"Y"))</f>
        <v>0</v>
      </c>
      <c r="AJ104" s="9">
        <f>IF($K104="N",0,COUNTIFS(Database!$E:$E,1,Database!$O:$O,AJ$2,Database!$I:$I,$A104,Database!$Z:$Z,"N",Database!$Y:$Y,"Y")+COUNTIFS(Database!$F:$F,1,Database!$Q:$Q,AJ$2,Database!$I:$I,$A104,Database!$Z:$Z,"N",Database!$Y:$Y,"Y"))</f>
        <v>0</v>
      </c>
      <c r="AK104" s="9">
        <f>IF($K104="N",0,COUNTIFS(Database!$E:$E,1,Database!$O:$O,AK$2,Database!$I:$I,$A104,Database!$Z:$Z,"N",Database!$Y:$Y,"Y")+COUNTIFS(Database!$F:$F,1,Database!$Q:$Q,AK$2,Database!$I:$I,$A104,Database!$Z:$Z,"N",Database!$Y:$Y,"Y"))</f>
        <v>0</v>
      </c>
      <c r="AL104" s="9">
        <f>IF($K104="N",0,COUNTIFS(Database!$E:$E,1,Database!$O:$O,AL$2,Database!$I:$I,$A104,Database!$Z:$Z,"N",Database!$Y:$Y,"Y")+COUNTIFS(Database!$F:$F,1,Database!$Q:$Q,AL$2,Database!$I:$I,$A104,Database!$Z:$Z,"N",Database!$Y:$Y,"Y"))</f>
        <v>0</v>
      </c>
      <c r="AM104" s="9">
        <f>IF($K104="N",0,COUNTIFS(Database!$E:$E,1,Database!$O:$O,AM$2,Database!$I:$I,$A104,Database!$Z:$Z,"N",Database!$Y:$Y,"Y")+COUNTIFS(Database!$F:$F,1,Database!$Q:$Q,AM$2,Database!$I:$I,$A104,Database!$Z:$Z,"N",Database!$Y:$Y,"Y"))</f>
        <v>0</v>
      </c>
      <c r="AN104" s="9">
        <f>IF($K104="N",0,COUNTIFS(Database!$E:$E,1,Database!$O:$O,AN$2,Database!$I:$I,$A104,Database!$Z:$Z,"N",Database!$Y:$Y,"Y")+COUNTIFS(Database!$F:$F,1,Database!$Q:$Q,AN$2,Database!$I:$I,$A104,Database!$Z:$Z,"N",Database!$Y:$Y,"Y"))</f>
        <v>0</v>
      </c>
      <c r="AO104" s="9">
        <f>IF($K104="N",0,COUNTIFS(Database!$E:$E,1,Database!$O:$O,AO$2,Database!$I:$I,$A104,Database!$Z:$Z,"N",Database!$Y:$Y,"Y")+COUNTIFS(Database!$F:$F,1,Database!$Q:$Q,AO$2,Database!$I:$I,$A104,Database!$Z:$Z,"N",Database!$Y:$Y,"Y"))</f>
        <v>0</v>
      </c>
      <c r="AP104" s="9">
        <f>IF($K104="N",0,COUNTIFS(Database!$E:$E,1,Database!$O:$O,AP$2,Database!$I:$I,$A104,Database!$Z:$Z,"N",Database!$Y:$Y,"Y")+COUNTIFS(Database!$F:$F,1,Database!$Q:$Q,AP$2,Database!$I:$I,$A104,Database!$Z:$Z,"N",Database!$Y:$Y,"Y"))</f>
        <v>0</v>
      </c>
      <c r="AQ104" s="9">
        <f>IF($K104="N",0,COUNTIFS(Database!$E:$E,1,Database!$O:$O,AQ$2,Database!$I:$I,$A104,Database!$Z:$Z,"N",Database!$Y:$Y,"Y")+COUNTIFS(Database!$F:$F,1,Database!$Q:$Q,AQ$2,Database!$I:$I,$A104,Database!$Z:$Z,"N",Database!$Y:$Y,"Y"))</f>
        <v>0</v>
      </c>
      <c r="AR104" s="9">
        <f>IF($K104="N",0,COUNTIFS(Database!$E:$E,1,Database!$O:$O,AR$2,Database!$I:$I,$A104,Database!$Z:$Z,"N",Database!$Y:$Y,"Y")+COUNTIFS(Database!$F:$F,1,Database!$Q:$Q,AR$2,Database!$I:$I,$A104,Database!$Z:$Z,"N",Database!$Y:$Y,"Y"))</f>
        <v>0</v>
      </c>
      <c r="AS104" s="9">
        <f>IF($K104="N",0,COUNTIFS(Database!$E:$E,1,Database!$O:$O,AS$2,Database!$I:$I,$A104,Database!$Z:$Z,"N",Database!$Y:$Y,"Y")+COUNTIFS(Database!$F:$F,1,Database!$Q:$Q,AS$2,Database!$I:$I,$A104,Database!$Z:$Z,"N",Database!$Y:$Y,"Y"))</f>
        <v>0</v>
      </c>
      <c r="AT104" s="9">
        <f>IF($K104="N",0,COUNTIFS(Database!$E:$E,0,Database!$O:$O,AT$2,Database!$I:$I,$A104,Database!$Z:$Z,"N",Database!$Y:$Y,"Y")+COUNTIFS(Database!$F:$F,0,Database!$Q:$Q,AT$2,Database!$I:$I,$A104,Database!$Z:$Z,"N",Database!$Y:$Y,"Y"))</f>
        <v>0</v>
      </c>
      <c r="AU104" s="9">
        <f>IF($K104="N",0,COUNTIFS(Database!$E:$E,0,Database!$O:$O,AU$2,Database!$I:$I,$A104,Database!$Z:$Z,"N",Database!$Y:$Y,"Y")+COUNTIFS(Database!$F:$F,0,Database!$Q:$Q,AU$2,Database!$I:$I,$A104,Database!$Z:$Z,"N",Database!$Y:$Y,"Y"))</f>
        <v>0</v>
      </c>
      <c r="AV104" s="9">
        <f>IF($K104="N",0,COUNTIFS(Database!$E:$E,0,Database!$O:$O,AV$2,Database!$I:$I,$A104,Database!$Z:$Z,"N",Database!$Y:$Y,"Y")+COUNTIFS(Database!$F:$F,0,Database!$Q:$Q,AV$2,Database!$I:$I,$A104,Database!$Z:$Z,"N",Database!$Y:$Y,"Y"))</f>
        <v>0</v>
      </c>
      <c r="AW104" s="9">
        <f>IF($K104="N",0,COUNTIFS(Database!$E:$E,0,Database!$O:$O,AW$2,Database!$I:$I,$A104,Database!$Z:$Z,"N",Database!$Y:$Y,"Y")+COUNTIFS(Database!$F:$F,0,Database!$Q:$Q,AW$2,Database!$I:$I,$A104,Database!$Z:$Z,"N",Database!$Y:$Y,"Y"))</f>
        <v>0</v>
      </c>
      <c r="AX104" s="9">
        <f>IF($K104="N",0,COUNTIFS(Database!$E:$E,0,Database!$O:$O,AX$2,Database!$I:$I,$A104,Database!$Z:$Z,"N",Database!$Y:$Y,"Y")+COUNTIFS(Database!$F:$F,0,Database!$Q:$Q,AX$2,Database!$I:$I,$A104,Database!$Z:$Z,"N",Database!$Y:$Y,"Y"))</f>
        <v>0</v>
      </c>
      <c r="AY104" s="9">
        <f>IF($K104="N",0,COUNTIFS(Database!$E:$E,0,Database!$O:$O,AY$2,Database!$I:$I,$A104,Database!$Z:$Z,"N",Database!$Y:$Y,"Y")+COUNTIFS(Database!$F:$F,0,Database!$Q:$Q,AY$2,Database!$I:$I,$A104,Database!$Z:$Z,"N",Database!$Y:$Y,"Y"))</f>
        <v>0</v>
      </c>
      <c r="AZ104" s="9">
        <f>IF($K104="N",0,COUNTIFS(Database!$E:$E,0,Database!$O:$O,AZ$2,Database!$I:$I,$A104,Database!$Z:$Z,"N",Database!$Y:$Y,"Y")+COUNTIFS(Database!$F:$F,0,Database!$Q:$Q,AZ$2,Database!$I:$I,$A104,Database!$Z:$Z,"N",Database!$Y:$Y,"Y"))</f>
        <v>0</v>
      </c>
      <c r="BA104" s="9">
        <f>IF($K104="N",0,COUNTIFS(Database!$E:$E,0,Database!$O:$O,BA$2,Database!$I:$I,$A104,Database!$Z:$Z,"N",Database!$Y:$Y,"Y")+COUNTIFS(Database!$F:$F,0,Database!$Q:$Q,BA$2,Database!$I:$I,$A104,Database!$Z:$Z,"N",Database!$Y:$Y,"Y"))</f>
        <v>0</v>
      </c>
      <c r="BB104" s="9">
        <f>IF($K104="N",0,COUNTIFS(Database!$E:$E,0,Database!$O:$O,BB$2,Database!$I:$I,$A104,Database!$Z:$Z,"N",Database!$Y:$Y,"Y")+COUNTIFS(Database!$F:$F,0,Database!$Q:$Q,BB$2,Database!$I:$I,$A104,Database!$Z:$Z,"N",Database!$Y:$Y,"Y"))</f>
        <v>0</v>
      </c>
      <c r="BC104" s="9">
        <f>IF($K104="N",0,COUNTIFS(Database!$E:$E,0,Database!$O:$O,BC$2,Database!$I:$I,$A104,Database!$Z:$Z,"N",Database!$Y:$Y,"Y")+COUNTIFS(Database!$F:$F,0,Database!$Q:$Q,BC$2,Database!$I:$I,$A104,Database!$Z:$Z,"N",Database!$Y:$Y,"Y"))</f>
        <v>0</v>
      </c>
      <c r="BD104" s="9">
        <f>IF($K104="N",0,COUNTIFS(Database!$E:$E,0,Database!$O:$O,BD$2,Database!$I:$I,$A104,Database!$Z:$Z,"N",Database!$Y:$Y,"Y")+COUNTIFS(Database!$F:$F,0,Database!$Q:$Q,BD$2,Database!$I:$I,$A104,Database!$Z:$Z,"N",Database!$Y:$Y,"Y"))</f>
        <v>0</v>
      </c>
      <c r="BE104" s="9">
        <f>IF($K104="N",0,COUNTIFS(Database!$E:$E,0,Database!$O:$O,BE$2,Database!$I:$I,$A104,Database!$Z:$Z,"N",Database!$Y:$Y,"Y")+COUNTIFS(Database!$F:$F,0,Database!$Q:$Q,BE$2,Database!$I:$I,$A104,Database!$Z:$Z,"N",Database!$Y:$Y,"Y"))</f>
        <v>0</v>
      </c>
      <c r="BF104" s="9">
        <f>IF($K104="N",0,COUNTIFS(Database!$E:$E,0,Database!$O:$O,BF$2,Database!$I:$I,$A104,Database!$Z:$Z,"N",Database!$Y:$Y,"Y")+COUNTIFS(Database!$F:$F,0,Database!$Q:$Q,BF$2,Database!$I:$I,$A104,Database!$Z:$Z,"N",Database!$Y:$Y,"Y"))</f>
        <v>0</v>
      </c>
      <c r="BG104" s="9">
        <f>IF($K104="N",0,COUNTIFS(Database!$E:$E,0,Database!$O:$O,BG$2,Database!$I:$I,$A104,Database!$Z:$Z,"N",Database!$Y:$Y,"Y")+COUNTIFS(Database!$F:$F,0,Database!$Q:$Q,BG$2,Database!$I:$I,$A104,Database!$Z:$Z,"N",Database!$Y:$Y,"Y"))</f>
        <v>0</v>
      </c>
      <c r="BH104" s="9">
        <f>IF($K104="N",0,COUNTIFS(Database!$E:$E,0,Database!$O:$O,BH$2,Database!$I:$I,$A104,Database!$Z:$Z,"N",Database!$Y:$Y,"Y")+COUNTIFS(Database!$F:$F,0,Database!$Q:$Q,BH$2,Database!$I:$I,$A104,Database!$Z:$Z,"N",Database!$Y:$Y,"Y"))</f>
        <v>0</v>
      </c>
      <c r="BI104" s="9">
        <f>IF($K104="N",0,COUNTIFS(Database!$E:$E,0,Database!$O:$O,BI$2,Database!$I:$I,$A104,Database!$Z:$Z,"N",Database!$Y:$Y,"Y")+COUNTIFS(Database!$F:$F,0,Database!$Q:$Q,BI$2,Database!$I:$I,$A104,Database!$Z:$Z,"N",Database!$Y:$Y,"Y"))</f>
        <v>0</v>
      </c>
    </row>
    <row r="105" spans="14:61" x14ac:dyDescent="0.25">
      <c r="N105" s="9">
        <f>IF($K105="N",0,COUNTIFS(Database!$E:$E,2,Database!$O:$O,N$2,Database!$I:$I,$A105,Database!$Z:$Z,"N",Database!$Y:$Y,"Y")+COUNTIFS(Database!$F:$F,2,Database!$Q:$Q,N$2,Database!$I:$I,$A105,Database!$Z:$Z,"N",Database!$Y:$Y,"Y"))</f>
        <v>0</v>
      </c>
      <c r="O105" s="9">
        <f>IF($K105="N",0,COUNTIFS(Database!$E:$E,2,Database!$O:$O,O$2,Database!$I:$I,$A105,Database!$Z:$Z,"N",Database!$Y:$Y,"Y")+COUNTIFS(Database!$F:$F,2,Database!$Q:$Q,O$2,Database!$I:$I,$A105,Database!$Z:$Z,"N",Database!$Y:$Y,"Y"))</f>
        <v>0</v>
      </c>
      <c r="P105" s="9">
        <f>IF($K105="N",0,COUNTIFS(Database!$E:$E,2,Database!$O:$O,P$2,Database!$I:$I,$A105,Database!$Z:$Z,"N",Database!$Y:$Y,"Y")+COUNTIFS(Database!$F:$F,2,Database!$Q:$Q,P$2,Database!$I:$I,$A105,Database!$Z:$Z,"N",Database!$Y:$Y,"Y"))</f>
        <v>0</v>
      </c>
      <c r="Q105" s="9">
        <f>IF($K105="N",0,COUNTIFS(Database!$E:$E,2,Database!$O:$O,Q$2,Database!$I:$I,$A105,Database!$Z:$Z,"N",Database!$Y:$Y,"Y")+COUNTIFS(Database!$F:$F,2,Database!$Q:$Q,Q$2,Database!$I:$I,$A105,Database!$Z:$Z,"N",Database!$Y:$Y,"Y"))</f>
        <v>0</v>
      </c>
      <c r="R105" s="9">
        <f>IF($K105="N",0,COUNTIFS(Database!$E:$E,2,Database!$O:$O,R$2,Database!$I:$I,$A105,Database!$Z:$Z,"N",Database!$Y:$Y,"Y")+COUNTIFS(Database!$F:$F,2,Database!$Q:$Q,R$2,Database!$I:$I,$A105,Database!$Z:$Z,"N",Database!$Y:$Y,"Y"))</f>
        <v>0</v>
      </c>
      <c r="S105" s="9">
        <f>IF($K105="N",0,COUNTIFS(Database!$E:$E,2,Database!$O:$O,S$2,Database!$I:$I,$A105,Database!$Z:$Z,"N",Database!$Y:$Y,"Y")+COUNTIFS(Database!$F:$F,2,Database!$Q:$Q,S$2,Database!$I:$I,$A105,Database!$Z:$Z,"N",Database!$Y:$Y,"Y"))</f>
        <v>0</v>
      </c>
      <c r="T105" s="9">
        <f>IF($K105="N",0,COUNTIFS(Database!$E:$E,2,Database!$O:$O,T$2,Database!$I:$I,$A105,Database!$Z:$Z,"N",Database!$Y:$Y,"Y")+COUNTIFS(Database!$F:$F,2,Database!$Q:$Q,T$2,Database!$I:$I,$A105,Database!$Z:$Z,"N",Database!$Y:$Y,"Y"))</f>
        <v>0</v>
      </c>
      <c r="U105" s="9">
        <f>IF($K105="N",0,COUNTIFS(Database!$E:$E,2,Database!$O:$O,U$2,Database!$I:$I,$A105,Database!$Z:$Z,"N",Database!$Y:$Y,"Y")+COUNTIFS(Database!$F:$F,2,Database!$Q:$Q,U$2,Database!$I:$I,$A105,Database!$Z:$Z,"N",Database!$Y:$Y,"Y"))</f>
        <v>0</v>
      </c>
      <c r="V105" s="9">
        <f>IF($K105="N",0,COUNTIFS(Database!$E:$E,2,Database!$O:$O,V$2,Database!$I:$I,$A105,Database!$Z:$Z,"N",Database!$Y:$Y,"Y")+COUNTIFS(Database!$F:$F,2,Database!$Q:$Q,V$2,Database!$I:$I,$A105,Database!$Z:$Z,"N",Database!$Y:$Y,"Y"))</f>
        <v>0</v>
      </c>
      <c r="W105" s="9">
        <f>IF($K105="N",0,COUNTIFS(Database!$E:$E,2,Database!$O:$O,W$2,Database!$I:$I,$A105,Database!$Z:$Z,"N",Database!$Y:$Y,"Y")+COUNTIFS(Database!$F:$F,2,Database!$Q:$Q,W$2,Database!$I:$I,$A105,Database!$Z:$Z,"N",Database!$Y:$Y,"Y"))</f>
        <v>0</v>
      </c>
      <c r="X105" s="9">
        <f>IF($K105="N",0,COUNTIFS(Database!$E:$E,2,Database!$O:$O,X$2,Database!$I:$I,$A105,Database!$Z:$Z,"N",Database!$Y:$Y,"Y")+COUNTIFS(Database!$F:$F,2,Database!$Q:$Q,X$2,Database!$I:$I,$A105,Database!$Z:$Z,"N",Database!$Y:$Y,"Y"))</f>
        <v>0</v>
      </c>
      <c r="Y105" s="9">
        <f>IF($K105="N",0,COUNTIFS(Database!$E:$E,2,Database!$O:$O,Y$2,Database!$I:$I,$A105,Database!$Z:$Z,"N",Database!$Y:$Y,"Y")+COUNTIFS(Database!$F:$F,2,Database!$Q:$Q,Y$2,Database!$I:$I,$A105,Database!$Z:$Z,"N",Database!$Y:$Y,"Y"))</f>
        <v>0</v>
      </c>
      <c r="Z105" s="9">
        <f>IF($K105="N",0,COUNTIFS(Database!$E:$E,2,Database!$O:$O,Z$2,Database!$I:$I,$A105,Database!$Z:$Z,"N",Database!$Y:$Y,"Y")+COUNTIFS(Database!$F:$F,2,Database!$Q:$Q,Z$2,Database!$I:$I,$A105,Database!$Z:$Z,"N",Database!$Y:$Y,"Y"))</f>
        <v>0</v>
      </c>
      <c r="AA105" s="9">
        <f>IF($K105="N",0,COUNTIFS(Database!$E:$E,2,Database!$O:$O,AA$2,Database!$I:$I,$A105,Database!$Z:$Z,"N",Database!$Y:$Y,"Y")+COUNTIFS(Database!$F:$F,2,Database!$Q:$Q,AA$2,Database!$I:$I,$A105,Database!$Z:$Z,"N",Database!$Y:$Y,"Y"))</f>
        <v>0</v>
      </c>
      <c r="AB105" s="9">
        <f>IF($K105="N",0,COUNTIFS(Database!$E:$E,2,Database!$O:$O,AB$2,Database!$I:$I,$A105,Database!$Z:$Z,"N",Database!$Y:$Y,"Y")+COUNTIFS(Database!$F:$F,2,Database!$Q:$Q,AB$2,Database!$I:$I,$A105,Database!$Z:$Z,"N",Database!$Y:$Y,"Y"))</f>
        <v>0</v>
      </c>
      <c r="AC105" s="9">
        <f>IF($K105="N",0,COUNTIFS(Database!$E:$E,2,Database!$O:$O,AC$2,Database!$I:$I,$A105,Database!$Z:$Z,"N",Database!$Y:$Y,"Y")+COUNTIFS(Database!$F:$F,2,Database!$Q:$Q,AC$2,Database!$I:$I,$A105,Database!$Z:$Z,"N",Database!$Y:$Y,"Y"))</f>
        <v>0</v>
      </c>
      <c r="AD105" s="9">
        <f>IF($K105="N",0,COUNTIFS(Database!$E:$E,1,Database!$O:$O,AD$2,Database!$I:$I,$A105,Database!$Z:$Z,"N",Database!$Y:$Y,"Y")+COUNTIFS(Database!$F:$F,1,Database!$Q:$Q,AD$2,Database!$I:$I,$A105,Database!$Z:$Z,"N",Database!$Y:$Y,"Y"))</f>
        <v>0</v>
      </c>
      <c r="AE105" s="9">
        <f>IF($K105="N",0,COUNTIFS(Database!$E:$E,1,Database!$O:$O,AE$2,Database!$I:$I,$A105,Database!$Z:$Z,"N",Database!$Y:$Y,"Y")+COUNTIFS(Database!$F:$F,1,Database!$Q:$Q,AE$2,Database!$I:$I,$A105,Database!$Z:$Z,"N",Database!$Y:$Y,"Y"))</f>
        <v>0</v>
      </c>
      <c r="AF105" s="9">
        <f>IF($K105="N",0,COUNTIFS(Database!$E:$E,1,Database!$O:$O,AF$2,Database!$I:$I,$A105,Database!$Z:$Z,"N",Database!$Y:$Y,"Y")+COUNTIFS(Database!$F:$F,1,Database!$Q:$Q,AF$2,Database!$I:$I,$A105,Database!$Z:$Z,"N",Database!$Y:$Y,"Y"))</f>
        <v>0</v>
      </c>
      <c r="AG105" s="9">
        <f>IF($K105="N",0,COUNTIFS(Database!$E:$E,1,Database!$O:$O,AG$2,Database!$I:$I,$A105,Database!$Z:$Z,"N",Database!$Y:$Y,"Y")+COUNTIFS(Database!$F:$F,1,Database!$Q:$Q,AG$2,Database!$I:$I,$A105,Database!$Z:$Z,"N",Database!$Y:$Y,"Y"))</f>
        <v>0</v>
      </c>
      <c r="AH105" s="9">
        <f>IF($K105="N",0,COUNTIFS(Database!$E:$E,1,Database!$O:$O,AH$2,Database!$I:$I,$A105,Database!$Z:$Z,"N",Database!$Y:$Y,"Y")+COUNTIFS(Database!$F:$F,1,Database!$Q:$Q,AH$2,Database!$I:$I,$A105,Database!$Z:$Z,"N",Database!$Y:$Y,"Y"))</f>
        <v>0</v>
      </c>
      <c r="AI105" s="9">
        <f>IF($K105="N",0,COUNTIFS(Database!$E:$E,1,Database!$O:$O,AI$2,Database!$I:$I,$A105,Database!$Z:$Z,"N",Database!$Y:$Y,"Y")+COUNTIFS(Database!$F:$F,1,Database!$Q:$Q,AI$2,Database!$I:$I,$A105,Database!$Z:$Z,"N",Database!$Y:$Y,"Y"))</f>
        <v>0</v>
      </c>
      <c r="AJ105" s="9">
        <f>IF($K105="N",0,COUNTIFS(Database!$E:$E,1,Database!$O:$O,AJ$2,Database!$I:$I,$A105,Database!$Z:$Z,"N",Database!$Y:$Y,"Y")+COUNTIFS(Database!$F:$F,1,Database!$Q:$Q,AJ$2,Database!$I:$I,$A105,Database!$Z:$Z,"N",Database!$Y:$Y,"Y"))</f>
        <v>0</v>
      </c>
      <c r="AK105" s="9">
        <f>IF($K105="N",0,COUNTIFS(Database!$E:$E,1,Database!$O:$O,AK$2,Database!$I:$I,$A105,Database!$Z:$Z,"N",Database!$Y:$Y,"Y")+COUNTIFS(Database!$F:$F,1,Database!$Q:$Q,AK$2,Database!$I:$I,$A105,Database!$Z:$Z,"N",Database!$Y:$Y,"Y"))</f>
        <v>0</v>
      </c>
      <c r="AL105" s="9">
        <f>IF($K105="N",0,COUNTIFS(Database!$E:$E,1,Database!$O:$O,AL$2,Database!$I:$I,$A105,Database!$Z:$Z,"N",Database!$Y:$Y,"Y")+COUNTIFS(Database!$F:$F,1,Database!$Q:$Q,AL$2,Database!$I:$I,$A105,Database!$Z:$Z,"N",Database!$Y:$Y,"Y"))</f>
        <v>0</v>
      </c>
      <c r="AM105" s="9">
        <f>IF($K105="N",0,COUNTIFS(Database!$E:$E,1,Database!$O:$O,AM$2,Database!$I:$I,$A105,Database!$Z:$Z,"N",Database!$Y:$Y,"Y")+COUNTIFS(Database!$F:$F,1,Database!$Q:$Q,AM$2,Database!$I:$I,$A105,Database!$Z:$Z,"N",Database!$Y:$Y,"Y"))</f>
        <v>0</v>
      </c>
      <c r="AN105" s="9">
        <f>IF($K105="N",0,COUNTIFS(Database!$E:$E,1,Database!$O:$O,AN$2,Database!$I:$I,$A105,Database!$Z:$Z,"N",Database!$Y:$Y,"Y")+COUNTIFS(Database!$F:$F,1,Database!$Q:$Q,AN$2,Database!$I:$I,$A105,Database!$Z:$Z,"N",Database!$Y:$Y,"Y"))</f>
        <v>0</v>
      </c>
      <c r="AO105" s="9">
        <f>IF($K105="N",0,COUNTIFS(Database!$E:$E,1,Database!$O:$O,AO$2,Database!$I:$I,$A105,Database!$Z:$Z,"N",Database!$Y:$Y,"Y")+COUNTIFS(Database!$F:$F,1,Database!$Q:$Q,AO$2,Database!$I:$I,$A105,Database!$Z:$Z,"N",Database!$Y:$Y,"Y"))</f>
        <v>0</v>
      </c>
      <c r="AP105" s="9">
        <f>IF($K105="N",0,COUNTIFS(Database!$E:$E,1,Database!$O:$O,AP$2,Database!$I:$I,$A105,Database!$Z:$Z,"N",Database!$Y:$Y,"Y")+COUNTIFS(Database!$F:$F,1,Database!$Q:$Q,AP$2,Database!$I:$I,$A105,Database!$Z:$Z,"N",Database!$Y:$Y,"Y"))</f>
        <v>0</v>
      </c>
      <c r="AQ105" s="9">
        <f>IF($K105="N",0,COUNTIFS(Database!$E:$E,1,Database!$O:$O,AQ$2,Database!$I:$I,$A105,Database!$Z:$Z,"N",Database!$Y:$Y,"Y")+COUNTIFS(Database!$F:$F,1,Database!$Q:$Q,AQ$2,Database!$I:$I,$A105,Database!$Z:$Z,"N",Database!$Y:$Y,"Y"))</f>
        <v>0</v>
      </c>
      <c r="AR105" s="9">
        <f>IF($K105="N",0,COUNTIFS(Database!$E:$E,1,Database!$O:$O,AR$2,Database!$I:$I,$A105,Database!$Z:$Z,"N",Database!$Y:$Y,"Y")+COUNTIFS(Database!$F:$F,1,Database!$Q:$Q,AR$2,Database!$I:$I,$A105,Database!$Z:$Z,"N",Database!$Y:$Y,"Y"))</f>
        <v>0</v>
      </c>
      <c r="AS105" s="9">
        <f>IF($K105="N",0,COUNTIFS(Database!$E:$E,1,Database!$O:$O,AS$2,Database!$I:$I,$A105,Database!$Z:$Z,"N",Database!$Y:$Y,"Y")+COUNTIFS(Database!$F:$F,1,Database!$Q:$Q,AS$2,Database!$I:$I,$A105,Database!$Z:$Z,"N",Database!$Y:$Y,"Y"))</f>
        <v>0</v>
      </c>
      <c r="AT105" s="9">
        <f>IF($K105="N",0,COUNTIFS(Database!$E:$E,0,Database!$O:$O,AT$2,Database!$I:$I,$A105,Database!$Z:$Z,"N",Database!$Y:$Y,"Y")+COUNTIFS(Database!$F:$F,0,Database!$Q:$Q,AT$2,Database!$I:$I,$A105,Database!$Z:$Z,"N",Database!$Y:$Y,"Y"))</f>
        <v>0</v>
      </c>
      <c r="AU105" s="9">
        <f>IF($K105="N",0,COUNTIFS(Database!$E:$E,0,Database!$O:$O,AU$2,Database!$I:$I,$A105,Database!$Z:$Z,"N",Database!$Y:$Y,"Y")+COUNTIFS(Database!$F:$F,0,Database!$Q:$Q,AU$2,Database!$I:$I,$A105,Database!$Z:$Z,"N",Database!$Y:$Y,"Y"))</f>
        <v>0</v>
      </c>
      <c r="AV105" s="9">
        <f>IF($K105="N",0,COUNTIFS(Database!$E:$E,0,Database!$O:$O,AV$2,Database!$I:$I,$A105,Database!$Z:$Z,"N",Database!$Y:$Y,"Y")+COUNTIFS(Database!$F:$F,0,Database!$Q:$Q,AV$2,Database!$I:$I,$A105,Database!$Z:$Z,"N",Database!$Y:$Y,"Y"))</f>
        <v>0</v>
      </c>
      <c r="AW105" s="9">
        <f>IF($K105="N",0,COUNTIFS(Database!$E:$E,0,Database!$O:$O,AW$2,Database!$I:$I,$A105,Database!$Z:$Z,"N",Database!$Y:$Y,"Y")+COUNTIFS(Database!$F:$F,0,Database!$Q:$Q,AW$2,Database!$I:$I,$A105,Database!$Z:$Z,"N",Database!$Y:$Y,"Y"))</f>
        <v>0</v>
      </c>
      <c r="AX105" s="9">
        <f>IF($K105="N",0,COUNTIFS(Database!$E:$E,0,Database!$O:$O,AX$2,Database!$I:$I,$A105,Database!$Z:$Z,"N",Database!$Y:$Y,"Y")+COUNTIFS(Database!$F:$F,0,Database!$Q:$Q,AX$2,Database!$I:$I,$A105,Database!$Z:$Z,"N",Database!$Y:$Y,"Y"))</f>
        <v>0</v>
      </c>
      <c r="AY105" s="9">
        <f>IF($K105="N",0,COUNTIFS(Database!$E:$E,0,Database!$O:$O,AY$2,Database!$I:$I,$A105,Database!$Z:$Z,"N",Database!$Y:$Y,"Y")+COUNTIFS(Database!$F:$F,0,Database!$Q:$Q,AY$2,Database!$I:$I,$A105,Database!$Z:$Z,"N",Database!$Y:$Y,"Y"))</f>
        <v>0</v>
      </c>
      <c r="AZ105" s="9">
        <f>IF($K105="N",0,COUNTIFS(Database!$E:$E,0,Database!$O:$O,AZ$2,Database!$I:$I,$A105,Database!$Z:$Z,"N",Database!$Y:$Y,"Y")+COUNTIFS(Database!$F:$F,0,Database!$Q:$Q,AZ$2,Database!$I:$I,$A105,Database!$Z:$Z,"N",Database!$Y:$Y,"Y"))</f>
        <v>0</v>
      </c>
      <c r="BA105" s="9">
        <f>IF($K105="N",0,COUNTIFS(Database!$E:$E,0,Database!$O:$O,BA$2,Database!$I:$I,$A105,Database!$Z:$Z,"N",Database!$Y:$Y,"Y")+COUNTIFS(Database!$F:$F,0,Database!$Q:$Q,BA$2,Database!$I:$I,$A105,Database!$Z:$Z,"N",Database!$Y:$Y,"Y"))</f>
        <v>0</v>
      </c>
      <c r="BB105" s="9">
        <f>IF($K105="N",0,COUNTIFS(Database!$E:$E,0,Database!$O:$O,BB$2,Database!$I:$I,$A105,Database!$Z:$Z,"N",Database!$Y:$Y,"Y")+COUNTIFS(Database!$F:$F,0,Database!$Q:$Q,BB$2,Database!$I:$I,$A105,Database!$Z:$Z,"N",Database!$Y:$Y,"Y"))</f>
        <v>0</v>
      </c>
      <c r="BC105" s="9">
        <f>IF($K105="N",0,COUNTIFS(Database!$E:$E,0,Database!$O:$O,BC$2,Database!$I:$I,$A105,Database!$Z:$Z,"N",Database!$Y:$Y,"Y")+COUNTIFS(Database!$F:$F,0,Database!$Q:$Q,BC$2,Database!$I:$I,$A105,Database!$Z:$Z,"N",Database!$Y:$Y,"Y"))</f>
        <v>0</v>
      </c>
      <c r="BD105" s="9">
        <f>IF($K105="N",0,COUNTIFS(Database!$E:$E,0,Database!$O:$O,BD$2,Database!$I:$I,$A105,Database!$Z:$Z,"N",Database!$Y:$Y,"Y")+COUNTIFS(Database!$F:$F,0,Database!$Q:$Q,BD$2,Database!$I:$I,$A105,Database!$Z:$Z,"N",Database!$Y:$Y,"Y"))</f>
        <v>0</v>
      </c>
      <c r="BE105" s="9">
        <f>IF($K105="N",0,COUNTIFS(Database!$E:$E,0,Database!$O:$O,BE$2,Database!$I:$I,$A105,Database!$Z:$Z,"N",Database!$Y:$Y,"Y")+COUNTIFS(Database!$F:$F,0,Database!$Q:$Q,BE$2,Database!$I:$I,$A105,Database!$Z:$Z,"N",Database!$Y:$Y,"Y"))</f>
        <v>0</v>
      </c>
      <c r="BF105" s="9">
        <f>IF($K105="N",0,COUNTIFS(Database!$E:$E,0,Database!$O:$O,BF$2,Database!$I:$I,$A105,Database!$Z:$Z,"N",Database!$Y:$Y,"Y")+COUNTIFS(Database!$F:$F,0,Database!$Q:$Q,BF$2,Database!$I:$I,$A105,Database!$Z:$Z,"N",Database!$Y:$Y,"Y"))</f>
        <v>0</v>
      </c>
      <c r="BG105" s="9">
        <f>IF($K105="N",0,COUNTIFS(Database!$E:$E,0,Database!$O:$O,BG$2,Database!$I:$I,$A105,Database!$Z:$Z,"N",Database!$Y:$Y,"Y")+COUNTIFS(Database!$F:$F,0,Database!$Q:$Q,BG$2,Database!$I:$I,$A105,Database!$Z:$Z,"N",Database!$Y:$Y,"Y"))</f>
        <v>0</v>
      </c>
      <c r="BH105" s="9">
        <f>IF($K105="N",0,COUNTIFS(Database!$E:$E,0,Database!$O:$O,BH$2,Database!$I:$I,$A105,Database!$Z:$Z,"N",Database!$Y:$Y,"Y")+COUNTIFS(Database!$F:$F,0,Database!$Q:$Q,BH$2,Database!$I:$I,$A105,Database!$Z:$Z,"N",Database!$Y:$Y,"Y"))</f>
        <v>0</v>
      </c>
      <c r="BI105" s="9">
        <f>IF($K105="N",0,COUNTIFS(Database!$E:$E,0,Database!$O:$O,BI$2,Database!$I:$I,$A105,Database!$Z:$Z,"N",Database!$Y:$Y,"Y")+COUNTIFS(Database!$F:$F,0,Database!$Q:$Q,BI$2,Database!$I:$I,$A105,Database!$Z:$Z,"N",Database!$Y:$Y,"Y"))</f>
        <v>0</v>
      </c>
    </row>
    <row r="106" spans="14:61" x14ac:dyDescent="0.25">
      <c r="N106" s="9">
        <f>IF($K106="N",0,COUNTIFS(Database!$E:$E,2,Database!$O:$O,N$2,Database!$I:$I,$A106,Database!$Z:$Z,"N",Database!$Y:$Y,"Y")+COUNTIFS(Database!$F:$F,2,Database!$Q:$Q,N$2,Database!$I:$I,$A106,Database!$Z:$Z,"N",Database!$Y:$Y,"Y"))</f>
        <v>0</v>
      </c>
      <c r="O106" s="9">
        <f>IF($K106="N",0,COUNTIFS(Database!$E:$E,2,Database!$O:$O,O$2,Database!$I:$I,$A106,Database!$Z:$Z,"N",Database!$Y:$Y,"Y")+COUNTIFS(Database!$F:$F,2,Database!$Q:$Q,O$2,Database!$I:$I,$A106,Database!$Z:$Z,"N",Database!$Y:$Y,"Y"))</f>
        <v>0</v>
      </c>
      <c r="P106" s="9">
        <f>IF($K106="N",0,COUNTIFS(Database!$E:$E,2,Database!$O:$O,P$2,Database!$I:$I,$A106,Database!$Z:$Z,"N",Database!$Y:$Y,"Y")+COUNTIFS(Database!$F:$F,2,Database!$Q:$Q,P$2,Database!$I:$I,$A106,Database!$Z:$Z,"N",Database!$Y:$Y,"Y"))</f>
        <v>0</v>
      </c>
      <c r="Q106" s="9">
        <f>IF($K106="N",0,COUNTIFS(Database!$E:$E,2,Database!$O:$O,Q$2,Database!$I:$I,$A106,Database!$Z:$Z,"N",Database!$Y:$Y,"Y")+COUNTIFS(Database!$F:$F,2,Database!$Q:$Q,Q$2,Database!$I:$I,$A106,Database!$Z:$Z,"N",Database!$Y:$Y,"Y"))</f>
        <v>0</v>
      </c>
      <c r="R106" s="9">
        <f>IF($K106="N",0,COUNTIFS(Database!$E:$E,2,Database!$O:$O,R$2,Database!$I:$I,$A106,Database!$Z:$Z,"N",Database!$Y:$Y,"Y")+COUNTIFS(Database!$F:$F,2,Database!$Q:$Q,R$2,Database!$I:$I,$A106,Database!$Z:$Z,"N",Database!$Y:$Y,"Y"))</f>
        <v>0</v>
      </c>
      <c r="S106" s="9">
        <f>IF($K106="N",0,COUNTIFS(Database!$E:$E,2,Database!$O:$O,S$2,Database!$I:$I,$A106,Database!$Z:$Z,"N",Database!$Y:$Y,"Y")+COUNTIFS(Database!$F:$F,2,Database!$Q:$Q,S$2,Database!$I:$I,$A106,Database!$Z:$Z,"N",Database!$Y:$Y,"Y"))</f>
        <v>0</v>
      </c>
      <c r="T106" s="9">
        <f>IF($K106="N",0,COUNTIFS(Database!$E:$E,2,Database!$O:$O,T$2,Database!$I:$I,$A106,Database!$Z:$Z,"N",Database!$Y:$Y,"Y")+COUNTIFS(Database!$F:$F,2,Database!$Q:$Q,T$2,Database!$I:$I,$A106,Database!$Z:$Z,"N",Database!$Y:$Y,"Y"))</f>
        <v>0</v>
      </c>
      <c r="U106" s="9">
        <f>IF($K106="N",0,COUNTIFS(Database!$E:$E,2,Database!$O:$O,U$2,Database!$I:$I,$A106,Database!$Z:$Z,"N",Database!$Y:$Y,"Y")+COUNTIFS(Database!$F:$F,2,Database!$Q:$Q,U$2,Database!$I:$I,$A106,Database!$Z:$Z,"N",Database!$Y:$Y,"Y"))</f>
        <v>0</v>
      </c>
      <c r="V106" s="9">
        <f>IF($K106="N",0,COUNTIFS(Database!$E:$E,2,Database!$O:$O,V$2,Database!$I:$I,$A106,Database!$Z:$Z,"N",Database!$Y:$Y,"Y")+COUNTIFS(Database!$F:$F,2,Database!$Q:$Q,V$2,Database!$I:$I,$A106,Database!$Z:$Z,"N",Database!$Y:$Y,"Y"))</f>
        <v>0</v>
      </c>
      <c r="W106" s="9">
        <f>IF($K106="N",0,COUNTIFS(Database!$E:$E,2,Database!$O:$O,W$2,Database!$I:$I,$A106,Database!$Z:$Z,"N",Database!$Y:$Y,"Y")+COUNTIFS(Database!$F:$F,2,Database!$Q:$Q,W$2,Database!$I:$I,$A106,Database!$Z:$Z,"N",Database!$Y:$Y,"Y"))</f>
        <v>0</v>
      </c>
      <c r="X106" s="9">
        <f>IF($K106="N",0,COUNTIFS(Database!$E:$E,2,Database!$O:$O,X$2,Database!$I:$I,$A106,Database!$Z:$Z,"N",Database!$Y:$Y,"Y")+COUNTIFS(Database!$F:$F,2,Database!$Q:$Q,X$2,Database!$I:$I,$A106,Database!$Z:$Z,"N",Database!$Y:$Y,"Y"))</f>
        <v>0</v>
      </c>
      <c r="Y106" s="9">
        <f>IF($K106="N",0,COUNTIFS(Database!$E:$E,2,Database!$O:$O,Y$2,Database!$I:$I,$A106,Database!$Z:$Z,"N",Database!$Y:$Y,"Y")+COUNTIFS(Database!$F:$F,2,Database!$Q:$Q,Y$2,Database!$I:$I,$A106,Database!$Z:$Z,"N",Database!$Y:$Y,"Y"))</f>
        <v>0</v>
      </c>
      <c r="Z106" s="9">
        <f>IF($K106="N",0,COUNTIFS(Database!$E:$E,2,Database!$O:$O,Z$2,Database!$I:$I,$A106,Database!$Z:$Z,"N",Database!$Y:$Y,"Y")+COUNTIFS(Database!$F:$F,2,Database!$Q:$Q,Z$2,Database!$I:$I,$A106,Database!$Z:$Z,"N",Database!$Y:$Y,"Y"))</f>
        <v>0</v>
      </c>
      <c r="AA106" s="9">
        <f>IF($K106="N",0,COUNTIFS(Database!$E:$E,2,Database!$O:$O,AA$2,Database!$I:$I,$A106,Database!$Z:$Z,"N",Database!$Y:$Y,"Y")+COUNTIFS(Database!$F:$F,2,Database!$Q:$Q,AA$2,Database!$I:$I,$A106,Database!$Z:$Z,"N",Database!$Y:$Y,"Y"))</f>
        <v>0</v>
      </c>
      <c r="AB106" s="9">
        <f>IF($K106="N",0,COUNTIFS(Database!$E:$E,2,Database!$O:$O,AB$2,Database!$I:$I,$A106,Database!$Z:$Z,"N",Database!$Y:$Y,"Y")+COUNTIFS(Database!$F:$F,2,Database!$Q:$Q,AB$2,Database!$I:$I,$A106,Database!$Z:$Z,"N",Database!$Y:$Y,"Y"))</f>
        <v>0</v>
      </c>
      <c r="AC106" s="9">
        <f>IF($K106="N",0,COUNTIFS(Database!$E:$E,2,Database!$O:$O,AC$2,Database!$I:$I,$A106,Database!$Z:$Z,"N",Database!$Y:$Y,"Y")+COUNTIFS(Database!$F:$F,2,Database!$Q:$Q,AC$2,Database!$I:$I,$A106,Database!$Z:$Z,"N",Database!$Y:$Y,"Y"))</f>
        <v>0</v>
      </c>
      <c r="AD106" s="9">
        <f>IF($K106="N",0,COUNTIFS(Database!$E:$E,1,Database!$O:$O,AD$2,Database!$I:$I,$A106,Database!$Z:$Z,"N",Database!$Y:$Y,"Y")+COUNTIFS(Database!$F:$F,1,Database!$Q:$Q,AD$2,Database!$I:$I,$A106,Database!$Z:$Z,"N",Database!$Y:$Y,"Y"))</f>
        <v>0</v>
      </c>
      <c r="AE106" s="9">
        <f>IF($K106="N",0,COUNTIFS(Database!$E:$E,1,Database!$O:$O,AE$2,Database!$I:$I,$A106,Database!$Z:$Z,"N",Database!$Y:$Y,"Y")+COUNTIFS(Database!$F:$F,1,Database!$Q:$Q,AE$2,Database!$I:$I,$A106,Database!$Z:$Z,"N",Database!$Y:$Y,"Y"))</f>
        <v>0</v>
      </c>
      <c r="AF106" s="9">
        <f>IF($K106="N",0,COUNTIFS(Database!$E:$E,1,Database!$O:$O,AF$2,Database!$I:$I,$A106,Database!$Z:$Z,"N",Database!$Y:$Y,"Y")+COUNTIFS(Database!$F:$F,1,Database!$Q:$Q,AF$2,Database!$I:$I,$A106,Database!$Z:$Z,"N",Database!$Y:$Y,"Y"))</f>
        <v>0</v>
      </c>
      <c r="AG106" s="9">
        <f>IF($K106="N",0,COUNTIFS(Database!$E:$E,1,Database!$O:$O,AG$2,Database!$I:$I,$A106,Database!$Z:$Z,"N",Database!$Y:$Y,"Y")+COUNTIFS(Database!$F:$F,1,Database!$Q:$Q,AG$2,Database!$I:$I,$A106,Database!$Z:$Z,"N",Database!$Y:$Y,"Y"))</f>
        <v>0</v>
      </c>
      <c r="AH106" s="9">
        <f>IF($K106="N",0,COUNTIFS(Database!$E:$E,1,Database!$O:$O,AH$2,Database!$I:$I,$A106,Database!$Z:$Z,"N",Database!$Y:$Y,"Y")+COUNTIFS(Database!$F:$F,1,Database!$Q:$Q,AH$2,Database!$I:$I,$A106,Database!$Z:$Z,"N",Database!$Y:$Y,"Y"))</f>
        <v>0</v>
      </c>
      <c r="AI106" s="9">
        <f>IF($K106="N",0,COUNTIFS(Database!$E:$E,1,Database!$O:$O,AI$2,Database!$I:$I,$A106,Database!$Z:$Z,"N",Database!$Y:$Y,"Y")+COUNTIFS(Database!$F:$F,1,Database!$Q:$Q,AI$2,Database!$I:$I,$A106,Database!$Z:$Z,"N",Database!$Y:$Y,"Y"))</f>
        <v>0</v>
      </c>
      <c r="AJ106" s="9">
        <f>IF($K106="N",0,COUNTIFS(Database!$E:$E,1,Database!$O:$O,AJ$2,Database!$I:$I,$A106,Database!$Z:$Z,"N",Database!$Y:$Y,"Y")+COUNTIFS(Database!$F:$F,1,Database!$Q:$Q,AJ$2,Database!$I:$I,$A106,Database!$Z:$Z,"N",Database!$Y:$Y,"Y"))</f>
        <v>0</v>
      </c>
      <c r="AK106" s="9">
        <f>IF($K106="N",0,COUNTIFS(Database!$E:$E,1,Database!$O:$O,AK$2,Database!$I:$I,$A106,Database!$Z:$Z,"N",Database!$Y:$Y,"Y")+COUNTIFS(Database!$F:$F,1,Database!$Q:$Q,AK$2,Database!$I:$I,$A106,Database!$Z:$Z,"N",Database!$Y:$Y,"Y"))</f>
        <v>0</v>
      </c>
      <c r="AL106" s="9">
        <f>IF($K106="N",0,COUNTIFS(Database!$E:$E,1,Database!$O:$O,AL$2,Database!$I:$I,$A106,Database!$Z:$Z,"N",Database!$Y:$Y,"Y")+COUNTIFS(Database!$F:$F,1,Database!$Q:$Q,AL$2,Database!$I:$I,$A106,Database!$Z:$Z,"N",Database!$Y:$Y,"Y"))</f>
        <v>0</v>
      </c>
      <c r="AM106" s="9">
        <f>IF($K106="N",0,COUNTIFS(Database!$E:$E,1,Database!$O:$O,AM$2,Database!$I:$I,$A106,Database!$Z:$Z,"N",Database!$Y:$Y,"Y")+COUNTIFS(Database!$F:$F,1,Database!$Q:$Q,AM$2,Database!$I:$I,$A106,Database!$Z:$Z,"N",Database!$Y:$Y,"Y"))</f>
        <v>0</v>
      </c>
      <c r="AN106" s="9">
        <f>IF($K106="N",0,COUNTIFS(Database!$E:$E,1,Database!$O:$O,AN$2,Database!$I:$I,$A106,Database!$Z:$Z,"N",Database!$Y:$Y,"Y")+COUNTIFS(Database!$F:$F,1,Database!$Q:$Q,AN$2,Database!$I:$I,$A106,Database!$Z:$Z,"N",Database!$Y:$Y,"Y"))</f>
        <v>0</v>
      </c>
      <c r="AO106" s="9">
        <f>IF($K106="N",0,COUNTIFS(Database!$E:$E,1,Database!$O:$O,AO$2,Database!$I:$I,$A106,Database!$Z:$Z,"N",Database!$Y:$Y,"Y")+COUNTIFS(Database!$F:$F,1,Database!$Q:$Q,AO$2,Database!$I:$I,$A106,Database!$Z:$Z,"N",Database!$Y:$Y,"Y"))</f>
        <v>0</v>
      </c>
      <c r="AP106" s="9">
        <f>IF($K106="N",0,COUNTIFS(Database!$E:$E,1,Database!$O:$O,AP$2,Database!$I:$I,$A106,Database!$Z:$Z,"N",Database!$Y:$Y,"Y")+COUNTIFS(Database!$F:$F,1,Database!$Q:$Q,AP$2,Database!$I:$I,$A106,Database!$Z:$Z,"N",Database!$Y:$Y,"Y"))</f>
        <v>0</v>
      </c>
      <c r="AQ106" s="9">
        <f>IF($K106="N",0,COUNTIFS(Database!$E:$E,1,Database!$O:$O,AQ$2,Database!$I:$I,$A106,Database!$Z:$Z,"N",Database!$Y:$Y,"Y")+COUNTIFS(Database!$F:$F,1,Database!$Q:$Q,AQ$2,Database!$I:$I,$A106,Database!$Z:$Z,"N",Database!$Y:$Y,"Y"))</f>
        <v>0</v>
      </c>
      <c r="AR106" s="9">
        <f>IF($K106="N",0,COUNTIFS(Database!$E:$E,1,Database!$O:$O,AR$2,Database!$I:$I,$A106,Database!$Z:$Z,"N",Database!$Y:$Y,"Y")+COUNTIFS(Database!$F:$F,1,Database!$Q:$Q,AR$2,Database!$I:$I,$A106,Database!$Z:$Z,"N",Database!$Y:$Y,"Y"))</f>
        <v>0</v>
      </c>
      <c r="AS106" s="9">
        <f>IF($K106="N",0,COUNTIFS(Database!$E:$E,1,Database!$O:$O,AS$2,Database!$I:$I,$A106,Database!$Z:$Z,"N",Database!$Y:$Y,"Y")+COUNTIFS(Database!$F:$F,1,Database!$Q:$Q,AS$2,Database!$I:$I,$A106,Database!$Z:$Z,"N",Database!$Y:$Y,"Y"))</f>
        <v>0</v>
      </c>
      <c r="AT106" s="9">
        <f>IF($K106="N",0,COUNTIFS(Database!$E:$E,0,Database!$O:$O,AT$2,Database!$I:$I,$A106,Database!$Z:$Z,"N",Database!$Y:$Y,"Y")+COUNTIFS(Database!$F:$F,0,Database!$Q:$Q,AT$2,Database!$I:$I,$A106,Database!$Z:$Z,"N",Database!$Y:$Y,"Y"))</f>
        <v>0</v>
      </c>
      <c r="AU106" s="9">
        <f>IF($K106="N",0,COUNTIFS(Database!$E:$E,0,Database!$O:$O,AU$2,Database!$I:$I,$A106,Database!$Z:$Z,"N",Database!$Y:$Y,"Y")+COUNTIFS(Database!$F:$F,0,Database!$Q:$Q,AU$2,Database!$I:$I,$A106,Database!$Z:$Z,"N",Database!$Y:$Y,"Y"))</f>
        <v>0</v>
      </c>
      <c r="AV106" s="9">
        <f>IF($K106="N",0,COUNTIFS(Database!$E:$E,0,Database!$O:$O,AV$2,Database!$I:$I,$A106,Database!$Z:$Z,"N",Database!$Y:$Y,"Y")+COUNTIFS(Database!$F:$F,0,Database!$Q:$Q,AV$2,Database!$I:$I,$A106,Database!$Z:$Z,"N",Database!$Y:$Y,"Y"))</f>
        <v>0</v>
      </c>
      <c r="AW106" s="9">
        <f>IF($K106="N",0,COUNTIFS(Database!$E:$E,0,Database!$O:$O,AW$2,Database!$I:$I,$A106,Database!$Z:$Z,"N",Database!$Y:$Y,"Y")+COUNTIFS(Database!$F:$F,0,Database!$Q:$Q,AW$2,Database!$I:$I,$A106,Database!$Z:$Z,"N",Database!$Y:$Y,"Y"))</f>
        <v>0</v>
      </c>
      <c r="AX106" s="9">
        <f>IF($K106="N",0,COUNTIFS(Database!$E:$E,0,Database!$O:$O,AX$2,Database!$I:$I,$A106,Database!$Z:$Z,"N",Database!$Y:$Y,"Y")+COUNTIFS(Database!$F:$F,0,Database!$Q:$Q,AX$2,Database!$I:$I,$A106,Database!$Z:$Z,"N",Database!$Y:$Y,"Y"))</f>
        <v>0</v>
      </c>
      <c r="AY106" s="9">
        <f>IF($K106="N",0,COUNTIFS(Database!$E:$E,0,Database!$O:$O,AY$2,Database!$I:$I,$A106,Database!$Z:$Z,"N",Database!$Y:$Y,"Y")+COUNTIFS(Database!$F:$F,0,Database!$Q:$Q,AY$2,Database!$I:$I,$A106,Database!$Z:$Z,"N",Database!$Y:$Y,"Y"))</f>
        <v>0</v>
      </c>
      <c r="AZ106" s="9">
        <f>IF($K106="N",0,COUNTIFS(Database!$E:$E,0,Database!$O:$O,AZ$2,Database!$I:$I,$A106,Database!$Z:$Z,"N",Database!$Y:$Y,"Y")+COUNTIFS(Database!$F:$F,0,Database!$Q:$Q,AZ$2,Database!$I:$I,$A106,Database!$Z:$Z,"N",Database!$Y:$Y,"Y"))</f>
        <v>0</v>
      </c>
      <c r="BA106" s="9">
        <f>IF($K106="N",0,COUNTIFS(Database!$E:$E,0,Database!$O:$O,BA$2,Database!$I:$I,$A106,Database!$Z:$Z,"N",Database!$Y:$Y,"Y")+COUNTIFS(Database!$F:$F,0,Database!$Q:$Q,BA$2,Database!$I:$I,$A106,Database!$Z:$Z,"N",Database!$Y:$Y,"Y"))</f>
        <v>0</v>
      </c>
      <c r="BB106" s="9">
        <f>IF($K106="N",0,COUNTIFS(Database!$E:$E,0,Database!$O:$O,BB$2,Database!$I:$I,$A106,Database!$Z:$Z,"N",Database!$Y:$Y,"Y")+COUNTIFS(Database!$F:$F,0,Database!$Q:$Q,BB$2,Database!$I:$I,$A106,Database!$Z:$Z,"N",Database!$Y:$Y,"Y"))</f>
        <v>0</v>
      </c>
      <c r="BC106" s="9">
        <f>IF($K106="N",0,COUNTIFS(Database!$E:$E,0,Database!$O:$O,BC$2,Database!$I:$I,$A106,Database!$Z:$Z,"N",Database!$Y:$Y,"Y")+COUNTIFS(Database!$F:$F,0,Database!$Q:$Q,BC$2,Database!$I:$I,$A106,Database!$Z:$Z,"N",Database!$Y:$Y,"Y"))</f>
        <v>0</v>
      </c>
      <c r="BD106" s="9">
        <f>IF($K106="N",0,COUNTIFS(Database!$E:$E,0,Database!$O:$O,BD$2,Database!$I:$I,$A106,Database!$Z:$Z,"N",Database!$Y:$Y,"Y")+COUNTIFS(Database!$F:$F,0,Database!$Q:$Q,BD$2,Database!$I:$I,$A106,Database!$Z:$Z,"N",Database!$Y:$Y,"Y"))</f>
        <v>0</v>
      </c>
      <c r="BE106" s="9">
        <f>IF($K106="N",0,COUNTIFS(Database!$E:$E,0,Database!$O:$O,BE$2,Database!$I:$I,$A106,Database!$Z:$Z,"N",Database!$Y:$Y,"Y")+COUNTIFS(Database!$F:$F,0,Database!$Q:$Q,BE$2,Database!$I:$I,$A106,Database!$Z:$Z,"N",Database!$Y:$Y,"Y"))</f>
        <v>0</v>
      </c>
      <c r="BF106" s="9">
        <f>IF($K106="N",0,COUNTIFS(Database!$E:$E,0,Database!$O:$O,BF$2,Database!$I:$I,$A106,Database!$Z:$Z,"N",Database!$Y:$Y,"Y")+COUNTIFS(Database!$F:$F,0,Database!$Q:$Q,BF$2,Database!$I:$I,$A106,Database!$Z:$Z,"N",Database!$Y:$Y,"Y"))</f>
        <v>0</v>
      </c>
      <c r="BG106" s="9">
        <f>IF($K106="N",0,COUNTIFS(Database!$E:$E,0,Database!$O:$O,BG$2,Database!$I:$I,$A106,Database!$Z:$Z,"N",Database!$Y:$Y,"Y")+COUNTIFS(Database!$F:$F,0,Database!$Q:$Q,BG$2,Database!$I:$I,$A106,Database!$Z:$Z,"N",Database!$Y:$Y,"Y"))</f>
        <v>0</v>
      </c>
      <c r="BH106" s="9">
        <f>IF($K106="N",0,COUNTIFS(Database!$E:$E,0,Database!$O:$O,BH$2,Database!$I:$I,$A106,Database!$Z:$Z,"N",Database!$Y:$Y,"Y")+COUNTIFS(Database!$F:$F,0,Database!$Q:$Q,BH$2,Database!$I:$I,$A106,Database!$Z:$Z,"N",Database!$Y:$Y,"Y"))</f>
        <v>0</v>
      </c>
      <c r="BI106" s="9">
        <f>IF($K106="N",0,COUNTIFS(Database!$E:$E,0,Database!$O:$O,BI$2,Database!$I:$I,$A106,Database!$Z:$Z,"N",Database!$Y:$Y,"Y")+COUNTIFS(Database!$F:$F,0,Database!$Q:$Q,BI$2,Database!$I:$I,$A106,Database!$Z:$Z,"N",Database!$Y:$Y,"Y"))</f>
        <v>0</v>
      </c>
    </row>
    <row r="107" spans="14:61" x14ac:dyDescent="0.25">
      <c r="N107" s="9">
        <f>IF($K107="N",0,COUNTIFS(Database!$E:$E,2,Database!$O:$O,N$2,Database!$I:$I,$A107,Database!$Z:$Z,"N",Database!$Y:$Y,"Y")+COUNTIFS(Database!$F:$F,2,Database!$Q:$Q,N$2,Database!$I:$I,$A107,Database!$Z:$Z,"N",Database!$Y:$Y,"Y"))</f>
        <v>0</v>
      </c>
      <c r="O107" s="9">
        <f>IF($K107="N",0,COUNTIFS(Database!$E:$E,2,Database!$O:$O,O$2,Database!$I:$I,$A107,Database!$Z:$Z,"N",Database!$Y:$Y,"Y")+COUNTIFS(Database!$F:$F,2,Database!$Q:$Q,O$2,Database!$I:$I,$A107,Database!$Z:$Z,"N",Database!$Y:$Y,"Y"))</f>
        <v>0</v>
      </c>
      <c r="P107" s="9">
        <f>IF($K107="N",0,COUNTIFS(Database!$E:$E,2,Database!$O:$O,P$2,Database!$I:$I,$A107,Database!$Z:$Z,"N",Database!$Y:$Y,"Y")+COUNTIFS(Database!$F:$F,2,Database!$Q:$Q,P$2,Database!$I:$I,$A107,Database!$Z:$Z,"N",Database!$Y:$Y,"Y"))</f>
        <v>0</v>
      </c>
      <c r="Q107" s="9">
        <f>IF($K107="N",0,COUNTIFS(Database!$E:$E,2,Database!$O:$O,Q$2,Database!$I:$I,$A107,Database!$Z:$Z,"N",Database!$Y:$Y,"Y")+COUNTIFS(Database!$F:$F,2,Database!$Q:$Q,Q$2,Database!$I:$I,$A107,Database!$Z:$Z,"N",Database!$Y:$Y,"Y"))</f>
        <v>0</v>
      </c>
      <c r="R107" s="9">
        <f>IF($K107="N",0,COUNTIFS(Database!$E:$E,2,Database!$O:$O,R$2,Database!$I:$I,$A107,Database!$Z:$Z,"N",Database!$Y:$Y,"Y")+COUNTIFS(Database!$F:$F,2,Database!$Q:$Q,R$2,Database!$I:$I,$A107,Database!$Z:$Z,"N",Database!$Y:$Y,"Y"))</f>
        <v>0</v>
      </c>
      <c r="S107" s="9">
        <f>IF($K107="N",0,COUNTIFS(Database!$E:$E,2,Database!$O:$O,S$2,Database!$I:$I,$A107,Database!$Z:$Z,"N",Database!$Y:$Y,"Y")+COUNTIFS(Database!$F:$F,2,Database!$Q:$Q,S$2,Database!$I:$I,$A107,Database!$Z:$Z,"N",Database!$Y:$Y,"Y"))</f>
        <v>0</v>
      </c>
      <c r="T107" s="9">
        <f>IF($K107="N",0,COUNTIFS(Database!$E:$E,2,Database!$O:$O,T$2,Database!$I:$I,$A107,Database!$Z:$Z,"N",Database!$Y:$Y,"Y")+COUNTIFS(Database!$F:$F,2,Database!$Q:$Q,T$2,Database!$I:$I,$A107,Database!$Z:$Z,"N",Database!$Y:$Y,"Y"))</f>
        <v>0</v>
      </c>
      <c r="U107" s="9">
        <f>IF($K107="N",0,COUNTIFS(Database!$E:$E,2,Database!$O:$O,U$2,Database!$I:$I,$A107,Database!$Z:$Z,"N",Database!$Y:$Y,"Y")+COUNTIFS(Database!$F:$F,2,Database!$Q:$Q,U$2,Database!$I:$I,$A107,Database!$Z:$Z,"N",Database!$Y:$Y,"Y"))</f>
        <v>0</v>
      </c>
      <c r="V107" s="9">
        <f>IF($K107="N",0,COUNTIFS(Database!$E:$E,2,Database!$O:$O,V$2,Database!$I:$I,$A107,Database!$Z:$Z,"N",Database!$Y:$Y,"Y")+COUNTIFS(Database!$F:$F,2,Database!$Q:$Q,V$2,Database!$I:$I,$A107,Database!$Z:$Z,"N",Database!$Y:$Y,"Y"))</f>
        <v>0</v>
      </c>
      <c r="W107" s="9">
        <f>IF($K107="N",0,COUNTIFS(Database!$E:$E,2,Database!$O:$O,W$2,Database!$I:$I,$A107,Database!$Z:$Z,"N",Database!$Y:$Y,"Y")+COUNTIFS(Database!$F:$F,2,Database!$Q:$Q,W$2,Database!$I:$I,$A107,Database!$Z:$Z,"N",Database!$Y:$Y,"Y"))</f>
        <v>0</v>
      </c>
      <c r="X107" s="9">
        <f>IF($K107="N",0,COUNTIFS(Database!$E:$E,2,Database!$O:$O,X$2,Database!$I:$I,$A107,Database!$Z:$Z,"N",Database!$Y:$Y,"Y")+COUNTIFS(Database!$F:$F,2,Database!$Q:$Q,X$2,Database!$I:$I,$A107,Database!$Z:$Z,"N",Database!$Y:$Y,"Y"))</f>
        <v>0</v>
      </c>
      <c r="Y107" s="9">
        <f>IF($K107="N",0,COUNTIFS(Database!$E:$E,2,Database!$O:$O,Y$2,Database!$I:$I,$A107,Database!$Z:$Z,"N",Database!$Y:$Y,"Y")+COUNTIFS(Database!$F:$F,2,Database!$Q:$Q,Y$2,Database!$I:$I,$A107,Database!$Z:$Z,"N",Database!$Y:$Y,"Y"))</f>
        <v>0</v>
      </c>
      <c r="Z107" s="9">
        <f>IF($K107="N",0,COUNTIFS(Database!$E:$E,2,Database!$O:$O,Z$2,Database!$I:$I,$A107,Database!$Z:$Z,"N",Database!$Y:$Y,"Y")+COUNTIFS(Database!$F:$F,2,Database!$Q:$Q,Z$2,Database!$I:$I,$A107,Database!$Z:$Z,"N",Database!$Y:$Y,"Y"))</f>
        <v>0</v>
      </c>
      <c r="AA107" s="9">
        <f>IF($K107="N",0,COUNTIFS(Database!$E:$E,2,Database!$O:$O,AA$2,Database!$I:$I,$A107,Database!$Z:$Z,"N",Database!$Y:$Y,"Y")+COUNTIFS(Database!$F:$F,2,Database!$Q:$Q,AA$2,Database!$I:$I,$A107,Database!$Z:$Z,"N",Database!$Y:$Y,"Y"))</f>
        <v>0</v>
      </c>
      <c r="AB107" s="9">
        <f>IF($K107="N",0,COUNTIFS(Database!$E:$E,2,Database!$O:$O,AB$2,Database!$I:$I,$A107,Database!$Z:$Z,"N",Database!$Y:$Y,"Y")+COUNTIFS(Database!$F:$F,2,Database!$Q:$Q,AB$2,Database!$I:$I,$A107,Database!$Z:$Z,"N",Database!$Y:$Y,"Y"))</f>
        <v>0</v>
      </c>
      <c r="AC107" s="9">
        <f>IF($K107="N",0,COUNTIFS(Database!$E:$E,2,Database!$O:$O,AC$2,Database!$I:$I,$A107,Database!$Z:$Z,"N",Database!$Y:$Y,"Y")+COUNTIFS(Database!$F:$F,2,Database!$Q:$Q,AC$2,Database!$I:$I,$A107,Database!$Z:$Z,"N",Database!$Y:$Y,"Y"))</f>
        <v>0</v>
      </c>
      <c r="AD107" s="9">
        <f>IF($K107="N",0,COUNTIFS(Database!$E:$E,1,Database!$O:$O,AD$2,Database!$I:$I,$A107,Database!$Z:$Z,"N",Database!$Y:$Y,"Y")+COUNTIFS(Database!$F:$F,1,Database!$Q:$Q,AD$2,Database!$I:$I,$A107,Database!$Z:$Z,"N",Database!$Y:$Y,"Y"))</f>
        <v>0</v>
      </c>
      <c r="AE107" s="9">
        <f>IF($K107="N",0,COUNTIFS(Database!$E:$E,1,Database!$O:$O,AE$2,Database!$I:$I,$A107,Database!$Z:$Z,"N",Database!$Y:$Y,"Y")+COUNTIFS(Database!$F:$F,1,Database!$Q:$Q,AE$2,Database!$I:$I,$A107,Database!$Z:$Z,"N",Database!$Y:$Y,"Y"))</f>
        <v>0</v>
      </c>
      <c r="AF107" s="9">
        <f>IF($K107="N",0,COUNTIFS(Database!$E:$E,1,Database!$O:$O,AF$2,Database!$I:$I,$A107,Database!$Z:$Z,"N",Database!$Y:$Y,"Y")+COUNTIFS(Database!$F:$F,1,Database!$Q:$Q,AF$2,Database!$I:$I,$A107,Database!$Z:$Z,"N",Database!$Y:$Y,"Y"))</f>
        <v>0</v>
      </c>
      <c r="AG107" s="9">
        <f>IF($K107="N",0,COUNTIFS(Database!$E:$E,1,Database!$O:$O,AG$2,Database!$I:$I,$A107,Database!$Z:$Z,"N",Database!$Y:$Y,"Y")+COUNTIFS(Database!$F:$F,1,Database!$Q:$Q,AG$2,Database!$I:$I,$A107,Database!$Z:$Z,"N",Database!$Y:$Y,"Y"))</f>
        <v>0</v>
      </c>
      <c r="AH107" s="9">
        <f>IF($K107="N",0,COUNTIFS(Database!$E:$E,1,Database!$O:$O,AH$2,Database!$I:$I,$A107,Database!$Z:$Z,"N",Database!$Y:$Y,"Y")+COUNTIFS(Database!$F:$F,1,Database!$Q:$Q,AH$2,Database!$I:$I,$A107,Database!$Z:$Z,"N",Database!$Y:$Y,"Y"))</f>
        <v>0</v>
      </c>
      <c r="AI107" s="9">
        <f>IF($K107="N",0,COUNTIFS(Database!$E:$E,1,Database!$O:$O,AI$2,Database!$I:$I,$A107,Database!$Z:$Z,"N",Database!$Y:$Y,"Y")+COUNTIFS(Database!$F:$F,1,Database!$Q:$Q,AI$2,Database!$I:$I,$A107,Database!$Z:$Z,"N",Database!$Y:$Y,"Y"))</f>
        <v>0</v>
      </c>
      <c r="AJ107" s="9">
        <f>IF($K107="N",0,COUNTIFS(Database!$E:$E,1,Database!$O:$O,AJ$2,Database!$I:$I,$A107,Database!$Z:$Z,"N",Database!$Y:$Y,"Y")+COUNTIFS(Database!$F:$F,1,Database!$Q:$Q,AJ$2,Database!$I:$I,$A107,Database!$Z:$Z,"N",Database!$Y:$Y,"Y"))</f>
        <v>0</v>
      </c>
      <c r="AK107" s="9">
        <f>IF($K107="N",0,COUNTIFS(Database!$E:$E,1,Database!$O:$O,AK$2,Database!$I:$I,$A107,Database!$Z:$Z,"N",Database!$Y:$Y,"Y")+COUNTIFS(Database!$F:$F,1,Database!$Q:$Q,AK$2,Database!$I:$I,$A107,Database!$Z:$Z,"N",Database!$Y:$Y,"Y"))</f>
        <v>0</v>
      </c>
      <c r="AL107" s="9">
        <f>IF($K107="N",0,COUNTIFS(Database!$E:$E,1,Database!$O:$O,AL$2,Database!$I:$I,$A107,Database!$Z:$Z,"N",Database!$Y:$Y,"Y")+COUNTIFS(Database!$F:$F,1,Database!$Q:$Q,AL$2,Database!$I:$I,$A107,Database!$Z:$Z,"N",Database!$Y:$Y,"Y"))</f>
        <v>0</v>
      </c>
      <c r="AM107" s="9">
        <f>IF($K107="N",0,COUNTIFS(Database!$E:$E,1,Database!$O:$O,AM$2,Database!$I:$I,$A107,Database!$Z:$Z,"N",Database!$Y:$Y,"Y")+COUNTIFS(Database!$F:$F,1,Database!$Q:$Q,AM$2,Database!$I:$I,$A107,Database!$Z:$Z,"N",Database!$Y:$Y,"Y"))</f>
        <v>0</v>
      </c>
      <c r="AN107" s="9">
        <f>IF($K107="N",0,COUNTIFS(Database!$E:$E,1,Database!$O:$O,AN$2,Database!$I:$I,$A107,Database!$Z:$Z,"N",Database!$Y:$Y,"Y")+COUNTIFS(Database!$F:$F,1,Database!$Q:$Q,AN$2,Database!$I:$I,$A107,Database!$Z:$Z,"N",Database!$Y:$Y,"Y"))</f>
        <v>0</v>
      </c>
      <c r="AO107" s="9">
        <f>IF($K107="N",0,COUNTIFS(Database!$E:$E,1,Database!$O:$O,AO$2,Database!$I:$I,$A107,Database!$Z:$Z,"N",Database!$Y:$Y,"Y")+COUNTIFS(Database!$F:$F,1,Database!$Q:$Q,AO$2,Database!$I:$I,$A107,Database!$Z:$Z,"N",Database!$Y:$Y,"Y"))</f>
        <v>0</v>
      </c>
      <c r="AP107" s="9">
        <f>IF($K107="N",0,COUNTIFS(Database!$E:$E,1,Database!$O:$O,AP$2,Database!$I:$I,$A107,Database!$Z:$Z,"N",Database!$Y:$Y,"Y")+COUNTIFS(Database!$F:$F,1,Database!$Q:$Q,AP$2,Database!$I:$I,$A107,Database!$Z:$Z,"N",Database!$Y:$Y,"Y"))</f>
        <v>0</v>
      </c>
      <c r="AQ107" s="9">
        <f>IF($K107="N",0,COUNTIFS(Database!$E:$E,1,Database!$O:$O,AQ$2,Database!$I:$I,$A107,Database!$Z:$Z,"N",Database!$Y:$Y,"Y")+COUNTIFS(Database!$F:$F,1,Database!$Q:$Q,AQ$2,Database!$I:$I,$A107,Database!$Z:$Z,"N",Database!$Y:$Y,"Y"))</f>
        <v>0</v>
      </c>
      <c r="AR107" s="9">
        <f>IF($K107="N",0,COUNTIFS(Database!$E:$E,1,Database!$O:$O,AR$2,Database!$I:$I,$A107,Database!$Z:$Z,"N",Database!$Y:$Y,"Y")+COUNTIFS(Database!$F:$F,1,Database!$Q:$Q,AR$2,Database!$I:$I,$A107,Database!$Z:$Z,"N",Database!$Y:$Y,"Y"))</f>
        <v>0</v>
      </c>
      <c r="AS107" s="9">
        <f>IF($K107="N",0,COUNTIFS(Database!$E:$E,1,Database!$O:$O,AS$2,Database!$I:$I,$A107,Database!$Z:$Z,"N",Database!$Y:$Y,"Y")+COUNTIFS(Database!$F:$F,1,Database!$Q:$Q,AS$2,Database!$I:$I,$A107,Database!$Z:$Z,"N",Database!$Y:$Y,"Y"))</f>
        <v>0</v>
      </c>
      <c r="AT107" s="9">
        <f>IF($K107="N",0,COUNTIFS(Database!$E:$E,0,Database!$O:$O,AT$2,Database!$I:$I,$A107,Database!$Z:$Z,"N",Database!$Y:$Y,"Y")+COUNTIFS(Database!$F:$F,0,Database!$Q:$Q,AT$2,Database!$I:$I,$A107,Database!$Z:$Z,"N",Database!$Y:$Y,"Y"))</f>
        <v>0</v>
      </c>
      <c r="AU107" s="9">
        <f>IF($K107="N",0,COUNTIFS(Database!$E:$E,0,Database!$O:$O,AU$2,Database!$I:$I,$A107,Database!$Z:$Z,"N",Database!$Y:$Y,"Y")+COUNTIFS(Database!$F:$F,0,Database!$Q:$Q,AU$2,Database!$I:$I,$A107,Database!$Z:$Z,"N",Database!$Y:$Y,"Y"))</f>
        <v>0</v>
      </c>
      <c r="AV107" s="9">
        <f>IF($K107="N",0,COUNTIFS(Database!$E:$E,0,Database!$O:$O,AV$2,Database!$I:$I,$A107,Database!$Z:$Z,"N",Database!$Y:$Y,"Y")+COUNTIFS(Database!$F:$F,0,Database!$Q:$Q,AV$2,Database!$I:$I,$A107,Database!$Z:$Z,"N",Database!$Y:$Y,"Y"))</f>
        <v>0</v>
      </c>
      <c r="AW107" s="9">
        <f>IF($K107="N",0,COUNTIFS(Database!$E:$E,0,Database!$O:$O,AW$2,Database!$I:$I,$A107,Database!$Z:$Z,"N",Database!$Y:$Y,"Y")+COUNTIFS(Database!$F:$F,0,Database!$Q:$Q,AW$2,Database!$I:$I,$A107,Database!$Z:$Z,"N",Database!$Y:$Y,"Y"))</f>
        <v>0</v>
      </c>
      <c r="AX107" s="9">
        <f>IF($K107="N",0,COUNTIFS(Database!$E:$E,0,Database!$O:$O,AX$2,Database!$I:$I,$A107,Database!$Z:$Z,"N",Database!$Y:$Y,"Y")+COUNTIFS(Database!$F:$F,0,Database!$Q:$Q,AX$2,Database!$I:$I,$A107,Database!$Z:$Z,"N",Database!$Y:$Y,"Y"))</f>
        <v>0</v>
      </c>
      <c r="AY107" s="9">
        <f>IF($K107="N",0,COUNTIFS(Database!$E:$E,0,Database!$O:$O,AY$2,Database!$I:$I,$A107,Database!$Z:$Z,"N",Database!$Y:$Y,"Y")+COUNTIFS(Database!$F:$F,0,Database!$Q:$Q,AY$2,Database!$I:$I,$A107,Database!$Z:$Z,"N",Database!$Y:$Y,"Y"))</f>
        <v>0</v>
      </c>
      <c r="AZ107" s="9">
        <f>IF($K107="N",0,COUNTIFS(Database!$E:$E,0,Database!$O:$O,AZ$2,Database!$I:$I,$A107,Database!$Z:$Z,"N",Database!$Y:$Y,"Y")+COUNTIFS(Database!$F:$F,0,Database!$Q:$Q,AZ$2,Database!$I:$I,$A107,Database!$Z:$Z,"N",Database!$Y:$Y,"Y"))</f>
        <v>0</v>
      </c>
      <c r="BA107" s="9">
        <f>IF($K107="N",0,COUNTIFS(Database!$E:$E,0,Database!$O:$O,BA$2,Database!$I:$I,$A107,Database!$Z:$Z,"N",Database!$Y:$Y,"Y")+COUNTIFS(Database!$F:$F,0,Database!$Q:$Q,BA$2,Database!$I:$I,$A107,Database!$Z:$Z,"N",Database!$Y:$Y,"Y"))</f>
        <v>0</v>
      </c>
      <c r="BB107" s="9">
        <f>IF($K107="N",0,COUNTIFS(Database!$E:$E,0,Database!$O:$O,BB$2,Database!$I:$I,$A107,Database!$Z:$Z,"N",Database!$Y:$Y,"Y")+COUNTIFS(Database!$F:$F,0,Database!$Q:$Q,BB$2,Database!$I:$I,$A107,Database!$Z:$Z,"N",Database!$Y:$Y,"Y"))</f>
        <v>0</v>
      </c>
      <c r="BC107" s="9">
        <f>IF($K107="N",0,COUNTIFS(Database!$E:$E,0,Database!$O:$O,BC$2,Database!$I:$I,$A107,Database!$Z:$Z,"N",Database!$Y:$Y,"Y")+COUNTIFS(Database!$F:$F,0,Database!$Q:$Q,BC$2,Database!$I:$I,$A107,Database!$Z:$Z,"N",Database!$Y:$Y,"Y"))</f>
        <v>0</v>
      </c>
      <c r="BD107" s="9">
        <f>IF($K107="N",0,COUNTIFS(Database!$E:$E,0,Database!$O:$O,BD$2,Database!$I:$I,$A107,Database!$Z:$Z,"N",Database!$Y:$Y,"Y")+COUNTIFS(Database!$F:$F,0,Database!$Q:$Q,BD$2,Database!$I:$I,$A107,Database!$Z:$Z,"N",Database!$Y:$Y,"Y"))</f>
        <v>0</v>
      </c>
      <c r="BE107" s="9">
        <f>IF($K107="N",0,COUNTIFS(Database!$E:$E,0,Database!$O:$O,BE$2,Database!$I:$I,$A107,Database!$Z:$Z,"N",Database!$Y:$Y,"Y")+COUNTIFS(Database!$F:$F,0,Database!$Q:$Q,BE$2,Database!$I:$I,$A107,Database!$Z:$Z,"N",Database!$Y:$Y,"Y"))</f>
        <v>0</v>
      </c>
      <c r="BF107" s="9">
        <f>IF($K107="N",0,COUNTIFS(Database!$E:$E,0,Database!$O:$O,BF$2,Database!$I:$I,$A107,Database!$Z:$Z,"N",Database!$Y:$Y,"Y")+COUNTIFS(Database!$F:$F,0,Database!$Q:$Q,BF$2,Database!$I:$I,$A107,Database!$Z:$Z,"N",Database!$Y:$Y,"Y"))</f>
        <v>0</v>
      </c>
      <c r="BG107" s="9">
        <f>IF($K107="N",0,COUNTIFS(Database!$E:$E,0,Database!$O:$O,BG$2,Database!$I:$I,$A107,Database!$Z:$Z,"N",Database!$Y:$Y,"Y")+COUNTIFS(Database!$F:$F,0,Database!$Q:$Q,BG$2,Database!$I:$I,$A107,Database!$Z:$Z,"N",Database!$Y:$Y,"Y"))</f>
        <v>0</v>
      </c>
      <c r="BH107" s="9">
        <f>IF($K107="N",0,COUNTIFS(Database!$E:$E,0,Database!$O:$O,BH$2,Database!$I:$I,$A107,Database!$Z:$Z,"N",Database!$Y:$Y,"Y")+COUNTIFS(Database!$F:$F,0,Database!$Q:$Q,BH$2,Database!$I:$I,$A107,Database!$Z:$Z,"N",Database!$Y:$Y,"Y"))</f>
        <v>0</v>
      </c>
      <c r="BI107" s="9">
        <f>IF($K107="N",0,COUNTIFS(Database!$E:$E,0,Database!$O:$O,BI$2,Database!$I:$I,$A107,Database!$Z:$Z,"N",Database!$Y:$Y,"Y")+COUNTIFS(Database!$F:$F,0,Database!$Q:$Q,BI$2,Database!$I:$I,$A107,Database!$Z:$Z,"N",Database!$Y:$Y,"Y"))</f>
        <v>0</v>
      </c>
    </row>
    <row r="108" spans="14:61" x14ac:dyDescent="0.25">
      <c r="N108" s="9">
        <f>IF($K108="N",0,COUNTIFS(Database!$E:$E,2,Database!$O:$O,N$2,Database!$I:$I,$A108,Database!$Z:$Z,"N",Database!$Y:$Y,"Y")+COUNTIFS(Database!$F:$F,2,Database!$Q:$Q,N$2,Database!$I:$I,$A108,Database!$Z:$Z,"N",Database!$Y:$Y,"Y"))</f>
        <v>0</v>
      </c>
      <c r="O108" s="9">
        <f>IF($K108="N",0,COUNTIFS(Database!$E:$E,2,Database!$O:$O,O$2,Database!$I:$I,$A108,Database!$Z:$Z,"N",Database!$Y:$Y,"Y")+COUNTIFS(Database!$F:$F,2,Database!$Q:$Q,O$2,Database!$I:$I,$A108,Database!$Z:$Z,"N",Database!$Y:$Y,"Y"))</f>
        <v>0</v>
      </c>
      <c r="P108" s="9">
        <f>IF($K108="N",0,COUNTIFS(Database!$E:$E,2,Database!$O:$O,P$2,Database!$I:$I,$A108,Database!$Z:$Z,"N",Database!$Y:$Y,"Y")+COUNTIFS(Database!$F:$F,2,Database!$Q:$Q,P$2,Database!$I:$I,$A108,Database!$Z:$Z,"N",Database!$Y:$Y,"Y"))</f>
        <v>0</v>
      </c>
      <c r="Q108" s="9">
        <f>IF($K108="N",0,COUNTIFS(Database!$E:$E,2,Database!$O:$O,Q$2,Database!$I:$I,$A108,Database!$Z:$Z,"N",Database!$Y:$Y,"Y")+COUNTIFS(Database!$F:$F,2,Database!$Q:$Q,Q$2,Database!$I:$I,$A108,Database!$Z:$Z,"N",Database!$Y:$Y,"Y"))</f>
        <v>0</v>
      </c>
      <c r="R108" s="9">
        <f>IF($K108="N",0,COUNTIFS(Database!$E:$E,2,Database!$O:$O,R$2,Database!$I:$I,$A108,Database!$Z:$Z,"N",Database!$Y:$Y,"Y")+COUNTIFS(Database!$F:$F,2,Database!$Q:$Q,R$2,Database!$I:$I,$A108,Database!$Z:$Z,"N",Database!$Y:$Y,"Y"))</f>
        <v>0</v>
      </c>
      <c r="S108" s="9">
        <f>IF($K108="N",0,COUNTIFS(Database!$E:$E,2,Database!$O:$O,S$2,Database!$I:$I,$A108,Database!$Z:$Z,"N",Database!$Y:$Y,"Y")+COUNTIFS(Database!$F:$F,2,Database!$Q:$Q,S$2,Database!$I:$I,$A108,Database!$Z:$Z,"N",Database!$Y:$Y,"Y"))</f>
        <v>0</v>
      </c>
      <c r="T108" s="9">
        <f>IF($K108="N",0,COUNTIFS(Database!$E:$E,2,Database!$O:$O,T$2,Database!$I:$I,$A108,Database!$Z:$Z,"N",Database!$Y:$Y,"Y")+COUNTIFS(Database!$F:$F,2,Database!$Q:$Q,T$2,Database!$I:$I,$A108,Database!$Z:$Z,"N",Database!$Y:$Y,"Y"))</f>
        <v>0</v>
      </c>
      <c r="U108" s="9">
        <f>IF($K108="N",0,COUNTIFS(Database!$E:$E,2,Database!$O:$O,U$2,Database!$I:$I,$A108,Database!$Z:$Z,"N",Database!$Y:$Y,"Y")+COUNTIFS(Database!$F:$F,2,Database!$Q:$Q,U$2,Database!$I:$I,$A108,Database!$Z:$Z,"N",Database!$Y:$Y,"Y"))</f>
        <v>0</v>
      </c>
      <c r="V108" s="9">
        <f>IF($K108="N",0,COUNTIFS(Database!$E:$E,2,Database!$O:$O,V$2,Database!$I:$I,$A108,Database!$Z:$Z,"N",Database!$Y:$Y,"Y")+COUNTIFS(Database!$F:$F,2,Database!$Q:$Q,V$2,Database!$I:$I,$A108,Database!$Z:$Z,"N",Database!$Y:$Y,"Y"))</f>
        <v>0</v>
      </c>
      <c r="W108" s="9">
        <f>IF($K108="N",0,COUNTIFS(Database!$E:$E,2,Database!$O:$O,W$2,Database!$I:$I,$A108,Database!$Z:$Z,"N",Database!$Y:$Y,"Y")+COUNTIFS(Database!$F:$F,2,Database!$Q:$Q,W$2,Database!$I:$I,$A108,Database!$Z:$Z,"N",Database!$Y:$Y,"Y"))</f>
        <v>0</v>
      </c>
      <c r="X108" s="9">
        <f>IF($K108="N",0,COUNTIFS(Database!$E:$E,2,Database!$O:$O,X$2,Database!$I:$I,$A108,Database!$Z:$Z,"N",Database!$Y:$Y,"Y")+COUNTIFS(Database!$F:$F,2,Database!$Q:$Q,X$2,Database!$I:$I,$A108,Database!$Z:$Z,"N",Database!$Y:$Y,"Y"))</f>
        <v>0</v>
      </c>
      <c r="Y108" s="9">
        <f>IF($K108="N",0,COUNTIFS(Database!$E:$E,2,Database!$O:$O,Y$2,Database!$I:$I,$A108,Database!$Z:$Z,"N",Database!$Y:$Y,"Y")+COUNTIFS(Database!$F:$F,2,Database!$Q:$Q,Y$2,Database!$I:$I,$A108,Database!$Z:$Z,"N",Database!$Y:$Y,"Y"))</f>
        <v>0</v>
      </c>
      <c r="Z108" s="9">
        <f>IF($K108="N",0,COUNTIFS(Database!$E:$E,2,Database!$O:$O,Z$2,Database!$I:$I,$A108,Database!$Z:$Z,"N",Database!$Y:$Y,"Y")+COUNTIFS(Database!$F:$F,2,Database!$Q:$Q,Z$2,Database!$I:$I,$A108,Database!$Z:$Z,"N",Database!$Y:$Y,"Y"))</f>
        <v>0</v>
      </c>
      <c r="AA108" s="9">
        <f>IF($K108="N",0,COUNTIFS(Database!$E:$E,2,Database!$O:$O,AA$2,Database!$I:$I,$A108,Database!$Z:$Z,"N",Database!$Y:$Y,"Y")+COUNTIFS(Database!$F:$F,2,Database!$Q:$Q,AA$2,Database!$I:$I,$A108,Database!$Z:$Z,"N",Database!$Y:$Y,"Y"))</f>
        <v>0</v>
      </c>
      <c r="AB108" s="9">
        <f>IF($K108="N",0,COUNTIFS(Database!$E:$E,2,Database!$O:$O,AB$2,Database!$I:$I,$A108,Database!$Z:$Z,"N",Database!$Y:$Y,"Y")+COUNTIFS(Database!$F:$F,2,Database!$Q:$Q,AB$2,Database!$I:$I,$A108,Database!$Z:$Z,"N",Database!$Y:$Y,"Y"))</f>
        <v>0</v>
      </c>
      <c r="AC108" s="9">
        <f>IF($K108="N",0,COUNTIFS(Database!$E:$E,2,Database!$O:$O,AC$2,Database!$I:$I,$A108,Database!$Z:$Z,"N",Database!$Y:$Y,"Y")+COUNTIFS(Database!$F:$F,2,Database!$Q:$Q,AC$2,Database!$I:$I,$A108,Database!$Z:$Z,"N",Database!$Y:$Y,"Y"))</f>
        <v>0</v>
      </c>
      <c r="AD108" s="9">
        <f>IF($K108="N",0,COUNTIFS(Database!$E:$E,1,Database!$O:$O,AD$2,Database!$I:$I,$A108,Database!$Z:$Z,"N",Database!$Y:$Y,"Y")+COUNTIFS(Database!$F:$F,1,Database!$Q:$Q,AD$2,Database!$I:$I,$A108,Database!$Z:$Z,"N",Database!$Y:$Y,"Y"))</f>
        <v>0</v>
      </c>
      <c r="AE108" s="9">
        <f>IF($K108="N",0,COUNTIFS(Database!$E:$E,1,Database!$O:$O,AE$2,Database!$I:$I,$A108,Database!$Z:$Z,"N",Database!$Y:$Y,"Y")+COUNTIFS(Database!$F:$F,1,Database!$Q:$Q,AE$2,Database!$I:$I,$A108,Database!$Z:$Z,"N",Database!$Y:$Y,"Y"))</f>
        <v>0</v>
      </c>
      <c r="AF108" s="9">
        <f>IF($K108="N",0,COUNTIFS(Database!$E:$E,1,Database!$O:$O,AF$2,Database!$I:$I,$A108,Database!$Z:$Z,"N",Database!$Y:$Y,"Y")+COUNTIFS(Database!$F:$F,1,Database!$Q:$Q,AF$2,Database!$I:$I,$A108,Database!$Z:$Z,"N",Database!$Y:$Y,"Y"))</f>
        <v>0</v>
      </c>
      <c r="AG108" s="9">
        <f>IF($K108="N",0,COUNTIFS(Database!$E:$E,1,Database!$O:$O,AG$2,Database!$I:$I,$A108,Database!$Z:$Z,"N",Database!$Y:$Y,"Y")+COUNTIFS(Database!$F:$F,1,Database!$Q:$Q,AG$2,Database!$I:$I,$A108,Database!$Z:$Z,"N",Database!$Y:$Y,"Y"))</f>
        <v>0</v>
      </c>
      <c r="AH108" s="9">
        <f>IF($K108="N",0,COUNTIFS(Database!$E:$E,1,Database!$O:$O,AH$2,Database!$I:$I,$A108,Database!$Z:$Z,"N",Database!$Y:$Y,"Y")+COUNTIFS(Database!$F:$F,1,Database!$Q:$Q,AH$2,Database!$I:$I,$A108,Database!$Z:$Z,"N",Database!$Y:$Y,"Y"))</f>
        <v>0</v>
      </c>
      <c r="AI108" s="9">
        <f>IF($K108="N",0,COUNTIFS(Database!$E:$E,1,Database!$O:$O,AI$2,Database!$I:$I,$A108,Database!$Z:$Z,"N",Database!$Y:$Y,"Y")+COUNTIFS(Database!$F:$F,1,Database!$Q:$Q,AI$2,Database!$I:$I,$A108,Database!$Z:$Z,"N",Database!$Y:$Y,"Y"))</f>
        <v>0</v>
      </c>
      <c r="AJ108" s="9">
        <f>IF($K108="N",0,COUNTIFS(Database!$E:$E,1,Database!$O:$O,AJ$2,Database!$I:$I,$A108,Database!$Z:$Z,"N",Database!$Y:$Y,"Y")+COUNTIFS(Database!$F:$F,1,Database!$Q:$Q,AJ$2,Database!$I:$I,$A108,Database!$Z:$Z,"N",Database!$Y:$Y,"Y"))</f>
        <v>0</v>
      </c>
      <c r="AK108" s="9">
        <f>IF($K108="N",0,COUNTIFS(Database!$E:$E,1,Database!$O:$O,AK$2,Database!$I:$I,$A108,Database!$Z:$Z,"N",Database!$Y:$Y,"Y")+COUNTIFS(Database!$F:$F,1,Database!$Q:$Q,AK$2,Database!$I:$I,$A108,Database!$Z:$Z,"N",Database!$Y:$Y,"Y"))</f>
        <v>0</v>
      </c>
      <c r="AL108" s="9">
        <f>IF($K108="N",0,COUNTIFS(Database!$E:$E,1,Database!$O:$O,AL$2,Database!$I:$I,$A108,Database!$Z:$Z,"N",Database!$Y:$Y,"Y")+COUNTIFS(Database!$F:$F,1,Database!$Q:$Q,AL$2,Database!$I:$I,$A108,Database!$Z:$Z,"N",Database!$Y:$Y,"Y"))</f>
        <v>0</v>
      </c>
      <c r="AM108" s="9">
        <f>IF($K108="N",0,COUNTIFS(Database!$E:$E,1,Database!$O:$O,AM$2,Database!$I:$I,$A108,Database!$Z:$Z,"N",Database!$Y:$Y,"Y")+COUNTIFS(Database!$F:$F,1,Database!$Q:$Q,AM$2,Database!$I:$I,$A108,Database!$Z:$Z,"N",Database!$Y:$Y,"Y"))</f>
        <v>0</v>
      </c>
      <c r="AN108" s="9">
        <f>IF($K108="N",0,COUNTIFS(Database!$E:$E,1,Database!$O:$O,AN$2,Database!$I:$I,$A108,Database!$Z:$Z,"N",Database!$Y:$Y,"Y")+COUNTIFS(Database!$F:$F,1,Database!$Q:$Q,AN$2,Database!$I:$I,$A108,Database!$Z:$Z,"N",Database!$Y:$Y,"Y"))</f>
        <v>0</v>
      </c>
      <c r="AO108" s="9">
        <f>IF($K108="N",0,COUNTIFS(Database!$E:$E,1,Database!$O:$O,AO$2,Database!$I:$I,$A108,Database!$Z:$Z,"N",Database!$Y:$Y,"Y")+COUNTIFS(Database!$F:$F,1,Database!$Q:$Q,AO$2,Database!$I:$I,$A108,Database!$Z:$Z,"N",Database!$Y:$Y,"Y"))</f>
        <v>0</v>
      </c>
      <c r="AP108" s="9">
        <f>IF($K108="N",0,COUNTIFS(Database!$E:$E,1,Database!$O:$O,AP$2,Database!$I:$I,$A108,Database!$Z:$Z,"N",Database!$Y:$Y,"Y")+COUNTIFS(Database!$F:$F,1,Database!$Q:$Q,AP$2,Database!$I:$I,$A108,Database!$Z:$Z,"N",Database!$Y:$Y,"Y"))</f>
        <v>0</v>
      </c>
      <c r="AQ108" s="9">
        <f>IF($K108="N",0,COUNTIFS(Database!$E:$E,1,Database!$O:$O,AQ$2,Database!$I:$I,$A108,Database!$Z:$Z,"N",Database!$Y:$Y,"Y")+COUNTIFS(Database!$F:$F,1,Database!$Q:$Q,AQ$2,Database!$I:$I,$A108,Database!$Z:$Z,"N",Database!$Y:$Y,"Y"))</f>
        <v>0</v>
      </c>
      <c r="AR108" s="9">
        <f>IF($K108="N",0,COUNTIFS(Database!$E:$E,1,Database!$O:$O,AR$2,Database!$I:$I,$A108,Database!$Z:$Z,"N",Database!$Y:$Y,"Y")+COUNTIFS(Database!$F:$F,1,Database!$Q:$Q,AR$2,Database!$I:$I,$A108,Database!$Z:$Z,"N",Database!$Y:$Y,"Y"))</f>
        <v>0</v>
      </c>
      <c r="AS108" s="9">
        <f>IF($K108="N",0,COUNTIFS(Database!$E:$E,1,Database!$O:$O,AS$2,Database!$I:$I,$A108,Database!$Z:$Z,"N",Database!$Y:$Y,"Y")+COUNTIFS(Database!$F:$F,1,Database!$Q:$Q,AS$2,Database!$I:$I,$A108,Database!$Z:$Z,"N",Database!$Y:$Y,"Y"))</f>
        <v>0</v>
      </c>
      <c r="AT108" s="9">
        <f>IF($K108="N",0,COUNTIFS(Database!$E:$E,0,Database!$O:$O,AT$2,Database!$I:$I,$A108,Database!$Z:$Z,"N",Database!$Y:$Y,"Y")+COUNTIFS(Database!$F:$F,0,Database!$Q:$Q,AT$2,Database!$I:$I,$A108,Database!$Z:$Z,"N",Database!$Y:$Y,"Y"))</f>
        <v>0</v>
      </c>
      <c r="AU108" s="9">
        <f>IF($K108="N",0,COUNTIFS(Database!$E:$E,0,Database!$O:$O,AU$2,Database!$I:$I,$A108,Database!$Z:$Z,"N",Database!$Y:$Y,"Y")+COUNTIFS(Database!$F:$F,0,Database!$Q:$Q,AU$2,Database!$I:$I,$A108,Database!$Z:$Z,"N",Database!$Y:$Y,"Y"))</f>
        <v>0</v>
      </c>
      <c r="AV108" s="9">
        <f>IF($K108="N",0,COUNTIFS(Database!$E:$E,0,Database!$O:$O,AV$2,Database!$I:$I,$A108,Database!$Z:$Z,"N",Database!$Y:$Y,"Y")+COUNTIFS(Database!$F:$F,0,Database!$Q:$Q,AV$2,Database!$I:$I,$A108,Database!$Z:$Z,"N",Database!$Y:$Y,"Y"))</f>
        <v>0</v>
      </c>
      <c r="AW108" s="9">
        <f>IF($K108="N",0,COUNTIFS(Database!$E:$E,0,Database!$O:$O,AW$2,Database!$I:$I,$A108,Database!$Z:$Z,"N",Database!$Y:$Y,"Y")+COUNTIFS(Database!$F:$F,0,Database!$Q:$Q,AW$2,Database!$I:$I,$A108,Database!$Z:$Z,"N",Database!$Y:$Y,"Y"))</f>
        <v>0</v>
      </c>
      <c r="AX108" s="9">
        <f>IF($K108="N",0,COUNTIFS(Database!$E:$E,0,Database!$O:$O,AX$2,Database!$I:$I,$A108,Database!$Z:$Z,"N",Database!$Y:$Y,"Y")+COUNTIFS(Database!$F:$F,0,Database!$Q:$Q,AX$2,Database!$I:$I,$A108,Database!$Z:$Z,"N",Database!$Y:$Y,"Y"))</f>
        <v>0</v>
      </c>
      <c r="AY108" s="9">
        <f>IF($K108="N",0,COUNTIFS(Database!$E:$E,0,Database!$O:$O,AY$2,Database!$I:$I,$A108,Database!$Z:$Z,"N",Database!$Y:$Y,"Y")+COUNTIFS(Database!$F:$F,0,Database!$Q:$Q,AY$2,Database!$I:$I,$A108,Database!$Z:$Z,"N",Database!$Y:$Y,"Y"))</f>
        <v>0</v>
      </c>
      <c r="AZ108" s="9">
        <f>IF($K108="N",0,COUNTIFS(Database!$E:$E,0,Database!$O:$O,AZ$2,Database!$I:$I,$A108,Database!$Z:$Z,"N",Database!$Y:$Y,"Y")+COUNTIFS(Database!$F:$F,0,Database!$Q:$Q,AZ$2,Database!$I:$I,$A108,Database!$Z:$Z,"N",Database!$Y:$Y,"Y"))</f>
        <v>0</v>
      </c>
      <c r="BA108" s="9">
        <f>IF($K108="N",0,COUNTIFS(Database!$E:$E,0,Database!$O:$O,BA$2,Database!$I:$I,$A108,Database!$Z:$Z,"N",Database!$Y:$Y,"Y")+COUNTIFS(Database!$F:$F,0,Database!$Q:$Q,BA$2,Database!$I:$I,$A108,Database!$Z:$Z,"N",Database!$Y:$Y,"Y"))</f>
        <v>0</v>
      </c>
      <c r="BB108" s="9">
        <f>IF($K108="N",0,COUNTIFS(Database!$E:$E,0,Database!$O:$O,BB$2,Database!$I:$I,$A108,Database!$Z:$Z,"N",Database!$Y:$Y,"Y")+COUNTIFS(Database!$F:$F,0,Database!$Q:$Q,BB$2,Database!$I:$I,$A108,Database!$Z:$Z,"N",Database!$Y:$Y,"Y"))</f>
        <v>0</v>
      </c>
      <c r="BC108" s="9">
        <f>IF($K108="N",0,COUNTIFS(Database!$E:$E,0,Database!$O:$O,BC$2,Database!$I:$I,$A108,Database!$Z:$Z,"N",Database!$Y:$Y,"Y")+COUNTIFS(Database!$F:$F,0,Database!$Q:$Q,BC$2,Database!$I:$I,$A108,Database!$Z:$Z,"N",Database!$Y:$Y,"Y"))</f>
        <v>0</v>
      </c>
      <c r="BD108" s="9">
        <f>IF($K108="N",0,COUNTIFS(Database!$E:$E,0,Database!$O:$O,BD$2,Database!$I:$I,$A108,Database!$Z:$Z,"N",Database!$Y:$Y,"Y")+COUNTIFS(Database!$F:$F,0,Database!$Q:$Q,BD$2,Database!$I:$I,$A108,Database!$Z:$Z,"N",Database!$Y:$Y,"Y"))</f>
        <v>0</v>
      </c>
      <c r="BE108" s="9">
        <f>IF($K108="N",0,COUNTIFS(Database!$E:$E,0,Database!$O:$O,BE$2,Database!$I:$I,$A108,Database!$Z:$Z,"N",Database!$Y:$Y,"Y")+COUNTIFS(Database!$F:$F,0,Database!$Q:$Q,BE$2,Database!$I:$I,$A108,Database!$Z:$Z,"N",Database!$Y:$Y,"Y"))</f>
        <v>0</v>
      </c>
      <c r="BF108" s="9">
        <f>IF($K108="N",0,COUNTIFS(Database!$E:$E,0,Database!$O:$O,BF$2,Database!$I:$I,$A108,Database!$Z:$Z,"N",Database!$Y:$Y,"Y")+COUNTIFS(Database!$F:$F,0,Database!$Q:$Q,BF$2,Database!$I:$I,$A108,Database!$Z:$Z,"N",Database!$Y:$Y,"Y"))</f>
        <v>0</v>
      </c>
      <c r="BG108" s="9">
        <f>IF($K108="N",0,COUNTIFS(Database!$E:$E,0,Database!$O:$O,BG$2,Database!$I:$I,$A108,Database!$Z:$Z,"N",Database!$Y:$Y,"Y")+COUNTIFS(Database!$F:$F,0,Database!$Q:$Q,BG$2,Database!$I:$I,$A108,Database!$Z:$Z,"N",Database!$Y:$Y,"Y"))</f>
        <v>0</v>
      </c>
      <c r="BH108" s="9">
        <f>IF($K108="N",0,COUNTIFS(Database!$E:$E,0,Database!$O:$O,BH$2,Database!$I:$I,$A108,Database!$Z:$Z,"N",Database!$Y:$Y,"Y")+COUNTIFS(Database!$F:$F,0,Database!$Q:$Q,BH$2,Database!$I:$I,$A108,Database!$Z:$Z,"N",Database!$Y:$Y,"Y"))</f>
        <v>0</v>
      </c>
      <c r="BI108" s="9">
        <f>IF($K108="N",0,COUNTIFS(Database!$E:$E,0,Database!$O:$O,BI$2,Database!$I:$I,$A108,Database!$Z:$Z,"N",Database!$Y:$Y,"Y")+COUNTIFS(Database!$F:$F,0,Database!$Q:$Q,BI$2,Database!$I:$I,$A108,Database!$Z:$Z,"N",Database!$Y:$Y,"Y"))</f>
        <v>0</v>
      </c>
    </row>
    <row r="109" spans="14:61" x14ac:dyDescent="0.25">
      <c r="N109" s="9">
        <f>IF($K109="N",0,COUNTIFS(Database!$E:$E,2,Database!$O:$O,N$2,Database!$I:$I,$A109,Database!$Z:$Z,"N",Database!$Y:$Y,"Y")+COUNTIFS(Database!$F:$F,2,Database!$Q:$Q,N$2,Database!$I:$I,$A109,Database!$Z:$Z,"N",Database!$Y:$Y,"Y"))</f>
        <v>0</v>
      </c>
      <c r="O109" s="9">
        <f>IF($K109="N",0,COUNTIFS(Database!$E:$E,2,Database!$O:$O,O$2,Database!$I:$I,$A109,Database!$Z:$Z,"N",Database!$Y:$Y,"Y")+COUNTIFS(Database!$F:$F,2,Database!$Q:$Q,O$2,Database!$I:$I,$A109,Database!$Z:$Z,"N",Database!$Y:$Y,"Y"))</f>
        <v>0</v>
      </c>
      <c r="P109" s="9">
        <f>IF($K109="N",0,COUNTIFS(Database!$E:$E,2,Database!$O:$O,P$2,Database!$I:$I,$A109,Database!$Z:$Z,"N",Database!$Y:$Y,"Y")+COUNTIFS(Database!$F:$F,2,Database!$Q:$Q,P$2,Database!$I:$I,$A109,Database!$Z:$Z,"N",Database!$Y:$Y,"Y"))</f>
        <v>0</v>
      </c>
      <c r="Q109" s="9">
        <f>IF($K109="N",0,COUNTIFS(Database!$E:$E,2,Database!$O:$O,Q$2,Database!$I:$I,$A109,Database!$Z:$Z,"N",Database!$Y:$Y,"Y")+COUNTIFS(Database!$F:$F,2,Database!$Q:$Q,Q$2,Database!$I:$I,$A109,Database!$Z:$Z,"N",Database!$Y:$Y,"Y"))</f>
        <v>0</v>
      </c>
      <c r="R109" s="9">
        <f>IF($K109="N",0,COUNTIFS(Database!$E:$E,2,Database!$O:$O,R$2,Database!$I:$I,$A109,Database!$Z:$Z,"N",Database!$Y:$Y,"Y")+COUNTIFS(Database!$F:$F,2,Database!$Q:$Q,R$2,Database!$I:$I,$A109,Database!$Z:$Z,"N",Database!$Y:$Y,"Y"))</f>
        <v>0</v>
      </c>
      <c r="S109" s="9">
        <f>IF($K109="N",0,COUNTIFS(Database!$E:$E,2,Database!$O:$O,S$2,Database!$I:$I,$A109,Database!$Z:$Z,"N",Database!$Y:$Y,"Y")+COUNTIFS(Database!$F:$F,2,Database!$Q:$Q,S$2,Database!$I:$I,$A109,Database!$Z:$Z,"N",Database!$Y:$Y,"Y"))</f>
        <v>0</v>
      </c>
      <c r="T109" s="9">
        <f>IF($K109="N",0,COUNTIFS(Database!$E:$E,2,Database!$O:$O,T$2,Database!$I:$I,$A109,Database!$Z:$Z,"N",Database!$Y:$Y,"Y")+COUNTIFS(Database!$F:$F,2,Database!$Q:$Q,T$2,Database!$I:$I,$A109,Database!$Z:$Z,"N",Database!$Y:$Y,"Y"))</f>
        <v>0</v>
      </c>
      <c r="U109" s="9">
        <f>IF($K109="N",0,COUNTIFS(Database!$E:$E,2,Database!$O:$O,U$2,Database!$I:$I,$A109,Database!$Z:$Z,"N",Database!$Y:$Y,"Y")+COUNTIFS(Database!$F:$F,2,Database!$Q:$Q,U$2,Database!$I:$I,$A109,Database!$Z:$Z,"N",Database!$Y:$Y,"Y"))</f>
        <v>0</v>
      </c>
      <c r="V109" s="9">
        <f>IF($K109="N",0,COUNTIFS(Database!$E:$E,2,Database!$O:$O,V$2,Database!$I:$I,$A109,Database!$Z:$Z,"N",Database!$Y:$Y,"Y")+COUNTIFS(Database!$F:$F,2,Database!$Q:$Q,V$2,Database!$I:$I,$A109,Database!$Z:$Z,"N",Database!$Y:$Y,"Y"))</f>
        <v>0</v>
      </c>
      <c r="W109" s="9">
        <f>IF($K109="N",0,COUNTIFS(Database!$E:$E,2,Database!$O:$O,W$2,Database!$I:$I,$A109,Database!$Z:$Z,"N",Database!$Y:$Y,"Y")+COUNTIFS(Database!$F:$F,2,Database!$Q:$Q,W$2,Database!$I:$I,$A109,Database!$Z:$Z,"N",Database!$Y:$Y,"Y"))</f>
        <v>0</v>
      </c>
      <c r="X109" s="9">
        <f>IF($K109="N",0,COUNTIFS(Database!$E:$E,2,Database!$O:$O,X$2,Database!$I:$I,$A109,Database!$Z:$Z,"N",Database!$Y:$Y,"Y")+COUNTIFS(Database!$F:$F,2,Database!$Q:$Q,X$2,Database!$I:$I,$A109,Database!$Z:$Z,"N",Database!$Y:$Y,"Y"))</f>
        <v>0</v>
      </c>
      <c r="Y109" s="9">
        <f>IF($K109="N",0,COUNTIFS(Database!$E:$E,2,Database!$O:$O,Y$2,Database!$I:$I,$A109,Database!$Z:$Z,"N",Database!$Y:$Y,"Y")+COUNTIFS(Database!$F:$F,2,Database!$Q:$Q,Y$2,Database!$I:$I,$A109,Database!$Z:$Z,"N",Database!$Y:$Y,"Y"))</f>
        <v>0</v>
      </c>
      <c r="Z109" s="9">
        <f>IF($K109="N",0,COUNTIFS(Database!$E:$E,2,Database!$O:$O,Z$2,Database!$I:$I,$A109,Database!$Z:$Z,"N",Database!$Y:$Y,"Y")+COUNTIFS(Database!$F:$F,2,Database!$Q:$Q,Z$2,Database!$I:$I,$A109,Database!$Z:$Z,"N",Database!$Y:$Y,"Y"))</f>
        <v>0</v>
      </c>
      <c r="AA109" s="9">
        <f>IF($K109="N",0,COUNTIFS(Database!$E:$E,2,Database!$O:$O,AA$2,Database!$I:$I,$A109,Database!$Z:$Z,"N",Database!$Y:$Y,"Y")+COUNTIFS(Database!$F:$F,2,Database!$Q:$Q,AA$2,Database!$I:$I,$A109,Database!$Z:$Z,"N",Database!$Y:$Y,"Y"))</f>
        <v>0</v>
      </c>
      <c r="AB109" s="9">
        <f>IF($K109="N",0,COUNTIFS(Database!$E:$E,2,Database!$O:$O,AB$2,Database!$I:$I,$A109,Database!$Z:$Z,"N",Database!$Y:$Y,"Y")+COUNTIFS(Database!$F:$F,2,Database!$Q:$Q,AB$2,Database!$I:$I,$A109,Database!$Z:$Z,"N",Database!$Y:$Y,"Y"))</f>
        <v>0</v>
      </c>
      <c r="AC109" s="9">
        <f>IF($K109="N",0,COUNTIFS(Database!$E:$E,2,Database!$O:$O,AC$2,Database!$I:$I,$A109,Database!$Z:$Z,"N",Database!$Y:$Y,"Y")+COUNTIFS(Database!$F:$F,2,Database!$Q:$Q,AC$2,Database!$I:$I,$A109,Database!$Z:$Z,"N",Database!$Y:$Y,"Y"))</f>
        <v>0</v>
      </c>
      <c r="AD109" s="9">
        <f>IF($K109="N",0,COUNTIFS(Database!$E:$E,1,Database!$O:$O,AD$2,Database!$I:$I,$A109,Database!$Z:$Z,"N",Database!$Y:$Y,"Y")+COUNTIFS(Database!$F:$F,1,Database!$Q:$Q,AD$2,Database!$I:$I,$A109,Database!$Z:$Z,"N",Database!$Y:$Y,"Y"))</f>
        <v>0</v>
      </c>
      <c r="AE109" s="9">
        <f>IF($K109="N",0,COUNTIFS(Database!$E:$E,1,Database!$O:$O,AE$2,Database!$I:$I,$A109,Database!$Z:$Z,"N",Database!$Y:$Y,"Y")+COUNTIFS(Database!$F:$F,1,Database!$Q:$Q,AE$2,Database!$I:$I,$A109,Database!$Z:$Z,"N",Database!$Y:$Y,"Y"))</f>
        <v>0</v>
      </c>
      <c r="AF109" s="9">
        <f>IF($K109="N",0,COUNTIFS(Database!$E:$E,1,Database!$O:$O,AF$2,Database!$I:$I,$A109,Database!$Z:$Z,"N",Database!$Y:$Y,"Y")+COUNTIFS(Database!$F:$F,1,Database!$Q:$Q,AF$2,Database!$I:$I,$A109,Database!$Z:$Z,"N",Database!$Y:$Y,"Y"))</f>
        <v>0</v>
      </c>
      <c r="AG109" s="9">
        <f>IF($K109="N",0,COUNTIFS(Database!$E:$E,1,Database!$O:$O,AG$2,Database!$I:$I,$A109,Database!$Z:$Z,"N",Database!$Y:$Y,"Y")+COUNTIFS(Database!$F:$F,1,Database!$Q:$Q,AG$2,Database!$I:$I,$A109,Database!$Z:$Z,"N",Database!$Y:$Y,"Y"))</f>
        <v>0</v>
      </c>
      <c r="AH109" s="9">
        <f>IF($K109="N",0,COUNTIFS(Database!$E:$E,1,Database!$O:$O,AH$2,Database!$I:$I,$A109,Database!$Z:$Z,"N",Database!$Y:$Y,"Y")+COUNTIFS(Database!$F:$F,1,Database!$Q:$Q,AH$2,Database!$I:$I,$A109,Database!$Z:$Z,"N",Database!$Y:$Y,"Y"))</f>
        <v>0</v>
      </c>
      <c r="AI109" s="9">
        <f>IF($K109="N",0,COUNTIFS(Database!$E:$E,1,Database!$O:$O,AI$2,Database!$I:$I,$A109,Database!$Z:$Z,"N",Database!$Y:$Y,"Y")+COUNTIFS(Database!$F:$F,1,Database!$Q:$Q,AI$2,Database!$I:$I,$A109,Database!$Z:$Z,"N",Database!$Y:$Y,"Y"))</f>
        <v>0</v>
      </c>
      <c r="AJ109" s="9">
        <f>IF($K109="N",0,COUNTIFS(Database!$E:$E,1,Database!$O:$O,AJ$2,Database!$I:$I,$A109,Database!$Z:$Z,"N",Database!$Y:$Y,"Y")+COUNTIFS(Database!$F:$F,1,Database!$Q:$Q,AJ$2,Database!$I:$I,$A109,Database!$Z:$Z,"N",Database!$Y:$Y,"Y"))</f>
        <v>0</v>
      </c>
      <c r="AK109" s="9">
        <f>IF($K109="N",0,COUNTIFS(Database!$E:$E,1,Database!$O:$O,AK$2,Database!$I:$I,$A109,Database!$Z:$Z,"N",Database!$Y:$Y,"Y")+COUNTIFS(Database!$F:$F,1,Database!$Q:$Q,AK$2,Database!$I:$I,$A109,Database!$Z:$Z,"N",Database!$Y:$Y,"Y"))</f>
        <v>0</v>
      </c>
      <c r="AL109" s="9">
        <f>IF($K109="N",0,COUNTIFS(Database!$E:$E,1,Database!$O:$O,AL$2,Database!$I:$I,$A109,Database!$Z:$Z,"N",Database!$Y:$Y,"Y")+COUNTIFS(Database!$F:$F,1,Database!$Q:$Q,AL$2,Database!$I:$I,$A109,Database!$Z:$Z,"N",Database!$Y:$Y,"Y"))</f>
        <v>0</v>
      </c>
      <c r="AM109" s="9">
        <f>IF($K109="N",0,COUNTIFS(Database!$E:$E,1,Database!$O:$O,AM$2,Database!$I:$I,$A109,Database!$Z:$Z,"N",Database!$Y:$Y,"Y")+COUNTIFS(Database!$F:$F,1,Database!$Q:$Q,AM$2,Database!$I:$I,$A109,Database!$Z:$Z,"N",Database!$Y:$Y,"Y"))</f>
        <v>0</v>
      </c>
      <c r="AN109" s="9">
        <f>IF($K109="N",0,COUNTIFS(Database!$E:$E,1,Database!$O:$O,AN$2,Database!$I:$I,$A109,Database!$Z:$Z,"N",Database!$Y:$Y,"Y")+COUNTIFS(Database!$F:$F,1,Database!$Q:$Q,AN$2,Database!$I:$I,$A109,Database!$Z:$Z,"N",Database!$Y:$Y,"Y"))</f>
        <v>0</v>
      </c>
      <c r="AO109" s="9">
        <f>IF($K109="N",0,COUNTIFS(Database!$E:$E,1,Database!$O:$O,AO$2,Database!$I:$I,$A109,Database!$Z:$Z,"N",Database!$Y:$Y,"Y")+COUNTIFS(Database!$F:$F,1,Database!$Q:$Q,AO$2,Database!$I:$I,$A109,Database!$Z:$Z,"N",Database!$Y:$Y,"Y"))</f>
        <v>0</v>
      </c>
      <c r="AP109" s="9">
        <f>IF($K109="N",0,COUNTIFS(Database!$E:$E,1,Database!$O:$O,AP$2,Database!$I:$I,$A109,Database!$Z:$Z,"N",Database!$Y:$Y,"Y")+COUNTIFS(Database!$F:$F,1,Database!$Q:$Q,AP$2,Database!$I:$I,$A109,Database!$Z:$Z,"N",Database!$Y:$Y,"Y"))</f>
        <v>0</v>
      </c>
      <c r="AQ109" s="9">
        <f>IF($K109="N",0,COUNTIFS(Database!$E:$E,1,Database!$O:$O,AQ$2,Database!$I:$I,$A109,Database!$Z:$Z,"N",Database!$Y:$Y,"Y")+COUNTIFS(Database!$F:$F,1,Database!$Q:$Q,AQ$2,Database!$I:$I,$A109,Database!$Z:$Z,"N",Database!$Y:$Y,"Y"))</f>
        <v>0</v>
      </c>
      <c r="AR109" s="9">
        <f>IF($K109="N",0,COUNTIFS(Database!$E:$E,1,Database!$O:$O,AR$2,Database!$I:$I,$A109,Database!$Z:$Z,"N",Database!$Y:$Y,"Y")+COUNTIFS(Database!$F:$F,1,Database!$Q:$Q,AR$2,Database!$I:$I,$A109,Database!$Z:$Z,"N",Database!$Y:$Y,"Y"))</f>
        <v>0</v>
      </c>
      <c r="AS109" s="9">
        <f>IF($K109="N",0,COUNTIFS(Database!$E:$E,1,Database!$O:$O,AS$2,Database!$I:$I,$A109,Database!$Z:$Z,"N",Database!$Y:$Y,"Y")+COUNTIFS(Database!$F:$F,1,Database!$Q:$Q,AS$2,Database!$I:$I,$A109,Database!$Z:$Z,"N",Database!$Y:$Y,"Y"))</f>
        <v>0</v>
      </c>
      <c r="AT109" s="9">
        <f>IF($K109="N",0,COUNTIFS(Database!$E:$E,0,Database!$O:$O,AT$2,Database!$I:$I,$A109,Database!$Z:$Z,"N",Database!$Y:$Y,"Y")+COUNTIFS(Database!$F:$F,0,Database!$Q:$Q,AT$2,Database!$I:$I,$A109,Database!$Z:$Z,"N",Database!$Y:$Y,"Y"))</f>
        <v>0</v>
      </c>
      <c r="AU109" s="9">
        <f>IF($K109="N",0,COUNTIFS(Database!$E:$E,0,Database!$O:$O,AU$2,Database!$I:$I,$A109,Database!$Z:$Z,"N",Database!$Y:$Y,"Y")+COUNTIFS(Database!$F:$F,0,Database!$Q:$Q,AU$2,Database!$I:$I,$A109,Database!$Z:$Z,"N",Database!$Y:$Y,"Y"))</f>
        <v>0</v>
      </c>
      <c r="AV109" s="9">
        <f>IF($K109="N",0,COUNTIFS(Database!$E:$E,0,Database!$O:$O,AV$2,Database!$I:$I,$A109,Database!$Z:$Z,"N",Database!$Y:$Y,"Y")+COUNTIFS(Database!$F:$F,0,Database!$Q:$Q,AV$2,Database!$I:$I,$A109,Database!$Z:$Z,"N",Database!$Y:$Y,"Y"))</f>
        <v>0</v>
      </c>
      <c r="AW109" s="9">
        <f>IF($K109="N",0,COUNTIFS(Database!$E:$E,0,Database!$O:$O,AW$2,Database!$I:$I,$A109,Database!$Z:$Z,"N",Database!$Y:$Y,"Y")+COUNTIFS(Database!$F:$F,0,Database!$Q:$Q,AW$2,Database!$I:$I,$A109,Database!$Z:$Z,"N",Database!$Y:$Y,"Y"))</f>
        <v>0</v>
      </c>
      <c r="AX109" s="9">
        <f>IF($K109="N",0,COUNTIFS(Database!$E:$E,0,Database!$O:$O,AX$2,Database!$I:$I,$A109,Database!$Z:$Z,"N",Database!$Y:$Y,"Y")+COUNTIFS(Database!$F:$F,0,Database!$Q:$Q,AX$2,Database!$I:$I,$A109,Database!$Z:$Z,"N",Database!$Y:$Y,"Y"))</f>
        <v>0</v>
      </c>
      <c r="AY109" s="9">
        <f>IF($K109="N",0,COUNTIFS(Database!$E:$E,0,Database!$O:$O,AY$2,Database!$I:$I,$A109,Database!$Z:$Z,"N",Database!$Y:$Y,"Y")+COUNTIFS(Database!$F:$F,0,Database!$Q:$Q,AY$2,Database!$I:$I,$A109,Database!$Z:$Z,"N",Database!$Y:$Y,"Y"))</f>
        <v>0</v>
      </c>
      <c r="AZ109" s="9">
        <f>IF($K109="N",0,COUNTIFS(Database!$E:$E,0,Database!$O:$O,AZ$2,Database!$I:$I,$A109,Database!$Z:$Z,"N",Database!$Y:$Y,"Y")+COUNTIFS(Database!$F:$F,0,Database!$Q:$Q,AZ$2,Database!$I:$I,$A109,Database!$Z:$Z,"N",Database!$Y:$Y,"Y"))</f>
        <v>0</v>
      </c>
      <c r="BA109" s="9">
        <f>IF($K109="N",0,COUNTIFS(Database!$E:$E,0,Database!$O:$O,BA$2,Database!$I:$I,$A109,Database!$Z:$Z,"N",Database!$Y:$Y,"Y")+COUNTIFS(Database!$F:$F,0,Database!$Q:$Q,BA$2,Database!$I:$I,$A109,Database!$Z:$Z,"N",Database!$Y:$Y,"Y"))</f>
        <v>0</v>
      </c>
      <c r="BB109" s="9">
        <f>IF($K109="N",0,COUNTIFS(Database!$E:$E,0,Database!$O:$O,BB$2,Database!$I:$I,$A109,Database!$Z:$Z,"N",Database!$Y:$Y,"Y")+COUNTIFS(Database!$F:$F,0,Database!$Q:$Q,BB$2,Database!$I:$I,$A109,Database!$Z:$Z,"N",Database!$Y:$Y,"Y"))</f>
        <v>0</v>
      </c>
      <c r="BC109" s="9">
        <f>IF($K109="N",0,COUNTIFS(Database!$E:$E,0,Database!$O:$O,BC$2,Database!$I:$I,$A109,Database!$Z:$Z,"N",Database!$Y:$Y,"Y")+COUNTIFS(Database!$F:$F,0,Database!$Q:$Q,BC$2,Database!$I:$I,$A109,Database!$Z:$Z,"N",Database!$Y:$Y,"Y"))</f>
        <v>0</v>
      </c>
      <c r="BD109" s="9">
        <f>IF($K109="N",0,COUNTIFS(Database!$E:$E,0,Database!$O:$O,BD$2,Database!$I:$I,$A109,Database!$Z:$Z,"N",Database!$Y:$Y,"Y")+COUNTIFS(Database!$F:$F,0,Database!$Q:$Q,BD$2,Database!$I:$I,$A109,Database!$Z:$Z,"N",Database!$Y:$Y,"Y"))</f>
        <v>0</v>
      </c>
      <c r="BE109" s="9">
        <f>IF($K109="N",0,COUNTIFS(Database!$E:$E,0,Database!$O:$O,BE$2,Database!$I:$I,$A109,Database!$Z:$Z,"N",Database!$Y:$Y,"Y")+COUNTIFS(Database!$F:$F,0,Database!$Q:$Q,BE$2,Database!$I:$I,$A109,Database!$Z:$Z,"N",Database!$Y:$Y,"Y"))</f>
        <v>0</v>
      </c>
      <c r="BF109" s="9">
        <f>IF($K109="N",0,COUNTIFS(Database!$E:$E,0,Database!$O:$O,BF$2,Database!$I:$I,$A109,Database!$Z:$Z,"N",Database!$Y:$Y,"Y")+COUNTIFS(Database!$F:$F,0,Database!$Q:$Q,BF$2,Database!$I:$I,$A109,Database!$Z:$Z,"N",Database!$Y:$Y,"Y"))</f>
        <v>0</v>
      </c>
      <c r="BG109" s="9">
        <f>IF($K109="N",0,COUNTIFS(Database!$E:$E,0,Database!$O:$O,BG$2,Database!$I:$I,$A109,Database!$Z:$Z,"N",Database!$Y:$Y,"Y")+COUNTIFS(Database!$F:$F,0,Database!$Q:$Q,BG$2,Database!$I:$I,$A109,Database!$Z:$Z,"N",Database!$Y:$Y,"Y"))</f>
        <v>0</v>
      </c>
      <c r="BH109" s="9">
        <f>IF($K109="N",0,COUNTIFS(Database!$E:$E,0,Database!$O:$O,BH$2,Database!$I:$I,$A109,Database!$Z:$Z,"N",Database!$Y:$Y,"Y")+COUNTIFS(Database!$F:$F,0,Database!$Q:$Q,BH$2,Database!$I:$I,$A109,Database!$Z:$Z,"N",Database!$Y:$Y,"Y"))</f>
        <v>0</v>
      </c>
      <c r="BI109" s="9">
        <f>IF($K109="N",0,COUNTIFS(Database!$E:$E,0,Database!$O:$O,BI$2,Database!$I:$I,$A109,Database!$Z:$Z,"N",Database!$Y:$Y,"Y")+COUNTIFS(Database!$F:$F,0,Database!$Q:$Q,BI$2,Database!$I:$I,$A109,Database!$Z:$Z,"N",Database!$Y:$Y,"Y"))</f>
        <v>0</v>
      </c>
    </row>
    <row r="110" spans="14:61" x14ac:dyDescent="0.25">
      <c r="N110" s="9">
        <f>IF($K110="N",0,COUNTIFS(Database!$E:$E,2,Database!$O:$O,N$2,Database!$I:$I,$A110,Database!$Z:$Z,"N",Database!$Y:$Y,"Y")+COUNTIFS(Database!$F:$F,2,Database!$Q:$Q,N$2,Database!$I:$I,$A110,Database!$Z:$Z,"N",Database!$Y:$Y,"Y"))</f>
        <v>0</v>
      </c>
      <c r="O110" s="9">
        <f>IF($K110="N",0,COUNTIFS(Database!$E:$E,2,Database!$O:$O,O$2,Database!$I:$I,$A110,Database!$Z:$Z,"N",Database!$Y:$Y,"Y")+COUNTIFS(Database!$F:$F,2,Database!$Q:$Q,O$2,Database!$I:$I,$A110,Database!$Z:$Z,"N",Database!$Y:$Y,"Y"))</f>
        <v>0</v>
      </c>
      <c r="P110" s="9">
        <f>IF($K110="N",0,COUNTIFS(Database!$E:$E,2,Database!$O:$O,P$2,Database!$I:$I,$A110,Database!$Z:$Z,"N",Database!$Y:$Y,"Y")+COUNTIFS(Database!$F:$F,2,Database!$Q:$Q,P$2,Database!$I:$I,$A110,Database!$Z:$Z,"N",Database!$Y:$Y,"Y"))</f>
        <v>0</v>
      </c>
      <c r="Q110" s="9">
        <f>IF($K110="N",0,COUNTIFS(Database!$E:$E,2,Database!$O:$O,Q$2,Database!$I:$I,$A110,Database!$Z:$Z,"N",Database!$Y:$Y,"Y")+COUNTIFS(Database!$F:$F,2,Database!$Q:$Q,Q$2,Database!$I:$I,$A110,Database!$Z:$Z,"N",Database!$Y:$Y,"Y"))</f>
        <v>0</v>
      </c>
      <c r="R110" s="9">
        <f>IF($K110="N",0,COUNTIFS(Database!$E:$E,2,Database!$O:$O,R$2,Database!$I:$I,$A110,Database!$Z:$Z,"N",Database!$Y:$Y,"Y")+COUNTIFS(Database!$F:$F,2,Database!$Q:$Q,R$2,Database!$I:$I,$A110,Database!$Z:$Z,"N",Database!$Y:$Y,"Y"))</f>
        <v>0</v>
      </c>
      <c r="S110" s="9">
        <f>IF($K110="N",0,COUNTIFS(Database!$E:$E,2,Database!$O:$O,S$2,Database!$I:$I,$A110,Database!$Z:$Z,"N",Database!$Y:$Y,"Y")+COUNTIFS(Database!$F:$F,2,Database!$Q:$Q,S$2,Database!$I:$I,$A110,Database!$Z:$Z,"N",Database!$Y:$Y,"Y"))</f>
        <v>0</v>
      </c>
      <c r="T110" s="9">
        <f>IF($K110="N",0,COUNTIFS(Database!$E:$E,2,Database!$O:$O,T$2,Database!$I:$I,$A110,Database!$Z:$Z,"N",Database!$Y:$Y,"Y")+COUNTIFS(Database!$F:$F,2,Database!$Q:$Q,T$2,Database!$I:$I,$A110,Database!$Z:$Z,"N",Database!$Y:$Y,"Y"))</f>
        <v>0</v>
      </c>
      <c r="U110" s="9">
        <f>IF($K110="N",0,COUNTIFS(Database!$E:$E,2,Database!$O:$O,U$2,Database!$I:$I,$A110,Database!$Z:$Z,"N",Database!$Y:$Y,"Y")+COUNTIFS(Database!$F:$F,2,Database!$Q:$Q,U$2,Database!$I:$I,$A110,Database!$Z:$Z,"N",Database!$Y:$Y,"Y"))</f>
        <v>0</v>
      </c>
      <c r="V110" s="9">
        <f>IF($K110="N",0,COUNTIFS(Database!$E:$E,2,Database!$O:$O,V$2,Database!$I:$I,$A110,Database!$Z:$Z,"N",Database!$Y:$Y,"Y")+COUNTIFS(Database!$F:$F,2,Database!$Q:$Q,V$2,Database!$I:$I,$A110,Database!$Z:$Z,"N",Database!$Y:$Y,"Y"))</f>
        <v>0</v>
      </c>
      <c r="W110" s="9">
        <f>IF($K110="N",0,COUNTIFS(Database!$E:$E,2,Database!$O:$O,W$2,Database!$I:$I,$A110,Database!$Z:$Z,"N",Database!$Y:$Y,"Y")+COUNTIFS(Database!$F:$F,2,Database!$Q:$Q,W$2,Database!$I:$I,$A110,Database!$Z:$Z,"N",Database!$Y:$Y,"Y"))</f>
        <v>0</v>
      </c>
      <c r="X110" s="9">
        <f>IF($K110="N",0,COUNTIFS(Database!$E:$E,2,Database!$O:$O,X$2,Database!$I:$I,$A110,Database!$Z:$Z,"N",Database!$Y:$Y,"Y")+COUNTIFS(Database!$F:$F,2,Database!$Q:$Q,X$2,Database!$I:$I,$A110,Database!$Z:$Z,"N",Database!$Y:$Y,"Y"))</f>
        <v>0</v>
      </c>
      <c r="Y110" s="9">
        <f>IF($K110="N",0,COUNTIFS(Database!$E:$E,2,Database!$O:$O,Y$2,Database!$I:$I,$A110,Database!$Z:$Z,"N",Database!$Y:$Y,"Y")+COUNTIFS(Database!$F:$F,2,Database!$Q:$Q,Y$2,Database!$I:$I,$A110,Database!$Z:$Z,"N",Database!$Y:$Y,"Y"))</f>
        <v>0</v>
      </c>
      <c r="Z110" s="9">
        <f>IF($K110="N",0,COUNTIFS(Database!$E:$E,2,Database!$O:$O,Z$2,Database!$I:$I,$A110,Database!$Z:$Z,"N",Database!$Y:$Y,"Y")+COUNTIFS(Database!$F:$F,2,Database!$Q:$Q,Z$2,Database!$I:$I,$A110,Database!$Z:$Z,"N",Database!$Y:$Y,"Y"))</f>
        <v>0</v>
      </c>
      <c r="AA110" s="9">
        <f>IF($K110="N",0,COUNTIFS(Database!$E:$E,2,Database!$O:$O,AA$2,Database!$I:$I,$A110,Database!$Z:$Z,"N",Database!$Y:$Y,"Y")+COUNTIFS(Database!$F:$F,2,Database!$Q:$Q,AA$2,Database!$I:$I,$A110,Database!$Z:$Z,"N",Database!$Y:$Y,"Y"))</f>
        <v>0</v>
      </c>
      <c r="AB110" s="9">
        <f>IF($K110="N",0,COUNTIFS(Database!$E:$E,2,Database!$O:$O,AB$2,Database!$I:$I,$A110,Database!$Z:$Z,"N",Database!$Y:$Y,"Y")+COUNTIFS(Database!$F:$F,2,Database!$Q:$Q,AB$2,Database!$I:$I,$A110,Database!$Z:$Z,"N",Database!$Y:$Y,"Y"))</f>
        <v>0</v>
      </c>
      <c r="AC110" s="9">
        <f>IF($K110="N",0,COUNTIFS(Database!$E:$E,2,Database!$O:$O,AC$2,Database!$I:$I,$A110,Database!$Z:$Z,"N",Database!$Y:$Y,"Y")+COUNTIFS(Database!$F:$F,2,Database!$Q:$Q,AC$2,Database!$I:$I,$A110,Database!$Z:$Z,"N",Database!$Y:$Y,"Y"))</f>
        <v>0</v>
      </c>
      <c r="AD110" s="9">
        <f>IF($K110="N",0,COUNTIFS(Database!$E:$E,1,Database!$O:$O,AD$2,Database!$I:$I,$A110,Database!$Z:$Z,"N",Database!$Y:$Y,"Y")+COUNTIFS(Database!$F:$F,1,Database!$Q:$Q,AD$2,Database!$I:$I,$A110,Database!$Z:$Z,"N",Database!$Y:$Y,"Y"))</f>
        <v>0</v>
      </c>
      <c r="AE110" s="9">
        <f>IF($K110="N",0,COUNTIFS(Database!$E:$E,1,Database!$O:$O,AE$2,Database!$I:$I,$A110,Database!$Z:$Z,"N",Database!$Y:$Y,"Y")+COUNTIFS(Database!$F:$F,1,Database!$Q:$Q,AE$2,Database!$I:$I,$A110,Database!$Z:$Z,"N",Database!$Y:$Y,"Y"))</f>
        <v>0</v>
      </c>
      <c r="AF110" s="9">
        <f>IF($K110="N",0,COUNTIFS(Database!$E:$E,1,Database!$O:$O,AF$2,Database!$I:$I,$A110,Database!$Z:$Z,"N",Database!$Y:$Y,"Y")+COUNTIFS(Database!$F:$F,1,Database!$Q:$Q,AF$2,Database!$I:$I,$A110,Database!$Z:$Z,"N",Database!$Y:$Y,"Y"))</f>
        <v>0</v>
      </c>
      <c r="AG110" s="9">
        <f>IF($K110="N",0,COUNTIFS(Database!$E:$E,1,Database!$O:$O,AG$2,Database!$I:$I,$A110,Database!$Z:$Z,"N",Database!$Y:$Y,"Y")+COUNTIFS(Database!$F:$F,1,Database!$Q:$Q,AG$2,Database!$I:$I,$A110,Database!$Z:$Z,"N",Database!$Y:$Y,"Y"))</f>
        <v>0</v>
      </c>
      <c r="AH110" s="9">
        <f>IF($K110="N",0,COUNTIFS(Database!$E:$E,1,Database!$O:$O,AH$2,Database!$I:$I,$A110,Database!$Z:$Z,"N",Database!$Y:$Y,"Y")+COUNTIFS(Database!$F:$F,1,Database!$Q:$Q,AH$2,Database!$I:$I,$A110,Database!$Z:$Z,"N",Database!$Y:$Y,"Y"))</f>
        <v>0</v>
      </c>
      <c r="AI110" s="9">
        <f>IF($K110="N",0,COUNTIFS(Database!$E:$E,1,Database!$O:$O,AI$2,Database!$I:$I,$A110,Database!$Z:$Z,"N",Database!$Y:$Y,"Y")+COUNTIFS(Database!$F:$F,1,Database!$Q:$Q,AI$2,Database!$I:$I,$A110,Database!$Z:$Z,"N",Database!$Y:$Y,"Y"))</f>
        <v>0</v>
      </c>
      <c r="AJ110" s="9">
        <f>IF($K110="N",0,COUNTIFS(Database!$E:$E,1,Database!$O:$O,AJ$2,Database!$I:$I,$A110,Database!$Z:$Z,"N",Database!$Y:$Y,"Y")+COUNTIFS(Database!$F:$F,1,Database!$Q:$Q,AJ$2,Database!$I:$I,$A110,Database!$Z:$Z,"N",Database!$Y:$Y,"Y"))</f>
        <v>0</v>
      </c>
      <c r="AK110" s="9">
        <f>IF($K110="N",0,COUNTIFS(Database!$E:$E,1,Database!$O:$O,AK$2,Database!$I:$I,$A110,Database!$Z:$Z,"N",Database!$Y:$Y,"Y")+COUNTIFS(Database!$F:$F,1,Database!$Q:$Q,AK$2,Database!$I:$I,$A110,Database!$Z:$Z,"N",Database!$Y:$Y,"Y"))</f>
        <v>0</v>
      </c>
      <c r="AL110" s="9">
        <f>IF($K110="N",0,COUNTIFS(Database!$E:$E,1,Database!$O:$O,AL$2,Database!$I:$I,$A110,Database!$Z:$Z,"N",Database!$Y:$Y,"Y")+COUNTIFS(Database!$F:$F,1,Database!$Q:$Q,AL$2,Database!$I:$I,$A110,Database!$Z:$Z,"N",Database!$Y:$Y,"Y"))</f>
        <v>0</v>
      </c>
      <c r="AM110" s="9">
        <f>IF($K110="N",0,COUNTIFS(Database!$E:$E,1,Database!$O:$O,AM$2,Database!$I:$I,$A110,Database!$Z:$Z,"N",Database!$Y:$Y,"Y")+COUNTIFS(Database!$F:$F,1,Database!$Q:$Q,AM$2,Database!$I:$I,$A110,Database!$Z:$Z,"N",Database!$Y:$Y,"Y"))</f>
        <v>0</v>
      </c>
      <c r="AN110" s="9">
        <f>IF($K110="N",0,COUNTIFS(Database!$E:$E,1,Database!$O:$O,AN$2,Database!$I:$I,$A110,Database!$Z:$Z,"N",Database!$Y:$Y,"Y")+COUNTIFS(Database!$F:$F,1,Database!$Q:$Q,AN$2,Database!$I:$I,$A110,Database!$Z:$Z,"N",Database!$Y:$Y,"Y"))</f>
        <v>0</v>
      </c>
      <c r="AO110" s="9">
        <f>IF($K110="N",0,COUNTIFS(Database!$E:$E,1,Database!$O:$O,AO$2,Database!$I:$I,$A110,Database!$Z:$Z,"N",Database!$Y:$Y,"Y")+COUNTIFS(Database!$F:$F,1,Database!$Q:$Q,AO$2,Database!$I:$I,$A110,Database!$Z:$Z,"N",Database!$Y:$Y,"Y"))</f>
        <v>0</v>
      </c>
      <c r="AP110" s="9">
        <f>IF($K110="N",0,COUNTIFS(Database!$E:$E,1,Database!$O:$O,AP$2,Database!$I:$I,$A110,Database!$Z:$Z,"N",Database!$Y:$Y,"Y")+COUNTIFS(Database!$F:$F,1,Database!$Q:$Q,AP$2,Database!$I:$I,$A110,Database!$Z:$Z,"N",Database!$Y:$Y,"Y"))</f>
        <v>0</v>
      </c>
      <c r="AQ110" s="9">
        <f>IF($K110="N",0,COUNTIFS(Database!$E:$E,1,Database!$O:$O,AQ$2,Database!$I:$I,$A110,Database!$Z:$Z,"N",Database!$Y:$Y,"Y")+COUNTIFS(Database!$F:$F,1,Database!$Q:$Q,AQ$2,Database!$I:$I,$A110,Database!$Z:$Z,"N",Database!$Y:$Y,"Y"))</f>
        <v>0</v>
      </c>
      <c r="AR110" s="9">
        <f>IF($K110="N",0,COUNTIFS(Database!$E:$E,1,Database!$O:$O,AR$2,Database!$I:$I,$A110,Database!$Z:$Z,"N",Database!$Y:$Y,"Y")+COUNTIFS(Database!$F:$F,1,Database!$Q:$Q,AR$2,Database!$I:$I,$A110,Database!$Z:$Z,"N",Database!$Y:$Y,"Y"))</f>
        <v>0</v>
      </c>
      <c r="AS110" s="9">
        <f>IF($K110="N",0,COUNTIFS(Database!$E:$E,1,Database!$O:$O,AS$2,Database!$I:$I,$A110,Database!$Z:$Z,"N",Database!$Y:$Y,"Y")+COUNTIFS(Database!$F:$F,1,Database!$Q:$Q,AS$2,Database!$I:$I,$A110,Database!$Z:$Z,"N",Database!$Y:$Y,"Y"))</f>
        <v>0</v>
      </c>
      <c r="AT110" s="9">
        <f>IF($K110="N",0,COUNTIFS(Database!$E:$E,0,Database!$O:$O,AT$2,Database!$I:$I,$A110,Database!$Z:$Z,"N",Database!$Y:$Y,"Y")+COUNTIFS(Database!$F:$F,0,Database!$Q:$Q,AT$2,Database!$I:$I,$A110,Database!$Z:$Z,"N",Database!$Y:$Y,"Y"))</f>
        <v>0</v>
      </c>
      <c r="AU110" s="9">
        <f>IF($K110="N",0,COUNTIFS(Database!$E:$E,0,Database!$O:$O,AU$2,Database!$I:$I,$A110,Database!$Z:$Z,"N",Database!$Y:$Y,"Y")+COUNTIFS(Database!$F:$F,0,Database!$Q:$Q,AU$2,Database!$I:$I,$A110,Database!$Z:$Z,"N",Database!$Y:$Y,"Y"))</f>
        <v>0</v>
      </c>
      <c r="AV110" s="9">
        <f>IF($K110="N",0,COUNTIFS(Database!$E:$E,0,Database!$O:$O,AV$2,Database!$I:$I,$A110,Database!$Z:$Z,"N",Database!$Y:$Y,"Y")+COUNTIFS(Database!$F:$F,0,Database!$Q:$Q,AV$2,Database!$I:$I,$A110,Database!$Z:$Z,"N",Database!$Y:$Y,"Y"))</f>
        <v>0</v>
      </c>
      <c r="AW110" s="9">
        <f>IF($K110="N",0,COUNTIFS(Database!$E:$E,0,Database!$O:$O,AW$2,Database!$I:$I,$A110,Database!$Z:$Z,"N",Database!$Y:$Y,"Y")+COUNTIFS(Database!$F:$F,0,Database!$Q:$Q,AW$2,Database!$I:$I,$A110,Database!$Z:$Z,"N",Database!$Y:$Y,"Y"))</f>
        <v>0</v>
      </c>
      <c r="AX110" s="9">
        <f>IF($K110="N",0,COUNTIFS(Database!$E:$E,0,Database!$O:$O,AX$2,Database!$I:$I,$A110,Database!$Z:$Z,"N",Database!$Y:$Y,"Y")+COUNTIFS(Database!$F:$F,0,Database!$Q:$Q,AX$2,Database!$I:$I,$A110,Database!$Z:$Z,"N",Database!$Y:$Y,"Y"))</f>
        <v>0</v>
      </c>
      <c r="AY110" s="9">
        <f>IF($K110="N",0,COUNTIFS(Database!$E:$E,0,Database!$O:$O,AY$2,Database!$I:$I,$A110,Database!$Z:$Z,"N",Database!$Y:$Y,"Y")+COUNTIFS(Database!$F:$F,0,Database!$Q:$Q,AY$2,Database!$I:$I,$A110,Database!$Z:$Z,"N",Database!$Y:$Y,"Y"))</f>
        <v>0</v>
      </c>
      <c r="AZ110" s="9">
        <f>IF($K110="N",0,COUNTIFS(Database!$E:$E,0,Database!$O:$O,AZ$2,Database!$I:$I,$A110,Database!$Z:$Z,"N",Database!$Y:$Y,"Y")+COUNTIFS(Database!$F:$F,0,Database!$Q:$Q,AZ$2,Database!$I:$I,$A110,Database!$Z:$Z,"N",Database!$Y:$Y,"Y"))</f>
        <v>0</v>
      </c>
      <c r="BA110" s="9">
        <f>IF($K110="N",0,COUNTIFS(Database!$E:$E,0,Database!$O:$O,BA$2,Database!$I:$I,$A110,Database!$Z:$Z,"N",Database!$Y:$Y,"Y")+COUNTIFS(Database!$F:$F,0,Database!$Q:$Q,BA$2,Database!$I:$I,$A110,Database!$Z:$Z,"N",Database!$Y:$Y,"Y"))</f>
        <v>0</v>
      </c>
      <c r="BB110" s="9">
        <f>IF($K110="N",0,COUNTIFS(Database!$E:$E,0,Database!$O:$O,BB$2,Database!$I:$I,$A110,Database!$Z:$Z,"N",Database!$Y:$Y,"Y")+COUNTIFS(Database!$F:$F,0,Database!$Q:$Q,BB$2,Database!$I:$I,$A110,Database!$Z:$Z,"N",Database!$Y:$Y,"Y"))</f>
        <v>0</v>
      </c>
      <c r="BC110" s="9">
        <f>IF($K110="N",0,COUNTIFS(Database!$E:$E,0,Database!$O:$O,BC$2,Database!$I:$I,$A110,Database!$Z:$Z,"N",Database!$Y:$Y,"Y")+COUNTIFS(Database!$F:$F,0,Database!$Q:$Q,BC$2,Database!$I:$I,$A110,Database!$Z:$Z,"N",Database!$Y:$Y,"Y"))</f>
        <v>0</v>
      </c>
      <c r="BD110" s="9">
        <f>IF($K110="N",0,COUNTIFS(Database!$E:$E,0,Database!$O:$O,BD$2,Database!$I:$I,$A110,Database!$Z:$Z,"N",Database!$Y:$Y,"Y")+COUNTIFS(Database!$F:$F,0,Database!$Q:$Q,BD$2,Database!$I:$I,$A110,Database!$Z:$Z,"N",Database!$Y:$Y,"Y"))</f>
        <v>0</v>
      </c>
      <c r="BE110" s="9">
        <f>IF($K110="N",0,COUNTIFS(Database!$E:$E,0,Database!$O:$O,BE$2,Database!$I:$I,$A110,Database!$Z:$Z,"N",Database!$Y:$Y,"Y")+COUNTIFS(Database!$F:$F,0,Database!$Q:$Q,BE$2,Database!$I:$I,$A110,Database!$Z:$Z,"N",Database!$Y:$Y,"Y"))</f>
        <v>0</v>
      </c>
      <c r="BF110" s="9">
        <f>IF($K110="N",0,COUNTIFS(Database!$E:$E,0,Database!$O:$O,BF$2,Database!$I:$I,$A110,Database!$Z:$Z,"N",Database!$Y:$Y,"Y")+COUNTIFS(Database!$F:$F,0,Database!$Q:$Q,BF$2,Database!$I:$I,$A110,Database!$Z:$Z,"N",Database!$Y:$Y,"Y"))</f>
        <v>0</v>
      </c>
      <c r="BG110" s="9">
        <f>IF($K110="N",0,COUNTIFS(Database!$E:$E,0,Database!$O:$O,BG$2,Database!$I:$I,$A110,Database!$Z:$Z,"N",Database!$Y:$Y,"Y")+COUNTIFS(Database!$F:$F,0,Database!$Q:$Q,BG$2,Database!$I:$I,$A110,Database!$Z:$Z,"N",Database!$Y:$Y,"Y"))</f>
        <v>0</v>
      </c>
      <c r="BH110" s="9">
        <f>IF($K110="N",0,COUNTIFS(Database!$E:$E,0,Database!$O:$O,BH$2,Database!$I:$I,$A110,Database!$Z:$Z,"N",Database!$Y:$Y,"Y")+COUNTIFS(Database!$F:$F,0,Database!$Q:$Q,BH$2,Database!$I:$I,$A110,Database!$Z:$Z,"N",Database!$Y:$Y,"Y"))</f>
        <v>0</v>
      </c>
      <c r="BI110" s="9">
        <f>IF($K110="N",0,COUNTIFS(Database!$E:$E,0,Database!$O:$O,BI$2,Database!$I:$I,$A110,Database!$Z:$Z,"N",Database!$Y:$Y,"Y")+COUNTIFS(Database!$F:$F,0,Database!$Q:$Q,BI$2,Database!$I:$I,$A110,Database!$Z:$Z,"N",Database!$Y:$Y,"Y"))</f>
        <v>0</v>
      </c>
    </row>
    <row r="111" spans="14:61" x14ac:dyDescent="0.25">
      <c r="N111" s="9">
        <f>IF($K111="N",0,COUNTIFS(Database!$E:$E,2,Database!$O:$O,N$2,Database!$I:$I,$A111,Database!$Z:$Z,"N",Database!$Y:$Y,"Y")+COUNTIFS(Database!$F:$F,2,Database!$Q:$Q,N$2,Database!$I:$I,$A111,Database!$Z:$Z,"N",Database!$Y:$Y,"Y"))</f>
        <v>0</v>
      </c>
      <c r="O111" s="9">
        <f>IF($K111="N",0,COUNTIFS(Database!$E:$E,2,Database!$O:$O,O$2,Database!$I:$I,$A111,Database!$Z:$Z,"N",Database!$Y:$Y,"Y")+COUNTIFS(Database!$F:$F,2,Database!$Q:$Q,O$2,Database!$I:$I,$A111,Database!$Z:$Z,"N",Database!$Y:$Y,"Y"))</f>
        <v>0</v>
      </c>
      <c r="P111" s="9">
        <f>IF($K111="N",0,COUNTIFS(Database!$E:$E,2,Database!$O:$O,P$2,Database!$I:$I,$A111,Database!$Z:$Z,"N",Database!$Y:$Y,"Y")+COUNTIFS(Database!$F:$F,2,Database!$Q:$Q,P$2,Database!$I:$I,$A111,Database!$Z:$Z,"N",Database!$Y:$Y,"Y"))</f>
        <v>0</v>
      </c>
      <c r="Q111" s="9">
        <f>IF($K111="N",0,COUNTIFS(Database!$E:$E,2,Database!$O:$O,Q$2,Database!$I:$I,$A111,Database!$Z:$Z,"N",Database!$Y:$Y,"Y")+COUNTIFS(Database!$F:$F,2,Database!$Q:$Q,Q$2,Database!$I:$I,$A111,Database!$Z:$Z,"N",Database!$Y:$Y,"Y"))</f>
        <v>0</v>
      </c>
      <c r="R111" s="9">
        <f>IF($K111="N",0,COUNTIFS(Database!$E:$E,2,Database!$O:$O,R$2,Database!$I:$I,$A111,Database!$Z:$Z,"N",Database!$Y:$Y,"Y")+COUNTIFS(Database!$F:$F,2,Database!$Q:$Q,R$2,Database!$I:$I,$A111,Database!$Z:$Z,"N",Database!$Y:$Y,"Y"))</f>
        <v>0</v>
      </c>
      <c r="S111" s="9">
        <f>IF($K111="N",0,COUNTIFS(Database!$E:$E,2,Database!$O:$O,S$2,Database!$I:$I,$A111,Database!$Z:$Z,"N",Database!$Y:$Y,"Y")+COUNTIFS(Database!$F:$F,2,Database!$Q:$Q,S$2,Database!$I:$I,$A111,Database!$Z:$Z,"N",Database!$Y:$Y,"Y"))</f>
        <v>0</v>
      </c>
      <c r="T111" s="9">
        <f>IF($K111="N",0,COUNTIFS(Database!$E:$E,2,Database!$O:$O,T$2,Database!$I:$I,$A111,Database!$Z:$Z,"N",Database!$Y:$Y,"Y")+COUNTIFS(Database!$F:$F,2,Database!$Q:$Q,T$2,Database!$I:$I,$A111,Database!$Z:$Z,"N",Database!$Y:$Y,"Y"))</f>
        <v>0</v>
      </c>
      <c r="U111" s="9">
        <f>IF($K111="N",0,COUNTIFS(Database!$E:$E,2,Database!$O:$O,U$2,Database!$I:$I,$A111,Database!$Z:$Z,"N",Database!$Y:$Y,"Y")+COUNTIFS(Database!$F:$F,2,Database!$Q:$Q,U$2,Database!$I:$I,$A111,Database!$Z:$Z,"N",Database!$Y:$Y,"Y"))</f>
        <v>0</v>
      </c>
      <c r="V111" s="9">
        <f>IF($K111="N",0,COUNTIFS(Database!$E:$E,2,Database!$O:$O,V$2,Database!$I:$I,$A111,Database!$Z:$Z,"N",Database!$Y:$Y,"Y")+COUNTIFS(Database!$F:$F,2,Database!$Q:$Q,V$2,Database!$I:$I,$A111,Database!$Z:$Z,"N",Database!$Y:$Y,"Y"))</f>
        <v>0</v>
      </c>
      <c r="W111" s="9">
        <f>IF($K111="N",0,COUNTIFS(Database!$E:$E,2,Database!$O:$O,W$2,Database!$I:$I,$A111,Database!$Z:$Z,"N",Database!$Y:$Y,"Y")+COUNTIFS(Database!$F:$F,2,Database!$Q:$Q,W$2,Database!$I:$I,$A111,Database!$Z:$Z,"N",Database!$Y:$Y,"Y"))</f>
        <v>0</v>
      </c>
      <c r="X111" s="9">
        <f>IF($K111="N",0,COUNTIFS(Database!$E:$E,2,Database!$O:$O,X$2,Database!$I:$I,$A111,Database!$Z:$Z,"N",Database!$Y:$Y,"Y")+COUNTIFS(Database!$F:$F,2,Database!$Q:$Q,X$2,Database!$I:$I,$A111,Database!$Z:$Z,"N",Database!$Y:$Y,"Y"))</f>
        <v>0</v>
      </c>
      <c r="Y111" s="9">
        <f>IF($K111="N",0,COUNTIFS(Database!$E:$E,2,Database!$O:$O,Y$2,Database!$I:$I,$A111,Database!$Z:$Z,"N",Database!$Y:$Y,"Y")+COUNTIFS(Database!$F:$F,2,Database!$Q:$Q,Y$2,Database!$I:$I,$A111,Database!$Z:$Z,"N",Database!$Y:$Y,"Y"))</f>
        <v>0</v>
      </c>
      <c r="Z111" s="9">
        <f>IF($K111="N",0,COUNTIFS(Database!$E:$E,2,Database!$O:$O,Z$2,Database!$I:$I,$A111,Database!$Z:$Z,"N",Database!$Y:$Y,"Y")+COUNTIFS(Database!$F:$F,2,Database!$Q:$Q,Z$2,Database!$I:$I,$A111,Database!$Z:$Z,"N",Database!$Y:$Y,"Y"))</f>
        <v>0</v>
      </c>
      <c r="AA111" s="9">
        <f>IF($K111="N",0,COUNTIFS(Database!$E:$E,2,Database!$O:$O,AA$2,Database!$I:$I,$A111,Database!$Z:$Z,"N",Database!$Y:$Y,"Y")+COUNTIFS(Database!$F:$F,2,Database!$Q:$Q,AA$2,Database!$I:$I,$A111,Database!$Z:$Z,"N",Database!$Y:$Y,"Y"))</f>
        <v>0</v>
      </c>
      <c r="AB111" s="9">
        <f>IF($K111="N",0,COUNTIFS(Database!$E:$E,2,Database!$O:$O,AB$2,Database!$I:$I,$A111,Database!$Z:$Z,"N",Database!$Y:$Y,"Y")+COUNTIFS(Database!$F:$F,2,Database!$Q:$Q,AB$2,Database!$I:$I,$A111,Database!$Z:$Z,"N",Database!$Y:$Y,"Y"))</f>
        <v>0</v>
      </c>
      <c r="AC111" s="9">
        <f>IF($K111="N",0,COUNTIFS(Database!$E:$E,2,Database!$O:$O,AC$2,Database!$I:$I,$A111,Database!$Z:$Z,"N",Database!$Y:$Y,"Y")+COUNTIFS(Database!$F:$F,2,Database!$Q:$Q,AC$2,Database!$I:$I,$A111,Database!$Z:$Z,"N",Database!$Y:$Y,"Y"))</f>
        <v>0</v>
      </c>
      <c r="AD111" s="9">
        <f>IF($K111="N",0,COUNTIFS(Database!$E:$E,1,Database!$O:$O,AD$2,Database!$I:$I,$A111,Database!$Z:$Z,"N",Database!$Y:$Y,"Y")+COUNTIFS(Database!$F:$F,1,Database!$Q:$Q,AD$2,Database!$I:$I,$A111,Database!$Z:$Z,"N",Database!$Y:$Y,"Y"))</f>
        <v>0</v>
      </c>
      <c r="AE111" s="9">
        <f>IF($K111="N",0,COUNTIFS(Database!$E:$E,1,Database!$O:$O,AE$2,Database!$I:$I,$A111,Database!$Z:$Z,"N",Database!$Y:$Y,"Y")+COUNTIFS(Database!$F:$F,1,Database!$Q:$Q,AE$2,Database!$I:$I,$A111,Database!$Z:$Z,"N",Database!$Y:$Y,"Y"))</f>
        <v>0</v>
      </c>
      <c r="AF111" s="9">
        <f>IF($K111="N",0,COUNTIFS(Database!$E:$E,1,Database!$O:$O,AF$2,Database!$I:$I,$A111,Database!$Z:$Z,"N",Database!$Y:$Y,"Y")+COUNTIFS(Database!$F:$F,1,Database!$Q:$Q,AF$2,Database!$I:$I,$A111,Database!$Z:$Z,"N",Database!$Y:$Y,"Y"))</f>
        <v>0</v>
      </c>
      <c r="AG111" s="9">
        <f>IF($K111="N",0,COUNTIFS(Database!$E:$E,1,Database!$O:$O,AG$2,Database!$I:$I,$A111,Database!$Z:$Z,"N",Database!$Y:$Y,"Y")+COUNTIFS(Database!$F:$F,1,Database!$Q:$Q,AG$2,Database!$I:$I,$A111,Database!$Z:$Z,"N",Database!$Y:$Y,"Y"))</f>
        <v>0</v>
      </c>
      <c r="AH111" s="9">
        <f>IF($K111="N",0,COUNTIFS(Database!$E:$E,1,Database!$O:$O,AH$2,Database!$I:$I,$A111,Database!$Z:$Z,"N",Database!$Y:$Y,"Y")+COUNTIFS(Database!$F:$F,1,Database!$Q:$Q,AH$2,Database!$I:$I,$A111,Database!$Z:$Z,"N",Database!$Y:$Y,"Y"))</f>
        <v>0</v>
      </c>
      <c r="AI111" s="9">
        <f>IF($K111="N",0,COUNTIFS(Database!$E:$E,1,Database!$O:$O,AI$2,Database!$I:$I,$A111,Database!$Z:$Z,"N",Database!$Y:$Y,"Y")+COUNTIFS(Database!$F:$F,1,Database!$Q:$Q,AI$2,Database!$I:$I,$A111,Database!$Z:$Z,"N",Database!$Y:$Y,"Y"))</f>
        <v>0</v>
      </c>
      <c r="AJ111" s="9">
        <f>IF($K111="N",0,COUNTIFS(Database!$E:$E,1,Database!$O:$O,AJ$2,Database!$I:$I,$A111,Database!$Z:$Z,"N",Database!$Y:$Y,"Y")+COUNTIFS(Database!$F:$F,1,Database!$Q:$Q,AJ$2,Database!$I:$I,$A111,Database!$Z:$Z,"N",Database!$Y:$Y,"Y"))</f>
        <v>0</v>
      </c>
      <c r="AK111" s="9">
        <f>IF($K111="N",0,COUNTIFS(Database!$E:$E,1,Database!$O:$O,AK$2,Database!$I:$I,$A111,Database!$Z:$Z,"N",Database!$Y:$Y,"Y")+COUNTIFS(Database!$F:$F,1,Database!$Q:$Q,AK$2,Database!$I:$I,$A111,Database!$Z:$Z,"N",Database!$Y:$Y,"Y"))</f>
        <v>0</v>
      </c>
      <c r="AL111" s="9">
        <f>IF($K111="N",0,COUNTIFS(Database!$E:$E,1,Database!$O:$O,AL$2,Database!$I:$I,$A111,Database!$Z:$Z,"N",Database!$Y:$Y,"Y")+COUNTIFS(Database!$F:$F,1,Database!$Q:$Q,AL$2,Database!$I:$I,$A111,Database!$Z:$Z,"N",Database!$Y:$Y,"Y"))</f>
        <v>0</v>
      </c>
      <c r="AM111" s="9">
        <f>IF($K111="N",0,COUNTIFS(Database!$E:$E,1,Database!$O:$O,AM$2,Database!$I:$I,$A111,Database!$Z:$Z,"N",Database!$Y:$Y,"Y")+COUNTIFS(Database!$F:$F,1,Database!$Q:$Q,AM$2,Database!$I:$I,$A111,Database!$Z:$Z,"N",Database!$Y:$Y,"Y"))</f>
        <v>0</v>
      </c>
      <c r="AN111" s="9">
        <f>IF($K111="N",0,COUNTIFS(Database!$E:$E,1,Database!$O:$O,AN$2,Database!$I:$I,$A111,Database!$Z:$Z,"N",Database!$Y:$Y,"Y")+COUNTIFS(Database!$F:$F,1,Database!$Q:$Q,AN$2,Database!$I:$I,$A111,Database!$Z:$Z,"N",Database!$Y:$Y,"Y"))</f>
        <v>0</v>
      </c>
      <c r="AO111" s="9">
        <f>IF($K111="N",0,COUNTIFS(Database!$E:$E,1,Database!$O:$O,AO$2,Database!$I:$I,$A111,Database!$Z:$Z,"N",Database!$Y:$Y,"Y")+COUNTIFS(Database!$F:$F,1,Database!$Q:$Q,AO$2,Database!$I:$I,$A111,Database!$Z:$Z,"N",Database!$Y:$Y,"Y"))</f>
        <v>0</v>
      </c>
      <c r="AP111" s="9">
        <f>IF($K111="N",0,COUNTIFS(Database!$E:$E,1,Database!$O:$O,AP$2,Database!$I:$I,$A111,Database!$Z:$Z,"N",Database!$Y:$Y,"Y")+COUNTIFS(Database!$F:$F,1,Database!$Q:$Q,AP$2,Database!$I:$I,$A111,Database!$Z:$Z,"N",Database!$Y:$Y,"Y"))</f>
        <v>0</v>
      </c>
      <c r="AQ111" s="9">
        <f>IF($K111="N",0,COUNTIFS(Database!$E:$E,1,Database!$O:$O,AQ$2,Database!$I:$I,$A111,Database!$Z:$Z,"N",Database!$Y:$Y,"Y")+COUNTIFS(Database!$F:$F,1,Database!$Q:$Q,AQ$2,Database!$I:$I,$A111,Database!$Z:$Z,"N",Database!$Y:$Y,"Y"))</f>
        <v>0</v>
      </c>
      <c r="AR111" s="9">
        <f>IF($K111="N",0,COUNTIFS(Database!$E:$E,1,Database!$O:$O,AR$2,Database!$I:$I,$A111,Database!$Z:$Z,"N",Database!$Y:$Y,"Y")+COUNTIFS(Database!$F:$F,1,Database!$Q:$Q,AR$2,Database!$I:$I,$A111,Database!$Z:$Z,"N",Database!$Y:$Y,"Y"))</f>
        <v>0</v>
      </c>
      <c r="AS111" s="9">
        <f>IF($K111="N",0,COUNTIFS(Database!$E:$E,1,Database!$O:$O,AS$2,Database!$I:$I,$A111,Database!$Z:$Z,"N",Database!$Y:$Y,"Y")+COUNTIFS(Database!$F:$F,1,Database!$Q:$Q,AS$2,Database!$I:$I,$A111,Database!$Z:$Z,"N",Database!$Y:$Y,"Y"))</f>
        <v>0</v>
      </c>
      <c r="AT111" s="9">
        <f>IF($K111="N",0,COUNTIFS(Database!$E:$E,0,Database!$O:$O,AT$2,Database!$I:$I,$A111,Database!$Z:$Z,"N",Database!$Y:$Y,"Y")+COUNTIFS(Database!$F:$F,0,Database!$Q:$Q,AT$2,Database!$I:$I,$A111,Database!$Z:$Z,"N",Database!$Y:$Y,"Y"))</f>
        <v>0</v>
      </c>
      <c r="AU111" s="9">
        <f>IF($K111="N",0,COUNTIFS(Database!$E:$E,0,Database!$O:$O,AU$2,Database!$I:$I,$A111,Database!$Z:$Z,"N",Database!$Y:$Y,"Y")+COUNTIFS(Database!$F:$F,0,Database!$Q:$Q,AU$2,Database!$I:$I,$A111,Database!$Z:$Z,"N",Database!$Y:$Y,"Y"))</f>
        <v>0</v>
      </c>
      <c r="AV111" s="9">
        <f>IF($K111="N",0,COUNTIFS(Database!$E:$E,0,Database!$O:$O,AV$2,Database!$I:$I,$A111,Database!$Z:$Z,"N",Database!$Y:$Y,"Y")+COUNTIFS(Database!$F:$F,0,Database!$Q:$Q,AV$2,Database!$I:$I,$A111,Database!$Z:$Z,"N",Database!$Y:$Y,"Y"))</f>
        <v>0</v>
      </c>
      <c r="AW111" s="9">
        <f>IF($K111="N",0,COUNTIFS(Database!$E:$E,0,Database!$O:$O,AW$2,Database!$I:$I,$A111,Database!$Z:$Z,"N",Database!$Y:$Y,"Y")+COUNTIFS(Database!$F:$F,0,Database!$Q:$Q,AW$2,Database!$I:$I,$A111,Database!$Z:$Z,"N",Database!$Y:$Y,"Y"))</f>
        <v>0</v>
      </c>
      <c r="AX111" s="9">
        <f>IF($K111="N",0,COUNTIFS(Database!$E:$E,0,Database!$O:$O,AX$2,Database!$I:$I,$A111,Database!$Z:$Z,"N",Database!$Y:$Y,"Y")+COUNTIFS(Database!$F:$F,0,Database!$Q:$Q,AX$2,Database!$I:$I,$A111,Database!$Z:$Z,"N",Database!$Y:$Y,"Y"))</f>
        <v>0</v>
      </c>
      <c r="AY111" s="9">
        <f>IF($K111="N",0,COUNTIFS(Database!$E:$E,0,Database!$O:$O,AY$2,Database!$I:$I,$A111,Database!$Z:$Z,"N",Database!$Y:$Y,"Y")+COUNTIFS(Database!$F:$F,0,Database!$Q:$Q,AY$2,Database!$I:$I,$A111,Database!$Z:$Z,"N",Database!$Y:$Y,"Y"))</f>
        <v>0</v>
      </c>
      <c r="AZ111" s="9">
        <f>IF($K111="N",0,COUNTIFS(Database!$E:$E,0,Database!$O:$O,AZ$2,Database!$I:$I,$A111,Database!$Z:$Z,"N",Database!$Y:$Y,"Y")+COUNTIFS(Database!$F:$F,0,Database!$Q:$Q,AZ$2,Database!$I:$I,$A111,Database!$Z:$Z,"N",Database!$Y:$Y,"Y"))</f>
        <v>0</v>
      </c>
      <c r="BA111" s="9">
        <f>IF($K111="N",0,COUNTIFS(Database!$E:$E,0,Database!$O:$O,BA$2,Database!$I:$I,$A111,Database!$Z:$Z,"N",Database!$Y:$Y,"Y")+COUNTIFS(Database!$F:$F,0,Database!$Q:$Q,BA$2,Database!$I:$I,$A111,Database!$Z:$Z,"N",Database!$Y:$Y,"Y"))</f>
        <v>0</v>
      </c>
      <c r="BB111" s="9">
        <f>IF($K111="N",0,COUNTIFS(Database!$E:$E,0,Database!$O:$O,BB$2,Database!$I:$I,$A111,Database!$Z:$Z,"N",Database!$Y:$Y,"Y")+COUNTIFS(Database!$F:$F,0,Database!$Q:$Q,BB$2,Database!$I:$I,$A111,Database!$Z:$Z,"N",Database!$Y:$Y,"Y"))</f>
        <v>0</v>
      </c>
      <c r="BC111" s="9">
        <f>IF($K111="N",0,COUNTIFS(Database!$E:$E,0,Database!$O:$O,BC$2,Database!$I:$I,$A111,Database!$Z:$Z,"N",Database!$Y:$Y,"Y")+COUNTIFS(Database!$F:$F,0,Database!$Q:$Q,BC$2,Database!$I:$I,$A111,Database!$Z:$Z,"N",Database!$Y:$Y,"Y"))</f>
        <v>0</v>
      </c>
      <c r="BD111" s="9">
        <f>IF($K111="N",0,COUNTIFS(Database!$E:$E,0,Database!$O:$O,BD$2,Database!$I:$I,$A111,Database!$Z:$Z,"N",Database!$Y:$Y,"Y")+COUNTIFS(Database!$F:$F,0,Database!$Q:$Q,BD$2,Database!$I:$I,$A111,Database!$Z:$Z,"N",Database!$Y:$Y,"Y"))</f>
        <v>0</v>
      </c>
      <c r="BE111" s="9">
        <f>IF($K111="N",0,COUNTIFS(Database!$E:$E,0,Database!$O:$O,BE$2,Database!$I:$I,$A111,Database!$Z:$Z,"N",Database!$Y:$Y,"Y")+COUNTIFS(Database!$F:$F,0,Database!$Q:$Q,BE$2,Database!$I:$I,$A111,Database!$Z:$Z,"N",Database!$Y:$Y,"Y"))</f>
        <v>0</v>
      </c>
      <c r="BF111" s="9">
        <f>IF($K111="N",0,COUNTIFS(Database!$E:$E,0,Database!$O:$O,BF$2,Database!$I:$I,$A111,Database!$Z:$Z,"N",Database!$Y:$Y,"Y")+COUNTIFS(Database!$F:$F,0,Database!$Q:$Q,BF$2,Database!$I:$I,$A111,Database!$Z:$Z,"N",Database!$Y:$Y,"Y"))</f>
        <v>0</v>
      </c>
      <c r="BG111" s="9">
        <f>IF($K111="N",0,COUNTIFS(Database!$E:$E,0,Database!$O:$O,BG$2,Database!$I:$I,$A111,Database!$Z:$Z,"N",Database!$Y:$Y,"Y")+COUNTIFS(Database!$F:$F,0,Database!$Q:$Q,BG$2,Database!$I:$I,$A111,Database!$Z:$Z,"N",Database!$Y:$Y,"Y"))</f>
        <v>0</v>
      </c>
      <c r="BH111" s="9">
        <f>IF($K111="N",0,COUNTIFS(Database!$E:$E,0,Database!$O:$O,BH$2,Database!$I:$I,$A111,Database!$Z:$Z,"N",Database!$Y:$Y,"Y")+COUNTIFS(Database!$F:$F,0,Database!$Q:$Q,BH$2,Database!$I:$I,$A111,Database!$Z:$Z,"N",Database!$Y:$Y,"Y"))</f>
        <v>0</v>
      </c>
      <c r="BI111" s="9">
        <f>IF($K111="N",0,COUNTIFS(Database!$E:$E,0,Database!$O:$O,BI$2,Database!$I:$I,$A111,Database!$Z:$Z,"N",Database!$Y:$Y,"Y")+COUNTIFS(Database!$F:$F,0,Database!$Q:$Q,BI$2,Database!$I:$I,$A111,Database!$Z:$Z,"N",Database!$Y:$Y,"Y"))</f>
        <v>0</v>
      </c>
    </row>
    <row r="112" spans="14:61" x14ac:dyDescent="0.25">
      <c r="N112" s="9">
        <f>IF($K112="N",0,COUNTIFS(Database!$E:$E,2,Database!$O:$O,N$2,Database!$I:$I,$A112,Database!$Z:$Z,"N",Database!$Y:$Y,"Y")+COUNTIFS(Database!$F:$F,2,Database!$Q:$Q,N$2,Database!$I:$I,$A112,Database!$Z:$Z,"N",Database!$Y:$Y,"Y"))</f>
        <v>0</v>
      </c>
      <c r="O112" s="9">
        <f>IF($K112="N",0,COUNTIFS(Database!$E:$E,2,Database!$O:$O,O$2,Database!$I:$I,$A112,Database!$Z:$Z,"N",Database!$Y:$Y,"Y")+COUNTIFS(Database!$F:$F,2,Database!$Q:$Q,O$2,Database!$I:$I,$A112,Database!$Z:$Z,"N",Database!$Y:$Y,"Y"))</f>
        <v>0</v>
      </c>
      <c r="P112" s="9">
        <f>IF($K112="N",0,COUNTIFS(Database!$E:$E,2,Database!$O:$O,P$2,Database!$I:$I,$A112,Database!$Z:$Z,"N",Database!$Y:$Y,"Y")+COUNTIFS(Database!$F:$F,2,Database!$Q:$Q,P$2,Database!$I:$I,$A112,Database!$Z:$Z,"N",Database!$Y:$Y,"Y"))</f>
        <v>0</v>
      </c>
      <c r="Q112" s="9">
        <f>IF($K112="N",0,COUNTIFS(Database!$E:$E,2,Database!$O:$O,Q$2,Database!$I:$I,$A112,Database!$Z:$Z,"N",Database!$Y:$Y,"Y")+COUNTIFS(Database!$F:$F,2,Database!$Q:$Q,Q$2,Database!$I:$I,$A112,Database!$Z:$Z,"N",Database!$Y:$Y,"Y"))</f>
        <v>0</v>
      </c>
      <c r="R112" s="9">
        <f>IF($K112="N",0,COUNTIFS(Database!$E:$E,2,Database!$O:$O,R$2,Database!$I:$I,$A112,Database!$Z:$Z,"N",Database!$Y:$Y,"Y")+COUNTIFS(Database!$F:$F,2,Database!$Q:$Q,R$2,Database!$I:$I,$A112,Database!$Z:$Z,"N",Database!$Y:$Y,"Y"))</f>
        <v>0</v>
      </c>
      <c r="S112" s="9">
        <f>IF($K112="N",0,COUNTIFS(Database!$E:$E,2,Database!$O:$O,S$2,Database!$I:$I,$A112,Database!$Z:$Z,"N",Database!$Y:$Y,"Y")+COUNTIFS(Database!$F:$F,2,Database!$Q:$Q,S$2,Database!$I:$I,$A112,Database!$Z:$Z,"N",Database!$Y:$Y,"Y"))</f>
        <v>0</v>
      </c>
      <c r="T112" s="9">
        <f>IF($K112="N",0,COUNTIFS(Database!$E:$E,2,Database!$O:$O,T$2,Database!$I:$I,$A112,Database!$Z:$Z,"N",Database!$Y:$Y,"Y")+COUNTIFS(Database!$F:$F,2,Database!$Q:$Q,T$2,Database!$I:$I,$A112,Database!$Z:$Z,"N",Database!$Y:$Y,"Y"))</f>
        <v>0</v>
      </c>
      <c r="U112" s="9">
        <f>IF($K112="N",0,COUNTIFS(Database!$E:$E,2,Database!$O:$O,U$2,Database!$I:$I,$A112,Database!$Z:$Z,"N",Database!$Y:$Y,"Y")+COUNTIFS(Database!$F:$F,2,Database!$Q:$Q,U$2,Database!$I:$I,$A112,Database!$Z:$Z,"N",Database!$Y:$Y,"Y"))</f>
        <v>0</v>
      </c>
      <c r="V112" s="9">
        <f>IF($K112="N",0,COUNTIFS(Database!$E:$E,2,Database!$O:$O,V$2,Database!$I:$I,$A112,Database!$Z:$Z,"N",Database!$Y:$Y,"Y")+COUNTIFS(Database!$F:$F,2,Database!$Q:$Q,V$2,Database!$I:$I,$A112,Database!$Z:$Z,"N",Database!$Y:$Y,"Y"))</f>
        <v>0</v>
      </c>
      <c r="W112" s="9">
        <f>IF($K112="N",0,COUNTIFS(Database!$E:$E,2,Database!$O:$O,W$2,Database!$I:$I,$A112,Database!$Z:$Z,"N",Database!$Y:$Y,"Y")+COUNTIFS(Database!$F:$F,2,Database!$Q:$Q,W$2,Database!$I:$I,$A112,Database!$Z:$Z,"N",Database!$Y:$Y,"Y"))</f>
        <v>0</v>
      </c>
      <c r="X112" s="9">
        <f>IF($K112="N",0,COUNTIFS(Database!$E:$E,2,Database!$O:$O,X$2,Database!$I:$I,$A112,Database!$Z:$Z,"N",Database!$Y:$Y,"Y")+COUNTIFS(Database!$F:$F,2,Database!$Q:$Q,X$2,Database!$I:$I,$A112,Database!$Z:$Z,"N",Database!$Y:$Y,"Y"))</f>
        <v>0</v>
      </c>
      <c r="Y112" s="9">
        <f>IF($K112="N",0,COUNTIFS(Database!$E:$E,2,Database!$O:$O,Y$2,Database!$I:$I,$A112,Database!$Z:$Z,"N",Database!$Y:$Y,"Y")+COUNTIFS(Database!$F:$F,2,Database!$Q:$Q,Y$2,Database!$I:$I,$A112,Database!$Z:$Z,"N",Database!$Y:$Y,"Y"))</f>
        <v>0</v>
      </c>
      <c r="Z112" s="9">
        <f>IF($K112="N",0,COUNTIFS(Database!$E:$E,2,Database!$O:$O,Z$2,Database!$I:$I,$A112,Database!$Z:$Z,"N",Database!$Y:$Y,"Y")+COUNTIFS(Database!$F:$F,2,Database!$Q:$Q,Z$2,Database!$I:$I,$A112,Database!$Z:$Z,"N",Database!$Y:$Y,"Y"))</f>
        <v>0</v>
      </c>
      <c r="AA112" s="9">
        <f>IF($K112="N",0,COUNTIFS(Database!$E:$E,2,Database!$O:$O,AA$2,Database!$I:$I,$A112,Database!$Z:$Z,"N",Database!$Y:$Y,"Y")+COUNTIFS(Database!$F:$F,2,Database!$Q:$Q,AA$2,Database!$I:$I,$A112,Database!$Z:$Z,"N",Database!$Y:$Y,"Y"))</f>
        <v>0</v>
      </c>
      <c r="AB112" s="9">
        <f>IF($K112="N",0,COUNTIFS(Database!$E:$E,2,Database!$O:$O,AB$2,Database!$I:$I,$A112,Database!$Z:$Z,"N",Database!$Y:$Y,"Y")+COUNTIFS(Database!$F:$F,2,Database!$Q:$Q,AB$2,Database!$I:$I,$A112,Database!$Z:$Z,"N",Database!$Y:$Y,"Y"))</f>
        <v>0</v>
      </c>
      <c r="AC112" s="9">
        <f>IF($K112="N",0,COUNTIFS(Database!$E:$E,2,Database!$O:$O,AC$2,Database!$I:$I,$A112,Database!$Z:$Z,"N",Database!$Y:$Y,"Y")+COUNTIFS(Database!$F:$F,2,Database!$Q:$Q,AC$2,Database!$I:$I,$A112,Database!$Z:$Z,"N",Database!$Y:$Y,"Y"))</f>
        <v>0</v>
      </c>
      <c r="AD112" s="9">
        <f>IF($K112="N",0,COUNTIFS(Database!$E:$E,1,Database!$O:$O,AD$2,Database!$I:$I,$A112,Database!$Z:$Z,"N",Database!$Y:$Y,"Y")+COUNTIFS(Database!$F:$F,1,Database!$Q:$Q,AD$2,Database!$I:$I,$A112,Database!$Z:$Z,"N",Database!$Y:$Y,"Y"))</f>
        <v>0</v>
      </c>
      <c r="AE112" s="9">
        <f>IF($K112="N",0,COUNTIFS(Database!$E:$E,1,Database!$O:$O,AE$2,Database!$I:$I,$A112,Database!$Z:$Z,"N",Database!$Y:$Y,"Y")+COUNTIFS(Database!$F:$F,1,Database!$Q:$Q,AE$2,Database!$I:$I,$A112,Database!$Z:$Z,"N",Database!$Y:$Y,"Y"))</f>
        <v>0</v>
      </c>
      <c r="AF112" s="9">
        <f>IF($K112="N",0,COUNTIFS(Database!$E:$E,1,Database!$O:$O,AF$2,Database!$I:$I,$A112,Database!$Z:$Z,"N",Database!$Y:$Y,"Y")+COUNTIFS(Database!$F:$F,1,Database!$Q:$Q,AF$2,Database!$I:$I,$A112,Database!$Z:$Z,"N",Database!$Y:$Y,"Y"))</f>
        <v>0</v>
      </c>
      <c r="AG112" s="9">
        <f>IF($K112="N",0,COUNTIFS(Database!$E:$E,1,Database!$O:$O,AG$2,Database!$I:$I,$A112,Database!$Z:$Z,"N",Database!$Y:$Y,"Y")+COUNTIFS(Database!$F:$F,1,Database!$Q:$Q,AG$2,Database!$I:$I,$A112,Database!$Z:$Z,"N",Database!$Y:$Y,"Y"))</f>
        <v>0</v>
      </c>
      <c r="AH112" s="9">
        <f>IF($K112="N",0,COUNTIFS(Database!$E:$E,1,Database!$O:$O,AH$2,Database!$I:$I,$A112,Database!$Z:$Z,"N",Database!$Y:$Y,"Y")+COUNTIFS(Database!$F:$F,1,Database!$Q:$Q,AH$2,Database!$I:$I,$A112,Database!$Z:$Z,"N",Database!$Y:$Y,"Y"))</f>
        <v>0</v>
      </c>
      <c r="AI112" s="9">
        <f>IF($K112="N",0,COUNTIFS(Database!$E:$E,1,Database!$O:$O,AI$2,Database!$I:$I,$A112,Database!$Z:$Z,"N",Database!$Y:$Y,"Y")+COUNTIFS(Database!$F:$F,1,Database!$Q:$Q,AI$2,Database!$I:$I,$A112,Database!$Z:$Z,"N",Database!$Y:$Y,"Y"))</f>
        <v>0</v>
      </c>
      <c r="AJ112" s="9">
        <f>IF($K112="N",0,COUNTIFS(Database!$E:$E,1,Database!$O:$O,AJ$2,Database!$I:$I,$A112,Database!$Z:$Z,"N",Database!$Y:$Y,"Y")+COUNTIFS(Database!$F:$F,1,Database!$Q:$Q,AJ$2,Database!$I:$I,$A112,Database!$Z:$Z,"N",Database!$Y:$Y,"Y"))</f>
        <v>0</v>
      </c>
      <c r="AK112" s="9">
        <f>IF($K112="N",0,COUNTIFS(Database!$E:$E,1,Database!$O:$O,AK$2,Database!$I:$I,$A112,Database!$Z:$Z,"N",Database!$Y:$Y,"Y")+COUNTIFS(Database!$F:$F,1,Database!$Q:$Q,AK$2,Database!$I:$I,$A112,Database!$Z:$Z,"N",Database!$Y:$Y,"Y"))</f>
        <v>0</v>
      </c>
      <c r="AL112" s="9">
        <f>IF($K112="N",0,COUNTIFS(Database!$E:$E,1,Database!$O:$O,AL$2,Database!$I:$I,$A112,Database!$Z:$Z,"N",Database!$Y:$Y,"Y")+COUNTIFS(Database!$F:$F,1,Database!$Q:$Q,AL$2,Database!$I:$I,$A112,Database!$Z:$Z,"N",Database!$Y:$Y,"Y"))</f>
        <v>0</v>
      </c>
      <c r="AM112" s="9">
        <f>IF($K112="N",0,COUNTIFS(Database!$E:$E,1,Database!$O:$O,AM$2,Database!$I:$I,$A112,Database!$Z:$Z,"N",Database!$Y:$Y,"Y")+COUNTIFS(Database!$F:$F,1,Database!$Q:$Q,AM$2,Database!$I:$I,$A112,Database!$Z:$Z,"N",Database!$Y:$Y,"Y"))</f>
        <v>0</v>
      </c>
      <c r="AN112" s="9">
        <f>IF($K112="N",0,COUNTIFS(Database!$E:$E,1,Database!$O:$O,AN$2,Database!$I:$I,$A112,Database!$Z:$Z,"N",Database!$Y:$Y,"Y")+COUNTIFS(Database!$F:$F,1,Database!$Q:$Q,AN$2,Database!$I:$I,$A112,Database!$Z:$Z,"N",Database!$Y:$Y,"Y"))</f>
        <v>0</v>
      </c>
      <c r="AO112" s="9">
        <f>IF($K112="N",0,COUNTIFS(Database!$E:$E,1,Database!$O:$O,AO$2,Database!$I:$I,$A112,Database!$Z:$Z,"N",Database!$Y:$Y,"Y")+COUNTIFS(Database!$F:$F,1,Database!$Q:$Q,AO$2,Database!$I:$I,$A112,Database!$Z:$Z,"N",Database!$Y:$Y,"Y"))</f>
        <v>0</v>
      </c>
      <c r="AP112" s="9">
        <f>IF($K112="N",0,COUNTIFS(Database!$E:$E,1,Database!$O:$O,AP$2,Database!$I:$I,$A112,Database!$Z:$Z,"N",Database!$Y:$Y,"Y")+COUNTIFS(Database!$F:$F,1,Database!$Q:$Q,AP$2,Database!$I:$I,$A112,Database!$Z:$Z,"N",Database!$Y:$Y,"Y"))</f>
        <v>0</v>
      </c>
      <c r="AQ112" s="9">
        <f>IF($K112="N",0,COUNTIFS(Database!$E:$E,1,Database!$O:$O,AQ$2,Database!$I:$I,$A112,Database!$Z:$Z,"N",Database!$Y:$Y,"Y")+COUNTIFS(Database!$F:$F,1,Database!$Q:$Q,AQ$2,Database!$I:$I,$A112,Database!$Z:$Z,"N",Database!$Y:$Y,"Y"))</f>
        <v>0</v>
      </c>
      <c r="AR112" s="9">
        <f>IF($K112="N",0,COUNTIFS(Database!$E:$E,1,Database!$O:$O,AR$2,Database!$I:$I,$A112,Database!$Z:$Z,"N",Database!$Y:$Y,"Y")+COUNTIFS(Database!$F:$F,1,Database!$Q:$Q,AR$2,Database!$I:$I,$A112,Database!$Z:$Z,"N",Database!$Y:$Y,"Y"))</f>
        <v>0</v>
      </c>
      <c r="AS112" s="9">
        <f>IF($K112="N",0,COUNTIFS(Database!$E:$E,1,Database!$O:$O,AS$2,Database!$I:$I,$A112,Database!$Z:$Z,"N",Database!$Y:$Y,"Y")+COUNTIFS(Database!$F:$F,1,Database!$Q:$Q,AS$2,Database!$I:$I,$A112,Database!$Z:$Z,"N",Database!$Y:$Y,"Y"))</f>
        <v>0</v>
      </c>
      <c r="AT112" s="9">
        <f>IF($K112="N",0,COUNTIFS(Database!$E:$E,0,Database!$O:$O,AT$2,Database!$I:$I,$A112,Database!$Z:$Z,"N",Database!$Y:$Y,"Y")+COUNTIFS(Database!$F:$F,0,Database!$Q:$Q,AT$2,Database!$I:$I,$A112,Database!$Z:$Z,"N",Database!$Y:$Y,"Y"))</f>
        <v>0</v>
      </c>
      <c r="AU112" s="9">
        <f>IF($K112="N",0,COUNTIFS(Database!$E:$E,0,Database!$O:$O,AU$2,Database!$I:$I,$A112,Database!$Z:$Z,"N",Database!$Y:$Y,"Y")+COUNTIFS(Database!$F:$F,0,Database!$Q:$Q,AU$2,Database!$I:$I,$A112,Database!$Z:$Z,"N",Database!$Y:$Y,"Y"))</f>
        <v>0</v>
      </c>
      <c r="AV112" s="9">
        <f>IF($K112="N",0,COUNTIFS(Database!$E:$E,0,Database!$O:$O,AV$2,Database!$I:$I,$A112,Database!$Z:$Z,"N",Database!$Y:$Y,"Y")+COUNTIFS(Database!$F:$F,0,Database!$Q:$Q,AV$2,Database!$I:$I,$A112,Database!$Z:$Z,"N",Database!$Y:$Y,"Y"))</f>
        <v>0</v>
      </c>
      <c r="AW112" s="9">
        <f>IF($K112="N",0,COUNTIFS(Database!$E:$E,0,Database!$O:$O,AW$2,Database!$I:$I,$A112,Database!$Z:$Z,"N",Database!$Y:$Y,"Y")+COUNTIFS(Database!$F:$F,0,Database!$Q:$Q,AW$2,Database!$I:$I,$A112,Database!$Z:$Z,"N",Database!$Y:$Y,"Y"))</f>
        <v>0</v>
      </c>
      <c r="AX112" s="9">
        <f>IF($K112="N",0,COUNTIFS(Database!$E:$E,0,Database!$O:$O,AX$2,Database!$I:$I,$A112,Database!$Z:$Z,"N",Database!$Y:$Y,"Y")+COUNTIFS(Database!$F:$F,0,Database!$Q:$Q,AX$2,Database!$I:$I,$A112,Database!$Z:$Z,"N",Database!$Y:$Y,"Y"))</f>
        <v>0</v>
      </c>
      <c r="AY112" s="9">
        <f>IF($K112="N",0,COUNTIFS(Database!$E:$E,0,Database!$O:$O,AY$2,Database!$I:$I,$A112,Database!$Z:$Z,"N",Database!$Y:$Y,"Y")+COUNTIFS(Database!$F:$F,0,Database!$Q:$Q,AY$2,Database!$I:$I,$A112,Database!$Z:$Z,"N",Database!$Y:$Y,"Y"))</f>
        <v>0</v>
      </c>
      <c r="AZ112" s="9">
        <f>IF($K112="N",0,COUNTIFS(Database!$E:$E,0,Database!$O:$O,AZ$2,Database!$I:$I,$A112,Database!$Z:$Z,"N",Database!$Y:$Y,"Y")+COUNTIFS(Database!$F:$F,0,Database!$Q:$Q,AZ$2,Database!$I:$I,$A112,Database!$Z:$Z,"N",Database!$Y:$Y,"Y"))</f>
        <v>0</v>
      </c>
      <c r="BA112" s="9">
        <f>IF($K112="N",0,COUNTIFS(Database!$E:$E,0,Database!$O:$O,BA$2,Database!$I:$I,$A112,Database!$Z:$Z,"N",Database!$Y:$Y,"Y")+COUNTIFS(Database!$F:$F,0,Database!$Q:$Q,BA$2,Database!$I:$I,$A112,Database!$Z:$Z,"N",Database!$Y:$Y,"Y"))</f>
        <v>0</v>
      </c>
      <c r="BB112" s="9">
        <f>IF($K112="N",0,COUNTIFS(Database!$E:$E,0,Database!$O:$O,BB$2,Database!$I:$I,$A112,Database!$Z:$Z,"N",Database!$Y:$Y,"Y")+COUNTIFS(Database!$F:$F,0,Database!$Q:$Q,BB$2,Database!$I:$I,$A112,Database!$Z:$Z,"N",Database!$Y:$Y,"Y"))</f>
        <v>0</v>
      </c>
      <c r="BC112" s="9">
        <f>IF($K112="N",0,COUNTIFS(Database!$E:$E,0,Database!$O:$O,BC$2,Database!$I:$I,$A112,Database!$Z:$Z,"N",Database!$Y:$Y,"Y")+COUNTIFS(Database!$F:$F,0,Database!$Q:$Q,BC$2,Database!$I:$I,$A112,Database!$Z:$Z,"N",Database!$Y:$Y,"Y"))</f>
        <v>0</v>
      </c>
      <c r="BD112" s="9">
        <f>IF($K112="N",0,COUNTIFS(Database!$E:$E,0,Database!$O:$O,BD$2,Database!$I:$I,$A112,Database!$Z:$Z,"N",Database!$Y:$Y,"Y")+COUNTIFS(Database!$F:$F,0,Database!$Q:$Q,BD$2,Database!$I:$I,$A112,Database!$Z:$Z,"N",Database!$Y:$Y,"Y"))</f>
        <v>0</v>
      </c>
      <c r="BE112" s="9">
        <f>IF($K112="N",0,COUNTIFS(Database!$E:$E,0,Database!$O:$O,BE$2,Database!$I:$I,$A112,Database!$Z:$Z,"N",Database!$Y:$Y,"Y")+COUNTIFS(Database!$F:$F,0,Database!$Q:$Q,BE$2,Database!$I:$I,$A112,Database!$Z:$Z,"N",Database!$Y:$Y,"Y"))</f>
        <v>0</v>
      </c>
      <c r="BF112" s="9">
        <f>IF($K112="N",0,COUNTIFS(Database!$E:$E,0,Database!$O:$O,BF$2,Database!$I:$I,$A112,Database!$Z:$Z,"N",Database!$Y:$Y,"Y")+COUNTIFS(Database!$F:$F,0,Database!$Q:$Q,BF$2,Database!$I:$I,$A112,Database!$Z:$Z,"N",Database!$Y:$Y,"Y"))</f>
        <v>0</v>
      </c>
      <c r="BG112" s="9">
        <f>IF($K112="N",0,COUNTIFS(Database!$E:$E,0,Database!$O:$O,BG$2,Database!$I:$I,$A112,Database!$Z:$Z,"N",Database!$Y:$Y,"Y")+COUNTIFS(Database!$F:$F,0,Database!$Q:$Q,BG$2,Database!$I:$I,$A112,Database!$Z:$Z,"N",Database!$Y:$Y,"Y"))</f>
        <v>0</v>
      </c>
      <c r="BH112" s="9">
        <f>IF($K112="N",0,COUNTIFS(Database!$E:$E,0,Database!$O:$O,BH$2,Database!$I:$I,$A112,Database!$Z:$Z,"N",Database!$Y:$Y,"Y")+COUNTIFS(Database!$F:$F,0,Database!$Q:$Q,BH$2,Database!$I:$I,$A112,Database!$Z:$Z,"N",Database!$Y:$Y,"Y"))</f>
        <v>0</v>
      </c>
      <c r="BI112" s="9">
        <f>IF($K112="N",0,COUNTIFS(Database!$E:$E,0,Database!$O:$O,BI$2,Database!$I:$I,$A112,Database!$Z:$Z,"N",Database!$Y:$Y,"Y")+COUNTIFS(Database!$F:$F,0,Database!$Q:$Q,BI$2,Database!$I:$I,$A112,Database!$Z:$Z,"N",Database!$Y:$Y,"Y"))</f>
        <v>0</v>
      </c>
    </row>
  </sheetData>
  <sheetProtection algorithmName="SHA-512" hashValue="cUjgXY8KSPIroyKPxubC5IWvluMqaUlAyyepIPpTWWa8qkqb2EKuXE608M0Xr7Eh0sJ5QSQNVrmLX65Q61n/lw==" saltValue="H2nKxRP/+jnzTPFEzHzvgg==" spinCount="100000" sheet="1" autoFilter="0"/>
  <autoFilter ref="A2:L92" xr:uid="{00000000-0001-0000-0200-000000000000}"/>
  <mergeCells count="3">
    <mergeCell ref="N1:AC1"/>
    <mergeCell ref="AD1:AS1"/>
    <mergeCell ref="AT1:BI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B7C51A-771F-4111-88B0-8D774AFCAD65}">
          <x14:formula1>
            <xm:f>Sheet1!$A$1:$A$2</xm:f>
          </x14:formula1>
          <xm:sqref>K3:K806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E0DBF-CBC3-4A5B-A153-55E95C971972}">
  <dimension ref="A1:A2"/>
  <sheetViews>
    <sheetView workbookViewId="0">
      <selection activeCell="F21" sqref="F20:F21"/>
    </sheetView>
  </sheetViews>
  <sheetFormatPr defaultRowHeight="15" x14ac:dyDescent="0.25"/>
  <sheetData>
    <row r="1" spans="1:1" x14ac:dyDescent="0.25">
      <c r="A1" t="s">
        <v>1398</v>
      </c>
    </row>
    <row r="2" spans="1:1" x14ac:dyDescent="0.25">
      <c r="A2" t="s">
        <v>1399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C9D5-2C20-44F9-852C-359A98DC02BF}">
  <dimension ref="A2:J28"/>
  <sheetViews>
    <sheetView showGridLines="0" topLeftCell="B1" workbookViewId="0">
      <selection activeCell="I31" sqref="I31"/>
    </sheetView>
  </sheetViews>
  <sheetFormatPr defaultRowHeight="15" x14ac:dyDescent="0.25"/>
  <cols>
    <col min="1" max="1" width="0" hidden="1" customWidth="1"/>
    <col min="2" max="2" width="34.28515625" bestFit="1" customWidth="1"/>
    <col min="3" max="3" width="0" hidden="1" customWidth="1"/>
    <col min="9" max="9" width="27.42578125" bestFit="1" customWidth="1"/>
    <col min="10" max="10" width="5.5703125" bestFit="1" customWidth="1"/>
  </cols>
  <sheetData>
    <row r="2" spans="1:10" x14ac:dyDescent="0.25">
      <c r="B2" s="17" t="s">
        <v>1406</v>
      </c>
      <c r="C2" s="6"/>
      <c r="D2" s="20" t="s">
        <v>1398</v>
      </c>
      <c r="E2" s="33" t="s">
        <v>1408</v>
      </c>
      <c r="F2" s="34"/>
      <c r="G2" s="34"/>
      <c r="H2" s="34"/>
      <c r="I2" s="35"/>
    </row>
    <row r="4" spans="1:10" x14ac:dyDescent="0.25">
      <c r="B4" s="16" t="s">
        <v>780</v>
      </c>
      <c r="C4" s="14" t="s">
        <v>1403</v>
      </c>
      <c r="D4" s="14" t="s">
        <v>777</v>
      </c>
      <c r="E4" s="14" t="s">
        <v>778</v>
      </c>
      <c r="F4" s="14" t="s">
        <v>779</v>
      </c>
      <c r="G4" s="14" t="s">
        <v>1407</v>
      </c>
      <c r="I4" s="4" t="s">
        <v>782</v>
      </c>
    </row>
    <row r="5" spans="1:10" x14ac:dyDescent="0.25">
      <c r="A5" s="15" t="s">
        <v>759</v>
      </c>
      <c r="B5" s="15" t="str">
        <f>CONCATENATE(A5," (",C5,")")</f>
        <v>Wood Elf Realms (107)</v>
      </c>
      <c r="C5" s="9">
        <f>SUM(D5:F5)</f>
        <v>107</v>
      </c>
      <c r="D5" s="9">
        <f>SUM('Tournaments Included'!N:N)</f>
        <v>48</v>
      </c>
      <c r="E5" s="9">
        <f>SUM('Tournaments Included'!AD:AD)</f>
        <v>8</v>
      </c>
      <c r="F5" s="9">
        <f>SUM('Tournaments Included'!AT:AT)</f>
        <v>51</v>
      </c>
      <c r="G5" s="18">
        <f>IF($D$2="Y",(D5+(E5/2))/C5,D5/C5)</f>
        <v>0.48598130841121495</v>
      </c>
      <c r="I5" s="4" t="s">
        <v>780</v>
      </c>
      <c r="J5" t="s">
        <v>783</v>
      </c>
    </row>
    <row r="6" spans="1:10" x14ac:dyDescent="0.25">
      <c r="A6" s="15" t="s">
        <v>762</v>
      </c>
      <c r="B6" s="15" t="str">
        <f t="shared" ref="B6:B20" si="0">CONCATENATE(A6," (",C6,")")</f>
        <v>Warriors of Chaos (165)</v>
      </c>
      <c r="C6" s="9">
        <f t="shared" ref="C6:C20" si="1">SUM(D6:F6)</f>
        <v>165</v>
      </c>
      <c r="D6" s="9">
        <f>SUM('Tournaments Included'!O:O)</f>
        <v>88</v>
      </c>
      <c r="E6" s="9">
        <f>SUM('Tournaments Included'!AE:AE)</f>
        <v>15</v>
      </c>
      <c r="F6" s="9">
        <f>SUM('Tournaments Included'!AU:AU)</f>
        <v>62</v>
      </c>
      <c r="G6" s="18">
        <f t="shared" ref="G6:G20" si="2">IF($D$2="Y",(D6+(E6/2))/C6,D6/C6)</f>
        <v>0.57878787878787874</v>
      </c>
      <c r="I6" t="s">
        <v>2506</v>
      </c>
      <c r="J6" s="5">
        <v>0.27272727272727271</v>
      </c>
    </row>
    <row r="7" spans="1:10" x14ac:dyDescent="0.25">
      <c r="A7" s="15" t="s">
        <v>764</v>
      </c>
      <c r="B7" s="15" t="str">
        <f t="shared" si="0"/>
        <v>Tomb Kings of Khemri (152)</v>
      </c>
      <c r="C7" s="9">
        <f t="shared" si="1"/>
        <v>152</v>
      </c>
      <c r="D7" s="9">
        <f>SUM('Tournaments Included'!P:P)</f>
        <v>82</v>
      </c>
      <c r="E7" s="9">
        <f>SUM('Tournaments Included'!AF:AF)</f>
        <v>7</v>
      </c>
      <c r="F7" s="9">
        <f>SUM('Tournaments Included'!AV:AV)</f>
        <v>63</v>
      </c>
      <c r="G7" s="18">
        <f t="shared" si="2"/>
        <v>0.5625</v>
      </c>
      <c r="I7" t="s">
        <v>2507</v>
      </c>
      <c r="J7" s="5">
        <v>0.359375</v>
      </c>
    </row>
    <row r="8" spans="1:10" x14ac:dyDescent="0.25">
      <c r="A8" s="15" t="s">
        <v>758</v>
      </c>
      <c r="B8" s="15" t="str">
        <f t="shared" si="0"/>
        <v>Kingdom of Bretonnia (154)</v>
      </c>
      <c r="C8" s="9">
        <f t="shared" si="1"/>
        <v>154</v>
      </c>
      <c r="D8" s="9">
        <f>SUM('Tournaments Included'!Q:Q)</f>
        <v>76</v>
      </c>
      <c r="E8" s="9">
        <f>SUM('Tournaments Included'!AG:AG)</f>
        <v>11</v>
      </c>
      <c r="F8" s="9">
        <f>SUM('Tournaments Included'!AW:AW)</f>
        <v>67</v>
      </c>
      <c r="G8" s="18">
        <f t="shared" si="2"/>
        <v>0.52922077922077926</v>
      </c>
      <c r="I8" t="s">
        <v>2508</v>
      </c>
      <c r="J8" s="5">
        <v>0.375</v>
      </c>
    </row>
    <row r="9" spans="1:10" x14ac:dyDescent="0.25">
      <c r="A9" s="15" t="s">
        <v>773</v>
      </c>
      <c r="B9" s="15" t="str">
        <f t="shared" si="0"/>
        <v>Ogre Kingdoms (56)</v>
      </c>
      <c r="C9" s="9">
        <f t="shared" si="1"/>
        <v>56</v>
      </c>
      <c r="D9" s="9">
        <f>SUM('Tournaments Included'!R:R)</f>
        <v>23</v>
      </c>
      <c r="E9" s="9">
        <f>SUM('Tournaments Included'!AH:AH)</f>
        <v>7</v>
      </c>
      <c r="F9" s="9">
        <f>SUM('Tournaments Included'!AX:AX)</f>
        <v>26</v>
      </c>
      <c r="G9" s="18">
        <f t="shared" si="2"/>
        <v>0.4732142857142857</v>
      </c>
      <c r="I9" t="s">
        <v>2509</v>
      </c>
      <c r="J9" s="5">
        <v>0.38</v>
      </c>
    </row>
    <row r="10" spans="1:10" x14ac:dyDescent="0.25">
      <c r="A10" s="15" t="s">
        <v>763</v>
      </c>
      <c r="B10" s="15" t="str">
        <f t="shared" si="0"/>
        <v>High Elf Realms (91)</v>
      </c>
      <c r="C10" s="9">
        <f t="shared" si="1"/>
        <v>91</v>
      </c>
      <c r="D10" s="9">
        <f>SUM('Tournaments Included'!S:S)</f>
        <v>45</v>
      </c>
      <c r="E10" s="9">
        <f>SUM('Tournaments Included'!AI:AI)</f>
        <v>7</v>
      </c>
      <c r="F10" s="9">
        <f>SUM('Tournaments Included'!AY:AY)</f>
        <v>39</v>
      </c>
      <c r="G10" s="18">
        <f t="shared" si="2"/>
        <v>0.53296703296703296</v>
      </c>
      <c r="I10" t="s">
        <v>2510</v>
      </c>
      <c r="J10" s="5">
        <v>0.38636363636363635</v>
      </c>
    </row>
    <row r="11" spans="1:10" x14ac:dyDescent="0.25">
      <c r="A11" s="15" t="s">
        <v>769</v>
      </c>
      <c r="B11" s="15" t="str">
        <f t="shared" si="0"/>
        <v>Dwarfen Mountain Holds (113)</v>
      </c>
      <c r="C11" s="9">
        <f t="shared" si="1"/>
        <v>113</v>
      </c>
      <c r="D11" s="9">
        <f>SUM('Tournaments Included'!T:T)</f>
        <v>45</v>
      </c>
      <c r="E11" s="9">
        <f>SUM('Tournaments Included'!AJ:AJ)</f>
        <v>12</v>
      </c>
      <c r="F11" s="9">
        <f>SUM('Tournaments Included'!AZ:AZ)</f>
        <v>56</v>
      </c>
      <c r="G11" s="18">
        <f t="shared" si="2"/>
        <v>0.45132743362831856</v>
      </c>
      <c r="I11" t="s">
        <v>2511</v>
      </c>
      <c r="J11" s="5">
        <v>0.41666666666666669</v>
      </c>
    </row>
    <row r="12" spans="1:10" x14ac:dyDescent="0.25">
      <c r="A12" s="15" t="s">
        <v>760</v>
      </c>
      <c r="B12" s="15" t="str">
        <f t="shared" si="0"/>
        <v>Vampire Counts (76)</v>
      </c>
      <c r="C12" s="9">
        <f t="shared" si="1"/>
        <v>76</v>
      </c>
      <c r="D12" s="9">
        <f>SUM('Tournaments Included'!U:U)</f>
        <v>33</v>
      </c>
      <c r="E12" s="9">
        <f>SUM('Tournaments Included'!AK:AK)</f>
        <v>9</v>
      </c>
      <c r="F12" s="9">
        <f>SUM('Tournaments Included'!BA:BA)</f>
        <v>34</v>
      </c>
      <c r="G12" s="18">
        <f t="shared" si="2"/>
        <v>0.49342105263157893</v>
      </c>
      <c r="I12" t="s">
        <v>2512</v>
      </c>
      <c r="J12" s="5">
        <v>0.44444444444444442</v>
      </c>
    </row>
    <row r="13" spans="1:10" x14ac:dyDescent="0.25">
      <c r="A13" s="15" t="s">
        <v>761</v>
      </c>
      <c r="B13" s="15" t="str">
        <f t="shared" si="0"/>
        <v>Orc and Goblin Tribes (136)</v>
      </c>
      <c r="C13" s="9">
        <f t="shared" si="1"/>
        <v>136</v>
      </c>
      <c r="D13" s="9">
        <f>SUM('Tournaments Included'!V:V)</f>
        <v>66</v>
      </c>
      <c r="E13" s="9">
        <f>SUM('Tournaments Included'!AL:AL)</f>
        <v>11</v>
      </c>
      <c r="F13" s="9">
        <f>SUM('Tournaments Included'!BB:BB)</f>
        <v>59</v>
      </c>
      <c r="G13" s="18">
        <f t="shared" si="2"/>
        <v>0.52573529411764708</v>
      </c>
      <c r="I13" t="s">
        <v>2513</v>
      </c>
      <c r="J13" s="5">
        <v>0.45454545454545453</v>
      </c>
    </row>
    <row r="14" spans="1:10" x14ac:dyDescent="0.25">
      <c r="A14" s="15" t="s">
        <v>765</v>
      </c>
      <c r="B14" s="15" t="str">
        <f t="shared" si="0"/>
        <v>Empire of Man (121)</v>
      </c>
      <c r="C14" s="9">
        <f t="shared" si="1"/>
        <v>121</v>
      </c>
      <c r="D14" s="9">
        <f>SUM('Tournaments Included'!W:W)</f>
        <v>40</v>
      </c>
      <c r="E14" s="9">
        <f>SUM('Tournaments Included'!AM:AM)</f>
        <v>6</v>
      </c>
      <c r="F14" s="9">
        <f>SUM('Tournaments Included'!BC:BC)</f>
        <v>75</v>
      </c>
      <c r="G14" s="18">
        <f t="shared" si="2"/>
        <v>0.35537190082644626</v>
      </c>
      <c r="I14" t="s">
        <v>2514</v>
      </c>
      <c r="J14" s="5">
        <v>0.52040816326530615</v>
      </c>
    </row>
    <row r="15" spans="1:10" x14ac:dyDescent="0.25">
      <c r="A15" s="15" t="s">
        <v>774</v>
      </c>
      <c r="B15" s="15" t="str">
        <f t="shared" si="0"/>
        <v>Beastmen Brayherds (73)</v>
      </c>
      <c r="C15" s="9">
        <f t="shared" si="1"/>
        <v>73</v>
      </c>
      <c r="D15" s="9">
        <f>SUM('Tournaments Included'!X:X)</f>
        <v>40</v>
      </c>
      <c r="E15" s="9">
        <f>SUM('Tournaments Included'!AN:AN)</f>
        <v>5</v>
      </c>
      <c r="F15" s="9">
        <f>SUM('Tournaments Included'!BD:BD)</f>
        <v>28</v>
      </c>
      <c r="G15" s="18">
        <f t="shared" si="2"/>
        <v>0.5821917808219178</v>
      </c>
      <c r="I15" t="s">
        <v>2515</v>
      </c>
      <c r="J15" s="5">
        <v>0.52631578947368418</v>
      </c>
    </row>
    <row r="16" spans="1:10" x14ac:dyDescent="0.25">
      <c r="A16" s="15" t="s">
        <v>771</v>
      </c>
      <c r="B16" s="15" t="str">
        <f t="shared" si="0"/>
        <v>Skaven (54)</v>
      </c>
      <c r="C16" s="9">
        <f t="shared" si="1"/>
        <v>54</v>
      </c>
      <c r="D16" s="9">
        <f>SUM('Tournaments Included'!Y:Y)</f>
        <v>20</v>
      </c>
      <c r="E16" s="9">
        <f>SUM('Tournaments Included'!AO:AO)</f>
        <v>4</v>
      </c>
      <c r="F16" s="9">
        <f>SUM('Tournaments Included'!BE:BE)</f>
        <v>30</v>
      </c>
      <c r="G16" s="18">
        <f t="shared" si="2"/>
        <v>0.40740740740740738</v>
      </c>
      <c r="I16" t="s">
        <v>2516</v>
      </c>
      <c r="J16" s="5">
        <v>0.52941176470588236</v>
      </c>
    </row>
    <row r="17" spans="1:10" x14ac:dyDescent="0.25">
      <c r="A17" s="15" t="s">
        <v>766</v>
      </c>
      <c r="B17" s="15" t="str">
        <f t="shared" si="0"/>
        <v>Chaos Dwarfs (49)</v>
      </c>
      <c r="C17" s="9">
        <f t="shared" si="1"/>
        <v>49</v>
      </c>
      <c r="D17" s="9">
        <f>SUM('Tournaments Included'!Z:Z)</f>
        <v>22</v>
      </c>
      <c r="E17" s="9">
        <f>SUM('Tournaments Included'!AP:AP)</f>
        <v>2</v>
      </c>
      <c r="F17" s="9">
        <f>SUM('Tournaments Included'!BF:BF)</f>
        <v>25</v>
      </c>
      <c r="G17" s="18">
        <f t="shared" si="2"/>
        <v>0.46938775510204084</v>
      </c>
      <c r="I17" t="s">
        <v>2517</v>
      </c>
      <c r="J17" s="5">
        <v>0.55000000000000004</v>
      </c>
    </row>
    <row r="18" spans="1:10" x14ac:dyDescent="0.25">
      <c r="A18" s="15" t="s">
        <v>770</v>
      </c>
      <c r="B18" s="15" t="str">
        <f t="shared" si="0"/>
        <v>Lizardmen (37)</v>
      </c>
      <c r="C18" s="9">
        <f t="shared" si="1"/>
        <v>37</v>
      </c>
      <c r="D18" s="9">
        <f>SUM('Tournaments Included'!AA:AA)</f>
        <v>17</v>
      </c>
      <c r="E18" s="9">
        <f>SUM('Tournaments Included'!AQ:AQ)</f>
        <v>1</v>
      </c>
      <c r="F18" s="9">
        <f>SUM('Tournaments Included'!BG:BG)</f>
        <v>19</v>
      </c>
      <c r="G18" s="18">
        <f t="shared" si="2"/>
        <v>0.47297297297297297</v>
      </c>
      <c r="I18" t="s">
        <v>2518</v>
      </c>
      <c r="J18" s="5">
        <v>0.56976744186046513</v>
      </c>
    </row>
    <row r="19" spans="1:10" x14ac:dyDescent="0.25">
      <c r="A19" s="15" t="s">
        <v>767</v>
      </c>
      <c r="B19" s="15" t="str">
        <f t="shared" si="0"/>
        <v>Daemons of Chaos (55)</v>
      </c>
      <c r="C19" s="9">
        <f t="shared" si="1"/>
        <v>55</v>
      </c>
      <c r="D19" s="9">
        <f>SUM('Tournaments Included'!AB:AB)</f>
        <v>25</v>
      </c>
      <c r="E19" s="9">
        <f>SUM('Tournaments Included'!AR:AR)</f>
        <v>2</v>
      </c>
      <c r="F19" s="9">
        <f>SUM('Tournaments Included'!BH:BH)</f>
        <v>28</v>
      </c>
      <c r="G19" s="18">
        <f t="shared" si="2"/>
        <v>0.47272727272727272</v>
      </c>
      <c r="I19" t="s">
        <v>2519</v>
      </c>
      <c r="J19" s="5">
        <v>0.58333333333333337</v>
      </c>
    </row>
    <row r="20" spans="1:10" x14ac:dyDescent="0.25">
      <c r="A20" s="15" t="s">
        <v>768</v>
      </c>
      <c r="B20" s="15" t="str">
        <f t="shared" si="0"/>
        <v>Dark Elves (69)</v>
      </c>
      <c r="C20" s="9">
        <f t="shared" si="1"/>
        <v>69</v>
      </c>
      <c r="D20" s="9">
        <f>SUM('Tournaments Included'!AC:AC)</f>
        <v>28</v>
      </c>
      <c r="E20" s="9">
        <f>SUM('Tournaments Included'!AS:AS)</f>
        <v>5</v>
      </c>
      <c r="F20" s="9">
        <f>SUM('Tournaments Included'!BI:BI)</f>
        <v>36</v>
      </c>
      <c r="G20" s="18">
        <f t="shared" si="2"/>
        <v>0.4420289855072464</v>
      </c>
      <c r="I20" t="s">
        <v>1888</v>
      </c>
      <c r="J20" s="5">
        <v>0.60526315789473684</v>
      </c>
    </row>
    <row r="21" spans="1:10" x14ac:dyDescent="0.25">
      <c r="I21" t="s">
        <v>2520</v>
      </c>
      <c r="J21" s="5">
        <v>0.68269230769230771</v>
      </c>
    </row>
    <row r="22" spans="1:10" x14ac:dyDescent="0.25">
      <c r="I22" t="s">
        <v>781</v>
      </c>
      <c r="J22" s="5">
        <v>7.6563144329731898</v>
      </c>
    </row>
    <row r="24" spans="1:10" x14ac:dyDescent="0.25">
      <c r="I24" s="27" t="s">
        <v>1409</v>
      </c>
      <c r="J24" s="28"/>
    </row>
    <row r="25" spans="1:10" x14ac:dyDescent="0.25">
      <c r="I25" s="29"/>
      <c r="J25" s="30"/>
    </row>
    <row r="26" spans="1:10" x14ac:dyDescent="0.25">
      <c r="I26" s="29"/>
      <c r="J26" s="30"/>
    </row>
    <row r="27" spans="1:10" x14ac:dyDescent="0.25">
      <c r="I27" s="29"/>
      <c r="J27" s="30"/>
    </row>
    <row r="28" spans="1:10" x14ac:dyDescent="0.25">
      <c r="I28" s="31"/>
      <c r="J28" s="32"/>
    </row>
  </sheetData>
  <sheetProtection autoFilter="0" pivotTables="0"/>
  <mergeCells count="2">
    <mergeCell ref="I24:J28"/>
    <mergeCell ref="E2:I2"/>
  </mergeCell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88A3BBE-8288-4DB1-AD0E-2C4C5F5E6683}">
          <x14:formula1>
            <xm:f>Sheet1!$A$1:$A$2</xm:f>
          </x14:formula1>
          <xm:sqref>D2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8f3ea217-399c-4c68-a4a7-47357e61776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805239C1E5F64984510ECAE3C49CDE" ma:contentTypeVersion="18" ma:contentTypeDescription="Create a new document." ma:contentTypeScope="" ma:versionID="e5ec6d7535106df39ddedd31150ba782">
  <xsd:schema xmlns:xsd="http://www.w3.org/2001/XMLSchema" xmlns:xs="http://www.w3.org/2001/XMLSchema" xmlns:p="http://schemas.microsoft.com/office/2006/metadata/properties" xmlns:ns3="703e8902-b2a6-45de-9f68-85fcb57b6648" xmlns:ns4="8f3ea217-399c-4c68-a4a7-47357e617763" targetNamespace="http://schemas.microsoft.com/office/2006/metadata/properties" ma:root="true" ma:fieldsID="ed16b39306a145ef50f17c5ca4b66c64" ns3:_="" ns4:_="">
    <xsd:import namespace="703e8902-b2a6-45de-9f68-85fcb57b6648"/>
    <xsd:import namespace="8f3ea217-399c-4c68-a4a7-47357e61776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LengthInSeconds" minOccurs="0"/>
                <xsd:element ref="ns4:MediaServiceAutoTags" minOccurs="0"/>
                <xsd:element ref="ns4:MediaServiceAutoKeyPoints" minOccurs="0"/>
                <xsd:element ref="ns4:MediaServiceKeyPoints" minOccurs="0"/>
                <xsd:element ref="ns4:MediaServiceOCR" minOccurs="0"/>
                <xsd:element ref="ns4:MediaServiceGenerationTime" minOccurs="0"/>
                <xsd:element ref="ns4:MediaServiceEventHashCode" minOccurs="0"/>
                <xsd:element ref="ns4:MediaServiceLocation"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3e8902-b2a6-45de-9f68-85fcb57b664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3ea217-399c-4c68-a4a7-47357e61776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Length (seconds)"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1F547A-C007-488E-9123-7B51693855EF}">
  <ds:schemaRefs>
    <ds:schemaRef ds:uri="http://www.w3.org/XML/1998/namespace"/>
    <ds:schemaRef ds:uri="http://schemas.microsoft.com/office/2006/documentManagement/types"/>
    <ds:schemaRef ds:uri="http://purl.org/dc/elements/1.1/"/>
    <ds:schemaRef ds:uri="http://schemas.microsoft.com/office/infopath/2007/PartnerControls"/>
    <ds:schemaRef ds:uri="http://purl.org/dc/terms/"/>
    <ds:schemaRef ds:uri="http://schemas.microsoft.com/office/2006/metadata/properties"/>
    <ds:schemaRef ds:uri="http://schemas.openxmlformats.org/package/2006/metadata/core-properties"/>
    <ds:schemaRef ds:uri="8f3ea217-399c-4c68-a4a7-47357e617763"/>
    <ds:schemaRef ds:uri="703e8902-b2a6-45de-9f68-85fcb57b6648"/>
    <ds:schemaRef ds:uri="http://purl.org/dc/dcmitype/"/>
  </ds:schemaRefs>
</ds:datastoreItem>
</file>

<file path=customXml/itemProps2.xml><?xml version="1.0" encoding="utf-8"?>
<ds:datastoreItem xmlns:ds="http://schemas.openxmlformats.org/officeDocument/2006/customXml" ds:itemID="{B2F8F666-7B35-4B4D-9D69-188DECF8325E}">
  <ds:schemaRefs>
    <ds:schemaRef ds:uri="http://schemas.microsoft.com/sharepoint/v3/contenttype/forms"/>
  </ds:schemaRefs>
</ds:datastoreItem>
</file>

<file path=customXml/itemProps3.xml><?xml version="1.0" encoding="utf-8"?>
<ds:datastoreItem xmlns:ds="http://schemas.openxmlformats.org/officeDocument/2006/customXml" ds:itemID="{F8E097C6-9D41-4B48-B021-F5B2B0529D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3e8902-b2a6-45de-9f68-85fcb57b6648"/>
    <ds:schemaRef ds:uri="8f3ea217-399c-4c68-a4a7-47357e61776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Database</vt:lpstr>
      <vt:lpstr>Tournament Analysis</vt:lpstr>
      <vt:lpstr>Players</vt:lpstr>
      <vt:lpstr>Rulesets</vt:lpstr>
      <vt:lpstr>Tournaments Included</vt:lpstr>
      <vt:lpstr>Sheet1</vt:lpstr>
      <vt:lpstr>Win Rate Based on Filters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Holland</dc:creator>
  <cp:lastModifiedBy>Jacob Lundeen</cp:lastModifiedBy>
  <dcterms:created xsi:type="dcterms:W3CDTF">2024-03-04T15:35:41Z</dcterms:created>
  <dcterms:modified xsi:type="dcterms:W3CDTF">2024-06-10T19:01:24Z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0x0101000B805239C1E5F64984510ECAE3C49CDE</vt:lpwstr>
  </property>
</Properties>
</file>