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jacob\AppData\Roaming\pico-8\carts\shallowend-pico8\"/>
    </mc:Choice>
  </mc:AlternateContent>
  <xr:revisionPtr revIDLastSave="0" documentId="13_ncr:1_{29F76C17-9C62-4B09-8627-A2AE84EEC50E}" xr6:coauthVersionLast="47" xr6:coauthVersionMax="47" xr10:uidLastSave="{00000000-0000-0000-0000-000000000000}"/>
  <bookViews>
    <workbookView xWindow="-120" yWindow="-120" windowWidth="29040" windowHeight="15840" xr2:uid="{2F517386-D81F-4AF1-A133-9D983E9345C9}"/>
  </bookViews>
  <sheets>
    <sheet name="Teleports" sheetId="1" r:id="rId1"/>
    <sheet name="Animations" sheetId="2" r:id="rId2"/>
    <sheet name="Map Colors" sheetId="3" r:id="rId3"/>
    <sheet name="Bos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5" i="1" l="1"/>
  <c r="W5" i="1"/>
  <c r="X4" i="1"/>
  <c r="W4" i="1"/>
  <c r="V5" i="1"/>
  <c r="V4" i="1"/>
  <c r="B36" i="4"/>
  <c r="B35" i="4"/>
  <c r="B34" i="4"/>
  <c r="B33" i="4"/>
  <c r="B32" i="4"/>
  <c r="B31" i="4"/>
  <c r="B17" i="4"/>
  <c r="B13" i="4"/>
  <c r="B14" i="4"/>
  <c r="B15" i="4"/>
  <c r="B16" i="4"/>
  <c r="B12" i="4"/>
  <c r="U6" i="1"/>
  <c r="T6" i="1"/>
  <c r="O6" i="1"/>
  <c r="N6" i="1"/>
  <c r="L6" i="1"/>
  <c r="K6" i="1"/>
  <c r="G6" i="1"/>
  <c r="F6" i="1"/>
  <c r="D6" i="1"/>
  <c r="C6" i="1"/>
  <c r="C11" i="1"/>
  <c r="N3" i="3"/>
  <c r="N2" i="3"/>
  <c r="N4" i="3"/>
  <c r="N1" i="3"/>
  <c r="C7" i="1"/>
  <c r="L5" i="1"/>
  <c r="K5" i="1"/>
  <c r="L4" i="1"/>
  <c r="K4" i="1"/>
  <c r="J10" i="2"/>
  <c r="I10" i="2"/>
  <c r="C10" i="2"/>
  <c r="C8" i="2"/>
  <c r="C11" i="2"/>
  <c r="C9" i="2"/>
  <c r="C7" i="2"/>
  <c r="M11" i="2"/>
  <c r="N10" i="2"/>
  <c r="E4" i="1"/>
  <c r="C10" i="1"/>
  <c r="E5" i="1"/>
  <c r="P5" i="1"/>
  <c r="M11" i="1"/>
  <c r="N10" i="1"/>
  <c r="C9" i="1"/>
  <c r="C8" i="1"/>
  <c r="A5" i="3" l="1"/>
</calcChain>
</file>

<file path=xl/sharedStrings.xml><?xml version="1.0" encoding="utf-8"?>
<sst xmlns="http://schemas.openxmlformats.org/spreadsheetml/2006/main" count="135" uniqueCount="99">
  <si>
    <t>sx</t>
  </si>
  <si>
    <t>sy</t>
  </si>
  <si>
    <t>nx</t>
  </si>
  <si>
    <t>ny</t>
  </si>
  <si>
    <t>Name</t>
  </si>
  <si>
    <t>House enter</t>
  </si>
  <si>
    <t>House exit1</t>
  </si>
  <si>
    <t>House exit2</t>
  </si>
  <si>
    <t>Slime enter</t>
  </si>
  <si>
    <t>slime exit1</t>
  </si>
  <si>
    <t>slime exit2</t>
  </si>
  <si>
    <t>w twr e</t>
  </si>
  <si>
    <t>w twr ex</t>
  </si>
  <si>
    <t>w twr en</t>
  </si>
  <si>
    <t>ghst ex</t>
  </si>
  <si>
    <t>hog en</t>
  </si>
  <si>
    <t>hog ex</t>
  </si>
  <si>
    <t>ladder f21</t>
  </si>
  <si>
    <t>ladder f23</t>
  </si>
  <si>
    <t>ladder f32</t>
  </si>
  <si>
    <t>ladder f12</t>
  </si>
  <si>
    <t>mus</t>
  </si>
  <si>
    <t>times 8</t>
  </si>
  <si>
    <t>wspr_x</t>
  </si>
  <si>
    <t>wspr_y</t>
  </si>
  <si>
    <t>wspr_spd</t>
  </si>
  <si>
    <t>flowers b1</t>
  </si>
  <si>
    <t>flowers b2</t>
  </si>
  <si>
    <t>flowers b3</t>
  </si>
  <si>
    <t>flowers b4</t>
  </si>
  <si>
    <t>overworld song</t>
  </si>
  <si>
    <t>Question</t>
  </si>
  <si>
    <t>answer_a</t>
  </si>
  <si>
    <t>answer_b</t>
  </si>
  <si>
    <t>reply_a</t>
  </si>
  <si>
    <t>reply_b</t>
  </si>
  <si>
    <t>what is the best way to enter a room?</t>
  </si>
  <si>
    <t>what is a ghost's favorite food?</t>
  </si>
  <si>
    <t>riddle time: what month of the year has 28 days?</t>
  </si>
  <si>
    <t>alright, what is 6/2(1+2)?</t>
  </si>
  <si>
    <t>i weigh 90 pounds plus half my weight. how much do i weigh?</t>
  </si>
  <si>
    <t>knock</t>
  </si>
  <si>
    <t>spook-hetti</t>
  </si>
  <si>
    <t>nine!</t>
  </si>
  <si>
    <t>90 pounds</t>
  </si>
  <si>
    <t>kick the door open.</t>
  </si>
  <si>
    <t>nothing. They're dead.</t>
  </si>
  <si>
    <t>all of them</t>
  </si>
  <si>
    <t>one</t>
  </si>
  <si>
    <t>180 pounds</t>
  </si>
  <si>
    <t>that one was too easy</t>
  </si>
  <si>
    <t>ahh, a man of culture. Let's continue.</t>
  </si>
  <si>
    <t>uh, you are sort of correct. but not really. not even close.</t>
  </si>
  <si>
    <t>january. sometimes.</t>
  </si>
  <si>
    <t>Ghost</t>
  </si>
  <si>
    <t>see. i knew it. jerk.</t>
  </si>
  <si>
    <t>wow, way to be that guy.</t>
  </si>
  <si>
    <t>aha! yes. stealth answer.</t>
  </si>
  <si>
    <t>got you! math is amazing.</t>
  </si>
  <si>
    <t>(if i weighed anything you would be correct)</t>
  </si>
  <si>
    <t>math is boring anyway…</t>
  </si>
  <si>
    <t>funny, no.</t>
  </si>
  <si>
    <t>Correct</t>
  </si>
  <si>
    <t>Outro</t>
  </si>
  <si>
    <t>fail</t>
  </si>
  <si>
    <t>{"you aren't good at this are you?"},</t>
  </si>
  <si>
    <t>{"thank you for playing my game.", "here is a token of my friendship.","be kind. rewind."},</t>
  </si>
  <si>
    <t>Hog</t>
  </si>
  <si>
    <t>why do you disturb me?</t>
  </si>
  <si>
    <t>your brother tried to black mail me before dying... defame me to the town.</t>
  </si>
  <si>
    <t>i asked him why he was doing this. he started waving his sword around.</t>
  </si>
  <si>
    <t>he started destroying my research and then he... well, you know.</t>
  </si>
  <si>
    <t>why have you come to my domain?</t>
  </si>
  <si>
    <t>you will pay swine!</t>
  </si>
  <si>
    <t>he would never.</t>
  </si>
  <si>
    <t>please continue.</t>
  </si>
  <si>
    <t>why care about the books?</t>
  </si>
  <si>
    <t>i need your pendant.</t>
  </si>
  <si>
    <t>what does your research entail?</t>
  </si>
  <si>
    <t>i've been getting that vibe...</t>
  </si>
  <si>
    <t>you deserved it.</t>
  </si>
  <si>
    <t>i think you murdered him.</t>
  </si>
  <si>
    <t>i needed to find the murderer.</t>
  </si>
  <si>
    <t>someone else died trying to kill me. tripped on my spiky throw rug and...</t>
  </si>
  <si>
    <t>why would i lie about it? he is dead regardless.</t>
  </si>
  <si>
    <t>you seem different then him.</t>
  </si>
  <si>
    <t>they contain all my written notes on the subject of the gate.</t>
  </si>
  <si>
    <t>it's yours, i finished my research on it earlier.</t>
  </si>
  <si>
    <t>i'm testing this pendant to see if it reacts with a part of the door.</t>
  </si>
  <si>
    <t>he said he would leave me alone if i paid tribute to him.</t>
  </si>
  <si>
    <t>maybe so, but i can't help how i was born, same as you.</t>
  </si>
  <si>
    <t>maybe i did. i do feel guilty about my home setup. it is not safe for tiny humans.</t>
  </si>
  <si>
    <t>well, you are welcome to destroy my doormat.</t>
  </si>
  <si>
    <t>-</t>
  </si>
  <si>
    <t>outro={"this pendant is only part of a set. by itself it is totally useless.", "take it.","i hope you can find a way to stop this evil."," i am going to continue searching for other ways to conquer evil."},</t>
  </si>
  <si>
    <t>fail={"i thought you were more discerning than that. go away."},</t>
  </si>
  <si>
    <t>secret entr</t>
  </si>
  <si>
    <t>secret ex 1</t>
  </si>
  <si>
    <t>secret ex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</si>
</sst>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8"/>
      <name val="Aptos Narrow"/>
      <family val="2"/>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9">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1" xfId="0" applyFont="1" applyBorder="1"/>
    <xf numFmtId="0" fontId="1" fillId="0" borderId="4" xfId="0" applyFont="1" applyBorder="1"/>
    <xf numFmtId="0" fontId="1"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xf numFmtId="0" fontId="1" fillId="0" borderId="4" xfId="0" applyFont="1" applyBorder="1" applyAlignment="1">
      <alignment wrapText="1"/>
    </xf>
    <xf numFmtId="0" fontId="0" fillId="0" borderId="0" xfId="0" applyAlignment="1">
      <alignment wrapText="1"/>
    </xf>
    <xf numFmtId="0" fontId="0" fillId="0" borderId="5" xfId="0" applyBorder="1" applyAlignment="1">
      <alignment wrapText="1"/>
    </xf>
    <xf numFmtId="0" fontId="0" fillId="0" borderId="4"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E7FE8-EAA6-4D7C-962A-12CADC7F5F87}">
  <dimension ref="A1:X14"/>
  <sheetViews>
    <sheetView tabSelected="1" workbookViewId="0">
      <selection activeCell="W9" sqref="W9"/>
    </sheetView>
  </sheetViews>
  <sheetFormatPr defaultRowHeight="15" x14ac:dyDescent="0.25"/>
  <cols>
    <col min="2" max="2" width="14.85546875" customWidth="1"/>
    <col min="3" max="3" width="11.5703125" bestFit="1" customWidth="1"/>
    <col min="4" max="4" width="11.140625" bestFit="1" customWidth="1"/>
    <col min="5" max="5" width="10.85546875" bestFit="1" customWidth="1"/>
    <col min="6" max="7" width="10.28515625" bestFit="1" customWidth="1"/>
    <col min="8" max="8" width="8.5703125" customWidth="1"/>
    <col min="9" max="10" width="10.5703125" bestFit="1" customWidth="1"/>
    <col min="11" max="21" width="9.7109375" customWidth="1"/>
    <col min="22" max="22" width="10.42578125" customWidth="1"/>
    <col min="23" max="23" width="11.5703125" customWidth="1"/>
    <col min="24" max="24" width="14.5703125" bestFit="1" customWidth="1"/>
  </cols>
  <sheetData>
    <row r="1" spans="1:24" x14ac:dyDescent="0.25">
      <c r="A1" s="1" t="s">
        <v>4</v>
      </c>
      <c r="B1" t="s">
        <v>5</v>
      </c>
      <c r="C1" t="s">
        <v>6</v>
      </c>
      <c r="D1" t="s">
        <v>7</v>
      </c>
      <c r="E1" t="s">
        <v>8</v>
      </c>
      <c r="F1" t="s">
        <v>9</v>
      </c>
      <c r="G1" t="s">
        <v>10</v>
      </c>
      <c r="H1" t="s">
        <v>11</v>
      </c>
      <c r="I1" t="s">
        <v>13</v>
      </c>
      <c r="J1" t="s">
        <v>13</v>
      </c>
      <c r="K1" t="s">
        <v>12</v>
      </c>
      <c r="L1" t="s">
        <v>12</v>
      </c>
      <c r="M1" t="s">
        <v>15</v>
      </c>
      <c r="N1" t="s">
        <v>16</v>
      </c>
      <c r="O1" t="s">
        <v>16</v>
      </c>
      <c r="P1" t="s">
        <v>20</v>
      </c>
      <c r="Q1" t="s">
        <v>17</v>
      </c>
      <c r="R1" t="s">
        <v>18</v>
      </c>
      <c r="S1" t="s">
        <v>19</v>
      </c>
      <c r="T1" t="s">
        <v>14</v>
      </c>
      <c r="U1" t="s">
        <v>14</v>
      </c>
      <c r="V1" t="s">
        <v>96</v>
      </c>
      <c r="W1" t="s">
        <v>97</v>
      </c>
      <c r="X1" t="s">
        <v>98</v>
      </c>
    </row>
    <row r="2" spans="1:24" x14ac:dyDescent="0.25">
      <c r="A2" s="1" t="s">
        <v>0</v>
      </c>
      <c r="B2">
        <v>11</v>
      </c>
      <c r="C2">
        <v>123</v>
      </c>
      <c r="D2">
        <v>124</v>
      </c>
      <c r="E2">
        <v>51</v>
      </c>
      <c r="F2">
        <v>107</v>
      </c>
      <c r="G2">
        <v>108</v>
      </c>
      <c r="H2">
        <v>91</v>
      </c>
      <c r="I2">
        <v>92</v>
      </c>
      <c r="J2">
        <v>93</v>
      </c>
      <c r="K2">
        <v>115</v>
      </c>
      <c r="L2">
        <v>116</v>
      </c>
      <c r="M2">
        <v>99</v>
      </c>
      <c r="N2">
        <v>115</v>
      </c>
      <c r="O2">
        <v>116</v>
      </c>
      <c r="P2">
        <v>125</v>
      </c>
      <c r="Q2">
        <v>109</v>
      </c>
      <c r="R2">
        <v>109</v>
      </c>
      <c r="S2">
        <v>125</v>
      </c>
      <c r="T2">
        <v>7</v>
      </c>
      <c r="U2">
        <v>7</v>
      </c>
      <c r="V2">
        <v>100</v>
      </c>
      <c r="W2">
        <v>123</v>
      </c>
      <c r="X2">
        <v>124</v>
      </c>
    </row>
    <row r="3" spans="1:24" x14ac:dyDescent="0.25">
      <c r="A3" s="1" t="s">
        <v>1</v>
      </c>
      <c r="B3">
        <v>11</v>
      </c>
      <c r="C3">
        <v>7</v>
      </c>
      <c r="D3">
        <v>7</v>
      </c>
      <c r="E3">
        <v>5</v>
      </c>
      <c r="F3">
        <v>23</v>
      </c>
      <c r="G3">
        <v>23</v>
      </c>
      <c r="H3">
        <v>10</v>
      </c>
      <c r="I3">
        <v>10</v>
      </c>
      <c r="J3">
        <v>10</v>
      </c>
      <c r="K3">
        <v>15</v>
      </c>
      <c r="L3">
        <v>15</v>
      </c>
      <c r="M3">
        <v>29</v>
      </c>
      <c r="N3">
        <v>23</v>
      </c>
      <c r="O3">
        <v>23</v>
      </c>
      <c r="P3">
        <v>21</v>
      </c>
      <c r="Q3">
        <v>29</v>
      </c>
      <c r="R3">
        <v>26</v>
      </c>
      <c r="S3">
        <v>26</v>
      </c>
      <c r="T3">
        <v>3</v>
      </c>
      <c r="U3">
        <v>4</v>
      </c>
      <c r="V3">
        <v>1</v>
      </c>
      <c r="W3">
        <v>15</v>
      </c>
      <c r="X3">
        <v>15</v>
      </c>
    </row>
    <row r="4" spans="1:24" x14ac:dyDescent="0.25">
      <c r="A4" s="1" t="s">
        <v>2</v>
      </c>
      <c r="B4">
        <v>984</v>
      </c>
      <c r="C4">
        <v>88</v>
      </c>
      <c r="D4">
        <v>88</v>
      </c>
      <c r="E4">
        <f>108*8</f>
        <v>864</v>
      </c>
      <c r="F4">
        <v>408</v>
      </c>
      <c r="G4">
        <v>408</v>
      </c>
      <c r="H4">
        <v>928</v>
      </c>
      <c r="I4">
        <v>928</v>
      </c>
      <c r="J4">
        <v>928</v>
      </c>
      <c r="K4">
        <f>92*8</f>
        <v>736</v>
      </c>
      <c r="L4">
        <f>92*8</f>
        <v>736</v>
      </c>
      <c r="M4">
        <v>928</v>
      </c>
      <c r="N4">
        <v>792</v>
      </c>
      <c r="O4">
        <v>792</v>
      </c>
      <c r="P4">
        <v>872</v>
      </c>
      <c r="Q4">
        <v>1000</v>
      </c>
      <c r="R4">
        <v>1000</v>
      </c>
      <c r="S4">
        <v>872</v>
      </c>
      <c r="T4">
        <v>136</v>
      </c>
      <c r="U4">
        <v>136</v>
      </c>
      <c r="V4">
        <f>123*8</f>
        <v>984</v>
      </c>
      <c r="W4">
        <f>100*8</f>
        <v>800</v>
      </c>
      <c r="X4">
        <f>100*8</f>
        <v>800</v>
      </c>
    </row>
    <row r="5" spans="1:24" x14ac:dyDescent="0.25">
      <c r="A5" s="1" t="s">
        <v>3</v>
      </c>
      <c r="B5">
        <v>48</v>
      </c>
      <c r="C5">
        <v>100</v>
      </c>
      <c r="D5">
        <v>100</v>
      </c>
      <c r="E5">
        <f>22*8</f>
        <v>176</v>
      </c>
      <c r="F5">
        <v>48</v>
      </c>
      <c r="G5">
        <v>48</v>
      </c>
      <c r="H5">
        <v>112</v>
      </c>
      <c r="I5">
        <v>112</v>
      </c>
      <c r="J5">
        <v>112</v>
      </c>
      <c r="K5">
        <f>12*8</f>
        <v>96</v>
      </c>
      <c r="L5">
        <f>12*8</f>
        <v>96</v>
      </c>
      <c r="M5">
        <v>176</v>
      </c>
      <c r="N5">
        <v>240</v>
      </c>
      <c r="O5">
        <v>240</v>
      </c>
      <c r="P5">
        <f>28*8</f>
        <v>224</v>
      </c>
      <c r="Q5">
        <v>160</v>
      </c>
      <c r="R5">
        <v>216</v>
      </c>
      <c r="S5">
        <v>216</v>
      </c>
      <c r="T5">
        <v>24</v>
      </c>
      <c r="U5">
        <v>24</v>
      </c>
      <c r="V5">
        <f>14*8</f>
        <v>112</v>
      </c>
      <c r="W5">
        <f>2*8</f>
        <v>16</v>
      </c>
      <c r="X5">
        <f>2*8</f>
        <v>16</v>
      </c>
    </row>
    <row r="6" spans="1:24" x14ac:dyDescent="0.25">
      <c r="A6" s="1" t="s">
        <v>21</v>
      </c>
      <c r="B6">
        <v>-1</v>
      </c>
      <c r="C6">
        <f>R11</f>
        <v>32</v>
      </c>
      <c r="D6">
        <f>R11</f>
        <v>32</v>
      </c>
      <c r="E6">
        <v>24</v>
      </c>
      <c r="F6">
        <f>R11</f>
        <v>32</v>
      </c>
      <c r="G6">
        <f>R11</f>
        <v>32</v>
      </c>
      <c r="H6">
        <v>16</v>
      </c>
      <c r="I6">
        <v>16</v>
      </c>
      <c r="J6">
        <v>16</v>
      </c>
      <c r="K6">
        <f>R11</f>
        <v>32</v>
      </c>
      <c r="L6">
        <f>R11</f>
        <v>32</v>
      </c>
      <c r="M6">
        <v>3</v>
      </c>
      <c r="N6">
        <f>R11</f>
        <v>32</v>
      </c>
      <c r="O6">
        <f>R11</f>
        <v>32</v>
      </c>
      <c r="P6">
        <v>0</v>
      </c>
      <c r="Q6">
        <v>0</v>
      </c>
      <c r="R6">
        <v>0</v>
      </c>
      <c r="S6">
        <v>0</v>
      </c>
      <c r="T6">
        <f>R11</f>
        <v>32</v>
      </c>
      <c r="U6">
        <f>R11</f>
        <v>32</v>
      </c>
      <c r="V6">
        <v>-1</v>
      </c>
      <c r="W6">
        <v>32</v>
      </c>
      <c r="X6">
        <v>32</v>
      </c>
    </row>
    <row r="7" spans="1:24" x14ac:dyDescent="0.25">
      <c r="C7" t="str">
        <f>_xlfn.CONCAT(A2&amp;"={",_xlfn.TEXTJOIN(",",TRUE,B2:AT2),"},")</f>
        <v>sx={11,123,124,51,107,108,91,92,93,115,116,99,115,116,125,109,109,125,7,7,100,123,124},</v>
      </c>
    </row>
    <row r="8" spans="1:24" x14ac:dyDescent="0.25">
      <c r="C8" t="str">
        <f>_xlfn.CONCAT(A3&amp;"={",_xlfn.TEXTJOIN(",",TRUE,B3:AT3),"},")</f>
        <v>sy={11,7,7,5,23,23,10,10,10,15,15,29,23,23,21,29,26,26,3,4,1,15,15},</v>
      </c>
    </row>
    <row r="9" spans="1:24" x14ac:dyDescent="0.25">
      <c r="C9" t="str">
        <f>_xlfn.CONCAT(A4&amp;"={",_xlfn.TEXTJOIN(",",TRUE,B4:AT4),"},")</f>
        <v>nx={984,88,88,864,408,408,928,928,928,736,736,928,792,792,872,1000,1000,872,136,136,984,800,800},</v>
      </c>
    </row>
    <row r="10" spans="1:24" x14ac:dyDescent="0.25">
      <c r="C10" t="str">
        <f>_xlfn.CONCAT(A5&amp;"={",_xlfn.TEXTJOIN(",",TRUE,B5:AT5),"},")</f>
        <v>ny={48,100,100,176,48,48,112,112,112,96,96,176,240,240,224,160,216,216,24,24,112,16,16},</v>
      </c>
      <c r="M10">
        <v>872</v>
      </c>
      <c r="N10">
        <f>872/8</f>
        <v>109</v>
      </c>
      <c r="R10" t="s">
        <v>30</v>
      </c>
    </row>
    <row r="11" spans="1:24" x14ac:dyDescent="0.25">
      <c r="C11" t="str">
        <f>_xlfn.CONCAT(A6&amp;"={",_xlfn.TEXTJOIN(",",TRUE,B6:AT6),"},")</f>
        <v>mus={-1,32,32,24,32,32,16,16,16,32,32,3,32,32,0,0,0,0,32,32,-1,32,32},</v>
      </c>
      <c r="M11">
        <f>28*8</f>
        <v>224</v>
      </c>
      <c r="N11">
        <v>28</v>
      </c>
      <c r="R11">
        <v>32</v>
      </c>
    </row>
    <row r="12" spans="1:24" x14ac:dyDescent="0.25">
      <c r="M12">
        <v>1000</v>
      </c>
      <c r="N12">
        <v>125</v>
      </c>
    </row>
    <row r="13" spans="1:24" x14ac:dyDescent="0.25">
      <c r="M13">
        <v>216</v>
      </c>
      <c r="N13">
        <v>27</v>
      </c>
    </row>
    <row r="14" spans="1:24" x14ac:dyDescent="0.25">
      <c r="M14">
        <v>872</v>
      </c>
      <c r="N14">
        <v>109</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9F167-CCD2-4CEA-833C-A8A4F7D10A71}">
  <dimension ref="A1:Q14"/>
  <sheetViews>
    <sheetView workbookViewId="0">
      <selection activeCell="M10" sqref="M10"/>
    </sheetView>
  </sheetViews>
  <sheetFormatPr defaultRowHeight="15" x14ac:dyDescent="0.25"/>
  <cols>
    <col min="1" max="1" width="9.42578125" bestFit="1" customWidth="1"/>
    <col min="2" max="17" width="10" bestFit="1" customWidth="1"/>
    <col min="18" max="19" width="9.7109375" bestFit="1" customWidth="1"/>
    <col min="20" max="21" width="7" bestFit="1" customWidth="1"/>
  </cols>
  <sheetData>
    <row r="1" spans="1:17" x14ac:dyDescent="0.25">
      <c r="A1" s="1" t="s">
        <v>4</v>
      </c>
      <c r="B1" t="s">
        <v>26</v>
      </c>
      <c r="C1" t="s">
        <v>26</v>
      </c>
      <c r="D1" t="s">
        <v>26</v>
      </c>
      <c r="E1" t="s">
        <v>26</v>
      </c>
      <c r="F1" t="s">
        <v>27</v>
      </c>
      <c r="G1" t="s">
        <v>27</v>
      </c>
      <c r="H1" t="s">
        <v>27</v>
      </c>
      <c r="I1" t="s">
        <v>27</v>
      </c>
      <c r="J1" t="s">
        <v>28</v>
      </c>
      <c r="K1" t="s">
        <v>28</v>
      </c>
      <c r="L1" t="s">
        <v>28</v>
      </c>
      <c r="M1" t="s">
        <v>28</v>
      </c>
      <c r="N1" t="s">
        <v>29</v>
      </c>
      <c r="O1" t="s">
        <v>29</v>
      </c>
      <c r="P1" t="s">
        <v>29</v>
      </c>
      <c r="Q1" t="s">
        <v>29</v>
      </c>
    </row>
    <row r="2" spans="1:17" x14ac:dyDescent="0.25">
      <c r="A2" s="1" t="s">
        <v>23</v>
      </c>
      <c r="B2">
        <v>6</v>
      </c>
      <c r="C2">
        <v>5</v>
      </c>
      <c r="D2">
        <v>6</v>
      </c>
      <c r="E2">
        <v>5</v>
      </c>
      <c r="F2">
        <v>9</v>
      </c>
      <c r="G2">
        <v>8</v>
      </c>
      <c r="H2">
        <v>9</v>
      </c>
      <c r="I2">
        <v>8</v>
      </c>
      <c r="J2">
        <v>13</v>
      </c>
      <c r="K2">
        <v>12</v>
      </c>
      <c r="L2">
        <v>13</v>
      </c>
      <c r="M2">
        <v>12</v>
      </c>
      <c r="N2">
        <v>16</v>
      </c>
      <c r="O2">
        <v>15</v>
      </c>
      <c r="P2">
        <v>16</v>
      </c>
      <c r="Q2">
        <v>15</v>
      </c>
    </row>
    <row r="3" spans="1:17" x14ac:dyDescent="0.25">
      <c r="A3" s="1" t="s">
        <v>24</v>
      </c>
      <c r="B3">
        <v>25</v>
      </c>
      <c r="C3">
        <v>26</v>
      </c>
      <c r="D3">
        <v>27</v>
      </c>
      <c r="E3">
        <v>28</v>
      </c>
      <c r="F3">
        <v>25</v>
      </c>
      <c r="G3">
        <v>26</v>
      </c>
      <c r="H3">
        <v>27</v>
      </c>
      <c r="I3">
        <v>28</v>
      </c>
      <c r="J3">
        <v>25</v>
      </c>
      <c r="K3">
        <v>26</v>
      </c>
      <c r="L3">
        <v>27</v>
      </c>
      <c r="M3">
        <v>28</v>
      </c>
      <c r="N3">
        <v>25</v>
      </c>
      <c r="O3">
        <v>26</v>
      </c>
      <c r="P3">
        <v>27</v>
      </c>
      <c r="Q3">
        <v>28</v>
      </c>
    </row>
    <row r="4" spans="1:17" x14ac:dyDescent="0.25">
      <c r="A4" s="1" t="s">
        <v>25</v>
      </c>
      <c r="B4">
        <v>30</v>
      </c>
      <c r="C4">
        <v>40</v>
      </c>
      <c r="D4">
        <v>45</v>
      </c>
      <c r="E4">
        <v>50</v>
      </c>
      <c r="F4">
        <v>30</v>
      </c>
      <c r="G4">
        <v>40</v>
      </c>
      <c r="H4">
        <v>45</v>
      </c>
      <c r="I4">
        <v>50</v>
      </c>
      <c r="J4">
        <v>30</v>
      </c>
      <c r="K4">
        <v>40</v>
      </c>
      <c r="L4">
        <v>45</v>
      </c>
      <c r="M4">
        <v>50</v>
      </c>
      <c r="N4">
        <v>30</v>
      </c>
      <c r="O4">
        <v>40</v>
      </c>
      <c r="P4">
        <v>45</v>
      </c>
      <c r="Q4">
        <v>50</v>
      </c>
    </row>
    <row r="5" spans="1:17" x14ac:dyDescent="0.25">
      <c r="A5" s="1"/>
    </row>
    <row r="6" spans="1:17" x14ac:dyDescent="0.25">
      <c r="A6" s="1"/>
    </row>
    <row r="7" spans="1:17" x14ac:dyDescent="0.25">
      <c r="C7" t="str">
        <f>_xlfn.CONCAT(A2&amp;"={",_xlfn.TEXTJOIN(",",TRUE,B2:AT2),"}")</f>
        <v>wspr_x={6,5,6,5,9,8,9,8,13,12,13,12,16,15,16,15}</v>
      </c>
    </row>
    <row r="8" spans="1:17" x14ac:dyDescent="0.25">
      <c r="C8" t="str">
        <f>_xlfn.CONCAT(A3&amp;"={",_xlfn.TEXTJOIN(",",TRUE,B3:AT3),"}")</f>
        <v>wspr_y={25,26,27,28,25,26,27,28,25,26,27,28,25,26,27,28}</v>
      </c>
    </row>
    <row r="9" spans="1:17" x14ac:dyDescent="0.25">
      <c r="C9" t="str">
        <f>_xlfn.CONCAT(A4&amp;"={",_xlfn.TEXTJOIN(",",TRUE,B4:AT4),"}")</f>
        <v>wspr_spd={30,40,45,50,30,40,45,50,30,40,45,50,30,40,45,50}</v>
      </c>
      <c r="I9">
        <v>9</v>
      </c>
      <c r="J9">
        <v>14</v>
      </c>
    </row>
    <row r="10" spans="1:17" x14ac:dyDescent="0.25">
      <c r="C10" t="str">
        <f>_xlfn.CONCAT(A5&amp;"={",_xlfn.TEXTJOIN(",",TRUE,B5:AT5),"}")</f>
        <v>={}</v>
      </c>
      <c r="H10" t="s">
        <v>22</v>
      </c>
      <c r="I10">
        <f>I9*8</f>
        <v>72</v>
      </c>
      <c r="J10">
        <f>J9*8</f>
        <v>112</v>
      </c>
      <c r="M10">
        <v>872</v>
      </c>
      <c r="N10">
        <f>872/8</f>
        <v>109</v>
      </c>
    </row>
    <row r="11" spans="1:17" x14ac:dyDescent="0.25">
      <c r="C11" t="str">
        <f t="shared" ref="C11" si="0">_xlfn.CONCAT(A6&amp;"={",_xlfn.TEXTJOIN(",",TRUE,B6:AT6),"}")</f>
        <v>={}</v>
      </c>
      <c r="M11">
        <f>28*8</f>
        <v>224</v>
      </c>
      <c r="N11">
        <v>28</v>
      </c>
    </row>
    <row r="12" spans="1:17" x14ac:dyDescent="0.25">
      <c r="M12">
        <v>1000</v>
      </c>
      <c r="N12">
        <v>125</v>
      </c>
    </row>
    <row r="13" spans="1:17" x14ac:dyDescent="0.25">
      <c r="M13">
        <v>216</v>
      </c>
      <c r="N13">
        <v>27</v>
      </c>
    </row>
    <row r="14" spans="1:17" x14ac:dyDescent="0.25">
      <c r="M14">
        <v>872</v>
      </c>
      <c r="N14">
        <v>109</v>
      </c>
    </row>
  </sheetData>
  <phoneticPr fontId="2" type="noConversion"/>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50999-D9D8-4687-BC1E-3D152C943621}">
  <dimension ref="A1:N5"/>
  <sheetViews>
    <sheetView workbookViewId="0">
      <selection activeCell="N17" sqref="N17"/>
    </sheetView>
  </sheetViews>
  <sheetFormatPr defaultRowHeight="15" x14ac:dyDescent="0.25"/>
  <sheetData>
    <row r="1" spans="1:14" x14ac:dyDescent="0.25">
      <c r="A1" s="2">
        <v>6</v>
      </c>
      <c r="B1" s="3">
        <v>6</v>
      </c>
      <c r="C1" s="3">
        <v>6</v>
      </c>
      <c r="D1" s="3">
        <v>3</v>
      </c>
      <c r="E1" s="3">
        <v>11</v>
      </c>
      <c r="F1" s="3">
        <v>11</v>
      </c>
      <c r="G1" s="3">
        <v>11</v>
      </c>
      <c r="H1" s="3">
        <v>3</v>
      </c>
      <c r="I1" s="3">
        <v>2</v>
      </c>
      <c r="J1" s="3">
        <v>2</v>
      </c>
      <c r="K1" s="3">
        <v>13</v>
      </c>
      <c r="L1" s="3">
        <v>13</v>
      </c>
      <c r="M1" s="4">
        <v>13</v>
      </c>
      <c r="N1" t="str">
        <f>_xlfn.CONCAT("{",_xlfn.TEXTJOIN(",",TRUE,A1:M1),"}")</f>
        <v>{6,6,6,3,11,11,11,3,2,2,13,13,13}</v>
      </c>
    </row>
    <row r="2" spans="1:14" x14ac:dyDescent="0.25">
      <c r="A2" s="5">
        <v>4</v>
      </c>
      <c r="B2">
        <v>4</v>
      </c>
      <c r="C2">
        <v>4</v>
      </c>
      <c r="D2">
        <v>3</v>
      </c>
      <c r="E2">
        <v>11</v>
      </c>
      <c r="F2">
        <v>11</v>
      </c>
      <c r="G2">
        <v>11</v>
      </c>
      <c r="H2">
        <v>3</v>
      </c>
      <c r="I2">
        <v>3</v>
      </c>
      <c r="J2">
        <v>3</v>
      </c>
      <c r="K2">
        <v>13</v>
      </c>
      <c r="L2">
        <v>13</v>
      </c>
      <c r="M2" s="6">
        <v>13</v>
      </c>
      <c r="N2" t="str">
        <f t="shared" ref="N2:N4" si="0">_xlfn.CONCAT("{",_xlfn.TEXTJOIN(",",TRUE,A2:M2),"}")</f>
        <v>{4,4,4,3,11,11,11,3,3,3,13,13,13}</v>
      </c>
    </row>
    <row r="3" spans="1:14" x14ac:dyDescent="0.25">
      <c r="A3" s="5">
        <v>4</v>
      </c>
      <c r="B3">
        <v>4</v>
      </c>
      <c r="C3">
        <v>4</v>
      </c>
      <c r="D3">
        <v>3</v>
      </c>
      <c r="E3">
        <v>3</v>
      </c>
      <c r="F3">
        <v>3</v>
      </c>
      <c r="G3">
        <v>3</v>
      </c>
      <c r="H3">
        <v>3</v>
      </c>
      <c r="I3">
        <v>3</v>
      </c>
      <c r="J3">
        <v>3</v>
      </c>
      <c r="K3">
        <v>9</v>
      </c>
      <c r="L3">
        <v>9</v>
      </c>
      <c r="M3" s="6">
        <v>9</v>
      </c>
      <c r="N3" t="str">
        <f t="shared" si="0"/>
        <v>{4,4,4,3,3,3,3,3,3,3,9,9,9}</v>
      </c>
    </row>
    <row r="4" spans="1:14" x14ac:dyDescent="0.25">
      <c r="A4" s="7">
        <v>4</v>
      </c>
      <c r="B4" s="8">
        <v>4</v>
      </c>
      <c r="C4" s="8">
        <v>4</v>
      </c>
      <c r="D4" s="8">
        <v>3</v>
      </c>
      <c r="E4" s="8">
        <v>3</v>
      </c>
      <c r="F4" s="8">
        <v>3</v>
      </c>
      <c r="G4" s="8">
        <v>1</v>
      </c>
      <c r="H4" s="8">
        <v>1</v>
      </c>
      <c r="I4" s="8">
        <v>3</v>
      </c>
      <c r="J4" s="8">
        <v>3</v>
      </c>
      <c r="K4" s="8">
        <v>9</v>
      </c>
      <c r="L4" s="8">
        <v>9</v>
      </c>
      <c r="M4" s="9">
        <v>9</v>
      </c>
      <c r="N4" t="str">
        <f t="shared" si="0"/>
        <v>{4,4,4,3,3,3,1,1,3,3,9,9,9}</v>
      </c>
    </row>
    <row r="5" spans="1:14" x14ac:dyDescent="0.25">
      <c r="A5" t="str">
        <f>_xlfn.CONCAT("{",_xlfn.TEXTJOIN(",",TRUE,N1:N4),"}")</f>
        <v>{{6,6,6,3,11,11,11,3,2,2,13,13,13},{4,4,4,3,11,11,11,3,3,3,13,13,13},{4,4,4,3,3,3,3,3,3,3,9,9,9},{4,4,4,3,3,3,1,1,3,3,9,9,9}}</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9C53B-C785-4B80-BF2A-47D382EBA168}">
  <dimension ref="B1:G37"/>
  <sheetViews>
    <sheetView zoomScaleNormal="100" workbookViewId="0">
      <selection activeCell="E14" sqref="E14"/>
    </sheetView>
  </sheetViews>
  <sheetFormatPr defaultRowHeight="15" x14ac:dyDescent="0.25"/>
  <cols>
    <col min="2" max="2" width="11.140625" customWidth="1"/>
    <col min="3" max="3" width="34" bestFit="1" customWidth="1"/>
    <col min="4" max="4" width="34.28515625" bestFit="1" customWidth="1"/>
    <col min="5" max="5" width="51.140625" bestFit="1" customWidth="1"/>
    <col min="6" max="6" width="58.28515625" bestFit="1" customWidth="1"/>
    <col min="7" max="7" width="56" bestFit="1" customWidth="1"/>
  </cols>
  <sheetData>
    <row r="1" spans="2:7" x14ac:dyDescent="0.25">
      <c r="B1" s="12" t="s">
        <v>54</v>
      </c>
      <c r="C1" s="13"/>
      <c r="D1" s="13"/>
      <c r="E1" s="13"/>
      <c r="F1" s="13"/>
      <c r="G1" s="14"/>
    </row>
    <row r="2" spans="2:7" x14ac:dyDescent="0.25">
      <c r="B2" s="15" t="s">
        <v>31</v>
      </c>
      <c r="C2" s="16" t="s">
        <v>36</v>
      </c>
      <c r="D2" s="16" t="s">
        <v>37</v>
      </c>
      <c r="E2" s="16" t="s">
        <v>38</v>
      </c>
      <c r="F2" s="16" t="s">
        <v>39</v>
      </c>
      <c r="G2" s="17" t="s">
        <v>40</v>
      </c>
    </row>
    <row r="3" spans="2:7" x14ac:dyDescent="0.25">
      <c r="B3" s="15" t="s">
        <v>32</v>
      </c>
      <c r="C3" s="16" t="s">
        <v>41</v>
      </c>
      <c r="D3" s="16" t="s">
        <v>42</v>
      </c>
      <c r="E3" s="16" t="s">
        <v>53</v>
      </c>
      <c r="F3" s="16" t="s">
        <v>43</v>
      </c>
      <c r="G3" s="17" t="s">
        <v>44</v>
      </c>
    </row>
    <row r="4" spans="2:7" x14ac:dyDescent="0.25">
      <c r="B4" s="15" t="s">
        <v>33</v>
      </c>
      <c r="C4" s="16" t="s">
        <v>45</v>
      </c>
      <c r="D4" s="16" t="s">
        <v>46</v>
      </c>
      <c r="E4" s="16" t="s">
        <v>47</v>
      </c>
      <c r="F4" s="16" t="s">
        <v>48</v>
      </c>
      <c r="G4" s="17" t="s">
        <v>49</v>
      </c>
    </row>
    <row r="5" spans="2:7" x14ac:dyDescent="0.25">
      <c r="B5" s="15" t="s">
        <v>34</v>
      </c>
      <c r="C5" s="16" t="s">
        <v>50</v>
      </c>
      <c r="D5" s="16" t="s">
        <v>51</v>
      </c>
      <c r="E5" s="16" t="s">
        <v>52</v>
      </c>
      <c r="F5" s="16" t="s">
        <v>60</v>
      </c>
      <c r="G5" s="17" t="s">
        <v>61</v>
      </c>
    </row>
    <row r="6" spans="2:7" x14ac:dyDescent="0.25">
      <c r="B6" s="15" t="s">
        <v>35</v>
      </c>
      <c r="C6" s="16" t="s">
        <v>55</v>
      </c>
      <c r="D6" s="16" t="s">
        <v>56</v>
      </c>
      <c r="E6" s="16" t="s">
        <v>57</v>
      </c>
      <c r="F6" s="16" t="s">
        <v>58</v>
      </c>
      <c r="G6" s="17" t="s">
        <v>59</v>
      </c>
    </row>
    <row r="7" spans="2:7" x14ac:dyDescent="0.25">
      <c r="B7" s="15" t="s">
        <v>62</v>
      </c>
      <c r="C7" s="16">
        <v>1</v>
      </c>
      <c r="D7" s="16">
        <v>1</v>
      </c>
      <c r="E7" s="16">
        <v>2</v>
      </c>
      <c r="F7" s="16">
        <v>1</v>
      </c>
      <c r="G7" s="17">
        <v>2</v>
      </c>
    </row>
    <row r="8" spans="2:7" x14ac:dyDescent="0.25">
      <c r="B8" s="15"/>
      <c r="C8" s="16"/>
      <c r="D8" s="16"/>
      <c r="E8" s="16"/>
      <c r="F8" s="16"/>
      <c r="G8" s="17"/>
    </row>
    <row r="9" spans="2:7" ht="45" x14ac:dyDescent="0.25">
      <c r="B9" s="15" t="s">
        <v>63</v>
      </c>
      <c r="C9" s="16" t="s">
        <v>66</v>
      </c>
      <c r="D9" s="16"/>
      <c r="E9" s="16"/>
      <c r="F9" s="16"/>
      <c r="G9" s="17"/>
    </row>
    <row r="10" spans="2:7" x14ac:dyDescent="0.25">
      <c r="B10" s="15" t="s">
        <v>64</v>
      </c>
      <c r="C10" s="16" t="s">
        <v>65</v>
      </c>
      <c r="D10" s="16"/>
      <c r="E10" s="16"/>
      <c r="F10" s="16"/>
      <c r="G10" s="17"/>
    </row>
    <row r="11" spans="2:7" x14ac:dyDescent="0.25">
      <c r="B11" s="18"/>
      <c r="C11" s="16"/>
      <c r="D11" s="16"/>
      <c r="E11" s="16"/>
      <c r="F11" s="16"/>
      <c r="G11" s="17"/>
    </row>
    <row r="12" spans="2:7" x14ac:dyDescent="0.25">
      <c r="B12" s="5" t="str">
        <f>LOWER(_xlfn.CONCAT(B2&amp;"={""",_xlfn.TEXTJOIN(""",""",TRUE,C2:M2),"""},"))</f>
        <v>question={"what is the best way to enter a room?","what is a ghost's favorite food?","riddle time: what month of the year has 28 days?","alright, what is 6/2(1+2)?","i weigh 90 pounds plus half my weight. how much do i weigh?"},</v>
      </c>
      <c r="D12" t="s">
        <v>93</v>
      </c>
      <c r="G12" s="6"/>
    </row>
    <row r="13" spans="2:7" x14ac:dyDescent="0.25">
      <c r="B13" s="5" t="str">
        <f>LOWER(_xlfn.CONCAT(B3&amp;"={""",_xlfn.TEXTJOIN(""",""",TRUE,C3:M3),"""},"))</f>
        <v>answer_a={"knock","spook-hetti","january. sometimes.","nine!","90 pounds"},</v>
      </c>
      <c r="D13" t="s">
        <v>93</v>
      </c>
      <c r="G13" s="6"/>
    </row>
    <row r="14" spans="2:7" x14ac:dyDescent="0.25">
      <c r="B14" s="5" t="str">
        <f>LOWER(_xlfn.CONCAT(B4&amp;"={""",_xlfn.TEXTJOIN(""",""",TRUE,C4:M4),"""},"))</f>
        <v>answer_b={"kick the door open.","nothing. they're dead.","all of them","one","180 pounds"},</v>
      </c>
      <c r="D14" t="s">
        <v>93</v>
      </c>
      <c r="G14" s="6"/>
    </row>
    <row r="15" spans="2:7" x14ac:dyDescent="0.25">
      <c r="B15" s="5" t="str">
        <f>LOWER(_xlfn.CONCAT(B5&amp;"={""",_xlfn.TEXTJOIN(""",""",TRUE,C5:M5),"""},"))</f>
        <v>reply_a={"that one was too easy","ahh, a man of culture. let's continue.","uh, you are sort of correct. but not really. not even close.","math is boring anyway…","funny, no."},</v>
      </c>
      <c r="D15" t="s">
        <v>93</v>
      </c>
      <c r="G15" s="6"/>
    </row>
    <row r="16" spans="2:7" x14ac:dyDescent="0.25">
      <c r="B16" s="5" t="str">
        <f>LOWER(_xlfn.CONCAT(B6&amp;"={""",_xlfn.TEXTJOIN(""",""",TRUE,C6:M6),"""},"))</f>
        <v>reply_b={"see. i knew it. jerk.","wow, way to be that guy.","aha! yes. stealth answer.","got you! math is amazing.","(if i weighed anything you would be correct)"},</v>
      </c>
      <c r="D16" t="s">
        <v>93</v>
      </c>
      <c r="G16" s="6"/>
    </row>
    <row r="17" spans="2:7" x14ac:dyDescent="0.25">
      <c r="B17" s="7" t="str">
        <f>_xlfn.CONCAT(B7&amp;"={",_xlfn.TEXTJOIN(",",TRUE,C7:H7),"},")</f>
        <v>Correct={1,1,2,1,2},</v>
      </c>
      <c r="C17" s="8"/>
      <c r="D17" s="8" t="s">
        <v>93</v>
      </c>
      <c r="E17" s="8"/>
      <c r="F17" s="8"/>
      <c r="G17" s="9"/>
    </row>
    <row r="20" spans="2:7" x14ac:dyDescent="0.25">
      <c r="B20" s="10" t="s">
        <v>67</v>
      </c>
      <c r="C20" s="13"/>
      <c r="D20" s="13"/>
      <c r="E20" s="13"/>
      <c r="F20" s="13"/>
      <c r="G20" s="14"/>
    </row>
    <row r="21" spans="2:7" ht="45" x14ac:dyDescent="0.25">
      <c r="B21" s="11" t="s">
        <v>31</v>
      </c>
      <c r="C21" s="16" t="s">
        <v>68</v>
      </c>
      <c r="D21" s="16" t="s">
        <v>69</v>
      </c>
      <c r="E21" s="16" t="s">
        <v>70</v>
      </c>
      <c r="F21" s="16" t="s">
        <v>71</v>
      </c>
      <c r="G21" s="17" t="s">
        <v>72</v>
      </c>
    </row>
    <row r="22" spans="2:7" x14ac:dyDescent="0.25">
      <c r="B22" s="11" t="s">
        <v>32</v>
      </c>
      <c r="C22" s="16" t="s">
        <v>73</v>
      </c>
      <c r="D22" s="16" t="s">
        <v>74</v>
      </c>
      <c r="E22" s="16" t="s">
        <v>75</v>
      </c>
      <c r="F22" s="16" t="s">
        <v>76</v>
      </c>
      <c r="G22" s="17" t="s">
        <v>77</v>
      </c>
    </row>
    <row r="23" spans="2:7" x14ac:dyDescent="0.25">
      <c r="B23" s="11" t="s">
        <v>33</v>
      </c>
      <c r="C23" s="16" t="s">
        <v>78</v>
      </c>
      <c r="D23" s="16" t="s">
        <v>79</v>
      </c>
      <c r="E23" s="16" t="s">
        <v>80</v>
      </c>
      <c r="F23" s="16" t="s">
        <v>81</v>
      </c>
      <c r="G23" s="17" t="s">
        <v>82</v>
      </c>
    </row>
    <row r="24" spans="2:7" ht="30" x14ac:dyDescent="0.25">
      <c r="B24" s="11" t="s">
        <v>34</v>
      </c>
      <c r="C24" s="16" t="s">
        <v>83</v>
      </c>
      <c r="D24" s="16" t="s">
        <v>84</v>
      </c>
      <c r="E24" s="16" t="s">
        <v>85</v>
      </c>
      <c r="F24" s="16" t="s">
        <v>86</v>
      </c>
      <c r="G24" s="17" t="s">
        <v>87</v>
      </c>
    </row>
    <row r="25" spans="2:7" ht="30" x14ac:dyDescent="0.25">
      <c r="B25" s="11" t="s">
        <v>35</v>
      </c>
      <c r="C25" s="16" t="s">
        <v>88</v>
      </c>
      <c r="D25" s="16" t="s">
        <v>89</v>
      </c>
      <c r="E25" s="16" t="s">
        <v>90</v>
      </c>
      <c r="F25" s="16" t="s">
        <v>91</v>
      </c>
      <c r="G25" s="17" t="s">
        <v>92</v>
      </c>
    </row>
    <row r="26" spans="2:7" x14ac:dyDescent="0.25">
      <c r="B26" s="11" t="s">
        <v>62</v>
      </c>
      <c r="C26" s="16">
        <v>2</v>
      </c>
      <c r="D26" s="16">
        <v>2</v>
      </c>
      <c r="E26" s="16">
        <v>1</v>
      </c>
      <c r="F26" s="16">
        <v>1</v>
      </c>
      <c r="G26" s="17">
        <v>1</v>
      </c>
    </row>
    <row r="27" spans="2:7" x14ac:dyDescent="0.25">
      <c r="B27" s="5"/>
      <c r="C27" s="16"/>
      <c r="D27" s="16"/>
      <c r="E27" s="16"/>
      <c r="F27" s="16"/>
      <c r="G27" s="17"/>
    </row>
    <row r="28" spans="2:7" ht="90" x14ac:dyDescent="0.25">
      <c r="B28" s="11" t="s">
        <v>63</v>
      </c>
      <c r="C28" s="16" t="s">
        <v>94</v>
      </c>
      <c r="D28" s="16"/>
      <c r="E28" s="16"/>
      <c r="F28" s="16"/>
      <c r="G28" s="17"/>
    </row>
    <row r="29" spans="2:7" ht="30" x14ac:dyDescent="0.25">
      <c r="B29" s="11" t="s">
        <v>64</v>
      </c>
      <c r="C29" s="16" t="s">
        <v>95</v>
      </c>
      <c r="D29" s="16"/>
      <c r="E29" s="16"/>
      <c r="F29" s="16"/>
      <c r="G29" s="17"/>
    </row>
    <row r="30" spans="2:7" x14ac:dyDescent="0.25">
      <c r="B30" s="5"/>
      <c r="G30" s="6"/>
    </row>
    <row r="31" spans="2:7" x14ac:dyDescent="0.25">
      <c r="B31" s="5" t="str">
        <f>LOWER(_xlfn.CONCAT(B21&amp;"={""",_xlfn.TEXTJOIN(""",""",TRUE,C21:M21),"""},"))</f>
        <v>question={"why do you disturb me?","your brother tried to black mail me before dying... defame me to the town.","i asked him why he was doing this. he started waving his sword around.","he started destroying my research and then he... well, you know.","why have you come to my domain?"},</v>
      </c>
      <c r="D31" t="s">
        <v>93</v>
      </c>
      <c r="G31" s="6"/>
    </row>
    <row r="32" spans="2:7" x14ac:dyDescent="0.25">
      <c r="B32" s="5" t="str">
        <f>LOWER(_xlfn.CONCAT(B22&amp;"={""",_xlfn.TEXTJOIN(""",""",TRUE,C22:M22),"""},"))</f>
        <v>answer_a={"you will pay swine!","he would never.","please continue.","why care about the books?","i need your pendant."},</v>
      </c>
      <c r="D32" t="s">
        <v>93</v>
      </c>
      <c r="G32" s="6"/>
    </row>
    <row r="33" spans="2:7" x14ac:dyDescent="0.25">
      <c r="B33" s="5" t="str">
        <f>LOWER(_xlfn.CONCAT(B23&amp;"={""",_xlfn.TEXTJOIN(""",""",TRUE,C23:M23),"""},"))</f>
        <v>answer_b={"what does your research entail?","i've been getting that vibe...","you deserved it.","i think you murdered him.","i needed to find the murderer."},</v>
      </c>
      <c r="D33" t="s">
        <v>93</v>
      </c>
      <c r="G33" s="6"/>
    </row>
    <row r="34" spans="2:7" x14ac:dyDescent="0.25">
      <c r="B34" s="5" t="str">
        <f>LOWER(_xlfn.CONCAT(B24&amp;"={""",_xlfn.TEXTJOIN(""",""",TRUE,C24:M24),"""},"))</f>
        <v>reply_a={"someone else died trying to kill me. tripped on my spiky throw rug and...","why would i lie about it? he is dead regardless.","you seem different then him.","they contain all my written notes on the subject of the gate.","it's yours, i finished my research on it earlier."},</v>
      </c>
      <c r="D34" t="s">
        <v>93</v>
      </c>
      <c r="G34" s="6"/>
    </row>
    <row r="35" spans="2:7" x14ac:dyDescent="0.25">
      <c r="B35" s="5" t="str">
        <f>LOWER(_xlfn.CONCAT(B25&amp;"={""",_xlfn.TEXTJOIN(""",""",TRUE,C25:M25),"""},"))</f>
        <v>reply_b={"i'm testing this pendant to see if it reacts with a part of the door.","he said he would leave me alone if i paid tribute to him.","maybe so, but i can't help how i was born, same as you.","maybe i did. i do feel guilty about my home setup. it is not safe for tiny humans.","well, you are welcome to destroy my doormat."},</v>
      </c>
      <c r="D35" t="s">
        <v>93</v>
      </c>
      <c r="G35" s="6"/>
    </row>
    <row r="36" spans="2:7" x14ac:dyDescent="0.25">
      <c r="B36" s="5" t="str">
        <f>_xlfn.CONCAT(B26&amp;"={",_xlfn.TEXTJOIN(",",TRUE,C26:H26),"},")</f>
        <v>Correct={2,2,1,1,1},</v>
      </c>
      <c r="D36" t="s">
        <v>93</v>
      </c>
      <c r="G36" s="6"/>
    </row>
    <row r="37" spans="2:7" x14ac:dyDescent="0.25">
      <c r="B37" s="7"/>
      <c r="C37" s="8"/>
      <c r="D37" s="8"/>
      <c r="E37" s="8"/>
      <c r="F37" s="8"/>
      <c r="G37"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Teleports</vt:lpstr>
      <vt:lpstr>Animations</vt:lpstr>
      <vt:lpstr>Map Colors</vt:lpstr>
      <vt:lpstr>Boss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Jacob</dc:creator>
  <cp:lastModifiedBy>Oliver, Jacob</cp:lastModifiedBy>
  <dcterms:created xsi:type="dcterms:W3CDTF">2024-02-19T04:07:23Z</dcterms:created>
  <dcterms:modified xsi:type="dcterms:W3CDTF">2024-03-21T12:46:34Z</dcterms:modified>
</cp:coreProperties>
</file>