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wan\S1 24-25\Data Warehousing\"/>
    </mc:Choice>
  </mc:AlternateContent>
  <xr:revisionPtr revIDLastSave="0" documentId="13_ncr:1_{FC16595B-94D1-4CC9-A3C6-10617E007585}" xr6:coauthVersionLast="47" xr6:coauthVersionMax="47" xr10:uidLastSave="{00000000-0000-0000-0000-000000000000}"/>
  <bookViews>
    <workbookView xWindow="38290" yWindow="-110" windowWidth="19420" windowHeight="10300" xr2:uid="{BA9FD6BA-EDEE-4DBF-9A59-74759DAB8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E37" i="1" s="1"/>
  <c r="F36" i="1"/>
  <c r="I36" i="1" s="1"/>
  <c r="F35" i="1"/>
  <c r="E35" i="1" s="1"/>
  <c r="F34" i="1"/>
  <c r="G34" i="1" s="1"/>
  <c r="F33" i="1"/>
  <c r="E33" i="1" s="1"/>
  <c r="F32" i="1"/>
  <c r="E32" i="1" s="1"/>
  <c r="F31" i="1"/>
  <c r="I31" i="1" s="1"/>
  <c r="F20" i="1"/>
  <c r="I20" i="1" s="1"/>
  <c r="F22" i="1"/>
  <c r="G22" i="1" s="1"/>
  <c r="F23" i="1"/>
  <c r="G23" i="1" s="1"/>
  <c r="F24" i="1"/>
  <c r="I24" i="1" s="1"/>
  <c r="F25" i="1"/>
  <c r="I25" i="1" s="1"/>
  <c r="F26" i="1"/>
  <c r="I26" i="1" s="1"/>
  <c r="F27" i="1"/>
  <c r="I27" i="1" s="1"/>
  <c r="F21" i="1"/>
  <c r="I21" i="1" s="1"/>
  <c r="G26" i="1" l="1"/>
  <c r="G25" i="1"/>
  <c r="G24" i="1"/>
  <c r="I23" i="1"/>
  <c r="I22" i="1"/>
  <c r="G21" i="1"/>
  <c r="G20" i="1"/>
  <c r="F38" i="1"/>
  <c r="I34" i="1"/>
  <c r="I33" i="1"/>
  <c r="I37" i="1"/>
  <c r="G31" i="1"/>
  <c r="G32" i="1"/>
  <c r="G33" i="1"/>
  <c r="G35" i="1"/>
  <c r="G36" i="1"/>
  <c r="I32" i="1"/>
  <c r="G37" i="1"/>
  <c r="E36" i="1"/>
  <c r="I35" i="1"/>
  <c r="E34" i="1"/>
  <c r="E31" i="1"/>
  <c r="E38" i="1" l="1"/>
  <c r="I38" i="1"/>
</calcChain>
</file>

<file path=xl/sharedStrings.xml><?xml version="1.0" encoding="utf-8"?>
<sst xmlns="http://schemas.openxmlformats.org/spreadsheetml/2006/main" count="44" uniqueCount="22">
  <si>
    <t>Probabilities of Each  Item Type</t>
  </si>
  <si>
    <t>Type</t>
  </si>
  <si>
    <t>Milk</t>
  </si>
  <si>
    <t>Cereal</t>
  </si>
  <si>
    <t>Baby Food</t>
  </si>
  <si>
    <t>Diapers</t>
  </si>
  <si>
    <t>Peanut Butter</t>
  </si>
  <si>
    <t>Bread</t>
  </si>
  <si>
    <t>Jelly/Jam</t>
  </si>
  <si>
    <t>Probability</t>
  </si>
  <si>
    <t>Actual Avg Sales per day</t>
  </si>
  <si>
    <t>Actual Avg Customers per day</t>
  </si>
  <si>
    <t>Maximum # products sold, non-special sku, 14 days</t>
  </si>
  <si>
    <t>Average Sales Per Day</t>
  </si>
  <si>
    <t>Total Sales</t>
  </si>
  <si>
    <t>Other</t>
  </si>
  <si>
    <t>Avg Sales Per Day</t>
  </si>
  <si>
    <t>% Total</t>
  </si>
  <si>
    <t># Items in Type</t>
  </si>
  <si>
    <t>Sales Per Item</t>
  </si>
  <si>
    <t>Minimum # products sold, non-special sku, 14 days</t>
  </si>
  <si>
    <t>Average Predicted Sales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</si>
</sst>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9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8" xfId="0" applyFill="1" applyBorder="1"/>
    <xf numFmtId="169" fontId="0" fillId="0" borderId="6" xfId="1" applyNumberFormat="1" applyFont="1" applyBorder="1"/>
    <xf numFmtId="169" fontId="0" fillId="0" borderId="13" xfId="1" applyNumberFormat="1" applyFont="1" applyBorder="1"/>
    <xf numFmtId="169" fontId="0" fillId="0" borderId="0" xfId="1" applyNumberFormat="1" applyFont="1" applyBorder="1"/>
    <xf numFmtId="169" fontId="0" fillId="0" borderId="15" xfId="1" applyNumberFormat="1" applyFont="1" applyBorder="1"/>
    <xf numFmtId="169" fontId="0" fillId="0" borderId="16" xfId="1" applyNumberFormat="1" applyFont="1" applyBorder="1"/>
    <xf numFmtId="0" fontId="0" fillId="0" borderId="17" xfId="0" applyBorder="1"/>
    <xf numFmtId="164" fontId="0" fillId="0" borderId="14" xfId="2" applyNumberFormat="1" applyFont="1" applyBorder="1"/>
    <xf numFmtId="164" fontId="0" fillId="0" borderId="11" xfId="2" applyNumberFormat="1" applyFont="1" applyBorder="1"/>
    <xf numFmtId="169" fontId="0" fillId="0" borderId="10" xfId="1" applyNumberFormat="1" applyFont="1" applyBorder="1"/>
    <xf numFmtId="169" fontId="0" fillId="0" borderId="2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B125-1944-4063-84C9-2F13456EC9EC}">
  <dimension ref="C1:I39"/>
  <sheetViews>
    <sheetView tabSelected="1" topLeftCell="A12" workbookViewId="0">
      <selection activeCell="H13" sqref="H13"/>
    </sheetView>
  </sheetViews>
  <sheetFormatPr defaultRowHeight="14.35" x14ac:dyDescent="0.5"/>
  <cols>
    <col min="3" max="3" width="13.29296875" customWidth="1"/>
    <col min="4" max="4" width="13.234375" customWidth="1"/>
    <col min="5" max="5" width="14.703125" customWidth="1"/>
    <col min="6" max="6" width="15.5859375" customWidth="1"/>
    <col min="7" max="7" width="11.3515625" customWidth="1"/>
    <col min="8" max="8" width="13.1171875" customWidth="1"/>
    <col min="9" max="9" width="12.29296875" customWidth="1"/>
  </cols>
  <sheetData>
    <row r="1" spans="3:7" ht="14.7" thickBot="1" x14ac:dyDescent="0.55000000000000004"/>
    <row r="2" spans="3:7" ht="15" thickTop="1" thickBot="1" x14ac:dyDescent="0.55000000000000004">
      <c r="C2" s="1" t="s">
        <v>0</v>
      </c>
      <c r="D2" s="1"/>
    </row>
    <row r="3" spans="3:7" ht="15" thickTop="1" thickBot="1" x14ac:dyDescent="0.55000000000000004">
      <c r="C3" s="1" t="s">
        <v>1</v>
      </c>
      <c r="D3" s="1" t="s">
        <v>9</v>
      </c>
    </row>
    <row r="4" spans="3:7" ht="15" thickTop="1" thickBot="1" x14ac:dyDescent="0.55000000000000004">
      <c r="C4" s="1" t="s">
        <v>2</v>
      </c>
      <c r="D4" s="2">
        <v>0.7</v>
      </c>
    </row>
    <row r="5" spans="3:7" ht="15" thickTop="1" thickBot="1" x14ac:dyDescent="0.55000000000000004">
      <c r="C5" s="1" t="s">
        <v>3</v>
      </c>
      <c r="D5" s="2">
        <v>0.36499999999999999</v>
      </c>
    </row>
    <row r="6" spans="3:7" ht="15" thickTop="1" thickBot="1" x14ac:dyDescent="0.55000000000000004">
      <c r="C6" s="1" t="s">
        <v>4</v>
      </c>
      <c r="D6" s="2">
        <v>0.2</v>
      </c>
    </row>
    <row r="7" spans="3:7" ht="15" thickTop="1" thickBot="1" x14ac:dyDescent="0.55000000000000004">
      <c r="C7" s="1" t="s">
        <v>5</v>
      </c>
      <c r="D7" s="2">
        <v>0.16800000000000001</v>
      </c>
    </row>
    <row r="8" spans="3:7" ht="15" thickTop="1" thickBot="1" x14ac:dyDescent="0.55000000000000004">
      <c r="C8" s="1" t="s">
        <v>6</v>
      </c>
      <c r="D8" s="2">
        <v>0.1</v>
      </c>
    </row>
    <row r="9" spans="3:7" ht="15" thickTop="1" thickBot="1" x14ac:dyDescent="0.55000000000000004">
      <c r="C9" s="1" t="s">
        <v>7</v>
      </c>
      <c r="D9" s="2">
        <v>0.5</v>
      </c>
    </row>
    <row r="10" spans="3:7" ht="15" thickTop="1" thickBot="1" x14ac:dyDescent="0.55000000000000004">
      <c r="C10" s="1" t="s">
        <v>8</v>
      </c>
      <c r="D10" s="2">
        <v>0.13500000000000001</v>
      </c>
    </row>
    <row r="11" spans="3:7" ht="14.7" thickTop="1" x14ac:dyDescent="0.5"/>
    <row r="12" spans="3:7" ht="14.7" thickBot="1" x14ac:dyDescent="0.55000000000000004">
      <c r="C12" s="3" t="s">
        <v>11</v>
      </c>
      <c r="D12" s="3"/>
      <c r="E12" s="3"/>
      <c r="F12" s="4">
        <v>1115</v>
      </c>
      <c r="G12" s="7"/>
    </row>
    <row r="13" spans="3:7" ht="14.7" thickTop="1" x14ac:dyDescent="0.5">
      <c r="C13" t="s">
        <v>10</v>
      </c>
      <c r="F13" s="5">
        <v>44387</v>
      </c>
    </row>
    <row r="15" spans="3:7" ht="14.7" thickBot="1" x14ac:dyDescent="0.55000000000000004">
      <c r="C15" s="3" t="s">
        <v>20</v>
      </c>
      <c r="D15" s="3"/>
      <c r="E15" s="3"/>
      <c r="F15" s="3">
        <v>228</v>
      </c>
      <c r="G15" s="7"/>
    </row>
    <row r="16" spans="3:7" ht="14.7" thickTop="1" x14ac:dyDescent="0.5">
      <c r="C16" t="s">
        <v>12</v>
      </c>
      <c r="F16" s="6">
        <v>344</v>
      </c>
    </row>
    <row r="17" spans="3:9" ht="14.7" thickBot="1" x14ac:dyDescent="0.55000000000000004"/>
    <row r="18" spans="3:9" ht="15" thickTop="1" thickBot="1" x14ac:dyDescent="0.55000000000000004">
      <c r="C18" s="8"/>
      <c r="D18" s="9"/>
      <c r="E18" s="10" t="s">
        <v>13</v>
      </c>
      <c r="F18" s="9"/>
      <c r="G18" s="11"/>
      <c r="H18" s="8"/>
      <c r="I18" s="11"/>
    </row>
    <row r="19" spans="3:9" ht="15" thickTop="1" thickBot="1" x14ac:dyDescent="0.55000000000000004">
      <c r="C19" s="8" t="s">
        <v>1</v>
      </c>
      <c r="D19" s="9"/>
      <c r="E19" s="9" t="s">
        <v>14</v>
      </c>
      <c r="F19" s="9" t="s">
        <v>16</v>
      </c>
      <c r="G19" s="11" t="s">
        <v>17</v>
      </c>
      <c r="H19" s="8" t="s">
        <v>18</v>
      </c>
      <c r="I19" s="11" t="s">
        <v>19</v>
      </c>
    </row>
    <row r="20" spans="3:9" ht="15" thickTop="1" thickBot="1" x14ac:dyDescent="0.55000000000000004">
      <c r="C20" s="13" t="s">
        <v>2</v>
      </c>
      <c r="D20" s="14"/>
      <c r="E20" s="28">
        <v>12520</v>
      </c>
      <c r="F20" s="28">
        <f>ROUND(E20/14,0)</f>
        <v>894</v>
      </c>
      <c r="G20" s="27">
        <f>F20/F13</f>
        <v>2.0141032284227364E-2</v>
      </c>
      <c r="H20" s="13">
        <v>6</v>
      </c>
      <c r="I20" s="15">
        <f>ROUND(F20/H20,1)</f>
        <v>149</v>
      </c>
    </row>
    <row r="21" spans="3:9" ht="15" thickTop="1" thickBot="1" x14ac:dyDescent="0.55000000000000004">
      <c r="C21" s="16" t="s">
        <v>3</v>
      </c>
      <c r="D21" s="17"/>
      <c r="E21" s="21">
        <v>31882</v>
      </c>
      <c r="F21" s="21">
        <f>ROUND(E21/14,0)</f>
        <v>2277</v>
      </c>
      <c r="G21" s="27">
        <f>F21/F13</f>
        <v>5.1298803703787144E-2</v>
      </c>
      <c r="H21" s="17">
        <v>93</v>
      </c>
      <c r="I21" s="18">
        <f>ROUND(F21/H21,1)</f>
        <v>24.5</v>
      </c>
    </row>
    <row r="22" spans="3:9" ht="15" thickTop="1" thickBot="1" x14ac:dyDescent="0.55000000000000004">
      <c r="C22" s="16" t="s">
        <v>4</v>
      </c>
      <c r="D22" s="17"/>
      <c r="E22" s="21">
        <v>49041</v>
      </c>
      <c r="F22" s="21">
        <f t="shared" ref="F22:F27" si="0">ROUND(E22/14,0)</f>
        <v>3503</v>
      </c>
      <c r="G22" s="27">
        <f>F22/F13</f>
        <v>7.8919503458219756E-2</v>
      </c>
      <c r="H22" s="17">
        <v>162</v>
      </c>
      <c r="I22" s="18">
        <f t="shared" ref="I22:I26" si="1">ROUND(F22/H22,1)</f>
        <v>21.6</v>
      </c>
    </row>
    <row r="23" spans="3:9" ht="15" thickTop="1" thickBot="1" x14ac:dyDescent="0.55000000000000004">
      <c r="C23" s="16" t="s">
        <v>5</v>
      </c>
      <c r="D23" s="17"/>
      <c r="E23" s="21">
        <v>25682</v>
      </c>
      <c r="F23" s="21">
        <f t="shared" si="0"/>
        <v>1834</v>
      </c>
      <c r="G23" s="27">
        <f>F23/F13</f>
        <v>4.1318404037218107E-2</v>
      </c>
      <c r="H23" s="17">
        <v>82</v>
      </c>
      <c r="I23" s="18">
        <f t="shared" si="1"/>
        <v>22.4</v>
      </c>
    </row>
    <row r="24" spans="3:9" ht="15" thickTop="1" thickBot="1" x14ac:dyDescent="0.55000000000000004">
      <c r="C24" s="16" t="s">
        <v>6</v>
      </c>
      <c r="D24" s="17"/>
      <c r="E24" s="21">
        <v>7083</v>
      </c>
      <c r="F24" s="21">
        <f t="shared" si="0"/>
        <v>506</v>
      </c>
      <c r="G24" s="27">
        <f>F24/F13</f>
        <v>1.1399734156397143E-2</v>
      </c>
      <c r="H24" s="17">
        <v>20</v>
      </c>
      <c r="I24" s="18">
        <f t="shared" si="1"/>
        <v>25.3</v>
      </c>
    </row>
    <row r="25" spans="3:9" ht="15" thickTop="1" thickBot="1" x14ac:dyDescent="0.55000000000000004">
      <c r="C25" s="16" t="s">
        <v>7</v>
      </c>
      <c r="D25" s="17"/>
      <c r="E25" s="21">
        <v>21382</v>
      </c>
      <c r="F25" s="21">
        <f t="shared" si="0"/>
        <v>1527</v>
      </c>
      <c r="G25" s="27">
        <f>F25/F13</f>
        <v>3.4401964539166871E-2</v>
      </c>
      <c r="H25" s="17">
        <v>48</v>
      </c>
      <c r="I25" s="18">
        <f t="shared" si="1"/>
        <v>31.8</v>
      </c>
    </row>
    <row r="26" spans="3:9" ht="15" thickTop="1" thickBot="1" x14ac:dyDescent="0.55000000000000004">
      <c r="C26" s="16" t="s">
        <v>8</v>
      </c>
      <c r="D26" s="17"/>
      <c r="E26" s="21">
        <v>2995</v>
      </c>
      <c r="F26" s="21">
        <f t="shared" si="0"/>
        <v>214</v>
      </c>
      <c r="G26" s="27">
        <f>F26/F13</f>
        <v>4.8212314416383175E-3</v>
      </c>
      <c r="H26" s="17">
        <v>4</v>
      </c>
      <c r="I26" s="18">
        <f t="shared" si="1"/>
        <v>53.5</v>
      </c>
    </row>
    <row r="27" spans="3:9" ht="14.7" thickBot="1" x14ac:dyDescent="0.55000000000000004">
      <c r="C27" s="12" t="s">
        <v>15</v>
      </c>
      <c r="D27" s="3"/>
      <c r="E27" s="29">
        <v>470827</v>
      </c>
      <c r="F27" s="24">
        <f t="shared" si="0"/>
        <v>33631</v>
      </c>
      <c r="G27" s="19"/>
      <c r="H27" s="12">
        <v>1660</v>
      </c>
      <c r="I27" s="25">
        <f>ROUND(F27/H27,1)</f>
        <v>20.3</v>
      </c>
    </row>
    <row r="28" spans="3:9" ht="15" thickTop="1" thickBot="1" x14ac:dyDescent="0.55000000000000004"/>
    <row r="29" spans="3:9" ht="15" thickTop="1" thickBot="1" x14ac:dyDescent="0.55000000000000004">
      <c r="C29" s="8"/>
      <c r="D29" s="9"/>
      <c r="E29" s="10" t="s">
        <v>21</v>
      </c>
      <c r="F29" s="9"/>
      <c r="G29" s="11"/>
      <c r="H29" s="8"/>
      <c r="I29" s="11"/>
    </row>
    <row r="30" spans="3:9" ht="15" thickTop="1" thickBot="1" x14ac:dyDescent="0.55000000000000004">
      <c r="C30" s="8" t="s">
        <v>1</v>
      </c>
      <c r="D30" s="9"/>
      <c r="E30" s="9" t="s">
        <v>14</v>
      </c>
      <c r="F30" s="9" t="s">
        <v>16</v>
      </c>
      <c r="G30" s="11" t="s">
        <v>17</v>
      </c>
      <c r="H30" s="8" t="s">
        <v>18</v>
      </c>
      <c r="I30" s="11" t="s">
        <v>19</v>
      </c>
    </row>
    <row r="31" spans="3:9" ht="15" thickTop="1" thickBot="1" x14ac:dyDescent="0.55000000000000004">
      <c r="C31" s="13" t="s">
        <v>2</v>
      </c>
      <c r="D31" s="14"/>
      <c r="E31" s="20">
        <f>F31*14</f>
        <v>12628</v>
      </c>
      <c r="F31" s="21">
        <f>ROUND((F13-F12*0.7-F12*0.365-F12*0.2-F12*0.168-F12*0.1-F12*0.5-F12*0.135)*(H31/2075)+F12*0.7,0)</f>
        <v>902</v>
      </c>
      <c r="G31" s="27">
        <f>F31/F13</f>
        <v>2.0321265235316646E-2</v>
      </c>
      <c r="H31" s="13">
        <v>6</v>
      </c>
      <c r="I31" s="15">
        <f>ROUND(F31/H31,1)</f>
        <v>150.30000000000001</v>
      </c>
    </row>
    <row r="32" spans="3:9" ht="14.7" thickBot="1" x14ac:dyDescent="0.55000000000000004">
      <c r="C32" s="16" t="s">
        <v>3</v>
      </c>
      <c r="D32" s="17"/>
      <c r="E32" s="21">
        <f t="shared" ref="E32:E38" si="2">F32*14</f>
        <v>32032</v>
      </c>
      <c r="F32" s="21">
        <f>ROUND((F13-F12*0.7-F12*0.365-F12*0.2-F12*0.168-F12*0.1-F12*0.5-F12*0.135)*(H32/2075)+F12*0.365,0)</f>
        <v>2288</v>
      </c>
      <c r="G32" s="26">
        <f>F32/F13</f>
        <v>5.1546624011534911E-2</v>
      </c>
      <c r="H32" s="17">
        <v>93</v>
      </c>
      <c r="I32" s="18">
        <f>ROUND(F32/H32,1)</f>
        <v>24.6</v>
      </c>
    </row>
    <row r="33" spans="3:9" ht="14.7" thickBot="1" x14ac:dyDescent="0.55000000000000004">
      <c r="C33" s="16" t="s">
        <v>4</v>
      </c>
      <c r="D33" s="17"/>
      <c r="E33" s="22">
        <f t="shared" si="2"/>
        <v>49000</v>
      </c>
      <c r="F33" s="21">
        <f>ROUND((F13-F12*0.7-F12*0.365-F12*0.2-F12*0.168-F12*0.1-F12*0.5-F12*0.135)*(H33/2075)+F12*0.2,0)</f>
        <v>3500</v>
      </c>
      <c r="G33" s="26">
        <f>F33/F13</f>
        <v>7.8851916101561267E-2</v>
      </c>
      <c r="H33" s="17">
        <v>162</v>
      </c>
      <c r="I33" s="18">
        <f t="shared" ref="I33:I38" si="3">ROUND(F33/H33,1)</f>
        <v>21.6</v>
      </c>
    </row>
    <row r="34" spans="3:9" ht="14.7" thickBot="1" x14ac:dyDescent="0.55000000000000004">
      <c r="C34" s="16" t="s">
        <v>5</v>
      </c>
      <c r="D34" s="17"/>
      <c r="E34" s="21">
        <f t="shared" si="2"/>
        <v>25844</v>
      </c>
      <c r="F34" s="21">
        <f>ROUND((F13-F12*0.7-F12*0.365-F12*0.2-F12*0.168-F12*0.1-F12*0.5-F12*0.135)*(H34/2075)+F12*0.168,0)</f>
        <v>1846</v>
      </c>
      <c r="G34" s="26">
        <f>F34/F13</f>
        <v>4.1588753463852025E-2</v>
      </c>
      <c r="H34" s="17">
        <v>82</v>
      </c>
      <c r="I34" s="18">
        <f t="shared" si="3"/>
        <v>22.5</v>
      </c>
    </row>
    <row r="35" spans="3:9" ht="14.7" thickBot="1" x14ac:dyDescent="0.55000000000000004">
      <c r="C35" s="16" t="s">
        <v>6</v>
      </c>
      <c r="D35" s="17"/>
      <c r="E35" s="22">
        <f t="shared" si="2"/>
        <v>7224</v>
      </c>
      <c r="F35" s="21">
        <f>ROUND((F13-F12*0.7-F12*0.365-F12*0.2-F12*0.168-F12*0.1-F12*0.5-F12*0.135)*(H35/2075)+F12*0.1,0)</f>
        <v>516</v>
      </c>
      <c r="G35" s="26">
        <f>F35/F13</f>
        <v>1.1625025345258748E-2</v>
      </c>
      <c r="H35" s="17">
        <v>20</v>
      </c>
      <c r="I35" s="18">
        <f t="shared" si="3"/>
        <v>25.8</v>
      </c>
    </row>
    <row r="36" spans="3:9" ht="14.7" thickBot="1" x14ac:dyDescent="0.55000000000000004">
      <c r="C36" s="16" t="s">
        <v>7</v>
      </c>
      <c r="D36" s="17"/>
      <c r="E36" s="21">
        <f t="shared" si="2"/>
        <v>21392</v>
      </c>
      <c r="F36" s="21">
        <f>ROUND((F13-F12*0.7-F12*0.365-F12*0.2-F12*0.168-F12*0.1-F12*0.5-F12*0.135)*(H36/2075)+F12*0.5,0)</f>
        <v>1528</v>
      </c>
      <c r="G36" s="26">
        <f>F36/F13</f>
        <v>3.4424493658053036E-2</v>
      </c>
      <c r="H36" s="17">
        <v>48</v>
      </c>
      <c r="I36" s="18">
        <f t="shared" si="3"/>
        <v>31.8</v>
      </c>
    </row>
    <row r="37" spans="3:9" ht="14.7" thickBot="1" x14ac:dyDescent="0.55000000000000004">
      <c r="C37" s="16" t="s">
        <v>8</v>
      </c>
      <c r="D37" s="17"/>
      <c r="E37" s="23">
        <f t="shared" si="2"/>
        <v>3234</v>
      </c>
      <c r="F37" s="21">
        <f>ROUND((F13-F12*0.7-F12*0.365-F12*0.2-F12*0.168-F12*0.1-F12*0.5-F12*0.135)*(H37/2075)+F12*0.135,0)</f>
        <v>231</v>
      </c>
      <c r="G37" s="26">
        <f>F37/F13</f>
        <v>5.2042264627030436E-3</v>
      </c>
      <c r="H37" s="17">
        <v>4</v>
      </c>
      <c r="I37" s="18">
        <f t="shared" si="3"/>
        <v>57.8</v>
      </c>
    </row>
    <row r="38" spans="3:9" ht="14.7" thickBot="1" x14ac:dyDescent="0.55000000000000004">
      <c r="C38" s="12" t="s">
        <v>15</v>
      </c>
      <c r="D38" s="3"/>
      <c r="E38" s="24">
        <f t="shared" si="2"/>
        <v>470064</v>
      </c>
      <c r="F38" s="29">
        <f>F13-SUM(F31:F37)</f>
        <v>33576</v>
      </c>
      <c r="G38" s="19"/>
      <c r="H38" s="12">
        <v>1660</v>
      </c>
      <c r="I38" s="25">
        <f t="shared" si="3"/>
        <v>20.2</v>
      </c>
    </row>
    <row r="39" spans="3:9" ht="14.7" thickTop="1" x14ac:dyDescent="0.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Schmitt</dc:creator>
  <cp:lastModifiedBy>Jacob Schmitt</cp:lastModifiedBy>
  <cp:lastPrinted>2024-10-04T05:46:49Z</cp:lastPrinted>
  <dcterms:created xsi:type="dcterms:W3CDTF">2024-10-02T16:57:42Z</dcterms:created>
  <dcterms:modified xsi:type="dcterms:W3CDTF">2024-10-04T05:49:36Z</dcterms:modified>
</cp:coreProperties>
</file>