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<sst xmlns="http://schemas.openxmlformats.org/spreadsheetml/2006/main" count="77" uniqueCount="75">
  <si>
    <t>Date</t>
  </si>
  <si>
    <t>Total.ST</t>
  </si>
  <si>
    <r>
      <rPr>
        <rFont val="Arial"/>
        <color rgb="FF000000"/>
      </rPr>
      <t>Total.ST</t>
    </r>
    <r>
      <rPr>
        <rFont val="Arial"/>
        <color theme="1"/>
      </rPr>
      <t>.min</t>
    </r>
  </si>
  <si>
    <t>Social.ST</t>
  </si>
  <si>
    <r>
      <rPr>
        <rFont val="Arial"/>
        <color rgb="FF000000"/>
      </rPr>
      <t>Social.ST</t>
    </r>
    <r>
      <rPr>
        <rFont val="Arial"/>
        <color theme="1"/>
      </rPr>
      <t>.min</t>
    </r>
  </si>
  <si>
    <t>Pickups</t>
  </si>
  <si>
    <t>Pickups.1st</t>
  </si>
  <si>
    <t>Daily.Proportion.ST</t>
  </si>
  <si>
    <t>Daily.Duration.Per.Use</t>
  </si>
  <si>
    <t>9h18m</t>
  </si>
  <si>
    <t>2h8m</t>
  </si>
  <si>
    <t>3h5m</t>
  </si>
  <si>
    <t>1h</t>
  </si>
  <si>
    <t>6h25m</t>
  </si>
  <si>
    <t>1h45m</t>
  </si>
  <si>
    <t>4h9m</t>
  </si>
  <si>
    <t>1h7m</t>
  </si>
  <si>
    <t>5h40m</t>
  </si>
  <si>
    <t>2h</t>
  </si>
  <si>
    <t>6h18m</t>
  </si>
  <si>
    <t>2h25m</t>
  </si>
  <si>
    <t>4h49m</t>
  </si>
  <si>
    <t>3h27m</t>
  </si>
  <si>
    <t>4h19m</t>
  </si>
  <si>
    <t>2h26m</t>
  </si>
  <si>
    <t>5h13m</t>
  </si>
  <si>
    <t>3h26m</t>
  </si>
  <si>
    <t>3h36m</t>
  </si>
  <si>
    <t>1h39m</t>
  </si>
  <si>
    <t>3h</t>
  </si>
  <si>
    <t>1h31m</t>
  </si>
  <si>
    <t>5h46m</t>
  </si>
  <si>
    <t>2h43m</t>
  </si>
  <si>
    <t>6h21m</t>
  </si>
  <si>
    <t>1h51m</t>
  </si>
  <si>
    <t>8h36m</t>
  </si>
  <si>
    <t>4h34m</t>
  </si>
  <si>
    <t>3h58m</t>
  </si>
  <si>
    <t>1h57m</t>
  </si>
  <si>
    <t>4h7m</t>
  </si>
  <si>
    <t>2h56m</t>
  </si>
  <si>
    <t>9h22m</t>
  </si>
  <si>
    <t>3h33m</t>
  </si>
  <si>
    <t>9h58m</t>
  </si>
  <si>
    <t>2h30m</t>
  </si>
  <si>
    <t>4h12m</t>
  </si>
  <si>
    <t>1h15m</t>
  </si>
  <si>
    <t>4h2m</t>
  </si>
  <si>
    <t>1h59m</t>
  </si>
  <si>
    <t>2h58m</t>
  </si>
  <si>
    <t>1h5m</t>
  </si>
  <si>
    <t>5h12m</t>
  </si>
  <si>
    <t>1h22m</t>
  </si>
  <si>
    <t>2h12m</t>
  </si>
  <si>
    <t>4h50m</t>
  </si>
  <si>
    <t>2h59m</t>
  </si>
  <si>
    <t>5h3m</t>
  </si>
  <si>
    <t>1h53m</t>
  </si>
  <si>
    <t>3h44m</t>
  </si>
  <si>
    <t>1h50m</t>
  </si>
  <si>
    <t>5h41m</t>
  </si>
  <si>
    <t>3h24m</t>
  </si>
  <si>
    <t>4h46m</t>
  </si>
  <si>
    <t>2h22m</t>
  </si>
  <si>
    <t>4h5m</t>
  </si>
  <si>
    <t>2h13m</t>
  </si>
  <si>
    <t>4h33m</t>
  </si>
  <si>
    <t>3h2m</t>
  </si>
  <si>
    <t>5h23m</t>
  </si>
  <si>
    <t>4h43m</t>
  </si>
  <si>
    <t>2h19m</t>
  </si>
  <si>
    <t>3h52m</t>
  </si>
  <si>
    <t>1h49m</t>
  </si>
  <si>
    <t>5h17m</t>
  </si>
  <si>
    <t>2h34m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</si>
</sst>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-yy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20" xfId="0" applyAlignment="1" applyFont="1" applyNumberFormat="1">
      <alignment horizontal="right" readingOrder="0" vertical="bottom"/>
    </xf>
    <xf borderId="0" fillId="0" fontId="1" numFmtId="2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5.38"/>
    <col customWidth="1" min="9" max="9" width="1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</row>
    <row r="2">
      <c r="A2" s="4">
        <v>45284.0</v>
      </c>
      <c r="B2" s="1" t="s">
        <v>9</v>
      </c>
      <c r="C2" s="5">
        <f>9*60+18</f>
        <v>558</v>
      </c>
      <c r="D2" s="1" t="s">
        <v>10</v>
      </c>
      <c r="E2" s="5">
        <v>122.0</v>
      </c>
      <c r="F2" s="5">
        <v>115.0</v>
      </c>
      <c r="G2" s="6">
        <v>0.015277777777777777</v>
      </c>
      <c r="H2" s="5">
        <f t="shared" ref="H2:H35" si="1">E2/C2</f>
        <v>0.2186379928</v>
      </c>
      <c r="I2" s="5">
        <f t="shared" ref="I2:I35" si="2">C2/F2</f>
        <v>4.852173913</v>
      </c>
    </row>
    <row r="3">
      <c r="A3" s="4">
        <v>45285.0</v>
      </c>
      <c r="B3" s="1" t="s">
        <v>11</v>
      </c>
      <c r="C3" s="5">
        <f>3*60+5</f>
        <v>185</v>
      </c>
      <c r="D3" s="1" t="s">
        <v>12</v>
      </c>
      <c r="E3" s="5">
        <v>60.0</v>
      </c>
      <c r="F3" s="5">
        <v>109.0</v>
      </c>
      <c r="G3" s="7">
        <v>0.059722222222222225</v>
      </c>
      <c r="H3" s="5">
        <f t="shared" si="1"/>
        <v>0.3243243243</v>
      </c>
      <c r="I3" s="5">
        <f t="shared" si="2"/>
        <v>1.697247706</v>
      </c>
    </row>
    <row r="4">
      <c r="A4" s="4">
        <v>45286.0</v>
      </c>
      <c r="B4" s="1" t="s">
        <v>13</v>
      </c>
      <c r="C4" s="5">
        <f>6*60+25</f>
        <v>385</v>
      </c>
      <c r="D4" s="1" t="s">
        <v>14</v>
      </c>
      <c r="E4" s="5">
        <v>105.0</v>
      </c>
      <c r="F4" s="5">
        <v>93.0</v>
      </c>
      <c r="G4" s="6">
        <v>0.006944444444444444</v>
      </c>
      <c r="H4" s="5">
        <f t="shared" si="1"/>
        <v>0.2727272727</v>
      </c>
      <c r="I4" s="5">
        <f t="shared" si="2"/>
        <v>4.139784946</v>
      </c>
    </row>
    <row r="5">
      <c r="A5" s="4">
        <v>45287.0</v>
      </c>
      <c r="B5" s="1" t="s">
        <v>15</v>
      </c>
      <c r="C5" s="5">
        <f>60*4+9</f>
        <v>249</v>
      </c>
      <c r="D5" s="1" t="s">
        <v>16</v>
      </c>
      <c r="E5" s="5">
        <v>67.0</v>
      </c>
      <c r="F5" s="5">
        <v>74.0</v>
      </c>
      <c r="G5" s="7">
        <v>0.2833333333333333</v>
      </c>
      <c r="H5" s="5">
        <f t="shared" si="1"/>
        <v>0.2690763052</v>
      </c>
      <c r="I5" s="5">
        <f t="shared" si="2"/>
        <v>3.364864865</v>
      </c>
    </row>
    <row r="6">
      <c r="A6" s="4">
        <v>45288.0</v>
      </c>
      <c r="B6" s="1" t="s">
        <v>17</v>
      </c>
      <c r="C6" s="5">
        <f>5*60+40</f>
        <v>340</v>
      </c>
      <c r="D6" s="1" t="s">
        <v>18</v>
      </c>
      <c r="E6" s="5">
        <v>120.0</v>
      </c>
      <c r="F6" s="5">
        <v>89.0</v>
      </c>
      <c r="G6" s="7">
        <v>0.4388888888888889</v>
      </c>
      <c r="H6" s="5">
        <f t="shared" si="1"/>
        <v>0.3529411765</v>
      </c>
      <c r="I6" s="5">
        <f t="shared" si="2"/>
        <v>3.820224719</v>
      </c>
    </row>
    <row r="7">
      <c r="A7" s="4">
        <v>45289.0</v>
      </c>
      <c r="B7" s="1" t="s">
        <v>19</v>
      </c>
      <c r="C7" s="5">
        <f>6*60+18</f>
        <v>378</v>
      </c>
      <c r="D7" s="1" t="s">
        <v>20</v>
      </c>
      <c r="E7" s="5">
        <v>145.0</v>
      </c>
      <c r="F7" s="5">
        <v>94.0</v>
      </c>
      <c r="G7" s="6">
        <v>0.003472222222222222</v>
      </c>
      <c r="H7" s="5">
        <f t="shared" si="1"/>
        <v>0.3835978836</v>
      </c>
      <c r="I7" s="5">
        <f t="shared" si="2"/>
        <v>4.021276596</v>
      </c>
    </row>
    <row r="8">
      <c r="A8" s="4">
        <v>45290.0</v>
      </c>
      <c r="B8" s="1" t="s">
        <v>21</v>
      </c>
      <c r="C8" s="5">
        <f>4*60+49</f>
        <v>289</v>
      </c>
      <c r="D8" s="1" t="s">
        <v>22</v>
      </c>
      <c r="E8" s="5">
        <v>207.0</v>
      </c>
      <c r="F8" s="5">
        <v>147.0</v>
      </c>
      <c r="G8" s="6">
        <v>0.002777777777777778</v>
      </c>
      <c r="H8" s="5">
        <f t="shared" si="1"/>
        <v>0.7162629758</v>
      </c>
      <c r="I8" s="5">
        <f t="shared" si="2"/>
        <v>1.965986395</v>
      </c>
    </row>
    <row r="9">
      <c r="A9" s="4">
        <v>45291.0</v>
      </c>
      <c r="B9" s="1" t="s">
        <v>23</v>
      </c>
      <c r="C9" s="5">
        <f>4*60+19</f>
        <v>259</v>
      </c>
      <c r="D9" s="1" t="s">
        <v>24</v>
      </c>
      <c r="E9" s="5">
        <f>2*60+26</f>
        <v>146</v>
      </c>
      <c r="F9" s="5">
        <v>159.0</v>
      </c>
      <c r="G9" s="6">
        <v>0.034722222222222224</v>
      </c>
      <c r="H9" s="5">
        <f t="shared" si="1"/>
        <v>0.5637065637</v>
      </c>
      <c r="I9" s="5">
        <f t="shared" si="2"/>
        <v>1.628930818</v>
      </c>
    </row>
    <row r="10">
      <c r="A10" s="4">
        <v>45292.0</v>
      </c>
      <c r="B10" s="1" t="s">
        <v>25</v>
      </c>
      <c r="C10" s="5">
        <f>5*60+13</f>
        <v>313</v>
      </c>
      <c r="D10" s="1" t="s">
        <v>26</v>
      </c>
      <c r="E10" s="5">
        <f>3*60+26</f>
        <v>206</v>
      </c>
      <c r="F10" s="5">
        <v>97.0</v>
      </c>
      <c r="G10" s="6">
        <v>0.0</v>
      </c>
      <c r="H10" s="5">
        <f t="shared" si="1"/>
        <v>0.6581469649</v>
      </c>
      <c r="I10" s="5">
        <f t="shared" si="2"/>
        <v>3.226804124</v>
      </c>
    </row>
    <row r="11">
      <c r="A11" s="4">
        <v>45293.0</v>
      </c>
      <c r="B11" s="1" t="s">
        <v>27</v>
      </c>
      <c r="C11" s="5">
        <f>3*60+36</f>
        <v>216</v>
      </c>
      <c r="D11" s="1" t="s">
        <v>28</v>
      </c>
      <c r="E11" s="5">
        <v>99.0</v>
      </c>
      <c r="F11" s="5">
        <v>91.0</v>
      </c>
      <c r="G11" s="6">
        <v>0.011805555555555555</v>
      </c>
      <c r="H11" s="5">
        <f t="shared" si="1"/>
        <v>0.4583333333</v>
      </c>
      <c r="I11" s="5">
        <f t="shared" si="2"/>
        <v>2.373626374</v>
      </c>
    </row>
    <row r="12">
      <c r="A12" s="4">
        <v>45294.0</v>
      </c>
      <c r="B12" s="1" t="s">
        <v>29</v>
      </c>
      <c r="C12" s="5">
        <v>180.0</v>
      </c>
      <c r="D12" s="1" t="s">
        <v>30</v>
      </c>
      <c r="E12" s="5">
        <v>91.0</v>
      </c>
      <c r="F12" s="5">
        <v>111.0</v>
      </c>
      <c r="G12" s="6">
        <v>6.944444444444445E-4</v>
      </c>
      <c r="H12" s="5">
        <f t="shared" si="1"/>
        <v>0.5055555556</v>
      </c>
      <c r="I12" s="5">
        <f t="shared" si="2"/>
        <v>1.621621622</v>
      </c>
    </row>
    <row r="13">
      <c r="A13" s="4">
        <v>45295.0</v>
      </c>
      <c r="B13" s="1" t="s">
        <v>31</v>
      </c>
      <c r="C13" s="5">
        <f>5*60+46</f>
        <v>346</v>
      </c>
      <c r="D13" s="1" t="s">
        <v>32</v>
      </c>
      <c r="E13" s="5">
        <f>2*60+43</f>
        <v>163</v>
      </c>
      <c r="F13" s="5">
        <v>101.0</v>
      </c>
      <c r="G13" s="6">
        <v>0.015277777777777777</v>
      </c>
      <c r="H13" s="5">
        <f t="shared" si="1"/>
        <v>0.4710982659</v>
      </c>
      <c r="I13" s="5">
        <f t="shared" si="2"/>
        <v>3.425742574</v>
      </c>
    </row>
    <row r="14">
      <c r="A14" s="4">
        <v>45296.0</v>
      </c>
      <c r="B14" s="1" t="s">
        <v>33</v>
      </c>
      <c r="C14" s="5">
        <f>6*60+21</f>
        <v>381</v>
      </c>
      <c r="D14" s="1" t="s">
        <v>34</v>
      </c>
      <c r="E14" s="5">
        <v>111.0</v>
      </c>
      <c r="F14" s="5">
        <v>103.0</v>
      </c>
      <c r="G14" s="6">
        <v>0.001388888888888889</v>
      </c>
      <c r="H14" s="5">
        <f t="shared" si="1"/>
        <v>0.2913385827</v>
      </c>
      <c r="I14" s="5">
        <f t="shared" si="2"/>
        <v>3.699029126</v>
      </c>
    </row>
    <row r="15">
      <c r="A15" s="4">
        <v>45297.0</v>
      </c>
      <c r="B15" s="1" t="s">
        <v>35</v>
      </c>
      <c r="C15" s="5">
        <f>8*60+36</f>
        <v>516</v>
      </c>
      <c r="D15" s="1" t="s">
        <v>36</v>
      </c>
      <c r="E15" s="5">
        <f>4*60+34</f>
        <v>274</v>
      </c>
      <c r="F15" s="5">
        <v>102.0</v>
      </c>
      <c r="G15" s="6">
        <v>0.0020833333333333333</v>
      </c>
      <c r="H15" s="5">
        <f t="shared" si="1"/>
        <v>0.5310077519</v>
      </c>
      <c r="I15" s="5">
        <f t="shared" si="2"/>
        <v>5.058823529</v>
      </c>
    </row>
    <row r="16">
      <c r="A16" s="4">
        <v>45298.0</v>
      </c>
      <c r="B16" s="1" t="s">
        <v>37</v>
      </c>
      <c r="C16" s="5">
        <f>3*60+58</f>
        <v>238</v>
      </c>
      <c r="D16" s="1" t="s">
        <v>38</v>
      </c>
      <c r="E16" s="5">
        <f>60+57</f>
        <v>117</v>
      </c>
      <c r="F16" s="5">
        <v>90.0</v>
      </c>
      <c r="G16" s="6">
        <v>0.0</v>
      </c>
      <c r="H16" s="5">
        <f t="shared" si="1"/>
        <v>0.4915966387</v>
      </c>
      <c r="I16" s="5">
        <f t="shared" si="2"/>
        <v>2.644444444</v>
      </c>
    </row>
    <row r="17">
      <c r="A17" s="4">
        <v>45299.0</v>
      </c>
      <c r="B17" s="1" t="s">
        <v>39</v>
      </c>
      <c r="C17" s="5">
        <f>4*60+7</f>
        <v>247</v>
      </c>
      <c r="D17" s="1" t="s">
        <v>40</v>
      </c>
      <c r="E17" s="5">
        <f>2*60+56</f>
        <v>176</v>
      </c>
      <c r="F17" s="5">
        <v>110.0</v>
      </c>
      <c r="G17" s="6">
        <v>0.001388888888888889</v>
      </c>
      <c r="H17" s="5">
        <f t="shared" si="1"/>
        <v>0.7125506073</v>
      </c>
      <c r="I17" s="5">
        <f t="shared" si="2"/>
        <v>2.245454545</v>
      </c>
    </row>
    <row r="18">
      <c r="A18" s="4">
        <v>45300.0</v>
      </c>
      <c r="B18" s="1" t="s">
        <v>41</v>
      </c>
      <c r="C18" s="5">
        <f>9*60+22</f>
        <v>562</v>
      </c>
      <c r="D18" s="1" t="s">
        <v>42</v>
      </c>
      <c r="E18" s="5">
        <f>180+33</f>
        <v>213</v>
      </c>
      <c r="F18" s="5">
        <v>82.0</v>
      </c>
      <c r="G18" s="6">
        <v>0.001388888888888889</v>
      </c>
      <c r="H18" s="5">
        <f t="shared" si="1"/>
        <v>0.3790035587</v>
      </c>
      <c r="I18" s="5">
        <f t="shared" si="2"/>
        <v>6.853658537</v>
      </c>
    </row>
    <row r="19">
      <c r="A19" s="4">
        <v>45301.0</v>
      </c>
      <c r="B19" s="1" t="s">
        <v>43</v>
      </c>
      <c r="C19" s="5">
        <f>9*60+58</f>
        <v>598</v>
      </c>
      <c r="D19" s="1" t="s">
        <v>44</v>
      </c>
      <c r="E19" s="5">
        <v>150.0</v>
      </c>
      <c r="F19" s="5">
        <v>123.0</v>
      </c>
      <c r="G19" s="7">
        <v>0.07013888888888889</v>
      </c>
      <c r="H19" s="5">
        <f t="shared" si="1"/>
        <v>0.2508361204</v>
      </c>
      <c r="I19" s="5">
        <f t="shared" si="2"/>
        <v>4.861788618</v>
      </c>
    </row>
    <row r="20">
      <c r="A20" s="4">
        <v>45302.0</v>
      </c>
      <c r="B20" s="1" t="s">
        <v>45</v>
      </c>
      <c r="C20" s="5">
        <f>4*60+12</f>
        <v>252</v>
      </c>
      <c r="D20" s="1" t="s">
        <v>46</v>
      </c>
      <c r="E20" s="5">
        <v>75.0</v>
      </c>
      <c r="F20" s="5">
        <v>100.0</v>
      </c>
      <c r="G20" s="7">
        <v>0.1673611111111111</v>
      </c>
      <c r="H20" s="5">
        <f t="shared" si="1"/>
        <v>0.2976190476</v>
      </c>
      <c r="I20" s="5">
        <f t="shared" si="2"/>
        <v>2.52</v>
      </c>
    </row>
    <row r="21">
      <c r="A21" s="4">
        <v>45303.0</v>
      </c>
      <c r="B21" s="1" t="s">
        <v>47</v>
      </c>
      <c r="C21" s="5">
        <f>4*60+2</f>
        <v>242</v>
      </c>
      <c r="D21" s="1" t="s">
        <v>48</v>
      </c>
      <c r="E21" s="5">
        <v>119.0</v>
      </c>
      <c r="F21" s="5">
        <v>92.0</v>
      </c>
      <c r="G21" s="6">
        <v>0.003472222222222222</v>
      </c>
      <c r="H21" s="5">
        <f t="shared" si="1"/>
        <v>0.4917355372</v>
      </c>
      <c r="I21" s="5">
        <f t="shared" si="2"/>
        <v>2.630434783</v>
      </c>
    </row>
    <row r="22">
      <c r="A22" s="4">
        <v>45304.0</v>
      </c>
      <c r="B22" s="1" t="s">
        <v>49</v>
      </c>
      <c r="C22" s="5">
        <f>2*60+58</f>
        <v>178</v>
      </c>
      <c r="D22" s="1" t="s">
        <v>50</v>
      </c>
      <c r="E22" s="5">
        <v>65.0</v>
      </c>
      <c r="F22" s="5">
        <v>110.0</v>
      </c>
      <c r="G22" s="6">
        <v>0.021527777777777778</v>
      </c>
      <c r="H22" s="5">
        <f t="shared" si="1"/>
        <v>0.3651685393</v>
      </c>
      <c r="I22" s="5">
        <f t="shared" si="2"/>
        <v>1.618181818</v>
      </c>
    </row>
    <row r="23">
      <c r="A23" s="4">
        <v>45305.0</v>
      </c>
      <c r="B23" s="1" t="s">
        <v>51</v>
      </c>
      <c r="C23" s="5">
        <f>5*60+12</f>
        <v>312</v>
      </c>
      <c r="D23" s="1" t="s">
        <v>52</v>
      </c>
      <c r="E23" s="5">
        <v>82.0</v>
      </c>
      <c r="F23" s="5">
        <v>129.0</v>
      </c>
      <c r="G23" s="7">
        <v>0.18263888888888888</v>
      </c>
      <c r="H23" s="5">
        <f t="shared" si="1"/>
        <v>0.2628205128</v>
      </c>
      <c r="I23" s="5">
        <f t="shared" si="2"/>
        <v>2.418604651</v>
      </c>
    </row>
    <row r="24">
      <c r="A24" s="4">
        <v>45306.0</v>
      </c>
      <c r="B24" s="1" t="s">
        <v>47</v>
      </c>
      <c r="C24" s="5">
        <f>4*60+2</f>
        <v>242</v>
      </c>
      <c r="D24" s="1" t="s">
        <v>53</v>
      </c>
      <c r="E24" s="5">
        <v>132.0</v>
      </c>
      <c r="F24" s="5">
        <v>96.0</v>
      </c>
      <c r="G24" s="6">
        <v>0.021527777777777778</v>
      </c>
      <c r="H24" s="5">
        <f t="shared" si="1"/>
        <v>0.5454545455</v>
      </c>
      <c r="I24" s="5">
        <f t="shared" si="2"/>
        <v>2.520833333</v>
      </c>
    </row>
    <row r="25">
      <c r="A25" s="4">
        <v>45307.0</v>
      </c>
      <c r="B25" s="1" t="s">
        <v>54</v>
      </c>
      <c r="C25" s="5">
        <f>4*60+50</f>
        <v>290</v>
      </c>
      <c r="D25" s="1" t="s">
        <v>55</v>
      </c>
      <c r="E25" s="5">
        <v>179.0</v>
      </c>
      <c r="F25" s="5">
        <v>80.0</v>
      </c>
      <c r="G25" s="7">
        <v>0.14583333333333334</v>
      </c>
      <c r="H25" s="5">
        <f t="shared" si="1"/>
        <v>0.6172413793</v>
      </c>
      <c r="I25" s="5">
        <f t="shared" si="2"/>
        <v>3.625</v>
      </c>
    </row>
    <row r="26">
      <c r="A26" s="4">
        <v>45308.0</v>
      </c>
      <c r="B26" s="1" t="s">
        <v>56</v>
      </c>
      <c r="C26" s="5">
        <f>5*60+3</f>
        <v>303</v>
      </c>
      <c r="D26" s="1" t="s">
        <v>57</v>
      </c>
      <c r="E26" s="5">
        <f>60+53</f>
        <v>113</v>
      </c>
      <c r="F26" s="5">
        <v>102.0</v>
      </c>
      <c r="G26" s="6">
        <v>0.00625</v>
      </c>
      <c r="H26" s="5">
        <f t="shared" si="1"/>
        <v>0.3729372937</v>
      </c>
      <c r="I26" s="5">
        <f t="shared" si="2"/>
        <v>2.970588235</v>
      </c>
    </row>
    <row r="27">
      <c r="A27" s="4">
        <v>45309.0</v>
      </c>
      <c r="B27" s="1" t="s">
        <v>58</v>
      </c>
      <c r="C27" s="5">
        <f>180+44</f>
        <v>224</v>
      </c>
      <c r="D27" s="1" t="s">
        <v>59</v>
      </c>
      <c r="E27" s="5">
        <v>110.0</v>
      </c>
      <c r="F27" s="5">
        <v>94.0</v>
      </c>
      <c r="G27" s="7">
        <v>0.2708333333333333</v>
      </c>
      <c r="H27" s="5">
        <f t="shared" si="1"/>
        <v>0.4910714286</v>
      </c>
      <c r="I27" s="5">
        <f t="shared" si="2"/>
        <v>2.382978723</v>
      </c>
    </row>
    <row r="28">
      <c r="A28" s="4">
        <v>45310.0</v>
      </c>
      <c r="B28" s="1" t="s">
        <v>60</v>
      </c>
      <c r="C28" s="5">
        <f>5*60+41</f>
        <v>341</v>
      </c>
      <c r="D28" s="1" t="s">
        <v>61</v>
      </c>
      <c r="E28" s="5">
        <f>180+24</f>
        <v>204</v>
      </c>
      <c r="F28" s="5">
        <v>92.0</v>
      </c>
      <c r="G28" s="6">
        <v>0.014583333333333334</v>
      </c>
      <c r="H28" s="5">
        <f t="shared" si="1"/>
        <v>0.5982404692</v>
      </c>
      <c r="I28" s="5">
        <f t="shared" si="2"/>
        <v>3.706521739</v>
      </c>
    </row>
    <row r="29">
      <c r="A29" s="4">
        <v>45311.0</v>
      </c>
      <c r="B29" s="1" t="s">
        <v>62</v>
      </c>
      <c r="C29" s="5">
        <f>4*60+46</f>
        <v>286</v>
      </c>
      <c r="D29" s="1" t="s">
        <v>63</v>
      </c>
      <c r="E29" s="5">
        <f>120+22</f>
        <v>142</v>
      </c>
      <c r="F29" s="5">
        <v>105.0</v>
      </c>
      <c r="G29" s="6">
        <v>0.030555555555555555</v>
      </c>
      <c r="H29" s="5">
        <f t="shared" si="1"/>
        <v>0.4965034965</v>
      </c>
      <c r="I29" s="5">
        <f t="shared" si="2"/>
        <v>2.723809524</v>
      </c>
    </row>
    <row r="30">
      <c r="A30" s="4">
        <v>45312.0</v>
      </c>
      <c r="B30" s="1" t="s">
        <v>64</v>
      </c>
      <c r="C30" s="5">
        <f>4*60+5</f>
        <v>245</v>
      </c>
      <c r="D30" s="1" t="s">
        <v>65</v>
      </c>
      <c r="E30" s="5">
        <v>133.0</v>
      </c>
      <c r="F30" s="5">
        <v>187.0</v>
      </c>
      <c r="G30" s="6">
        <v>0.02013888888888889</v>
      </c>
      <c r="H30" s="5">
        <f t="shared" si="1"/>
        <v>0.5428571429</v>
      </c>
      <c r="I30" s="5">
        <f t="shared" si="2"/>
        <v>1.310160428</v>
      </c>
    </row>
    <row r="31">
      <c r="A31" s="4">
        <v>45313.0</v>
      </c>
      <c r="B31" s="1" t="s">
        <v>66</v>
      </c>
      <c r="C31" s="5">
        <f>4*60+33</f>
        <v>273</v>
      </c>
      <c r="D31" s="1" t="s">
        <v>67</v>
      </c>
      <c r="E31" s="5">
        <v>182.0</v>
      </c>
      <c r="F31" s="5">
        <v>146.0</v>
      </c>
      <c r="G31" s="7">
        <v>0.25</v>
      </c>
      <c r="H31" s="5">
        <f t="shared" si="1"/>
        <v>0.6666666667</v>
      </c>
      <c r="I31" s="5">
        <f t="shared" si="2"/>
        <v>1.869863014</v>
      </c>
    </row>
    <row r="32">
      <c r="A32" s="4">
        <v>45314.0</v>
      </c>
      <c r="B32" s="1" t="s">
        <v>68</v>
      </c>
      <c r="C32" s="5">
        <v>323.0</v>
      </c>
      <c r="D32" s="1" t="s">
        <v>59</v>
      </c>
      <c r="E32" s="5">
        <v>110.0</v>
      </c>
      <c r="F32" s="5">
        <v>101.0</v>
      </c>
      <c r="G32" s="7">
        <v>0.2708333333333333</v>
      </c>
      <c r="H32" s="5">
        <f t="shared" si="1"/>
        <v>0.3405572755</v>
      </c>
      <c r="I32" s="5">
        <f t="shared" si="2"/>
        <v>3.198019802</v>
      </c>
    </row>
    <row r="33">
      <c r="A33" s="4">
        <v>45315.0</v>
      </c>
      <c r="B33" s="1" t="s">
        <v>69</v>
      </c>
      <c r="C33" s="5">
        <f>4*60+43</f>
        <v>283</v>
      </c>
      <c r="D33" s="1" t="s">
        <v>70</v>
      </c>
      <c r="E33" s="5">
        <v>139.0</v>
      </c>
      <c r="F33" s="5">
        <v>93.0</v>
      </c>
      <c r="G33" s="6">
        <v>0.029861111111111113</v>
      </c>
      <c r="H33" s="5">
        <f t="shared" si="1"/>
        <v>0.4911660777</v>
      </c>
      <c r="I33" s="5">
        <f t="shared" si="2"/>
        <v>3.043010753</v>
      </c>
    </row>
    <row r="34">
      <c r="A34" s="4">
        <v>45316.0</v>
      </c>
      <c r="B34" s="1" t="s">
        <v>71</v>
      </c>
      <c r="C34" s="5">
        <f>180+52</f>
        <v>232</v>
      </c>
      <c r="D34" s="1" t="s">
        <v>72</v>
      </c>
      <c r="E34" s="5">
        <v>109.0</v>
      </c>
      <c r="F34" s="5">
        <v>91.0</v>
      </c>
      <c r="G34" s="7">
        <v>0.06041666666666667</v>
      </c>
      <c r="H34" s="5">
        <f t="shared" si="1"/>
        <v>0.4698275862</v>
      </c>
      <c r="I34" s="5">
        <f t="shared" si="2"/>
        <v>2.549450549</v>
      </c>
    </row>
    <row r="35">
      <c r="A35" s="4">
        <v>45317.0</v>
      </c>
      <c r="B35" s="1" t="s">
        <v>73</v>
      </c>
      <c r="C35" s="5">
        <f>5*60+17</f>
        <v>317</v>
      </c>
      <c r="D35" s="1" t="s">
        <v>74</v>
      </c>
      <c r="E35" s="5">
        <v>154.0</v>
      </c>
      <c r="F35" s="5">
        <v>117.0</v>
      </c>
      <c r="G35" s="6">
        <v>0.008333333333333333</v>
      </c>
      <c r="H35" s="5">
        <f t="shared" si="1"/>
        <v>0.4858044164</v>
      </c>
      <c r="I35" s="5">
        <f t="shared" si="2"/>
        <v>2.709401709</v>
      </c>
    </row>
  </sheetData>
  <drawing r:id="rId1"/>
</worksheet>
</file>